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48.xml" ContentType="application/vnd.openxmlformats-officedocument.spreadsheetml.worksheet+xml"/>
  <Override PartName="/xl/worksheets/sheet4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4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drawings/drawing1.xml" ContentType="application/vnd.openxmlformats-officedocument.drawing+xml"/>
  <Override PartName="/xl/worksheets/sheet39.xml" ContentType="application/vnd.openxmlformats-officedocument.spreadsheetml.worksheet+xml"/>
  <Override PartName="/xl/worksheets/sheet37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3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8.xml" ContentType="application/vnd.openxmlformats-officedocument.spreadsheetml.worksheet+xml"/>
  <Override PartName="/xl/worksheets/sheet23.xml" ContentType="application/vnd.openxmlformats-officedocument.spreadsheetml.worksheet+xml"/>
  <Override PartName="/xl/worksheets/sheet2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SE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105" i="45" s="1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43" i="57" s="1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153" i="64" s="1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7" i="12" s="1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214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25" i="56" l="1"/>
  <c r="W81" i="54"/>
  <c r="W193" i="69"/>
  <c r="W23" i="26"/>
  <c r="W424" i="72"/>
  <c r="W442" i="72"/>
  <c r="W406" i="72"/>
  <c r="W442" i="71"/>
  <c r="W162" i="63"/>
  <c r="W162" i="62"/>
  <c r="W144" i="61"/>
  <c r="W162" i="61"/>
  <c r="W23" i="15"/>
  <c r="W224" i="72"/>
  <c r="W242" i="72"/>
  <c r="W224" i="71"/>
  <c r="W242" i="71"/>
  <c r="W260" i="71"/>
  <c r="W162" i="53"/>
  <c r="W162" i="52"/>
  <c r="W144" i="53"/>
  <c r="W144" i="52"/>
  <c r="W162" i="51"/>
  <c r="W144" i="51"/>
  <c r="W164" i="49"/>
  <c r="W161" i="49" s="1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24" i="71"/>
  <c r="W144" i="62"/>
  <c r="W406" i="71"/>
  <c r="W144" i="63"/>
  <c r="W12" i="15"/>
  <c r="W260" i="72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27" i="15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53" i="6" s="1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3" i="56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63" i="53" l="1"/>
  <c r="W335" i="68"/>
  <c r="W512" i="64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511" i="64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231" i="65" s="1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50" i="70" l="1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30" i="4"/>
  <c r="B64" i="4"/>
  <c r="B41" i="4"/>
  <c r="B57" i="4"/>
  <c r="B49" i="4"/>
  <c r="B54" i="4"/>
  <c r="B27" i="4"/>
  <c r="B36" i="4"/>
  <c r="B22" i="4"/>
  <c r="B65" i="4"/>
  <c r="B47" i="4"/>
  <c r="B82" i="4"/>
  <c r="B15" i="4"/>
  <c r="B35" i="4"/>
  <c r="B52" i="4"/>
  <c r="B20" i="4"/>
  <c r="B55" i="4"/>
  <c r="B84" i="4"/>
  <c r="B21" i="4"/>
  <c r="B25" i="4"/>
  <c r="B23" i="4"/>
  <c r="B7" i="4"/>
  <c r="B46" i="4"/>
  <c r="B29" i="4"/>
  <c r="B66" i="4"/>
  <c r="B34" i="4"/>
  <c r="B80" i="4"/>
  <c r="B71" i="4"/>
  <c r="B9" i="4"/>
  <c r="B70" i="4"/>
  <c r="B16" i="4"/>
  <c r="B69" i="4"/>
  <c r="B10" i="4"/>
  <c r="B45" i="4"/>
  <c r="B44" i="4"/>
  <c r="B73" i="4"/>
  <c r="B13" i="4"/>
  <c r="B53" i="4"/>
  <c r="B48" i="4"/>
  <c r="B28" i="4"/>
  <c r="B56" i="4"/>
  <c r="B24" i="4"/>
  <c r="B38" i="4"/>
  <c r="B60" i="4"/>
  <c r="B59" i="4"/>
  <c r="B77" i="4"/>
  <c r="B26" i="4"/>
  <c r="B39" i="4"/>
  <c r="B17" i="4"/>
  <c r="B12" i="4"/>
  <c r="B14" i="4"/>
  <c r="B8" i="4"/>
  <c r="B37" i="4"/>
  <c r="B61" i="4"/>
  <c r="B11" i="4"/>
  <c r="B58" i="4"/>
  <c r="B33" i="4"/>
  <c r="B72" i="4"/>
  <c r="B81" i="4"/>
  <c r="B78" i="4"/>
  <c r="B68" i="4"/>
  <c r="B4" i="4"/>
  <c r="B76" i="4"/>
  <c r="B83" i="4"/>
  <c r="B79" i="4"/>
  <c r="B40" i="4"/>
  <c r="B67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B134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D133" i="29" l="1"/>
  <c r="E143" i="29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F3" i="29" l="1"/>
  <c r="G16" i="29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G3" i="29" l="1"/>
  <c r="H4" i="29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6" i="56" s="1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P15" i="56" l="1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7" i="56" s="1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S423" i="68" l="1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M53" i="6" s="1"/>
  <c r="T4" i="13"/>
  <c r="T4" i="16" s="1"/>
  <c r="T4" i="10"/>
  <c r="G116" i="71"/>
  <c r="G135" i="71"/>
  <c r="R24" i="60"/>
  <c r="R24" i="63"/>
  <c r="R461" i="65"/>
  <c r="E97" i="6"/>
  <c r="E44" i="6"/>
  <c r="E53" i="6" s="1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C53" i="6" s="1"/>
  <c r="V4" i="10"/>
  <c r="V4" i="13"/>
  <c r="V4" i="16" s="1"/>
  <c r="V44" i="6"/>
  <c r="V53" i="6" s="1"/>
  <c r="V97" i="6"/>
  <c r="Q97" i="6"/>
  <c r="Q44" i="6"/>
  <c r="Q53" i="6" s="1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53" i="6" s="1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L53" i="6" s="1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G53" i="6" s="1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53" i="6" s="1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O53" i="6" s="1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K53" i="6" s="1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D53" i="6" s="1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53" i="6" s="1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53" i="6" s="1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53" i="6" s="1"/>
  <c r="T97" i="6"/>
  <c r="U3" i="15"/>
  <c r="D32" i="13"/>
  <c r="D32" i="16" s="1"/>
  <c r="D32" i="10"/>
  <c r="D27" i="9"/>
  <c r="C98" i="65"/>
  <c r="B97" i="6"/>
  <c r="B44" i="6"/>
  <c r="B53" i="6" s="1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O257" i="64" l="1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L3" i="13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F3" i="13"/>
  <c r="F3" i="10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L3" i="10" l="1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R3" i="46" s="1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C3" i="1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P25" i="21" l="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T17" i="24" s="1"/>
  <c r="T17" i="27" s="1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408" i="68" l="1"/>
  <c r="Q81" i="56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S3" i="19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461" i="69" l="1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<sst xmlns="http://schemas.openxmlformats.org/spreadsheetml/2006/main" count="18216" uniqueCount="4947">
  <si>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</si>
  <si>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</si>
  <si>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</si>
  <si>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</si>
  <si>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</si>
  <si>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</si>
  <si>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</si>
  <si>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</si>
  <si>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</si>
  <si>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</si>
  <si>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</si>
  <si>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</si>
  <si>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</si>
  <si>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</si>
  <si>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</si>
  <si>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</si>
  <si>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</si>
  <si>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</si>
  <si>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</si>
  <si>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</si>
  <si>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</si>
  <si>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</si>
  <si>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</si>
  <si>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</si>
  <si>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</si>
  <si>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</si>
  <si>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</si>
  <si>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</si>
  <si>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</si>
  <si>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</si>
  <si>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</si>
  <si>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</si>
  <si>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</si>
  <si>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</si>
  <si>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</si>
  <si>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</si>
  <si>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</si>
  <si>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</si>
  <si>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</si>
  <si>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</si>
  <si>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</si>
  <si>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</si>
  <si>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</si>
  <si>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</si>
  <si>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</si>
  <si>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</si>
  <si>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</si>
  <si>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</si>
  <si>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</si>
  <si>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</si>
  <si>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</si>
  <si>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</si>
  <si>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</si>
  <si>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</si>
  <si>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</si>
  <si>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</si>
  <si>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</si>
  <si>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</si>
  <si>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</si>
  <si>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</si>
  <si>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</si>
  <si>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</si>
  <si>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</si>
  <si>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</si>
  <si>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</si>
  <si>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</si>
  <si>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</si>
  <si>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</si>
  <si>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</si>
  <si>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</si>
  <si>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</si>
  <si>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</si>
  <si>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</si>
  <si>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</si>
  <si>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</si>
  <si>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</si>
  <si>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</si>
  <si>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</si>
  <si>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</si>
  <si>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</si>
  <si>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</si>
  <si>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</si>
  <si>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</si>
  <si>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</si>
  <si>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</si>
  <si>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</si>
  <si>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</si>
  <si>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</si>
  <si>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</si>
  <si>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</si>
  <si>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</si>
  <si>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</si>
  <si>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</si>
  <si>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</si>
  <si>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</si>
  <si>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</si>
  <si>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</si>
  <si>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</si>
  <si>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</si>
  <si>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</si>
  <si>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</si>
  <si>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</si>
  <si>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</si>
  <si>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</si>
  <si>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</si>
  <si>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</si>
  <si>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</si>
  <si>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</si>
  <si>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</si>
  <si>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</si>
  <si>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</si>
  <si>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</si>
  <si>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</si>
  <si>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</si>
  <si>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</si>
  <si>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</si>
  <si>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</si>
  <si>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</si>
  <si>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</si>
  <si>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</si>
  <si>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</si>
  <si>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</si>
  <si>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</si>
  <si>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</si>
  <si>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</si>
  <si>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</si>
  <si>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</si>
  <si>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</si>
  <si>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</si>
  <si>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</si>
  <si>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</si>
  <si>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</si>
  <si>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</si>
  <si>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</si>
  <si>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</si>
  <si>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</si>
  <si>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</si>
  <si>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</si>
  <si>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</si>
  <si>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</si>
  <si>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</si>
  <si>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</si>
  <si>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</si>
  <si>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</si>
  <si>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</si>
  <si>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</si>
  <si>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</si>
  <si>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</si>
  <si>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</si>
  <si>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</si>
  <si>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</si>
  <si>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</si>
  <si>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</si>
  <si>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</si>
  <si>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</si>
  <si>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</si>
  <si>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</si>
  <si>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</si>
  <si>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</si>
  <si>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</si>
  <si>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</si>
  <si>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</si>
  <si>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</si>
  <si>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</si>
  <si>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</si>
  <si>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</si>
  <si>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</si>
  <si>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</si>
  <si>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</si>
  <si>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</si>
  <si>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</si>
  <si>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</si>
  <si>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</si>
  <si>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</si>
  <si>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</si>
  <si>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</si>
  <si>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</si>
  <si>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</si>
  <si>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</si>
  <si>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</si>
  <si>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</si>
  <si>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</si>
  <si>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</si>
  <si>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</si>
  <si>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</si>
  <si>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</si>
  <si>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Household consumption expenditure (M€ at 2015 prices)</t>
  </si>
  <si>
    <t>Total households useful surface area (in thousand sqm)</t>
  </si>
  <si>
    <t>New and renovated households useful surface area (in thousand sqm)</t>
  </si>
  <si>
    <t>Household consumption expenditure per capita (€ at 2015 prices)</t>
  </si>
  <si>
    <t>Household consumption expenditure per household (€ at 2015 prices)</t>
  </si>
  <si>
    <t>Consumption expenditure per household relative to the EU average</t>
  </si>
  <si>
    <t>Natural gas</t>
  </si>
  <si>
    <t>Code</t>
  </si>
  <si>
    <t>v2021-1.00</t>
  </si>
  <si>
    <t>Ambient heat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</si>
  <si>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</si>
  <si>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</si>
  <si>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</si>
  <si>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</si>
  <si>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</si>
  <si>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</si>
  <si>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</si>
  <si>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</si>
  <si>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</si>
  <si>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</si>
  <si>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</si>
  <si>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</si>
  <si>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</si>
  <si>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</si>
  <si>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</si>
  <si>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</si>
  <si>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</si>
  <si>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</si>
  <si>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</si>
  <si>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</si>
  <si>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</si>
  <si>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</si>
  <si>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SE</t>
  </si>
  <si>
    <t>Sweden</t>
  </si>
  <si>
    <t>SE - Residential sector summary</t>
  </si>
  <si>
    <t>Macro.Meuro2015.SE.ConsumptionExpenditure</t>
  </si>
  <si>
    <t>Macro.number.SE.Population</t>
  </si>
  <si>
    <t>NUM.number.SE.Res.HH</t>
  </si>
  <si>
    <t>SurfaceArea.ksqm.SE.Res.HH</t>
  </si>
  <si>
    <t>NUM.number.SE.Res.HHnew</t>
  </si>
  <si>
    <t>SurfaceArea.ksqm.SE.Res.HHnew</t>
  </si>
  <si>
    <t>HDD.Celsius.SE.Actual</t>
  </si>
  <si>
    <t>HDD.Celsius.SE.Mean</t>
  </si>
  <si>
    <t>HDD.ratio.SE.Relative</t>
  </si>
  <si>
    <t>FEC.ktoe.SE.ES.Res</t>
  </si>
  <si>
    <t>FEC.ktoe.SE.ES.Res.Solids</t>
  </si>
  <si>
    <t>FEC.ktoe.SE.ES.Res.LPG</t>
  </si>
  <si>
    <t>FEC.ktoe.SE.ES.Res.Oil</t>
  </si>
  <si>
    <t>FEC.ktoe.SE.ES.Res.NG</t>
  </si>
  <si>
    <t>FEC.ktoe.SE.ES.Res.Biomass_Waste</t>
  </si>
  <si>
    <t>FEC.ktoe.SE.ES.Res.Biogas</t>
  </si>
  <si>
    <t>FEC.ktoe.SE.ES.Res.LiqBio</t>
  </si>
  <si>
    <t>FEC.ktoe.SE.ES.Res.Solar</t>
  </si>
  <si>
    <t>FEC.ktoe.SE.ES.Res.Geo</t>
  </si>
  <si>
    <t>FEC.ktoe.SE.ES.Res.Ambient</t>
  </si>
  <si>
    <t>FEC.ktoe.SE.ES.Res.Steam_Distr</t>
  </si>
  <si>
    <t>FEC.ktoe.SE.ES.Res.Elec</t>
  </si>
  <si>
    <t>FEC.ktoe.SE.Res.HH</t>
  </si>
  <si>
    <t>FEC.ktoe.SE.Res.HH.Thermal</t>
  </si>
  <si>
    <t>FEC.ktoe.SE.Res.HH.Thermal.SH</t>
  </si>
  <si>
    <t>FEC.ktoe.SE.Res.HH.Thermal.SC</t>
  </si>
  <si>
    <t>FEC.ktoe.SE.Res.HH.Thermal.WH</t>
  </si>
  <si>
    <t>FEC.ktoe.SE.Res.HH.Thermal.CO</t>
  </si>
  <si>
    <t>FEC.ktoe.SE.Res.HH.Appl</t>
  </si>
  <si>
    <t>EMI.ktCO2.SE.ES.Res</t>
  </si>
  <si>
    <t>EMI.ktCO2.SE.ES.Res.Solids</t>
  </si>
  <si>
    <t>EMI.ktCO2.SE.ES.Res.LPG</t>
  </si>
  <si>
    <t>EMI.ktCO2.SE.ES.Res.Oil</t>
  </si>
  <si>
    <t>EMI.ktCO2.SE.ES.Res.NG</t>
  </si>
  <si>
    <t>EMI.ktCO2.SE.ES.Res.Biomass_Waste</t>
  </si>
  <si>
    <t>EMI.ktCO2.SE.ES.Res.Biogas</t>
  </si>
  <si>
    <t>EMI.ktCO2.SE.ES.Res.LiqBio</t>
  </si>
  <si>
    <t>EMI.ktCO2.SE.ES.Res.Solar</t>
  </si>
  <si>
    <t>EMI.ktCO2.SE.ES.Res.Geo</t>
  </si>
  <si>
    <t>EMI.ktCO2.SE.ES.Res.Ambient</t>
  </si>
  <si>
    <t>EMI.ktCO2.SE.ES.Res.Steam_Distr</t>
  </si>
  <si>
    <t>EMI.ktCO2.SE.ES.Res.Elec</t>
  </si>
  <si>
    <t>EMI.ktCO2.SE.Res.HH</t>
  </si>
  <si>
    <t>EMI.ktCO2.SE.Res.HH.Thermal</t>
  </si>
  <si>
    <t>EMI.ktCO2.SE.Res.HH.Thermal.SH</t>
  </si>
  <si>
    <t>EMI.ktCO2.SE.Res.HH.Thermal.SC</t>
  </si>
  <si>
    <t>EMI.ktCO2.SE.Res.HH.Thermal.WH</t>
  </si>
  <si>
    <t>EMI.ktCO2.SE.Res.HH.Thermal.CO</t>
  </si>
  <si>
    <t>EMI.ktCO2.SE.Res.HH.Appl</t>
  </si>
  <si>
    <t>FEC_per_household.kWh.SE.Res.HH</t>
  </si>
  <si>
    <t>FEC_per_household.kWh.SE.Res.HH.Thermal</t>
  </si>
  <si>
    <t>FEC_per_household.kWh.SE.Res.HH.Thermal.SH</t>
  </si>
  <si>
    <t>FEC_per_household.kWh.SE.Res.HH.Thermal.SC</t>
  </si>
  <si>
    <t>FEC_per_household.kWh.SE.Res.HH.Thermal.WH</t>
  </si>
  <si>
    <t>FEC_per_household.kWh.SE.Res.HH.Thermal.CO</t>
  </si>
  <si>
    <t>FEC_per_household.kWh.SE.Res.HH.Appl</t>
  </si>
  <si>
    <t>TES_per_household.kWh.SE.Res.HH.Thermal</t>
  </si>
  <si>
    <t>TES_per_household.kWh.SE.Res.HH.Thermal.SH</t>
  </si>
  <si>
    <t>TES_per_household.kWh.SE.Res.HH.Thermal.SC</t>
  </si>
  <si>
    <t>TES_per_household.kWh.SE.Res.HH.Thermal.WH</t>
  </si>
  <si>
    <t>TES_per_household.kWh.SE.Res.HH.Thermal.CO</t>
  </si>
  <si>
    <t>EMI_per_household.kgCO2.SE.Res.HH</t>
  </si>
  <si>
    <t>EMI_per_household.kgCO2.SE.Res.HH.Thermal</t>
  </si>
  <si>
    <t>EMI_per_household.kgCO2.SE.Res.HH.Thermal.SH</t>
  </si>
  <si>
    <t>EMI_per_household.kgCO2.SE.Res.HH.Thermal.SC</t>
  </si>
  <si>
    <t>EMI_per_household.kgCO2.SE.Res.HH.Thermal.WH</t>
  </si>
  <si>
    <t>EMI_per_household.kgCO2.SE.Res.HH.Thermal.CO</t>
  </si>
  <si>
    <t>EMI_per_household.kgCO2.SE.Res.HH.Appl</t>
  </si>
  <si>
    <t>Eff.ratio.SE.Res.HH.Thermal</t>
  </si>
  <si>
    <t>Eff.ratio.SE.Res.HH.Thermal.SH</t>
  </si>
  <si>
    <t>Eff.ratio.SE.Res.HH.Thermal.SC</t>
  </si>
  <si>
    <t>Eff.ratio.SE.Res.HH.Thermal.WH</t>
  </si>
  <si>
    <t>Eff.ratio.SE.Res.HH.Thermal.CO</t>
  </si>
  <si>
    <t>FEC_per_sqm.kWh.SE.Res.HH</t>
  </si>
  <si>
    <t>FEC_per_sqm.kWh.SE.Res.HH.Thermal</t>
  </si>
  <si>
    <t>FEC_per_sqm.kWh.SE.Res.HH.Thermal.SH</t>
  </si>
  <si>
    <t>FEC_per_sqm.kWh.SE.Res.HH.Thermal.SC</t>
  </si>
  <si>
    <t>FEC_per_sqm.kWh.SE.Res.HH.Thermal.WH</t>
  </si>
  <si>
    <t>FEC_per_sqm.kWh.SE.Res.HH.Thermal.CO</t>
  </si>
  <si>
    <t>FEC_per_sqm.kWh.SE.Res.HH.Appl</t>
  </si>
  <si>
    <t>TES_per_sqm.kWh.SE.Res.HH.Thermal</t>
  </si>
  <si>
    <t>TES_per_sqm.kWh.SE.Res.HH.Thermal.SH</t>
  </si>
  <si>
    <t>TES_per_sqm.kWh.SE.Res.HH.Thermal.SC</t>
  </si>
  <si>
    <t>TES_per_sqm.kWh.SE.Res.HH.Thermal.WH</t>
  </si>
  <si>
    <t>TES_per_sqm.kWh.SE.Res.HH.Thermal.CO</t>
  </si>
  <si>
    <t>EMI_per_sqm.kgCO2.SE.Res.HH</t>
  </si>
  <si>
    <t>EMI_per_sqm.kgCO2.SE.Res.HH.Thermal</t>
  </si>
  <si>
    <t>EMI_per_sqm.kgCO2.SE.Res.HH.Thermal.SH</t>
  </si>
  <si>
    <t>EMI_per_sqm.kgCO2.SE.Res.HH.Thermal.SC</t>
  </si>
  <si>
    <t>EMI_per_sqm.kgCO2.SE.Res.HH.Thermal.WH</t>
  </si>
  <si>
    <t>EMI_per_sqm.kgCO2.SE.Res.HH.Thermal.CO</t>
  </si>
  <si>
    <t>EMI_per_sqm.kgCO2.SE.Res.HH.Appl</t>
  </si>
  <si>
    <t>FEC_per_capita.kWh.SE.Res.HH</t>
  </si>
  <si>
    <t>FEC_per_capita.kWh.SE.Res.HH.Thermal</t>
  </si>
  <si>
    <t>FEC_per_capita.kWh.SE.Res.HH.Thermal.SH</t>
  </si>
  <si>
    <t>FEC_per_capita.kWh.SE.Res.HH.Thermal.SC</t>
  </si>
  <si>
    <t>FEC_per_capita.kWh.SE.Res.HH.Thermal.WH</t>
  </si>
  <si>
    <t>FEC_per_capita.kWh.SE.Res.HH.Thermal.CO</t>
  </si>
  <si>
    <t>FEC_per_capita.kWh.SE.Res.HH.Appl</t>
  </si>
  <si>
    <t>TES_per_capita.kWh.SE.Res.HH.Thermal</t>
  </si>
  <si>
    <t>TES_per_capita.kWh.SE.Res.HH.Thermal.SH</t>
  </si>
  <si>
    <t>TES_per_capita.kWh.SE.Res.HH.Thermal.SC</t>
  </si>
  <si>
    <t>TES_per_capita.kWh.SE.Res.HH.Thermal.WH</t>
  </si>
  <si>
    <t>TES_per_capita.kWh.SE.Res.HH.Thermal.CO</t>
  </si>
  <si>
    <t>EMI_per_capita.kgCO2.SE.Res.HH</t>
  </si>
  <si>
    <t>EMI_per_capita.kgCO2.SE.Res.HH.Thermal</t>
  </si>
  <si>
    <t>EMI_per_capita.kgCO2.SE.Res.HH.Thermal.SH</t>
  </si>
  <si>
    <t>EMI_per_capita.kgCO2.SE.Res.HH.Thermal.SC</t>
  </si>
  <si>
    <t>EMI_per_capita.kgCO2.SE.Res.HH.Thermal.WH</t>
  </si>
  <si>
    <t>EMI_per_capita.kgCO2.SE.Res.HH.Thermal.CO</t>
  </si>
  <si>
    <t>EMI_per_capita.kgCO2.SE.Res.HH.Appl</t>
  </si>
  <si>
    <t>SE - Number of households</t>
  </si>
  <si>
    <t>NUM.number.SE.Res.HH.Thermal</t>
  </si>
  <si>
    <t>NUM.number.SE.Res.HH.Thermal.SH</t>
  </si>
  <si>
    <t>NUM.number.SE.Res.HH.Thermal.SH.Solids</t>
  </si>
  <si>
    <t>NUM.number.SE.Res.HH.Thermal.SH.LPG</t>
  </si>
  <si>
    <t>NUM.number.SE.Res.HH.Thermal.SH.Oil</t>
  </si>
  <si>
    <t>NUM.number.SE.Res.HH.Thermal.SH.Gas</t>
  </si>
  <si>
    <t>NUM.number.SE.Res.HH.Thermal.SH.Biomass</t>
  </si>
  <si>
    <t>NUM.number.SE.Res.HH.Thermal.SH.Geo</t>
  </si>
  <si>
    <t>NUM.number.SE.Res.HH.Thermal.SH.DistrHeat</t>
  </si>
  <si>
    <t>NUM.number.SE.Res.HH.Thermal.SH.AdvElc</t>
  </si>
  <si>
    <t>NUM.number.SE.Res.HH.Thermal.SH.ConvElc</t>
  </si>
  <si>
    <t>NUM.number.SE.Res.HH.Thermal.SC</t>
  </si>
  <si>
    <t>NUM.number.SE.Res.HH.Thermal.SC.AC</t>
  </si>
  <si>
    <t>NUM.number.SE.Res.HH.Thermal.WH</t>
  </si>
  <si>
    <t>NUM.number.SE.Res.HH.Thermal.WH.Solids</t>
  </si>
  <si>
    <t>NUM.number.SE.Res.HH.Thermal.WH.LPG</t>
  </si>
  <si>
    <t>NUM.number.SE.Res.HH.Thermal.WH.Oil</t>
  </si>
  <si>
    <t>NUM.number.SE.Res.HH.Thermal.WH.Gas</t>
  </si>
  <si>
    <t>NUM.number.SE.Res.HH.Thermal.WH.Biomass</t>
  </si>
  <si>
    <t>NUM.number.SE.Res.HH.Thermal.WH.Geo</t>
  </si>
  <si>
    <t>NUM.number.SE.Res.HH.Thermal.WH.DistrHeat</t>
  </si>
  <si>
    <t>NUM.number.SE.Res.HH.Thermal.WH.Elc</t>
  </si>
  <si>
    <t>NUM.number.SE.Res.HH.Thermal.WH.Solar</t>
  </si>
  <si>
    <t>NUM.number.SE.Res.HH.Thermal.CO</t>
  </si>
  <si>
    <t>NUM.number.SE.Res.HH.Thermal.CO.Solids</t>
  </si>
  <si>
    <t>NUM.number.SE.Res.HH.Thermal.CO.LPG</t>
  </si>
  <si>
    <t>NUM.number.SE.Res.HH.Thermal.CO.Gas</t>
  </si>
  <si>
    <t>NUM.number.SE.Res.HH.Thermal.CO.Biomass</t>
  </si>
  <si>
    <t>NUM.number.SE.Res.HH.Thermal.CO.Elc</t>
  </si>
  <si>
    <t>SE - Final energy consumption</t>
  </si>
  <si>
    <t>FEC.ktoe.SE.Res.HH.Thermal.SH.Solids.Solids</t>
  </si>
  <si>
    <t>FEC.ktoe.SE.Res.HH.Thermal.SH.LPG.LPG</t>
  </si>
  <si>
    <t>FEC.ktoe.SE.Res.HH.Thermal.SH.Oil.Oil_LiqBio</t>
  </si>
  <si>
    <t>FEC.ktoe.SE.Res.HH.Thermal.SH.Gas.NG_Biogas</t>
  </si>
  <si>
    <t>FEC.ktoe.SE.Res.HH.Thermal.SH.Biomass.Biomass_Waste</t>
  </si>
  <si>
    <t>FEC.ktoe.SE.Res.HH.Thermal.SH.Geo.Geo</t>
  </si>
  <si>
    <t>FEC.ktoe.SE.Res.HH.Thermal.SH.DistrHeat.Steam_Distr</t>
  </si>
  <si>
    <t>FEC.ktoe.SE.Res.HH.Thermal.SH.AdvElc.Elec</t>
  </si>
  <si>
    <t>FEC.ktoe.SE.Res.HH.Thermal.SH.ConvElc.Elec</t>
  </si>
  <si>
    <t>FEC.ktoe.SE.Res.HH.Thermal.SH.TotalCirculation.Elec</t>
  </si>
  <si>
    <t>FEC.ktoe.SE.Res.HH.Thermal.SC.AC.Elec</t>
  </si>
  <si>
    <t>FEC.ktoe.SE.Res.HH.Thermal.WH.Solids.Solids</t>
  </si>
  <si>
    <t>FEC.ktoe.SE.Res.HH.Thermal.WH.LPG.LPG</t>
  </si>
  <si>
    <t>FEC.ktoe.SE.Res.HH.Thermal.WH.Oil.Oil_LiqBio</t>
  </si>
  <si>
    <t>FEC.ktoe.SE.Res.HH.Thermal.WH.Gas.NG_Biogas</t>
  </si>
  <si>
    <t>FEC.ktoe.SE.Res.HH.Thermal.WH.Biomass.Biomass_Waste</t>
  </si>
  <si>
    <t>FEC.ktoe.SE.Res.HH.Thermal.WH.Geo.Geo</t>
  </si>
  <si>
    <t>FEC.ktoe.SE.Res.HH.Thermal.WH.DistrHeat.Steam_Distr</t>
  </si>
  <si>
    <t>FEC.ktoe.SE.Res.HH.Thermal.WH.Elc.Elec</t>
  </si>
  <si>
    <t>FEC.ktoe.SE.Res.HH.Thermal.WH.TotalSolar.Solar</t>
  </si>
  <si>
    <t>FEC.ktoe.SE.Res.HH.Thermal.CO.Solids.Solids</t>
  </si>
  <si>
    <t>FEC.ktoe.SE.Res.HH.Thermal.CO.LPG.LPG</t>
  </si>
  <si>
    <t>FEC.ktoe.SE.Res.HH.Thermal.CO.Gas.NG_Biogas</t>
  </si>
  <si>
    <t>FEC.ktoe.SE.Res.HH.Thermal.CO.Biomass.Biomass_Waste</t>
  </si>
  <si>
    <t>FEC.ktoe.SE.Res.HH.Thermal.CO.Elc.Elec</t>
  </si>
  <si>
    <t>SE - Thermal energy service</t>
  </si>
  <si>
    <t>TES.ktoe.SE.Res.HH.Thermal</t>
  </si>
  <si>
    <t>TES.ktoe.SE.Res.HH.Thermal.SH</t>
  </si>
  <si>
    <t>TES.ktoe.SE.Res.HH.Thermal.SH.Solids.Solids</t>
  </si>
  <si>
    <t>TES.ktoe.SE.Res.HH.Thermal.SH.LPG.LPG</t>
  </si>
  <si>
    <t>TES.ktoe.SE.Res.HH.Thermal.SH.Oil.Oil_LiqBio</t>
  </si>
  <si>
    <t>TES.ktoe.SE.Res.HH.Thermal.SH.Gas.NG_Biogas</t>
  </si>
  <si>
    <t>TES.ktoe.SE.Res.HH.Thermal.SH.Biomass.Biomass_Waste</t>
  </si>
  <si>
    <t>TES.ktoe.SE.Res.HH.Thermal.SH.Geo.Geo</t>
  </si>
  <si>
    <t>TES.ktoe.SE.Res.HH.Thermal.SH.DistrHeat.Steam_Distr</t>
  </si>
  <si>
    <t>TES.ktoe.SE.Res.HH.Thermal.SH.AdvElc.Elec</t>
  </si>
  <si>
    <t>TES.ktoe.SE.Res.HH.Thermal.SH.ConvElc.Elec</t>
  </si>
  <si>
    <t>TES.ktoe.SE.Res.HH.Thermal.SH.TotalCirculation.Elec</t>
  </si>
  <si>
    <t>TES.ktoe.SE.Res.HH.Thermal.SC</t>
  </si>
  <si>
    <t>TES.ktoe.SE.Res.HH.Thermal.SC.AC.Elec</t>
  </si>
  <si>
    <t>TES.ktoe.SE.Res.HH.Thermal.WH</t>
  </si>
  <si>
    <t>TES.ktoe.SE.Res.HH.Thermal.WH.Solids.Solids</t>
  </si>
  <si>
    <t>TES.ktoe.SE.Res.HH.Thermal.WH.LPG.LPG</t>
  </si>
  <si>
    <t>TES.ktoe.SE.Res.HH.Thermal.WH.Oil.Oil_LiqBio</t>
  </si>
  <si>
    <t>TES.ktoe.SE.Res.HH.Thermal.WH.Gas.NG_Biogas</t>
  </si>
  <si>
    <t>TES.ktoe.SE.Res.HH.Thermal.WH.Biomass.Biomass_Waste</t>
  </si>
  <si>
    <t>TES.ktoe.SE.Res.HH.Thermal.WH.Geo.Geo</t>
  </si>
  <si>
    <t>TES.ktoe.SE.Res.HH.Thermal.WH.DistrHeat.Steam_Distr</t>
  </si>
  <si>
    <t>TES.ktoe.SE.Res.HH.Thermal.WH.Elc.Elec</t>
  </si>
  <si>
    <t>TES.ktoe.SE.Res.HH.Thermal.WH.TotalSolar.Solar</t>
  </si>
  <si>
    <t>TES.ktoe.SE.Res.HH.Thermal.CO</t>
  </si>
  <si>
    <t>TES.ktoe.SE.Res.HH.Thermal.CO.Solids.Solids</t>
  </si>
  <si>
    <t>TES.ktoe.SE.Res.HH.Thermal.CO.LPG.LPG</t>
  </si>
  <si>
    <t>TES.ktoe.SE.Res.HH.Thermal.CO.Gas.NG_Biogas</t>
  </si>
  <si>
    <t>TES.ktoe.SE.Res.HH.Thermal.CO.Biomass.Biomass_Waste</t>
  </si>
  <si>
    <t>TES.ktoe.SE.Res.HH.Thermal.CO.Elc.Elec</t>
  </si>
  <si>
    <t>SE - System efficiency indicator of total stock</t>
  </si>
  <si>
    <t>Eff.ratio.SE.Res.HH.Thermal.SH.Solids.Solids</t>
  </si>
  <si>
    <t>Eff.ratio.SE.Res.HH.Thermal.SH.LPG.LPG</t>
  </si>
  <si>
    <t>Eff.ratio.SE.Res.HH.Thermal.SH.Oil.Oil_LiqBio</t>
  </si>
  <si>
    <t>Eff.ratio.SE.Res.HH.Thermal.SH.Gas.NG_Biogas</t>
  </si>
  <si>
    <t>Eff.ratio.SE.Res.HH.Thermal.SH.Biomass.Biomass_Waste</t>
  </si>
  <si>
    <t>Eff.ratio.SE.Res.HH.Thermal.SH.Geo.Geo</t>
  </si>
  <si>
    <t>Eff.ratio.SE.Res.HH.Thermal.SH.DistrHeat.Steam_Distr</t>
  </si>
  <si>
    <t>Eff.ratio.SE.Res.HH.Thermal.SH.AdvElc.Elec</t>
  </si>
  <si>
    <t>Eff.ratio.SE.Res.HH.Thermal.SH.ConvElc.Elec</t>
  </si>
  <si>
    <t>Eff.ratio.SE.Res.HH.Thermal.SH.TotalCirculation.Elec</t>
  </si>
  <si>
    <t>Eff.ratio.SE.Res.HH.Thermal.SC.AC.Elec</t>
  </si>
  <si>
    <t>Eff.ratio.SE.Res.HH.Thermal.WH.Solids.Solids</t>
  </si>
  <si>
    <t>Eff.ratio.SE.Res.HH.Thermal.WH.LPG.LPG</t>
  </si>
  <si>
    <t>Eff.ratio.SE.Res.HH.Thermal.WH.Oil.Oil_LiqBio</t>
  </si>
  <si>
    <t>Eff.ratio.SE.Res.HH.Thermal.WH.Gas.NG_Biogas</t>
  </si>
  <si>
    <t>Eff.ratio.SE.Res.HH.Thermal.WH.Biomass.Biomass_Waste</t>
  </si>
  <si>
    <t>Eff.ratio.SE.Res.HH.Thermal.WH.Geo.Geo</t>
  </si>
  <si>
    <t>Eff.ratio.SE.Res.HH.Thermal.WH.DistrHeat.Steam_Distr</t>
  </si>
  <si>
    <t>Eff.ratio.SE.Res.HH.Thermal.WH.Elc.Elec</t>
  </si>
  <si>
    <t>Eff.ratio.SE.Res.HH.Thermal.WH.TotalSolar.Solar</t>
  </si>
  <si>
    <t>Eff.ratio.SE.Res.HH.Thermal.CO.Solids.Solids</t>
  </si>
  <si>
    <t>Eff.ratio.SE.Res.HH.Thermal.CO.LPG.LPG</t>
  </si>
  <si>
    <t>Eff.ratio.SE.Res.HH.Thermal.CO.Gas.NG_Biogas</t>
  </si>
  <si>
    <t>Eff.ratio.SE.Res.HH.Thermal.CO.Biomass.Biomass_Waste</t>
  </si>
  <si>
    <t>Eff.ratio.SE.Res.HH.Thermal.CO.Elc.Elec</t>
  </si>
  <si>
    <t>SE - CO2 emissions</t>
  </si>
  <si>
    <t>EMI.ktCO2.SE.Res.HH.Thermal.SH.Solids.Solids</t>
  </si>
  <si>
    <t>EMI.ktCO2.SE.Res.HH.Thermal.SH.LPG.LPG</t>
  </si>
  <si>
    <t>EMI.ktCO2.SE.Res.HH.Thermal.SH.Oil.Oil_LiqBio</t>
  </si>
  <si>
    <t>EMI.ktCO2.SE.Res.HH.Thermal.SH.Gas.NG_Biogas</t>
  </si>
  <si>
    <t>EMI.ktCO2.SE.Res.HH.Thermal.SH.Biomass.Biomass_Waste</t>
  </si>
  <si>
    <t>EMI.ktCO2.SE.Res.HH.Thermal.SH.Geo.Geo</t>
  </si>
  <si>
    <t>EMI.ktCO2.SE.Res.HH.Thermal.SH.DistrHeat.Steam_Distr</t>
  </si>
  <si>
    <t>EMI.ktCO2.SE.Res.HH.Thermal.SH.AdvElc.Elec</t>
  </si>
  <si>
    <t>EMI.ktCO2.SE.Res.HH.Thermal.SH.ConvElc.Elec</t>
  </si>
  <si>
    <t>EMI.ktCO2.SE.Res.HH.Thermal.SH.TotalCirculation.Elec</t>
  </si>
  <si>
    <t>EMI.ktCO2.SE.Res.HH.Thermal.SC.AC.Elec</t>
  </si>
  <si>
    <t>EMI.ktCO2.SE.Res.HH.Thermal.WH.Solids.Solids</t>
  </si>
  <si>
    <t>EMI.ktCO2.SE.Res.HH.Thermal.WH.LPG.LPG</t>
  </si>
  <si>
    <t>EMI.ktCO2.SE.Res.HH.Thermal.WH.Oil.Oil_LiqBio</t>
  </si>
  <si>
    <t>EMI.ktCO2.SE.Res.HH.Thermal.WH.Gas.NG_Biogas</t>
  </si>
  <si>
    <t>EMI.ktCO2.SE.Res.HH.Thermal.WH.Biomass.Biomass_Waste</t>
  </si>
  <si>
    <t>EMI.ktCO2.SE.Res.HH.Thermal.WH.Geo.Geo</t>
  </si>
  <si>
    <t>EMI.ktCO2.SE.Res.HH.Thermal.WH.DistrHeat.Steam_Distr</t>
  </si>
  <si>
    <t>EMI.ktCO2.SE.Res.HH.Thermal.WH.Elc.Elec</t>
  </si>
  <si>
    <t>EMI.ktCO2.SE.Res.HH.Thermal.WH.TotalSolar.Solar</t>
  </si>
  <si>
    <t>EMI.ktCO2.SE.Res.HH.Thermal.CO.Solids.Solids</t>
  </si>
  <si>
    <t>EMI.ktCO2.SE.Res.HH.Thermal.CO.LPG.LPG</t>
  </si>
  <si>
    <t>EMI.ktCO2.SE.Res.HH.Thermal.CO.Gas.NG_Biogas</t>
  </si>
  <si>
    <t>EMI.ktCO2.SE.Res.HH.Thermal.CO.Biomass.Biomass_Waste</t>
  </si>
  <si>
    <t>EMI.ktCO2.SE.Res.HH.Thermal.CO.Elc.Elec</t>
  </si>
  <si>
    <t>SE - Final energy consumption per household</t>
  </si>
  <si>
    <t>FEC_per_household.kWh.SE.Res.HH.Thermal.SH.Solids.Solids</t>
  </si>
  <si>
    <t>FEC_per_household.kWh.SE.Res.HH.Thermal.SH.LPG.LPG</t>
  </si>
  <si>
    <t>FEC_per_household.kWh.SE.Res.HH.Thermal.SH.Oil.Oil_LiqBio</t>
  </si>
  <si>
    <t>FEC_per_household.kWh.SE.Res.HH.Thermal.SH.Gas.NG_Biogas</t>
  </si>
  <si>
    <t>FEC_per_household.kWh.SE.Res.HH.Thermal.SH.Biomass.Biomass_Waste</t>
  </si>
  <si>
    <t>FEC_per_household.kWh.SE.Res.HH.Thermal.SH.Geo.Geo</t>
  </si>
  <si>
    <t>FEC_per_household.kWh.SE.Res.HH.Thermal.SH.DistrHeat.Steam_Distr</t>
  </si>
  <si>
    <t>FEC_per_household.kWh.SE.Res.HH.Thermal.SH.AdvElc.Elec</t>
  </si>
  <si>
    <t>FEC_per_household.kWh.SE.Res.HH.Thermal.SH.ConvElc.Elec</t>
  </si>
  <si>
    <t>FEC_per_household.kWh.SE.Res.HH.Thermal.SH.TotalCirculation.Elec</t>
  </si>
  <si>
    <t>FEC_per_household.kWh.SE.Res.HH.Thermal.SC.AC.Elec</t>
  </si>
  <si>
    <t>FEC_per_household.kWh.SE.Res.HH.Thermal.WH.Solids.Solids</t>
  </si>
  <si>
    <t>FEC_per_household.kWh.SE.Res.HH.Thermal.WH.LPG.LPG</t>
  </si>
  <si>
    <t>FEC_per_household.kWh.SE.Res.HH.Thermal.WH.Oil.Oil_LiqBio</t>
  </si>
  <si>
    <t>FEC_per_household.kWh.SE.Res.HH.Thermal.WH.Gas.NG_Biogas</t>
  </si>
  <si>
    <t>FEC_per_household.kWh.SE.Res.HH.Thermal.WH.Biomass.Biomass_Waste</t>
  </si>
  <si>
    <t>FEC_per_household.kWh.SE.Res.HH.Thermal.WH.Geo.Geo</t>
  </si>
  <si>
    <t>FEC_per_household.kWh.SE.Res.HH.Thermal.WH.DistrHeat.Steam_Distr</t>
  </si>
  <si>
    <t>FEC_per_household.kWh.SE.Res.HH.Thermal.WH.Elc.Elec</t>
  </si>
  <si>
    <t>FEC_per_household.kWh.SE.Res.HH.Thermal.WH.TotalSolar.Solar</t>
  </si>
  <si>
    <t>FEC_per_household.kWh.SE.Res.HH.Thermal.CO.Solids.Solids</t>
  </si>
  <si>
    <t>FEC_per_household.kWh.SE.Res.HH.Thermal.CO.LPG.LPG</t>
  </si>
  <si>
    <t>FEC_per_household.kWh.SE.Res.HH.Thermal.CO.Gas.NG_Biogas</t>
  </si>
  <si>
    <t>FEC_per_household.kWh.SE.Res.HH.Thermal.CO.Biomass.Biomass_Waste</t>
  </si>
  <si>
    <t>FEC_per_household.kWh.SE.Res.HH.Thermal.CO.Elc.Elec</t>
  </si>
  <si>
    <t>SE - Thermal energy service per household</t>
  </si>
  <si>
    <t>TES_per_household.kWh.SE.Res.HH.Thermal.SH.Solids.Solids</t>
  </si>
  <si>
    <t>TES_per_household.kWh.SE.Res.HH.Thermal.SH.LPG.LPG</t>
  </si>
  <si>
    <t>TES_per_household.kWh.SE.Res.HH.Thermal.SH.Oil.Oil_LiqBio</t>
  </si>
  <si>
    <t>TES_per_household.kWh.SE.Res.HH.Thermal.SH.Gas.NG_Biogas</t>
  </si>
  <si>
    <t>TES_per_household.kWh.SE.Res.HH.Thermal.SH.Biomass.Biomass_Waste</t>
  </si>
  <si>
    <t>TES_per_household.kWh.SE.Res.HH.Thermal.SH.Geo.Geo</t>
  </si>
  <si>
    <t>TES_per_household.kWh.SE.Res.HH.Thermal.SH.DistrHeat.Steam_Distr</t>
  </si>
  <si>
    <t>TES_per_household.kWh.SE.Res.HH.Thermal.SH.AdvElc.Elec</t>
  </si>
  <si>
    <t>TES_per_household.kWh.SE.Res.HH.Thermal.SH.ConvElc.Elec</t>
  </si>
  <si>
    <t>TES_per_household.kWh.SE.Res.HH.Thermal.SH.TotalCirculation.Elec</t>
  </si>
  <si>
    <t>TES_per_household.kWh.SE.Res.HH.Thermal.SC.AC.Elec</t>
  </si>
  <si>
    <t>TES_per_household.kWh.SE.Res.HH.Thermal.WH.Solids.Solids</t>
  </si>
  <si>
    <t>TES_per_household.kWh.SE.Res.HH.Thermal.WH.LPG.LPG</t>
  </si>
  <si>
    <t>TES_per_household.kWh.SE.Res.HH.Thermal.WH.Oil.Oil_LiqBio</t>
  </si>
  <si>
    <t>TES_per_household.kWh.SE.Res.HH.Thermal.WH.Gas.NG_Biogas</t>
  </si>
  <si>
    <t>TES_per_household.kWh.SE.Res.HH.Thermal.WH.Biomass.Biomass_Waste</t>
  </si>
  <si>
    <t>TES_per_household.kWh.SE.Res.HH.Thermal.WH.Geo.Geo</t>
  </si>
  <si>
    <t>TES_per_household.kWh.SE.Res.HH.Thermal.WH.DistrHeat.Steam_Distr</t>
  </si>
  <si>
    <t>TES_per_household.kWh.SE.Res.HH.Thermal.WH.Elc.Elec</t>
  </si>
  <si>
    <t>TES_per_household.kWh.SE.Res.HH.Thermal.WH.TotalSolar.Solar</t>
  </si>
  <si>
    <t>TES_per_household.kWh.SE.Res.HH.Thermal.CO.Solids.Solids</t>
  </si>
  <si>
    <t>TES_per_household.kWh.SE.Res.HH.Thermal.CO.LPG.LPG</t>
  </si>
  <si>
    <t>TES_per_household.kWh.SE.Res.HH.Thermal.CO.Gas.NG_Biogas</t>
  </si>
  <si>
    <t>TES_per_household.kWh.SE.Res.HH.Thermal.CO.Biomass.Biomass_Waste</t>
  </si>
  <si>
    <t>TES_per_household.kWh.SE.Res.HH.Thermal.CO.Elc.Elec</t>
  </si>
  <si>
    <t>SE - CO2 emissions per household</t>
  </si>
  <si>
    <t>EMI_per_household.kgCO2.SE.Res.HH.Thermal.SH.Solids.Solids</t>
  </si>
  <si>
    <t>EMI_per_household.kgCO2.SE.Res.HH.Thermal.SH.LPG.LPG</t>
  </si>
  <si>
    <t>EMI_per_household.kgCO2.SE.Res.HH.Thermal.SH.Oil.Oil_LiqBio</t>
  </si>
  <si>
    <t>EMI_per_household.kgCO2.SE.Res.HH.Thermal.SH.Gas.NG_Biogas</t>
  </si>
  <si>
    <t>EMI_per_household.kgCO2.SE.Res.HH.Thermal.SH.Biomass.Biomass_Waste</t>
  </si>
  <si>
    <t>EMI_per_household.kgCO2.SE.Res.HH.Thermal.SH.Geo.Geo</t>
  </si>
  <si>
    <t>EMI_per_household.kgCO2.SE.Res.HH.Thermal.SH.DistrHeat.Steam_Distr</t>
  </si>
  <si>
    <t>EMI_per_household.kgCO2.SE.Res.HH.Thermal.SH.AdvElc.Elec</t>
  </si>
  <si>
    <t>EMI_per_household.kgCO2.SE.Res.HH.Thermal.SH.ConvElc.Elec</t>
  </si>
  <si>
    <t>EMI_per_household.kgCO2.SE.Res.HH.Thermal.SH.TotalCirculation.Elec</t>
  </si>
  <si>
    <t>EMI_per_household.kgCO2.SE.Res.HH.Thermal.SC.AC.Elec</t>
  </si>
  <si>
    <t>EMI_per_household.kgCO2.SE.Res.HH.Thermal.WH.Solids.Solids</t>
  </si>
  <si>
    <t>EMI_per_household.kgCO2.SE.Res.HH.Thermal.WH.LPG.LPG</t>
  </si>
  <si>
    <t>EMI_per_household.kgCO2.SE.Res.HH.Thermal.WH.Oil.Oil_LiqBio</t>
  </si>
  <si>
    <t>EMI_per_household.kgCO2.SE.Res.HH.Thermal.WH.Gas.NG_Biogas</t>
  </si>
  <si>
    <t>EMI_per_household.kgCO2.SE.Res.HH.Thermal.WH.Biomass.Biomass_Waste</t>
  </si>
  <si>
    <t>EMI_per_household.kgCO2.SE.Res.HH.Thermal.WH.Geo.Geo</t>
  </si>
  <si>
    <t>EMI_per_household.kgCO2.SE.Res.HH.Thermal.WH.DistrHeat.Steam_Distr</t>
  </si>
  <si>
    <t>EMI_per_household.kgCO2.SE.Res.HH.Thermal.WH.Elc.Elec</t>
  </si>
  <si>
    <t>EMI_per_household.kgCO2.SE.Res.HH.Thermal.WH.TotalSolar.Solar</t>
  </si>
  <si>
    <t>EMI_per_household.kgCO2.SE.Res.HH.Thermal.CO.Solids.Solids</t>
  </si>
  <si>
    <t>EMI_per_household.kgCO2.SE.Res.HH.Thermal.CO.LPG.LPG</t>
  </si>
  <si>
    <t>EMI_per_household.kgCO2.SE.Res.HH.Thermal.CO.Gas.NG_Biogas</t>
  </si>
  <si>
    <t>EMI_per_household.kgCO2.SE.Res.HH.Thermal.CO.Biomass.Biomass_Waste</t>
  </si>
  <si>
    <t>EMI_per_household.kgCO2.SE.Res.HH.Thermal.CO.Elc.Elec</t>
  </si>
  <si>
    <t>SE - Final energy consumption per surface area</t>
  </si>
  <si>
    <t>FEC_per_sqm.kWh.SE.Res.HH.Thermal.SH.Solids.Solids</t>
  </si>
  <si>
    <t>FEC_per_sqm.kWh.SE.Res.HH.Thermal.SH.LPG.LPG</t>
  </si>
  <si>
    <t>FEC_per_sqm.kWh.SE.Res.HH.Thermal.SH.Oil.Oil_LiqBio</t>
  </si>
  <si>
    <t>FEC_per_sqm.kWh.SE.Res.HH.Thermal.SH.Gas.NG_Biogas</t>
  </si>
  <si>
    <t>FEC_per_sqm.kWh.SE.Res.HH.Thermal.SH.Biomass.Biomass_Waste</t>
  </si>
  <si>
    <t>FEC_per_sqm.kWh.SE.Res.HH.Thermal.SH.Geo.Geo</t>
  </si>
  <si>
    <t>FEC_per_sqm.kWh.SE.Res.HH.Thermal.SH.DistrHeat.Steam_Distr</t>
  </si>
  <si>
    <t>FEC_per_sqm.kWh.SE.Res.HH.Thermal.SH.AdvElc.Elec</t>
  </si>
  <si>
    <t>FEC_per_sqm.kWh.SE.Res.HH.Thermal.SH.ConvElc.Elec</t>
  </si>
  <si>
    <t>FEC_per_sqm.kWh.SE.Res.HH.Thermal.SH.TotalCirculation.Elec</t>
  </si>
  <si>
    <t>FEC_per_sqm.kWh.SE.Res.HH.Thermal.SC.AC.Elec</t>
  </si>
  <si>
    <t>FEC_per_sqm.kWh.SE.Res.HH.Thermal.WH.Solids.Solids</t>
  </si>
  <si>
    <t>FEC_per_sqm.kWh.SE.Res.HH.Thermal.WH.LPG.LPG</t>
  </si>
  <si>
    <t>FEC_per_sqm.kWh.SE.Res.HH.Thermal.WH.Oil.Oil_LiqBio</t>
  </si>
  <si>
    <t>FEC_per_sqm.kWh.SE.Res.HH.Thermal.WH.Gas.NG_Biogas</t>
  </si>
  <si>
    <t>FEC_per_sqm.kWh.SE.Res.HH.Thermal.WH.Biomass.Biomass_Waste</t>
  </si>
  <si>
    <t>FEC_per_sqm.kWh.SE.Res.HH.Thermal.WH.Geo.Geo</t>
  </si>
  <si>
    <t>FEC_per_sqm.kWh.SE.Res.HH.Thermal.WH.DistrHeat.Steam_Distr</t>
  </si>
  <si>
    <t>FEC_per_sqm.kWh.SE.Res.HH.Thermal.WH.Elc.Elec</t>
  </si>
  <si>
    <t>FEC_per_sqm.kWh.SE.Res.HH.Thermal.WH.TotalSolar.Solar</t>
  </si>
  <si>
    <t>FEC_per_sqm.kWh.SE.Res.HH.Thermal.CO.Solids.Solids</t>
  </si>
  <si>
    <t>FEC_per_sqm.kWh.SE.Res.HH.Thermal.CO.LPG.LPG</t>
  </si>
  <si>
    <t>FEC_per_sqm.kWh.SE.Res.HH.Thermal.CO.Gas.NG_Biogas</t>
  </si>
  <si>
    <t>FEC_per_sqm.kWh.SE.Res.HH.Thermal.CO.Biomass.Biomass_Waste</t>
  </si>
  <si>
    <t>FEC_per_sqm.kWh.SE.Res.HH.Thermal.CO.Elc.Elec</t>
  </si>
  <si>
    <t>SE - Thermal energy service per surface area</t>
  </si>
  <si>
    <t>TES_per_sqm.kWh.SE.Res.HH.Thermal.SH.Solids.Solids</t>
  </si>
  <si>
    <t>TES_per_sqm.kWh.SE.Res.HH.Thermal.SH.LPG.LPG</t>
  </si>
  <si>
    <t>TES_per_sqm.kWh.SE.Res.HH.Thermal.SH.Oil.Oil_LiqBio</t>
  </si>
  <si>
    <t>TES_per_sqm.kWh.SE.Res.HH.Thermal.SH.Gas.NG_Biogas</t>
  </si>
  <si>
    <t>TES_per_sqm.kWh.SE.Res.HH.Thermal.SH.Biomass.Biomass_Waste</t>
  </si>
  <si>
    <t>TES_per_sqm.kWh.SE.Res.HH.Thermal.SH.Geo.Geo</t>
  </si>
  <si>
    <t>TES_per_sqm.kWh.SE.Res.HH.Thermal.SH.DistrHeat.Steam_Distr</t>
  </si>
  <si>
    <t>TES_per_sqm.kWh.SE.Res.HH.Thermal.SH.AdvElc.Elec</t>
  </si>
  <si>
    <t>TES_per_sqm.kWh.SE.Res.HH.Thermal.SH.ConvElc.Elec</t>
  </si>
  <si>
    <t>TES_per_sqm.kWh.SE.Res.HH.Thermal.SH.TotalCirculation.Elec</t>
  </si>
  <si>
    <t>TES_per_sqm.kWh.SE.Res.HH.Thermal.SC.AC.Elec</t>
  </si>
  <si>
    <t>TES_per_sqm.kWh.SE.Res.HH.Thermal.WH.Solids.Solids</t>
  </si>
  <si>
    <t>TES_per_sqm.kWh.SE.Res.HH.Thermal.WH.LPG.LPG</t>
  </si>
  <si>
    <t>TES_per_sqm.kWh.SE.Res.HH.Thermal.WH.Oil.Oil_LiqBio</t>
  </si>
  <si>
    <t>TES_per_sqm.kWh.SE.Res.HH.Thermal.WH.Gas.NG_Biogas</t>
  </si>
  <si>
    <t>TES_per_sqm.kWh.SE.Res.HH.Thermal.WH.Biomass.Biomass_Waste</t>
  </si>
  <si>
    <t>TES_per_sqm.kWh.SE.Res.HH.Thermal.WH.Geo.Geo</t>
  </si>
  <si>
    <t>TES_per_sqm.kWh.SE.Res.HH.Thermal.WH.DistrHeat.Steam_Distr</t>
  </si>
  <si>
    <t>TES_per_sqm.kWh.SE.Res.HH.Thermal.WH.Elc.Elec</t>
  </si>
  <si>
    <t>TES_per_sqm.kWh.SE.Res.HH.Thermal.WH.TotalSolar.Solar</t>
  </si>
  <si>
    <t>TES_per_sqm.kWh.SE.Res.HH.Thermal.CO.Solids.Solids</t>
  </si>
  <si>
    <t>TES_per_sqm.kWh.SE.Res.HH.Thermal.CO.LPG.LPG</t>
  </si>
  <si>
    <t>TES_per_sqm.kWh.SE.Res.HH.Thermal.CO.Gas.NG_Biogas</t>
  </si>
  <si>
    <t>TES_per_sqm.kWh.SE.Res.HH.Thermal.CO.Biomass.Biomass_Waste</t>
  </si>
  <si>
    <t>TES_per_sqm.kWh.SE.Res.HH.Thermal.CO.Elc.Elec</t>
  </si>
  <si>
    <t>SE - CO2 emissions per surface area</t>
  </si>
  <si>
    <t>EMI_per_sqm.kgCO2.SE.Res.HH.Thermal.SH.Solids.Solids</t>
  </si>
  <si>
    <t>EMI_per_sqm.kgCO2.SE.Res.HH.Thermal.SH.LPG.LPG</t>
  </si>
  <si>
    <t>EMI_per_sqm.kgCO2.SE.Res.HH.Thermal.SH.Oil.Oil_LiqBio</t>
  </si>
  <si>
    <t>EMI_per_sqm.kgCO2.SE.Res.HH.Thermal.SH.Gas.NG_Biogas</t>
  </si>
  <si>
    <t>EMI_per_sqm.kgCO2.SE.Res.HH.Thermal.SH.Biomass.Biomass_Waste</t>
  </si>
  <si>
    <t>EMI_per_sqm.kgCO2.SE.Res.HH.Thermal.SH.Geo.Geo</t>
  </si>
  <si>
    <t>EMI_per_sqm.kgCO2.SE.Res.HH.Thermal.SH.DistrHeat.Steam_Distr</t>
  </si>
  <si>
    <t>EMI_per_sqm.kgCO2.SE.Res.HH.Thermal.SH.AdvElc.Elec</t>
  </si>
  <si>
    <t>EMI_per_sqm.kgCO2.SE.Res.HH.Thermal.SH.ConvElc.Elec</t>
  </si>
  <si>
    <t>EMI_per_sqm.kgCO2.SE.Res.HH.Thermal.SH.TotalCirculation.Elec</t>
  </si>
  <si>
    <t>EMI_per_sqm.kgCO2.SE.Res.HH.Thermal.SC.AC.Elec</t>
  </si>
  <si>
    <t>EMI_per_sqm.kgCO2.SE.Res.HH.Thermal.WH.Solids.Solids</t>
  </si>
  <si>
    <t>EMI_per_sqm.kgCO2.SE.Res.HH.Thermal.WH.LPG.LPG</t>
  </si>
  <si>
    <t>EMI_per_sqm.kgCO2.SE.Res.HH.Thermal.WH.Oil.Oil_LiqBio</t>
  </si>
  <si>
    <t>EMI_per_sqm.kgCO2.SE.Res.HH.Thermal.WH.Gas.NG_Biogas</t>
  </si>
  <si>
    <t>EMI_per_sqm.kgCO2.SE.Res.HH.Thermal.WH.Biomass.Biomass_Waste</t>
  </si>
  <si>
    <t>EMI_per_sqm.kgCO2.SE.Res.HH.Thermal.WH.Geo.Geo</t>
  </si>
  <si>
    <t>EMI_per_sqm.kgCO2.SE.Res.HH.Thermal.WH.DistrHeat.Steam_Distr</t>
  </si>
  <si>
    <t>EMI_per_sqm.kgCO2.SE.Res.HH.Thermal.WH.Elc.Elec</t>
  </si>
  <si>
    <t>EMI_per_sqm.kgCO2.SE.Res.HH.Thermal.WH.TotalSolar.Solar</t>
  </si>
  <si>
    <t>EMI_per_sqm.kgCO2.SE.Res.HH.Thermal.CO.Solids.Solids</t>
  </si>
  <si>
    <t>EMI_per_sqm.kgCO2.SE.Res.HH.Thermal.CO.LPG.LPG</t>
  </si>
  <si>
    <t>EMI_per_sqm.kgCO2.SE.Res.HH.Thermal.CO.Gas.NG_Biogas</t>
  </si>
  <si>
    <t>EMI_per_sqm.kgCO2.SE.Res.HH.Thermal.CO.Biomass.Biomass_Waste</t>
  </si>
  <si>
    <t>EMI_per_sqm.kgCO2.SE.Res.HH.Thermal.CO.Elc.Elec</t>
  </si>
  <si>
    <t>SE - Number of new and renovated households</t>
  </si>
  <si>
    <t>NUM.number.SE.Res.HHnew.Thermal</t>
  </si>
  <si>
    <t>NUM.number.SE.Res.HHnew.Thermal.SH</t>
  </si>
  <si>
    <t>NUM.number.SE.Res.HHnew.Thermal.SH.Solids</t>
  </si>
  <si>
    <t>NUM.number.SE.Res.HHnew.Thermal.SH.LPG</t>
  </si>
  <si>
    <t>NUM.number.SE.Res.HHnew.Thermal.SH.Oil</t>
  </si>
  <si>
    <t>NUM.number.SE.Res.HHnew.Thermal.SH.Gas</t>
  </si>
  <si>
    <t>NUM.number.SE.Res.HHnew.Thermal.SH.Biomass</t>
  </si>
  <si>
    <t>NUM.number.SE.Res.HHnew.Thermal.SH.Geo</t>
  </si>
  <si>
    <t>NUM.number.SE.Res.HHnew.Thermal.SH.DistrHeat</t>
  </si>
  <si>
    <t>NUM.number.SE.Res.HHnew.Thermal.SH.AdvElc</t>
  </si>
  <si>
    <t>NUM.number.SE.Res.HHnew.Thermal.SH.ConvElc</t>
  </si>
  <si>
    <t>NUM.number.SE.Res.HHnew.Thermal.SC</t>
  </si>
  <si>
    <t>NUM.number.SE.Res.HHnew.Thermal.SC.AC</t>
  </si>
  <si>
    <t>NUM.number.SE.Res.HHnew.Thermal.WH</t>
  </si>
  <si>
    <t>NUM.number.SE.Res.HHnew.Thermal.WH.Solids</t>
  </si>
  <si>
    <t>NUM.number.SE.Res.HHnew.Thermal.WH.LPG</t>
  </si>
  <si>
    <t>NUM.number.SE.Res.HHnew.Thermal.WH.Oil</t>
  </si>
  <si>
    <t>NUM.number.SE.Res.HHnew.Thermal.WH.Gas</t>
  </si>
  <si>
    <t>NUM.number.SE.Res.HHnew.Thermal.WH.Biomass</t>
  </si>
  <si>
    <t>NUM.number.SE.Res.HHnew.Thermal.WH.Geo</t>
  </si>
  <si>
    <t>NUM.number.SE.Res.HHnew.Thermal.WH.DistrHeat</t>
  </si>
  <si>
    <t>NUM.number.SE.Res.HHnew.Thermal.WH.Elc</t>
  </si>
  <si>
    <t>NUM.number.SE.Res.HHnew.Thermal.WH.Solar</t>
  </si>
  <si>
    <t>NUM.number.SE.Res.HHnew.Thermal.CO</t>
  </si>
  <si>
    <t>NUM.number.SE.Res.HHnew.Thermal.CO.Solids</t>
  </si>
  <si>
    <t>NUM.number.SE.Res.HHnew.Thermal.CO.LPG</t>
  </si>
  <si>
    <t>NUM.number.SE.Res.HHnew.Thermal.CO.Gas</t>
  </si>
  <si>
    <t>NUM.number.SE.Res.HHnew.Thermal.CO.Biomass</t>
  </si>
  <si>
    <t>NUM.number.SE.Res.HHnew.Thermal.CO.Elc</t>
  </si>
  <si>
    <t>SE - Final energy consumption in new and renovated households</t>
  </si>
  <si>
    <t>FEC.ktoe.SE.Res.HHnew.Thermal</t>
  </si>
  <si>
    <t>FEC.ktoe.SE.Res.HHnew.Thermal.SH</t>
  </si>
  <si>
    <t>FEC.ktoe.SE.Res.HHnew.Thermal.SH.Solids.Solids</t>
  </si>
  <si>
    <t>FEC.ktoe.SE.Res.HHnew.Thermal.SH.LPG.LPG</t>
  </si>
  <si>
    <t>FEC.ktoe.SE.Res.HHnew.Thermal.SH.Oil.Oil_LiqBio</t>
  </si>
  <si>
    <t>FEC.ktoe.SE.Res.HHnew.Thermal.SH.Gas.NG_Biogas</t>
  </si>
  <si>
    <t>FEC.ktoe.SE.Res.HHnew.Thermal.SH.Biomass.Biomass_Waste</t>
  </si>
  <si>
    <t>FEC.ktoe.SE.Res.HHnew.Thermal.SH.Geo.Geo</t>
  </si>
  <si>
    <t>FEC.ktoe.SE.Res.HHnew.Thermal.SH.DistrHeat.Steam_Distr</t>
  </si>
  <si>
    <t>FEC.ktoe.SE.Res.HHnew.Thermal.SH.AdvElc.Elec</t>
  </si>
  <si>
    <t>FEC.ktoe.SE.Res.HHnew.Thermal.SH.ConvElc.Elec</t>
  </si>
  <si>
    <t>FEC.ktoe.SE.Res.HHnew.Thermal.SH.TotalCirculation.Elec</t>
  </si>
  <si>
    <t>FEC.ktoe.SE.Res.HHnew.Thermal.SC</t>
  </si>
  <si>
    <t>FEC.ktoe.SE.Res.HHnew.Thermal.SC.AC.Elec</t>
  </si>
  <si>
    <t>FEC.ktoe.SE.Res.HHnew.Thermal.WH</t>
  </si>
  <si>
    <t>FEC.ktoe.SE.Res.HHnew.Thermal.WH.Solids.Solids</t>
  </si>
  <si>
    <t>FEC.ktoe.SE.Res.HHnew.Thermal.WH.LPG.LPG</t>
  </si>
  <si>
    <t>FEC.ktoe.SE.Res.HHnew.Thermal.WH.Oil.Oil_LiqBio</t>
  </si>
  <si>
    <t>FEC.ktoe.SE.Res.HHnew.Thermal.WH.Gas.NG_Biogas</t>
  </si>
  <si>
    <t>FEC.ktoe.SE.Res.HHnew.Thermal.WH.Biomass.Biomass_Waste</t>
  </si>
  <si>
    <t>FEC.ktoe.SE.Res.HHnew.Thermal.WH.Geo.Geo</t>
  </si>
  <si>
    <t>FEC.ktoe.SE.Res.HHnew.Thermal.WH.DistrHeat.Steam_Distr</t>
  </si>
  <si>
    <t>FEC.ktoe.SE.Res.HHnew.Thermal.WH.Elc.Elec</t>
  </si>
  <si>
    <t>FEC.ktoe.SE.Res.HHnew.Thermal.WH.TotalSolar.Solar</t>
  </si>
  <si>
    <t>FEC.ktoe.SE.Res.HHnew.Thermal.CO</t>
  </si>
  <si>
    <t>FEC.ktoe.SE.Res.HHnew.Thermal.CO.Solids.Solids</t>
  </si>
  <si>
    <t>FEC.ktoe.SE.Res.HHnew.Thermal.CO.LPG.LPG</t>
  </si>
  <si>
    <t>FEC.ktoe.SE.Res.HHnew.Thermal.CO.Gas.NG_Biogas</t>
  </si>
  <si>
    <t>FEC.ktoe.SE.Res.HHnew.Thermal.CO.Biomass.Biomass_Waste</t>
  </si>
  <si>
    <t>FEC.ktoe.SE.Res.HHnew.Thermal.CO.Elc.Elec</t>
  </si>
  <si>
    <t>SE - Thermal energy service in new and renovated households</t>
  </si>
  <si>
    <t>TES.ktoe.SE.Res.HHnew.Thermal</t>
  </si>
  <si>
    <t>TES.ktoe.SE.Res.HHnew.Thermal.SH</t>
  </si>
  <si>
    <t>TES.ktoe.SE.Res.HHnew.Thermal.SH.Solids.Solids</t>
  </si>
  <si>
    <t>TES.ktoe.SE.Res.HHnew.Thermal.SH.LPG.LPG</t>
  </si>
  <si>
    <t>TES.ktoe.SE.Res.HHnew.Thermal.SH.Oil.Oil_LiqBio</t>
  </si>
  <si>
    <t>TES.ktoe.SE.Res.HHnew.Thermal.SH.Gas.NG_Biogas</t>
  </si>
  <si>
    <t>TES.ktoe.SE.Res.HHnew.Thermal.SH.Biomass.Biomass_Waste</t>
  </si>
  <si>
    <t>TES.ktoe.SE.Res.HHnew.Thermal.SH.Geo.Geo</t>
  </si>
  <si>
    <t>TES.ktoe.SE.Res.HHnew.Thermal.SH.DistrHeat.Steam_Distr</t>
  </si>
  <si>
    <t>TES.ktoe.SE.Res.HHnew.Thermal.SH.AdvElc.Elec</t>
  </si>
  <si>
    <t>TES.ktoe.SE.Res.HHnew.Thermal.SH.ConvElc.Elec</t>
  </si>
  <si>
    <t>TES.ktoe.SE.Res.HHnew.Thermal.SH.TotalCirculation.Elec</t>
  </si>
  <si>
    <t>TES.ktoe.SE.Res.HHnew.Thermal.SC</t>
  </si>
  <si>
    <t>TES.ktoe.SE.Res.HHnew.Thermal.SC.AC.Elec</t>
  </si>
  <si>
    <t>TES.ktoe.SE.Res.HHnew.Thermal.WH</t>
  </si>
  <si>
    <t>TES.ktoe.SE.Res.HHnew.Thermal.WH.Solids.Solids</t>
  </si>
  <si>
    <t>TES.ktoe.SE.Res.HHnew.Thermal.WH.LPG.LPG</t>
  </si>
  <si>
    <t>TES.ktoe.SE.Res.HHnew.Thermal.WH.Oil.Oil_LiqBio</t>
  </si>
  <si>
    <t>TES.ktoe.SE.Res.HHnew.Thermal.WH.Gas.NG_Biogas</t>
  </si>
  <si>
    <t>TES.ktoe.SE.Res.HHnew.Thermal.WH.Biomass.Biomass_Waste</t>
  </si>
  <si>
    <t>TES.ktoe.SE.Res.HHnew.Thermal.WH.Geo.Geo</t>
  </si>
  <si>
    <t>TES.ktoe.SE.Res.HHnew.Thermal.WH.DistrHeat.Steam_Distr</t>
  </si>
  <si>
    <t>TES.ktoe.SE.Res.HHnew.Thermal.WH.Elc.Elec</t>
  </si>
  <si>
    <t>TES.ktoe.SE.Res.HHnew.Thermal.WH.TotalSolar.Solar</t>
  </si>
  <si>
    <t>TES.ktoe.SE.Res.HHnew.Thermal.CO</t>
  </si>
  <si>
    <t>TES.ktoe.SE.Res.HHnew.Thermal.CO.Solids.Solids</t>
  </si>
  <si>
    <t>TES.ktoe.SE.Res.HHnew.Thermal.CO.LPG.LPG</t>
  </si>
  <si>
    <t>TES.ktoe.SE.Res.HHnew.Thermal.CO.Gas.NG_Biogas</t>
  </si>
  <si>
    <t>TES.ktoe.SE.Res.HHnew.Thermal.CO.Biomass.Biomass_Waste</t>
  </si>
  <si>
    <t>TES.ktoe.SE.Res.HHnew.Thermal.CO.Elc.Elec</t>
  </si>
  <si>
    <t>SE - System efficiency indicator of new and renovated households</t>
  </si>
  <si>
    <t>Eff.ratio.SE.Res.HHnew.Thermal</t>
  </si>
  <si>
    <t>Eff.ratio.SE.Res.HHnew.Thermal.SH</t>
  </si>
  <si>
    <t>Eff.ratio.SE.Res.HHnew.Thermal.SH.Solids.Solids</t>
  </si>
  <si>
    <t>Eff.ratio.SE.Res.HHnew.Thermal.SH.LPG.LPG</t>
  </si>
  <si>
    <t>Eff.ratio.SE.Res.HHnew.Thermal.SH.Oil.Oil_LiqBio</t>
  </si>
  <si>
    <t>Eff.ratio.SE.Res.HHnew.Thermal.SH.Gas.NG_Biogas</t>
  </si>
  <si>
    <t>Eff.ratio.SE.Res.HHnew.Thermal.SH.Biomass.Biomass_Waste</t>
  </si>
  <si>
    <t>Eff.ratio.SE.Res.HHnew.Thermal.SH.Geo.Geo</t>
  </si>
  <si>
    <t>Eff.ratio.SE.Res.HHnew.Thermal.SH.DistrHeat.Steam_Distr</t>
  </si>
  <si>
    <t>Eff.ratio.SE.Res.HHnew.Thermal.SH.AdvElc.Elec</t>
  </si>
  <si>
    <t>Eff.ratio.SE.Res.HHnew.Thermal.SH.ConvElc.Elec</t>
  </si>
  <si>
    <t>Eff.ratio.SE.Res.HHnew.Thermal.SH.TotalCirculation.Elec</t>
  </si>
  <si>
    <t>Eff.ratio.SE.Res.HHnew.Thermal.SC</t>
  </si>
  <si>
    <t>Eff.ratio.SE.Res.HHnew.Thermal.SC.AC.Elec</t>
  </si>
  <si>
    <t>Eff.ratio.SE.Res.HHnew.Thermal.WH</t>
  </si>
  <si>
    <t>Eff.ratio.SE.Res.HHnew.Thermal.WH.Solids.Solids</t>
  </si>
  <si>
    <t>Eff.ratio.SE.Res.HHnew.Thermal.WH.LPG.LPG</t>
  </si>
  <si>
    <t>Eff.ratio.SE.Res.HHnew.Thermal.WH.Oil.Oil_LiqBio</t>
  </si>
  <si>
    <t>Eff.ratio.SE.Res.HHnew.Thermal.WH.Gas.NG_Biogas</t>
  </si>
  <si>
    <t>Eff.ratio.SE.Res.HHnew.Thermal.WH.Biomass.Biomass_Waste</t>
  </si>
  <si>
    <t>Eff.ratio.SE.Res.HHnew.Thermal.WH.Geo.Geo</t>
  </si>
  <si>
    <t>Eff.ratio.SE.Res.HHnew.Thermal.WH.DistrHeat.Steam_Distr</t>
  </si>
  <si>
    <t>Eff.ratio.SE.Res.HHnew.Thermal.WH.Elc.Elec</t>
  </si>
  <si>
    <t>Eff.ratio.SE.Res.HHnew.Thermal.WH.TotalSolar.Solar</t>
  </si>
  <si>
    <t>Eff.ratio.SE.Res.HHnew.Thermal.CO</t>
  </si>
  <si>
    <t>Eff.ratio.SE.Res.HHnew.Thermal.CO.Solids.Solids</t>
  </si>
  <si>
    <t>Eff.ratio.SE.Res.HHnew.Thermal.CO.LPG.LPG</t>
  </si>
  <si>
    <t>Eff.ratio.SE.Res.HHnew.Thermal.CO.Gas.NG_Biogas</t>
  </si>
  <si>
    <t>Eff.ratio.SE.Res.HHnew.Thermal.CO.Biomass.Biomass_Waste</t>
  </si>
  <si>
    <t>Eff.ratio.SE.Res.HHnew.Thermal.CO.Elc.Elec</t>
  </si>
  <si>
    <t>SE - CO2 emissions in new and renovated households</t>
  </si>
  <si>
    <t>EMI.ktCO2.SE.Res.HHnew.Thermal</t>
  </si>
  <si>
    <t>EMI.ktCO2.SE.Res.HHnew.Thermal.SH</t>
  </si>
  <si>
    <t>EMI.ktCO2.SE.Res.HHnew.Thermal.SH.Solids.Solids</t>
  </si>
  <si>
    <t>EMI.ktCO2.SE.Res.HHnew.Thermal.SH.LPG.LPG</t>
  </si>
  <si>
    <t>EMI.ktCO2.SE.Res.HHnew.Thermal.SH.Oil.Oil_LiqBio</t>
  </si>
  <si>
    <t>EMI.ktCO2.SE.Res.HHnew.Thermal.SH.Gas.NG_Biogas</t>
  </si>
  <si>
    <t>EMI.ktCO2.SE.Res.HHnew.Thermal.SH.Biomass.Biomass_Waste</t>
  </si>
  <si>
    <t>EMI.ktCO2.SE.Res.HHnew.Thermal.SH.Geo.Geo</t>
  </si>
  <si>
    <t>EMI.ktCO2.SE.Res.HHnew.Thermal.SH.DistrHeat.Steam_Distr</t>
  </si>
  <si>
    <t>EMI.ktCO2.SE.Res.HHnew.Thermal.SH.AdvElc.Elec</t>
  </si>
  <si>
    <t>EMI.ktCO2.SE.Res.HHnew.Thermal.SH.ConvElc.Elec</t>
  </si>
  <si>
    <t>EMI.ktCO2.SE.Res.HHnew.Thermal.SH.TotalCirculation.Elec</t>
  </si>
  <si>
    <t>EMI.ktCO2.SE.Res.HHnew.Thermal.SC</t>
  </si>
  <si>
    <t>EMI.ktCO2.SE.Res.HHnew.Thermal.SC.AC.Elec</t>
  </si>
  <si>
    <t>EMI.ktCO2.SE.Res.HHnew.Thermal.WH</t>
  </si>
  <si>
    <t>EMI.ktCO2.SE.Res.HHnew.Thermal.WH.Solids.Solids</t>
  </si>
  <si>
    <t>EMI.ktCO2.SE.Res.HHnew.Thermal.WH.LPG.LPG</t>
  </si>
  <si>
    <t>EMI.ktCO2.SE.Res.HHnew.Thermal.WH.Oil.Oil_LiqBio</t>
  </si>
  <si>
    <t>EMI.ktCO2.SE.Res.HHnew.Thermal.WH.Gas.NG_Biogas</t>
  </si>
  <si>
    <t>EMI.ktCO2.SE.Res.HHnew.Thermal.WH.Biomass.Biomass_Waste</t>
  </si>
  <si>
    <t>EMI.ktCO2.SE.Res.HHnew.Thermal.WH.Geo.Geo</t>
  </si>
  <si>
    <t>EMI.ktCO2.SE.Res.HHnew.Thermal.WH.DistrHeat.Steam_Distr</t>
  </si>
  <si>
    <t>EMI.ktCO2.SE.Res.HHnew.Thermal.WH.Elc.Elec</t>
  </si>
  <si>
    <t>EMI.ktCO2.SE.Res.HHnew.Thermal.WH.TotalSolar.Solar</t>
  </si>
  <si>
    <t>EMI.ktCO2.SE.Res.HHnew.Thermal.CO</t>
  </si>
  <si>
    <t>EMI.ktCO2.SE.Res.HHnew.Thermal.CO.Solids.Solids</t>
  </si>
  <si>
    <t>EMI.ktCO2.SE.Res.HHnew.Thermal.CO.LPG.LPG</t>
  </si>
  <si>
    <t>EMI.ktCO2.SE.Res.HHnew.Thermal.CO.Gas.NG_Biogas</t>
  </si>
  <si>
    <t>EMI.ktCO2.SE.Res.HHnew.Thermal.CO.Biomass.Biomass_Waste</t>
  </si>
  <si>
    <t>EMI.ktCO2.SE.Res.HHnew.Thermal.CO.Elc.Elec</t>
  </si>
  <si>
    <t>SE - Final energy consumption of new and renovated households (per household)</t>
  </si>
  <si>
    <t>FEC_per_household.kWh.SE.Res.HHnew.Thermal</t>
  </si>
  <si>
    <t>FEC_per_household.kWh.SE.Res.HHnew.Thermal.SH</t>
  </si>
  <si>
    <t>FEC_per_household.kWh.SE.Res.HHnew.Thermal.SH.Solids.Solids</t>
  </si>
  <si>
    <t>FEC_per_household.kWh.SE.Res.HHnew.Thermal.SH.LPG.LPG</t>
  </si>
  <si>
    <t>FEC_per_household.kWh.SE.Res.HHnew.Thermal.SH.Oil.Oil_LiqBio</t>
  </si>
  <si>
    <t>FEC_per_household.kWh.SE.Res.HHnew.Thermal.SH.Gas.NG_Biogas</t>
  </si>
  <si>
    <t>FEC_per_household.kWh.SE.Res.HHnew.Thermal.SH.Biomass.Biomass_Waste</t>
  </si>
  <si>
    <t>FEC_per_household.kWh.SE.Res.HHnew.Thermal.SH.Geo.Geo</t>
  </si>
  <si>
    <t>FEC_per_household.kWh.SE.Res.HHnew.Thermal.SH.DistrHeat.Steam_Distr</t>
  </si>
  <si>
    <t>FEC_per_household.kWh.SE.Res.HHnew.Thermal.SH.AdvElc.Elec</t>
  </si>
  <si>
    <t>FEC_per_household.kWh.SE.Res.HHnew.Thermal.SH.ConvElc.Elec</t>
  </si>
  <si>
    <t>FEC_per_household.kWh.SE.Res.HHnew.Thermal.SH.TotalCirculation.Elec</t>
  </si>
  <si>
    <t>FEC_per_household.kWh.SE.Res.HHnew.Thermal.SC</t>
  </si>
  <si>
    <t>FEC_per_household.kWh.SE.Res.HHnew.Thermal.SC.AC.Elec</t>
  </si>
  <si>
    <t>FEC_per_household.kWh.SE.Res.HHnew.Thermal.WH</t>
  </si>
  <si>
    <t>FEC_per_household.kWh.SE.Res.HHnew.Thermal.WH.Solids.Solids</t>
  </si>
  <si>
    <t>FEC_per_household.kWh.SE.Res.HHnew.Thermal.WH.LPG.LPG</t>
  </si>
  <si>
    <t>FEC_per_household.kWh.SE.Res.HHnew.Thermal.WH.Oil.Oil_LiqBio</t>
  </si>
  <si>
    <t>FEC_per_household.kWh.SE.Res.HHnew.Thermal.WH.Gas.NG_Biogas</t>
  </si>
  <si>
    <t>FEC_per_household.kWh.SE.Res.HHnew.Thermal.WH.Biomass.Biomass_Waste</t>
  </si>
  <si>
    <t>FEC_per_household.kWh.SE.Res.HHnew.Thermal.WH.Geo.Geo</t>
  </si>
  <si>
    <t>FEC_per_household.kWh.SE.Res.HHnew.Thermal.WH.DistrHeat.Steam_Distr</t>
  </si>
  <si>
    <t>FEC_per_household.kWh.SE.Res.HHnew.Thermal.WH.Elc.Elec</t>
  </si>
  <si>
    <t>FEC_per_household.kWh.SE.Res.HHnew.Thermal.WH.TotalSolar.Solar</t>
  </si>
  <si>
    <t>FEC_per_household.kWh.SE.Res.HHnew.Thermal.CO</t>
  </si>
  <si>
    <t>FEC_per_household.kWh.SE.Res.HHnew.Thermal.CO.Solids.Solids</t>
  </si>
  <si>
    <t>FEC_per_household.kWh.SE.Res.HHnew.Thermal.CO.LPG.LPG</t>
  </si>
  <si>
    <t>FEC_per_household.kWh.SE.Res.HHnew.Thermal.CO.Gas.NG_Biogas</t>
  </si>
  <si>
    <t>FEC_per_household.kWh.SE.Res.HHnew.Thermal.CO.Biomass.Biomass_Waste</t>
  </si>
  <si>
    <t>FEC_per_household.kWh.SE.Res.HHnew.Thermal.CO.Elc.Elec</t>
  </si>
  <si>
    <t>SE - Thermal energy service of new and renovated households (per household)</t>
  </si>
  <si>
    <t>TES_per_household.kWh.SE.Res.HHnew.Thermal</t>
  </si>
  <si>
    <t>TES_per_household.kWh.SE.Res.HHnew.Thermal.SH</t>
  </si>
  <si>
    <t>TES_per_household.kWh.SE.Res.HHnew.Thermal.SH.Solids.Solids</t>
  </si>
  <si>
    <t>TES_per_household.kWh.SE.Res.HHnew.Thermal.SH.LPG.LPG</t>
  </si>
  <si>
    <t>TES_per_household.kWh.SE.Res.HHnew.Thermal.SH.Oil.Oil_LiqBio</t>
  </si>
  <si>
    <t>TES_per_household.kWh.SE.Res.HHnew.Thermal.SH.Gas.NG_Biogas</t>
  </si>
  <si>
    <t>TES_per_household.kWh.SE.Res.HHnew.Thermal.SH.Biomass.Biomass_Waste</t>
  </si>
  <si>
    <t>TES_per_household.kWh.SE.Res.HHnew.Thermal.SH.Geo.Geo</t>
  </si>
  <si>
    <t>TES_per_household.kWh.SE.Res.HHnew.Thermal.SH.DistrHeat.Steam_Distr</t>
  </si>
  <si>
    <t>TES_per_household.kWh.SE.Res.HHnew.Thermal.SH.AdvElc.Elec</t>
  </si>
  <si>
    <t>TES_per_household.kWh.SE.Res.HHnew.Thermal.SH.ConvElc.Elec</t>
  </si>
  <si>
    <t>TES_per_household.kWh.SE.Res.HHnew.Thermal.SH.TotalCirculation.Elec</t>
  </si>
  <si>
    <t>TES_per_household.kWh.SE.Res.HHnew.Thermal.SC</t>
  </si>
  <si>
    <t>TES_per_household.kWh.SE.Res.HHnew.Thermal.SC.AC.Elec</t>
  </si>
  <si>
    <t>TES_per_household.kWh.SE.Res.HHnew.Thermal.WH</t>
  </si>
  <si>
    <t>TES_per_household.kWh.SE.Res.HHnew.Thermal.WH.Solids.Solids</t>
  </si>
  <si>
    <t>TES_per_household.kWh.SE.Res.HHnew.Thermal.WH.LPG.LPG</t>
  </si>
  <si>
    <t>TES_per_household.kWh.SE.Res.HHnew.Thermal.WH.Oil.Oil_LiqBio</t>
  </si>
  <si>
    <t>TES_per_household.kWh.SE.Res.HHnew.Thermal.WH.Gas.NG_Biogas</t>
  </si>
  <si>
    <t>TES_per_household.kWh.SE.Res.HHnew.Thermal.WH.Biomass.Biomass_Waste</t>
  </si>
  <si>
    <t>TES_per_household.kWh.SE.Res.HHnew.Thermal.WH.Geo.Geo</t>
  </si>
  <si>
    <t>TES_per_household.kWh.SE.Res.HHnew.Thermal.WH.DistrHeat.Steam_Distr</t>
  </si>
  <si>
    <t>TES_per_household.kWh.SE.Res.HHnew.Thermal.WH.Elc.Elec</t>
  </si>
  <si>
    <t>TES_per_household.kWh.SE.Res.HHnew.Thermal.WH.TotalSolar.Solar</t>
  </si>
  <si>
    <t>TES_per_household.kWh.SE.Res.HHnew.Thermal.CO</t>
  </si>
  <si>
    <t>TES_per_household.kWh.SE.Res.HHnew.Thermal.CO.Solids.Solids</t>
  </si>
  <si>
    <t>TES_per_household.kWh.SE.Res.HHnew.Thermal.CO.LPG.LPG</t>
  </si>
  <si>
    <t>TES_per_household.kWh.SE.Res.HHnew.Thermal.CO.Gas.NG_Biogas</t>
  </si>
  <si>
    <t>TES_per_household.kWh.SE.Res.HHnew.Thermal.CO.Biomass.Biomass_Waste</t>
  </si>
  <si>
    <t>TES_per_household.kWh.SE.Res.HHnew.Thermal.CO.Elc.Elec</t>
  </si>
  <si>
    <t>SE - CO2 emissions in new and renovated households (per household)</t>
  </si>
  <si>
    <t>EMI_per_household.kgCO2.SE.Res.HHnew.Thermal</t>
  </si>
  <si>
    <t>EMI_per_household.kgCO2.SE.Res.HHnew.Thermal.SH</t>
  </si>
  <si>
    <t>EMI_per_household.kgCO2.SE.Res.HHnew.Thermal.SH.Solids.Solids</t>
  </si>
  <si>
    <t>EMI_per_household.kgCO2.SE.Res.HHnew.Thermal.SH.LPG.LPG</t>
  </si>
  <si>
    <t>EMI_per_household.kgCO2.SE.Res.HHnew.Thermal.SH.Oil.Oil_LiqBio</t>
  </si>
  <si>
    <t>EMI_per_household.kgCO2.SE.Res.HHnew.Thermal.SH.Gas.NG_Biogas</t>
  </si>
  <si>
    <t>EMI_per_household.kgCO2.SE.Res.HHnew.Thermal.SH.Biomass.Biomass_Waste</t>
  </si>
  <si>
    <t>EMI_per_household.kgCO2.SE.Res.HHnew.Thermal.SH.Geo.Geo</t>
  </si>
  <si>
    <t>EMI_per_household.kgCO2.SE.Res.HHnew.Thermal.SH.DistrHeat.Steam_Distr</t>
  </si>
  <si>
    <t>EMI_per_household.kgCO2.SE.Res.HHnew.Thermal.SH.AdvElc.Elec</t>
  </si>
  <si>
    <t>EMI_per_household.kgCO2.SE.Res.HHnew.Thermal.SH.ConvElc.Elec</t>
  </si>
  <si>
    <t>EMI_per_household.kgCO2.SE.Res.HHnew.Thermal.SH.TotalCirculation.Elec</t>
  </si>
  <si>
    <t>EMI_per_household.kgCO2.SE.Res.HHnew.Thermal.SC</t>
  </si>
  <si>
    <t>EMI_per_household.kgCO2.SE.Res.HHnew.Thermal.SC.AC.Elec</t>
  </si>
  <si>
    <t>EMI_per_household.kgCO2.SE.Res.HHnew.Thermal.WH</t>
  </si>
  <si>
    <t>EMI_per_household.kgCO2.SE.Res.HHnew.Thermal.WH.Solids.Solids</t>
  </si>
  <si>
    <t>EMI_per_household.kgCO2.SE.Res.HHnew.Thermal.WH.LPG.LPG</t>
  </si>
  <si>
    <t>EMI_per_household.kgCO2.SE.Res.HHnew.Thermal.WH.Oil.Oil_LiqBio</t>
  </si>
  <si>
    <t>EMI_per_household.kgCO2.SE.Res.HHnew.Thermal.WH.Gas.NG_Biogas</t>
  </si>
  <si>
    <t>EMI_per_household.kgCO2.SE.Res.HHnew.Thermal.WH.Biomass.Biomass_Waste</t>
  </si>
  <si>
    <t>EMI_per_household.kgCO2.SE.Res.HHnew.Thermal.WH.Geo.Geo</t>
  </si>
  <si>
    <t>EMI_per_household.kgCO2.SE.Res.HHnew.Thermal.WH.DistrHeat.Steam_Distr</t>
  </si>
  <si>
    <t>EMI_per_household.kgCO2.SE.Res.HHnew.Thermal.WH.Elc.Elec</t>
  </si>
  <si>
    <t>EMI_per_household.kgCO2.SE.Res.HHnew.Thermal.WH.TotalSolar.Solar</t>
  </si>
  <si>
    <t>EMI_per_household.kgCO2.SE.Res.HHnew.Thermal.CO</t>
  </si>
  <si>
    <t>EMI_per_household.kgCO2.SE.Res.HHnew.Thermal.CO.Solids.Solids</t>
  </si>
  <si>
    <t>EMI_per_household.kgCO2.SE.Res.HHnew.Thermal.CO.LPG.LPG</t>
  </si>
  <si>
    <t>EMI_per_household.kgCO2.SE.Res.HHnew.Thermal.CO.Gas.NG_Biogas</t>
  </si>
  <si>
    <t>EMI_per_household.kgCO2.SE.Res.HHnew.Thermal.CO.Biomass.Biomass_Waste</t>
  </si>
  <si>
    <t>EMI_per_household.kgCO2.SE.Res.HHnew.Thermal.CO.Elc.Elec</t>
  </si>
  <si>
    <t>SE - Final energy consumption in new and renovated households per surface area</t>
  </si>
  <si>
    <t>FEC_per_sqm.kWh.SE.Res.HHnew.Thermal</t>
  </si>
  <si>
    <t>FEC_per_sqm.kWh.SE.Res.HHnew.Thermal.SH</t>
  </si>
  <si>
    <t>FEC_per_sqm.kWh.SE.Res.HHnew.Thermal.SH.Solids.Solids</t>
  </si>
  <si>
    <t>FEC_per_sqm.kWh.SE.Res.HHnew.Thermal.SH.LPG.LPG</t>
  </si>
  <si>
    <t>FEC_per_sqm.kWh.SE.Res.HHnew.Thermal.SH.Oil.Oil_LiqBio</t>
  </si>
  <si>
    <t>FEC_per_sqm.kWh.SE.Res.HHnew.Thermal.SH.Gas.NG_Biogas</t>
  </si>
  <si>
    <t>FEC_per_sqm.kWh.SE.Res.HHnew.Thermal.SH.Biomass.Biomass_Waste</t>
  </si>
  <si>
    <t>FEC_per_sqm.kWh.SE.Res.HHnew.Thermal.SH.Geo.Geo</t>
  </si>
  <si>
    <t>FEC_per_sqm.kWh.SE.Res.HHnew.Thermal.SH.DistrHeat.Steam_Distr</t>
  </si>
  <si>
    <t>FEC_per_sqm.kWh.SE.Res.HHnew.Thermal.SH.AdvElc.Elec</t>
  </si>
  <si>
    <t>FEC_per_sqm.kWh.SE.Res.HHnew.Thermal.SH.ConvElc.Elec</t>
  </si>
  <si>
    <t>FEC_per_sqm.kWh.SE.Res.HHnew.Thermal.SH.TotalCirculation.Elec</t>
  </si>
  <si>
    <t>FEC_per_sqm.kWh.SE.Res.HHnew.Thermal.SC</t>
  </si>
  <si>
    <t>FEC_per_sqm.kWh.SE.Res.HHnew.Thermal.SC.AC.Elec</t>
  </si>
  <si>
    <t>FEC_per_sqm.kWh.SE.Res.HHnew.Thermal.WH</t>
  </si>
  <si>
    <t>FEC_per_sqm.kWh.SE.Res.HHnew.Thermal.WH.Solids.Solids</t>
  </si>
  <si>
    <t>FEC_per_sqm.kWh.SE.Res.HHnew.Thermal.WH.LPG.LPG</t>
  </si>
  <si>
    <t>FEC_per_sqm.kWh.SE.Res.HHnew.Thermal.WH.Oil.Oil_LiqBio</t>
  </si>
  <si>
    <t>FEC_per_sqm.kWh.SE.Res.HHnew.Thermal.WH.Gas.NG_Biogas</t>
  </si>
  <si>
    <t>FEC_per_sqm.kWh.SE.Res.HHnew.Thermal.WH.Biomass.Biomass_Waste</t>
  </si>
  <si>
    <t>FEC_per_sqm.kWh.SE.Res.HHnew.Thermal.WH.Geo.Geo</t>
  </si>
  <si>
    <t>FEC_per_sqm.kWh.SE.Res.HHnew.Thermal.WH.DistrHeat.Steam_Distr</t>
  </si>
  <si>
    <t>FEC_per_sqm.kWh.SE.Res.HHnew.Thermal.WH.Elc.Elec</t>
  </si>
  <si>
    <t>FEC_per_sqm.kWh.SE.Res.HHnew.Thermal.WH.TotalSolar.Solar</t>
  </si>
  <si>
    <t>FEC_per_sqm.kWh.SE.Res.HHnew.Thermal.CO</t>
  </si>
  <si>
    <t>FEC_per_sqm.kWh.SE.Res.HHnew.Thermal.CO.Solids.Solids</t>
  </si>
  <si>
    <t>FEC_per_sqm.kWh.SE.Res.HHnew.Thermal.CO.LPG.LPG</t>
  </si>
  <si>
    <t>FEC_per_sqm.kWh.SE.Res.HHnew.Thermal.CO.Gas.NG_Biogas</t>
  </si>
  <si>
    <t>FEC_per_sqm.kWh.SE.Res.HHnew.Thermal.CO.Biomass.Biomass_Waste</t>
  </si>
  <si>
    <t>FEC_per_sqm.kWh.SE.Res.HHnew.Thermal.CO.Elc.Elec</t>
  </si>
  <si>
    <t>SE - Thermal energy service in new and renovated households per surface area</t>
  </si>
  <si>
    <t>TES_per_sqm.kWh.SE.Res.HHnew.Thermal</t>
  </si>
  <si>
    <t>TES_per_sqm.kWh.SE.Res.HHnew.Thermal.SH</t>
  </si>
  <si>
    <t>TES_per_sqm.kWh.SE.Res.HHnew.Thermal.SH.Solids.Solids</t>
  </si>
  <si>
    <t>TES_per_sqm.kWh.SE.Res.HHnew.Thermal.SH.LPG.LPG</t>
  </si>
  <si>
    <t>TES_per_sqm.kWh.SE.Res.HHnew.Thermal.SH.Oil.Oil_LiqBio</t>
  </si>
  <si>
    <t>TES_per_sqm.kWh.SE.Res.HHnew.Thermal.SH.Gas.NG_Biogas</t>
  </si>
  <si>
    <t>TES_per_sqm.kWh.SE.Res.HHnew.Thermal.SH.Biomass.Biomass_Waste</t>
  </si>
  <si>
    <t>TES_per_sqm.kWh.SE.Res.HHnew.Thermal.SH.Geo.Geo</t>
  </si>
  <si>
    <t>TES_per_sqm.kWh.SE.Res.HHnew.Thermal.SH.DistrHeat.Steam_Distr</t>
  </si>
  <si>
    <t>TES_per_sqm.kWh.SE.Res.HHnew.Thermal.SH.AdvElc.Elec</t>
  </si>
  <si>
    <t>TES_per_sqm.kWh.SE.Res.HHnew.Thermal.SH.ConvElc.Elec</t>
  </si>
  <si>
    <t>TES_per_sqm.kWh.SE.Res.HHnew.Thermal.SH.TotalCirculation.Elec</t>
  </si>
  <si>
    <t>TES_per_sqm.kWh.SE.Res.HHnew.Thermal.SC</t>
  </si>
  <si>
    <t>TES_per_sqm.kWh.SE.Res.HHnew.Thermal.SC.AC.Elec</t>
  </si>
  <si>
    <t>TES_per_sqm.kWh.SE.Res.HHnew.Thermal.WH</t>
  </si>
  <si>
    <t>TES_per_sqm.kWh.SE.Res.HHnew.Thermal.WH.Solids.Solids</t>
  </si>
  <si>
    <t>TES_per_sqm.kWh.SE.Res.HHnew.Thermal.WH.LPG.LPG</t>
  </si>
  <si>
    <t>TES_per_sqm.kWh.SE.Res.HHnew.Thermal.WH.Oil.Oil_LiqBio</t>
  </si>
  <si>
    <t>TES_per_sqm.kWh.SE.Res.HHnew.Thermal.WH.Gas.NG_Biogas</t>
  </si>
  <si>
    <t>TES_per_sqm.kWh.SE.Res.HHnew.Thermal.WH.Biomass.Biomass_Waste</t>
  </si>
  <si>
    <t>TES_per_sqm.kWh.SE.Res.HHnew.Thermal.WH.Geo.Geo</t>
  </si>
  <si>
    <t>TES_per_sqm.kWh.SE.Res.HHnew.Thermal.WH.DistrHeat.Steam_Distr</t>
  </si>
  <si>
    <t>TES_per_sqm.kWh.SE.Res.HHnew.Thermal.WH.Elc.Elec</t>
  </si>
  <si>
    <t>TES_per_sqm.kWh.SE.Res.HHnew.Thermal.WH.TotalSolar.Solar</t>
  </si>
  <si>
    <t>TES_per_sqm.kWh.SE.Res.HHnew.Thermal.CO</t>
  </si>
  <si>
    <t>TES_per_sqm.kWh.SE.Res.HHnew.Thermal.CO.Solids.Solids</t>
  </si>
  <si>
    <t>TES_per_sqm.kWh.SE.Res.HHnew.Thermal.CO.LPG.LPG</t>
  </si>
  <si>
    <t>TES_per_sqm.kWh.SE.Res.HHnew.Thermal.CO.Gas.NG_Biogas</t>
  </si>
  <si>
    <t>TES_per_sqm.kWh.SE.Res.HHnew.Thermal.CO.Biomass.Biomass_Waste</t>
  </si>
  <si>
    <t>TES_per_sqm.kWh.SE.Res.HHnew.Thermal.CO.Elc.Elec</t>
  </si>
  <si>
    <t>SE - CO2 emissions in new and renovated households per surface area</t>
  </si>
  <si>
    <t>EMI_per_sqm.kgCO2.SE.Res.HHnew.Thermal</t>
  </si>
  <si>
    <t>EMI_per_sqm.kgCO2.SE.Res.HHnew.Thermal.SH</t>
  </si>
  <si>
    <t>EMI_per_sqm.kgCO2.SE.Res.HHnew.Thermal.SH.Solids.Solids</t>
  </si>
  <si>
    <t>EMI_per_sqm.kgCO2.SE.Res.HHnew.Thermal.SH.LPG.LPG</t>
  </si>
  <si>
    <t>EMI_per_sqm.kgCO2.SE.Res.HHnew.Thermal.SH.Oil.Oil_LiqBio</t>
  </si>
  <si>
    <t>EMI_per_sqm.kgCO2.SE.Res.HHnew.Thermal.SH.Gas.NG_Biogas</t>
  </si>
  <si>
    <t>EMI_per_sqm.kgCO2.SE.Res.HHnew.Thermal.SH.Biomass.Biomass_Waste</t>
  </si>
  <si>
    <t>EMI_per_sqm.kgCO2.SE.Res.HHnew.Thermal.SH.Geo.Geo</t>
  </si>
  <si>
    <t>EMI_per_sqm.kgCO2.SE.Res.HHnew.Thermal.SH.DistrHeat.Steam_Distr</t>
  </si>
  <si>
    <t>EMI_per_sqm.kgCO2.SE.Res.HHnew.Thermal.SH.AdvElc.Elec</t>
  </si>
  <si>
    <t>EMI_per_sqm.kgCO2.SE.Res.HHnew.Thermal.SH.ConvElc.Elec</t>
  </si>
  <si>
    <t>EMI_per_sqm.kgCO2.SE.Res.HHnew.Thermal.SH.TotalCirculation.Elec</t>
  </si>
  <si>
    <t>EMI_per_sqm.kgCO2.SE.Res.HHnew.Thermal.SC</t>
  </si>
  <si>
    <t>EMI_per_sqm.kgCO2.SE.Res.HHnew.Thermal.SC.AC.Elec</t>
  </si>
  <si>
    <t>EMI_per_sqm.kgCO2.SE.Res.HHnew.Thermal.WH</t>
  </si>
  <si>
    <t>EMI_per_sqm.kgCO2.SE.Res.HHnew.Thermal.WH.Solids.Solids</t>
  </si>
  <si>
    <t>EMI_per_sqm.kgCO2.SE.Res.HHnew.Thermal.WH.LPG.LPG</t>
  </si>
  <si>
    <t>EMI_per_sqm.kgCO2.SE.Res.HHnew.Thermal.WH.Oil.Oil_LiqBio</t>
  </si>
  <si>
    <t>EMI_per_sqm.kgCO2.SE.Res.HHnew.Thermal.WH.Gas.NG_Biogas</t>
  </si>
  <si>
    <t>EMI_per_sqm.kgCO2.SE.Res.HHnew.Thermal.WH.Biomass.Biomass_Waste</t>
  </si>
  <si>
    <t>EMI_per_sqm.kgCO2.SE.Res.HHnew.Thermal.WH.Geo.Geo</t>
  </si>
  <si>
    <t>EMI_per_sqm.kgCO2.SE.Res.HHnew.Thermal.WH.DistrHeat.Steam_Distr</t>
  </si>
  <si>
    <t>EMI_per_sqm.kgCO2.SE.Res.HHnew.Thermal.WH.Elc.Elec</t>
  </si>
  <si>
    <t>EMI_per_sqm.kgCO2.SE.Res.HHnew.Thermal.WH.TotalSolar.Solar</t>
  </si>
  <si>
    <t>EMI_per_sqm.kgCO2.SE.Res.HHnew.Thermal.CO</t>
  </si>
  <si>
    <t>EMI_per_sqm.kgCO2.SE.Res.HHnew.Thermal.CO.Solids.Solids</t>
  </si>
  <si>
    <t>EMI_per_sqm.kgCO2.SE.Res.HHnew.Thermal.CO.LPG.LPG</t>
  </si>
  <si>
    <t>EMI_per_sqm.kgCO2.SE.Res.HHnew.Thermal.CO.Gas.NG_Biogas</t>
  </si>
  <si>
    <t>EMI_per_sqm.kgCO2.SE.Res.HHnew.Thermal.CO.Biomass.Biomass_Waste</t>
  </si>
  <si>
    <t>EMI_per_sqm.kgCO2.SE.Res.HHnew.Thermal.CO.Elc.Elec</t>
  </si>
  <si>
    <t>FEC.ktoe.SE.Res.HH.Appl.RF</t>
  </si>
  <si>
    <t>FEC.ktoe.SE.Res.HH.Appl.WM</t>
  </si>
  <si>
    <t>FEC.ktoe.SE.Res.HH.Appl.DR</t>
  </si>
  <si>
    <t>FEC.ktoe.SE.Res.HH.Appl.DW</t>
  </si>
  <si>
    <t>FEC.ktoe.SE.Res.HH.Appl.TV</t>
  </si>
  <si>
    <t>FEC.ktoe.SE.Res.HH.Appl.IT</t>
  </si>
  <si>
    <t>FEC.ktoe.SE.Res.HH.Appl.LI</t>
  </si>
  <si>
    <t>FEC.ktoe.SE.Res.HH.Appl.OA</t>
  </si>
  <si>
    <t>Size.MW.SE.Res.HH.Appl</t>
  </si>
  <si>
    <t>Size.MW.SE.Res.HH.Appl.RF</t>
  </si>
  <si>
    <t>Size.MW.SE.Res.HH.Appl.WM</t>
  </si>
  <si>
    <t>Size.MW.SE.Res.HH.Appl.DR</t>
  </si>
  <si>
    <t>Size.MW.SE.Res.HH.Appl.DW</t>
  </si>
  <si>
    <t>Size.MW.SE.Res.HH.Appl.TV</t>
  </si>
  <si>
    <t>Size.MW.SE.Res.HH.Appl.IT</t>
  </si>
  <si>
    <t>Size.MW.SE.Res.HH.Appl.LI</t>
  </si>
  <si>
    <t>Size.MW.SE.Res.HH.Appl.OA</t>
  </si>
  <si>
    <t>NUM.number.SE.Res.HH.Appl.RF</t>
  </si>
  <si>
    <t>NUM.number.SE.Res.HH.Appl.WM</t>
  </si>
  <si>
    <t>NUM.number.SE.Res.HH.Appl.DR</t>
  </si>
  <si>
    <t>NUM.number.SE.Res.HH.Appl.DW</t>
  </si>
  <si>
    <t>NUM.number.SE.Res.HH.Appl.TV</t>
  </si>
  <si>
    <t>NUM.number.SE.Res.HH.Appl.IT</t>
  </si>
  <si>
    <t>NUM.number.SE.Res.HH.Appl.LI</t>
  </si>
  <si>
    <t>NUM.number.SE.Res.HH.Appl.OA</t>
  </si>
  <si>
    <t>NUM.number.SE.Res.HH.Applnew.RF</t>
  </si>
  <si>
    <t>NUM.number.SE.Res.HH.Applnew.WM</t>
  </si>
  <si>
    <t>NUM.number.SE.Res.HH.Applnew.DR</t>
  </si>
  <si>
    <t>NUM.number.SE.Res.HH.Applnew.DW</t>
  </si>
  <si>
    <t>NUM.number.SE.Res.HH.Applnew.TV</t>
  </si>
  <si>
    <t>NUM.number.SE.Res.HH.Applnew.IT</t>
  </si>
  <si>
    <t>NUM.number.SE.Res.HH.Applnew.LI</t>
  </si>
  <si>
    <t>NUM.number.SE.Res.HH.Applnew.OA</t>
  </si>
  <si>
    <t>NUM.number.SE.Res.HH.Applrepl.RF</t>
  </si>
  <si>
    <t>NUM.number.SE.Res.HH.Applrepl.WM</t>
  </si>
  <si>
    <t>NUM.number.SE.Res.HH.Applrepl.DR</t>
  </si>
  <si>
    <t>NUM.number.SE.Res.HH.Applrepl.DW</t>
  </si>
  <si>
    <t>NUM.number.SE.Res.HH.Applrepl.TV</t>
  </si>
  <si>
    <t>NUM.number.SE.Res.HH.Applrepl.IT</t>
  </si>
  <si>
    <t>NUM.number.SE.Res.HH.Applrepl.LI</t>
  </si>
  <si>
    <t>NUM.number.SE.Res.HH.Applrepl.OA</t>
  </si>
  <si>
    <t>Op.hours.SE.Res.HH.Appl.RF</t>
  </si>
  <si>
    <t>Op.hours.SE.Res.HH.Appl.WM</t>
  </si>
  <si>
    <t>Op.hours.SE.Res.HH.Appl.DR</t>
  </si>
  <si>
    <t>Op.hours.SE.Res.HH.Appl.DW</t>
  </si>
  <si>
    <t>Op.hours.SE.Res.HH.Appl.TV</t>
  </si>
  <si>
    <t>Op.hours.SE.Res.HH.Appl.IT</t>
  </si>
  <si>
    <t>Op.hours.SE.Res.HH.Appl.LI</t>
  </si>
  <si>
    <t>Op.hours.SE.Res.HH.Appl.OA</t>
  </si>
  <si>
    <t>Size_per_appl.W.SE.Res.HH.Appl.RF</t>
  </si>
  <si>
    <t>Size_per_appl.W.SE.Res.HH.Appl.WM</t>
  </si>
  <si>
    <t>Size_per_appl.W.SE.Res.HH.Appl.DR</t>
  </si>
  <si>
    <t>Size_per_appl.W.SE.Res.HH.Appl.DW</t>
  </si>
  <si>
    <t>Size_per_appl.W.SE.Res.HH.Appl.TV</t>
  </si>
  <si>
    <t>Size_per_appl.W.SE.Res.HH.Appl.IT</t>
  </si>
  <si>
    <t>Size_per_appl.W.SE.Res.HH.Appl.LI</t>
  </si>
  <si>
    <t>Size_per_appl.W.SE.Res.HH.Appl.OA</t>
  </si>
  <si>
    <t>Size_per_appl.W.SE.Res.HH.Applnew.RF</t>
  </si>
  <si>
    <t>Size_per_appl.W.SE.Res.HH.Applnew.WM</t>
  </si>
  <si>
    <t>Size_per_appl.W.SE.Res.HH.Applnew.DR</t>
  </si>
  <si>
    <t>Size_per_appl.W.SE.Res.HH.Applnew.DW</t>
  </si>
  <si>
    <t>Size_per_appl.W.SE.Res.HH.Applnew.TV</t>
  </si>
  <si>
    <t>Size_per_appl.W.SE.Res.HH.Applnew.IT</t>
  </si>
  <si>
    <t>Size_per_appl.W.SE.Res.HH.Applnew.LI</t>
  </si>
  <si>
    <t>Size_per_appl.W.SE.Res.HH.Applnew.OA</t>
  </si>
  <si>
    <t>NUM.number_per_household.SE.Res.HH.Appl.RF</t>
  </si>
  <si>
    <t>NUM.number_per_household.SE.Res.HH.Appl.WM</t>
  </si>
  <si>
    <t>NUM.number_per_household.SE.Res.HH.Appl.DR</t>
  </si>
  <si>
    <t>NUM.number_per_household.SE.Res.HH.Appl.DW</t>
  </si>
  <si>
    <t>NUM.number_per_household.SE.Res.HH.Appl.TV</t>
  </si>
  <si>
    <t>NUM.number_per_household.SE.Res.HH.Appl.IT</t>
  </si>
  <si>
    <t>NUM.number_per_household.SE.Res.HH.Appl.LI</t>
  </si>
  <si>
    <t>NUM.number_per_household.SE.Res.HH.Appl.OA</t>
  </si>
  <si>
    <t>Size_per_household.W.SE.Res.HH.Appl.RF</t>
  </si>
  <si>
    <t>Size_per_household.W.SE.Res.HH.Appl.WM</t>
  </si>
  <si>
    <t>Size_per_household.W.SE.Res.HH.Appl.DR</t>
  </si>
  <si>
    <t>Size_per_household.W.SE.Res.HH.Appl.DW</t>
  </si>
  <si>
    <t>Size_per_household.W.SE.Res.HH.Appl.TV</t>
  </si>
  <si>
    <t>Size_per_household.W.SE.Res.HH.Appl.IT</t>
  </si>
  <si>
    <t>Size_per_household.W.SE.Res.HH.Appl.LI</t>
  </si>
  <si>
    <t>Size_per_household.W.SE.Res.HH.Appl.OA</t>
  </si>
  <si>
    <t>FEC_per_household.kWh.SE.Res.HH.Appl.RF</t>
  </si>
  <si>
    <t>FEC_per_household.kWh.SE.Res.HH.Appl.WM</t>
  </si>
  <si>
    <t>FEC_per_household.kWh.SE.Res.HH.Appl.DR</t>
  </si>
  <si>
    <t>FEC_per_household.kWh.SE.Res.HH.Appl.DW</t>
  </si>
  <si>
    <t>FEC_per_household.kWh.SE.Res.HH.Appl.TV</t>
  </si>
  <si>
    <t>FEC_per_household.kWh.SE.Res.HH.Appl.IT</t>
  </si>
  <si>
    <t>FEC_per_household.kWh.SE.Res.HH.Appl.LI</t>
  </si>
  <si>
    <t>FEC_per_household.kWh.SE.Res.HH.Appl.OA</t>
  </si>
  <si>
    <t>Lumens_per_household.lumen.SE.Res.HH.Appl.LI</t>
  </si>
  <si>
    <t>SE - Number of households (detailed structure)</t>
  </si>
  <si>
    <t>NUM.number.SE.Res.HH.Thermal.SH.Solids.SH</t>
  </si>
  <si>
    <t>NUM.number.SE.Res.HH.Thermal.SH.Solids.SC.AC</t>
  </si>
  <si>
    <t>NUM.number.SE.Res.HH.Thermal.SH.Solids.WH.Solids.NoSolar</t>
  </si>
  <si>
    <t>NUM.number.SE.Res.HH.Thermal.SH.Solids.WH.LPG.NoSolar</t>
  </si>
  <si>
    <t>NUM.number.SE.Res.HH.Thermal.SH.Solids.WH.LPG.Solar</t>
  </si>
  <si>
    <t>NUM.number.SE.Res.HH.Thermal.SH.Solids.WH.Elc.NoSolar</t>
  </si>
  <si>
    <t>NUM.number.SE.Res.HH.Thermal.SH.Solids.WH.Elc.Solar</t>
  </si>
  <si>
    <t>NUM.number.SE.Res.HH.Thermal.SH.Solids.CO.Solids</t>
  </si>
  <si>
    <t>NUM.number.SE.Res.HH.Thermal.SH.Solids.CO.LPG</t>
  </si>
  <si>
    <t>NUM.number.SE.Res.HH.Thermal.SH.Solids.CO.Elc</t>
  </si>
  <si>
    <t>NUM.number.SE.Res.HH.Thermal.SH.LPG.SH</t>
  </si>
  <si>
    <t>NUM.number.SE.Res.HH.Thermal.SH.LPG.SC.AC</t>
  </si>
  <si>
    <t>NUM.number.SE.Res.HH.Thermal.SH.LPG.WH.LPG.NoSolar</t>
  </si>
  <si>
    <t>NUM.number.SE.Res.HH.Thermal.SH.LPG.WH.LPG.Solar</t>
  </si>
  <si>
    <t>NUM.number.SE.Res.HH.Thermal.SH.LPG.WH.Elc.NoSolar</t>
  </si>
  <si>
    <t>NUM.number.SE.Res.HH.Thermal.SH.LPG.WH.Elc.Solar</t>
  </si>
  <si>
    <t>NUM.number.SE.Res.HH.Thermal.SH.LPG.CO.LPG</t>
  </si>
  <si>
    <t>NUM.number.SE.Res.HH.Thermal.SH.LPG.CO.Elc</t>
  </si>
  <si>
    <t>NUM.number.SE.Res.HH.Thermal.SH.Oil.SH</t>
  </si>
  <si>
    <t>NUM.number.SE.Res.HH.Thermal.SH.Oil.SC.AC</t>
  </si>
  <si>
    <t>NUM.number.SE.Res.HH.Thermal.SH.Oil.WH.Oil.NoSolar</t>
  </si>
  <si>
    <t>NUM.number.SE.Res.HH.Thermal.SH.Oil.WH.Oil.Solar</t>
  </si>
  <si>
    <t>NUM.number.SE.Res.HH.Thermal.SH.Oil.WH.Elc.NoSolar</t>
  </si>
  <si>
    <t>NUM.number.SE.Res.HH.Thermal.SH.Oil.WH.Elc.Solar</t>
  </si>
  <si>
    <t>NUM.number.SE.Res.HH.Thermal.SH.Oil.CO.LPG</t>
  </si>
  <si>
    <t>NUM.number.SE.Res.HH.Thermal.SH.Oil.CO.Elc</t>
  </si>
  <si>
    <t>NUM.number.SE.Res.HH.Thermal.SH.Gas.SH</t>
  </si>
  <si>
    <t>NUM.number.SE.Res.HH.Thermal.SH.Gas.SC.AC</t>
  </si>
  <si>
    <t>NUM.number.SE.Res.HH.Thermal.SH.Gas.WH.Gas.NoSolar</t>
  </si>
  <si>
    <t>NUM.number.SE.Res.HH.Thermal.SH.Gas.WH.Gas.Solar</t>
  </si>
  <si>
    <t>NUM.number.SE.Res.HH.Thermal.SH.Gas.WH.Elc.NoSolar</t>
  </si>
  <si>
    <t>NUM.number.SE.Res.HH.Thermal.SH.Gas.WH.Elc.Solar</t>
  </si>
  <si>
    <t>NUM.number.SE.Res.HH.Thermal.SH.Gas.CO.Gas</t>
  </si>
  <si>
    <t>NUM.number.SE.Res.HH.Thermal.SH.Gas.CO.Elc</t>
  </si>
  <si>
    <t>NUM.number.SE.Res.HH.Thermal.SH.Biomass.SH</t>
  </si>
  <si>
    <t>NUM.number.SE.Res.HH.Thermal.SH.Biomass.SC.AC</t>
  </si>
  <si>
    <t>NUM.number.SE.Res.HH.Thermal.SH.Biomass.WH.Biomass.NoSolar</t>
  </si>
  <si>
    <t>NUM.number.SE.Res.HH.Thermal.SH.Biomass.WH.Biomass.Solar</t>
  </si>
  <si>
    <t>NUM.number.SE.Res.HH.Thermal.SH.Biomass.WH.LPG.NoSolar</t>
  </si>
  <si>
    <t>NUM.number.SE.Res.HH.Thermal.SH.Biomass.WH.LPG.Solar</t>
  </si>
  <si>
    <t>NUM.number.SE.Res.HH.Thermal.SH.Biomass.WH.Elc.NoSolar</t>
  </si>
  <si>
    <t>NUM.number.SE.Res.HH.Thermal.SH.Biomass.WH.Elc.Solar</t>
  </si>
  <si>
    <t>NUM.number.SE.Res.HH.Thermal.SH.Biomass.CO.Biomass</t>
  </si>
  <si>
    <t>NUM.number.SE.Res.HH.Thermal.SH.Biomass.CO.LPG</t>
  </si>
  <si>
    <t>NUM.number.SE.Res.HH.Thermal.SH.Biomass.CO.Elc</t>
  </si>
  <si>
    <t>NUM.number.SE.Res.HH.Thermal.SH.Geo.SH</t>
  </si>
  <si>
    <t>NUM.number.SE.Res.HH.Thermal.SH.Geo.SC.AC</t>
  </si>
  <si>
    <t>NUM.number.SE.Res.HH.Thermal.SH.Geo.WH.Geo.NoSolar</t>
  </si>
  <si>
    <t>NUM.number.SE.Res.HH.Thermal.SH.Geo.WH.Geo.Solar</t>
  </si>
  <si>
    <t>NUM.number.SE.Res.HH.Thermal.SH.Geo.WH.Elc.NoSolar</t>
  </si>
  <si>
    <t>NUM.number.SE.Res.HH.Thermal.SH.Geo.WH.Elc.Solar</t>
  </si>
  <si>
    <t>NUM.number.SE.Res.HH.Thermal.SH.Geo.CO.LPG</t>
  </si>
  <si>
    <t>NUM.number.SE.Res.HH.Thermal.SH.Geo.CO.Elc</t>
  </si>
  <si>
    <t>NUM.number.SE.Res.HH.Thermal.SH.DistrHeat.SH</t>
  </si>
  <si>
    <t>NUM.number.SE.Res.HH.Thermal.SH.DistrHeat.SC.AC</t>
  </si>
  <si>
    <t>NUM.number.SE.Res.HH.Thermal.SH.DistrHeat.WH.DistrHeat.NoSolar</t>
  </si>
  <si>
    <t>NUM.number.SE.Res.HH.Thermal.SH.DistrHeat.WH.DistrHeat.Solar</t>
  </si>
  <si>
    <t>NUM.number.SE.Res.HH.Thermal.SH.DistrHeat.WH.Elc.NoSolar</t>
  </si>
  <si>
    <t>NUM.number.SE.Res.HH.Thermal.SH.DistrHeat.WH.Elc.Solar</t>
  </si>
  <si>
    <t>NUM.number.SE.Res.HH.Thermal.SH.DistrHeat.CO.LPG</t>
  </si>
  <si>
    <t>NUM.number.SE.Res.HH.Thermal.SH.DistrHeat.CO.Elc</t>
  </si>
  <si>
    <t>NUM.number.SE.Res.HH.Thermal.SH.AdvElc.SH</t>
  </si>
  <si>
    <t>NUM.number.SE.Res.HH.Thermal.SH.AdvElc.SC.AC</t>
  </si>
  <si>
    <t>NUM.number.SE.Res.HH.Thermal.SH.AdvElc.WH.LPG.NoSolar</t>
  </si>
  <si>
    <t>NUM.number.SE.Res.HH.Thermal.SH.AdvElc.WH.LPG.Solar</t>
  </si>
  <si>
    <t>NUM.number.SE.Res.HH.Thermal.SH.AdvElc.WH.Elc.NoSolar</t>
  </si>
  <si>
    <t>NUM.number.SE.Res.HH.Thermal.SH.AdvElc.WH.Elc.Solar</t>
  </si>
  <si>
    <t>NUM.number.SE.Res.HH.Thermal.SH.AdvElc.CO.LPG</t>
  </si>
  <si>
    <t>NUM.number.SE.Res.HH.Thermal.SH.AdvElc.CO.Elc</t>
  </si>
  <si>
    <t>NUM.number.SE.Res.HH.Thermal.SH.ConvElc.SH</t>
  </si>
  <si>
    <t>NUM.number.SE.Res.HH.Thermal.SH.ConvElc.SC.AC</t>
  </si>
  <si>
    <t>NUM.number.SE.Res.HH.Thermal.SH.ConvElc.WH.LPG.NoSolar</t>
  </si>
  <si>
    <t>NUM.number.SE.Res.HH.Thermal.SH.ConvElc.WH.LPG.Solar</t>
  </si>
  <si>
    <t>NUM.number.SE.Res.HH.Thermal.SH.ConvElc.WH.Elc.NoSolar</t>
  </si>
  <si>
    <t>NUM.number.SE.Res.HH.Thermal.SH.ConvElc.WH.Elc.Solar</t>
  </si>
  <si>
    <t>NUM.number.SE.Res.HH.Thermal.SH.ConvElc.CO.LPG</t>
  </si>
  <si>
    <t>NUM.number.SE.Res.HH.Thermal.SH.ConvElc.CO.Elc</t>
  </si>
  <si>
    <t>SE - Retired equipment (detailed structure)</t>
  </si>
  <si>
    <t>NUM.number.SE.Res.HH.ThermalOut.SH.Solids</t>
  </si>
  <si>
    <t>NUM.number.SE.Res.HH.ThermalOut.SH.Solids.SH</t>
  </si>
  <si>
    <t>NUM.number.SE.Res.HH.ThermalOut.SH.Solids.SC.AC</t>
  </si>
  <si>
    <t>NUM.number.SE.Res.HH.ThermalOut.SH.Solids.WH.Solids.NoSolar</t>
  </si>
  <si>
    <t>NUM.number.SE.Res.HH.ThermalOut.SH.Solids.WH.LPG.NoSolar</t>
  </si>
  <si>
    <t>NUM.number.SE.Res.HH.ThermalOut.SH.Solids.WH.LPG.Solar</t>
  </si>
  <si>
    <t>NUM.number.SE.Res.HH.ThermalOut.SH.Solids.WH.Elc.NoSolar</t>
  </si>
  <si>
    <t>NUM.number.SE.Res.HH.ThermalOut.SH.Solids.WH.Elc.Solar</t>
  </si>
  <si>
    <t>NUM.number.SE.Res.HH.ThermalOut.SH.Solids.CO.Solids</t>
  </si>
  <si>
    <t>NUM.number.SE.Res.HH.ThermalOut.SH.Solids.CO.LPG</t>
  </si>
  <si>
    <t>NUM.number.SE.Res.HH.ThermalOut.SH.Solids.CO.Elc</t>
  </si>
  <si>
    <t>NUM.number.SE.Res.HH.ThermalOut.SH.LPG</t>
  </si>
  <si>
    <t>NUM.number.SE.Res.HH.ThermalOut.SH.LPG.SH</t>
  </si>
  <si>
    <t>NUM.number.SE.Res.HH.ThermalOut.SH.LPG.SC.AC</t>
  </si>
  <si>
    <t>NUM.number.SE.Res.HH.ThermalOut.SH.LPG.WH.LPG.NoSolar</t>
  </si>
  <si>
    <t>NUM.number.SE.Res.HH.ThermalOut.SH.LPG.WH.LPG.Solar</t>
  </si>
  <si>
    <t>NUM.number.SE.Res.HH.ThermalOut.SH.LPG.WH.Elc.NoSolar</t>
  </si>
  <si>
    <t>NUM.number.SE.Res.HH.ThermalOut.SH.LPG.WH.Elc.Solar</t>
  </si>
  <si>
    <t>NUM.number.SE.Res.HH.ThermalOut.SH.LPG.CO.LPG</t>
  </si>
  <si>
    <t>NUM.number.SE.Res.HH.ThermalOut.SH.LPG.CO.Elc</t>
  </si>
  <si>
    <t>NUM.number.SE.Res.HH.ThermalOut.SH.Oil</t>
  </si>
  <si>
    <t>NUM.number.SE.Res.HH.ThermalOut.SH.Oil.SH</t>
  </si>
  <si>
    <t>NUM.number.SE.Res.HH.ThermalOut.SH.Oil.SC.AC</t>
  </si>
  <si>
    <t>NUM.number.SE.Res.HH.ThermalOut.SH.Oil.WH.Oil.NoSolar</t>
  </si>
  <si>
    <t>NUM.number.SE.Res.HH.ThermalOut.SH.Oil.WH.Oil.Solar</t>
  </si>
  <si>
    <t>NUM.number.SE.Res.HH.ThermalOut.SH.Oil.WH.Elc.NoSolar</t>
  </si>
  <si>
    <t>NUM.number.SE.Res.HH.ThermalOut.SH.Oil.WH.Elc.Solar</t>
  </si>
  <si>
    <t>NUM.number.SE.Res.HH.ThermalOut.SH.Oil.CO.LPG</t>
  </si>
  <si>
    <t>NUM.number.SE.Res.HH.ThermalOut.SH.Oil.CO.Elc</t>
  </si>
  <si>
    <t>NUM.number.SE.Res.HH.ThermalOut.SH.Gas</t>
  </si>
  <si>
    <t>NUM.number.SE.Res.HH.ThermalOut.SH.Gas.SH</t>
  </si>
  <si>
    <t>NUM.number.SE.Res.HH.ThermalOut.SH.Gas.SC.AC</t>
  </si>
  <si>
    <t>NUM.number.SE.Res.HH.ThermalOut.SH.Gas.WH.Gas.NoSolar</t>
  </si>
  <si>
    <t>NUM.number.SE.Res.HH.ThermalOut.SH.Gas.WH.Gas.Solar</t>
  </si>
  <si>
    <t>NUM.number.SE.Res.HH.ThermalOut.SH.Gas.WH.Elc.NoSolar</t>
  </si>
  <si>
    <t>NUM.number.SE.Res.HH.ThermalOut.SH.Gas.WH.Elc.Solar</t>
  </si>
  <si>
    <t>NUM.number.SE.Res.HH.ThermalOut.SH.Gas.CO.Gas</t>
  </si>
  <si>
    <t>NUM.number.SE.Res.HH.ThermalOut.SH.Gas.CO.Elc</t>
  </si>
  <si>
    <t>NUM.number.SE.Res.HH.ThermalOut.SH.Biomass</t>
  </si>
  <si>
    <t>NUM.number.SE.Res.HH.ThermalOut.SH.Biomass.SH</t>
  </si>
  <si>
    <t>NUM.number.SE.Res.HH.ThermalOut.SH.Biomass.SC.AC</t>
  </si>
  <si>
    <t>NUM.number.SE.Res.HH.ThermalOut.SH.Biomass.WH.Biomass.NoSolar</t>
  </si>
  <si>
    <t>NUM.number.SE.Res.HH.ThermalOut.SH.Biomass.WH.Biomass.Solar</t>
  </si>
  <si>
    <t>NUM.number.SE.Res.HH.ThermalOut.SH.Biomass.WH.LPG.NoSolar</t>
  </si>
  <si>
    <t>NUM.number.SE.Res.HH.ThermalOut.SH.Biomass.WH.LPG.Solar</t>
  </si>
  <si>
    <t>NUM.number.SE.Res.HH.ThermalOut.SH.Biomass.WH.Elc.NoSolar</t>
  </si>
  <si>
    <t>NUM.number.SE.Res.HH.ThermalOut.SH.Biomass.WH.Elc.Solar</t>
  </si>
  <si>
    <t>NUM.number.SE.Res.HH.ThermalOut.SH.Biomass.CO.Biomass</t>
  </si>
  <si>
    <t>NUM.number.SE.Res.HH.ThermalOut.SH.Biomass.CO.LPG</t>
  </si>
  <si>
    <t>NUM.number.SE.Res.HH.ThermalOut.SH.Biomass.CO.Elc</t>
  </si>
  <si>
    <t>NUM.number.SE.Res.HH.ThermalOut.SH.Geo</t>
  </si>
  <si>
    <t>NUM.number.SE.Res.HH.ThermalOut.SH.Geo.SH</t>
  </si>
  <si>
    <t>NUM.number.SE.Res.HH.ThermalOut.SH.Geo.SC.AC</t>
  </si>
  <si>
    <t>NUM.number.SE.Res.HH.ThermalOut.SH.Geo.WH.Geo.NoSolar</t>
  </si>
  <si>
    <t>NUM.number.SE.Res.HH.ThermalOut.SH.Geo.WH.Geo.Solar</t>
  </si>
  <si>
    <t>NUM.number.SE.Res.HH.ThermalOut.SH.Geo.WH.Elc.NoSolar</t>
  </si>
  <si>
    <t>NUM.number.SE.Res.HH.ThermalOut.SH.Geo.WH.Elc.Solar</t>
  </si>
  <si>
    <t>NUM.number.SE.Res.HH.ThermalOut.SH.Geo.CO.LPG</t>
  </si>
  <si>
    <t>NUM.number.SE.Res.HH.ThermalOut.SH.Geo.CO.Elc</t>
  </si>
  <si>
    <t>NUM.number.SE.Res.HH.ThermalOut.SH.DistrHeat</t>
  </si>
  <si>
    <t>NUM.number.SE.Res.HH.ThermalOut.SH.DistrHeat.SH</t>
  </si>
  <si>
    <t>NUM.number.SE.Res.HH.ThermalOut.SH.DistrHeat.SC.AC</t>
  </si>
  <si>
    <t>NUM.number.SE.Res.HH.ThermalOut.SH.DistrHeat.WH.DistrHeat.NoSolar</t>
  </si>
  <si>
    <t>NUM.number.SE.Res.HH.ThermalOut.SH.DistrHeat.WH.DistrHeat.Solar</t>
  </si>
  <si>
    <t>NUM.number.SE.Res.HH.ThermalOut.SH.DistrHeat.WH.Elc.NoSolar</t>
  </si>
  <si>
    <t>NUM.number.SE.Res.HH.ThermalOut.SH.DistrHeat.WH.Elc.Solar</t>
  </si>
  <si>
    <t>NUM.number.SE.Res.HH.ThermalOut.SH.DistrHeat.CO.LPG</t>
  </si>
  <si>
    <t>NUM.number.SE.Res.HH.ThermalOut.SH.DistrHeat.CO.Elc</t>
  </si>
  <si>
    <t>NUM.number.SE.Res.HH.ThermalOut.SH.AdvElc</t>
  </si>
  <si>
    <t>NUM.number.SE.Res.HH.ThermalOut.SH.AdvElc.SH</t>
  </si>
  <si>
    <t>NUM.number.SE.Res.HH.ThermalOut.SH.AdvElc.SC.AC</t>
  </si>
  <si>
    <t>NUM.number.SE.Res.HH.ThermalOut.SH.AdvElc.WH.LPG.NoSolar</t>
  </si>
  <si>
    <t>NUM.number.SE.Res.HH.ThermalOut.SH.AdvElc.WH.LPG.Solar</t>
  </si>
  <si>
    <t>NUM.number.SE.Res.HH.ThermalOut.SH.AdvElc.WH.Elc.NoSolar</t>
  </si>
  <si>
    <t>NUM.number.SE.Res.HH.ThermalOut.SH.AdvElc.WH.Elc.Solar</t>
  </si>
  <si>
    <t>NUM.number.SE.Res.HH.ThermalOut.SH.AdvElc.CO.LPG</t>
  </si>
  <si>
    <t>NUM.number.SE.Res.HH.ThermalOut.SH.AdvElc.CO.Elc</t>
  </si>
  <si>
    <t>NUM.number.SE.Res.HH.ThermalOut.SH.ConvElc</t>
  </si>
  <si>
    <t>NUM.number.SE.Res.HH.ThermalOut.SH.ConvElc.SH</t>
  </si>
  <si>
    <t>NUM.number.SE.Res.HH.ThermalOut.SH.ConvElc.SC.AC</t>
  </si>
  <si>
    <t>NUM.number.SE.Res.HH.ThermalOut.SH.ConvElc.WH.LPG.NoSolar</t>
  </si>
  <si>
    <t>NUM.number.SE.Res.HH.ThermalOut.SH.ConvElc.WH.LPG.Solar</t>
  </si>
  <si>
    <t>NUM.number.SE.Res.HH.ThermalOut.SH.ConvElc.WH.Elc.NoSolar</t>
  </si>
  <si>
    <t>NUM.number.SE.Res.HH.ThermalOut.SH.ConvElc.WH.Elc.Solar</t>
  </si>
  <si>
    <t>NUM.number.SE.Res.HH.ThermalOut.SH.ConvElc.CO.LPG</t>
  </si>
  <si>
    <t>NUM.number.SE.Res.HH.ThermalOut.SH.ConvElc.CO.Elc</t>
  </si>
  <si>
    <t>SE - New equipment installations (detailed structure)</t>
  </si>
  <si>
    <t>NUM.number.SE.Res.HH.ThermalNew.SH.Solids</t>
  </si>
  <si>
    <t>NUM.number.SE.Res.HH.ThermalNew.SH.Solids.SH</t>
  </si>
  <si>
    <t>NUM.number.SE.Res.HH.ThermalNew.SH.Solids.SC.AC</t>
  </si>
  <si>
    <t>NUM.number.SE.Res.HH.ThermalNew.SH.Solids.WH.Solids.NoSolar</t>
  </si>
  <si>
    <t>NUM.number.SE.Res.HH.ThermalNew.SH.Solids.WH.LPG.NoSolar</t>
  </si>
  <si>
    <t>NUM.number.SE.Res.HH.ThermalNew.SH.Solids.WH.LPG.Solar</t>
  </si>
  <si>
    <t>NUM.number.SE.Res.HH.ThermalNew.SH.Solids.WH.Elc.NoSolar</t>
  </si>
  <si>
    <t>NUM.number.SE.Res.HH.ThermalNew.SH.Solids.WH.Elc.Solar</t>
  </si>
  <si>
    <t>NUM.number.SE.Res.HH.ThermalNew.SH.Solids.CO.Solids</t>
  </si>
  <si>
    <t>NUM.number.SE.Res.HH.ThermalNew.SH.Solids.CO.LPG</t>
  </si>
  <si>
    <t>NUM.number.SE.Res.HH.ThermalNew.SH.Solids.CO.Elc</t>
  </si>
  <si>
    <t>NUM.number.SE.Res.HH.ThermalNew.SH.LPG</t>
  </si>
  <si>
    <t>NUM.number.SE.Res.HH.ThermalNew.SH.LPG.SH</t>
  </si>
  <si>
    <t>NUM.number.SE.Res.HH.ThermalNew.SH.LPG.SC.AC</t>
  </si>
  <si>
    <t>NUM.number.SE.Res.HH.ThermalNew.SH.LPG.WH.LPG.NoSolar</t>
  </si>
  <si>
    <t>NUM.number.SE.Res.HH.ThermalNew.SH.LPG.WH.LPG.Solar</t>
  </si>
  <si>
    <t>NUM.number.SE.Res.HH.ThermalNew.SH.LPG.WH.Elc.NoSolar</t>
  </si>
  <si>
    <t>NUM.number.SE.Res.HH.ThermalNew.SH.LPG.WH.Elc.Solar</t>
  </si>
  <si>
    <t>NUM.number.SE.Res.HH.ThermalNew.SH.LPG.CO.LPG</t>
  </si>
  <si>
    <t>NUM.number.SE.Res.HH.ThermalNew.SH.LPG.CO.Elc</t>
  </si>
  <si>
    <t>NUM.number.SE.Res.HH.ThermalNew.SH.Oil</t>
  </si>
  <si>
    <t>NUM.number.SE.Res.HH.ThermalNew.SH.Oil.SH</t>
  </si>
  <si>
    <t>NUM.number.SE.Res.HH.ThermalNew.SH.Oil.SC.AC</t>
  </si>
  <si>
    <t>NUM.number.SE.Res.HH.ThermalNew.SH.Oil.WH.Oil.NoSolar</t>
  </si>
  <si>
    <t>NUM.number.SE.Res.HH.ThermalNew.SH.Oil.WH.Oil.Solar</t>
  </si>
  <si>
    <t>NUM.number.SE.Res.HH.ThermalNew.SH.Oil.WH.Elc.NoSolar</t>
  </si>
  <si>
    <t>NUM.number.SE.Res.HH.ThermalNew.SH.Oil.WH.Elc.Solar</t>
  </si>
  <si>
    <t>NUM.number.SE.Res.HH.ThermalNew.SH.Oil.CO.LPG</t>
  </si>
  <si>
    <t>NUM.number.SE.Res.HH.ThermalNew.SH.Oil.CO.Elc</t>
  </si>
  <si>
    <t>NUM.number.SE.Res.HH.ThermalNew.SH.Gas</t>
  </si>
  <si>
    <t>NUM.number.SE.Res.HH.ThermalNew.SH.Gas.SH</t>
  </si>
  <si>
    <t>NUM.number.SE.Res.HH.ThermalNew.SH.Gas.SC.AC</t>
  </si>
  <si>
    <t>NUM.number.SE.Res.HH.ThermalNew.SH.Gas.WH.Gas.NoSolar</t>
  </si>
  <si>
    <t>NUM.number.SE.Res.HH.ThermalNew.SH.Gas.WH.Gas.Solar</t>
  </si>
  <si>
    <t>NUM.number.SE.Res.HH.ThermalNew.SH.Gas.WH.Elc.NoSolar</t>
  </si>
  <si>
    <t>NUM.number.SE.Res.HH.ThermalNew.SH.Gas.WH.Elc.Solar</t>
  </si>
  <si>
    <t>NUM.number.SE.Res.HH.ThermalNew.SH.Gas.CO.Gas</t>
  </si>
  <si>
    <t>NUM.number.SE.Res.HH.ThermalNew.SH.Gas.CO.Elc</t>
  </si>
  <si>
    <t>NUM.number.SE.Res.HH.ThermalNew.SH.Biomass</t>
  </si>
  <si>
    <t>NUM.number.SE.Res.HH.ThermalNew.SH.Biomass.SH</t>
  </si>
  <si>
    <t>NUM.number.SE.Res.HH.ThermalNew.SH.Biomass.SC.AC</t>
  </si>
  <si>
    <t>NUM.number.SE.Res.HH.ThermalNew.SH.Biomass.WH.Biomass.NoSolar</t>
  </si>
  <si>
    <t>NUM.number.SE.Res.HH.ThermalNew.SH.Biomass.WH.Biomass.Solar</t>
  </si>
  <si>
    <t>NUM.number.SE.Res.HH.ThermalNew.SH.Biomass.WH.LPG.NoSolar</t>
  </si>
  <si>
    <t>NUM.number.SE.Res.HH.ThermalNew.SH.Biomass.WH.LPG.Solar</t>
  </si>
  <si>
    <t>NUM.number.SE.Res.HH.ThermalNew.SH.Biomass.WH.Elc.NoSolar</t>
  </si>
  <si>
    <t>NUM.number.SE.Res.HH.ThermalNew.SH.Biomass.WH.Elc.Solar</t>
  </si>
  <si>
    <t>NUM.number.SE.Res.HH.ThermalNew.SH.Biomass.CO.Biomass</t>
  </si>
  <si>
    <t>NUM.number.SE.Res.HH.ThermalNew.SH.Biomass.CO.LPG</t>
  </si>
  <si>
    <t>NUM.number.SE.Res.HH.ThermalNew.SH.Biomass.CO.Elc</t>
  </si>
  <si>
    <t>NUM.number.SE.Res.HH.ThermalNew.SH.Geo</t>
  </si>
  <si>
    <t>NUM.number.SE.Res.HH.ThermalNew.SH.Geo.SH</t>
  </si>
  <si>
    <t>NUM.number.SE.Res.HH.ThermalNew.SH.Geo.SC.AC</t>
  </si>
  <si>
    <t>NUM.number.SE.Res.HH.ThermalNew.SH.Geo.WH.Geo.NoSolar</t>
  </si>
  <si>
    <t>NUM.number.SE.Res.HH.ThermalNew.SH.Geo.WH.Geo.Solar</t>
  </si>
  <si>
    <t>NUM.number.SE.Res.HH.ThermalNew.SH.Geo.WH.Elc.NoSolar</t>
  </si>
  <si>
    <t>NUM.number.SE.Res.HH.ThermalNew.SH.Geo.WH.Elc.Solar</t>
  </si>
  <si>
    <t>NUM.number.SE.Res.HH.ThermalNew.SH.Geo.CO.LPG</t>
  </si>
  <si>
    <t>NUM.number.SE.Res.HH.ThermalNew.SH.Geo.CO.Elc</t>
  </si>
  <si>
    <t>NUM.number.SE.Res.HH.ThermalNew.SH.DistrHeat</t>
  </si>
  <si>
    <t>NUM.number.SE.Res.HH.ThermalNew.SH.DistrHeat.SH</t>
  </si>
  <si>
    <t>NUM.number.SE.Res.HH.ThermalNew.SH.DistrHeat.SC.AC</t>
  </si>
  <si>
    <t>NUM.number.SE.Res.HH.ThermalNew.SH.DistrHeat.WH.DistrHeat.NoSolar</t>
  </si>
  <si>
    <t>NUM.number.SE.Res.HH.ThermalNew.SH.DistrHeat.WH.DistrHeat.Solar</t>
  </si>
  <si>
    <t>NUM.number.SE.Res.HH.ThermalNew.SH.DistrHeat.WH.Elc.NoSolar</t>
  </si>
  <si>
    <t>NUM.number.SE.Res.HH.ThermalNew.SH.DistrHeat.WH.Elc.Solar</t>
  </si>
  <si>
    <t>NUM.number.SE.Res.HH.ThermalNew.SH.DistrHeat.CO.LPG</t>
  </si>
  <si>
    <t>NUM.number.SE.Res.HH.ThermalNew.SH.DistrHeat.CO.Elc</t>
  </si>
  <si>
    <t>NUM.number.SE.Res.HH.ThermalNew.SH.AdvElc</t>
  </si>
  <si>
    <t>NUM.number.SE.Res.HH.ThermalNew.SH.AdvElc.SH</t>
  </si>
  <si>
    <t>NUM.number.SE.Res.HH.ThermalNew.SH.AdvElc.SC.AC</t>
  </si>
  <si>
    <t>NUM.number.SE.Res.HH.ThermalNew.SH.AdvElc.WH.LPG.NoSolar</t>
  </si>
  <si>
    <t>NUM.number.SE.Res.HH.ThermalNew.SH.AdvElc.WH.LPG.Solar</t>
  </si>
  <si>
    <t>NUM.number.SE.Res.HH.ThermalNew.SH.AdvElc.WH.Elc.NoSolar</t>
  </si>
  <si>
    <t>NUM.number.SE.Res.HH.ThermalNew.SH.AdvElc.WH.Elc.Solar</t>
  </si>
  <si>
    <t>NUM.number.SE.Res.HH.ThermalNew.SH.AdvElc.CO.LPG</t>
  </si>
  <si>
    <t>NUM.number.SE.Res.HH.ThermalNew.SH.AdvElc.CO.Elc</t>
  </si>
  <si>
    <t>NUM.number.SE.Res.HH.ThermalNew.SH.ConvElc</t>
  </si>
  <si>
    <t>NUM.number.SE.Res.HH.ThermalNew.SH.ConvElc.SH</t>
  </si>
  <si>
    <t>NUM.number.SE.Res.HH.ThermalNew.SH.ConvElc.SC.AC</t>
  </si>
  <si>
    <t>NUM.number.SE.Res.HH.ThermalNew.SH.ConvElc.WH.LPG.NoSolar</t>
  </si>
  <si>
    <t>NUM.number.SE.Res.HH.ThermalNew.SH.ConvElc.WH.LPG.Solar</t>
  </si>
  <si>
    <t>NUM.number.SE.Res.HH.ThermalNew.SH.ConvElc.WH.Elc.NoSolar</t>
  </si>
  <si>
    <t>NUM.number.SE.Res.HH.ThermalNew.SH.ConvElc.WH.Elc.Solar</t>
  </si>
  <si>
    <t>NUM.number.SE.Res.HH.ThermalNew.SH.ConvElc.CO.LPG</t>
  </si>
  <si>
    <t>NUM.number.SE.Res.HH.ThermalNew.SH.ConvElc.CO.Elc</t>
  </si>
  <si>
    <t>SE - New equipment installations in new and renovated households (detailed structure)</t>
  </si>
  <si>
    <t>NUM.number.SE.Res.HHnew.ThermalNew.SH.Solids</t>
  </si>
  <si>
    <t>NUM.number.SE.Res.HHnew.ThermalNew.SH.Solids.SH</t>
  </si>
  <si>
    <t>NUM.number.SE.Res.HHnew.ThermalNew.SH.Solids.SC.AC</t>
  </si>
  <si>
    <t>NUM.number.SE.Res.HHnew.ThermalNew.SH.Solids.WH.Solids.NoSolar</t>
  </si>
  <si>
    <t>NUM.number.SE.Res.HHnew.ThermalNew.SH.Solids.WH.LPG.NoSolar</t>
  </si>
  <si>
    <t>NUM.number.SE.Res.HHnew.ThermalNew.SH.Solids.WH.LPG.Solar</t>
  </si>
  <si>
    <t>NUM.number.SE.Res.HHnew.ThermalNew.SH.Solids.WH.Elc.NoSolar</t>
  </si>
  <si>
    <t>NUM.number.SE.Res.HHnew.ThermalNew.SH.Solids.WH.Elc.Solar</t>
  </si>
  <si>
    <t>NUM.number.SE.Res.HHnew.ThermalNew.SH.Solids.CO.Solids</t>
  </si>
  <si>
    <t>NUM.number.SE.Res.HHnew.ThermalNew.SH.Solids.CO.LPG</t>
  </si>
  <si>
    <t>NUM.number.SE.Res.HHnew.ThermalNew.SH.Solids.CO.Elc</t>
  </si>
  <si>
    <t>NUM.number.SE.Res.HHnew.ThermalNew.SH.LPG</t>
  </si>
  <si>
    <t>NUM.number.SE.Res.HHnew.ThermalNew.SH.LPG.SH</t>
  </si>
  <si>
    <t>NUM.number.SE.Res.HHnew.ThermalNew.SH.LPG.SC.AC</t>
  </si>
  <si>
    <t>NUM.number.SE.Res.HHnew.ThermalNew.SH.LPG.WH.LPG.NoSolar</t>
  </si>
  <si>
    <t>NUM.number.SE.Res.HHnew.ThermalNew.SH.LPG.WH.LPG.Solar</t>
  </si>
  <si>
    <t>NUM.number.SE.Res.HHnew.ThermalNew.SH.LPG.WH.Elc.NoSolar</t>
  </si>
  <si>
    <t>NUM.number.SE.Res.HHnew.ThermalNew.SH.LPG.WH.Elc.Solar</t>
  </si>
  <si>
    <t>NUM.number.SE.Res.HHnew.ThermalNew.SH.LPG.CO.LPG</t>
  </si>
  <si>
    <t>NUM.number.SE.Res.HHnew.ThermalNew.SH.LPG.CO.Elc</t>
  </si>
  <si>
    <t>NUM.number.SE.Res.HHnew.ThermalNew.SH.Oil</t>
  </si>
  <si>
    <t>NUM.number.SE.Res.HHnew.ThermalNew.SH.Oil.SH</t>
  </si>
  <si>
    <t>NUM.number.SE.Res.HHnew.ThermalNew.SH.Oil.SC.AC</t>
  </si>
  <si>
    <t>NUM.number.SE.Res.HHnew.ThermalNew.SH.Oil.WH.Oil.NoSolar</t>
  </si>
  <si>
    <t>NUM.number.SE.Res.HHnew.ThermalNew.SH.Oil.WH.Oil.Solar</t>
  </si>
  <si>
    <t>NUM.number.SE.Res.HHnew.ThermalNew.SH.Oil.WH.Elc.NoSolar</t>
  </si>
  <si>
    <t>NUM.number.SE.Res.HHnew.ThermalNew.SH.Oil.WH.Elc.Solar</t>
  </si>
  <si>
    <t>NUM.number.SE.Res.HHnew.ThermalNew.SH.Oil.CO.LPG</t>
  </si>
  <si>
    <t>NUM.number.SE.Res.HHnew.ThermalNew.SH.Oil.CO.Elc</t>
  </si>
  <si>
    <t>NUM.number.SE.Res.HHnew.ThermalNew.SH.Gas</t>
  </si>
  <si>
    <t>NUM.number.SE.Res.HHnew.ThermalNew.SH.Gas.SH</t>
  </si>
  <si>
    <t>NUM.number.SE.Res.HHnew.ThermalNew.SH.Gas.SC.AC</t>
  </si>
  <si>
    <t>NUM.number.SE.Res.HHnew.ThermalNew.SH.Gas.WH.Gas.NoSolar</t>
  </si>
  <si>
    <t>NUM.number.SE.Res.HHnew.ThermalNew.SH.Gas.WH.Gas.Solar</t>
  </si>
  <si>
    <t>NUM.number.SE.Res.HHnew.ThermalNew.SH.Gas.WH.Elc.NoSolar</t>
  </si>
  <si>
    <t>NUM.number.SE.Res.HHnew.ThermalNew.SH.Gas.WH.Elc.Solar</t>
  </si>
  <si>
    <t>NUM.number.SE.Res.HHnew.ThermalNew.SH.Gas.CO.Gas</t>
  </si>
  <si>
    <t>NUM.number.SE.Res.HHnew.ThermalNew.SH.Gas.CO.Elc</t>
  </si>
  <si>
    <t>NUM.number.SE.Res.HHnew.ThermalNew.SH.Biomass</t>
  </si>
  <si>
    <t>NUM.number.SE.Res.HHnew.ThermalNew.SH.Biomass.SH</t>
  </si>
  <si>
    <t>NUM.number.SE.Res.HHnew.ThermalNew.SH.Biomass.SC.AC</t>
  </si>
  <si>
    <t>NUM.number.SE.Res.HHnew.ThermalNew.SH.Biomass.WH.Biomass.NoSolar</t>
  </si>
  <si>
    <t>NUM.number.SE.Res.HHnew.ThermalNew.SH.Biomass.WH.Biomass.Solar</t>
  </si>
  <si>
    <t>NUM.number.SE.Res.HHnew.ThermalNew.SH.Biomass.WH.LPG.NoSolar</t>
  </si>
  <si>
    <t>NUM.number.SE.Res.HHnew.ThermalNew.SH.Biomass.WH.LPG.Solar</t>
  </si>
  <si>
    <t>NUM.number.SE.Res.HHnew.ThermalNew.SH.Biomass.WH.Elc.NoSolar</t>
  </si>
  <si>
    <t>NUM.number.SE.Res.HHnew.ThermalNew.SH.Biomass.WH.Elc.Solar</t>
  </si>
  <si>
    <t>NUM.number.SE.Res.HHnew.ThermalNew.SH.Biomass.CO.Biomass</t>
  </si>
  <si>
    <t>NUM.number.SE.Res.HHnew.ThermalNew.SH.Biomass.CO.LPG</t>
  </si>
  <si>
    <t>NUM.number.SE.Res.HHnew.ThermalNew.SH.Biomass.CO.Elc</t>
  </si>
  <si>
    <t>NUM.number.SE.Res.HHnew.ThermalNew.SH.Geo</t>
  </si>
  <si>
    <t>NUM.number.SE.Res.HHnew.ThermalNew.SH.Geo.SH</t>
  </si>
  <si>
    <t>NUM.number.SE.Res.HHnew.ThermalNew.SH.Geo.SC.AC</t>
  </si>
  <si>
    <t>NUM.number.SE.Res.HHnew.ThermalNew.SH.Geo.WH.Geo.NoSolar</t>
  </si>
  <si>
    <t>NUM.number.SE.Res.HHnew.ThermalNew.SH.Geo.WH.Geo.Solar</t>
  </si>
  <si>
    <t>NUM.number.SE.Res.HHnew.ThermalNew.SH.Geo.WH.Elc.NoSolar</t>
  </si>
  <si>
    <t>NUM.number.SE.Res.HHnew.ThermalNew.SH.Geo.WH.Elc.Solar</t>
  </si>
  <si>
    <t>NUM.number.SE.Res.HHnew.ThermalNew.SH.Geo.CO.LPG</t>
  </si>
  <si>
    <t>NUM.number.SE.Res.HHnew.ThermalNew.SH.Geo.CO.Elc</t>
  </si>
  <si>
    <t>NUM.number.SE.Res.HHnew.ThermalNew.SH.DistrHeat</t>
  </si>
  <si>
    <t>NUM.number.SE.Res.HHnew.ThermalNew.SH.DistrHeat.SH</t>
  </si>
  <si>
    <t>NUM.number.SE.Res.HHnew.ThermalNew.SH.DistrHeat.SC.AC</t>
  </si>
  <si>
    <t>NUM.number.SE.Res.HHnew.ThermalNew.SH.DistrHeat.WH.DistrHeat.NoSolar</t>
  </si>
  <si>
    <t>NUM.number.SE.Res.HHnew.ThermalNew.SH.DistrHeat.WH.DistrHeat.Solar</t>
  </si>
  <si>
    <t>NUM.number.SE.Res.HHnew.ThermalNew.SH.DistrHeat.WH.Elc.NoSolar</t>
  </si>
  <si>
    <t>NUM.number.SE.Res.HHnew.ThermalNew.SH.DistrHeat.WH.Elc.Solar</t>
  </si>
  <si>
    <t>NUM.number.SE.Res.HHnew.ThermalNew.SH.DistrHeat.CO.LPG</t>
  </si>
  <si>
    <t>NUM.number.SE.Res.HHnew.ThermalNew.SH.DistrHeat.CO.Elc</t>
  </si>
  <si>
    <t>NUM.number.SE.Res.HHnew.ThermalNew.SH.AdvElc</t>
  </si>
  <si>
    <t>NUM.number.SE.Res.HHnew.ThermalNew.SH.AdvElc.SH</t>
  </si>
  <si>
    <t>NUM.number.SE.Res.HHnew.ThermalNew.SH.AdvElc.SC.AC</t>
  </si>
  <si>
    <t>NUM.number.SE.Res.HHnew.ThermalNew.SH.AdvElc.WH.LPG.NoSolar</t>
  </si>
  <si>
    <t>NUM.number.SE.Res.HHnew.ThermalNew.SH.AdvElc.WH.LPG.Solar</t>
  </si>
  <si>
    <t>NUM.number.SE.Res.HHnew.ThermalNew.SH.AdvElc.WH.Elc.NoSolar</t>
  </si>
  <si>
    <t>NUM.number.SE.Res.HHnew.ThermalNew.SH.AdvElc.WH.Elc.Solar</t>
  </si>
  <si>
    <t>NUM.number.SE.Res.HHnew.ThermalNew.SH.AdvElc.CO.LPG</t>
  </si>
  <si>
    <t>NUM.number.SE.Res.HHnew.ThermalNew.SH.AdvElc.CO.Elc</t>
  </si>
  <si>
    <t>NUM.number.SE.Res.HHnew.ThermalNew.SH.ConvElc</t>
  </si>
  <si>
    <t>NUM.number.SE.Res.HHnew.ThermalNew.SH.ConvElc.SH</t>
  </si>
  <si>
    <t>NUM.number.SE.Res.HHnew.ThermalNew.SH.ConvElc.SC.AC</t>
  </si>
  <si>
    <t>NUM.number.SE.Res.HHnew.ThermalNew.SH.ConvElc.WH.LPG.NoSolar</t>
  </si>
  <si>
    <t>NUM.number.SE.Res.HHnew.ThermalNew.SH.ConvElc.WH.LPG.Solar</t>
  </si>
  <si>
    <t>NUM.number.SE.Res.HHnew.ThermalNew.SH.ConvElc.WH.Elc.NoSolar</t>
  </si>
  <si>
    <t>NUM.number.SE.Res.HHnew.ThermalNew.SH.ConvElc.WH.Elc.Solar</t>
  </si>
  <si>
    <t>NUM.number.SE.Res.HHnew.ThermalNew.SH.ConvElc.CO.LPG</t>
  </si>
  <si>
    <t>NUM.number.SE.Res.HHnew.ThermalNew.SH.ConvElc.CO.Elc</t>
  </si>
  <si>
    <t>SE - New equipment installations via replacement (detailed structure)</t>
  </si>
  <si>
    <t>NUM.number.SE.Res.HH.ThermalRepl.SH.Solids</t>
  </si>
  <si>
    <t>NUM.number.SE.Res.HH.ThermalRepl.SH.Solids.SH</t>
  </si>
  <si>
    <t>NUM.number.SE.Res.HH.ThermalRepl.SH.Solids.SC.AC</t>
  </si>
  <si>
    <t>NUM.number.SE.Res.HH.ThermalRepl.SH.Solids.WH.Solids.NoSolar</t>
  </si>
  <si>
    <t>NUM.number.SE.Res.HH.ThermalRepl.SH.Solids.WH.LPG.NoSolar</t>
  </si>
  <si>
    <t>NUM.number.SE.Res.HH.ThermalRepl.SH.Solids.WH.LPG.Solar</t>
  </si>
  <si>
    <t>NUM.number.SE.Res.HH.ThermalRepl.SH.Solids.WH.Elc.NoSolar</t>
  </si>
  <si>
    <t>NUM.number.SE.Res.HH.ThermalRepl.SH.Solids.WH.Elc.Solar</t>
  </si>
  <si>
    <t>NUM.number.SE.Res.HH.ThermalRepl.SH.Solids.CO.Solids</t>
  </si>
  <si>
    <t>NUM.number.SE.Res.HH.ThermalRepl.SH.Solids.CO.LPG</t>
  </si>
  <si>
    <t>NUM.number.SE.Res.HH.ThermalRepl.SH.Solids.CO.Elc</t>
  </si>
  <si>
    <t>NUM.number.SE.Res.HH.ThermalRepl.SH.LPG</t>
  </si>
  <si>
    <t>NUM.number.SE.Res.HH.ThermalRepl.SH.LPG.SH</t>
  </si>
  <si>
    <t>NUM.number.SE.Res.HH.ThermalRepl.SH.LPG.SC.AC</t>
  </si>
  <si>
    <t>NUM.number.SE.Res.HH.ThermalRepl.SH.LPG.WH.LPG.NoSolar</t>
  </si>
  <si>
    <t>NUM.number.SE.Res.HH.ThermalRepl.SH.LPG.WH.LPG.Solar</t>
  </si>
  <si>
    <t>NUM.number.SE.Res.HH.ThermalRepl.SH.LPG.WH.Elc.NoSolar</t>
  </si>
  <si>
    <t>NUM.number.SE.Res.HH.ThermalRepl.SH.LPG.WH.Elc.Solar</t>
  </si>
  <si>
    <t>NUM.number.SE.Res.HH.ThermalRepl.SH.LPG.CO.LPG</t>
  </si>
  <si>
    <t>NUM.number.SE.Res.HH.ThermalRepl.SH.LPG.CO.Elc</t>
  </si>
  <si>
    <t>NUM.number.SE.Res.HH.ThermalRepl.SH.Oil</t>
  </si>
  <si>
    <t>NUM.number.SE.Res.HH.ThermalRepl.SH.Oil.SH</t>
  </si>
  <si>
    <t>NUM.number.SE.Res.HH.ThermalRepl.SH.Oil.SC.AC</t>
  </si>
  <si>
    <t>NUM.number.SE.Res.HH.ThermalRepl.SH.Oil.WH.Oil.NoSolar</t>
  </si>
  <si>
    <t>NUM.number.SE.Res.HH.ThermalRepl.SH.Oil.WH.Oil.Solar</t>
  </si>
  <si>
    <t>NUM.number.SE.Res.HH.ThermalRepl.SH.Oil.WH.Elc.NoSolar</t>
  </si>
  <si>
    <t>NUM.number.SE.Res.HH.ThermalRepl.SH.Oil.WH.Elc.Solar</t>
  </si>
  <si>
    <t>NUM.number.SE.Res.HH.ThermalRepl.SH.Oil.CO.LPG</t>
  </si>
  <si>
    <t>NUM.number.SE.Res.HH.ThermalRepl.SH.Oil.CO.Elc</t>
  </si>
  <si>
    <t>NUM.number.SE.Res.HH.ThermalRepl.SH.Gas</t>
  </si>
  <si>
    <t>NUM.number.SE.Res.HH.ThermalRepl.SH.Gas.SH</t>
  </si>
  <si>
    <t>NUM.number.SE.Res.HH.ThermalRepl.SH.Gas.SC.AC</t>
  </si>
  <si>
    <t>NUM.number.SE.Res.HH.ThermalRepl.SH.Gas.WH.Gas.NoSolar</t>
  </si>
  <si>
    <t>NUM.number.SE.Res.HH.ThermalRepl.SH.Gas.WH.Gas.Solar</t>
  </si>
  <si>
    <t>NUM.number.SE.Res.HH.ThermalRepl.SH.Gas.WH.Elc.NoSolar</t>
  </si>
  <si>
    <t>NUM.number.SE.Res.HH.ThermalRepl.SH.Gas.WH.Elc.Solar</t>
  </si>
  <si>
    <t>NUM.number.SE.Res.HH.ThermalRepl.SH.Gas.CO.Gas</t>
  </si>
  <si>
    <t>NUM.number.SE.Res.HH.ThermalRepl.SH.Gas.CO.Elc</t>
  </si>
  <si>
    <t>NUM.number.SE.Res.HH.ThermalRepl.SH.Biomass</t>
  </si>
  <si>
    <t>NUM.number.SE.Res.HH.ThermalRepl.SH.Biomass.SH</t>
  </si>
  <si>
    <t>NUM.number.SE.Res.HH.ThermalRepl.SH.Biomass.SC.AC</t>
  </si>
  <si>
    <t>NUM.number.SE.Res.HH.ThermalRepl.SH.Biomass.WH.Biomass.NoSolar</t>
  </si>
  <si>
    <t>NUM.number.SE.Res.HH.ThermalRepl.SH.Biomass.WH.Biomass.Solar</t>
  </si>
  <si>
    <t>NUM.number.SE.Res.HH.ThermalRepl.SH.Biomass.WH.LPG.NoSolar</t>
  </si>
  <si>
    <t>NUM.number.SE.Res.HH.ThermalRepl.SH.Biomass.WH.LPG.Solar</t>
  </si>
  <si>
    <t>NUM.number.SE.Res.HH.ThermalRepl.SH.Biomass.WH.Elc.NoSolar</t>
  </si>
  <si>
    <t>NUM.number.SE.Res.HH.ThermalRepl.SH.Biomass.WH.Elc.Solar</t>
  </si>
  <si>
    <t>NUM.number.SE.Res.HH.ThermalRepl.SH.Biomass.CO.Biomass</t>
  </si>
  <si>
    <t>NUM.number.SE.Res.HH.ThermalRepl.SH.Biomass.CO.LPG</t>
  </si>
  <si>
    <t>NUM.number.SE.Res.HH.ThermalRepl.SH.Biomass.CO.Elc</t>
  </si>
  <si>
    <t>NUM.number.SE.Res.HH.ThermalRepl.SH.Geo</t>
  </si>
  <si>
    <t>NUM.number.SE.Res.HH.ThermalRepl.SH.Geo.SH</t>
  </si>
  <si>
    <t>NUM.number.SE.Res.HH.ThermalRepl.SH.Geo.SC.AC</t>
  </si>
  <si>
    <t>NUM.number.SE.Res.HH.ThermalRepl.SH.Geo.WH.Geo.NoSolar</t>
  </si>
  <si>
    <t>NUM.number.SE.Res.HH.ThermalRepl.SH.Geo.WH.Geo.Solar</t>
  </si>
  <si>
    <t>NUM.number.SE.Res.HH.ThermalRepl.SH.Geo.WH.Elc.NoSolar</t>
  </si>
  <si>
    <t>NUM.number.SE.Res.HH.ThermalRepl.SH.Geo.WH.Elc.Solar</t>
  </si>
  <si>
    <t>NUM.number.SE.Res.HH.ThermalRepl.SH.Geo.CO.LPG</t>
  </si>
  <si>
    <t>NUM.number.SE.Res.HH.ThermalRepl.SH.Geo.CO.Elc</t>
  </si>
  <si>
    <t>NUM.number.SE.Res.HH.ThermalRepl.SH.DistrHeat</t>
  </si>
  <si>
    <t>NUM.number.SE.Res.HH.ThermalRepl.SH.DistrHeat.SH</t>
  </si>
  <si>
    <t>NUM.number.SE.Res.HH.ThermalRepl.SH.DistrHeat.SC.AC</t>
  </si>
  <si>
    <t>NUM.number.SE.Res.HH.ThermalRepl.SH.DistrHeat.WH.DistrHeat.NoSolar</t>
  </si>
  <si>
    <t>NUM.number.SE.Res.HH.ThermalRepl.SH.DistrHeat.WH.DistrHeat.Solar</t>
  </si>
  <si>
    <t>NUM.number.SE.Res.HH.ThermalRepl.SH.DistrHeat.WH.Elc.NoSolar</t>
  </si>
  <si>
    <t>NUM.number.SE.Res.HH.ThermalRepl.SH.DistrHeat.WH.Elc.Solar</t>
  </si>
  <si>
    <t>NUM.number.SE.Res.HH.ThermalRepl.SH.DistrHeat.CO.LPG</t>
  </si>
  <si>
    <t>NUM.number.SE.Res.HH.ThermalRepl.SH.DistrHeat.CO.Elc</t>
  </si>
  <si>
    <t>NUM.number.SE.Res.HH.ThermalRepl.SH.AdvElc</t>
  </si>
  <si>
    <t>NUM.number.SE.Res.HH.ThermalRepl.SH.AdvElc.SH</t>
  </si>
  <si>
    <t>NUM.number.SE.Res.HH.ThermalRepl.SH.AdvElc.SC.AC</t>
  </si>
  <si>
    <t>NUM.number.SE.Res.HH.ThermalRepl.SH.AdvElc.WH.LPG.NoSolar</t>
  </si>
  <si>
    <t>NUM.number.SE.Res.HH.ThermalRepl.SH.AdvElc.WH.LPG.Solar</t>
  </si>
  <si>
    <t>NUM.number.SE.Res.HH.ThermalRepl.SH.AdvElc.WH.Elc.NoSolar</t>
  </si>
  <si>
    <t>NUM.number.SE.Res.HH.ThermalRepl.SH.AdvElc.WH.Elc.Solar</t>
  </si>
  <si>
    <t>NUM.number.SE.Res.HH.ThermalRepl.SH.AdvElc.CO.LPG</t>
  </si>
  <si>
    <t>NUM.number.SE.Res.HH.ThermalRepl.SH.AdvElc.CO.Elc</t>
  </si>
  <si>
    <t>NUM.number.SE.Res.HH.ThermalRepl.SH.ConvElc</t>
  </si>
  <si>
    <t>NUM.number.SE.Res.HH.ThermalRepl.SH.ConvElc.SH</t>
  </si>
  <si>
    <t>NUM.number.SE.Res.HH.ThermalRepl.SH.ConvElc.SC.AC</t>
  </si>
  <si>
    <t>NUM.number.SE.Res.HH.ThermalRepl.SH.ConvElc.WH.LPG.NoSolar</t>
  </si>
  <si>
    <t>NUM.number.SE.Res.HH.ThermalRepl.SH.ConvElc.WH.LPG.Solar</t>
  </si>
  <si>
    <t>NUM.number.SE.Res.HH.ThermalRepl.SH.ConvElc.WH.Elc.NoSolar</t>
  </si>
  <si>
    <t>NUM.number.SE.Res.HH.ThermalRepl.SH.ConvElc.WH.Elc.Solar</t>
  </si>
  <si>
    <t>NUM.number.SE.Res.HH.ThermalRepl.SH.ConvElc.CO.LPG</t>
  </si>
  <si>
    <t>NUM.number.SE.Res.HH.ThermalRepl.SH.ConvElc.CO.Elc</t>
  </si>
  <si>
    <t>SE - Equipment installations in 2021 - vintage structure</t>
  </si>
  <si>
    <t>VIN.number.SE.Res.HH.Thermal.SH.Solids</t>
  </si>
  <si>
    <t>VIN.number.SE.Res.HH.Thermal.SH.Solids.SH</t>
  </si>
  <si>
    <t>VIN.number.SE.Res.HH.Thermal.SH.Solids.SC.AC</t>
  </si>
  <si>
    <t>VIN.number.SE.Res.HH.Thermal.SH.Solids.WH.Solids.NoSolar</t>
  </si>
  <si>
    <t>VIN.number.SE.Res.HH.Thermal.SH.Solids.WH.LPG.NoSolar</t>
  </si>
  <si>
    <t>VIN.number.SE.Res.HH.Thermal.SH.Solids.WH.LPG.Solar</t>
  </si>
  <si>
    <t>VIN.number.SE.Res.HH.Thermal.SH.Solids.WH.Elc.NoSolar</t>
  </si>
  <si>
    <t>VIN.number.SE.Res.HH.Thermal.SH.Solids.WH.Elc.Solar</t>
  </si>
  <si>
    <t>VIN.number.SE.Res.HH.Thermal.SH.Solids.CO.Solids</t>
  </si>
  <si>
    <t>VIN.number.SE.Res.HH.Thermal.SH.Solids.CO.LPG</t>
  </si>
  <si>
    <t>VIN.number.SE.Res.HH.Thermal.SH.Solids.CO.Elc</t>
  </si>
  <si>
    <t>VIN.number.SE.Res.HH.Thermal.SH.LPG</t>
  </si>
  <si>
    <t>VIN.number.SE.Res.HH.Thermal.SH.LPG.SH</t>
  </si>
  <si>
    <t>VIN.number.SE.Res.HH.Thermal.SH.LPG.SC.AC</t>
  </si>
  <si>
    <t>VIN.number.SE.Res.HH.Thermal.SH.LPG.WH.LPG.NoSolar</t>
  </si>
  <si>
    <t>VIN.number.SE.Res.HH.Thermal.SH.LPG.WH.LPG.Solar</t>
  </si>
  <si>
    <t>VIN.number.SE.Res.HH.Thermal.SH.LPG.WH.Elc.NoSolar</t>
  </si>
  <si>
    <t>VIN.number.SE.Res.HH.Thermal.SH.LPG.WH.Elc.Solar</t>
  </si>
  <si>
    <t>VIN.number.SE.Res.HH.Thermal.SH.LPG.CO.LPG</t>
  </si>
  <si>
    <t>VIN.number.SE.Res.HH.Thermal.SH.LPG.CO.Elc</t>
  </si>
  <si>
    <t>VIN.number.SE.Res.HH.Thermal.SH.Oil</t>
  </si>
  <si>
    <t>VIN.number.SE.Res.HH.Thermal.SH.Oil.SH</t>
  </si>
  <si>
    <t>VIN.number.SE.Res.HH.Thermal.SH.Oil.SC.AC</t>
  </si>
  <si>
    <t>VIN.number.SE.Res.HH.Thermal.SH.Oil.WH.Oil.NoSolar</t>
  </si>
  <si>
    <t>VIN.number.SE.Res.HH.Thermal.SH.Oil.WH.Oil.Solar</t>
  </si>
  <si>
    <t>VIN.number.SE.Res.HH.Thermal.SH.Oil.WH.Elc.NoSolar</t>
  </si>
  <si>
    <t>VIN.number.SE.Res.HH.Thermal.SH.Oil.WH.Elc.Solar</t>
  </si>
  <si>
    <t>VIN.number.SE.Res.HH.Thermal.SH.Oil.CO.LPG</t>
  </si>
  <si>
    <t>VIN.number.SE.Res.HH.Thermal.SH.Oil.CO.Elc</t>
  </si>
  <si>
    <t>VIN.number.SE.Res.HH.Thermal.SH.Gas</t>
  </si>
  <si>
    <t>VIN.number.SE.Res.HH.Thermal.SH.Gas.SH</t>
  </si>
  <si>
    <t>VIN.number.SE.Res.HH.Thermal.SH.Gas.SC.AC</t>
  </si>
  <si>
    <t>VIN.number.SE.Res.HH.Thermal.SH.Gas.WH.Gas.NoSolar</t>
  </si>
  <si>
    <t>VIN.number.SE.Res.HH.Thermal.SH.Gas.WH.Gas.Solar</t>
  </si>
  <si>
    <t>VIN.number.SE.Res.HH.Thermal.SH.Gas.WH.Elc.NoSolar</t>
  </si>
  <si>
    <t>VIN.number.SE.Res.HH.Thermal.SH.Gas.WH.Elc.Solar</t>
  </si>
  <si>
    <t>VIN.number.SE.Res.HH.Thermal.SH.Gas.CO.Gas</t>
  </si>
  <si>
    <t>VIN.number.SE.Res.HH.Thermal.SH.Gas.CO.Elc</t>
  </si>
  <si>
    <t>VIN.number.SE.Res.HH.Thermal.SH.Biomass</t>
  </si>
  <si>
    <t>VIN.number.SE.Res.HH.Thermal.SH.Biomass.SH</t>
  </si>
  <si>
    <t>VIN.number.SE.Res.HH.Thermal.SH.Biomass.SC.AC</t>
  </si>
  <si>
    <t>VIN.number.SE.Res.HH.Thermal.SH.Biomass.WH.Biomass.NoSolar</t>
  </si>
  <si>
    <t>VIN.number.SE.Res.HH.Thermal.SH.Biomass.WH.Biomass.Solar</t>
  </si>
  <si>
    <t>VIN.number.SE.Res.HH.Thermal.SH.Biomass.WH.LPG.NoSolar</t>
  </si>
  <si>
    <t>VIN.number.SE.Res.HH.Thermal.SH.Biomass.WH.LPG.Solar</t>
  </si>
  <si>
    <t>VIN.number.SE.Res.HH.Thermal.SH.Biomass.WH.Elc.NoSolar</t>
  </si>
  <si>
    <t>VIN.number.SE.Res.HH.Thermal.SH.Biomass.WH.Elc.Solar</t>
  </si>
  <si>
    <t>VIN.number.SE.Res.HH.Thermal.SH.Biomass.CO.Biomass</t>
  </si>
  <si>
    <t>VIN.number.SE.Res.HH.Thermal.SH.Biomass.CO.LPG</t>
  </si>
  <si>
    <t>VIN.number.SE.Res.HH.Thermal.SH.Biomass.CO.Elc</t>
  </si>
  <si>
    <t>VIN.number.SE.Res.HH.Thermal.SH.Geo</t>
  </si>
  <si>
    <t>VIN.number.SE.Res.HH.Thermal.SH.Geo.SH</t>
  </si>
  <si>
    <t>VIN.number.SE.Res.HH.Thermal.SH.Geo.SC.AC</t>
  </si>
  <si>
    <t>VIN.number.SE.Res.HH.Thermal.SH.Geo.WH.Geo.NoSolar</t>
  </si>
  <si>
    <t>VIN.number.SE.Res.HH.Thermal.SH.Geo.WH.Geo.Solar</t>
  </si>
  <si>
    <t>VIN.number.SE.Res.HH.Thermal.SH.Geo.WH.Elc.NoSolar</t>
  </si>
  <si>
    <t>VIN.number.SE.Res.HH.Thermal.SH.Geo.WH.Elc.Solar</t>
  </si>
  <si>
    <t>VIN.number.SE.Res.HH.Thermal.SH.Geo.CO.LPG</t>
  </si>
  <si>
    <t>VIN.number.SE.Res.HH.Thermal.SH.Geo.CO.Elc</t>
  </si>
  <si>
    <t>VIN.number.SE.Res.HH.Thermal.SH.DistrHeat</t>
  </si>
  <si>
    <t>VIN.number.SE.Res.HH.Thermal.SH.DistrHeat.SH</t>
  </si>
  <si>
    <t>VIN.number.SE.Res.HH.Thermal.SH.DistrHeat.SC.AC</t>
  </si>
  <si>
    <t>VIN.number.SE.Res.HH.Thermal.SH.DistrHeat.WH.DistrHeat.NoSolar</t>
  </si>
  <si>
    <t>VIN.number.SE.Res.HH.Thermal.SH.DistrHeat.WH.DistrHeat.Solar</t>
  </si>
  <si>
    <t>VIN.number.SE.Res.HH.Thermal.SH.DistrHeat.WH.Elc.NoSolar</t>
  </si>
  <si>
    <t>VIN.number.SE.Res.HH.Thermal.SH.DistrHeat.WH.Elc.Solar</t>
  </si>
  <si>
    <t>VIN.number.SE.Res.HH.Thermal.SH.DistrHeat.CO.LPG</t>
  </si>
  <si>
    <t>VIN.number.SE.Res.HH.Thermal.SH.DistrHeat.CO.Elc</t>
  </si>
  <si>
    <t>VIN.number.SE.Res.HH.Thermal.SH.AdvElc</t>
  </si>
  <si>
    <t>VIN.number.SE.Res.HH.Thermal.SH.AdvElc.SH</t>
  </si>
  <si>
    <t>VIN.number.SE.Res.HH.Thermal.SH.AdvElc.SC.AC</t>
  </si>
  <si>
    <t>VIN.number.SE.Res.HH.Thermal.SH.AdvElc.WH.LPG.NoSolar</t>
  </si>
  <si>
    <t>VIN.number.SE.Res.HH.Thermal.SH.AdvElc.WH.LPG.Solar</t>
  </si>
  <si>
    <t>VIN.number.SE.Res.HH.Thermal.SH.AdvElc.WH.Elc.NoSolar</t>
  </si>
  <si>
    <t>VIN.number.SE.Res.HH.Thermal.SH.AdvElc.WH.Elc.Solar</t>
  </si>
  <si>
    <t>VIN.number.SE.Res.HH.Thermal.SH.AdvElc.CO.LPG</t>
  </si>
  <si>
    <t>VIN.number.SE.Res.HH.Thermal.SH.AdvElc.CO.Elc</t>
  </si>
  <si>
    <t>VIN.number.SE.Res.HH.Thermal.SH.ConvElc</t>
  </si>
  <si>
    <t>VIN.number.SE.Res.HH.Thermal.SH.ConvElc.SH</t>
  </si>
  <si>
    <t>VIN.number.SE.Res.HH.Thermal.SH.ConvElc.SC.AC</t>
  </si>
  <si>
    <t>VIN.number.SE.Res.HH.Thermal.SH.ConvElc.WH.LPG.NoSolar</t>
  </si>
  <si>
    <t>VIN.number.SE.Res.HH.Thermal.SH.ConvElc.WH.LPG.Solar</t>
  </si>
  <si>
    <t>VIN.number.SE.Res.HH.Thermal.SH.ConvElc.WH.Elc.NoSolar</t>
  </si>
  <si>
    <t>VIN.number.SE.Res.HH.Thermal.SH.ConvElc.WH.Elc.Solar</t>
  </si>
  <si>
    <t>VIN.number.SE.Res.HH.Thermal.SH.ConvElc.CO.LPG</t>
  </si>
  <si>
    <t>VIN.number.SE.Res.HH.Thermal.SH.ConvElc.CO.Elc</t>
  </si>
  <si>
    <t>SE - Final energy consumption (detailed structure)</t>
  </si>
  <si>
    <t>FEC.ktoe.SE.Res.HH.Thermal.SH.Solids</t>
  </si>
  <si>
    <t>FEC.ktoe.SE.Res.HH.Thermal.SH.Solids.SH</t>
  </si>
  <si>
    <t>FEC.ktoe.SE.Res.HH.Thermal.SH.Solids.SH.Solids</t>
  </si>
  <si>
    <t>FEC.ktoe.SE.Res.HH.Thermal.SH.Solids.SH.Elec</t>
  </si>
  <si>
    <t>FEC.ktoe.SE.Res.HH.Thermal.SH.Solids.SC</t>
  </si>
  <si>
    <t>FEC.ktoe.SE.Res.HH.Thermal.SH.Solids.SC.AC.Elec</t>
  </si>
  <si>
    <t>FEC.ktoe.SE.Res.HH.Thermal.SH.Solids.WH</t>
  </si>
  <si>
    <t>FEC.ktoe.SE.Res.HH.Thermal.SH.Solids.WH.Solids.NoSolar.Solids</t>
  </si>
  <si>
    <t>FEC.ktoe.SE.Res.HH.Thermal.SH.Solids.WH.LPG.NoSolar.LPG</t>
  </si>
  <si>
    <t>FEC.ktoe.SE.Res.HH.Thermal.SH.Solids.WH.LPG.Solar</t>
  </si>
  <si>
    <t>FEC.ktoe.SE.Res.HH.Thermal.SH.Solids.WH.LPG.Solar.LPG</t>
  </si>
  <si>
    <t>FEC.ktoe.SE.Res.HH.Thermal.SH.Solids.WH.LPG.Solar.Solar</t>
  </si>
  <si>
    <t>FEC.ktoe.SE.Res.HH.Thermal.SH.Solids.WH.Elc.NoSolar.Elec</t>
  </si>
  <si>
    <t>FEC.ktoe.SE.Res.HH.Thermal.SH.Solids.WH.Elc.Solar</t>
  </si>
  <si>
    <t>FEC.ktoe.SE.Res.HH.Thermal.SH.Solids.WH.Elc.Solar.Elec</t>
  </si>
  <si>
    <t>FEC.ktoe.SE.Res.HH.Thermal.SH.Solids.WH.Elc.Solar.Solar</t>
  </si>
  <si>
    <t>FEC.ktoe.SE.Res.HH.Thermal.SH.Solids.CO</t>
  </si>
  <si>
    <t>FEC.ktoe.SE.Res.HH.Thermal.SH.Solids.CO.Solids.Solids</t>
  </si>
  <si>
    <t>FEC.ktoe.SE.Res.HH.Thermal.SH.Solids.CO.LPG.LPG</t>
  </si>
  <si>
    <t>FEC.ktoe.SE.Res.HH.Thermal.SH.Solids.CO.Elc.Elec</t>
  </si>
  <si>
    <t>FEC.ktoe.SE.Res.HH.Thermal.SH.LPG</t>
  </si>
  <si>
    <t>FEC.ktoe.SE.Res.HH.Thermal.SH.LPG.SH</t>
  </si>
  <si>
    <t>FEC.ktoe.SE.Res.HH.Thermal.SH.LPG.SH.LPG</t>
  </si>
  <si>
    <t>FEC.ktoe.SE.Res.HH.Thermal.SH.LPG.SH.Elec</t>
  </si>
  <si>
    <t>FEC.ktoe.SE.Res.HH.Thermal.SH.LPG.SC</t>
  </si>
  <si>
    <t>FEC.ktoe.SE.Res.HH.Thermal.SH.LPG.SC.AC.Elec</t>
  </si>
  <si>
    <t>FEC.ktoe.SE.Res.HH.Thermal.SH.LPG.WH</t>
  </si>
  <si>
    <t>FEC.ktoe.SE.Res.HH.Thermal.SH.LPG.WH.LPG.NoSolar.LPG</t>
  </si>
  <si>
    <t>FEC.ktoe.SE.Res.HH.Thermal.SH.LPG.WH.LPG.Solar</t>
  </si>
  <si>
    <t>FEC.ktoe.SE.Res.HH.Thermal.SH.LPG.WH.LPG.Solar.LPG</t>
  </si>
  <si>
    <t>FEC.ktoe.SE.Res.HH.Thermal.SH.LPG.WH.LPG.Solar.Solar</t>
  </si>
  <si>
    <t>FEC.ktoe.SE.Res.HH.Thermal.SH.LPG.WH.Elc.NoSolar.Elec</t>
  </si>
  <si>
    <t>FEC.ktoe.SE.Res.HH.Thermal.SH.LPG.WH.Elc.Solar</t>
  </si>
  <si>
    <t>FEC.ktoe.SE.Res.HH.Thermal.SH.LPG.WH.Elc.Solar.Elec</t>
  </si>
  <si>
    <t>FEC.ktoe.SE.Res.HH.Thermal.SH.LPG.WH.Elc.Solar.Solar</t>
  </si>
  <si>
    <t>FEC.ktoe.SE.Res.HH.Thermal.SH.LPG.CO</t>
  </si>
  <si>
    <t>FEC.ktoe.SE.Res.HH.Thermal.SH.LPG.CO.LPG.LPG</t>
  </si>
  <si>
    <t>FEC.ktoe.SE.Res.HH.Thermal.SH.LPG.CO.Elc.Elec</t>
  </si>
  <si>
    <t>FEC.ktoe.SE.Res.HH.Thermal.SH.Oil</t>
  </si>
  <si>
    <t>FEC.ktoe.SE.Res.HH.Thermal.SH.Oil.SH</t>
  </si>
  <si>
    <t>FEC.ktoe.SE.Res.HH.Thermal.SH.Oil.SH.Oil</t>
  </si>
  <si>
    <t>FEC.ktoe.SE.Res.HH.Thermal.SH.Oil.SH.Elec</t>
  </si>
  <si>
    <t>FEC.ktoe.SE.Res.HH.Thermal.SH.Oil.SC</t>
  </si>
  <si>
    <t>FEC.ktoe.SE.Res.HH.Thermal.SH.Oil.SC.AC.Elec</t>
  </si>
  <si>
    <t>FEC.ktoe.SE.Res.HH.Thermal.SH.Oil.WH</t>
  </si>
  <si>
    <t>FEC.ktoe.SE.Res.HH.Thermal.SH.Oil.WH.Oil.NoSolar.Oil</t>
  </si>
  <si>
    <t>FEC.ktoe.SE.Res.HH.Thermal.SH.Oil.WH.Oil.Solar</t>
  </si>
  <si>
    <t>FEC.ktoe.SE.Res.HH.Thermal.SH.Oil.WH.Oil.Solar.Oil</t>
  </si>
  <si>
    <t>FEC.ktoe.SE.Res.HH.Thermal.SH.Oil.WH.Oil.Solar.Solar</t>
  </si>
  <si>
    <t>FEC.ktoe.SE.Res.HH.Thermal.SH.Oil.WH.Elc.NoSolar.Elec</t>
  </si>
  <si>
    <t>FEC.ktoe.SE.Res.HH.Thermal.SH.Oil.WH.Elc.Solar</t>
  </si>
  <si>
    <t>FEC.ktoe.SE.Res.HH.Thermal.SH.Oil.WH.Elc.Solar.Elec</t>
  </si>
  <si>
    <t>FEC.ktoe.SE.Res.HH.Thermal.SH.Oil.WH.Elc.Solar.Solar</t>
  </si>
  <si>
    <t>FEC.ktoe.SE.Res.HH.Thermal.SH.Oil.CO</t>
  </si>
  <si>
    <t>FEC.ktoe.SE.Res.HH.Thermal.SH.Oil.CO.LPG.LPG</t>
  </si>
  <si>
    <t>FEC.ktoe.SE.Res.HH.Thermal.SH.Oil.CO.Elc.Elec</t>
  </si>
  <si>
    <t>FEC.ktoe.SE.Res.HH.Thermal.SH.Gas</t>
  </si>
  <si>
    <t>FEC.ktoe.SE.Res.HH.Thermal.SH.Gas.SH</t>
  </si>
  <si>
    <t>FEC.ktoe.SE.Res.HH.Thermal.SH.Gas.SH.Gas</t>
  </si>
  <si>
    <t>FEC.ktoe.SE.Res.HH.Thermal.SH.Gas.SH.Elec</t>
  </si>
  <si>
    <t>FEC.ktoe.SE.Res.HH.Thermal.SH.Gas.SC</t>
  </si>
  <si>
    <t>FEC.ktoe.SE.Res.HH.Thermal.SH.Gas.SC.AC.Elec</t>
  </si>
  <si>
    <t>FEC.ktoe.SE.Res.HH.Thermal.SH.Gas.WH</t>
  </si>
  <si>
    <t>FEC.ktoe.SE.Res.HH.Thermal.SH.Gas.WH.Gas.NoSolar.Gas</t>
  </si>
  <si>
    <t>FEC.ktoe.SE.Res.HH.Thermal.SH.Gas.WH.Gas.Solar</t>
  </si>
  <si>
    <t>FEC.ktoe.SE.Res.HH.Thermal.SH.Gas.WH.Gas.Solar.Gas</t>
  </si>
  <si>
    <t>FEC.ktoe.SE.Res.HH.Thermal.SH.Gas.WH.Gas.Solar.Solar</t>
  </si>
  <si>
    <t>FEC.ktoe.SE.Res.HH.Thermal.SH.Gas.WH.Elc.NoSolar.Elec</t>
  </si>
  <si>
    <t>FEC.ktoe.SE.Res.HH.Thermal.SH.Gas.WH.Elc.Solar</t>
  </si>
  <si>
    <t>FEC.ktoe.SE.Res.HH.Thermal.SH.Gas.WH.Elc.Solar.Elec</t>
  </si>
  <si>
    <t>FEC.ktoe.SE.Res.HH.Thermal.SH.Gas.WH.Elc.Solar.Solar</t>
  </si>
  <si>
    <t>FEC.ktoe.SE.Res.HH.Thermal.SH.Gas.CO</t>
  </si>
  <si>
    <t>FEC.ktoe.SE.Res.HH.Thermal.SH.Gas.CO.Gas.Gas</t>
  </si>
  <si>
    <t>FEC.ktoe.SE.Res.HH.Thermal.SH.Gas.CO.Elc.Elec</t>
  </si>
  <si>
    <t>FEC.ktoe.SE.Res.HH.Thermal.SH.Biomass</t>
  </si>
  <si>
    <t>FEC.ktoe.SE.Res.HH.Thermal.SH.Biomass.SH</t>
  </si>
  <si>
    <t>FEC.ktoe.SE.Res.HH.Thermal.SH.Biomass.SH.Biomass</t>
  </si>
  <si>
    <t>FEC.ktoe.SE.Res.HH.Thermal.SH.Biomass.SH.Elec</t>
  </si>
  <si>
    <t>FEC.ktoe.SE.Res.HH.Thermal.SH.Biomass.SC</t>
  </si>
  <si>
    <t>FEC.ktoe.SE.Res.HH.Thermal.SH.Biomass.SC.AC.Elec</t>
  </si>
  <si>
    <t>FEC.ktoe.SE.Res.HH.Thermal.SH.Biomass.WH</t>
  </si>
  <si>
    <t>FEC.ktoe.SE.Res.HH.Thermal.SH.Biomass.WH.Biomass.NoSolar.Biomass</t>
  </si>
  <si>
    <t>FEC.ktoe.SE.Res.HH.Thermal.SH.Biomass.WH.Biomass.Solar</t>
  </si>
  <si>
    <t>FEC.ktoe.SE.Res.HH.Thermal.SH.Biomass.WH.Biomass.Solar.Biomass</t>
  </si>
  <si>
    <t>FEC.ktoe.SE.Res.HH.Thermal.SH.Biomass.WH.Biomass.Solar.Solar</t>
  </si>
  <si>
    <t>FEC.ktoe.SE.Res.HH.Thermal.SH.Biomass.WH.LPG.NoSolar.LPG</t>
  </si>
  <si>
    <t>FEC.ktoe.SE.Res.HH.Thermal.SH.Biomass.WH.LPG.Solar</t>
  </si>
  <si>
    <t>FEC.ktoe.SE.Res.HH.Thermal.SH.Biomass.WH.LPG.Solar.LPG</t>
  </si>
  <si>
    <t>FEC.ktoe.SE.Res.HH.Thermal.SH.Biomass.WH.LPG.Solar.Solar</t>
  </si>
  <si>
    <t>FEC.ktoe.SE.Res.HH.Thermal.SH.Biomass.WH.Elc.NoSolar.Elec</t>
  </si>
  <si>
    <t>FEC.ktoe.SE.Res.HH.Thermal.SH.Biomass.WH.Elc.Solar</t>
  </si>
  <si>
    <t>FEC.ktoe.SE.Res.HH.Thermal.SH.Biomass.WH.Elc.Solar.Elec</t>
  </si>
  <si>
    <t>FEC.ktoe.SE.Res.HH.Thermal.SH.Biomass.WH.Elc.Solar.Solar</t>
  </si>
  <si>
    <t>FEC.ktoe.SE.Res.HH.Thermal.SH.Biomass.CO</t>
  </si>
  <si>
    <t>FEC.ktoe.SE.Res.HH.Thermal.SH.Biomass.CO.Biomass.Biomass</t>
  </si>
  <si>
    <t>FEC.ktoe.SE.Res.HH.Thermal.SH.Biomass.CO.LPG.LPG</t>
  </si>
  <si>
    <t>FEC.ktoe.SE.Res.HH.Thermal.SH.Biomass.CO.Elc.Elec</t>
  </si>
  <si>
    <t>FEC.ktoe.SE.Res.HH.Thermal.SH.Geo</t>
  </si>
  <si>
    <t>FEC.ktoe.SE.Res.HH.Thermal.SH.Geo.SH</t>
  </si>
  <si>
    <t>FEC.ktoe.SE.Res.HH.Thermal.SH.Geo.SH.Geo</t>
  </si>
  <si>
    <t>FEC.ktoe.SE.Res.HH.Thermal.SH.Geo.SH.Elec</t>
  </si>
  <si>
    <t>FEC.ktoe.SE.Res.HH.Thermal.SH.Geo.SC</t>
  </si>
  <si>
    <t>FEC.ktoe.SE.Res.HH.Thermal.SH.Geo.SC.AC.Elec</t>
  </si>
  <si>
    <t>FEC.ktoe.SE.Res.HH.Thermal.SH.Geo.WH</t>
  </si>
  <si>
    <t>FEC.ktoe.SE.Res.HH.Thermal.SH.Geo.WH.Geo.NoSolar.Geo</t>
  </si>
  <si>
    <t>FEC.ktoe.SE.Res.HH.Thermal.SH.Geo.WH.Geo.Solar</t>
  </si>
  <si>
    <t>FEC.ktoe.SE.Res.HH.Thermal.SH.Geo.WH.Geo.Solar.Geo</t>
  </si>
  <si>
    <t>FEC.ktoe.SE.Res.HH.Thermal.SH.Geo.WH.Geo.Solar.Solar</t>
  </si>
  <si>
    <t>FEC.ktoe.SE.Res.HH.Thermal.SH.Geo.WH.Elc.NoSolar.Elec</t>
  </si>
  <si>
    <t>FEC.ktoe.SE.Res.HH.Thermal.SH.Geo.WH.Elc.Solar</t>
  </si>
  <si>
    <t>FEC.ktoe.SE.Res.HH.Thermal.SH.Geo.WH.Elc.Solar.Elec</t>
  </si>
  <si>
    <t>FEC.ktoe.SE.Res.HH.Thermal.SH.Geo.WH.Elc.Solar.Solar</t>
  </si>
  <si>
    <t>FEC.ktoe.SE.Res.HH.Thermal.SH.Geo.CO</t>
  </si>
  <si>
    <t>FEC.ktoe.SE.Res.HH.Thermal.SH.Geo.CO.LPG.LPG</t>
  </si>
  <si>
    <t>FEC.ktoe.SE.Res.HH.Thermal.SH.Geo.CO.Elc.Elec</t>
  </si>
  <si>
    <t>FEC.ktoe.SE.Res.HH.Thermal.SH.DistrHeat</t>
  </si>
  <si>
    <t>FEC.ktoe.SE.Res.HH.Thermal.SH.DistrHeat.SH</t>
  </si>
  <si>
    <t>FEC.ktoe.SE.Res.HH.Thermal.SH.DistrHeat.SH.Steam_Distr</t>
  </si>
  <si>
    <t>FEC.ktoe.SE.Res.HH.Thermal.SH.DistrHeat.SH.Elec</t>
  </si>
  <si>
    <t>FEC.ktoe.SE.Res.HH.Thermal.SH.DistrHeat.SC</t>
  </si>
  <si>
    <t>FEC.ktoe.SE.Res.HH.Thermal.SH.DistrHeat.SC.AC.Elec</t>
  </si>
  <si>
    <t>FEC.ktoe.SE.Res.HH.Thermal.SH.DistrHeat.WH</t>
  </si>
  <si>
    <t>FEC.ktoe.SE.Res.HH.Thermal.SH.DistrHeat.WH.DistrHeat.NoSolar.Steam_Distr</t>
  </si>
  <si>
    <t>FEC.ktoe.SE.Res.HH.Thermal.SH.DistrHeat.WH.DistrHeat.Solar</t>
  </si>
  <si>
    <t>FEC.ktoe.SE.Res.HH.Thermal.SH.DistrHeat.WH.DistrHeat.Solar.Steam_Distr</t>
  </si>
  <si>
    <t>FEC.ktoe.SE.Res.HH.Thermal.SH.DistrHeat.WH.DistrHeat.Solar.Solar</t>
  </si>
  <si>
    <t>FEC.ktoe.SE.Res.HH.Thermal.SH.DistrHeat.WH.Elc.NoSolar.Elec</t>
  </si>
  <si>
    <t>FEC.ktoe.SE.Res.HH.Thermal.SH.DistrHeat.WH.Elc.Solar</t>
  </si>
  <si>
    <t>FEC.ktoe.SE.Res.HH.Thermal.SH.DistrHeat.WH.Elc.Solar.Elec</t>
  </si>
  <si>
    <t>FEC.ktoe.SE.Res.HH.Thermal.SH.DistrHeat.WH.Elc.Solar.Solar</t>
  </si>
  <si>
    <t>FEC.ktoe.SE.Res.HH.Thermal.SH.DistrHeat.CO</t>
  </si>
  <si>
    <t>FEC.ktoe.SE.Res.HH.Thermal.SH.DistrHeat.CO.LPG.LPG</t>
  </si>
  <si>
    <t>FEC.ktoe.SE.Res.HH.Thermal.SH.DistrHeat.CO.Elc.Elec</t>
  </si>
  <si>
    <t>FEC.ktoe.SE.Res.HH.Thermal.SH.AdvElc</t>
  </si>
  <si>
    <t>FEC.ktoe.SE.Res.HH.Thermal.SH.AdvElc.SH</t>
  </si>
  <si>
    <t>FEC.ktoe.SE.Res.HH.Thermal.SH.AdvElc.SH.Elec</t>
  </si>
  <si>
    <t>FEC.ktoe.SE.Res.HH.Thermal.SH.AdvElc.SC</t>
  </si>
  <si>
    <t>FEC.ktoe.SE.Res.HH.Thermal.SH.AdvElc.SC.AC.Elec</t>
  </si>
  <si>
    <t>FEC.ktoe.SE.Res.HH.Thermal.SH.AdvElc.WH</t>
  </si>
  <si>
    <t>FEC.ktoe.SE.Res.HH.Thermal.SH.AdvElc.WH.LPG.NoSolar.LPG</t>
  </si>
  <si>
    <t>FEC.ktoe.SE.Res.HH.Thermal.SH.AdvElc.WH.LPG.Solar</t>
  </si>
  <si>
    <t>FEC.ktoe.SE.Res.HH.Thermal.SH.AdvElc.WH.LPG.Solar.LPG</t>
  </si>
  <si>
    <t>FEC.ktoe.SE.Res.HH.Thermal.SH.AdvElc.WH.LPG.Solar.Solar</t>
  </si>
  <si>
    <t>FEC.ktoe.SE.Res.HH.Thermal.SH.AdvElc.WH.Elc.NoSolar.Elec</t>
  </si>
  <si>
    <t>FEC.ktoe.SE.Res.HH.Thermal.SH.AdvElc.WH.Elc.Solar</t>
  </si>
  <si>
    <t>FEC.ktoe.SE.Res.HH.Thermal.SH.AdvElc.WH.Elc.Solar.Elec</t>
  </si>
  <si>
    <t>FEC.ktoe.SE.Res.HH.Thermal.SH.AdvElc.WH.Elc.Solar.Solar</t>
  </si>
  <si>
    <t>FEC.ktoe.SE.Res.HH.Thermal.SH.AdvElc.CO</t>
  </si>
  <si>
    <t>FEC.ktoe.SE.Res.HH.Thermal.SH.AdvElc.CO.LPG.LPG</t>
  </si>
  <si>
    <t>FEC.ktoe.SE.Res.HH.Thermal.SH.AdvElc.CO.Elc.Elec</t>
  </si>
  <si>
    <t>FEC.ktoe.SE.Res.HH.Thermal.SH.ConvElc</t>
  </si>
  <si>
    <t>FEC.ktoe.SE.Res.HH.Thermal.SH.ConvElc.SH</t>
  </si>
  <si>
    <t>FEC.ktoe.SE.Res.HH.Thermal.SH.ConvElc.SH.Elec</t>
  </si>
  <si>
    <t>FEC.ktoe.SE.Res.HH.Thermal.SH.ConvElc.SC</t>
  </si>
  <si>
    <t>FEC.ktoe.SE.Res.HH.Thermal.SH.ConvElc.SC.AC.Elec</t>
  </si>
  <si>
    <t>FEC.ktoe.SE.Res.HH.Thermal.SH.ConvElc.WH</t>
  </si>
  <si>
    <t>FEC.ktoe.SE.Res.HH.Thermal.SH.ConvElc.WH.LPG.NoSolar.LPG</t>
  </si>
  <si>
    <t>FEC.ktoe.SE.Res.HH.Thermal.SH.ConvElc.WH.LPG.Solar</t>
  </si>
  <si>
    <t>FEC.ktoe.SE.Res.HH.Thermal.SH.ConvElc.WH.LPG.Solar.LPG</t>
  </si>
  <si>
    <t>FEC.ktoe.SE.Res.HH.Thermal.SH.ConvElc.WH.LPG.Solar.Solar</t>
  </si>
  <si>
    <t>FEC.ktoe.SE.Res.HH.Thermal.SH.ConvElc.WH.Elc.NoSolar.Elec</t>
  </si>
  <si>
    <t>FEC.ktoe.SE.Res.HH.Thermal.SH.ConvElc.WH.Elc.Solar</t>
  </si>
  <si>
    <t>FEC.ktoe.SE.Res.HH.Thermal.SH.ConvElc.WH.Elc.Solar.Elec</t>
  </si>
  <si>
    <t>FEC.ktoe.SE.Res.HH.Thermal.SH.ConvElc.WH.Elc.Solar.Solar</t>
  </si>
  <si>
    <t>FEC.ktoe.SE.Res.HH.Thermal.SH.ConvElc.CO</t>
  </si>
  <si>
    <t>FEC.ktoe.SE.Res.HH.Thermal.SH.ConvElc.CO.LPG.LPG</t>
  </si>
  <si>
    <t>FEC.ktoe.SE.Res.HH.Thermal.SH.ConvElc.CO.Elc.Elec</t>
  </si>
  <si>
    <t>SE - Thermal energy service (detailed structure)</t>
  </si>
  <si>
    <t>TES.ktoe.SE.Res.HH.Thermal.SH.Solids</t>
  </si>
  <si>
    <t>TES.ktoe.SE.Res.HH.Thermal.SH.Solids.SH</t>
  </si>
  <si>
    <t>TES.ktoe.SE.Res.HH.Thermal.SH.Solids.SH.Solids</t>
  </si>
  <si>
    <t>TES.ktoe.SE.Res.HH.Thermal.SH.Solids.SH.Elec</t>
  </si>
  <si>
    <t>TES.ktoe.SE.Res.HH.Thermal.SH.Solids.SC</t>
  </si>
  <si>
    <t>TES.ktoe.SE.Res.HH.Thermal.SH.Solids.SC.AC.Elec</t>
  </si>
  <si>
    <t>TES.ktoe.SE.Res.HH.Thermal.SH.Solids.WH</t>
  </si>
  <si>
    <t>TES.ktoe.SE.Res.HH.Thermal.SH.Solids.WH.Solids.NoSolar.Solids</t>
  </si>
  <si>
    <t>TES.ktoe.SE.Res.HH.Thermal.SH.Solids.WH.LPG.NoSolar.LPG</t>
  </si>
  <si>
    <t>TES.ktoe.SE.Res.HH.Thermal.SH.Solids.WH.LPG.Solar</t>
  </si>
  <si>
    <t>TES.ktoe.SE.Res.HH.Thermal.SH.Solids.WH.LPG.Solar.LPG</t>
  </si>
  <si>
    <t>TES.ktoe.SE.Res.HH.Thermal.SH.Solids.WH.LPG.Solar.Solar</t>
  </si>
  <si>
    <t>TES.ktoe.SE.Res.HH.Thermal.SH.Solids.WH.Elc.NoSolar.Elec</t>
  </si>
  <si>
    <t>TES.ktoe.SE.Res.HH.Thermal.SH.Solids.WH.Elc.Solar</t>
  </si>
  <si>
    <t>TES.ktoe.SE.Res.HH.Thermal.SH.Solids.WH.Elc.Solar.Elec</t>
  </si>
  <si>
    <t>TES.ktoe.SE.Res.HH.Thermal.SH.Solids.WH.Elc.Solar.Solar</t>
  </si>
  <si>
    <t>TES.ktoe.SE.Res.HH.Thermal.SH.Solids.CO</t>
  </si>
  <si>
    <t>TES.ktoe.SE.Res.HH.Thermal.SH.Solids.CO.Solids.Solids</t>
  </si>
  <si>
    <t>TES.ktoe.SE.Res.HH.Thermal.SH.Solids.CO.LPG.LPG</t>
  </si>
  <si>
    <t>TES.ktoe.SE.Res.HH.Thermal.SH.Solids.CO.Elc.Elec</t>
  </si>
  <si>
    <t>TES.ktoe.SE.Res.HH.Thermal.SH.LPG</t>
  </si>
  <si>
    <t>TES.ktoe.SE.Res.HH.Thermal.SH.LPG.SH</t>
  </si>
  <si>
    <t>TES.ktoe.SE.Res.HH.Thermal.SH.LPG.SH.LPG</t>
  </si>
  <si>
    <t>TES.ktoe.SE.Res.HH.Thermal.SH.LPG.SH.Elec</t>
  </si>
  <si>
    <t>TES.ktoe.SE.Res.HH.Thermal.SH.LPG.SC</t>
  </si>
  <si>
    <t>TES.ktoe.SE.Res.HH.Thermal.SH.LPG.SC.AC.Elec</t>
  </si>
  <si>
    <t>TES.ktoe.SE.Res.HH.Thermal.SH.LPG.WH</t>
  </si>
  <si>
    <t>TES.ktoe.SE.Res.HH.Thermal.SH.LPG.WH.LPG.NoSolar.LPG</t>
  </si>
  <si>
    <t>TES.ktoe.SE.Res.HH.Thermal.SH.LPG.WH.LPG.Solar</t>
  </si>
  <si>
    <t>TES.ktoe.SE.Res.HH.Thermal.SH.LPG.WH.LPG.Solar.LPG</t>
  </si>
  <si>
    <t>TES.ktoe.SE.Res.HH.Thermal.SH.LPG.WH.LPG.Solar.Solar</t>
  </si>
  <si>
    <t>TES.ktoe.SE.Res.HH.Thermal.SH.LPG.WH.Elc.NoSolar.Elec</t>
  </si>
  <si>
    <t>TES.ktoe.SE.Res.HH.Thermal.SH.LPG.WH.Elc.Solar</t>
  </si>
  <si>
    <t>TES.ktoe.SE.Res.HH.Thermal.SH.LPG.WH.Elc.Solar.Elec</t>
  </si>
  <si>
    <t>TES.ktoe.SE.Res.HH.Thermal.SH.LPG.WH.Elc.Solar.Solar</t>
  </si>
  <si>
    <t>TES.ktoe.SE.Res.HH.Thermal.SH.LPG.CO</t>
  </si>
  <si>
    <t>TES.ktoe.SE.Res.HH.Thermal.SH.LPG.CO.LPG.LPG</t>
  </si>
  <si>
    <t>TES.ktoe.SE.Res.HH.Thermal.SH.LPG.CO.Elc.Elec</t>
  </si>
  <si>
    <t>TES.ktoe.SE.Res.HH.Thermal.SH.Oil</t>
  </si>
  <si>
    <t>TES.ktoe.SE.Res.HH.Thermal.SH.Oil.SH</t>
  </si>
  <si>
    <t>TES.ktoe.SE.Res.HH.Thermal.SH.Oil.SH.Oil</t>
  </si>
  <si>
    <t>TES.ktoe.SE.Res.HH.Thermal.SH.Oil.SH.Elec</t>
  </si>
  <si>
    <t>TES.ktoe.SE.Res.HH.Thermal.SH.Oil.SC</t>
  </si>
  <si>
    <t>TES.ktoe.SE.Res.HH.Thermal.SH.Oil.SC.AC.Elec</t>
  </si>
  <si>
    <t>TES.ktoe.SE.Res.HH.Thermal.SH.Oil.WH</t>
  </si>
  <si>
    <t>TES.ktoe.SE.Res.HH.Thermal.SH.Oil.WH.Oil.NoSolar.Oil</t>
  </si>
  <si>
    <t>TES.ktoe.SE.Res.HH.Thermal.SH.Oil.WH.Oil.Solar</t>
  </si>
  <si>
    <t>TES.ktoe.SE.Res.HH.Thermal.SH.Oil.WH.Oil.Solar.Oil</t>
  </si>
  <si>
    <t>TES.ktoe.SE.Res.HH.Thermal.SH.Oil.WH.Oil.Solar.Solar</t>
  </si>
  <si>
    <t>TES.ktoe.SE.Res.HH.Thermal.SH.Oil.WH.Elc.NoSolar.Elec</t>
  </si>
  <si>
    <t>TES.ktoe.SE.Res.HH.Thermal.SH.Oil.WH.Elc.Solar</t>
  </si>
  <si>
    <t>TES.ktoe.SE.Res.HH.Thermal.SH.Oil.WH.Elc.Solar.Elec</t>
  </si>
  <si>
    <t>TES.ktoe.SE.Res.HH.Thermal.SH.Oil.WH.Elc.Solar.Solar</t>
  </si>
  <si>
    <t>TES.ktoe.SE.Res.HH.Thermal.SH.Oil.CO</t>
  </si>
  <si>
    <t>TES.ktoe.SE.Res.HH.Thermal.SH.Oil.CO.LPG.LPG</t>
  </si>
  <si>
    <t>TES.ktoe.SE.Res.HH.Thermal.SH.Oil.CO.Elc.Elec</t>
  </si>
  <si>
    <t>TES.ktoe.SE.Res.HH.Thermal.SH.Gas</t>
  </si>
  <si>
    <t>TES.ktoe.SE.Res.HH.Thermal.SH.Gas.SH</t>
  </si>
  <si>
    <t>TES.ktoe.SE.Res.HH.Thermal.SH.Gas.SH.Gas</t>
  </si>
  <si>
    <t>TES.ktoe.SE.Res.HH.Thermal.SH.Gas.SH.Elec</t>
  </si>
  <si>
    <t>TES.ktoe.SE.Res.HH.Thermal.SH.Gas.SC</t>
  </si>
  <si>
    <t>TES.ktoe.SE.Res.HH.Thermal.SH.Gas.SC.AC.Elec</t>
  </si>
  <si>
    <t>TES.ktoe.SE.Res.HH.Thermal.SH.Gas.WH</t>
  </si>
  <si>
    <t>TES.ktoe.SE.Res.HH.Thermal.SH.Gas.WH.Gas.NoSolar.Gas</t>
  </si>
  <si>
    <t>TES.ktoe.SE.Res.HH.Thermal.SH.Gas.WH.Gas.Solar</t>
  </si>
  <si>
    <t>TES.ktoe.SE.Res.HH.Thermal.SH.Gas.WH.Gas.Solar.Gas</t>
  </si>
  <si>
    <t>TES.ktoe.SE.Res.HH.Thermal.SH.Gas.WH.Gas.Solar.Solar</t>
  </si>
  <si>
    <t>TES.ktoe.SE.Res.HH.Thermal.SH.Gas.WH.Elc.NoSolar.Elec</t>
  </si>
  <si>
    <t>TES.ktoe.SE.Res.HH.Thermal.SH.Gas.WH.Elc.Solar</t>
  </si>
  <si>
    <t>TES.ktoe.SE.Res.HH.Thermal.SH.Gas.WH.Elc.Solar.Elec</t>
  </si>
  <si>
    <t>TES.ktoe.SE.Res.HH.Thermal.SH.Gas.WH.Elc.Solar.Solar</t>
  </si>
  <si>
    <t>TES.ktoe.SE.Res.HH.Thermal.SH.Gas.CO</t>
  </si>
  <si>
    <t>TES.ktoe.SE.Res.HH.Thermal.SH.Gas.CO.Gas.Gas</t>
  </si>
  <si>
    <t>TES.ktoe.SE.Res.HH.Thermal.SH.Gas.CO.Elc.Elec</t>
  </si>
  <si>
    <t>TES.ktoe.SE.Res.HH.Thermal.SH.Biomass</t>
  </si>
  <si>
    <t>TES.ktoe.SE.Res.HH.Thermal.SH.Biomass.SH</t>
  </si>
  <si>
    <t>TES.ktoe.SE.Res.HH.Thermal.SH.Biomass.SH.Biomass</t>
  </si>
  <si>
    <t>TES.ktoe.SE.Res.HH.Thermal.SH.Biomass.SH.Elec</t>
  </si>
  <si>
    <t>TES.ktoe.SE.Res.HH.Thermal.SH.Biomass.SC</t>
  </si>
  <si>
    <t>TES.ktoe.SE.Res.HH.Thermal.SH.Biomass.SC.AC.Elec</t>
  </si>
  <si>
    <t>TES.ktoe.SE.Res.HH.Thermal.SH.Biomass.WH</t>
  </si>
  <si>
    <t>TES.ktoe.SE.Res.HH.Thermal.SH.Biomass.WH.Biomass.NoSolar.Biomass</t>
  </si>
  <si>
    <t>TES.ktoe.SE.Res.HH.Thermal.SH.Biomass.WH.Biomass.Solar</t>
  </si>
  <si>
    <t>TES.ktoe.SE.Res.HH.Thermal.SH.Biomass.WH.Biomass.Solar.Biomass</t>
  </si>
  <si>
    <t>TES.ktoe.SE.Res.HH.Thermal.SH.Biomass.WH.Biomass.Solar.Solar</t>
  </si>
  <si>
    <t>TES.ktoe.SE.Res.HH.Thermal.SH.Biomass.WH.LPG.NoSolar.LPG</t>
  </si>
  <si>
    <t>TES.ktoe.SE.Res.HH.Thermal.SH.Biomass.WH.LPG.Solar</t>
  </si>
  <si>
    <t>TES.ktoe.SE.Res.HH.Thermal.SH.Biomass.WH.LPG.Solar.LPG</t>
  </si>
  <si>
    <t>TES.ktoe.SE.Res.HH.Thermal.SH.Biomass.WH.LPG.Solar.Solar</t>
  </si>
  <si>
    <t>TES.ktoe.SE.Res.HH.Thermal.SH.Biomass.WH.Elc.NoSolar.Elec</t>
  </si>
  <si>
    <t>TES.ktoe.SE.Res.HH.Thermal.SH.Biomass.WH.Elc.Solar</t>
  </si>
  <si>
    <t>TES.ktoe.SE.Res.HH.Thermal.SH.Biomass.WH.Elc.Solar.Elec</t>
  </si>
  <si>
    <t>TES.ktoe.SE.Res.HH.Thermal.SH.Biomass.WH.Elc.Solar.Solar</t>
  </si>
  <si>
    <t>TES.ktoe.SE.Res.HH.Thermal.SH.Biomass.CO</t>
  </si>
  <si>
    <t>TES.ktoe.SE.Res.HH.Thermal.SH.Biomass.CO.Biomass.Biomass</t>
  </si>
  <si>
    <t>TES.ktoe.SE.Res.HH.Thermal.SH.Biomass.CO.LPG.LPG</t>
  </si>
  <si>
    <t>TES.ktoe.SE.Res.HH.Thermal.SH.Biomass.CO.Elc.Elec</t>
  </si>
  <si>
    <t>TES.ktoe.SE.Res.HH.Thermal.SH.Geo</t>
  </si>
  <si>
    <t>TES.ktoe.SE.Res.HH.Thermal.SH.Geo.SH</t>
  </si>
  <si>
    <t>TES.ktoe.SE.Res.HH.Thermal.SH.Geo.SH.Geo</t>
  </si>
  <si>
    <t>TES.ktoe.SE.Res.HH.Thermal.SH.Geo.SH.Elec</t>
  </si>
  <si>
    <t>TES.ktoe.SE.Res.HH.Thermal.SH.Geo.SC</t>
  </si>
  <si>
    <t>TES.ktoe.SE.Res.HH.Thermal.SH.Geo.SC.AC.Elec</t>
  </si>
  <si>
    <t>TES.ktoe.SE.Res.HH.Thermal.SH.Geo.WH</t>
  </si>
  <si>
    <t>TES.ktoe.SE.Res.HH.Thermal.SH.Geo.WH.Geo.NoSolar.Geo</t>
  </si>
  <si>
    <t>TES.ktoe.SE.Res.HH.Thermal.SH.Geo.WH.Geo.Solar</t>
  </si>
  <si>
    <t>TES.ktoe.SE.Res.HH.Thermal.SH.Geo.WH.Geo.Solar.Geo</t>
  </si>
  <si>
    <t>TES.ktoe.SE.Res.HH.Thermal.SH.Geo.WH.Geo.Solar.Solar</t>
  </si>
  <si>
    <t>TES.ktoe.SE.Res.HH.Thermal.SH.Geo.WH.Elc.NoSolar.Elec</t>
  </si>
  <si>
    <t>TES.ktoe.SE.Res.HH.Thermal.SH.Geo.WH.Elc.Solar</t>
  </si>
  <si>
    <t>TES.ktoe.SE.Res.HH.Thermal.SH.Geo.WH.Elc.Solar.Elec</t>
  </si>
  <si>
    <t>TES.ktoe.SE.Res.HH.Thermal.SH.Geo.WH.Elc.Solar.Solar</t>
  </si>
  <si>
    <t>TES.ktoe.SE.Res.HH.Thermal.SH.Geo.CO</t>
  </si>
  <si>
    <t>TES.ktoe.SE.Res.HH.Thermal.SH.Geo.CO.LPG.LPG</t>
  </si>
  <si>
    <t>TES.ktoe.SE.Res.HH.Thermal.SH.Geo.CO.Elc.Elec</t>
  </si>
  <si>
    <t>TES.ktoe.SE.Res.HH.Thermal.SH.DistrHeat</t>
  </si>
  <si>
    <t>TES.ktoe.SE.Res.HH.Thermal.SH.DistrHeat.SH</t>
  </si>
  <si>
    <t>TES.ktoe.SE.Res.HH.Thermal.SH.DistrHeat.SH.Steam_Distr</t>
  </si>
  <si>
    <t>TES.ktoe.SE.Res.HH.Thermal.SH.DistrHeat.SH.Elec</t>
  </si>
  <si>
    <t>TES.ktoe.SE.Res.HH.Thermal.SH.DistrHeat.SC</t>
  </si>
  <si>
    <t>TES.ktoe.SE.Res.HH.Thermal.SH.DistrHeat.SC.AC.Elec</t>
  </si>
  <si>
    <t>TES.ktoe.SE.Res.HH.Thermal.SH.DistrHeat.WH</t>
  </si>
  <si>
    <t>TES.ktoe.SE.Res.HH.Thermal.SH.DistrHeat.WH.DistrHeat.NoSolar.Steam_Distr</t>
  </si>
  <si>
    <t>TES.ktoe.SE.Res.HH.Thermal.SH.DistrHeat.WH.DistrHeat.Solar</t>
  </si>
  <si>
    <t>TES.ktoe.SE.Res.HH.Thermal.SH.DistrHeat.WH.DistrHeat.Solar.Steam_Distr</t>
  </si>
  <si>
    <t>TES.ktoe.SE.Res.HH.Thermal.SH.DistrHeat.WH.DistrHeat.Solar.Solar</t>
  </si>
  <si>
    <t>TES.ktoe.SE.Res.HH.Thermal.SH.DistrHeat.WH.Elc.NoSolar.Elec</t>
  </si>
  <si>
    <t>TES.ktoe.SE.Res.HH.Thermal.SH.DistrHeat.WH.Elc.Solar</t>
  </si>
  <si>
    <t>TES.ktoe.SE.Res.HH.Thermal.SH.DistrHeat.WH.Elc.Solar.Elec</t>
  </si>
  <si>
    <t>TES.ktoe.SE.Res.HH.Thermal.SH.DistrHeat.WH.Elc.Solar.Solar</t>
  </si>
  <si>
    <t>TES.ktoe.SE.Res.HH.Thermal.SH.DistrHeat.CO</t>
  </si>
  <si>
    <t>TES.ktoe.SE.Res.HH.Thermal.SH.DistrHeat.CO.LPG.LPG</t>
  </si>
  <si>
    <t>TES.ktoe.SE.Res.HH.Thermal.SH.DistrHeat.CO.Elc.Elec</t>
  </si>
  <si>
    <t>TES.ktoe.SE.Res.HH.Thermal.SH.AdvElc</t>
  </si>
  <si>
    <t>TES.ktoe.SE.Res.HH.Thermal.SH.AdvElc.SH</t>
  </si>
  <si>
    <t>TES.ktoe.SE.Res.HH.Thermal.SH.AdvElc.SH.Elec</t>
  </si>
  <si>
    <t>TES.ktoe.SE.Res.HH.Thermal.SH.AdvElc.SC</t>
  </si>
  <si>
    <t>TES.ktoe.SE.Res.HH.Thermal.SH.AdvElc.SC.AC.Elec</t>
  </si>
  <si>
    <t>TES.ktoe.SE.Res.HH.Thermal.SH.AdvElc.WH</t>
  </si>
  <si>
    <t>TES.ktoe.SE.Res.HH.Thermal.SH.AdvElc.WH.LPG.NoSolar.LPG</t>
  </si>
  <si>
    <t>TES.ktoe.SE.Res.HH.Thermal.SH.AdvElc.WH.LPG.Solar</t>
  </si>
  <si>
    <t>TES.ktoe.SE.Res.HH.Thermal.SH.AdvElc.WH.LPG.Solar.LPG</t>
  </si>
  <si>
    <t>TES.ktoe.SE.Res.HH.Thermal.SH.AdvElc.WH.LPG.Solar.Solar</t>
  </si>
  <si>
    <t>TES.ktoe.SE.Res.HH.Thermal.SH.AdvElc.WH.Elc.NoSolar.Elec</t>
  </si>
  <si>
    <t>TES.ktoe.SE.Res.HH.Thermal.SH.AdvElc.WH.Elc.Solar</t>
  </si>
  <si>
    <t>TES.ktoe.SE.Res.HH.Thermal.SH.AdvElc.WH.Elc.Solar.Elec</t>
  </si>
  <si>
    <t>TES.ktoe.SE.Res.HH.Thermal.SH.AdvElc.WH.Elc.Solar.Solar</t>
  </si>
  <si>
    <t>TES.ktoe.SE.Res.HH.Thermal.SH.AdvElc.CO</t>
  </si>
  <si>
    <t>TES.ktoe.SE.Res.HH.Thermal.SH.AdvElc.CO.LPG.LPG</t>
  </si>
  <si>
    <t>TES.ktoe.SE.Res.HH.Thermal.SH.AdvElc.CO.Elc.Elec</t>
  </si>
  <si>
    <t>TES.ktoe.SE.Res.HH.Thermal.SH.ConvElc</t>
  </si>
  <si>
    <t>TES.ktoe.SE.Res.HH.Thermal.SH.ConvElc.SH</t>
  </si>
  <si>
    <t>TES.ktoe.SE.Res.HH.Thermal.SH.ConvElc.SH.Elec</t>
  </si>
  <si>
    <t>TES.ktoe.SE.Res.HH.Thermal.SH.ConvElc.SC</t>
  </si>
  <si>
    <t>TES.ktoe.SE.Res.HH.Thermal.SH.ConvElc.SC.AC.Elec</t>
  </si>
  <si>
    <t>TES.ktoe.SE.Res.HH.Thermal.SH.ConvElc.WH</t>
  </si>
  <si>
    <t>TES.ktoe.SE.Res.HH.Thermal.SH.ConvElc.WH.LPG.NoSolar.LPG</t>
  </si>
  <si>
    <t>TES.ktoe.SE.Res.HH.Thermal.SH.ConvElc.WH.LPG.Solar</t>
  </si>
  <si>
    <t>TES.ktoe.SE.Res.HH.Thermal.SH.ConvElc.WH.LPG.Solar.LPG</t>
  </si>
  <si>
    <t>TES.ktoe.SE.Res.HH.Thermal.SH.ConvElc.WH.LPG.Solar.Solar</t>
  </si>
  <si>
    <t>TES.ktoe.SE.Res.HH.Thermal.SH.ConvElc.WH.Elc.NoSolar.Elec</t>
  </si>
  <si>
    <t>TES.ktoe.SE.Res.HH.Thermal.SH.ConvElc.WH.Elc.Solar</t>
  </si>
  <si>
    <t>TES.ktoe.SE.Res.HH.Thermal.SH.ConvElc.WH.Elc.Solar.Elec</t>
  </si>
  <si>
    <t>TES.ktoe.SE.Res.HH.Thermal.SH.ConvElc.WH.Elc.Solar.Solar</t>
  </si>
  <si>
    <t>TES.ktoe.SE.Res.HH.Thermal.SH.ConvElc.CO</t>
  </si>
  <si>
    <t>TES.ktoe.SE.Res.HH.Thermal.SH.ConvElc.CO.LPG.LPG</t>
  </si>
  <si>
    <t>TES.ktoe.SE.Res.HH.Thermal.SH.ConvElc.CO.Elc.Elec</t>
  </si>
  <si>
    <t>SE - System efficiency indicator (detailed structure)</t>
  </si>
  <si>
    <t>Eff.ratio.SE.Res.HH.Thermal.SH.Solids</t>
  </si>
  <si>
    <t>Eff.ratio.SE.Res.HH.Thermal.SH.Solids.SH</t>
  </si>
  <si>
    <t>Eff.ratio.SE.Res.HH.Thermal.SH.Solids.SH.Solids</t>
  </si>
  <si>
    <t>Eff.ratio.SE.Res.HH.Thermal.SH.Solids.SH.Elec</t>
  </si>
  <si>
    <t>Eff.ratio.SE.Res.HH.Thermal.SH.Solids.SC</t>
  </si>
  <si>
    <t>Eff.ratio.SE.Res.HH.Thermal.SH.Solids.SC.AC.Elec</t>
  </si>
  <si>
    <t>Eff.ratio.SE.Res.HH.Thermal.SH.Solids.WH</t>
  </si>
  <si>
    <t>Eff.ratio.SE.Res.HH.Thermal.SH.Solids.WH.Solids.NoSolar.Solids</t>
  </si>
  <si>
    <t>Eff.ratio.SE.Res.HH.Thermal.SH.Solids.WH.LPG.NoSolar.LPG</t>
  </si>
  <si>
    <t>Eff.ratio.SE.Res.HH.Thermal.SH.Solids.WH.LPG.Solar</t>
  </si>
  <si>
    <t>Eff.ratio.SE.Res.HH.Thermal.SH.Solids.WH.LPG.Solar.LPG</t>
  </si>
  <si>
    <t>Eff.ratio.SE.Res.HH.Thermal.SH.Solids.WH.LPG.Solar.Solar</t>
  </si>
  <si>
    <t>Eff.ratio.SE.Res.HH.Thermal.SH.Solids.WH.Elc.NoSolar.Elec</t>
  </si>
  <si>
    <t>Eff.ratio.SE.Res.HH.Thermal.SH.Solids.WH.Elc.Solar</t>
  </si>
  <si>
    <t>Eff.ratio.SE.Res.HH.Thermal.SH.Solids.WH.Elc.Solar.Elec</t>
  </si>
  <si>
    <t>Eff.ratio.SE.Res.HH.Thermal.SH.Solids.WH.Elc.Solar.Solar</t>
  </si>
  <si>
    <t>Eff.ratio.SE.Res.HH.Thermal.SH.Solids.CO</t>
  </si>
  <si>
    <t>Eff.ratio.SE.Res.HH.Thermal.SH.Solids.CO.Solids.Solids</t>
  </si>
  <si>
    <t>Eff.ratio.SE.Res.HH.Thermal.SH.Solids.CO.LPG.LPG</t>
  </si>
  <si>
    <t>Eff.ratio.SE.Res.HH.Thermal.SH.Solids.CO.Elc.Elec</t>
  </si>
  <si>
    <t>Eff.ratio.SE.Res.HH.Thermal.SH.LPG</t>
  </si>
  <si>
    <t>Eff.ratio.SE.Res.HH.Thermal.SH.LPG.SH</t>
  </si>
  <si>
    <t>Eff.ratio.SE.Res.HH.Thermal.SH.LPG.SH.LPG</t>
  </si>
  <si>
    <t>Eff.ratio.SE.Res.HH.Thermal.SH.LPG.SH.Elec</t>
  </si>
  <si>
    <t>Eff.ratio.SE.Res.HH.Thermal.SH.LPG.SC</t>
  </si>
  <si>
    <t>Eff.ratio.SE.Res.HH.Thermal.SH.LPG.SC.AC.Elec</t>
  </si>
  <si>
    <t>Eff.ratio.SE.Res.HH.Thermal.SH.LPG.WH</t>
  </si>
  <si>
    <t>Eff.ratio.SE.Res.HH.Thermal.SH.LPG.WH.LPG.NoSolar.LPG</t>
  </si>
  <si>
    <t>Eff.ratio.SE.Res.HH.Thermal.SH.LPG.WH.LPG.Solar</t>
  </si>
  <si>
    <t>Eff.ratio.SE.Res.HH.Thermal.SH.LPG.WH.LPG.Solar.LPG</t>
  </si>
  <si>
    <t>Eff.ratio.SE.Res.HH.Thermal.SH.LPG.WH.LPG.Solar.Solar</t>
  </si>
  <si>
    <t>Eff.ratio.SE.Res.HH.Thermal.SH.LPG.WH.Elc.NoSolar.Elec</t>
  </si>
  <si>
    <t>Eff.ratio.SE.Res.HH.Thermal.SH.LPG.WH.Elc.Solar</t>
  </si>
  <si>
    <t>Eff.ratio.SE.Res.HH.Thermal.SH.LPG.WH.Elc.Solar.Elec</t>
  </si>
  <si>
    <t>Eff.ratio.SE.Res.HH.Thermal.SH.LPG.WH.Elc.Solar.Solar</t>
  </si>
  <si>
    <t>Eff.ratio.SE.Res.HH.Thermal.SH.LPG.CO</t>
  </si>
  <si>
    <t>Eff.ratio.SE.Res.HH.Thermal.SH.LPG.CO.LPG.LPG</t>
  </si>
  <si>
    <t>Eff.ratio.SE.Res.HH.Thermal.SH.LPG.CO.Elc.Elec</t>
  </si>
  <si>
    <t>Eff.ratio.SE.Res.HH.Thermal.SH.Oil</t>
  </si>
  <si>
    <t>Eff.ratio.SE.Res.HH.Thermal.SH.Oil.SH</t>
  </si>
  <si>
    <t>Eff.ratio.SE.Res.HH.Thermal.SH.Oil.SH.Oil</t>
  </si>
  <si>
    <t>Eff.ratio.SE.Res.HH.Thermal.SH.Oil.SH.Elec</t>
  </si>
  <si>
    <t>Eff.ratio.SE.Res.HH.Thermal.SH.Oil.SC</t>
  </si>
  <si>
    <t>Eff.ratio.SE.Res.HH.Thermal.SH.Oil.SC.AC.Elec</t>
  </si>
  <si>
    <t>Eff.ratio.SE.Res.HH.Thermal.SH.Oil.WH</t>
  </si>
  <si>
    <t>Eff.ratio.SE.Res.HH.Thermal.SH.Oil.WH.Oil.NoSolar.Oil</t>
  </si>
  <si>
    <t>Eff.ratio.SE.Res.HH.Thermal.SH.Oil.WH.Oil.Solar</t>
  </si>
  <si>
    <t>Eff.ratio.SE.Res.HH.Thermal.SH.Oil.WH.Oil.Solar.Oil</t>
  </si>
  <si>
    <t>Eff.ratio.SE.Res.HH.Thermal.SH.Oil.WH.Oil.Solar.Solar</t>
  </si>
  <si>
    <t>Eff.ratio.SE.Res.HH.Thermal.SH.Oil.WH.Elc.NoSolar.Elec</t>
  </si>
  <si>
    <t>Eff.ratio.SE.Res.HH.Thermal.SH.Oil.WH.Elc.Solar</t>
  </si>
  <si>
    <t>Eff.ratio.SE.Res.HH.Thermal.SH.Oil.WH.Elc.Solar.Elec</t>
  </si>
  <si>
    <t>Eff.ratio.SE.Res.HH.Thermal.SH.Oil.WH.Elc.Solar.Solar</t>
  </si>
  <si>
    <t>Eff.ratio.SE.Res.HH.Thermal.SH.Oil.CO</t>
  </si>
  <si>
    <t>Eff.ratio.SE.Res.HH.Thermal.SH.Oil.CO.LPG.LPG</t>
  </si>
  <si>
    <t>Eff.ratio.SE.Res.HH.Thermal.SH.Oil.CO.Elc.Elec</t>
  </si>
  <si>
    <t>Eff.ratio.SE.Res.HH.Thermal.SH.Gas</t>
  </si>
  <si>
    <t>Eff.ratio.SE.Res.HH.Thermal.SH.Gas.SH</t>
  </si>
  <si>
    <t>Eff.ratio.SE.Res.HH.Thermal.SH.Gas.SH.Gas</t>
  </si>
  <si>
    <t>Eff.ratio.SE.Res.HH.Thermal.SH.Gas.SH.Elec</t>
  </si>
  <si>
    <t>Eff.ratio.SE.Res.HH.Thermal.SH.Gas.SC</t>
  </si>
  <si>
    <t>Eff.ratio.SE.Res.HH.Thermal.SH.Gas.SC.AC.Elec</t>
  </si>
  <si>
    <t>Eff.ratio.SE.Res.HH.Thermal.SH.Gas.WH</t>
  </si>
  <si>
    <t>Eff.ratio.SE.Res.HH.Thermal.SH.Gas.WH.Gas.NoSolar.Gas</t>
  </si>
  <si>
    <t>Eff.ratio.SE.Res.HH.Thermal.SH.Gas.WH.Gas.Solar</t>
  </si>
  <si>
    <t>Eff.ratio.SE.Res.HH.Thermal.SH.Gas.WH.Gas.Solar.Gas</t>
  </si>
  <si>
    <t>Eff.ratio.SE.Res.HH.Thermal.SH.Gas.WH.Gas.Solar.Solar</t>
  </si>
  <si>
    <t>Eff.ratio.SE.Res.HH.Thermal.SH.Gas.WH.Elc.NoSolar.Elec</t>
  </si>
  <si>
    <t>Eff.ratio.SE.Res.HH.Thermal.SH.Gas.WH.Elc.Solar</t>
  </si>
  <si>
    <t>Eff.ratio.SE.Res.HH.Thermal.SH.Gas.WH.Elc.Solar.Elec</t>
  </si>
  <si>
    <t>Eff.ratio.SE.Res.HH.Thermal.SH.Gas.WH.Elc.Solar.Solar</t>
  </si>
  <si>
    <t>Eff.ratio.SE.Res.HH.Thermal.SH.Gas.CO</t>
  </si>
  <si>
    <t>Eff.ratio.SE.Res.HH.Thermal.SH.Gas.CO.Gas.Gas</t>
  </si>
  <si>
    <t>Eff.ratio.SE.Res.HH.Thermal.SH.Gas.CO.Elc.Elec</t>
  </si>
  <si>
    <t>Eff.ratio.SE.Res.HH.Thermal.SH.Biomass</t>
  </si>
  <si>
    <t>Eff.ratio.SE.Res.HH.Thermal.SH.Biomass.SH</t>
  </si>
  <si>
    <t>Eff.ratio.SE.Res.HH.Thermal.SH.Biomass.SH.Biomass</t>
  </si>
  <si>
    <t>Eff.ratio.SE.Res.HH.Thermal.SH.Biomass.SH.Elec</t>
  </si>
  <si>
    <t>Eff.ratio.SE.Res.HH.Thermal.SH.Biomass.SC</t>
  </si>
  <si>
    <t>Eff.ratio.SE.Res.HH.Thermal.SH.Biomass.SC.AC.Elec</t>
  </si>
  <si>
    <t>Eff.ratio.SE.Res.HH.Thermal.SH.Biomass.WH</t>
  </si>
  <si>
    <t>Eff.ratio.SE.Res.HH.Thermal.SH.Biomass.WH.Biomass.NoSolar.Biomass</t>
  </si>
  <si>
    <t>Eff.ratio.SE.Res.HH.Thermal.SH.Biomass.WH.Biomass.Solar</t>
  </si>
  <si>
    <t>Eff.ratio.SE.Res.HH.Thermal.SH.Biomass.WH.Biomass.Solar.Biomass</t>
  </si>
  <si>
    <t>Eff.ratio.SE.Res.HH.Thermal.SH.Biomass.WH.Biomass.Solar.Solar</t>
  </si>
  <si>
    <t>Eff.ratio.SE.Res.HH.Thermal.SH.Biomass.WH.LPG.NoSolar.LPG</t>
  </si>
  <si>
    <t>Eff.ratio.SE.Res.HH.Thermal.SH.Biomass.WH.LPG.Solar</t>
  </si>
  <si>
    <t>Eff.ratio.SE.Res.HH.Thermal.SH.Biomass.WH.LPG.Solar.LPG</t>
  </si>
  <si>
    <t>Eff.ratio.SE.Res.HH.Thermal.SH.Biomass.WH.LPG.Solar.Solar</t>
  </si>
  <si>
    <t>Eff.ratio.SE.Res.HH.Thermal.SH.Biomass.WH.Elc.NoSolar.Elec</t>
  </si>
  <si>
    <t>Eff.ratio.SE.Res.HH.Thermal.SH.Biomass.WH.Elc.Solar</t>
  </si>
  <si>
    <t>Eff.ratio.SE.Res.HH.Thermal.SH.Biomass.WH.Elc.Solar.Elec</t>
  </si>
  <si>
    <t>Eff.ratio.SE.Res.HH.Thermal.SH.Biomass.WH.Elc.Solar.Solar</t>
  </si>
  <si>
    <t>Eff.ratio.SE.Res.HH.Thermal.SH.Biomass.CO</t>
  </si>
  <si>
    <t>Eff.ratio.SE.Res.HH.Thermal.SH.Biomass.CO.Biomass.Biomass</t>
  </si>
  <si>
    <t>Eff.ratio.SE.Res.HH.Thermal.SH.Biomass.CO.LPG.LPG</t>
  </si>
  <si>
    <t>Eff.ratio.SE.Res.HH.Thermal.SH.Biomass.CO.Elc.Elec</t>
  </si>
  <si>
    <t>Eff.ratio.SE.Res.HH.Thermal.SH.Geo</t>
  </si>
  <si>
    <t>Eff.ratio.SE.Res.HH.Thermal.SH.Geo.SH</t>
  </si>
  <si>
    <t>Eff.ratio.SE.Res.HH.Thermal.SH.Geo.SH.Geo</t>
  </si>
  <si>
    <t>Eff.ratio.SE.Res.HH.Thermal.SH.Geo.SH.Elec</t>
  </si>
  <si>
    <t>Eff.ratio.SE.Res.HH.Thermal.SH.Geo.SC</t>
  </si>
  <si>
    <t>Eff.ratio.SE.Res.HH.Thermal.SH.Geo.SC.AC.Elec</t>
  </si>
  <si>
    <t>Eff.ratio.SE.Res.HH.Thermal.SH.Geo.WH</t>
  </si>
  <si>
    <t>Eff.ratio.SE.Res.HH.Thermal.SH.Geo.WH.Geo.NoSolar.Geo</t>
  </si>
  <si>
    <t>Eff.ratio.SE.Res.HH.Thermal.SH.Geo.WH.Geo.Solar</t>
  </si>
  <si>
    <t>Eff.ratio.SE.Res.HH.Thermal.SH.Geo.WH.Geo.Solar.Geo</t>
  </si>
  <si>
    <t>Eff.ratio.SE.Res.HH.Thermal.SH.Geo.WH.Geo.Solar.Solar</t>
  </si>
  <si>
    <t>Eff.ratio.SE.Res.HH.Thermal.SH.Geo.WH.Elc.NoSolar.Elec</t>
  </si>
  <si>
    <t>Eff.ratio.SE.Res.HH.Thermal.SH.Geo.WH.Elc.Solar</t>
  </si>
  <si>
    <t>Eff.ratio.SE.Res.HH.Thermal.SH.Geo.WH.Elc.Solar.Elec</t>
  </si>
  <si>
    <t>Eff.ratio.SE.Res.HH.Thermal.SH.Geo.WH.Elc.Solar.Solar</t>
  </si>
  <si>
    <t>Eff.ratio.SE.Res.HH.Thermal.SH.Geo.CO</t>
  </si>
  <si>
    <t>Eff.ratio.SE.Res.HH.Thermal.SH.Geo.CO.LPG.LPG</t>
  </si>
  <si>
    <t>Eff.ratio.SE.Res.HH.Thermal.SH.Geo.CO.Elc.Elec</t>
  </si>
  <si>
    <t>Eff.ratio.SE.Res.HH.Thermal.SH.DistrHeat</t>
  </si>
  <si>
    <t>Eff.ratio.SE.Res.HH.Thermal.SH.DistrHeat.SH</t>
  </si>
  <si>
    <t>Eff.ratio.SE.Res.HH.Thermal.SH.DistrHeat.SH.Steam_Distr</t>
  </si>
  <si>
    <t>Eff.ratio.SE.Res.HH.Thermal.SH.DistrHeat.SH.Elec</t>
  </si>
  <si>
    <t>Eff.ratio.SE.Res.HH.Thermal.SH.DistrHeat.SC</t>
  </si>
  <si>
    <t>Eff.ratio.SE.Res.HH.Thermal.SH.DistrHeat.SC.AC.Elec</t>
  </si>
  <si>
    <t>Eff.ratio.SE.Res.HH.Thermal.SH.DistrHeat.WH</t>
  </si>
  <si>
    <t>Eff.ratio.SE.Res.HH.Thermal.SH.DistrHeat.WH.DistrHeat.NoSolar.Steam_Distr</t>
  </si>
  <si>
    <t>Eff.ratio.SE.Res.HH.Thermal.SH.DistrHeat.WH.DistrHeat.Solar</t>
  </si>
  <si>
    <t>Eff.ratio.SE.Res.HH.Thermal.SH.DistrHeat.WH.DistrHeat.Solar.Steam_Distr</t>
  </si>
  <si>
    <t>Eff.ratio.SE.Res.HH.Thermal.SH.DistrHeat.WH.DistrHeat.Solar.Solar</t>
  </si>
  <si>
    <t>Eff.ratio.SE.Res.HH.Thermal.SH.DistrHeat.WH.Elc.NoSolar.Elec</t>
  </si>
  <si>
    <t>Eff.ratio.SE.Res.HH.Thermal.SH.DistrHeat.WH.Elc.Solar</t>
  </si>
  <si>
    <t>Eff.ratio.SE.Res.HH.Thermal.SH.DistrHeat.WH.Elc.Solar.Elec</t>
  </si>
  <si>
    <t>Eff.ratio.SE.Res.HH.Thermal.SH.DistrHeat.WH.Elc.Solar.Solar</t>
  </si>
  <si>
    <t>Eff.ratio.SE.Res.HH.Thermal.SH.DistrHeat.CO</t>
  </si>
  <si>
    <t>Eff.ratio.SE.Res.HH.Thermal.SH.DistrHeat.CO.LPG.LPG</t>
  </si>
  <si>
    <t>Eff.ratio.SE.Res.HH.Thermal.SH.DistrHeat.CO.Elc.Elec</t>
  </si>
  <si>
    <t>Eff.ratio.SE.Res.HH.Thermal.SH.AdvElc</t>
  </si>
  <si>
    <t>Eff.ratio.SE.Res.HH.Thermal.SH.AdvElc.SH</t>
  </si>
  <si>
    <t>Eff.ratio.SE.Res.HH.Thermal.SH.AdvElc.SH.Elec</t>
  </si>
  <si>
    <t>Eff.ratio.SE.Res.HH.Thermal.SH.AdvElc.SC</t>
  </si>
  <si>
    <t>Eff.ratio.SE.Res.HH.Thermal.SH.AdvElc.SC.AC.Elec</t>
  </si>
  <si>
    <t>Eff.ratio.SE.Res.HH.Thermal.SH.AdvElc.WH</t>
  </si>
  <si>
    <t>Eff.ratio.SE.Res.HH.Thermal.SH.AdvElc.WH.LPG.NoSolar.LPG</t>
  </si>
  <si>
    <t>Eff.ratio.SE.Res.HH.Thermal.SH.AdvElc.WH.LPG.Solar</t>
  </si>
  <si>
    <t>Eff.ratio.SE.Res.HH.Thermal.SH.AdvElc.WH.LPG.Solar.LPG</t>
  </si>
  <si>
    <t>Eff.ratio.SE.Res.HH.Thermal.SH.AdvElc.WH.LPG.Solar.Solar</t>
  </si>
  <si>
    <t>Eff.ratio.SE.Res.HH.Thermal.SH.AdvElc.WH.Elc.NoSolar.Elec</t>
  </si>
  <si>
    <t>Eff.ratio.SE.Res.HH.Thermal.SH.AdvElc.WH.Elc.Solar</t>
  </si>
  <si>
    <t>Eff.ratio.SE.Res.HH.Thermal.SH.AdvElc.WH.Elc.Solar.Elec</t>
  </si>
  <si>
    <t>Eff.ratio.SE.Res.HH.Thermal.SH.AdvElc.WH.Elc.Solar.Solar</t>
  </si>
  <si>
    <t>Eff.ratio.SE.Res.HH.Thermal.SH.AdvElc.CO</t>
  </si>
  <si>
    <t>Eff.ratio.SE.Res.HH.Thermal.SH.AdvElc.CO.LPG.LPG</t>
  </si>
  <si>
    <t>Eff.ratio.SE.Res.HH.Thermal.SH.AdvElc.CO.Elc.Elec</t>
  </si>
  <si>
    <t>Eff.ratio.SE.Res.HH.Thermal.SH.ConvElc</t>
  </si>
  <si>
    <t>Eff.ratio.SE.Res.HH.Thermal.SH.ConvElc.SH</t>
  </si>
  <si>
    <t>Eff.ratio.SE.Res.HH.Thermal.SH.ConvElc.SH.Elec</t>
  </si>
  <si>
    <t>Eff.ratio.SE.Res.HH.Thermal.SH.ConvElc.SC</t>
  </si>
  <si>
    <t>Eff.ratio.SE.Res.HH.Thermal.SH.ConvElc.SC.AC.Elec</t>
  </si>
  <si>
    <t>Eff.ratio.SE.Res.HH.Thermal.SH.ConvElc.WH</t>
  </si>
  <si>
    <t>Eff.ratio.SE.Res.HH.Thermal.SH.ConvElc.WH.LPG.NoSolar.LPG</t>
  </si>
  <si>
    <t>Eff.ratio.SE.Res.HH.Thermal.SH.ConvElc.WH.LPG.Solar</t>
  </si>
  <si>
    <t>Eff.ratio.SE.Res.HH.Thermal.SH.ConvElc.WH.LPG.Solar.LPG</t>
  </si>
  <si>
    <t>Eff.ratio.SE.Res.HH.Thermal.SH.ConvElc.WH.LPG.Solar.Solar</t>
  </si>
  <si>
    <t>Eff.ratio.SE.Res.HH.Thermal.SH.ConvElc.WH.Elc.NoSolar.Elec</t>
  </si>
  <si>
    <t>Eff.ratio.SE.Res.HH.Thermal.SH.ConvElc.WH.Elc.Solar</t>
  </si>
  <si>
    <t>Eff.ratio.SE.Res.HH.Thermal.SH.ConvElc.WH.Elc.Solar.Elec</t>
  </si>
  <si>
    <t>Eff.ratio.SE.Res.HH.Thermal.SH.ConvElc.WH.Elc.Solar.Solar</t>
  </si>
  <si>
    <t>Eff.ratio.SE.Res.HH.Thermal.SH.ConvElc.CO</t>
  </si>
  <si>
    <t>Eff.ratio.SE.Res.HH.Thermal.SH.ConvElc.CO.LPG.LPG</t>
  </si>
  <si>
    <t>Eff.ratio.SE.Res.HH.Thermal.SH.ConvElc.CO.Elc.Elec</t>
  </si>
  <si>
    <t>SE - CO2 emissions (detailed structure)</t>
  </si>
  <si>
    <t>EMI.ktCO2.SE.Res.HH.Thermal.SH.Solids</t>
  </si>
  <si>
    <t>EMI.ktCO2.SE.Res.HH.Thermal.SH.Solids.SH</t>
  </si>
  <si>
    <t>EMI.ktCO2.SE.Res.HH.Thermal.SH.Solids.SH.Solids</t>
  </si>
  <si>
    <t>EMI.ktCO2.SE.Res.HH.Thermal.SH.Solids.SH.Elec</t>
  </si>
  <si>
    <t>EMI.ktCO2.SE.Res.HH.Thermal.SH.Solids.SC</t>
  </si>
  <si>
    <t>EMI.ktCO2.SE.Res.HH.Thermal.SH.Solids.SC.AC.Elec</t>
  </si>
  <si>
    <t>EMI.ktCO2.SE.Res.HH.Thermal.SH.Solids.WH</t>
  </si>
  <si>
    <t>EMI.ktCO2.SE.Res.HH.Thermal.SH.Solids.WH.Solids.NoSolar.Solids</t>
  </si>
  <si>
    <t>EMI.ktCO2.SE.Res.HH.Thermal.SH.Solids.WH.LPG.NoSolar.LPG</t>
  </si>
  <si>
    <t>EMI.ktCO2.SE.Res.HH.Thermal.SH.Solids.WH.LPG.Solar</t>
  </si>
  <si>
    <t>EMI.ktCO2.SE.Res.HH.Thermal.SH.Solids.WH.LPG.Solar.LPG</t>
  </si>
  <si>
    <t>EMI.ktCO2.SE.Res.HH.Thermal.SH.Solids.WH.LPG.Solar.Solar</t>
  </si>
  <si>
    <t>EMI.ktCO2.SE.Res.HH.Thermal.SH.Solids.WH.Elc.NoSolar.Elec</t>
  </si>
  <si>
    <t>EMI.ktCO2.SE.Res.HH.Thermal.SH.Solids.WH.Elc.Solar</t>
  </si>
  <si>
    <t>EMI.ktCO2.SE.Res.HH.Thermal.SH.Solids.WH.Elc.Solar.Elec</t>
  </si>
  <si>
    <t>EMI.ktCO2.SE.Res.HH.Thermal.SH.Solids.WH.Elc.Solar.Solar</t>
  </si>
  <si>
    <t>EMI.ktCO2.SE.Res.HH.Thermal.SH.Solids.CO</t>
  </si>
  <si>
    <t>EMI.ktCO2.SE.Res.HH.Thermal.SH.Solids.CO.Solids.Solids</t>
  </si>
  <si>
    <t>EMI.ktCO2.SE.Res.HH.Thermal.SH.Solids.CO.LPG.LPG</t>
  </si>
  <si>
    <t>EMI.ktCO2.SE.Res.HH.Thermal.SH.Solids.CO.Elc.Elec</t>
  </si>
  <si>
    <t>EMI.ktCO2.SE.Res.HH.Thermal.SH.LPG</t>
  </si>
  <si>
    <t>EMI.ktCO2.SE.Res.HH.Thermal.SH.LPG.SH</t>
  </si>
  <si>
    <t>EMI.ktCO2.SE.Res.HH.Thermal.SH.LPG.SH.LPG</t>
  </si>
  <si>
    <t>EMI.ktCO2.SE.Res.HH.Thermal.SH.LPG.SH.Elec</t>
  </si>
  <si>
    <t>EMI.ktCO2.SE.Res.HH.Thermal.SH.LPG.SC</t>
  </si>
  <si>
    <t>EMI.ktCO2.SE.Res.HH.Thermal.SH.LPG.SC.AC.Elec</t>
  </si>
  <si>
    <t>EMI.ktCO2.SE.Res.HH.Thermal.SH.LPG.WH</t>
  </si>
  <si>
    <t>EMI.ktCO2.SE.Res.HH.Thermal.SH.LPG.WH.LPG.NoSolar.LPG</t>
  </si>
  <si>
    <t>EMI.ktCO2.SE.Res.HH.Thermal.SH.LPG.WH.LPG.Solar</t>
  </si>
  <si>
    <t>EMI.ktCO2.SE.Res.HH.Thermal.SH.LPG.WH.LPG.Solar.LPG</t>
  </si>
  <si>
    <t>EMI.ktCO2.SE.Res.HH.Thermal.SH.LPG.WH.LPG.Solar.Solar</t>
  </si>
  <si>
    <t>EMI.ktCO2.SE.Res.HH.Thermal.SH.LPG.WH.Elc.NoSolar.Elec</t>
  </si>
  <si>
    <t>EMI.ktCO2.SE.Res.HH.Thermal.SH.LPG.WH.Elc.Solar</t>
  </si>
  <si>
    <t>EMI.ktCO2.SE.Res.HH.Thermal.SH.LPG.WH.Elc.Solar.Elec</t>
  </si>
  <si>
    <t>EMI.ktCO2.SE.Res.HH.Thermal.SH.LPG.WH.Elc.Solar.Solar</t>
  </si>
  <si>
    <t>EMI.ktCO2.SE.Res.HH.Thermal.SH.LPG.CO</t>
  </si>
  <si>
    <t>EMI.ktCO2.SE.Res.HH.Thermal.SH.LPG.CO.LPG.LPG</t>
  </si>
  <si>
    <t>EMI.ktCO2.SE.Res.HH.Thermal.SH.LPG.CO.Elc.Elec</t>
  </si>
  <si>
    <t>EMI.ktCO2.SE.Res.HH.Thermal.SH.Oil</t>
  </si>
  <si>
    <t>EMI.ktCO2.SE.Res.HH.Thermal.SH.Oil.SH</t>
  </si>
  <si>
    <t>EMI.ktCO2.SE.Res.HH.Thermal.SH.Oil.SH.Oil</t>
  </si>
  <si>
    <t>EMI.ktCO2.SE.Res.HH.Thermal.SH.Oil.SH.Elec</t>
  </si>
  <si>
    <t>EMI.ktCO2.SE.Res.HH.Thermal.SH.Oil.SC</t>
  </si>
  <si>
    <t>EMI.ktCO2.SE.Res.HH.Thermal.SH.Oil.SC.AC.Elec</t>
  </si>
  <si>
    <t>EMI.ktCO2.SE.Res.HH.Thermal.SH.Oil.WH</t>
  </si>
  <si>
    <t>EMI.ktCO2.SE.Res.HH.Thermal.SH.Oil.WH.Oil.NoSolar.Oil</t>
  </si>
  <si>
    <t>EMI.ktCO2.SE.Res.HH.Thermal.SH.Oil.WH.Oil.Solar</t>
  </si>
  <si>
    <t>EMI.ktCO2.SE.Res.HH.Thermal.SH.Oil.WH.Oil.Solar.Oil</t>
  </si>
  <si>
    <t>EMI.ktCO2.SE.Res.HH.Thermal.SH.Oil.WH.Oil.Solar.Solar</t>
  </si>
  <si>
    <t>EMI.ktCO2.SE.Res.HH.Thermal.SH.Oil.WH.Elc.NoSolar.Elec</t>
  </si>
  <si>
    <t>EMI.ktCO2.SE.Res.HH.Thermal.SH.Oil.WH.Elc.Solar</t>
  </si>
  <si>
    <t>EMI.ktCO2.SE.Res.HH.Thermal.SH.Oil.WH.Elc.Solar.Elec</t>
  </si>
  <si>
    <t>EMI.ktCO2.SE.Res.HH.Thermal.SH.Oil.WH.Elc.Solar.Solar</t>
  </si>
  <si>
    <t>EMI.ktCO2.SE.Res.HH.Thermal.SH.Oil.CO</t>
  </si>
  <si>
    <t>EMI.ktCO2.SE.Res.HH.Thermal.SH.Oil.CO.LPG.LPG</t>
  </si>
  <si>
    <t>EMI.ktCO2.SE.Res.HH.Thermal.SH.Oil.CO.Elc.Elec</t>
  </si>
  <si>
    <t>EMI.ktCO2.SE.Res.HH.Thermal.SH.Gas</t>
  </si>
  <si>
    <t>EMI.ktCO2.SE.Res.HH.Thermal.SH.Gas.SH</t>
  </si>
  <si>
    <t>EMI.ktCO2.SE.Res.HH.Thermal.SH.Gas.SH.Gas</t>
  </si>
  <si>
    <t>EMI.ktCO2.SE.Res.HH.Thermal.SH.Gas.SH.Elec</t>
  </si>
  <si>
    <t>EMI.ktCO2.SE.Res.HH.Thermal.SH.Gas.SC</t>
  </si>
  <si>
    <t>EMI.ktCO2.SE.Res.HH.Thermal.SH.Gas.SC.AC.Elec</t>
  </si>
  <si>
    <t>EMI.ktCO2.SE.Res.HH.Thermal.SH.Gas.WH</t>
  </si>
  <si>
    <t>EMI.ktCO2.SE.Res.HH.Thermal.SH.Gas.WH.Gas.NoSolar.Gas</t>
  </si>
  <si>
    <t>EMI.ktCO2.SE.Res.HH.Thermal.SH.Gas.WH.Gas.Solar</t>
  </si>
  <si>
    <t>EMI.ktCO2.SE.Res.HH.Thermal.SH.Gas.WH.Gas.Solar.Gas</t>
  </si>
  <si>
    <t>EMI.ktCO2.SE.Res.HH.Thermal.SH.Gas.WH.Gas.Solar.Solar</t>
  </si>
  <si>
    <t>EMI.ktCO2.SE.Res.HH.Thermal.SH.Gas.WH.Elc.NoSolar.Elec</t>
  </si>
  <si>
    <t>EMI.ktCO2.SE.Res.HH.Thermal.SH.Gas.WH.Elc.Solar</t>
  </si>
  <si>
    <t>EMI.ktCO2.SE.Res.HH.Thermal.SH.Gas.WH.Elc.Solar.Elec</t>
  </si>
  <si>
    <t>EMI.ktCO2.SE.Res.HH.Thermal.SH.Gas.WH.Elc.Solar.Solar</t>
  </si>
  <si>
    <t>EMI.ktCO2.SE.Res.HH.Thermal.SH.Gas.CO</t>
  </si>
  <si>
    <t>EMI.ktCO2.SE.Res.HH.Thermal.SH.Gas.CO.Gas.Gas</t>
  </si>
  <si>
    <t>EMI.ktCO2.SE.Res.HH.Thermal.SH.Gas.CO.Elc.Elec</t>
  </si>
  <si>
    <t>EMI.ktCO2.SE.Res.HH.Thermal.SH.Biomass</t>
  </si>
  <si>
    <t>EMI.ktCO2.SE.Res.HH.Thermal.SH.Biomass.SH</t>
  </si>
  <si>
    <t>EMI.ktCO2.SE.Res.HH.Thermal.SH.Biomass.SH.Biomass</t>
  </si>
  <si>
    <t>EMI.ktCO2.SE.Res.HH.Thermal.SH.Biomass.SH.Elec</t>
  </si>
  <si>
    <t>EMI.ktCO2.SE.Res.HH.Thermal.SH.Biomass.SC</t>
  </si>
  <si>
    <t>EMI.ktCO2.SE.Res.HH.Thermal.SH.Biomass.SC.AC.Elec</t>
  </si>
  <si>
    <t>EMI.ktCO2.SE.Res.HH.Thermal.SH.Biomass.WH</t>
  </si>
  <si>
    <t>EMI.ktCO2.SE.Res.HH.Thermal.SH.Biomass.WH.Biomass.NoSolar.Biomass</t>
  </si>
  <si>
    <t>EMI.ktCO2.SE.Res.HH.Thermal.SH.Biomass.WH.Biomass.Solar</t>
  </si>
  <si>
    <t>EMI.ktCO2.SE.Res.HH.Thermal.SH.Biomass.WH.Biomass.Solar.Biomass</t>
  </si>
  <si>
    <t>EMI.ktCO2.SE.Res.HH.Thermal.SH.Biomass.WH.Biomass.Solar.Solar</t>
  </si>
  <si>
    <t>EMI.ktCO2.SE.Res.HH.Thermal.SH.Biomass.WH.LPG.NoSolar.LPG</t>
  </si>
  <si>
    <t>EMI.ktCO2.SE.Res.HH.Thermal.SH.Biomass.WH.LPG.Solar</t>
  </si>
  <si>
    <t>EMI.ktCO2.SE.Res.HH.Thermal.SH.Biomass.WH.LPG.Solar.LPG</t>
  </si>
  <si>
    <t>EMI.ktCO2.SE.Res.HH.Thermal.SH.Biomass.WH.LPG.Solar.Solar</t>
  </si>
  <si>
    <t>EMI.ktCO2.SE.Res.HH.Thermal.SH.Biomass.WH.Elc.NoSolar.Elec</t>
  </si>
  <si>
    <t>EMI.ktCO2.SE.Res.HH.Thermal.SH.Biomass.WH.Elc.Solar</t>
  </si>
  <si>
    <t>EMI.ktCO2.SE.Res.HH.Thermal.SH.Biomass.WH.Elc.Solar.Elec</t>
  </si>
  <si>
    <t>EMI.ktCO2.SE.Res.HH.Thermal.SH.Biomass.WH.Elc.Solar.Solar</t>
  </si>
  <si>
    <t>EMI.ktCO2.SE.Res.HH.Thermal.SH.Biomass.CO</t>
  </si>
  <si>
    <t>EMI.ktCO2.SE.Res.HH.Thermal.SH.Biomass.CO.Biomass.Biomass</t>
  </si>
  <si>
    <t>EMI.ktCO2.SE.Res.HH.Thermal.SH.Biomass.CO.LPG.LPG</t>
  </si>
  <si>
    <t>EMI.ktCO2.SE.Res.HH.Thermal.SH.Biomass.CO.Elc.Elec</t>
  </si>
  <si>
    <t>EMI.ktCO2.SE.Res.HH.Thermal.SH.Geo</t>
  </si>
  <si>
    <t>EMI.ktCO2.SE.Res.HH.Thermal.SH.Geo.SH</t>
  </si>
  <si>
    <t>EMI.ktCO2.SE.Res.HH.Thermal.SH.Geo.SH.Geo</t>
  </si>
  <si>
    <t>EMI.ktCO2.SE.Res.HH.Thermal.SH.Geo.SH.Elec</t>
  </si>
  <si>
    <t>EMI.ktCO2.SE.Res.HH.Thermal.SH.Geo.SC</t>
  </si>
  <si>
    <t>EMI.ktCO2.SE.Res.HH.Thermal.SH.Geo.SC.AC.Elec</t>
  </si>
  <si>
    <t>EMI.ktCO2.SE.Res.HH.Thermal.SH.Geo.WH</t>
  </si>
  <si>
    <t>EMI.ktCO2.SE.Res.HH.Thermal.SH.Geo.WH.Geo.NoSolar.Geo</t>
  </si>
  <si>
    <t>EMI.ktCO2.SE.Res.HH.Thermal.SH.Geo.WH.Geo.Solar</t>
  </si>
  <si>
    <t>EMI.ktCO2.SE.Res.HH.Thermal.SH.Geo.WH.Geo.Solar.Geo</t>
  </si>
  <si>
    <t>EMI.ktCO2.SE.Res.HH.Thermal.SH.Geo.WH.Geo.Solar.Solar</t>
  </si>
  <si>
    <t>EMI.ktCO2.SE.Res.HH.Thermal.SH.Geo.WH.Elc.NoSolar.Elec</t>
  </si>
  <si>
    <t>EMI.ktCO2.SE.Res.HH.Thermal.SH.Geo.WH.Elc.Solar</t>
  </si>
  <si>
    <t>EMI.ktCO2.SE.Res.HH.Thermal.SH.Geo.WH.Elc.Solar.Elec</t>
  </si>
  <si>
    <t>EMI.ktCO2.SE.Res.HH.Thermal.SH.Geo.WH.Elc.Solar.Solar</t>
  </si>
  <si>
    <t>EMI.ktCO2.SE.Res.HH.Thermal.SH.Geo.CO</t>
  </si>
  <si>
    <t>EMI.ktCO2.SE.Res.HH.Thermal.SH.Geo.CO.LPG.LPG</t>
  </si>
  <si>
    <t>EMI.ktCO2.SE.Res.HH.Thermal.SH.Geo.CO.Elc.Elec</t>
  </si>
  <si>
    <t>EMI.ktCO2.SE.Res.HH.Thermal.SH.DistrHeat</t>
  </si>
  <si>
    <t>EMI.ktCO2.SE.Res.HH.Thermal.SH.DistrHeat.SH</t>
  </si>
  <si>
    <t>EMI.ktCO2.SE.Res.HH.Thermal.SH.DistrHeat.SH.Steam_Distr</t>
  </si>
  <si>
    <t>EMI.ktCO2.SE.Res.HH.Thermal.SH.DistrHeat.SH.Elec</t>
  </si>
  <si>
    <t>EMI.ktCO2.SE.Res.HH.Thermal.SH.DistrHeat.SC</t>
  </si>
  <si>
    <t>EMI.ktCO2.SE.Res.HH.Thermal.SH.DistrHeat.SC.AC.Elec</t>
  </si>
  <si>
    <t>EMI.ktCO2.SE.Res.HH.Thermal.SH.DistrHeat.WH</t>
  </si>
  <si>
    <t>EMI.ktCO2.SE.Res.HH.Thermal.SH.DistrHeat.WH.DistrHeat.NoSolar.Steam_Distr</t>
  </si>
  <si>
    <t>EMI.ktCO2.SE.Res.HH.Thermal.SH.DistrHeat.WH.DistrHeat.Solar</t>
  </si>
  <si>
    <t>EMI.ktCO2.SE.Res.HH.Thermal.SH.DistrHeat.WH.DistrHeat.Solar.Steam_Distr</t>
  </si>
  <si>
    <t>EMI.ktCO2.SE.Res.HH.Thermal.SH.DistrHeat.WH.DistrHeat.Solar.Solar</t>
  </si>
  <si>
    <t>EMI.ktCO2.SE.Res.HH.Thermal.SH.DistrHeat.WH.Elc.NoSolar.Elec</t>
  </si>
  <si>
    <t>EMI.ktCO2.SE.Res.HH.Thermal.SH.DistrHeat.WH.Elc.Solar</t>
  </si>
  <si>
    <t>EMI.ktCO2.SE.Res.HH.Thermal.SH.DistrHeat.WH.Elc.Solar.Elec</t>
  </si>
  <si>
    <t>EMI.ktCO2.SE.Res.HH.Thermal.SH.DistrHeat.WH.Elc.Solar.Solar</t>
  </si>
  <si>
    <t>EMI.ktCO2.SE.Res.HH.Thermal.SH.DistrHeat.CO</t>
  </si>
  <si>
    <t>EMI.ktCO2.SE.Res.HH.Thermal.SH.DistrHeat.CO.LPG.LPG</t>
  </si>
  <si>
    <t>EMI.ktCO2.SE.Res.HH.Thermal.SH.DistrHeat.CO.Elc.Elec</t>
  </si>
  <si>
    <t>EMI.ktCO2.SE.Res.HH.Thermal.SH.AdvElc</t>
  </si>
  <si>
    <t>EMI.ktCO2.SE.Res.HH.Thermal.SH.AdvElc.SH</t>
  </si>
  <si>
    <t>EMI.ktCO2.SE.Res.HH.Thermal.SH.AdvElc.SH.Elec</t>
  </si>
  <si>
    <t>EMI.ktCO2.SE.Res.HH.Thermal.SH.AdvElc.SC</t>
  </si>
  <si>
    <t>EMI.ktCO2.SE.Res.HH.Thermal.SH.AdvElc.SC.AC.Elec</t>
  </si>
  <si>
    <t>EMI.ktCO2.SE.Res.HH.Thermal.SH.AdvElc.WH</t>
  </si>
  <si>
    <t>EMI.ktCO2.SE.Res.HH.Thermal.SH.AdvElc.WH.LPG.NoSolar.LPG</t>
  </si>
  <si>
    <t>EMI.ktCO2.SE.Res.HH.Thermal.SH.AdvElc.WH.LPG.Solar</t>
  </si>
  <si>
    <t>EMI.ktCO2.SE.Res.HH.Thermal.SH.AdvElc.WH.LPG.Solar.LPG</t>
  </si>
  <si>
    <t>EMI.ktCO2.SE.Res.HH.Thermal.SH.AdvElc.WH.LPG.Solar.Solar</t>
  </si>
  <si>
    <t>EMI.ktCO2.SE.Res.HH.Thermal.SH.AdvElc.WH.Elc.NoSolar.Elec</t>
  </si>
  <si>
    <t>EMI.ktCO2.SE.Res.HH.Thermal.SH.AdvElc.WH.Elc.Solar</t>
  </si>
  <si>
    <t>EMI.ktCO2.SE.Res.HH.Thermal.SH.AdvElc.WH.Elc.Solar.Elec</t>
  </si>
  <si>
    <t>EMI.ktCO2.SE.Res.HH.Thermal.SH.AdvElc.WH.Elc.Solar.Solar</t>
  </si>
  <si>
    <t>EMI.ktCO2.SE.Res.HH.Thermal.SH.AdvElc.CO</t>
  </si>
  <si>
    <t>EMI.ktCO2.SE.Res.HH.Thermal.SH.AdvElc.CO.LPG.LPG</t>
  </si>
  <si>
    <t>EMI.ktCO2.SE.Res.HH.Thermal.SH.AdvElc.CO.Elc.Elec</t>
  </si>
  <si>
    <t>EMI.ktCO2.SE.Res.HH.Thermal.SH.ConvElc</t>
  </si>
  <si>
    <t>EMI.ktCO2.SE.Res.HH.Thermal.SH.ConvElc.SH</t>
  </si>
  <si>
    <t>EMI.ktCO2.SE.Res.HH.Thermal.SH.ConvElc.SH.Elec</t>
  </si>
  <si>
    <t>EMI.ktCO2.SE.Res.HH.Thermal.SH.ConvElc.SC</t>
  </si>
  <si>
    <t>EMI.ktCO2.SE.Res.HH.Thermal.SH.ConvElc.SC.AC.Elec</t>
  </si>
  <si>
    <t>EMI.ktCO2.SE.Res.HH.Thermal.SH.ConvElc.WH</t>
  </si>
  <si>
    <t>EMI.ktCO2.SE.Res.HH.Thermal.SH.ConvElc.WH.LPG.NoSolar.LPG</t>
  </si>
  <si>
    <t>EMI.ktCO2.SE.Res.HH.Thermal.SH.ConvElc.WH.LPG.Solar</t>
  </si>
  <si>
    <t>EMI.ktCO2.SE.Res.HH.Thermal.SH.ConvElc.WH.LPG.Solar.LPG</t>
  </si>
  <si>
    <t>EMI.ktCO2.SE.Res.HH.Thermal.SH.ConvElc.WH.LPG.Solar.Solar</t>
  </si>
  <si>
    <t>EMI.ktCO2.SE.Res.HH.Thermal.SH.ConvElc.WH.Elc.NoSolar.Elec</t>
  </si>
  <si>
    <t>EMI.ktCO2.SE.Res.HH.Thermal.SH.ConvElc.WH.Elc.Solar</t>
  </si>
  <si>
    <t>EMI.ktCO2.SE.Res.HH.Thermal.SH.ConvElc.WH.Elc.Solar.Elec</t>
  </si>
  <si>
    <t>EMI.ktCO2.SE.Res.HH.Thermal.SH.ConvElc.WH.Elc.Solar.Solar</t>
  </si>
  <si>
    <t>EMI.ktCO2.SE.Res.HH.Thermal.SH.ConvElc.CO</t>
  </si>
  <si>
    <t>EMI.ktCO2.SE.Res.HH.Thermal.SH.ConvElc.CO.LPG.LPG</t>
  </si>
  <si>
    <t>EMI.ktCO2.SE.Res.HH.Thermal.SH.ConvElc.CO.Elc.Elec</t>
  </si>
  <si>
    <t>SE - Final energy consumption per household (detailed structure)</t>
  </si>
  <si>
    <t>FEC_per_household.kWh.SE.Res.HH.Thermal.SH.Solids</t>
  </si>
  <si>
    <t>FEC_per_household.kWh.SE.Res.HH.Thermal.SH.Solids.SH</t>
  </si>
  <si>
    <t>FEC_per_household.kWh.SE.Res.HH.Thermal.SH.Solids.SH.Solids</t>
  </si>
  <si>
    <t>FEC_per_household.kWh.SE.Res.HH.Thermal.SH.Solids.SH.Elec</t>
  </si>
  <si>
    <t>FEC_per_household.kWh.SE.Res.HH.Thermal.SH.Solids.SC</t>
  </si>
  <si>
    <t>FEC_per_household.kWh.SE.Res.HH.Thermal.SH.Solids.SC.AC.Elec</t>
  </si>
  <si>
    <t>FEC_per_household.kWh.SE.Res.HH.Thermal.SH.Solids.WH</t>
  </si>
  <si>
    <t>FEC_per_household.kWh.SE.Res.HH.Thermal.SH.Solids.WH.Solids.NoSolar.Solids</t>
  </si>
  <si>
    <t>FEC_per_household.kWh.SE.Res.HH.Thermal.SH.Solids.WH.LPG.NoSolar.LPG</t>
  </si>
  <si>
    <t>FEC_per_household.kWh.SE.Res.HH.Thermal.SH.Solids.WH.LPG.Solar</t>
  </si>
  <si>
    <t>FEC_per_household.kWh.SE.Res.HH.Thermal.SH.Solids.WH.LPG.Solar.LPG</t>
  </si>
  <si>
    <t>FEC_per_household.kWh.SE.Res.HH.Thermal.SH.Solids.WH.LPG.Solar.Solar</t>
  </si>
  <si>
    <t>FEC_per_household.kWh.SE.Res.HH.Thermal.SH.Solids.WH.Elc.NoSolar.Elec</t>
  </si>
  <si>
    <t>FEC_per_household.kWh.SE.Res.HH.Thermal.SH.Solids.WH.Elc.Solar</t>
  </si>
  <si>
    <t>FEC_per_household.kWh.SE.Res.HH.Thermal.SH.Solids.WH.Elc.Solar.Elec</t>
  </si>
  <si>
    <t>FEC_per_household.kWh.SE.Res.HH.Thermal.SH.Solids.WH.Elc.Solar.Solar</t>
  </si>
  <si>
    <t>FEC_per_household.kWh.SE.Res.HH.Thermal.SH.Solids.CO</t>
  </si>
  <si>
    <t>FEC_per_household.kWh.SE.Res.HH.Thermal.SH.Solids.CO.Solids.Solids</t>
  </si>
  <si>
    <t>FEC_per_household.kWh.SE.Res.HH.Thermal.SH.Solids.CO.LPG.LPG</t>
  </si>
  <si>
    <t>FEC_per_household.kWh.SE.Res.HH.Thermal.SH.Solids.CO.Elc.Elec</t>
  </si>
  <si>
    <t>FEC_per_household.kWh.SE.Res.HH.Thermal.SH.LPG</t>
  </si>
  <si>
    <t>FEC_per_household.kWh.SE.Res.HH.Thermal.SH.LPG.SH</t>
  </si>
  <si>
    <t>FEC_per_household.kWh.SE.Res.HH.Thermal.SH.LPG.SH.LPG</t>
  </si>
  <si>
    <t>FEC_per_household.kWh.SE.Res.HH.Thermal.SH.LPG.SH.Elec</t>
  </si>
  <si>
    <t>FEC_per_household.kWh.SE.Res.HH.Thermal.SH.LPG.SC</t>
  </si>
  <si>
    <t>FEC_per_household.kWh.SE.Res.HH.Thermal.SH.LPG.SC.AC.Elec</t>
  </si>
  <si>
    <t>FEC_per_household.kWh.SE.Res.HH.Thermal.SH.LPG.WH</t>
  </si>
  <si>
    <t>FEC_per_household.kWh.SE.Res.HH.Thermal.SH.LPG.WH.LPG.NoSolar.LPG</t>
  </si>
  <si>
    <t>FEC_per_household.kWh.SE.Res.HH.Thermal.SH.LPG.WH.LPG.Solar</t>
  </si>
  <si>
    <t>FEC_per_household.kWh.SE.Res.HH.Thermal.SH.LPG.WH.LPG.Solar.LPG</t>
  </si>
  <si>
    <t>FEC_per_household.kWh.SE.Res.HH.Thermal.SH.LPG.WH.LPG.Solar.Solar</t>
  </si>
  <si>
    <t>FEC_per_household.kWh.SE.Res.HH.Thermal.SH.LPG.WH.Elc.NoSolar.Elec</t>
  </si>
  <si>
    <t>FEC_per_household.kWh.SE.Res.HH.Thermal.SH.LPG.WH.Elc.Solar</t>
  </si>
  <si>
    <t>FEC_per_household.kWh.SE.Res.HH.Thermal.SH.LPG.WH.Elc.Solar.Elec</t>
  </si>
  <si>
    <t>FEC_per_household.kWh.SE.Res.HH.Thermal.SH.LPG.WH.Elc.Solar.Solar</t>
  </si>
  <si>
    <t>FEC_per_household.kWh.SE.Res.HH.Thermal.SH.LPG.CO</t>
  </si>
  <si>
    <t>FEC_per_household.kWh.SE.Res.HH.Thermal.SH.LPG.CO.LPG.LPG</t>
  </si>
  <si>
    <t>FEC_per_household.kWh.SE.Res.HH.Thermal.SH.LPG.CO.Elc.Elec</t>
  </si>
  <si>
    <t>FEC_per_household.kWh.SE.Res.HH.Thermal.SH.Oil</t>
  </si>
  <si>
    <t>FEC_per_household.kWh.SE.Res.HH.Thermal.SH.Oil.SH</t>
  </si>
  <si>
    <t>FEC_per_household.kWh.SE.Res.HH.Thermal.SH.Oil.SH.Oil</t>
  </si>
  <si>
    <t>FEC_per_household.kWh.SE.Res.HH.Thermal.SH.Oil.SH.Elec</t>
  </si>
  <si>
    <t>FEC_per_household.kWh.SE.Res.HH.Thermal.SH.Oil.SC</t>
  </si>
  <si>
    <t>FEC_per_household.kWh.SE.Res.HH.Thermal.SH.Oil.SC.AC.Elec</t>
  </si>
  <si>
    <t>FEC_per_household.kWh.SE.Res.HH.Thermal.SH.Oil.WH</t>
  </si>
  <si>
    <t>FEC_per_household.kWh.SE.Res.HH.Thermal.SH.Oil.WH.Oil.NoSolar.Oil</t>
  </si>
  <si>
    <t>FEC_per_household.kWh.SE.Res.HH.Thermal.SH.Oil.WH.Oil.Solar</t>
  </si>
  <si>
    <t>FEC_per_household.kWh.SE.Res.HH.Thermal.SH.Oil.WH.Oil.Solar.Oil</t>
  </si>
  <si>
    <t>FEC_per_household.kWh.SE.Res.HH.Thermal.SH.Oil.WH.Oil.Solar.Solar</t>
  </si>
  <si>
    <t>FEC_per_household.kWh.SE.Res.HH.Thermal.SH.Oil.WH.Elc.NoSolar.Elec</t>
  </si>
  <si>
    <t>FEC_per_household.kWh.SE.Res.HH.Thermal.SH.Oil.WH.Elc.Solar</t>
  </si>
  <si>
    <t>FEC_per_household.kWh.SE.Res.HH.Thermal.SH.Oil.WH.Elc.Solar.Elec</t>
  </si>
  <si>
    <t>FEC_per_household.kWh.SE.Res.HH.Thermal.SH.Oil.WH.Elc.Solar.Solar</t>
  </si>
  <si>
    <t>FEC_per_household.kWh.SE.Res.HH.Thermal.SH.Oil.CO</t>
  </si>
  <si>
    <t>FEC_per_household.kWh.SE.Res.HH.Thermal.SH.Oil.CO.LPG.LPG</t>
  </si>
  <si>
    <t>FEC_per_household.kWh.SE.Res.HH.Thermal.SH.Oil.CO.Elc.Elec</t>
  </si>
  <si>
    <t>FEC_per_household.kWh.SE.Res.HH.Thermal.SH.Gas</t>
  </si>
  <si>
    <t>FEC_per_household.kWh.SE.Res.HH.Thermal.SH.Gas.SH</t>
  </si>
  <si>
    <t>FEC_per_household.kWh.SE.Res.HH.Thermal.SH.Gas.SH.Gas</t>
  </si>
  <si>
    <t>FEC_per_household.kWh.SE.Res.HH.Thermal.SH.Gas.SH.Elec</t>
  </si>
  <si>
    <t>FEC_per_household.kWh.SE.Res.HH.Thermal.SH.Gas.SC</t>
  </si>
  <si>
    <t>FEC_per_household.kWh.SE.Res.HH.Thermal.SH.Gas.SC.AC.Elec</t>
  </si>
  <si>
    <t>FEC_per_household.kWh.SE.Res.HH.Thermal.SH.Gas.WH</t>
  </si>
  <si>
    <t>FEC_per_household.kWh.SE.Res.HH.Thermal.SH.Gas.WH.Gas.NoSolar.Gas</t>
  </si>
  <si>
    <t>FEC_per_household.kWh.SE.Res.HH.Thermal.SH.Gas.WH.Gas.Solar</t>
  </si>
  <si>
    <t>FEC_per_household.kWh.SE.Res.HH.Thermal.SH.Gas.WH.Gas.Solar.Gas</t>
  </si>
  <si>
    <t>FEC_per_household.kWh.SE.Res.HH.Thermal.SH.Gas.WH.Gas.Solar.Solar</t>
  </si>
  <si>
    <t>FEC_per_household.kWh.SE.Res.HH.Thermal.SH.Gas.WH.Elc.NoSolar.Elec</t>
  </si>
  <si>
    <t>FEC_per_household.kWh.SE.Res.HH.Thermal.SH.Gas.WH.Elc.Solar</t>
  </si>
  <si>
    <t>FEC_per_household.kWh.SE.Res.HH.Thermal.SH.Gas.WH.Elc.Solar.Elec</t>
  </si>
  <si>
    <t>FEC_per_household.kWh.SE.Res.HH.Thermal.SH.Gas.WH.Elc.Solar.Solar</t>
  </si>
  <si>
    <t>FEC_per_household.kWh.SE.Res.HH.Thermal.SH.Gas.CO</t>
  </si>
  <si>
    <t>FEC_per_household.kWh.SE.Res.HH.Thermal.SH.Gas.CO.Gas.Gas</t>
  </si>
  <si>
    <t>FEC_per_household.kWh.SE.Res.HH.Thermal.SH.Gas.CO.Elc.Elec</t>
  </si>
  <si>
    <t>FEC_per_household.kWh.SE.Res.HH.Thermal.SH.Biomass</t>
  </si>
  <si>
    <t>FEC_per_household.kWh.SE.Res.HH.Thermal.SH.Biomass.SH</t>
  </si>
  <si>
    <t>FEC_per_household.kWh.SE.Res.HH.Thermal.SH.Biomass.SH.Biomass</t>
  </si>
  <si>
    <t>FEC_per_household.kWh.SE.Res.HH.Thermal.SH.Biomass.SH.Elec</t>
  </si>
  <si>
    <t>FEC_per_household.kWh.SE.Res.HH.Thermal.SH.Biomass.SC</t>
  </si>
  <si>
    <t>FEC_per_household.kWh.SE.Res.HH.Thermal.SH.Biomass.SC.AC.Elec</t>
  </si>
  <si>
    <t>FEC_per_household.kWh.SE.Res.HH.Thermal.SH.Biomass.WH</t>
  </si>
  <si>
    <t>FEC_per_household.kWh.SE.Res.HH.Thermal.SH.Biomass.WH.Biomass.NoSolar.Biomass</t>
  </si>
  <si>
    <t>FEC_per_household.kWh.SE.Res.HH.Thermal.SH.Biomass.WH.Biomass.Solar</t>
  </si>
  <si>
    <t>FEC_per_household.kWh.SE.Res.HH.Thermal.SH.Biomass.WH.Biomass.Solar.Biomass</t>
  </si>
  <si>
    <t>FEC_per_household.kWh.SE.Res.HH.Thermal.SH.Biomass.WH.Biomass.Solar.Solar</t>
  </si>
  <si>
    <t>FEC_per_household.kWh.SE.Res.HH.Thermal.SH.Biomass.WH.LPG.NoSolar.LPG</t>
  </si>
  <si>
    <t>FEC_per_household.kWh.SE.Res.HH.Thermal.SH.Biomass.WH.LPG.Solar</t>
  </si>
  <si>
    <t>FEC_per_household.kWh.SE.Res.HH.Thermal.SH.Biomass.WH.LPG.Solar.LPG</t>
  </si>
  <si>
    <t>FEC_per_household.kWh.SE.Res.HH.Thermal.SH.Biomass.WH.LPG.Solar.Solar</t>
  </si>
  <si>
    <t>FEC_per_household.kWh.SE.Res.HH.Thermal.SH.Biomass.WH.Elc.NoSolar.Elec</t>
  </si>
  <si>
    <t>FEC_per_household.kWh.SE.Res.HH.Thermal.SH.Biomass.WH.Elc.Solar</t>
  </si>
  <si>
    <t>FEC_per_household.kWh.SE.Res.HH.Thermal.SH.Biomass.WH.Elc.Solar.Elec</t>
  </si>
  <si>
    <t>FEC_per_household.kWh.SE.Res.HH.Thermal.SH.Biomass.WH.Elc.Solar.Solar</t>
  </si>
  <si>
    <t>FEC_per_household.kWh.SE.Res.HH.Thermal.SH.Biomass.CO</t>
  </si>
  <si>
    <t>FEC_per_household.kWh.SE.Res.HH.Thermal.SH.Biomass.CO.Biomass.Biomass</t>
  </si>
  <si>
    <t>FEC_per_household.kWh.SE.Res.HH.Thermal.SH.Biomass.CO.LPG.LPG</t>
  </si>
  <si>
    <t>FEC_per_household.kWh.SE.Res.HH.Thermal.SH.Biomass.CO.Elc.Elec</t>
  </si>
  <si>
    <t>FEC_per_household.kWh.SE.Res.HH.Thermal.SH.Geo</t>
  </si>
  <si>
    <t>FEC_per_household.kWh.SE.Res.HH.Thermal.SH.Geo.SH</t>
  </si>
  <si>
    <t>FEC_per_household.kWh.SE.Res.HH.Thermal.SH.Geo.SH.Geo</t>
  </si>
  <si>
    <t>FEC_per_household.kWh.SE.Res.HH.Thermal.SH.Geo.SH.Elec</t>
  </si>
  <si>
    <t>FEC_per_household.kWh.SE.Res.HH.Thermal.SH.Geo.SC</t>
  </si>
  <si>
    <t>FEC_per_household.kWh.SE.Res.HH.Thermal.SH.Geo.SC.AC.Elec</t>
  </si>
  <si>
    <t>FEC_per_household.kWh.SE.Res.HH.Thermal.SH.Geo.WH</t>
  </si>
  <si>
    <t>FEC_per_household.kWh.SE.Res.HH.Thermal.SH.Geo.WH.Geo.NoSolar.Geo</t>
  </si>
  <si>
    <t>FEC_per_household.kWh.SE.Res.HH.Thermal.SH.Geo.WH.Geo.Solar</t>
  </si>
  <si>
    <t>FEC_per_household.kWh.SE.Res.HH.Thermal.SH.Geo.WH.Geo.Solar.Geo</t>
  </si>
  <si>
    <t>FEC_per_household.kWh.SE.Res.HH.Thermal.SH.Geo.WH.Geo.Solar.Solar</t>
  </si>
  <si>
    <t>FEC_per_household.kWh.SE.Res.HH.Thermal.SH.Geo.WH.Elc.NoSolar.Elec</t>
  </si>
  <si>
    <t>FEC_per_household.kWh.SE.Res.HH.Thermal.SH.Geo.WH.Elc.Solar</t>
  </si>
  <si>
    <t>FEC_per_household.kWh.SE.Res.HH.Thermal.SH.Geo.WH.Elc.Solar.Elec</t>
  </si>
  <si>
    <t>FEC_per_household.kWh.SE.Res.HH.Thermal.SH.Geo.WH.Elc.Solar.Solar</t>
  </si>
  <si>
    <t>FEC_per_household.kWh.SE.Res.HH.Thermal.SH.Geo.CO</t>
  </si>
  <si>
    <t>FEC_per_household.kWh.SE.Res.HH.Thermal.SH.Geo.CO.LPG.LPG</t>
  </si>
  <si>
    <t>FEC_per_household.kWh.SE.Res.HH.Thermal.SH.Geo.CO.Elc.Elec</t>
  </si>
  <si>
    <t>FEC_per_household.kWh.SE.Res.HH.Thermal.SH.DistrHeat</t>
  </si>
  <si>
    <t>FEC_per_household.kWh.SE.Res.HH.Thermal.SH.DistrHeat.SH</t>
  </si>
  <si>
    <t>FEC_per_household.kWh.SE.Res.HH.Thermal.SH.DistrHeat.SH.Steam_Distr</t>
  </si>
  <si>
    <t>FEC_per_household.kWh.SE.Res.HH.Thermal.SH.DistrHeat.SH.Elec</t>
  </si>
  <si>
    <t>FEC_per_household.kWh.SE.Res.HH.Thermal.SH.DistrHeat.SC</t>
  </si>
  <si>
    <t>FEC_per_household.kWh.SE.Res.HH.Thermal.SH.DistrHeat.SC.AC.Elec</t>
  </si>
  <si>
    <t>FEC_per_household.kWh.SE.Res.HH.Thermal.SH.DistrHeat.WH</t>
  </si>
  <si>
    <t>FEC_per_household.kWh.SE.Res.HH.Thermal.SH.DistrHeat.WH.DistrHeat.NoSolar.Steam_Distr</t>
  </si>
  <si>
    <t>FEC_per_household.kWh.SE.Res.HH.Thermal.SH.DistrHeat.WH.DistrHeat.Solar</t>
  </si>
  <si>
    <t>FEC_per_household.kWh.SE.Res.HH.Thermal.SH.DistrHeat.WH.DistrHeat.Solar.Steam_Distr</t>
  </si>
  <si>
    <t>FEC_per_household.kWh.SE.Res.HH.Thermal.SH.DistrHeat.WH.DistrHeat.Solar.Solar</t>
  </si>
  <si>
    <t>FEC_per_household.kWh.SE.Res.HH.Thermal.SH.DistrHeat.WH.Elc.NoSolar.Elec</t>
  </si>
  <si>
    <t>FEC_per_household.kWh.SE.Res.HH.Thermal.SH.DistrHeat.WH.Elc.Solar</t>
  </si>
  <si>
    <t>FEC_per_household.kWh.SE.Res.HH.Thermal.SH.DistrHeat.WH.Elc.Solar.Elec</t>
  </si>
  <si>
    <t>FEC_per_household.kWh.SE.Res.HH.Thermal.SH.DistrHeat.WH.Elc.Solar.Solar</t>
  </si>
  <si>
    <t>FEC_per_household.kWh.SE.Res.HH.Thermal.SH.DistrHeat.CO</t>
  </si>
  <si>
    <t>FEC_per_household.kWh.SE.Res.HH.Thermal.SH.DistrHeat.CO.LPG.LPG</t>
  </si>
  <si>
    <t>FEC_per_household.kWh.SE.Res.HH.Thermal.SH.DistrHeat.CO.Elc.Elec</t>
  </si>
  <si>
    <t>FEC_per_household.kWh.SE.Res.HH.Thermal.SH.AdvElc</t>
  </si>
  <si>
    <t>FEC_per_household.kWh.SE.Res.HH.Thermal.SH.AdvElc.SH</t>
  </si>
  <si>
    <t>FEC_per_household.kWh.SE.Res.HH.Thermal.SH.AdvElc.SH.Elec</t>
  </si>
  <si>
    <t>FEC_per_household.kWh.SE.Res.HH.Thermal.SH.AdvElc.SC</t>
  </si>
  <si>
    <t>FEC_per_household.kWh.SE.Res.HH.Thermal.SH.AdvElc.SC.AC.Elec</t>
  </si>
  <si>
    <t>FEC_per_household.kWh.SE.Res.HH.Thermal.SH.AdvElc.WH</t>
  </si>
  <si>
    <t>FEC_per_household.kWh.SE.Res.HH.Thermal.SH.AdvElc.WH.LPG.NoSolar.LPG</t>
  </si>
  <si>
    <t>FEC_per_household.kWh.SE.Res.HH.Thermal.SH.AdvElc.WH.LPG.Solar</t>
  </si>
  <si>
    <t>FEC_per_household.kWh.SE.Res.HH.Thermal.SH.AdvElc.WH.LPG.Solar.LPG</t>
  </si>
  <si>
    <t>FEC_per_household.kWh.SE.Res.HH.Thermal.SH.AdvElc.WH.LPG.Solar.Solar</t>
  </si>
  <si>
    <t>FEC_per_household.kWh.SE.Res.HH.Thermal.SH.AdvElc.WH.Elc.NoSolar.Elec</t>
  </si>
  <si>
    <t>FEC_per_household.kWh.SE.Res.HH.Thermal.SH.AdvElc.WH.Elc.Solar</t>
  </si>
  <si>
    <t>FEC_per_household.kWh.SE.Res.HH.Thermal.SH.AdvElc.WH.Elc.Solar.Elec</t>
  </si>
  <si>
    <t>FEC_per_household.kWh.SE.Res.HH.Thermal.SH.AdvElc.WH.Elc.Solar.Solar</t>
  </si>
  <si>
    <t>FEC_per_household.kWh.SE.Res.HH.Thermal.SH.AdvElc.CO</t>
  </si>
  <si>
    <t>FEC_per_household.kWh.SE.Res.HH.Thermal.SH.AdvElc.CO.LPG.LPG</t>
  </si>
  <si>
    <t>FEC_per_household.kWh.SE.Res.HH.Thermal.SH.AdvElc.CO.Elc.Elec</t>
  </si>
  <si>
    <t>FEC_per_household.kWh.SE.Res.HH.Thermal.SH.ConvElc</t>
  </si>
  <si>
    <t>FEC_per_household.kWh.SE.Res.HH.Thermal.SH.ConvElc.SH</t>
  </si>
  <si>
    <t>FEC_per_household.kWh.SE.Res.HH.Thermal.SH.ConvElc.SH.Elec</t>
  </si>
  <si>
    <t>FEC_per_household.kWh.SE.Res.HH.Thermal.SH.ConvElc.SC</t>
  </si>
  <si>
    <t>FEC_per_household.kWh.SE.Res.HH.Thermal.SH.ConvElc.SC.AC.Elec</t>
  </si>
  <si>
    <t>FEC_per_household.kWh.SE.Res.HH.Thermal.SH.ConvElc.WH</t>
  </si>
  <si>
    <t>FEC_per_household.kWh.SE.Res.HH.Thermal.SH.ConvElc.WH.LPG.NoSolar.LPG</t>
  </si>
  <si>
    <t>FEC_per_household.kWh.SE.Res.HH.Thermal.SH.ConvElc.WH.LPG.Solar</t>
  </si>
  <si>
    <t>FEC_per_household.kWh.SE.Res.HH.Thermal.SH.ConvElc.WH.LPG.Solar.LPG</t>
  </si>
  <si>
    <t>FEC_per_household.kWh.SE.Res.HH.Thermal.SH.ConvElc.WH.LPG.Solar.Solar</t>
  </si>
  <si>
    <t>FEC_per_household.kWh.SE.Res.HH.Thermal.SH.ConvElc.WH.Elc.NoSolar.Elec</t>
  </si>
  <si>
    <t>FEC_per_household.kWh.SE.Res.HH.Thermal.SH.ConvElc.WH.Elc.Solar</t>
  </si>
  <si>
    <t>FEC_per_household.kWh.SE.Res.HH.Thermal.SH.ConvElc.WH.Elc.Solar.Elec</t>
  </si>
  <si>
    <t>FEC_per_household.kWh.SE.Res.HH.Thermal.SH.ConvElc.WH.Elc.Solar.Solar</t>
  </si>
  <si>
    <t>FEC_per_household.kWh.SE.Res.HH.Thermal.SH.ConvElc.CO</t>
  </si>
  <si>
    <t>FEC_per_household.kWh.SE.Res.HH.Thermal.SH.ConvElc.CO.LPG.LPG</t>
  </si>
  <si>
    <t>FEC_per_household.kWh.SE.Res.HH.Thermal.SH.ConvElc.CO.Elc.Elec</t>
  </si>
  <si>
    <t>SE - Thermal energy service per household (detailed structure)</t>
  </si>
  <si>
    <t>TES_per_household.kWh.SE.Res.HH.Thermal.SH.Solids</t>
  </si>
  <si>
    <t>TES_per_household.kWh.SE.Res.HH.Thermal.SH.Solids.SH</t>
  </si>
  <si>
    <t>TES_per_household.kWh.SE.Res.HH.Thermal.SH.Solids.SH.Solids</t>
  </si>
  <si>
    <t>TES_per_household.kWh.SE.Res.HH.Thermal.SH.Solids.SH.Elec</t>
  </si>
  <si>
    <t>TES_per_household.kWh.SE.Res.HH.Thermal.SH.Solids.SC</t>
  </si>
  <si>
    <t>TES_per_household.kWh.SE.Res.HH.Thermal.SH.Solids.SC.AC.Elec</t>
  </si>
  <si>
    <t>TES_per_household.kWh.SE.Res.HH.Thermal.SH.Solids.WH</t>
  </si>
  <si>
    <t>TES_per_household.kWh.SE.Res.HH.Thermal.SH.Solids.WH.Solids.NoSolar.Solids</t>
  </si>
  <si>
    <t>TES_per_household.kWh.SE.Res.HH.Thermal.SH.Solids.WH.LPG.NoSolar.LPG</t>
  </si>
  <si>
    <t>TES_per_household.kWh.SE.Res.HH.Thermal.SH.Solids.WH.LPG.Solar</t>
  </si>
  <si>
    <t>TES_per_household.kWh.SE.Res.HH.Thermal.SH.Solids.WH.LPG.Solar.LPG</t>
  </si>
  <si>
    <t>TES_per_household.kWh.SE.Res.HH.Thermal.SH.Solids.WH.LPG.Solar.Solar</t>
  </si>
  <si>
    <t>TES_per_household.kWh.SE.Res.HH.Thermal.SH.Solids.WH.Elc.NoSolar.Elec</t>
  </si>
  <si>
    <t>TES_per_household.kWh.SE.Res.HH.Thermal.SH.Solids.WH.Elc.Solar</t>
  </si>
  <si>
    <t>TES_per_household.kWh.SE.Res.HH.Thermal.SH.Solids.WH.Elc.Solar.Elec</t>
  </si>
  <si>
    <t>TES_per_household.kWh.SE.Res.HH.Thermal.SH.Solids.WH.Elc.Solar.Solar</t>
  </si>
  <si>
    <t>TES_per_household.kWh.SE.Res.HH.Thermal.SH.Solids.CO</t>
  </si>
  <si>
    <t>TES_per_household.kWh.SE.Res.HH.Thermal.SH.Solids.CO.Solids.Solids</t>
  </si>
  <si>
    <t>TES_per_household.kWh.SE.Res.HH.Thermal.SH.Solids.CO.LPG.LPG</t>
  </si>
  <si>
    <t>TES_per_household.kWh.SE.Res.HH.Thermal.SH.Solids.CO.Elc.Elec</t>
  </si>
  <si>
    <t>TES_per_household.kWh.SE.Res.HH.Thermal.SH.LPG</t>
  </si>
  <si>
    <t>TES_per_household.kWh.SE.Res.HH.Thermal.SH.LPG.SH</t>
  </si>
  <si>
    <t>TES_per_household.kWh.SE.Res.HH.Thermal.SH.LPG.SH.LPG</t>
  </si>
  <si>
    <t>TES_per_household.kWh.SE.Res.HH.Thermal.SH.LPG.SH.Elec</t>
  </si>
  <si>
    <t>TES_per_household.kWh.SE.Res.HH.Thermal.SH.LPG.SC</t>
  </si>
  <si>
    <t>TES_per_household.kWh.SE.Res.HH.Thermal.SH.LPG.SC.AC.Elec</t>
  </si>
  <si>
    <t>TES_per_household.kWh.SE.Res.HH.Thermal.SH.LPG.WH</t>
  </si>
  <si>
    <t>TES_per_household.kWh.SE.Res.HH.Thermal.SH.LPG.WH.LPG.NoSolar.LPG</t>
  </si>
  <si>
    <t>TES_per_household.kWh.SE.Res.HH.Thermal.SH.LPG.WH.LPG.Solar</t>
  </si>
  <si>
    <t>TES_per_household.kWh.SE.Res.HH.Thermal.SH.LPG.WH.LPG.Solar.LPG</t>
  </si>
  <si>
    <t>TES_per_household.kWh.SE.Res.HH.Thermal.SH.LPG.WH.LPG.Solar.Solar</t>
  </si>
  <si>
    <t>TES_per_household.kWh.SE.Res.HH.Thermal.SH.LPG.WH.Elc.NoSolar.Elec</t>
  </si>
  <si>
    <t>TES_per_household.kWh.SE.Res.HH.Thermal.SH.LPG.WH.Elc.Solar</t>
  </si>
  <si>
    <t>TES_per_household.kWh.SE.Res.HH.Thermal.SH.LPG.WH.Elc.Solar.Elec</t>
  </si>
  <si>
    <t>TES_per_household.kWh.SE.Res.HH.Thermal.SH.LPG.WH.Elc.Solar.Solar</t>
  </si>
  <si>
    <t>TES_per_household.kWh.SE.Res.HH.Thermal.SH.LPG.CO</t>
  </si>
  <si>
    <t>TES_per_household.kWh.SE.Res.HH.Thermal.SH.LPG.CO.LPG.LPG</t>
  </si>
  <si>
    <t>TES_per_household.kWh.SE.Res.HH.Thermal.SH.LPG.CO.Elc.Elec</t>
  </si>
  <si>
    <t>TES_per_household.kWh.SE.Res.HH.Thermal.SH.Oil</t>
  </si>
  <si>
    <t>TES_per_household.kWh.SE.Res.HH.Thermal.SH.Oil.SH</t>
  </si>
  <si>
    <t>TES_per_household.kWh.SE.Res.HH.Thermal.SH.Oil.SH.Oil</t>
  </si>
  <si>
    <t>TES_per_household.kWh.SE.Res.HH.Thermal.SH.Oil.SH.Elec</t>
  </si>
  <si>
    <t>TES_per_household.kWh.SE.Res.HH.Thermal.SH.Oil.SC</t>
  </si>
  <si>
    <t>TES_per_household.kWh.SE.Res.HH.Thermal.SH.Oil.SC.AC.Elec</t>
  </si>
  <si>
    <t>TES_per_household.kWh.SE.Res.HH.Thermal.SH.Oil.WH</t>
  </si>
  <si>
    <t>TES_per_household.kWh.SE.Res.HH.Thermal.SH.Oil.WH.Oil.NoSolar.Oil</t>
  </si>
  <si>
    <t>TES_per_household.kWh.SE.Res.HH.Thermal.SH.Oil.WH.Oil.Solar</t>
  </si>
  <si>
    <t>TES_per_household.kWh.SE.Res.HH.Thermal.SH.Oil.WH.Oil.Solar.Oil</t>
  </si>
  <si>
    <t>TES_per_household.kWh.SE.Res.HH.Thermal.SH.Oil.WH.Oil.Solar.Solar</t>
  </si>
  <si>
    <t>TES_per_household.kWh.SE.Res.HH.Thermal.SH.Oil.WH.Elc.NoSolar.Elec</t>
  </si>
  <si>
    <t>TES_per_household.kWh.SE.Res.HH.Thermal.SH.Oil.WH.Elc.Solar</t>
  </si>
  <si>
    <t>TES_per_household.kWh.SE.Res.HH.Thermal.SH.Oil.WH.Elc.Solar.Elec</t>
  </si>
  <si>
    <t>TES_per_household.kWh.SE.Res.HH.Thermal.SH.Oil.WH.Elc.Solar.Solar</t>
  </si>
  <si>
    <t>TES_per_household.kWh.SE.Res.HH.Thermal.SH.Oil.CO</t>
  </si>
  <si>
    <t>TES_per_household.kWh.SE.Res.HH.Thermal.SH.Oil.CO.LPG.LPG</t>
  </si>
  <si>
    <t>TES_per_household.kWh.SE.Res.HH.Thermal.SH.Oil.CO.Elc.Elec</t>
  </si>
  <si>
    <t>TES_per_household.kWh.SE.Res.HH.Thermal.SH.Gas</t>
  </si>
  <si>
    <t>TES_per_household.kWh.SE.Res.HH.Thermal.SH.Gas.SH</t>
  </si>
  <si>
    <t>TES_per_household.kWh.SE.Res.HH.Thermal.SH.Gas.SH.Gas</t>
  </si>
  <si>
    <t>TES_per_household.kWh.SE.Res.HH.Thermal.SH.Gas.SH.Elec</t>
  </si>
  <si>
    <t>TES_per_household.kWh.SE.Res.HH.Thermal.SH.Gas.SC</t>
  </si>
  <si>
    <t>TES_per_household.kWh.SE.Res.HH.Thermal.SH.Gas.SC.AC.Elec</t>
  </si>
  <si>
    <t>TES_per_household.kWh.SE.Res.HH.Thermal.SH.Gas.WH</t>
  </si>
  <si>
    <t>TES_per_household.kWh.SE.Res.HH.Thermal.SH.Gas.WH.Gas.NoSolar.Gas</t>
  </si>
  <si>
    <t>TES_per_household.kWh.SE.Res.HH.Thermal.SH.Gas.WH.Gas.Solar</t>
  </si>
  <si>
    <t>TES_per_household.kWh.SE.Res.HH.Thermal.SH.Gas.WH.Gas.Solar.Gas</t>
  </si>
  <si>
    <t>TES_per_household.kWh.SE.Res.HH.Thermal.SH.Gas.WH.Gas.Solar.Solar</t>
  </si>
  <si>
    <t>TES_per_household.kWh.SE.Res.HH.Thermal.SH.Gas.WH.Elc.NoSolar.Elec</t>
  </si>
  <si>
    <t>TES_per_household.kWh.SE.Res.HH.Thermal.SH.Gas.WH.Elc.Solar</t>
  </si>
  <si>
    <t>TES_per_household.kWh.SE.Res.HH.Thermal.SH.Gas.WH.Elc.Solar.Elec</t>
  </si>
  <si>
    <t>TES_per_household.kWh.SE.Res.HH.Thermal.SH.Gas.WH.Elc.Solar.Solar</t>
  </si>
  <si>
    <t>TES_per_household.kWh.SE.Res.HH.Thermal.SH.Gas.CO</t>
  </si>
  <si>
    <t>TES_per_household.kWh.SE.Res.HH.Thermal.SH.Gas.CO.Gas.Gas</t>
  </si>
  <si>
    <t>TES_per_household.kWh.SE.Res.HH.Thermal.SH.Gas.CO.Elc.Elec</t>
  </si>
  <si>
    <t>TES_per_household.kWh.SE.Res.HH.Thermal.SH.Biomass</t>
  </si>
  <si>
    <t>TES_per_household.kWh.SE.Res.HH.Thermal.SH.Biomass.SH</t>
  </si>
  <si>
    <t>TES_per_household.kWh.SE.Res.HH.Thermal.SH.Biomass.SH.Biomass</t>
  </si>
  <si>
    <t>TES_per_household.kWh.SE.Res.HH.Thermal.SH.Biomass.SH.Elec</t>
  </si>
  <si>
    <t>TES_per_household.kWh.SE.Res.HH.Thermal.SH.Biomass.SC</t>
  </si>
  <si>
    <t>TES_per_household.kWh.SE.Res.HH.Thermal.SH.Biomass.SC.AC.Elec</t>
  </si>
  <si>
    <t>TES_per_household.kWh.SE.Res.HH.Thermal.SH.Biomass.WH</t>
  </si>
  <si>
    <t>TES_per_household.kWh.SE.Res.HH.Thermal.SH.Biomass.WH.Biomass.NoSolar.Biomass</t>
  </si>
  <si>
    <t>TES_per_household.kWh.SE.Res.HH.Thermal.SH.Biomass.WH.Biomass.Solar</t>
  </si>
  <si>
    <t>TES_per_household.kWh.SE.Res.HH.Thermal.SH.Biomass.WH.Biomass.Solar.Biomass</t>
  </si>
  <si>
    <t>TES_per_household.kWh.SE.Res.HH.Thermal.SH.Biomass.WH.Biomass.Solar.Solar</t>
  </si>
  <si>
    <t>TES_per_household.kWh.SE.Res.HH.Thermal.SH.Biomass.WH.LPG.NoSolar.LPG</t>
  </si>
  <si>
    <t>TES_per_household.kWh.SE.Res.HH.Thermal.SH.Biomass.WH.LPG.Solar</t>
  </si>
  <si>
    <t>TES_per_household.kWh.SE.Res.HH.Thermal.SH.Biomass.WH.LPG.Solar.LPG</t>
  </si>
  <si>
    <t>TES_per_household.kWh.SE.Res.HH.Thermal.SH.Biomass.WH.LPG.Solar.Solar</t>
  </si>
  <si>
    <t>TES_per_household.kWh.SE.Res.HH.Thermal.SH.Biomass.WH.Elc.NoSolar.Elec</t>
  </si>
  <si>
    <t>TES_per_household.kWh.SE.Res.HH.Thermal.SH.Biomass.WH.Elc.Solar</t>
  </si>
  <si>
    <t>TES_per_household.kWh.SE.Res.HH.Thermal.SH.Biomass.WH.Elc.Solar.Elec</t>
  </si>
  <si>
    <t>TES_per_household.kWh.SE.Res.HH.Thermal.SH.Biomass.WH.Elc.Solar.Solar</t>
  </si>
  <si>
    <t>TES_per_household.kWh.SE.Res.HH.Thermal.SH.Biomass.CO</t>
  </si>
  <si>
    <t>TES_per_household.kWh.SE.Res.HH.Thermal.SH.Biomass.CO.Biomass.Biomass</t>
  </si>
  <si>
    <t>TES_per_household.kWh.SE.Res.HH.Thermal.SH.Biomass.CO.LPG.LPG</t>
  </si>
  <si>
    <t>TES_per_household.kWh.SE.Res.HH.Thermal.SH.Biomass.CO.Elc.Elec</t>
  </si>
  <si>
    <t>TES_per_household.kWh.SE.Res.HH.Thermal.SH.Geo</t>
  </si>
  <si>
    <t>TES_per_household.kWh.SE.Res.HH.Thermal.SH.Geo.SH</t>
  </si>
  <si>
    <t>TES_per_household.kWh.SE.Res.HH.Thermal.SH.Geo.SH.Geo</t>
  </si>
  <si>
    <t>TES_per_household.kWh.SE.Res.HH.Thermal.SH.Geo.SH.Elec</t>
  </si>
  <si>
    <t>TES_per_household.kWh.SE.Res.HH.Thermal.SH.Geo.SC</t>
  </si>
  <si>
    <t>TES_per_household.kWh.SE.Res.HH.Thermal.SH.Geo.SC.AC.Elec</t>
  </si>
  <si>
    <t>TES_per_household.kWh.SE.Res.HH.Thermal.SH.Geo.WH</t>
  </si>
  <si>
    <t>TES_per_household.kWh.SE.Res.HH.Thermal.SH.Geo.WH.Geo.NoSolar.Geo</t>
  </si>
  <si>
    <t>TES_per_household.kWh.SE.Res.HH.Thermal.SH.Geo.WH.Geo.Solar</t>
  </si>
  <si>
    <t>TES_per_household.kWh.SE.Res.HH.Thermal.SH.Geo.WH.Geo.Solar.Geo</t>
  </si>
  <si>
    <t>TES_per_household.kWh.SE.Res.HH.Thermal.SH.Geo.WH.Geo.Solar.Solar</t>
  </si>
  <si>
    <t>TES_per_household.kWh.SE.Res.HH.Thermal.SH.Geo.WH.Elc.NoSolar.Elec</t>
  </si>
  <si>
    <t>TES_per_household.kWh.SE.Res.HH.Thermal.SH.Geo.WH.Elc.Solar</t>
  </si>
  <si>
    <t>TES_per_household.kWh.SE.Res.HH.Thermal.SH.Geo.WH.Elc.Solar.Elec</t>
  </si>
  <si>
    <t>TES_per_household.kWh.SE.Res.HH.Thermal.SH.Geo.WH.Elc.Solar.Solar</t>
  </si>
  <si>
    <t>TES_per_household.kWh.SE.Res.HH.Thermal.SH.Geo.CO</t>
  </si>
  <si>
    <t>TES_per_household.kWh.SE.Res.HH.Thermal.SH.Geo.CO.LPG.LPG</t>
  </si>
  <si>
    <t>TES_per_household.kWh.SE.Res.HH.Thermal.SH.Geo.CO.Elc.Elec</t>
  </si>
  <si>
    <t>TES_per_household.kWh.SE.Res.HH.Thermal.SH.DistrHeat</t>
  </si>
  <si>
    <t>TES_per_household.kWh.SE.Res.HH.Thermal.SH.DistrHeat.SH</t>
  </si>
  <si>
    <t>TES_per_household.kWh.SE.Res.HH.Thermal.SH.DistrHeat.SH.Steam_Distr</t>
  </si>
  <si>
    <t>TES_per_household.kWh.SE.Res.HH.Thermal.SH.DistrHeat.SH.Elec</t>
  </si>
  <si>
    <t>TES_per_household.kWh.SE.Res.HH.Thermal.SH.DistrHeat.SC</t>
  </si>
  <si>
    <t>TES_per_household.kWh.SE.Res.HH.Thermal.SH.DistrHeat.SC.AC.Elec</t>
  </si>
  <si>
    <t>TES_per_household.kWh.SE.Res.HH.Thermal.SH.DistrHeat.WH</t>
  </si>
  <si>
    <t>TES_per_household.kWh.SE.Res.HH.Thermal.SH.DistrHeat.WH.DistrHeat.NoSolar.Steam_Distr</t>
  </si>
  <si>
    <t>TES_per_household.kWh.SE.Res.HH.Thermal.SH.DistrHeat.WH.DistrHeat.Solar</t>
  </si>
  <si>
    <t>TES_per_household.kWh.SE.Res.HH.Thermal.SH.DistrHeat.WH.DistrHeat.Solar.Steam_Distr</t>
  </si>
  <si>
    <t>TES_per_household.kWh.SE.Res.HH.Thermal.SH.DistrHeat.WH.DistrHeat.Solar.Solar</t>
  </si>
  <si>
    <t>TES_per_household.kWh.SE.Res.HH.Thermal.SH.DistrHeat.WH.Elc.NoSolar.Elec</t>
  </si>
  <si>
    <t>TES_per_household.kWh.SE.Res.HH.Thermal.SH.DistrHeat.WH.Elc.Solar</t>
  </si>
  <si>
    <t>TES_per_household.kWh.SE.Res.HH.Thermal.SH.DistrHeat.WH.Elc.Solar.Elec</t>
  </si>
  <si>
    <t>TES_per_household.kWh.SE.Res.HH.Thermal.SH.DistrHeat.WH.Elc.Solar.Solar</t>
  </si>
  <si>
    <t>TES_per_household.kWh.SE.Res.HH.Thermal.SH.DistrHeat.CO</t>
  </si>
  <si>
    <t>TES_per_household.kWh.SE.Res.HH.Thermal.SH.DistrHeat.CO.LPG.LPG</t>
  </si>
  <si>
    <t>TES_per_household.kWh.SE.Res.HH.Thermal.SH.DistrHeat.CO.Elc.Elec</t>
  </si>
  <si>
    <t>TES_per_household.kWh.SE.Res.HH.Thermal.SH.AdvElc</t>
  </si>
  <si>
    <t>TES_per_household.kWh.SE.Res.HH.Thermal.SH.AdvElc.SH</t>
  </si>
  <si>
    <t>TES_per_household.kWh.SE.Res.HH.Thermal.SH.AdvElc.SH.Elec</t>
  </si>
  <si>
    <t>TES_per_household.kWh.SE.Res.HH.Thermal.SH.AdvElc.SC</t>
  </si>
  <si>
    <t>TES_per_household.kWh.SE.Res.HH.Thermal.SH.AdvElc.SC.AC.Elec</t>
  </si>
  <si>
    <t>TES_per_household.kWh.SE.Res.HH.Thermal.SH.AdvElc.WH</t>
  </si>
  <si>
    <t>TES_per_household.kWh.SE.Res.HH.Thermal.SH.AdvElc.WH.LPG.NoSolar.LPG</t>
  </si>
  <si>
    <t>TES_per_household.kWh.SE.Res.HH.Thermal.SH.AdvElc.WH.LPG.Solar</t>
  </si>
  <si>
    <t>TES_per_household.kWh.SE.Res.HH.Thermal.SH.AdvElc.WH.LPG.Solar.LPG</t>
  </si>
  <si>
    <t>TES_per_household.kWh.SE.Res.HH.Thermal.SH.AdvElc.WH.LPG.Solar.Solar</t>
  </si>
  <si>
    <t>TES_per_household.kWh.SE.Res.HH.Thermal.SH.AdvElc.WH.Elc.NoSolar.Elec</t>
  </si>
  <si>
    <t>TES_per_household.kWh.SE.Res.HH.Thermal.SH.AdvElc.WH.Elc.Solar</t>
  </si>
  <si>
    <t>TES_per_household.kWh.SE.Res.HH.Thermal.SH.AdvElc.WH.Elc.Solar.Elec</t>
  </si>
  <si>
    <t>TES_per_household.kWh.SE.Res.HH.Thermal.SH.AdvElc.WH.Elc.Solar.Solar</t>
  </si>
  <si>
    <t>TES_per_household.kWh.SE.Res.HH.Thermal.SH.AdvElc.CO</t>
  </si>
  <si>
    <t>TES_per_household.kWh.SE.Res.HH.Thermal.SH.AdvElc.CO.LPG.LPG</t>
  </si>
  <si>
    <t>TES_per_household.kWh.SE.Res.HH.Thermal.SH.AdvElc.CO.Elc.Elec</t>
  </si>
  <si>
    <t>TES_per_household.kWh.SE.Res.HH.Thermal.SH.ConvElc</t>
  </si>
  <si>
    <t>TES_per_household.kWh.SE.Res.HH.Thermal.SH.ConvElc.SH</t>
  </si>
  <si>
    <t>TES_per_household.kWh.SE.Res.HH.Thermal.SH.ConvElc.SH.Elec</t>
  </si>
  <si>
    <t>TES_per_household.kWh.SE.Res.HH.Thermal.SH.ConvElc.SC</t>
  </si>
  <si>
    <t>TES_per_household.kWh.SE.Res.HH.Thermal.SH.ConvElc.SC.AC.Elec</t>
  </si>
  <si>
    <t>TES_per_household.kWh.SE.Res.HH.Thermal.SH.ConvElc.WH</t>
  </si>
  <si>
    <t>TES_per_household.kWh.SE.Res.HH.Thermal.SH.ConvElc.WH.LPG.NoSolar.LPG</t>
  </si>
  <si>
    <t>TES_per_household.kWh.SE.Res.HH.Thermal.SH.ConvElc.WH.LPG.Solar</t>
  </si>
  <si>
    <t>TES_per_household.kWh.SE.Res.HH.Thermal.SH.ConvElc.WH.LPG.Solar.LPG</t>
  </si>
  <si>
    <t>TES_per_household.kWh.SE.Res.HH.Thermal.SH.ConvElc.WH.LPG.Solar.Solar</t>
  </si>
  <si>
    <t>TES_per_household.kWh.SE.Res.HH.Thermal.SH.ConvElc.WH.Elc.NoSolar.Elec</t>
  </si>
  <si>
    <t>TES_per_household.kWh.SE.Res.HH.Thermal.SH.ConvElc.WH.Elc.Solar</t>
  </si>
  <si>
    <t>TES_per_household.kWh.SE.Res.HH.Thermal.SH.ConvElc.WH.Elc.Solar.Elec</t>
  </si>
  <si>
    <t>TES_per_household.kWh.SE.Res.HH.Thermal.SH.ConvElc.WH.Elc.Solar.Solar</t>
  </si>
  <si>
    <t>TES_per_household.kWh.SE.Res.HH.Thermal.SH.ConvElc.CO</t>
  </si>
  <si>
    <t>TES_per_household.kWh.SE.Res.HH.Thermal.SH.ConvElc.CO.LPG.LPG</t>
  </si>
  <si>
    <t>TES_per_household.kWh.SE.Res.HH.Thermal.SH.ConvElc.CO.Elc.Elec</t>
  </si>
  <si>
    <t>SE - CO2 emissions per household (detailed structure)</t>
  </si>
  <si>
    <t>EMI_per_household.kgCO2.SE.Res.HH.Thermal.SH.Solids</t>
  </si>
  <si>
    <t>EMI_per_household.kgCO2.SE.Res.HH.Thermal.SH.Solids.SH</t>
  </si>
  <si>
    <t>EMI_per_household.kgCO2.SE.Res.HH.Thermal.SH.Solids.SH.Solids</t>
  </si>
  <si>
    <t>EMI_per_household.kgCO2.SE.Res.HH.Thermal.SH.Solids.SH.Elec</t>
  </si>
  <si>
    <t>EMI_per_household.kgCO2.SE.Res.HH.Thermal.SH.Solids.SC</t>
  </si>
  <si>
    <t>EMI_per_household.kgCO2.SE.Res.HH.Thermal.SH.Solids.SC.AC.Elec</t>
  </si>
  <si>
    <t>EMI_per_household.kgCO2.SE.Res.HH.Thermal.SH.Solids.WH</t>
  </si>
  <si>
    <t>EMI_per_household.kgCO2.SE.Res.HH.Thermal.SH.Solids.WH.Solids.NoSolar.Solids</t>
  </si>
  <si>
    <t>EMI_per_household.kgCO2.SE.Res.HH.Thermal.SH.Solids.WH.LPG.NoSolar.LPG</t>
  </si>
  <si>
    <t>EMI_per_household.kgCO2.SE.Res.HH.Thermal.SH.Solids.WH.LPG.Solar</t>
  </si>
  <si>
    <t>EMI_per_household.kgCO2.SE.Res.HH.Thermal.SH.Solids.WH.LPG.Solar.LPG</t>
  </si>
  <si>
    <t>EMI_per_household.kgCO2.SE.Res.HH.Thermal.SH.Solids.WH.LPG.Solar.Solar</t>
  </si>
  <si>
    <t>EMI_per_household.kgCO2.SE.Res.HH.Thermal.SH.Solids.WH.Elc.NoSolar.Elec</t>
  </si>
  <si>
    <t>EMI_per_household.kgCO2.SE.Res.HH.Thermal.SH.Solids.WH.Elc.Solar</t>
  </si>
  <si>
    <t>EMI_per_household.kgCO2.SE.Res.HH.Thermal.SH.Solids.WH.Elc.Solar.Elec</t>
  </si>
  <si>
    <t>EMI_per_household.kgCO2.SE.Res.HH.Thermal.SH.Solids.WH.Elc.Solar.Solar</t>
  </si>
  <si>
    <t>EMI_per_household.kgCO2.SE.Res.HH.Thermal.SH.Solids.CO</t>
  </si>
  <si>
    <t>EMI_per_household.kgCO2.SE.Res.HH.Thermal.SH.Solids.CO.Solids.Solids</t>
  </si>
  <si>
    <t>EMI_per_household.kgCO2.SE.Res.HH.Thermal.SH.Solids.CO.LPG.LPG</t>
  </si>
  <si>
    <t>EMI_per_household.kgCO2.SE.Res.HH.Thermal.SH.Solids.CO.Elc.Elec</t>
  </si>
  <si>
    <t>EMI_per_household.kgCO2.SE.Res.HH.Thermal.SH.LPG</t>
  </si>
  <si>
    <t>EMI_per_household.kgCO2.SE.Res.HH.Thermal.SH.LPG.SH</t>
  </si>
  <si>
    <t>EMI_per_household.kgCO2.SE.Res.HH.Thermal.SH.LPG.SH.LPG</t>
  </si>
  <si>
    <t>EMI_per_household.kgCO2.SE.Res.HH.Thermal.SH.LPG.SH.Elec</t>
  </si>
  <si>
    <t>EMI_per_household.kgCO2.SE.Res.HH.Thermal.SH.LPG.SC</t>
  </si>
  <si>
    <t>EMI_per_household.kgCO2.SE.Res.HH.Thermal.SH.LPG.SC.AC.Elec</t>
  </si>
  <si>
    <t>EMI_per_household.kgCO2.SE.Res.HH.Thermal.SH.LPG.WH</t>
  </si>
  <si>
    <t>EMI_per_household.kgCO2.SE.Res.HH.Thermal.SH.LPG.WH.LPG.NoSolar.LPG</t>
  </si>
  <si>
    <t>EMI_per_household.kgCO2.SE.Res.HH.Thermal.SH.LPG.WH.LPG.Solar</t>
  </si>
  <si>
    <t>EMI_per_household.kgCO2.SE.Res.HH.Thermal.SH.LPG.WH.LPG.Solar.LPG</t>
  </si>
  <si>
    <t>EMI_per_household.kgCO2.SE.Res.HH.Thermal.SH.LPG.WH.LPG.Solar.Solar</t>
  </si>
  <si>
    <t>EMI_per_household.kgCO2.SE.Res.HH.Thermal.SH.LPG.WH.Elc.NoSolar.Elec</t>
  </si>
  <si>
    <t>EMI_per_household.kgCO2.SE.Res.HH.Thermal.SH.LPG.WH.Elc.Solar</t>
  </si>
  <si>
    <t>EMI_per_household.kgCO2.SE.Res.HH.Thermal.SH.LPG.WH.Elc.Solar.Elec</t>
  </si>
  <si>
    <t>EMI_per_household.kgCO2.SE.Res.HH.Thermal.SH.LPG.WH.Elc.Solar.Solar</t>
  </si>
  <si>
    <t>EMI_per_household.kgCO2.SE.Res.HH.Thermal.SH.LPG.CO</t>
  </si>
  <si>
    <t>EMI_per_household.kgCO2.SE.Res.HH.Thermal.SH.LPG.CO.LPG.LPG</t>
  </si>
  <si>
    <t>EMI_per_household.kgCO2.SE.Res.HH.Thermal.SH.LPG.CO.Elc.Elec</t>
  </si>
  <si>
    <t>EMI_per_household.kgCO2.SE.Res.HH.Thermal.SH.Oil</t>
  </si>
  <si>
    <t>EMI_per_household.kgCO2.SE.Res.HH.Thermal.SH.Oil.SH</t>
  </si>
  <si>
    <t>EMI_per_household.kgCO2.SE.Res.HH.Thermal.SH.Oil.SH.Oil</t>
  </si>
  <si>
    <t>EMI_per_household.kgCO2.SE.Res.HH.Thermal.SH.Oil.SH.Elec</t>
  </si>
  <si>
    <t>EMI_per_household.kgCO2.SE.Res.HH.Thermal.SH.Oil.SC</t>
  </si>
  <si>
    <t>EMI_per_household.kgCO2.SE.Res.HH.Thermal.SH.Oil.SC.AC.Elec</t>
  </si>
  <si>
    <t>EMI_per_household.kgCO2.SE.Res.HH.Thermal.SH.Oil.WH</t>
  </si>
  <si>
    <t>EMI_per_household.kgCO2.SE.Res.HH.Thermal.SH.Oil.WH.Oil.NoSolar.Oil</t>
  </si>
  <si>
    <t>EMI_per_household.kgCO2.SE.Res.HH.Thermal.SH.Oil.WH.Oil.Solar</t>
  </si>
  <si>
    <t>EMI_per_household.kgCO2.SE.Res.HH.Thermal.SH.Oil.WH.Oil.Solar.Oil</t>
  </si>
  <si>
    <t>EMI_per_household.kgCO2.SE.Res.HH.Thermal.SH.Oil.WH.Oil.Solar.Solar</t>
  </si>
  <si>
    <t>EMI_per_household.kgCO2.SE.Res.HH.Thermal.SH.Oil.WH.Elc.NoSolar.Elec</t>
  </si>
  <si>
    <t>EMI_per_household.kgCO2.SE.Res.HH.Thermal.SH.Oil.WH.Elc.Solar</t>
  </si>
  <si>
    <t>EMI_per_household.kgCO2.SE.Res.HH.Thermal.SH.Oil.WH.Elc.Solar.Elec</t>
  </si>
  <si>
    <t>EMI_per_household.kgCO2.SE.Res.HH.Thermal.SH.Oil.WH.Elc.Solar.Solar</t>
  </si>
  <si>
    <t>EMI_per_household.kgCO2.SE.Res.HH.Thermal.SH.Oil.CO</t>
  </si>
  <si>
    <t>EMI_per_household.kgCO2.SE.Res.HH.Thermal.SH.Oil.CO.LPG.LPG</t>
  </si>
  <si>
    <t>EMI_per_household.kgCO2.SE.Res.HH.Thermal.SH.Oil.CO.Elc.Elec</t>
  </si>
  <si>
    <t>EMI_per_household.kgCO2.SE.Res.HH.Thermal.SH.Gas</t>
  </si>
  <si>
    <t>EMI_per_household.kgCO2.SE.Res.HH.Thermal.SH.Gas.SH</t>
  </si>
  <si>
    <t>EMI_per_household.kgCO2.SE.Res.HH.Thermal.SH.Gas.SH.Gas</t>
  </si>
  <si>
    <t>EMI_per_household.kgCO2.SE.Res.HH.Thermal.SH.Gas.SH.Elec</t>
  </si>
  <si>
    <t>EMI_per_household.kgCO2.SE.Res.HH.Thermal.SH.Gas.SC</t>
  </si>
  <si>
    <t>EMI_per_household.kgCO2.SE.Res.HH.Thermal.SH.Gas.SC.AC.Elec</t>
  </si>
  <si>
    <t>EMI_per_household.kgCO2.SE.Res.HH.Thermal.SH.Gas.WH</t>
  </si>
  <si>
    <t>EMI_per_household.kgCO2.SE.Res.HH.Thermal.SH.Gas.WH.Gas.NoSolar.Gas</t>
  </si>
  <si>
    <t>EMI_per_household.kgCO2.SE.Res.HH.Thermal.SH.Gas.WH.Gas.Solar</t>
  </si>
  <si>
    <t>EMI_per_household.kgCO2.SE.Res.HH.Thermal.SH.Gas.WH.Gas.Solar.Gas</t>
  </si>
  <si>
    <t>EMI_per_household.kgCO2.SE.Res.HH.Thermal.SH.Gas.WH.Gas.Solar.Solar</t>
  </si>
  <si>
    <t>EMI_per_household.kgCO2.SE.Res.HH.Thermal.SH.Gas.WH.Elc.NoSolar.Elec</t>
  </si>
  <si>
    <t>EMI_per_household.kgCO2.SE.Res.HH.Thermal.SH.Gas.WH.Elc.Solar</t>
  </si>
  <si>
    <t>EMI_per_household.kgCO2.SE.Res.HH.Thermal.SH.Gas.WH.Elc.Solar.Elec</t>
  </si>
  <si>
    <t>EMI_per_household.kgCO2.SE.Res.HH.Thermal.SH.Gas.WH.Elc.Solar.Solar</t>
  </si>
  <si>
    <t>EMI_per_household.kgCO2.SE.Res.HH.Thermal.SH.Gas.CO</t>
  </si>
  <si>
    <t>EMI_per_household.kgCO2.SE.Res.HH.Thermal.SH.Gas.CO.Gas.Gas</t>
  </si>
  <si>
    <t>EMI_per_household.kgCO2.SE.Res.HH.Thermal.SH.Gas.CO.Elc.Elec</t>
  </si>
  <si>
    <t>EMI_per_household.kgCO2.SE.Res.HH.Thermal.SH.Biomass</t>
  </si>
  <si>
    <t>EMI_per_household.kgCO2.SE.Res.HH.Thermal.SH.Biomass.SH</t>
  </si>
  <si>
    <t>EMI_per_household.kgCO2.SE.Res.HH.Thermal.SH.Biomass.SH.Biomass</t>
  </si>
  <si>
    <t>EMI_per_household.kgCO2.SE.Res.HH.Thermal.SH.Biomass.SH.Elec</t>
  </si>
  <si>
    <t>EMI_per_household.kgCO2.SE.Res.HH.Thermal.SH.Biomass.SC</t>
  </si>
  <si>
    <t>EMI_per_household.kgCO2.SE.Res.HH.Thermal.SH.Biomass.SC.AC.Elec</t>
  </si>
  <si>
    <t>EMI_per_household.kgCO2.SE.Res.HH.Thermal.SH.Biomass.WH</t>
  </si>
  <si>
    <t>EMI_per_household.kgCO2.SE.Res.HH.Thermal.SH.Biomass.WH.Biomass.NoSolar.Biomass</t>
  </si>
  <si>
    <t>EMI_per_household.kgCO2.SE.Res.HH.Thermal.SH.Biomass.WH.Biomass.Solar</t>
  </si>
  <si>
    <t>EMI_per_household.kgCO2.SE.Res.HH.Thermal.SH.Biomass.WH.Biomass.Solar.Biomass</t>
  </si>
  <si>
    <t>EMI_per_household.kgCO2.SE.Res.HH.Thermal.SH.Biomass.WH.Biomass.Solar.Solar</t>
  </si>
  <si>
    <t>EMI_per_household.kgCO2.SE.Res.HH.Thermal.SH.Biomass.WH.LPG.NoSolar.LPG</t>
  </si>
  <si>
    <t>EMI_per_household.kgCO2.SE.Res.HH.Thermal.SH.Biomass.WH.LPG.Solar</t>
  </si>
  <si>
    <t>EMI_per_household.kgCO2.SE.Res.HH.Thermal.SH.Biomass.WH.LPG.Solar.LPG</t>
  </si>
  <si>
    <t>EMI_per_household.kgCO2.SE.Res.HH.Thermal.SH.Biomass.WH.LPG.Solar.Solar</t>
  </si>
  <si>
    <t>EMI_per_household.kgCO2.SE.Res.HH.Thermal.SH.Biomass.WH.Elc.NoSolar.Elec</t>
  </si>
  <si>
    <t>EMI_per_household.kgCO2.SE.Res.HH.Thermal.SH.Biomass.WH.Elc.Solar</t>
  </si>
  <si>
    <t>EMI_per_household.kgCO2.SE.Res.HH.Thermal.SH.Biomass.WH.Elc.Solar.Elec</t>
  </si>
  <si>
    <t>EMI_per_household.kgCO2.SE.Res.HH.Thermal.SH.Biomass.WH.Elc.Solar.Solar</t>
  </si>
  <si>
    <t>EMI_per_household.kgCO2.SE.Res.HH.Thermal.SH.Biomass.CO</t>
  </si>
  <si>
    <t>EMI_per_household.kgCO2.SE.Res.HH.Thermal.SH.Biomass.CO.Biomass.Biomass</t>
  </si>
  <si>
    <t>EMI_per_household.kgCO2.SE.Res.HH.Thermal.SH.Biomass.CO.LPG.LPG</t>
  </si>
  <si>
    <t>EMI_per_household.kgCO2.SE.Res.HH.Thermal.SH.Biomass.CO.Elc.Elec</t>
  </si>
  <si>
    <t>EMI_per_household.kgCO2.SE.Res.HH.Thermal.SH.Geo</t>
  </si>
  <si>
    <t>EMI_per_household.kgCO2.SE.Res.HH.Thermal.SH.Geo.SH</t>
  </si>
  <si>
    <t>EMI_per_household.kgCO2.SE.Res.HH.Thermal.SH.Geo.SH.Geo</t>
  </si>
  <si>
    <t>EMI_per_household.kgCO2.SE.Res.HH.Thermal.SH.Geo.SH.Elec</t>
  </si>
  <si>
    <t>EMI_per_household.kgCO2.SE.Res.HH.Thermal.SH.Geo.SC</t>
  </si>
  <si>
    <t>EMI_per_household.kgCO2.SE.Res.HH.Thermal.SH.Geo.SC.AC.Elec</t>
  </si>
  <si>
    <t>EMI_per_household.kgCO2.SE.Res.HH.Thermal.SH.Geo.WH</t>
  </si>
  <si>
    <t>EMI_per_household.kgCO2.SE.Res.HH.Thermal.SH.Geo.WH.Geo.NoSolar.Geo</t>
  </si>
  <si>
    <t>EMI_per_household.kgCO2.SE.Res.HH.Thermal.SH.Geo.WH.Geo.Solar</t>
  </si>
  <si>
    <t>EMI_per_household.kgCO2.SE.Res.HH.Thermal.SH.Geo.WH.Geo.Solar.Geo</t>
  </si>
  <si>
    <t>EMI_per_household.kgCO2.SE.Res.HH.Thermal.SH.Geo.WH.Geo.Solar.Solar</t>
  </si>
  <si>
    <t>EMI_per_household.kgCO2.SE.Res.HH.Thermal.SH.Geo.WH.Elc.NoSolar.Elec</t>
  </si>
  <si>
    <t>EMI_per_household.kgCO2.SE.Res.HH.Thermal.SH.Geo.WH.Elc.Solar</t>
  </si>
  <si>
    <t>EMI_per_household.kgCO2.SE.Res.HH.Thermal.SH.Geo.WH.Elc.Solar.Elec</t>
  </si>
  <si>
    <t>EMI_per_household.kgCO2.SE.Res.HH.Thermal.SH.Geo.WH.Elc.Solar.Solar</t>
  </si>
  <si>
    <t>EMI_per_household.kgCO2.SE.Res.HH.Thermal.SH.Geo.CO</t>
  </si>
  <si>
    <t>EMI_per_household.kgCO2.SE.Res.HH.Thermal.SH.Geo.CO.LPG.LPG</t>
  </si>
  <si>
    <t>EMI_per_household.kgCO2.SE.Res.HH.Thermal.SH.Geo.CO.Elc.Elec</t>
  </si>
  <si>
    <t>EMI_per_household.kgCO2.SE.Res.HH.Thermal.SH.DistrHeat</t>
  </si>
  <si>
    <t>EMI_per_household.kgCO2.SE.Res.HH.Thermal.SH.DistrHeat.SH</t>
  </si>
  <si>
    <t>EMI_per_household.kgCO2.SE.Res.HH.Thermal.SH.DistrHeat.SH.Steam_Distr</t>
  </si>
  <si>
    <t>EMI_per_household.kgCO2.SE.Res.HH.Thermal.SH.DistrHeat.SH.Elec</t>
  </si>
  <si>
    <t>EMI_per_household.kgCO2.SE.Res.HH.Thermal.SH.DistrHeat.SC</t>
  </si>
  <si>
    <t>EMI_per_household.kgCO2.SE.Res.HH.Thermal.SH.DistrHeat.SC.AC.Elec</t>
  </si>
  <si>
    <t>EMI_per_household.kgCO2.SE.Res.HH.Thermal.SH.DistrHeat.WH</t>
  </si>
  <si>
    <t>EMI_per_household.kgCO2.SE.Res.HH.Thermal.SH.DistrHeat.WH.DistrHeat.NoSolar.Steam_Distr</t>
  </si>
  <si>
    <t>EMI_per_household.kgCO2.SE.Res.HH.Thermal.SH.DistrHeat.WH.DistrHeat.Solar</t>
  </si>
  <si>
    <t>EMI_per_household.kgCO2.SE.Res.HH.Thermal.SH.DistrHeat.WH.DistrHeat.Solar.Steam_Distr</t>
  </si>
  <si>
    <t>EMI_per_household.kgCO2.SE.Res.HH.Thermal.SH.DistrHeat.WH.DistrHeat.Solar.Solar</t>
  </si>
  <si>
    <t>EMI_per_household.kgCO2.SE.Res.HH.Thermal.SH.DistrHeat.WH.Elc.NoSolar.Elec</t>
  </si>
  <si>
    <t>EMI_per_household.kgCO2.SE.Res.HH.Thermal.SH.DistrHeat.WH.Elc.Solar</t>
  </si>
  <si>
    <t>EMI_per_household.kgCO2.SE.Res.HH.Thermal.SH.DistrHeat.WH.Elc.Solar.Elec</t>
  </si>
  <si>
    <t>EMI_per_household.kgCO2.SE.Res.HH.Thermal.SH.DistrHeat.WH.Elc.Solar.Solar</t>
  </si>
  <si>
    <t>EMI_per_household.kgCO2.SE.Res.HH.Thermal.SH.DistrHeat.CO</t>
  </si>
  <si>
    <t>EMI_per_household.kgCO2.SE.Res.HH.Thermal.SH.DistrHeat.CO.LPG.LPG</t>
  </si>
  <si>
    <t>EMI_per_household.kgCO2.SE.Res.HH.Thermal.SH.DistrHeat.CO.Elc.Elec</t>
  </si>
  <si>
    <t>EMI_per_household.kgCO2.SE.Res.HH.Thermal.SH.AdvElc</t>
  </si>
  <si>
    <t>EMI_per_household.kgCO2.SE.Res.HH.Thermal.SH.AdvElc.SH</t>
  </si>
  <si>
    <t>EMI_per_household.kgCO2.SE.Res.HH.Thermal.SH.AdvElc.SH.Elec</t>
  </si>
  <si>
    <t>EMI_per_household.kgCO2.SE.Res.HH.Thermal.SH.AdvElc.SC</t>
  </si>
  <si>
    <t>EMI_per_household.kgCO2.SE.Res.HH.Thermal.SH.AdvElc.SC.AC.Elec</t>
  </si>
  <si>
    <t>EMI_per_household.kgCO2.SE.Res.HH.Thermal.SH.AdvElc.WH</t>
  </si>
  <si>
    <t>EMI_per_household.kgCO2.SE.Res.HH.Thermal.SH.AdvElc.WH.LPG.NoSolar.LPG</t>
  </si>
  <si>
    <t>EMI_per_household.kgCO2.SE.Res.HH.Thermal.SH.AdvElc.WH.LPG.Solar</t>
  </si>
  <si>
    <t>EMI_per_household.kgCO2.SE.Res.HH.Thermal.SH.AdvElc.WH.LPG.Solar.LPG</t>
  </si>
  <si>
    <t>EMI_per_household.kgCO2.SE.Res.HH.Thermal.SH.AdvElc.WH.LPG.Solar.Solar</t>
  </si>
  <si>
    <t>EMI_per_household.kgCO2.SE.Res.HH.Thermal.SH.AdvElc.WH.Elc.NoSolar.Elec</t>
  </si>
  <si>
    <t>EMI_per_household.kgCO2.SE.Res.HH.Thermal.SH.AdvElc.WH.Elc.Solar</t>
  </si>
  <si>
    <t>EMI_per_household.kgCO2.SE.Res.HH.Thermal.SH.AdvElc.WH.Elc.Solar.Elec</t>
  </si>
  <si>
    <t>EMI_per_household.kgCO2.SE.Res.HH.Thermal.SH.AdvElc.WH.Elc.Solar.Solar</t>
  </si>
  <si>
    <t>EMI_per_household.kgCO2.SE.Res.HH.Thermal.SH.AdvElc.CO</t>
  </si>
  <si>
    <t>EMI_per_household.kgCO2.SE.Res.HH.Thermal.SH.AdvElc.CO.LPG.LPG</t>
  </si>
  <si>
    <t>EMI_per_household.kgCO2.SE.Res.HH.Thermal.SH.AdvElc.CO.Elc.Elec</t>
  </si>
  <si>
    <t>EMI_per_household.kgCO2.SE.Res.HH.Thermal.SH.ConvElc</t>
  </si>
  <si>
    <t>EMI_per_household.kgCO2.SE.Res.HH.Thermal.SH.ConvElc.SH</t>
  </si>
  <si>
    <t>EMI_per_household.kgCO2.SE.Res.HH.Thermal.SH.ConvElc.SH.Elec</t>
  </si>
  <si>
    <t>EMI_per_household.kgCO2.SE.Res.HH.Thermal.SH.ConvElc.SC</t>
  </si>
  <si>
    <t>EMI_per_household.kgCO2.SE.Res.HH.Thermal.SH.ConvElc.SC.AC.Elec</t>
  </si>
  <si>
    <t>EMI_per_household.kgCO2.SE.Res.HH.Thermal.SH.ConvElc.WH</t>
  </si>
  <si>
    <t>EMI_per_household.kgCO2.SE.Res.HH.Thermal.SH.ConvElc.WH.LPG.NoSolar.LPG</t>
  </si>
  <si>
    <t>EMI_per_household.kgCO2.SE.Res.HH.Thermal.SH.ConvElc.WH.LPG.Solar</t>
  </si>
  <si>
    <t>EMI_per_household.kgCO2.SE.Res.HH.Thermal.SH.ConvElc.WH.LPG.Solar.LPG</t>
  </si>
  <si>
    <t>EMI_per_household.kgCO2.SE.Res.HH.Thermal.SH.ConvElc.WH.LPG.Solar.Solar</t>
  </si>
  <si>
    <t>EMI_per_household.kgCO2.SE.Res.HH.Thermal.SH.ConvElc.WH.Elc.NoSolar.Elec</t>
  </si>
  <si>
    <t>EMI_per_household.kgCO2.SE.Res.HH.Thermal.SH.ConvElc.WH.Elc.Solar</t>
  </si>
  <si>
    <t>EMI_per_household.kgCO2.SE.Res.HH.Thermal.SH.ConvElc.WH.Elc.Solar.Elec</t>
  </si>
  <si>
    <t>EMI_per_household.kgCO2.SE.Res.HH.Thermal.SH.ConvElc.WH.Elc.Solar.Solar</t>
  </si>
  <si>
    <t>EMI_per_household.kgCO2.SE.Res.HH.Thermal.SH.ConvElc.CO</t>
  </si>
  <si>
    <t>EMI_per_household.kgCO2.SE.Res.HH.Thermal.SH.ConvElc.CO.LPG.LPG</t>
  </si>
  <si>
    <t>EMI_per_household.kgCO2.SE.Res.HH.Thermal.SH.ConvElc.CO.Elc.Elec</t>
  </si>
  <si>
    <t>SE - Final energy consumption per surface area (detailed structure)</t>
  </si>
  <si>
    <t>FEC_per_sqm.kWh.SE.Res.HH.Thermal.SH.Solids</t>
  </si>
  <si>
    <t>FEC_per_sqm.kWh.SE.Res.HH.Thermal.SH.Solids.SH</t>
  </si>
  <si>
    <t>FEC_per_sqm.kWh.SE.Res.HH.Thermal.SH.Solids.SH.Solids</t>
  </si>
  <si>
    <t>FEC_per_sqm.kWh.SE.Res.HH.Thermal.SH.Solids.SH.Elec</t>
  </si>
  <si>
    <t>FEC_per_sqm.kWh.SE.Res.HH.Thermal.SH.Solids.SC</t>
  </si>
  <si>
    <t>FEC_per_sqm.kWh.SE.Res.HH.Thermal.SH.Solids.SC.AC.Elec</t>
  </si>
  <si>
    <t>FEC_per_sqm.kWh.SE.Res.HH.Thermal.SH.Solids.WH</t>
  </si>
  <si>
    <t>FEC_per_sqm.kWh.SE.Res.HH.Thermal.SH.Solids.WH.Solids.NoSolar.Solids</t>
  </si>
  <si>
    <t>FEC_per_sqm.kWh.SE.Res.HH.Thermal.SH.Solids.WH.LPG.NoSolar.LPG</t>
  </si>
  <si>
    <t>FEC_per_sqm.kWh.SE.Res.HH.Thermal.SH.Solids.WH.LPG.Solar</t>
  </si>
  <si>
    <t>FEC_per_sqm.kWh.SE.Res.HH.Thermal.SH.Solids.WH.LPG.Solar.LPG</t>
  </si>
  <si>
    <t>FEC_per_sqm.kWh.SE.Res.HH.Thermal.SH.Solids.WH.LPG.Solar.Solar</t>
  </si>
  <si>
    <t>FEC_per_sqm.kWh.SE.Res.HH.Thermal.SH.Solids.WH.Elc.NoSolar.Elec</t>
  </si>
  <si>
    <t>FEC_per_sqm.kWh.SE.Res.HH.Thermal.SH.Solids.WH.Elc.Solar</t>
  </si>
  <si>
    <t>FEC_per_sqm.kWh.SE.Res.HH.Thermal.SH.Solids.WH.Elc.Solar.Elec</t>
  </si>
  <si>
    <t>FEC_per_sqm.kWh.SE.Res.HH.Thermal.SH.Solids.WH.Elc.Solar.Solar</t>
  </si>
  <si>
    <t>FEC_per_sqm.kWh.SE.Res.HH.Thermal.SH.Solids.CO</t>
  </si>
  <si>
    <t>FEC_per_sqm.kWh.SE.Res.HH.Thermal.SH.Solids.CO.Solids.Solids</t>
  </si>
  <si>
    <t>FEC_per_sqm.kWh.SE.Res.HH.Thermal.SH.Solids.CO.LPG.LPG</t>
  </si>
  <si>
    <t>FEC_per_sqm.kWh.SE.Res.HH.Thermal.SH.Solids.CO.Elc.Elec</t>
  </si>
  <si>
    <t>FEC_per_sqm.kWh.SE.Res.HH.Thermal.SH.LPG</t>
  </si>
  <si>
    <t>FEC_per_sqm.kWh.SE.Res.HH.Thermal.SH.LPG.SH</t>
  </si>
  <si>
    <t>FEC_per_sqm.kWh.SE.Res.HH.Thermal.SH.LPG.SH.LPG</t>
  </si>
  <si>
    <t>FEC_per_sqm.kWh.SE.Res.HH.Thermal.SH.LPG.SH.Elec</t>
  </si>
  <si>
    <t>FEC_per_sqm.kWh.SE.Res.HH.Thermal.SH.LPG.SC</t>
  </si>
  <si>
    <t>FEC_per_sqm.kWh.SE.Res.HH.Thermal.SH.LPG.SC.AC.Elec</t>
  </si>
  <si>
    <t>FEC_per_sqm.kWh.SE.Res.HH.Thermal.SH.LPG.WH</t>
  </si>
  <si>
    <t>FEC_per_sqm.kWh.SE.Res.HH.Thermal.SH.LPG.WH.LPG.NoSolar.LPG</t>
  </si>
  <si>
    <t>FEC_per_sqm.kWh.SE.Res.HH.Thermal.SH.LPG.WH.LPG.Solar</t>
  </si>
  <si>
    <t>FEC_per_sqm.kWh.SE.Res.HH.Thermal.SH.LPG.WH.LPG.Solar.LPG</t>
  </si>
  <si>
    <t>FEC_per_sqm.kWh.SE.Res.HH.Thermal.SH.LPG.WH.LPG.Solar.Solar</t>
  </si>
  <si>
    <t>FEC_per_sqm.kWh.SE.Res.HH.Thermal.SH.LPG.WH.Elc.NoSolar.Elec</t>
  </si>
  <si>
    <t>FEC_per_sqm.kWh.SE.Res.HH.Thermal.SH.LPG.WH.Elc.Solar</t>
  </si>
  <si>
    <t>FEC_per_sqm.kWh.SE.Res.HH.Thermal.SH.LPG.WH.Elc.Solar.Elec</t>
  </si>
  <si>
    <t>FEC_per_sqm.kWh.SE.Res.HH.Thermal.SH.LPG.WH.Elc.Solar.Solar</t>
  </si>
  <si>
    <t>FEC_per_sqm.kWh.SE.Res.HH.Thermal.SH.LPG.CO</t>
  </si>
  <si>
    <t>FEC_per_sqm.kWh.SE.Res.HH.Thermal.SH.LPG.CO.LPG.LPG</t>
  </si>
  <si>
    <t>FEC_per_sqm.kWh.SE.Res.HH.Thermal.SH.LPG.CO.Elc.Elec</t>
  </si>
  <si>
    <t>FEC_per_sqm.kWh.SE.Res.HH.Thermal.SH.Oil</t>
  </si>
  <si>
    <t>FEC_per_sqm.kWh.SE.Res.HH.Thermal.SH.Oil.SH</t>
  </si>
  <si>
    <t>FEC_per_sqm.kWh.SE.Res.HH.Thermal.SH.Oil.SH.Oil</t>
  </si>
  <si>
    <t>FEC_per_sqm.kWh.SE.Res.HH.Thermal.SH.Oil.SH.Elec</t>
  </si>
  <si>
    <t>FEC_per_sqm.kWh.SE.Res.HH.Thermal.SH.Oil.SC</t>
  </si>
  <si>
    <t>FEC_per_sqm.kWh.SE.Res.HH.Thermal.SH.Oil.SC.AC.Elec</t>
  </si>
  <si>
    <t>FEC_per_sqm.kWh.SE.Res.HH.Thermal.SH.Oil.WH</t>
  </si>
  <si>
    <t>FEC_per_sqm.kWh.SE.Res.HH.Thermal.SH.Oil.WH.Oil.NoSolar.Oil</t>
  </si>
  <si>
    <t>FEC_per_sqm.kWh.SE.Res.HH.Thermal.SH.Oil.WH.Oil.Solar</t>
  </si>
  <si>
    <t>FEC_per_sqm.kWh.SE.Res.HH.Thermal.SH.Oil.WH.Oil.Solar.Oil</t>
  </si>
  <si>
    <t>FEC_per_sqm.kWh.SE.Res.HH.Thermal.SH.Oil.WH.Oil.Solar.Solar</t>
  </si>
  <si>
    <t>FEC_per_sqm.kWh.SE.Res.HH.Thermal.SH.Oil.WH.Elc.NoSolar.Elec</t>
  </si>
  <si>
    <t>FEC_per_sqm.kWh.SE.Res.HH.Thermal.SH.Oil.WH.Elc.Solar</t>
  </si>
  <si>
    <t>FEC_per_sqm.kWh.SE.Res.HH.Thermal.SH.Oil.WH.Elc.Solar.Elec</t>
  </si>
  <si>
    <t>FEC_per_sqm.kWh.SE.Res.HH.Thermal.SH.Oil.WH.Elc.Solar.Solar</t>
  </si>
  <si>
    <t>FEC_per_sqm.kWh.SE.Res.HH.Thermal.SH.Oil.CO</t>
  </si>
  <si>
    <t>FEC_per_sqm.kWh.SE.Res.HH.Thermal.SH.Oil.CO.LPG.LPG</t>
  </si>
  <si>
    <t>FEC_per_sqm.kWh.SE.Res.HH.Thermal.SH.Oil.CO.Elc.Elec</t>
  </si>
  <si>
    <t>FEC_per_sqm.kWh.SE.Res.HH.Thermal.SH.Gas</t>
  </si>
  <si>
    <t>FEC_per_sqm.kWh.SE.Res.HH.Thermal.SH.Gas.SH</t>
  </si>
  <si>
    <t>FEC_per_sqm.kWh.SE.Res.HH.Thermal.SH.Gas.SH.Gas</t>
  </si>
  <si>
    <t>FEC_per_sqm.kWh.SE.Res.HH.Thermal.SH.Gas.SH.Elec</t>
  </si>
  <si>
    <t>FEC_per_sqm.kWh.SE.Res.HH.Thermal.SH.Gas.SC</t>
  </si>
  <si>
    <t>FEC_per_sqm.kWh.SE.Res.HH.Thermal.SH.Gas.SC.AC.Elec</t>
  </si>
  <si>
    <t>FEC_per_sqm.kWh.SE.Res.HH.Thermal.SH.Gas.WH</t>
  </si>
  <si>
    <t>FEC_per_sqm.kWh.SE.Res.HH.Thermal.SH.Gas.WH.Gas.NoSolar.Gas</t>
  </si>
  <si>
    <t>FEC_per_sqm.kWh.SE.Res.HH.Thermal.SH.Gas.WH.Gas.Solar</t>
  </si>
  <si>
    <t>FEC_per_sqm.kWh.SE.Res.HH.Thermal.SH.Gas.WH.Gas.Solar.Gas</t>
  </si>
  <si>
    <t>FEC_per_sqm.kWh.SE.Res.HH.Thermal.SH.Gas.WH.Gas.Solar.Solar</t>
  </si>
  <si>
    <t>FEC_per_sqm.kWh.SE.Res.HH.Thermal.SH.Gas.WH.Elc.NoSolar.Elec</t>
  </si>
  <si>
    <t>FEC_per_sqm.kWh.SE.Res.HH.Thermal.SH.Gas.WH.Elc.Solar</t>
  </si>
  <si>
    <t>FEC_per_sqm.kWh.SE.Res.HH.Thermal.SH.Gas.WH.Elc.Solar.Elec</t>
  </si>
  <si>
    <t>FEC_per_sqm.kWh.SE.Res.HH.Thermal.SH.Gas.WH.Elc.Solar.Solar</t>
  </si>
  <si>
    <t>FEC_per_sqm.kWh.SE.Res.HH.Thermal.SH.Gas.CO</t>
  </si>
  <si>
    <t>FEC_per_sqm.kWh.SE.Res.HH.Thermal.SH.Gas.CO.Gas.Gas</t>
  </si>
  <si>
    <t>FEC_per_sqm.kWh.SE.Res.HH.Thermal.SH.Gas.CO.Elc.Elec</t>
  </si>
  <si>
    <t>FEC_per_sqm.kWh.SE.Res.HH.Thermal.SH.Biomass</t>
  </si>
  <si>
    <t>FEC_per_sqm.kWh.SE.Res.HH.Thermal.SH.Biomass.SH</t>
  </si>
  <si>
    <t>FEC_per_sqm.kWh.SE.Res.HH.Thermal.SH.Biomass.SH.Biomass</t>
  </si>
  <si>
    <t>FEC_per_sqm.kWh.SE.Res.HH.Thermal.SH.Biomass.SH.Elec</t>
  </si>
  <si>
    <t>FEC_per_sqm.kWh.SE.Res.HH.Thermal.SH.Biomass.SC</t>
  </si>
  <si>
    <t>FEC_per_sqm.kWh.SE.Res.HH.Thermal.SH.Biomass.SC.AC.Elec</t>
  </si>
  <si>
    <t>FEC_per_sqm.kWh.SE.Res.HH.Thermal.SH.Biomass.WH</t>
  </si>
  <si>
    <t>FEC_per_sqm.kWh.SE.Res.HH.Thermal.SH.Biomass.WH.Biomass.NoSolar.Biomass</t>
  </si>
  <si>
    <t>FEC_per_sqm.kWh.SE.Res.HH.Thermal.SH.Biomass.WH.Biomass.Solar</t>
  </si>
  <si>
    <t>FEC_per_sqm.kWh.SE.Res.HH.Thermal.SH.Biomass.WH.Biomass.Solar.Biomass</t>
  </si>
  <si>
    <t>FEC_per_sqm.kWh.SE.Res.HH.Thermal.SH.Biomass.WH.Biomass.Solar.Solar</t>
  </si>
  <si>
    <t>FEC_per_sqm.kWh.SE.Res.HH.Thermal.SH.Biomass.WH.LPG.NoSolar.LPG</t>
  </si>
  <si>
    <t>FEC_per_sqm.kWh.SE.Res.HH.Thermal.SH.Biomass.WH.LPG.Solar</t>
  </si>
  <si>
    <t>FEC_per_sqm.kWh.SE.Res.HH.Thermal.SH.Biomass.WH.LPG.Solar.LPG</t>
  </si>
  <si>
    <t>FEC_per_sqm.kWh.SE.Res.HH.Thermal.SH.Biomass.WH.LPG.Solar.Solar</t>
  </si>
  <si>
    <t>FEC_per_sqm.kWh.SE.Res.HH.Thermal.SH.Biomass.WH.Elc.NoSolar.Elec</t>
  </si>
  <si>
    <t>FEC_per_sqm.kWh.SE.Res.HH.Thermal.SH.Biomass.WH.Elc.Solar</t>
  </si>
  <si>
    <t>FEC_per_sqm.kWh.SE.Res.HH.Thermal.SH.Biomass.WH.Elc.Solar.Elec</t>
  </si>
  <si>
    <t>FEC_per_sqm.kWh.SE.Res.HH.Thermal.SH.Biomass.WH.Elc.Solar.Solar</t>
  </si>
  <si>
    <t>FEC_per_sqm.kWh.SE.Res.HH.Thermal.SH.Biomass.CO</t>
  </si>
  <si>
    <t>FEC_per_sqm.kWh.SE.Res.HH.Thermal.SH.Biomass.CO.Biomass.Biomass</t>
  </si>
  <si>
    <t>FEC_per_sqm.kWh.SE.Res.HH.Thermal.SH.Biomass.CO.LPG.LPG</t>
  </si>
  <si>
    <t>FEC_per_sqm.kWh.SE.Res.HH.Thermal.SH.Biomass.CO.Elc.Elec</t>
  </si>
  <si>
    <t>FEC_per_sqm.kWh.SE.Res.HH.Thermal.SH.Geo</t>
  </si>
  <si>
    <t>FEC_per_sqm.kWh.SE.Res.HH.Thermal.SH.Geo.SH</t>
  </si>
  <si>
    <t>FEC_per_sqm.kWh.SE.Res.HH.Thermal.SH.Geo.SH.Geo</t>
  </si>
  <si>
    <t>FEC_per_sqm.kWh.SE.Res.HH.Thermal.SH.Geo.SH.Elec</t>
  </si>
  <si>
    <t>FEC_per_sqm.kWh.SE.Res.HH.Thermal.SH.Geo.SC</t>
  </si>
  <si>
    <t>FEC_per_sqm.kWh.SE.Res.HH.Thermal.SH.Geo.SC.AC.Elec</t>
  </si>
  <si>
    <t>FEC_per_sqm.kWh.SE.Res.HH.Thermal.SH.Geo.WH</t>
  </si>
  <si>
    <t>FEC_per_sqm.kWh.SE.Res.HH.Thermal.SH.Geo.WH.Geo.NoSolar.Geo</t>
  </si>
  <si>
    <t>FEC_per_sqm.kWh.SE.Res.HH.Thermal.SH.Geo.WH.Geo.Solar</t>
  </si>
  <si>
    <t>FEC_per_sqm.kWh.SE.Res.HH.Thermal.SH.Geo.WH.Geo.Solar.Geo</t>
  </si>
  <si>
    <t>FEC_per_sqm.kWh.SE.Res.HH.Thermal.SH.Geo.WH.Geo.Solar.Solar</t>
  </si>
  <si>
    <t>FEC_per_sqm.kWh.SE.Res.HH.Thermal.SH.Geo.WH.Elc.NoSolar.Elec</t>
  </si>
  <si>
    <t>FEC_per_sqm.kWh.SE.Res.HH.Thermal.SH.Geo.WH.Elc.Solar</t>
  </si>
  <si>
    <t>FEC_per_sqm.kWh.SE.Res.HH.Thermal.SH.Geo.WH.Elc.Solar.Elec</t>
  </si>
  <si>
    <t>FEC_per_sqm.kWh.SE.Res.HH.Thermal.SH.Geo.WH.Elc.Solar.Solar</t>
  </si>
  <si>
    <t>FEC_per_sqm.kWh.SE.Res.HH.Thermal.SH.Geo.CO</t>
  </si>
  <si>
    <t>FEC_per_sqm.kWh.SE.Res.HH.Thermal.SH.Geo.CO.LPG.LPG</t>
  </si>
  <si>
    <t>FEC_per_sqm.kWh.SE.Res.HH.Thermal.SH.Geo.CO.Elc.Elec</t>
  </si>
  <si>
    <t>FEC_per_sqm.kWh.SE.Res.HH.Thermal.SH.DistrHeat</t>
  </si>
  <si>
    <t>FEC_per_sqm.kWh.SE.Res.HH.Thermal.SH.DistrHeat.SH</t>
  </si>
  <si>
    <t>FEC_per_sqm.kWh.SE.Res.HH.Thermal.SH.DistrHeat.SH.Steam_Distr</t>
  </si>
  <si>
    <t>FEC_per_sqm.kWh.SE.Res.HH.Thermal.SH.DistrHeat.SH.Elec</t>
  </si>
  <si>
    <t>FEC_per_sqm.kWh.SE.Res.HH.Thermal.SH.DistrHeat.SC</t>
  </si>
  <si>
    <t>FEC_per_sqm.kWh.SE.Res.HH.Thermal.SH.DistrHeat.SC.AC.Elec</t>
  </si>
  <si>
    <t>FEC_per_sqm.kWh.SE.Res.HH.Thermal.SH.DistrHeat.WH</t>
  </si>
  <si>
    <t>FEC_per_sqm.kWh.SE.Res.HH.Thermal.SH.DistrHeat.WH.DistrHeat.NoSolar.Steam_Distr</t>
  </si>
  <si>
    <t>FEC_per_sqm.kWh.SE.Res.HH.Thermal.SH.DistrHeat.WH.DistrHeat.Solar</t>
  </si>
  <si>
    <t>FEC_per_sqm.kWh.SE.Res.HH.Thermal.SH.DistrHeat.WH.DistrHeat.Solar.Steam_Distr</t>
  </si>
  <si>
    <t>FEC_per_sqm.kWh.SE.Res.HH.Thermal.SH.DistrHeat.WH.DistrHeat.Solar.Solar</t>
  </si>
  <si>
    <t>FEC_per_sqm.kWh.SE.Res.HH.Thermal.SH.DistrHeat.WH.Elc.NoSolar.Elec</t>
  </si>
  <si>
    <t>FEC_per_sqm.kWh.SE.Res.HH.Thermal.SH.DistrHeat.WH.Elc.Solar</t>
  </si>
  <si>
    <t>FEC_per_sqm.kWh.SE.Res.HH.Thermal.SH.DistrHeat.WH.Elc.Solar.Elec</t>
  </si>
  <si>
    <t>FEC_per_sqm.kWh.SE.Res.HH.Thermal.SH.DistrHeat.WH.Elc.Solar.Solar</t>
  </si>
  <si>
    <t>FEC_per_sqm.kWh.SE.Res.HH.Thermal.SH.DistrHeat.CO</t>
  </si>
  <si>
    <t>FEC_per_sqm.kWh.SE.Res.HH.Thermal.SH.DistrHeat.CO.LPG.LPG</t>
  </si>
  <si>
    <t>FEC_per_sqm.kWh.SE.Res.HH.Thermal.SH.DistrHeat.CO.Elc.Elec</t>
  </si>
  <si>
    <t>FEC_per_sqm.kWh.SE.Res.HH.Thermal.SH.AdvElc</t>
  </si>
  <si>
    <t>FEC_per_sqm.kWh.SE.Res.HH.Thermal.SH.AdvElc.SH</t>
  </si>
  <si>
    <t>FEC_per_sqm.kWh.SE.Res.HH.Thermal.SH.AdvElc.SH.Elec</t>
  </si>
  <si>
    <t>FEC_per_sqm.kWh.SE.Res.HH.Thermal.SH.AdvElc.SC</t>
  </si>
  <si>
    <t>FEC_per_sqm.kWh.SE.Res.HH.Thermal.SH.AdvElc.SC.AC.Elec</t>
  </si>
  <si>
    <t>FEC_per_sqm.kWh.SE.Res.HH.Thermal.SH.AdvElc.WH</t>
  </si>
  <si>
    <t>FEC_per_sqm.kWh.SE.Res.HH.Thermal.SH.AdvElc.WH.LPG.NoSolar.LPG</t>
  </si>
  <si>
    <t>FEC_per_sqm.kWh.SE.Res.HH.Thermal.SH.AdvElc.WH.LPG.Solar</t>
  </si>
  <si>
    <t>FEC_per_sqm.kWh.SE.Res.HH.Thermal.SH.AdvElc.WH.LPG.Solar.LPG</t>
  </si>
  <si>
    <t>FEC_per_sqm.kWh.SE.Res.HH.Thermal.SH.AdvElc.WH.LPG.Solar.Solar</t>
  </si>
  <si>
    <t>FEC_per_sqm.kWh.SE.Res.HH.Thermal.SH.AdvElc.WH.Elc.NoSolar.Elec</t>
  </si>
  <si>
    <t>FEC_per_sqm.kWh.SE.Res.HH.Thermal.SH.AdvElc.WH.Elc.Solar</t>
  </si>
  <si>
    <t>FEC_per_sqm.kWh.SE.Res.HH.Thermal.SH.AdvElc.WH.Elc.Solar.Elec</t>
  </si>
  <si>
    <t>FEC_per_sqm.kWh.SE.Res.HH.Thermal.SH.AdvElc.WH.Elc.Solar.Solar</t>
  </si>
  <si>
    <t>FEC_per_sqm.kWh.SE.Res.HH.Thermal.SH.AdvElc.CO</t>
  </si>
  <si>
    <t>FEC_per_sqm.kWh.SE.Res.HH.Thermal.SH.AdvElc.CO.LPG.LPG</t>
  </si>
  <si>
    <t>FEC_per_sqm.kWh.SE.Res.HH.Thermal.SH.AdvElc.CO.Elc.Elec</t>
  </si>
  <si>
    <t>FEC_per_sqm.kWh.SE.Res.HH.Thermal.SH.ConvElc</t>
  </si>
  <si>
    <t>FEC_per_sqm.kWh.SE.Res.HH.Thermal.SH.ConvElc.SH</t>
  </si>
  <si>
    <t>FEC_per_sqm.kWh.SE.Res.HH.Thermal.SH.ConvElc.SH.Elec</t>
  </si>
  <si>
    <t>FEC_per_sqm.kWh.SE.Res.HH.Thermal.SH.ConvElc.SC</t>
  </si>
  <si>
    <t>FEC_per_sqm.kWh.SE.Res.HH.Thermal.SH.ConvElc.SC.AC.Elec</t>
  </si>
  <si>
    <t>FEC_per_sqm.kWh.SE.Res.HH.Thermal.SH.ConvElc.WH</t>
  </si>
  <si>
    <t>FEC_per_sqm.kWh.SE.Res.HH.Thermal.SH.ConvElc.WH.LPG.NoSolar.LPG</t>
  </si>
  <si>
    <t>FEC_per_sqm.kWh.SE.Res.HH.Thermal.SH.ConvElc.WH.LPG.Solar</t>
  </si>
  <si>
    <t>FEC_per_sqm.kWh.SE.Res.HH.Thermal.SH.ConvElc.WH.LPG.Solar.LPG</t>
  </si>
  <si>
    <t>FEC_per_sqm.kWh.SE.Res.HH.Thermal.SH.ConvElc.WH.LPG.Solar.Solar</t>
  </si>
  <si>
    <t>FEC_per_sqm.kWh.SE.Res.HH.Thermal.SH.ConvElc.WH.Elc.NoSolar.Elec</t>
  </si>
  <si>
    <t>FEC_per_sqm.kWh.SE.Res.HH.Thermal.SH.ConvElc.WH.Elc.Solar</t>
  </si>
  <si>
    <t>FEC_per_sqm.kWh.SE.Res.HH.Thermal.SH.ConvElc.WH.Elc.Solar.Elec</t>
  </si>
  <si>
    <t>FEC_per_sqm.kWh.SE.Res.HH.Thermal.SH.ConvElc.WH.Elc.Solar.Solar</t>
  </si>
  <si>
    <t>FEC_per_sqm.kWh.SE.Res.HH.Thermal.SH.ConvElc.CO</t>
  </si>
  <si>
    <t>FEC_per_sqm.kWh.SE.Res.HH.Thermal.SH.ConvElc.CO.LPG.LPG</t>
  </si>
  <si>
    <t>FEC_per_sqm.kWh.SE.Res.HH.Thermal.SH.ConvElc.CO.Elc.Elec</t>
  </si>
  <si>
    <t>SE - Thermal energy service per surface area (detailed structure)</t>
  </si>
  <si>
    <t>TES_per_sqm.kWh.SE.Res.HH.Thermal.SH.Solids</t>
  </si>
  <si>
    <t>TES_per_sqm.kWh.SE.Res.HH.Thermal.SH.Solids.SH</t>
  </si>
  <si>
    <t>TES_per_sqm.kWh.SE.Res.HH.Thermal.SH.Solids.SH.Solids</t>
  </si>
  <si>
    <t>TES_per_sqm.kWh.SE.Res.HH.Thermal.SH.Solids.SH.Elec</t>
  </si>
  <si>
    <t>TES_per_sqm.kWh.SE.Res.HH.Thermal.SH.Solids.SC</t>
  </si>
  <si>
    <t>TES_per_sqm.kWh.SE.Res.HH.Thermal.SH.Solids.SC.AC.Elec</t>
  </si>
  <si>
    <t>TES_per_sqm.kWh.SE.Res.HH.Thermal.SH.Solids.WH</t>
  </si>
  <si>
    <t>TES_per_sqm.kWh.SE.Res.HH.Thermal.SH.Solids.WH.Solids.NoSolar.Solids</t>
  </si>
  <si>
    <t>TES_per_sqm.kWh.SE.Res.HH.Thermal.SH.Solids.WH.LPG.NoSolar.LPG</t>
  </si>
  <si>
    <t>TES_per_sqm.kWh.SE.Res.HH.Thermal.SH.Solids.WH.LPG.Solar</t>
  </si>
  <si>
    <t>TES_per_sqm.kWh.SE.Res.HH.Thermal.SH.Solids.WH.LPG.Solar.LPG</t>
  </si>
  <si>
    <t>TES_per_sqm.kWh.SE.Res.HH.Thermal.SH.Solids.WH.LPG.Solar.Solar</t>
  </si>
  <si>
    <t>TES_per_sqm.kWh.SE.Res.HH.Thermal.SH.Solids.WH.Elc.NoSolar.Elec</t>
  </si>
  <si>
    <t>TES_per_sqm.kWh.SE.Res.HH.Thermal.SH.Solids.WH.Elc.Solar</t>
  </si>
  <si>
    <t>TES_per_sqm.kWh.SE.Res.HH.Thermal.SH.Solids.WH.Elc.Solar.Elec</t>
  </si>
  <si>
    <t>TES_per_sqm.kWh.SE.Res.HH.Thermal.SH.Solids.WH.Elc.Solar.Solar</t>
  </si>
  <si>
    <t>TES_per_sqm.kWh.SE.Res.HH.Thermal.SH.Solids.CO</t>
  </si>
  <si>
    <t>TES_per_sqm.kWh.SE.Res.HH.Thermal.SH.Solids.CO.Solids.Solids</t>
  </si>
  <si>
    <t>TES_per_sqm.kWh.SE.Res.HH.Thermal.SH.Solids.CO.LPG.LPG</t>
  </si>
  <si>
    <t>TES_per_sqm.kWh.SE.Res.HH.Thermal.SH.Solids.CO.Elc.Elec</t>
  </si>
  <si>
    <t>TES_per_sqm.kWh.SE.Res.HH.Thermal.SH.LPG</t>
  </si>
  <si>
    <t>TES_per_sqm.kWh.SE.Res.HH.Thermal.SH.LPG.SH</t>
  </si>
  <si>
    <t>TES_per_sqm.kWh.SE.Res.HH.Thermal.SH.LPG.SH.LPG</t>
  </si>
  <si>
    <t>TES_per_sqm.kWh.SE.Res.HH.Thermal.SH.LPG.SH.Elec</t>
  </si>
  <si>
    <t>TES_per_sqm.kWh.SE.Res.HH.Thermal.SH.LPG.SC</t>
  </si>
  <si>
    <t>TES_per_sqm.kWh.SE.Res.HH.Thermal.SH.LPG.SC.AC.Elec</t>
  </si>
  <si>
    <t>TES_per_sqm.kWh.SE.Res.HH.Thermal.SH.LPG.WH</t>
  </si>
  <si>
    <t>TES_per_sqm.kWh.SE.Res.HH.Thermal.SH.LPG.WH.LPG.NoSolar.LPG</t>
  </si>
  <si>
    <t>TES_per_sqm.kWh.SE.Res.HH.Thermal.SH.LPG.WH.LPG.Solar</t>
  </si>
  <si>
    <t>TES_per_sqm.kWh.SE.Res.HH.Thermal.SH.LPG.WH.LPG.Solar.LPG</t>
  </si>
  <si>
    <t>TES_per_sqm.kWh.SE.Res.HH.Thermal.SH.LPG.WH.LPG.Solar.Solar</t>
  </si>
  <si>
    <t>TES_per_sqm.kWh.SE.Res.HH.Thermal.SH.LPG.WH.Elc.NoSolar.Elec</t>
  </si>
  <si>
    <t>TES_per_sqm.kWh.SE.Res.HH.Thermal.SH.LPG.WH.Elc.Solar</t>
  </si>
  <si>
    <t>TES_per_sqm.kWh.SE.Res.HH.Thermal.SH.LPG.WH.Elc.Solar.Elec</t>
  </si>
  <si>
    <t>TES_per_sqm.kWh.SE.Res.HH.Thermal.SH.LPG.WH.Elc.Solar.Solar</t>
  </si>
  <si>
    <t>TES_per_sqm.kWh.SE.Res.HH.Thermal.SH.LPG.CO</t>
  </si>
  <si>
    <t>TES_per_sqm.kWh.SE.Res.HH.Thermal.SH.LPG.CO.LPG.LPG</t>
  </si>
  <si>
    <t>TES_per_sqm.kWh.SE.Res.HH.Thermal.SH.LPG.CO.Elc.Elec</t>
  </si>
  <si>
    <t>TES_per_sqm.kWh.SE.Res.HH.Thermal.SH.Oil</t>
  </si>
  <si>
    <t>TES_per_sqm.kWh.SE.Res.HH.Thermal.SH.Oil.SH</t>
  </si>
  <si>
    <t>TES_per_sqm.kWh.SE.Res.HH.Thermal.SH.Oil.SH.Oil</t>
  </si>
  <si>
    <t>TES_per_sqm.kWh.SE.Res.HH.Thermal.SH.Oil.SH.Elec</t>
  </si>
  <si>
    <t>TES_per_sqm.kWh.SE.Res.HH.Thermal.SH.Oil.SC</t>
  </si>
  <si>
    <t>TES_per_sqm.kWh.SE.Res.HH.Thermal.SH.Oil.SC.AC.Elec</t>
  </si>
  <si>
    <t>TES_per_sqm.kWh.SE.Res.HH.Thermal.SH.Oil.WH</t>
  </si>
  <si>
    <t>TES_per_sqm.kWh.SE.Res.HH.Thermal.SH.Oil.WH.Oil.NoSolar.Oil</t>
  </si>
  <si>
    <t>TES_per_sqm.kWh.SE.Res.HH.Thermal.SH.Oil.WH.Oil.Solar</t>
  </si>
  <si>
    <t>TES_per_sqm.kWh.SE.Res.HH.Thermal.SH.Oil.WH.Oil.Solar.Oil</t>
  </si>
  <si>
    <t>TES_per_sqm.kWh.SE.Res.HH.Thermal.SH.Oil.WH.Oil.Solar.Solar</t>
  </si>
  <si>
    <t>TES_per_sqm.kWh.SE.Res.HH.Thermal.SH.Oil.WH.Elc.NoSolar.Elec</t>
  </si>
  <si>
    <t>TES_per_sqm.kWh.SE.Res.HH.Thermal.SH.Oil.WH.Elc.Solar</t>
  </si>
  <si>
    <t>TES_per_sqm.kWh.SE.Res.HH.Thermal.SH.Oil.WH.Elc.Solar.Elec</t>
  </si>
  <si>
    <t>TES_per_sqm.kWh.SE.Res.HH.Thermal.SH.Oil.WH.Elc.Solar.Solar</t>
  </si>
  <si>
    <t>TES_per_sqm.kWh.SE.Res.HH.Thermal.SH.Oil.CO</t>
  </si>
  <si>
    <t>TES_per_sqm.kWh.SE.Res.HH.Thermal.SH.Oil.CO.LPG.LPG</t>
  </si>
  <si>
    <t>TES_per_sqm.kWh.SE.Res.HH.Thermal.SH.Oil.CO.Elc.Elec</t>
  </si>
  <si>
    <t>TES_per_sqm.kWh.SE.Res.HH.Thermal.SH.Gas</t>
  </si>
  <si>
    <t>TES_per_sqm.kWh.SE.Res.HH.Thermal.SH.Gas.SH</t>
  </si>
  <si>
    <t>TES_per_sqm.kWh.SE.Res.HH.Thermal.SH.Gas.SH.Gas</t>
  </si>
  <si>
    <t>TES_per_sqm.kWh.SE.Res.HH.Thermal.SH.Gas.SH.Elec</t>
  </si>
  <si>
    <t>TES_per_sqm.kWh.SE.Res.HH.Thermal.SH.Gas.SC</t>
  </si>
  <si>
    <t>TES_per_sqm.kWh.SE.Res.HH.Thermal.SH.Gas.SC.AC.Elec</t>
  </si>
  <si>
    <t>TES_per_sqm.kWh.SE.Res.HH.Thermal.SH.Gas.WH</t>
  </si>
  <si>
    <t>TES_per_sqm.kWh.SE.Res.HH.Thermal.SH.Gas.WH.Gas.NoSolar.Gas</t>
  </si>
  <si>
    <t>TES_per_sqm.kWh.SE.Res.HH.Thermal.SH.Gas.WH.Gas.Solar</t>
  </si>
  <si>
    <t>TES_per_sqm.kWh.SE.Res.HH.Thermal.SH.Gas.WH.Gas.Solar.Gas</t>
  </si>
  <si>
    <t>TES_per_sqm.kWh.SE.Res.HH.Thermal.SH.Gas.WH.Gas.Solar.Solar</t>
  </si>
  <si>
    <t>TES_per_sqm.kWh.SE.Res.HH.Thermal.SH.Gas.WH.Elc.NoSolar.Elec</t>
  </si>
  <si>
    <t>TES_per_sqm.kWh.SE.Res.HH.Thermal.SH.Gas.WH.Elc.Solar</t>
  </si>
  <si>
    <t>TES_per_sqm.kWh.SE.Res.HH.Thermal.SH.Gas.WH.Elc.Solar.Elec</t>
  </si>
  <si>
    <t>TES_per_sqm.kWh.SE.Res.HH.Thermal.SH.Gas.WH.Elc.Solar.Solar</t>
  </si>
  <si>
    <t>TES_per_sqm.kWh.SE.Res.HH.Thermal.SH.Gas.CO</t>
  </si>
  <si>
    <t>TES_per_sqm.kWh.SE.Res.HH.Thermal.SH.Gas.CO.Gas.Gas</t>
  </si>
  <si>
    <t>TES_per_sqm.kWh.SE.Res.HH.Thermal.SH.Gas.CO.Elc.Elec</t>
  </si>
  <si>
    <t>TES_per_sqm.kWh.SE.Res.HH.Thermal.SH.Biomass</t>
  </si>
  <si>
    <t>TES_per_sqm.kWh.SE.Res.HH.Thermal.SH.Biomass.SH</t>
  </si>
  <si>
    <t>TES_per_sqm.kWh.SE.Res.HH.Thermal.SH.Biomass.SH.Biomass</t>
  </si>
  <si>
    <t>TES_per_sqm.kWh.SE.Res.HH.Thermal.SH.Biomass.SH.Elec</t>
  </si>
  <si>
    <t>TES_per_sqm.kWh.SE.Res.HH.Thermal.SH.Biomass.SC</t>
  </si>
  <si>
    <t>TES_per_sqm.kWh.SE.Res.HH.Thermal.SH.Biomass.SC.AC.Elec</t>
  </si>
  <si>
    <t>TES_per_sqm.kWh.SE.Res.HH.Thermal.SH.Biomass.WH</t>
  </si>
  <si>
    <t>TES_per_sqm.kWh.SE.Res.HH.Thermal.SH.Biomass.WH.Biomass.NoSolar.Biomass</t>
  </si>
  <si>
    <t>TES_per_sqm.kWh.SE.Res.HH.Thermal.SH.Biomass.WH.Biomass.Solar</t>
  </si>
  <si>
    <t>TES_per_sqm.kWh.SE.Res.HH.Thermal.SH.Biomass.WH.Biomass.Solar.Biomass</t>
  </si>
  <si>
    <t>TES_per_sqm.kWh.SE.Res.HH.Thermal.SH.Biomass.WH.Biomass.Solar.Solar</t>
  </si>
  <si>
    <t>TES_per_sqm.kWh.SE.Res.HH.Thermal.SH.Biomass.WH.LPG.NoSolar.LPG</t>
  </si>
  <si>
    <t>TES_per_sqm.kWh.SE.Res.HH.Thermal.SH.Biomass.WH.LPG.Solar</t>
  </si>
  <si>
    <t>TES_per_sqm.kWh.SE.Res.HH.Thermal.SH.Biomass.WH.LPG.Solar.LPG</t>
  </si>
  <si>
    <t>TES_per_sqm.kWh.SE.Res.HH.Thermal.SH.Biomass.WH.LPG.Solar.Solar</t>
  </si>
  <si>
    <t>TES_per_sqm.kWh.SE.Res.HH.Thermal.SH.Biomass.WH.Elc.NoSolar.Elec</t>
  </si>
  <si>
    <t>TES_per_sqm.kWh.SE.Res.HH.Thermal.SH.Biomass.WH.Elc.Solar</t>
  </si>
  <si>
    <t>TES_per_sqm.kWh.SE.Res.HH.Thermal.SH.Biomass.WH.Elc.Solar.Elec</t>
  </si>
  <si>
    <t>TES_per_sqm.kWh.SE.Res.HH.Thermal.SH.Biomass.WH.Elc.Solar.Solar</t>
  </si>
  <si>
    <t>TES_per_sqm.kWh.SE.Res.HH.Thermal.SH.Biomass.CO</t>
  </si>
  <si>
    <t>TES_per_sqm.kWh.SE.Res.HH.Thermal.SH.Biomass.CO.Biomass.Biomass</t>
  </si>
  <si>
    <t>TES_per_sqm.kWh.SE.Res.HH.Thermal.SH.Biomass.CO.LPG.LPG</t>
  </si>
  <si>
    <t>TES_per_sqm.kWh.SE.Res.HH.Thermal.SH.Biomass.CO.Elc.Elec</t>
  </si>
  <si>
    <t>TES_per_sqm.kWh.SE.Res.HH.Thermal.SH.Geo</t>
  </si>
  <si>
    <t>TES_per_sqm.kWh.SE.Res.HH.Thermal.SH.Geo.SH</t>
  </si>
  <si>
    <t>TES_per_sqm.kWh.SE.Res.HH.Thermal.SH.Geo.SH.Geo</t>
  </si>
  <si>
    <t>TES_per_sqm.kWh.SE.Res.HH.Thermal.SH.Geo.SH.Elec</t>
  </si>
  <si>
    <t>TES_per_sqm.kWh.SE.Res.HH.Thermal.SH.Geo.SC</t>
  </si>
  <si>
    <t>TES_per_sqm.kWh.SE.Res.HH.Thermal.SH.Geo.SC.AC.Elec</t>
  </si>
  <si>
    <t>TES_per_sqm.kWh.SE.Res.HH.Thermal.SH.Geo.WH</t>
  </si>
  <si>
    <t>TES_per_sqm.kWh.SE.Res.HH.Thermal.SH.Geo.WH.Geo.NoSolar.Geo</t>
  </si>
  <si>
    <t>TES_per_sqm.kWh.SE.Res.HH.Thermal.SH.Geo.WH.Geo.Solar</t>
  </si>
  <si>
    <t>TES_per_sqm.kWh.SE.Res.HH.Thermal.SH.Geo.WH.Geo.Solar.Geo</t>
  </si>
  <si>
    <t>TES_per_sqm.kWh.SE.Res.HH.Thermal.SH.Geo.WH.Geo.Solar.Solar</t>
  </si>
  <si>
    <t>TES_per_sqm.kWh.SE.Res.HH.Thermal.SH.Geo.WH.Elc.NoSolar.Elec</t>
  </si>
  <si>
    <t>TES_per_sqm.kWh.SE.Res.HH.Thermal.SH.Geo.WH.Elc.Solar</t>
  </si>
  <si>
    <t>TES_per_sqm.kWh.SE.Res.HH.Thermal.SH.Geo.WH.Elc.Solar.Elec</t>
  </si>
  <si>
    <t>TES_per_sqm.kWh.SE.Res.HH.Thermal.SH.Geo.WH.Elc.Solar.Solar</t>
  </si>
  <si>
    <t>TES_per_sqm.kWh.SE.Res.HH.Thermal.SH.Geo.CO</t>
  </si>
  <si>
    <t>TES_per_sqm.kWh.SE.Res.HH.Thermal.SH.Geo.CO.LPG.LPG</t>
  </si>
  <si>
    <t>TES_per_sqm.kWh.SE.Res.HH.Thermal.SH.Geo.CO.Elc.Elec</t>
  </si>
  <si>
    <t>TES_per_sqm.kWh.SE.Res.HH.Thermal.SH.DistrHeat</t>
  </si>
  <si>
    <t>TES_per_sqm.kWh.SE.Res.HH.Thermal.SH.DistrHeat.SH</t>
  </si>
  <si>
    <t>TES_per_sqm.kWh.SE.Res.HH.Thermal.SH.DistrHeat.SH.Steam_Distr</t>
  </si>
  <si>
    <t>TES_per_sqm.kWh.SE.Res.HH.Thermal.SH.DistrHeat.SH.Elec</t>
  </si>
  <si>
    <t>TES_per_sqm.kWh.SE.Res.HH.Thermal.SH.DistrHeat.SC</t>
  </si>
  <si>
    <t>TES_per_sqm.kWh.SE.Res.HH.Thermal.SH.DistrHeat.SC.AC.Elec</t>
  </si>
  <si>
    <t>TES_per_sqm.kWh.SE.Res.HH.Thermal.SH.DistrHeat.WH</t>
  </si>
  <si>
    <t>TES_per_sqm.kWh.SE.Res.HH.Thermal.SH.DistrHeat.WH.DistrHeat.NoSolar.Steam_Distr</t>
  </si>
  <si>
    <t>TES_per_sqm.kWh.SE.Res.HH.Thermal.SH.DistrHeat.WH.DistrHeat.Solar</t>
  </si>
  <si>
    <t>TES_per_sqm.kWh.SE.Res.HH.Thermal.SH.DistrHeat.WH.DistrHeat.Solar.Steam_Distr</t>
  </si>
  <si>
    <t>TES_per_sqm.kWh.SE.Res.HH.Thermal.SH.DistrHeat.WH.DistrHeat.Solar.Solar</t>
  </si>
  <si>
    <t>TES_per_sqm.kWh.SE.Res.HH.Thermal.SH.DistrHeat.WH.Elc.NoSolar.Elec</t>
  </si>
  <si>
    <t>TES_per_sqm.kWh.SE.Res.HH.Thermal.SH.DistrHeat.WH.Elc.Solar</t>
  </si>
  <si>
    <t>TES_per_sqm.kWh.SE.Res.HH.Thermal.SH.DistrHeat.WH.Elc.Solar.Elec</t>
  </si>
  <si>
    <t>TES_per_sqm.kWh.SE.Res.HH.Thermal.SH.DistrHeat.WH.Elc.Solar.Solar</t>
  </si>
  <si>
    <t>TES_per_sqm.kWh.SE.Res.HH.Thermal.SH.DistrHeat.CO</t>
  </si>
  <si>
    <t>TES_per_sqm.kWh.SE.Res.HH.Thermal.SH.DistrHeat.CO.LPG.LPG</t>
  </si>
  <si>
    <t>TES_per_sqm.kWh.SE.Res.HH.Thermal.SH.DistrHeat.CO.Elc.Elec</t>
  </si>
  <si>
    <t>TES_per_sqm.kWh.SE.Res.HH.Thermal.SH.AdvElc</t>
  </si>
  <si>
    <t>TES_per_sqm.kWh.SE.Res.HH.Thermal.SH.AdvElc.SH</t>
  </si>
  <si>
    <t>TES_per_sqm.kWh.SE.Res.HH.Thermal.SH.AdvElc.SH.Elec</t>
  </si>
  <si>
    <t>TES_per_sqm.kWh.SE.Res.HH.Thermal.SH.AdvElc.SC</t>
  </si>
  <si>
    <t>TES_per_sqm.kWh.SE.Res.HH.Thermal.SH.AdvElc.SC.AC.Elec</t>
  </si>
  <si>
    <t>TES_per_sqm.kWh.SE.Res.HH.Thermal.SH.AdvElc.WH</t>
  </si>
  <si>
    <t>TES_per_sqm.kWh.SE.Res.HH.Thermal.SH.AdvElc.WH.LPG.NoSolar.LPG</t>
  </si>
  <si>
    <t>TES_per_sqm.kWh.SE.Res.HH.Thermal.SH.AdvElc.WH.LPG.Solar</t>
  </si>
  <si>
    <t>TES_per_sqm.kWh.SE.Res.HH.Thermal.SH.AdvElc.WH.LPG.Solar.LPG</t>
  </si>
  <si>
    <t>TES_per_sqm.kWh.SE.Res.HH.Thermal.SH.AdvElc.WH.LPG.Solar.Solar</t>
  </si>
  <si>
    <t>TES_per_sqm.kWh.SE.Res.HH.Thermal.SH.AdvElc.WH.Elc.NoSolar.Elec</t>
  </si>
  <si>
    <t>TES_per_sqm.kWh.SE.Res.HH.Thermal.SH.AdvElc.WH.Elc.Solar</t>
  </si>
  <si>
    <t>TES_per_sqm.kWh.SE.Res.HH.Thermal.SH.AdvElc.WH.Elc.Solar.Elec</t>
  </si>
  <si>
    <t>TES_per_sqm.kWh.SE.Res.HH.Thermal.SH.AdvElc.WH.Elc.Solar.Solar</t>
  </si>
  <si>
    <t>TES_per_sqm.kWh.SE.Res.HH.Thermal.SH.AdvElc.CO</t>
  </si>
  <si>
    <t>TES_per_sqm.kWh.SE.Res.HH.Thermal.SH.AdvElc.CO.LPG.LPG</t>
  </si>
  <si>
    <t>TES_per_sqm.kWh.SE.Res.HH.Thermal.SH.AdvElc.CO.Elc.Elec</t>
  </si>
  <si>
    <t>TES_per_sqm.kWh.SE.Res.HH.Thermal.SH.ConvElc</t>
  </si>
  <si>
    <t>TES_per_sqm.kWh.SE.Res.HH.Thermal.SH.ConvElc.SH</t>
  </si>
  <si>
    <t>TES_per_sqm.kWh.SE.Res.HH.Thermal.SH.ConvElc.SH.Elec</t>
  </si>
  <si>
    <t>TES_per_sqm.kWh.SE.Res.HH.Thermal.SH.ConvElc.SC</t>
  </si>
  <si>
    <t>TES_per_sqm.kWh.SE.Res.HH.Thermal.SH.ConvElc.SC.AC.Elec</t>
  </si>
  <si>
    <t>TES_per_sqm.kWh.SE.Res.HH.Thermal.SH.ConvElc.WH</t>
  </si>
  <si>
    <t>TES_per_sqm.kWh.SE.Res.HH.Thermal.SH.ConvElc.WH.LPG.NoSolar.LPG</t>
  </si>
  <si>
    <t>TES_per_sqm.kWh.SE.Res.HH.Thermal.SH.ConvElc.WH.LPG.Solar</t>
  </si>
  <si>
    <t>TES_per_sqm.kWh.SE.Res.HH.Thermal.SH.ConvElc.WH.LPG.Solar.LPG</t>
  </si>
  <si>
    <t>TES_per_sqm.kWh.SE.Res.HH.Thermal.SH.ConvElc.WH.LPG.Solar.Solar</t>
  </si>
  <si>
    <t>TES_per_sqm.kWh.SE.Res.HH.Thermal.SH.ConvElc.WH.Elc.NoSolar.Elec</t>
  </si>
  <si>
    <t>TES_per_sqm.kWh.SE.Res.HH.Thermal.SH.ConvElc.WH.Elc.Solar</t>
  </si>
  <si>
    <t>TES_per_sqm.kWh.SE.Res.HH.Thermal.SH.ConvElc.WH.Elc.Solar.Elec</t>
  </si>
  <si>
    <t>TES_per_sqm.kWh.SE.Res.HH.Thermal.SH.ConvElc.WH.Elc.Solar.Solar</t>
  </si>
  <si>
    <t>TES_per_sqm.kWh.SE.Res.HH.Thermal.SH.ConvElc.CO</t>
  </si>
  <si>
    <t>TES_per_sqm.kWh.SE.Res.HH.Thermal.SH.ConvElc.CO.LPG.LPG</t>
  </si>
  <si>
    <t>TES_per_sqm.kWh.SE.Res.HH.Thermal.SH.ConvElc.CO.Elc.Elec</t>
  </si>
  <si>
    <t>SE - CO2 emissions per surface area (detailed structure)</t>
  </si>
  <si>
    <t>EMI_per_sqm.kgCO2.SE.Res.HH.Thermal.SH.Solids</t>
  </si>
  <si>
    <t>EMI_per_sqm.kgCO2.SE.Res.HH.Thermal.SH.Solids.SH</t>
  </si>
  <si>
    <t>EMI_per_sqm.kgCO2.SE.Res.HH.Thermal.SH.Solids.SH.Solids</t>
  </si>
  <si>
    <t>EMI_per_sqm.kgCO2.SE.Res.HH.Thermal.SH.Solids.SH.Elec</t>
  </si>
  <si>
    <t>EMI_per_sqm.kgCO2.SE.Res.HH.Thermal.SH.Solids.SC</t>
  </si>
  <si>
    <t>EMI_per_sqm.kgCO2.SE.Res.HH.Thermal.SH.Solids.SC.AC.Elec</t>
  </si>
  <si>
    <t>EMI_per_sqm.kgCO2.SE.Res.HH.Thermal.SH.Solids.WH</t>
  </si>
  <si>
    <t>EMI_per_sqm.kgCO2.SE.Res.HH.Thermal.SH.Solids.WH.Solids.NoSolar.Solids</t>
  </si>
  <si>
    <t>EMI_per_sqm.kgCO2.SE.Res.HH.Thermal.SH.Solids.WH.LPG.NoSolar.LPG</t>
  </si>
  <si>
    <t>EMI_per_sqm.kgCO2.SE.Res.HH.Thermal.SH.Solids.WH.LPG.Solar</t>
  </si>
  <si>
    <t>EMI_per_sqm.kgCO2.SE.Res.HH.Thermal.SH.Solids.WH.LPG.Solar.LPG</t>
  </si>
  <si>
    <t>EMI_per_sqm.kgCO2.SE.Res.HH.Thermal.SH.Solids.WH.LPG.Solar.Solar</t>
  </si>
  <si>
    <t>EMI_per_sqm.kgCO2.SE.Res.HH.Thermal.SH.Solids.WH.Elc.NoSolar.Elec</t>
  </si>
  <si>
    <t>EMI_per_sqm.kgCO2.SE.Res.HH.Thermal.SH.Solids.WH.Elc.Solar</t>
  </si>
  <si>
    <t>EMI_per_sqm.kgCO2.SE.Res.HH.Thermal.SH.Solids.WH.Elc.Solar.Elec</t>
  </si>
  <si>
    <t>EMI_per_sqm.kgCO2.SE.Res.HH.Thermal.SH.Solids.WH.Elc.Solar.Solar</t>
  </si>
  <si>
    <t>EMI_per_sqm.kgCO2.SE.Res.HH.Thermal.SH.Solids.CO</t>
  </si>
  <si>
    <t>EMI_per_sqm.kgCO2.SE.Res.HH.Thermal.SH.Solids.CO.Solids.Solids</t>
  </si>
  <si>
    <t>EMI_per_sqm.kgCO2.SE.Res.HH.Thermal.SH.Solids.CO.LPG.LPG</t>
  </si>
  <si>
    <t>EMI_per_sqm.kgCO2.SE.Res.HH.Thermal.SH.Solids.CO.Elc.Elec</t>
  </si>
  <si>
    <t>EMI_per_sqm.kgCO2.SE.Res.HH.Thermal.SH.LPG</t>
  </si>
  <si>
    <t>EMI_per_sqm.kgCO2.SE.Res.HH.Thermal.SH.LPG.SH</t>
  </si>
  <si>
    <t>EMI_per_sqm.kgCO2.SE.Res.HH.Thermal.SH.LPG.SH.LPG</t>
  </si>
  <si>
    <t>EMI_per_sqm.kgCO2.SE.Res.HH.Thermal.SH.LPG.SH.Elec</t>
  </si>
  <si>
    <t>EMI_per_sqm.kgCO2.SE.Res.HH.Thermal.SH.LPG.SC</t>
  </si>
  <si>
    <t>EMI_per_sqm.kgCO2.SE.Res.HH.Thermal.SH.LPG.SC.AC.Elec</t>
  </si>
  <si>
    <t>EMI_per_sqm.kgCO2.SE.Res.HH.Thermal.SH.LPG.WH</t>
  </si>
  <si>
    <t>EMI_per_sqm.kgCO2.SE.Res.HH.Thermal.SH.LPG.WH.LPG.NoSolar.LPG</t>
  </si>
  <si>
    <t>EMI_per_sqm.kgCO2.SE.Res.HH.Thermal.SH.LPG.WH.LPG.Solar</t>
  </si>
  <si>
    <t>EMI_per_sqm.kgCO2.SE.Res.HH.Thermal.SH.LPG.WH.LPG.Solar.LPG</t>
  </si>
  <si>
    <t>EMI_per_sqm.kgCO2.SE.Res.HH.Thermal.SH.LPG.WH.LPG.Solar.Solar</t>
  </si>
  <si>
    <t>EMI_per_sqm.kgCO2.SE.Res.HH.Thermal.SH.LPG.WH.Elc.NoSolar.Elec</t>
  </si>
  <si>
    <t>EMI_per_sqm.kgCO2.SE.Res.HH.Thermal.SH.LPG.WH.Elc.Solar</t>
  </si>
  <si>
    <t>EMI_per_sqm.kgCO2.SE.Res.HH.Thermal.SH.LPG.WH.Elc.Solar.Elec</t>
  </si>
  <si>
    <t>EMI_per_sqm.kgCO2.SE.Res.HH.Thermal.SH.LPG.WH.Elc.Solar.Solar</t>
  </si>
  <si>
    <t>EMI_per_sqm.kgCO2.SE.Res.HH.Thermal.SH.LPG.CO</t>
  </si>
  <si>
    <t>EMI_per_sqm.kgCO2.SE.Res.HH.Thermal.SH.LPG.CO.LPG.LPG</t>
  </si>
  <si>
    <t>EMI_per_sqm.kgCO2.SE.Res.HH.Thermal.SH.LPG.CO.Elc.Elec</t>
  </si>
  <si>
    <t>EMI_per_sqm.kgCO2.SE.Res.HH.Thermal.SH.Oil</t>
  </si>
  <si>
    <t>EMI_per_sqm.kgCO2.SE.Res.HH.Thermal.SH.Oil.SH</t>
  </si>
  <si>
    <t>EMI_per_sqm.kgCO2.SE.Res.HH.Thermal.SH.Oil.SH.Oil</t>
  </si>
  <si>
    <t>EMI_per_sqm.kgCO2.SE.Res.HH.Thermal.SH.Oil.SH.Elec</t>
  </si>
  <si>
    <t>EMI_per_sqm.kgCO2.SE.Res.HH.Thermal.SH.Oil.SC</t>
  </si>
  <si>
    <t>EMI_per_sqm.kgCO2.SE.Res.HH.Thermal.SH.Oil.SC.AC.Elec</t>
  </si>
  <si>
    <t>EMI_per_sqm.kgCO2.SE.Res.HH.Thermal.SH.Oil.WH</t>
  </si>
  <si>
    <t>EMI_per_sqm.kgCO2.SE.Res.HH.Thermal.SH.Oil.WH.Oil.NoSolar.Oil</t>
  </si>
  <si>
    <t>EMI_per_sqm.kgCO2.SE.Res.HH.Thermal.SH.Oil.WH.Oil.Solar</t>
  </si>
  <si>
    <t>EMI_per_sqm.kgCO2.SE.Res.HH.Thermal.SH.Oil.WH.Oil.Solar.Oil</t>
  </si>
  <si>
    <t>EMI_per_sqm.kgCO2.SE.Res.HH.Thermal.SH.Oil.WH.Oil.Solar.Solar</t>
  </si>
  <si>
    <t>EMI_per_sqm.kgCO2.SE.Res.HH.Thermal.SH.Oil.WH.Elc.NoSolar.Elec</t>
  </si>
  <si>
    <t>EMI_per_sqm.kgCO2.SE.Res.HH.Thermal.SH.Oil.WH.Elc.Solar</t>
  </si>
  <si>
    <t>EMI_per_sqm.kgCO2.SE.Res.HH.Thermal.SH.Oil.WH.Elc.Solar.Elec</t>
  </si>
  <si>
    <t>EMI_per_sqm.kgCO2.SE.Res.HH.Thermal.SH.Oil.WH.Elc.Solar.Solar</t>
  </si>
  <si>
    <t>EMI_per_sqm.kgCO2.SE.Res.HH.Thermal.SH.Oil.CO</t>
  </si>
  <si>
    <t>EMI_per_sqm.kgCO2.SE.Res.HH.Thermal.SH.Oil.CO.LPG.LPG</t>
  </si>
  <si>
    <t>EMI_per_sqm.kgCO2.SE.Res.HH.Thermal.SH.Oil.CO.Elc.Elec</t>
  </si>
  <si>
    <t>EMI_per_sqm.kgCO2.SE.Res.HH.Thermal.SH.Gas</t>
  </si>
  <si>
    <t>EMI_per_sqm.kgCO2.SE.Res.HH.Thermal.SH.Gas.SH</t>
  </si>
  <si>
    <t>EMI_per_sqm.kgCO2.SE.Res.HH.Thermal.SH.Gas.SH.Gas</t>
  </si>
  <si>
    <t>EMI_per_sqm.kgCO2.SE.Res.HH.Thermal.SH.Gas.SH.Elec</t>
  </si>
  <si>
    <t>EMI_per_sqm.kgCO2.SE.Res.HH.Thermal.SH.Gas.SC</t>
  </si>
  <si>
    <t>EMI_per_sqm.kgCO2.SE.Res.HH.Thermal.SH.Gas.SC.AC.Elec</t>
  </si>
  <si>
    <t>EMI_per_sqm.kgCO2.SE.Res.HH.Thermal.SH.Gas.WH</t>
  </si>
  <si>
    <t>EMI_per_sqm.kgCO2.SE.Res.HH.Thermal.SH.Gas.WH.Gas.NoSolar.Gas</t>
  </si>
  <si>
    <t>EMI_per_sqm.kgCO2.SE.Res.HH.Thermal.SH.Gas.WH.Gas.Solar</t>
  </si>
  <si>
    <t>EMI_per_sqm.kgCO2.SE.Res.HH.Thermal.SH.Gas.WH.Gas.Solar.Gas</t>
  </si>
  <si>
    <t>EMI_per_sqm.kgCO2.SE.Res.HH.Thermal.SH.Gas.WH.Gas.Solar.Solar</t>
  </si>
  <si>
    <t>EMI_per_sqm.kgCO2.SE.Res.HH.Thermal.SH.Gas.WH.Elc.NoSolar.Elec</t>
  </si>
  <si>
    <t>EMI_per_sqm.kgCO2.SE.Res.HH.Thermal.SH.Gas.WH.Elc.Solar</t>
  </si>
  <si>
    <t>EMI_per_sqm.kgCO2.SE.Res.HH.Thermal.SH.Gas.WH.Elc.Solar.Elec</t>
  </si>
  <si>
    <t>EMI_per_sqm.kgCO2.SE.Res.HH.Thermal.SH.Gas.WH.Elc.Solar.Solar</t>
  </si>
  <si>
    <t>EMI_per_sqm.kgCO2.SE.Res.HH.Thermal.SH.Gas.CO</t>
  </si>
  <si>
    <t>EMI_per_sqm.kgCO2.SE.Res.HH.Thermal.SH.Gas.CO.Gas.Gas</t>
  </si>
  <si>
    <t>EMI_per_sqm.kgCO2.SE.Res.HH.Thermal.SH.Gas.CO.Elc.Elec</t>
  </si>
  <si>
    <t>EMI_per_sqm.kgCO2.SE.Res.HH.Thermal.SH.Biomass</t>
  </si>
  <si>
    <t>EMI_per_sqm.kgCO2.SE.Res.HH.Thermal.SH.Biomass.SH</t>
  </si>
  <si>
    <t>EMI_per_sqm.kgCO2.SE.Res.HH.Thermal.SH.Biomass.SH.Biomass</t>
  </si>
  <si>
    <t>EMI_per_sqm.kgCO2.SE.Res.HH.Thermal.SH.Biomass.SH.Elec</t>
  </si>
  <si>
    <t>EMI_per_sqm.kgCO2.SE.Res.HH.Thermal.SH.Biomass.SC</t>
  </si>
  <si>
    <t>EMI_per_sqm.kgCO2.SE.Res.HH.Thermal.SH.Biomass.SC.AC.Elec</t>
  </si>
  <si>
    <t>EMI_per_sqm.kgCO2.SE.Res.HH.Thermal.SH.Biomass.WH</t>
  </si>
  <si>
    <t>EMI_per_sqm.kgCO2.SE.Res.HH.Thermal.SH.Biomass.WH.Biomass.NoSolar.Biomass</t>
  </si>
  <si>
    <t>EMI_per_sqm.kgCO2.SE.Res.HH.Thermal.SH.Biomass.WH.Biomass.Solar</t>
  </si>
  <si>
    <t>EMI_per_sqm.kgCO2.SE.Res.HH.Thermal.SH.Biomass.WH.Biomass.Solar.Biomass</t>
  </si>
  <si>
    <t>EMI_per_sqm.kgCO2.SE.Res.HH.Thermal.SH.Biomass.WH.Biomass.Solar.Solar</t>
  </si>
  <si>
    <t>EMI_per_sqm.kgCO2.SE.Res.HH.Thermal.SH.Biomass.WH.LPG.NoSolar.LPG</t>
  </si>
  <si>
    <t>EMI_per_sqm.kgCO2.SE.Res.HH.Thermal.SH.Biomass.WH.LPG.Solar</t>
  </si>
  <si>
    <t>EMI_per_sqm.kgCO2.SE.Res.HH.Thermal.SH.Biomass.WH.LPG.Solar.LPG</t>
  </si>
  <si>
    <t>EMI_per_sqm.kgCO2.SE.Res.HH.Thermal.SH.Biomass.WH.LPG.Solar.Solar</t>
  </si>
  <si>
    <t>EMI_per_sqm.kgCO2.SE.Res.HH.Thermal.SH.Biomass.WH.Elc.NoSolar.Elec</t>
  </si>
  <si>
    <t>EMI_per_sqm.kgCO2.SE.Res.HH.Thermal.SH.Biomass.WH.Elc.Solar</t>
  </si>
  <si>
    <t>EMI_per_sqm.kgCO2.SE.Res.HH.Thermal.SH.Biomass.WH.Elc.Solar.Elec</t>
  </si>
  <si>
    <t>EMI_per_sqm.kgCO2.SE.Res.HH.Thermal.SH.Biomass.WH.Elc.Solar.Solar</t>
  </si>
  <si>
    <t>EMI_per_sqm.kgCO2.SE.Res.HH.Thermal.SH.Biomass.CO</t>
  </si>
  <si>
    <t>EMI_per_sqm.kgCO2.SE.Res.HH.Thermal.SH.Biomass.CO.Biomass.Biomass</t>
  </si>
  <si>
    <t>EMI_per_sqm.kgCO2.SE.Res.HH.Thermal.SH.Biomass.CO.LPG.LPG</t>
  </si>
  <si>
    <t>EMI_per_sqm.kgCO2.SE.Res.HH.Thermal.SH.Biomass.CO.Elc.Elec</t>
  </si>
  <si>
    <t>EMI_per_sqm.kgCO2.SE.Res.HH.Thermal.SH.Geo</t>
  </si>
  <si>
    <t>EMI_per_sqm.kgCO2.SE.Res.HH.Thermal.SH.Geo.SH</t>
  </si>
  <si>
    <t>EMI_per_sqm.kgCO2.SE.Res.HH.Thermal.SH.Geo.SH.Geo</t>
  </si>
  <si>
    <t>EMI_per_sqm.kgCO2.SE.Res.HH.Thermal.SH.Geo.SH.Elec</t>
  </si>
  <si>
    <t>EMI_per_sqm.kgCO2.SE.Res.HH.Thermal.SH.Geo.SC</t>
  </si>
  <si>
    <t>EMI_per_sqm.kgCO2.SE.Res.HH.Thermal.SH.Geo.SC.AC.Elec</t>
  </si>
  <si>
    <t>EMI_per_sqm.kgCO2.SE.Res.HH.Thermal.SH.Geo.WH</t>
  </si>
  <si>
    <t>EMI_per_sqm.kgCO2.SE.Res.HH.Thermal.SH.Geo.WH.Geo.NoSolar.Geo</t>
  </si>
  <si>
    <t>EMI_per_sqm.kgCO2.SE.Res.HH.Thermal.SH.Geo.WH.Geo.Solar</t>
  </si>
  <si>
    <t>EMI_per_sqm.kgCO2.SE.Res.HH.Thermal.SH.Geo.WH.Geo.Solar.Geo</t>
  </si>
  <si>
    <t>EMI_per_sqm.kgCO2.SE.Res.HH.Thermal.SH.Geo.WH.Geo.Solar.Solar</t>
  </si>
  <si>
    <t>EMI_per_sqm.kgCO2.SE.Res.HH.Thermal.SH.Geo.WH.Elc.NoSolar.Elec</t>
  </si>
  <si>
    <t>EMI_per_sqm.kgCO2.SE.Res.HH.Thermal.SH.Geo.WH.Elc.Solar</t>
  </si>
  <si>
    <t>EMI_per_sqm.kgCO2.SE.Res.HH.Thermal.SH.Geo.WH.Elc.Solar.Elec</t>
  </si>
  <si>
    <t>EMI_per_sqm.kgCO2.SE.Res.HH.Thermal.SH.Geo.WH.Elc.Solar.Solar</t>
  </si>
  <si>
    <t>EMI_per_sqm.kgCO2.SE.Res.HH.Thermal.SH.Geo.CO</t>
  </si>
  <si>
    <t>EMI_per_sqm.kgCO2.SE.Res.HH.Thermal.SH.Geo.CO.LPG.LPG</t>
  </si>
  <si>
    <t>EMI_per_sqm.kgCO2.SE.Res.HH.Thermal.SH.Geo.CO.Elc.Elec</t>
  </si>
  <si>
    <t>EMI_per_sqm.kgCO2.SE.Res.HH.Thermal.SH.DistrHeat</t>
  </si>
  <si>
    <t>EMI_per_sqm.kgCO2.SE.Res.HH.Thermal.SH.DistrHeat.SH</t>
  </si>
  <si>
    <t>EMI_per_sqm.kgCO2.SE.Res.HH.Thermal.SH.DistrHeat.SH.Steam_Distr</t>
  </si>
  <si>
    <t>EMI_per_sqm.kgCO2.SE.Res.HH.Thermal.SH.DistrHeat.SH.Elec</t>
  </si>
  <si>
    <t>EMI_per_sqm.kgCO2.SE.Res.HH.Thermal.SH.DistrHeat.SC</t>
  </si>
  <si>
    <t>EMI_per_sqm.kgCO2.SE.Res.HH.Thermal.SH.DistrHeat.SC.AC.Elec</t>
  </si>
  <si>
    <t>EMI_per_sqm.kgCO2.SE.Res.HH.Thermal.SH.DistrHeat.WH</t>
  </si>
  <si>
    <t>EMI_per_sqm.kgCO2.SE.Res.HH.Thermal.SH.DistrHeat.WH.DistrHeat.NoSolar.Steam_Distr</t>
  </si>
  <si>
    <t>EMI_per_sqm.kgCO2.SE.Res.HH.Thermal.SH.DistrHeat.WH.DistrHeat.Solar</t>
  </si>
  <si>
    <t>EMI_per_sqm.kgCO2.SE.Res.HH.Thermal.SH.DistrHeat.WH.DistrHeat.Solar.Steam_Distr</t>
  </si>
  <si>
    <t>EMI_per_sqm.kgCO2.SE.Res.HH.Thermal.SH.DistrHeat.WH.DistrHeat.Solar.Solar</t>
  </si>
  <si>
    <t>EMI_per_sqm.kgCO2.SE.Res.HH.Thermal.SH.DistrHeat.WH.Elc.NoSolar.Elec</t>
  </si>
  <si>
    <t>EMI_per_sqm.kgCO2.SE.Res.HH.Thermal.SH.DistrHeat.WH.Elc.Solar</t>
  </si>
  <si>
    <t>EMI_per_sqm.kgCO2.SE.Res.HH.Thermal.SH.DistrHeat.WH.Elc.Solar.Elec</t>
  </si>
  <si>
    <t>EMI_per_sqm.kgCO2.SE.Res.HH.Thermal.SH.DistrHeat.WH.Elc.Solar.Solar</t>
  </si>
  <si>
    <t>EMI_per_sqm.kgCO2.SE.Res.HH.Thermal.SH.DistrHeat.CO</t>
  </si>
  <si>
    <t>EMI_per_sqm.kgCO2.SE.Res.HH.Thermal.SH.DistrHeat.CO.LPG.LPG</t>
  </si>
  <si>
    <t>EMI_per_sqm.kgCO2.SE.Res.HH.Thermal.SH.DistrHeat.CO.Elc.Elec</t>
  </si>
  <si>
    <t>EMI_per_sqm.kgCO2.SE.Res.HH.Thermal.SH.AdvElc</t>
  </si>
  <si>
    <t>EMI_per_sqm.kgCO2.SE.Res.HH.Thermal.SH.AdvElc.SH</t>
  </si>
  <si>
    <t>EMI_per_sqm.kgCO2.SE.Res.HH.Thermal.SH.AdvElc.SH.Elec</t>
  </si>
  <si>
    <t>EMI_per_sqm.kgCO2.SE.Res.HH.Thermal.SH.AdvElc.SC</t>
  </si>
  <si>
    <t>EMI_per_sqm.kgCO2.SE.Res.HH.Thermal.SH.AdvElc.SC.AC.Elec</t>
  </si>
  <si>
    <t>EMI_per_sqm.kgCO2.SE.Res.HH.Thermal.SH.AdvElc.WH</t>
  </si>
  <si>
    <t>EMI_per_sqm.kgCO2.SE.Res.HH.Thermal.SH.AdvElc.WH.LPG.NoSolar.LPG</t>
  </si>
  <si>
    <t>EMI_per_sqm.kgCO2.SE.Res.HH.Thermal.SH.AdvElc.WH.LPG.Solar</t>
  </si>
  <si>
    <t>EMI_per_sqm.kgCO2.SE.Res.HH.Thermal.SH.AdvElc.WH.LPG.Solar.LPG</t>
  </si>
  <si>
    <t>EMI_per_sqm.kgCO2.SE.Res.HH.Thermal.SH.AdvElc.WH.LPG.Solar.Solar</t>
  </si>
  <si>
    <t>EMI_per_sqm.kgCO2.SE.Res.HH.Thermal.SH.AdvElc.WH.Elc.NoSolar.Elec</t>
  </si>
  <si>
    <t>EMI_per_sqm.kgCO2.SE.Res.HH.Thermal.SH.AdvElc.WH.Elc.Solar</t>
  </si>
  <si>
    <t>EMI_per_sqm.kgCO2.SE.Res.HH.Thermal.SH.AdvElc.WH.Elc.Solar.Elec</t>
  </si>
  <si>
    <t>EMI_per_sqm.kgCO2.SE.Res.HH.Thermal.SH.AdvElc.WH.Elc.Solar.Solar</t>
  </si>
  <si>
    <t>EMI_per_sqm.kgCO2.SE.Res.HH.Thermal.SH.AdvElc.CO</t>
  </si>
  <si>
    <t>EMI_per_sqm.kgCO2.SE.Res.HH.Thermal.SH.AdvElc.CO.LPG.LPG</t>
  </si>
  <si>
    <t>EMI_per_sqm.kgCO2.SE.Res.HH.Thermal.SH.AdvElc.CO.Elc.Elec</t>
  </si>
  <si>
    <t>EMI_per_sqm.kgCO2.SE.Res.HH.Thermal.SH.ConvElc</t>
  </si>
  <si>
    <t>EMI_per_sqm.kgCO2.SE.Res.HH.Thermal.SH.ConvElc.SH</t>
  </si>
  <si>
    <t>EMI_per_sqm.kgCO2.SE.Res.HH.Thermal.SH.ConvElc.SH.Elec</t>
  </si>
  <si>
    <t>EMI_per_sqm.kgCO2.SE.Res.HH.Thermal.SH.ConvElc.SC</t>
  </si>
  <si>
    <t>EMI_per_sqm.kgCO2.SE.Res.HH.Thermal.SH.ConvElc.SC.AC.Elec</t>
  </si>
  <si>
    <t>EMI_per_sqm.kgCO2.SE.Res.HH.Thermal.SH.ConvElc.WH</t>
  </si>
  <si>
    <t>EMI_per_sqm.kgCO2.SE.Res.HH.Thermal.SH.ConvElc.WH.LPG.NoSolar.LPG</t>
  </si>
  <si>
    <t>EMI_per_sqm.kgCO2.SE.Res.HH.Thermal.SH.ConvElc.WH.LPG.Solar</t>
  </si>
  <si>
    <t>EMI_per_sqm.kgCO2.SE.Res.HH.Thermal.SH.ConvElc.WH.LPG.Solar.LPG</t>
  </si>
  <si>
    <t>EMI_per_sqm.kgCO2.SE.Res.HH.Thermal.SH.ConvElc.WH.LPG.Solar.Solar</t>
  </si>
  <si>
    <t>EMI_per_sqm.kgCO2.SE.Res.HH.Thermal.SH.ConvElc.WH.Elc.NoSolar.Elec</t>
  </si>
  <si>
    <t>EMI_per_sqm.kgCO2.SE.Res.HH.Thermal.SH.ConvElc.WH.Elc.Solar</t>
  </si>
  <si>
    <t>EMI_per_sqm.kgCO2.SE.Res.HH.Thermal.SH.ConvElc.WH.Elc.Solar.Elec</t>
  </si>
  <si>
    <t>EMI_per_sqm.kgCO2.SE.Res.HH.Thermal.SH.ConvElc.WH.Elc.Solar.Solar</t>
  </si>
  <si>
    <t>EMI_per_sqm.kgCO2.SE.Res.HH.Thermal.SH.ConvElc.CO</t>
  </si>
  <si>
    <t>EMI_per_sqm.kgCO2.SE.Res.HH.Thermal.SH.ConvElc.CO.LPG.LPG</t>
  </si>
  <si>
    <t>EMI_per_sqm.kgCO2.SE.Res.HH.Thermal.SH.ConvElc.CO.Elc.Elec</t>
  </si>
  <si>
    <t>SE - Final energy consumption in new and renovated households (detailed structure)</t>
  </si>
  <si>
    <t>FEC.ktoe.SE.Res.HHnew.Thermal.SH.Solids</t>
  </si>
  <si>
    <t>FEC.ktoe.SE.Res.HHnew.Thermal.SH.Solids.SH</t>
  </si>
  <si>
    <t>FEC.ktoe.SE.Res.HHnew.Thermal.SH.Solids.SH.Solids</t>
  </si>
  <si>
    <t>FEC.ktoe.SE.Res.HHnew.Thermal.SH.Solids.SH.Elec</t>
  </si>
  <si>
    <t>FEC.ktoe.SE.Res.HHnew.Thermal.SH.Solids.SC</t>
  </si>
  <si>
    <t>FEC.ktoe.SE.Res.HHnew.Thermal.SH.Solids.SC.AC.Elec</t>
  </si>
  <si>
    <t>FEC.ktoe.SE.Res.HHnew.Thermal.SH.Solids.WH</t>
  </si>
  <si>
    <t>FEC.ktoe.SE.Res.HHnew.Thermal.SH.Solids.WH.Solids.NoSolar.Solids</t>
  </si>
  <si>
    <t>FEC.ktoe.SE.Res.HHnew.Thermal.SH.Solids.WH.LPG.NoSolar.LPG</t>
  </si>
  <si>
    <t>FEC.ktoe.SE.Res.HHnew.Thermal.SH.Solids.WH.LPG.Solar</t>
  </si>
  <si>
    <t>FEC.ktoe.SE.Res.HHnew.Thermal.SH.Solids.WH.LPG.Solar.LPG</t>
  </si>
  <si>
    <t>FEC.ktoe.SE.Res.HHnew.Thermal.SH.Solids.WH.LPG.Solar.Solar</t>
  </si>
  <si>
    <t>FEC.ktoe.SE.Res.HHnew.Thermal.SH.Solids.WH.Elc.NoSolar.Elec</t>
  </si>
  <si>
    <t>FEC.ktoe.SE.Res.HHnew.Thermal.SH.Solids.WH.Elc.Solar</t>
  </si>
  <si>
    <t>FEC.ktoe.SE.Res.HHnew.Thermal.SH.Solids.WH.Elc.Solar.Elec</t>
  </si>
  <si>
    <t>FEC.ktoe.SE.Res.HHnew.Thermal.SH.Solids.WH.Elc.Solar.Solar</t>
  </si>
  <si>
    <t>FEC.ktoe.SE.Res.HHnew.Thermal.SH.Solids.CO</t>
  </si>
  <si>
    <t>FEC.ktoe.SE.Res.HHnew.Thermal.SH.Solids.CO.Solids.Solids</t>
  </si>
  <si>
    <t>FEC.ktoe.SE.Res.HHnew.Thermal.SH.Solids.CO.LPG.LPG</t>
  </si>
  <si>
    <t>FEC.ktoe.SE.Res.HHnew.Thermal.SH.Solids.CO.Elc.Elec</t>
  </si>
  <si>
    <t>FEC.ktoe.SE.Res.HHnew.Thermal.SH.LPG</t>
  </si>
  <si>
    <t>FEC.ktoe.SE.Res.HHnew.Thermal.SH.LPG.SH</t>
  </si>
  <si>
    <t>FEC.ktoe.SE.Res.HHnew.Thermal.SH.LPG.SH.LPG</t>
  </si>
  <si>
    <t>FEC.ktoe.SE.Res.HHnew.Thermal.SH.LPG.SH.Elec</t>
  </si>
  <si>
    <t>FEC.ktoe.SE.Res.HHnew.Thermal.SH.LPG.SC</t>
  </si>
  <si>
    <t>FEC.ktoe.SE.Res.HHnew.Thermal.SH.LPG.SC.AC.Elec</t>
  </si>
  <si>
    <t>FEC.ktoe.SE.Res.HHnew.Thermal.SH.LPG.WH</t>
  </si>
  <si>
    <t>FEC.ktoe.SE.Res.HHnew.Thermal.SH.LPG.WH.LPG.NoSolar.LPG</t>
  </si>
  <si>
    <t>FEC.ktoe.SE.Res.HHnew.Thermal.SH.LPG.WH.LPG.Solar</t>
  </si>
  <si>
    <t>FEC.ktoe.SE.Res.HHnew.Thermal.SH.LPG.WH.LPG.Solar.LPG</t>
  </si>
  <si>
    <t>FEC.ktoe.SE.Res.HHnew.Thermal.SH.LPG.WH.LPG.Solar.Solar</t>
  </si>
  <si>
    <t>FEC.ktoe.SE.Res.HHnew.Thermal.SH.LPG.WH.Elc.NoSolar.Elec</t>
  </si>
  <si>
    <t>FEC.ktoe.SE.Res.HHnew.Thermal.SH.LPG.WH.Elc.Solar</t>
  </si>
  <si>
    <t>FEC.ktoe.SE.Res.HHnew.Thermal.SH.LPG.WH.Elc.Solar.Elec</t>
  </si>
  <si>
    <t>FEC.ktoe.SE.Res.HHnew.Thermal.SH.LPG.WH.Elc.Solar.Solar</t>
  </si>
  <si>
    <t>FEC.ktoe.SE.Res.HHnew.Thermal.SH.LPG.CO</t>
  </si>
  <si>
    <t>FEC.ktoe.SE.Res.HHnew.Thermal.SH.LPG.CO.LPG.LPG</t>
  </si>
  <si>
    <t>FEC.ktoe.SE.Res.HHnew.Thermal.SH.LPG.CO.Elc.Elec</t>
  </si>
  <si>
    <t>FEC.ktoe.SE.Res.HHnew.Thermal.SH.Oil</t>
  </si>
  <si>
    <t>FEC.ktoe.SE.Res.HHnew.Thermal.SH.Oil.SH</t>
  </si>
  <si>
    <t>FEC.ktoe.SE.Res.HHnew.Thermal.SH.Oil.SH.Oil</t>
  </si>
  <si>
    <t>FEC.ktoe.SE.Res.HHnew.Thermal.SH.Oil.SH.Elec</t>
  </si>
  <si>
    <t>FEC.ktoe.SE.Res.HHnew.Thermal.SH.Oil.SC</t>
  </si>
  <si>
    <t>FEC.ktoe.SE.Res.HHnew.Thermal.SH.Oil.SC.AC.Elec</t>
  </si>
  <si>
    <t>FEC.ktoe.SE.Res.HHnew.Thermal.SH.Oil.WH</t>
  </si>
  <si>
    <t>FEC.ktoe.SE.Res.HHnew.Thermal.SH.Oil.WH.Oil.NoSolar.Oil</t>
  </si>
  <si>
    <t>FEC.ktoe.SE.Res.HHnew.Thermal.SH.Oil.WH.Oil.Solar</t>
  </si>
  <si>
    <t>FEC.ktoe.SE.Res.HHnew.Thermal.SH.Oil.WH.Oil.Solar.Oil</t>
  </si>
  <si>
    <t>FEC.ktoe.SE.Res.HHnew.Thermal.SH.Oil.WH.Oil.Solar.Solar</t>
  </si>
  <si>
    <t>FEC.ktoe.SE.Res.HHnew.Thermal.SH.Oil.WH.Elc.NoSolar.Elec</t>
  </si>
  <si>
    <t>FEC.ktoe.SE.Res.HHnew.Thermal.SH.Oil.WH.Elc.Solar</t>
  </si>
  <si>
    <t>FEC.ktoe.SE.Res.HHnew.Thermal.SH.Oil.WH.Elc.Solar.Elec</t>
  </si>
  <si>
    <t>FEC.ktoe.SE.Res.HHnew.Thermal.SH.Oil.WH.Elc.Solar.Solar</t>
  </si>
  <si>
    <t>FEC.ktoe.SE.Res.HHnew.Thermal.SH.Oil.CO</t>
  </si>
  <si>
    <t>FEC.ktoe.SE.Res.HHnew.Thermal.SH.Oil.CO.LPG.LPG</t>
  </si>
  <si>
    <t>FEC.ktoe.SE.Res.HHnew.Thermal.SH.Oil.CO.Elc.Elec</t>
  </si>
  <si>
    <t>FEC.ktoe.SE.Res.HHnew.Thermal.SH.Gas</t>
  </si>
  <si>
    <t>FEC.ktoe.SE.Res.HHnew.Thermal.SH.Gas.SH</t>
  </si>
  <si>
    <t>FEC.ktoe.SE.Res.HHnew.Thermal.SH.Gas.SH.Gas</t>
  </si>
  <si>
    <t>FEC.ktoe.SE.Res.HHnew.Thermal.SH.Gas.SH.Elec</t>
  </si>
  <si>
    <t>FEC.ktoe.SE.Res.HHnew.Thermal.SH.Gas.SC</t>
  </si>
  <si>
    <t>FEC.ktoe.SE.Res.HHnew.Thermal.SH.Gas.SC.AC.Elec</t>
  </si>
  <si>
    <t>FEC.ktoe.SE.Res.HHnew.Thermal.SH.Gas.WH</t>
  </si>
  <si>
    <t>FEC.ktoe.SE.Res.HHnew.Thermal.SH.Gas.WH.Gas.NoSolar.Gas</t>
  </si>
  <si>
    <t>FEC.ktoe.SE.Res.HHnew.Thermal.SH.Gas.WH.Gas.Solar</t>
  </si>
  <si>
    <t>FEC.ktoe.SE.Res.HHnew.Thermal.SH.Gas.WH.Gas.Solar.Gas</t>
  </si>
  <si>
    <t>FEC.ktoe.SE.Res.HHnew.Thermal.SH.Gas.WH.Gas.Solar.Solar</t>
  </si>
  <si>
    <t>FEC.ktoe.SE.Res.HHnew.Thermal.SH.Gas.WH.Elc.NoSolar.Elec</t>
  </si>
  <si>
    <t>FEC.ktoe.SE.Res.HHnew.Thermal.SH.Gas.WH.Elc.Solar</t>
  </si>
  <si>
    <t>FEC.ktoe.SE.Res.HHnew.Thermal.SH.Gas.WH.Elc.Solar.Elec</t>
  </si>
  <si>
    <t>FEC.ktoe.SE.Res.HHnew.Thermal.SH.Gas.WH.Elc.Solar.Solar</t>
  </si>
  <si>
    <t>FEC.ktoe.SE.Res.HHnew.Thermal.SH.Gas.CO</t>
  </si>
  <si>
    <t>FEC.ktoe.SE.Res.HHnew.Thermal.SH.Gas.CO.Gas.Gas</t>
  </si>
  <si>
    <t>FEC.ktoe.SE.Res.HHnew.Thermal.SH.Gas.CO.Elc.Elec</t>
  </si>
  <si>
    <t>FEC.ktoe.SE.Res.HHnew.Thermal.SH.Biomass</t>
  </si>
  <si>
    <t>FEC.ktoe.SE.Res.HHnew.Thermal.SH.Biomass.SH</t>
  </si>
  <si>
    <t>FEC.ktoe.SE.Res.HHnew.Thermal.SH.Biomass.SH.Biomass</t>
  </si>
  <si>
    <t>FEC.ktoe.SE.Res.HHnew.Thermal.SH.Biomass.SH.Elec</t>
  </si>
  <si>
    <t>FEC.ktoe.SE.Res.HHnew.Thermal.SH.Biomass.SC</t>
  </si>
  <si>
    <t>FEC.ktoe.SE.Res.HHnew.Thermal.SH.Biomass.SC.AC.Elec</t>
  </si>
  <si>
    <t>FEC.ktoe.SE.Res.HHnew.Thermal.SH.Biomass.WH</t>
  </si>
  <si>
    <t>FEC.ktoe.SE.Res.HHnew.Thermal.SH.Biomass.WH.Biomass.NoSolar.Biomass</t>
  </si>
  <si>
    <t>FEC.ktoe.SE.Res.HHnew.Thermal.SH.Biomass.WH.Biomass.Solar</t>
  </si>
  <si>
    <t>FEC.ktoe.SE.Res.HHnew.Thermal.SH.Biomass.WH.Biomass.Solar.Biomass</t>
  </si>
  <si>
    <t>FEC.ktoe.SE.Res.HHnew.Thermal.SH.Biomass.WH.Biomass.Solar.Solar</t>
  </si>
  <si>
    <t>FEC.ktoe.SE.Res.HHnew.Thermal.SH.Biomass.WH.LPG.NoSolar.LPG</t>
  </si>
  <si>
    <t>FEC.ktoe.SE.Res.HHnew.Thermal.SH.Biomass.WH.LPG.Solar</t>
  </si>
  <si>
    <t>FEC.ktoe.SE.Res.HHnew.Thermal.SH.Biomass.WH.LPG.Solar.LPG</t>
  </si>
  <si>
    <t>FEC.ktoe.SE.Res.HHnew.Thermal.SH.Biomass.WH.LPG.Solar.Solar</t>
  </si>
  <si>
    <t>FEC.ktoe.SE.Res.HHnew.Thermal.SH.Biomass.WH.Elc.NoSolar.Elec</t>
  </si>
  <si>
    <t>FEC.ktoe.SE.Res.HHnew.Thermal.SH.Biomass.WH.Elc.Solar</t>
  </si>
  <si>
    <t>FEC.ktoe.SE.Res.HHnew.Thermal.SH.Biomass.WH.Elc.Solar.Elec</t>
  </si>
  <si>
    <t>FEC.ktoe.SE.Res.HHnew.Thermal.SH.Biomass.WH.Elc.Solar.Solar</t>
  </si>
  <si>
    <t>FEC.ktoe.SE.Res.HHnew.Thermal.SH.Biomass.CO</t>
  </si>
  <si>
    <t>FEC.ktoe.SE.Res.HHnew.Thermal.SH.Biomass.CO.Biomass.Biomass</t>
  </si>
  <si>
    <t>FEC.ktoe.SE.Res.HHnew.Thermal.SH.Biomass.CO.LPG.LPG</t>
  </si>
  <si>
    <t>FEC.ktoe.SE.Res.HHnew.Thermal.SH.Biomass.CO.Elc.Elec</t>
  </si>
  <si>
    <t>FEC.ktoe.SE.Res.HHnew.Thermal.SH.Geo</t>
  </si>
  <si>
    <t>FEC.ktoe.SE.Res.HHnew.Thermal.SH.Geo.SH</t>
  </si>
  <si>
    <t>FEC.ktoe.SE.Res.HHnew.Thermal.SH.Geo.SH.Geo</t>
  </si>
  <si>
    <t>FEC.ktoe.SE.Res.HHnew.Thermal.SH.Geo.SH.Elec</t>
  </si>
  <si>
    <t>FEC.ktoe.SE.Res.HHnew.Thermal.SH.Geo.SC</t>
  </si>
  <si>
    <t>FEC.ktoe.SE.Res.HHnew.Thermal.SH.Geo.SC.AC.Elec</t>
  </si>
  <si>
    <t>FEC.ktoe.SE.Res.HHnew.Thermal.SH.Geo.WH</t>
  </si>
  <si>
    <t>FEC.ktoe.SE.Res.HHnew.Thermal.SH.Geo.WH.Geo.NoSolar.Geo</t>
  </si>
  <si>
    <t>FEC.ktoe.SE.Res.HHnew.Thermal.SH.Geo.WH.Geo.Solar</t>
  </si>
  <si>
    <t>FEC.ktoe.SE.Res.HHnew.Thermal.SH.Geo.WH.Geo.Solar.Geo</t>
  </si>
  <si>
    <t>FEC.ktoe.SE.Res.HHnew.Thermal.SH.Geo.WH.Geo.Solar.Solar</t>
  </si>
  <si>
    <t>FEC.ktoe.SE.Res.HHnew.Thermal.SH.Geo.WH.Elc.NoSolar.Elec</t>
  </si>
  <si>
    <t>FEC.ktoe.SE.Res.HHnew.Thermal.SH.Geo.WH.Elc.Solar</t>
  </si>
  <si>
    <t>FEC.ktoe.SE.Res.HHnew.Thermal.SH.Geo.WH.Elc.Solar.Elec</t>
  </si>
  <si>
    <t>FEC.ktoe.SE.Res.HHnew.Thermal.SH.Geo.WH.Elc.Solar.Solar</t>
  </si>
  <si>
    <t>FEC.ktoe.SE.Res.HHnew.Thermal.SH.Geo.CO</t>
  </si>
  <si>
    <t>FEC.ktoe.SE.Res.HHnew.Thermal.SH.Geo.CO.LPG.LPG</t>
  </si>
  <si>
    <t>FEC.ktoe.SE.Res.HHnew.Thermal.SH.Geo.CO.Elc.Elec</t>
  </si>
  <si>
    <t>FEC.ktoe.SE.Res.HHnew.Thermal.SH.DistrHeat</t>
  </si>
  <si>
    <t>FEC.ktoe.SE.Res.HHnew.Thermal.SH.DistrHeat.SH</t>
  </si>
  <si>
    <t>FEC.ktoe.SE.Res.HHnew.Thermal.SH.DistrHeat.SH.Steam_Distr</t>
  </si>
  <si>
    <t>FEC.ktoe.SE.Res.HHnew.Thermal.SH.DistrHeat.SH.Elec</t>
  </si>
  <si>
    <t>FEC.ktoe.SE.Res.HHnew.Thermal.SH.DistrHeat.SC</t>
  </si>
  <si>
    <t>FEC.ktoe.SE.Res.HHnew.Thermal.SH.DistrHeat.SC.AC.Elec</t>
  </si>
  <si>
    <t>FEC.ktoe.SE.Res.HHnew.Thermal.SH.DistrHeat.WH</t>
  </si>
  <si>
    <t>FEC.ktoe.SE.Res.HHnew.Thermal.SH.DistrHeat.WH.DistrHeat.NoSolar.Steam_Distr</t>
  </si>
  <si>
    <t>FEC.ktoe.SE.Res.HHnew.Thermal.SH.DistrHeat.WH.DistrHeat.Solar</t>
  </si>
  <si>
    <t>FEC.ktoe.SE.Res.HHnew.Thermal.SH.DistrHeat.WH.DistrHeat.Solar.Steam_Distr</t>
  </si>
  <si>
    <t>FEC.ktoe.SE.Res.HHnew.Thermal.SH.DistrHeat.WH.DistrHeat.Solar.Solar</t>
  </si>
  <si>
    <t>FEC.ktoe.SE.Res.HHnew.Thermal.SH.DistrHeat.WH.Elc.NoSolar.Elec</t>
  </si>
  <si>
    <t>FEC.ktoe.SE.Res.HHnew.Thermal.SH.DistrHeat.WH.Elc.Solar</t>
  </si>
  <si>
    <t>FEC.ktoe.SE.Res.HHnew.Thermal.SH.DistrHeat.WH.Elc.Solar.Elec</t>
  </si>
  <si>
    <t>FEC.ktoe.SE.Res.HHnew.Thermal.SH.DistrHeat.WH.Elc.Solar.Solar</t>
  </si>
  <si>
    <t>FEC.ktoe.SE.Res.HHnew.Thermal.SH.DistrHeat.CO</t>
  </si>
  <si>
    <t>FEC.ktoe.SE.Res.HHnew.Thermal.SH.DistrHeat.CO.LPG.LPG</t>
  </si>
  <si>
    <t>FEC.ktoe.SE.Res.HHnew.Thermal.SH.DistrHeat.CO.Elc.Elec</t>
  </si>
  <si>
    <t>FEC.ktoe.SE.Res.HHnew.Thermal.SH.AdvElc</t>
  </si>
  <si>
    <t>FEC.ktoe.SE.Res.HHnew.Thermal.SH.AdvElc.SH</t>
  </si>
  <si>
    <t>FEC.ktoe.SE.Res.HHnew.Thermal.SH.AdvElc.SH.Elec</t>
  </si>
  <si>
    <t>FEC.ktoe.SE.Res.HHnew.Thermal.SH.AdvElc.SC</t>
  </si>
  <si>
    <t>FEC.ktoe.SE.Res.HHnew.Thermal.SH.AdvElc.SC.AC.Elec</t>
  </si>
  <si>
    <t>FEC.ktoe.SE.Res.HHnew.Thermal.SH.AdvElc.WH</t>
  </si>
  <si>
    <t>FEC.ktoe.SE.Res.HHnew.Thermal.SH.AdvElc.WH.LPG.NoSolar.LPG</t>
  </si>
  <si>
    <t>FEC.ktoe.SE.Res.HHnew.Thermal.SH.AdvElc.WH.LPG.Solar</t>
  </si>
  <si>
    <t>FEC.ktoe.SE.Res.HHnew.Thermal.SH.AdvElc.WH.LPG.Solar.LPG</t>
  </si>
  <si>
    <t>FEC.ktoe.SE.Res.HHnew.Thermal.SH.AdvElc.WH.LPG.Solar.Solar</t>
  </si>
  <si>
    <t>FEC.ktoe.SE.Res.HHnew.Thermal.SH.AdvElc.WH.Elc.NoSolar.Elec</t>
  </si>
  <si>
    <t>FEC.ktoe.SE.Res.HHnew.Thermal.SH.AdvElc.WH.Elc.Solar</t>
  </si>
  <si>
    <t>FEC.ktoe.SE.Res.HHnew.Thermal.SH.AdvElc.WH.Elc.Solar.Elec</t>
  </si>
  <si>
    <t>FEC.ktoe.SE.Res.HHnew.Thermal.SH.AdvElc.WH.Elc.Solar.Solar</t>
  </si>
  <si>
    <t>FEC.ktoe.SE.Res.HHnew.Thermal.SH.AdvElc.CO</t>
  </si>
  <si>
    <t>FEC.ktoe.SE.Res.HHnew.Thermal.SH.AdvElc.CO.LPG.LPG</t>
  </si>
  <si>
    <t>FEC.ktoe.SE.Res.HHnew.Thermal.SH.AdvElc.CO.Elc.Elec</t>
  </si>
  <si>
    <t>FEC.ktoe.SE.Res.HHnew.Thermal.SH.ConvElc</t>
  </si>
  <si>
    <t>FEC.ktoe.SE.Res.HHnew.Thermal.SH.ConvElc.SH</t>
  </si>
  <si>
    <t>FEC.ktoe.SE.Res.HHnew.Thermal.SH.ConvElc.SH.Elec</t>
  </si>
  <si>
    <t>FEC.ktoe.SE.Res.HHnew.Thermal.SH.ConvElc.SC</t>
  </si>
  <si>
    <t>FEC.ktoe.SE.Res.HHnew.Thermal.SH.ConvElc.SC.AC.Elec</t>
  </si>
  <si>
    <t>FEC.ktoe.SE.Res.HHnew.Thermal.SH.ConvElc.WH</t>
  </si>
  <si>
    <t>FEC.ktoe.SE.Res.HHnew.Thermal.SH.ConvElc.WH.LPG.NoSolar.LPG</t>
  </si>
  <si>
    <t>FEC.ktoe.SE.Res.HHnew.Thermal.SH.ConvElc.WH.LPG.Solar</t>
  </si>
  <si>
    <t>FEC.ktoe.SE.Res.HHnew.Thermal.SH.ConvElc.WH.LPG.Solar.LPG</t>
  </si>
  <si>
    <t>FEC.ktoe.SE.Res.HHnew.Thermal.SH.ConvElc.WH.LPG.Solar.Solar</t>
  </si>
  <si>
    <t>FEC.ktoe.SE.Res.HHnew.Thermal.SH.ConvElc.WH.Elc.NoSolar.Elec</t>
  </si>
  <si>
    <t>FEC.ktoe.SE.Res.HHnew.Thermal.SH.ConvElc.WH.Elc.Solar</t>
  </si>
  <si>
    <t>FEC.ktoe.SE.Res.HHnew.Thermal.SH.ConvElc.WH.Elc.Solar.Elec</t>
  </si>
  <si>
    <t>FEC.ktoe.SE.Res.HHnew.Thermal.SH.ConvElc.WH.Elc.Solar.Solar</t>
  </si>
  <si>
    <t>FEC.ktoe.SE.Res.HHnew.Thermal.SH.ConvElc.CO</t>
  </si>
  <si>
    <t>FEC.ktoe.SE.Res.HHnew.Thermal.SH.ConvElc.CO.LPG.LPG</t>
  </si>
  <si>
    <t>FEC.ktoe.SE.Res.HHnew.Thermal.SH.ConvElc.CO.Elc.Elec</t>
  </si>
  <si>
    <t>SE - Thermal energy service in new and renovated households (detailed structure)</t>
  </si>
  <si>
    <t>TES.ktoe.SE.Res.HHnew.Thermal.SH.Solids</t>
  </si>
  <si>
    <t>TES.ktoe.SE.Res.HHnew.Thermal.SH.Solids.SH</t>
  </si>
  <si>
    <t>TES.ktoe.SE.Res.HHnew.Thermal.SH.Solids.SH.Solids</t>
  </si>
  <si>
    <t>TES.ktoe.SE.Res.HHnew.Thermal.SH.Solids.SH.Elec</t>
  </si>
  <si>
    <t>TES.ktoe.SE.Res.HHnew.Thermal.SH.Solids.SC</t>
  </si>
  <si>
    <t>TES.ktoe.SE.Res.HHnew.Thermal.SH.Solids.SC.AC.Elec</t>
  </si>
  <si>
    <t>TES.ktoe.SE.Res.HHnew.Thermal.SH.Solids.WH</t>
  </si>
  <si>
    <t>TES.ktoe.SE.Res.HHnew.Thermal.SH.Solids.WH.Solids.NoSolar.Solids</t>
  </si>
  <si>
    <t>TES.ktoe.SE.Res.HHnew.Thermal.SH.Solids.WH.LPG.NoSolar.LPG</t>
  </si>
  <si>
    <t>TES.ktoe.SE.Res.HHnew.Thermal.SH.Solids.WH.LPG.Solar</t>
  </si>
  <si>
    <t>TES.ktoe.SE.Res.HHnew.Thermal.SH.Solids.WH.LPG.Solar.LPG</t>
  </si>
  <si>
    <t>TES.ktoe.SE.Res.HHnew.Thermal.SH.Solids.WH.LPG.Solar.Solar</t>
  </si>
  <si>
    <t>TES.ktoe.SE.Res.HHnew.Thermal.SH.Solids.WH.Elc.NoSolar.Elec</t>
  </si>
  <si>
    <t>TES.ktoe.SE.Res.HHnew.Thermal.SH.Solids.WH.Elc.Solar</t>
  </si>
  <si>
    <t>TES.ktoe.SE.Res.HHnew.Thermal.SH.Solids.WH.Elc.Solar.Elec</t>
  </si>
  <si>
    <t>TES.ktoe.SE.Res.HHnew.Thermal.SH.Solids.WH.Elc.Solar.Solar</t>
  </si>
  <si>
    <t>TES.ktoe.SE.Res.HHnew.Thermal.SH.Solids.CO</t>
  </si>
  <si>
    <t>TES.ktoe.SE.Res.HHnew.Thermal.SH.Solids.CO.Solids.Solids</t>
  </si>
  <si>
    <t>TES.ktoe.SE.Res.HHnew.Thermal.SH.Solids.CO.LPG.LPG</t>
  </si>
  <si>
    <t>TES.ktoe.SE.Res.HHnew.Thermal.SH.Solids.CO.Elc.Elec</t>
  </si>
  <si>
    <t>TES.ktoe.SE.Res.HHnew.Thermal.SH.LPG</t>
  </si>
  <si>
    <t>TES.ktoe.SE.Res.HHnew.Thermal.SH.LPG.SH</t>
  </si>
  <si>
    <t>TES.ktoe.SE.Res.HHnew.Thermal.SH.LPG.SH.LPG</t>
  </si>
  <si>
    <t>TES.ktoe.SE.Res.HHnew.Thermal.SH.LPG.SH.Elec</t>
  </si>
  <si>
    <t>TES.ktoe.SE.Res.HHnew.Thermal.SH.LPG.SC</t>
  </si>
  <si>
    <t>TES.ktoe.SE.Res.HHnew.Thermal.SH.LPG.SC.AC.Elec</t>
  </si>
  <si>
    <t>TES.ktoe.SE.Res.HHnew.Thermal.SH.LPG.WH</t>
  </si>
  <si>
    <t>TES.ktoe.SE.Res.HHnew.Thermal.SH.LPG.WH.LPG.NoSolar.LPG</t>
  </si>
  <si>
    <t>TES.ktoe.SE.Res.HHnew.Thermal.SH.LPG.WH.LPG.Solar</t>
  </si>
  <si>
    <t>TES.ktoe.SE.Res.HHnew.Thermal.SH.LPG.WH.LPG.Solar.LPG</t>
  </si>
  <si>
    <t>TES.ktoe.SE.Res.HHnew.Thermal.SH.LPG.WH.LPG.Solar.Solar</t>
  </si>
  <si>
    <t>TES.ktoe.SE.Res.HHnew.Thermal.SH.LPG.WH.Elc.NoSolar.Elec</t>
  </si>
  <si>
    <t>TES.ktoe.SE.Res.HHnew.Thermal.SH.LPG.WH.Elc.Solar</t>
  </si>
  <si>
    <t>TES.ktoe.SE.Res.HHnew.Thermal.SH.LPG.WH.Elc.Solar.Elec</t>
  </si>
  <si>
    <t>TES.ktoe.SE.Res.HHnew.Thermal.SH.LPG.WH.Elc.Solar.Solar</t>
  </si>
  <si>
    <t>TES.ktoe.SE.Res.HHnew.Thermal.SH.LPG.CO</t>
  </si>
  <si>
    <t>TES.ktoe.SE.Res.HHnew.Thermal.SH.LPG.CO.LPG.LPG</t>
  </si>
  <si>
    <t>TES.ktoe.SE.Res.HHnew.Thermal.SH.LPG.CO.Elc.Elec</t>
  </si>
  <si>
    <t>TES.ktoe.SE.Res.HHnew.Thermal.SH.Oil</t>
  </si>
  <si>
    <t>TES.ktoe.SE.Res.HHnew.Thermal.SH.Oil.SH</t>
  </si>
  <si>
    <t>TES.ktoe.SE.Res.HHnew.Thermal.SH.Oil.SH.Oil</t>
  </si>
  <si>
    <t>TES.ktoe.SE.Res.HHnew.Thermal.SH.Oil.SH.Elec</t>
  </si>
  <si>
    <t>TES.ktoe.SE.Res.HHnew.Thermal.SH.Oil.SC</t>
  </si>
  <si>
    <t>TES.ktoe.SE.Res.HHnew.Thermal.SH.Oil.SC.AC.Elec</t>
  </si>
  <si>
    <t>TES.ktoe.SE.Res.HHnew.Thermal.SH.Oil.WH</t>
  </si>
  <si>
    <t>TES.ktoe.SE.Res.HHnew.Thermal.SH.Oil.WH.Oil.NoSolar.Oil</t>
  </si>
  <si>
    <t>TES.ktoe.SE.Res.HHnew.Thermal.SH.Oil.WH.Oil.Solar</t>
  </si>
  <si>
    <t>TES.ktoe.SE.Res.HHnew.Thermal.SH.Oil.WH.Oil.Solar.Oil</t>
  </si>
  <si>
    <t>TES.ktoe.SE.Res.HHnew.Thermal.SH.Oil.WH.Oil.Solar.Solar</t>
  </si>
  <si>
    <t>TES.ktoe.SE.Res.HHnew.Thermal.SH.Oil.WH.Elc.NoSolar.Elec</t>
  </si>
  <si>
    <t>TES.ktoe.SE.Res.HHnew.Thermal.SH.Oil.WH.Elc.Solar</t>
  </si>
  <si>
    <t>TES.ktoe.SE.Res.HHnew.Thermal.SH.Oil.WH.Elc.Solar.Elec</t>
  </si>
  <si>
    <t>TES.ktoe.SE.Res.HHnew.Thermal.SH.Oil.WH.Elc.Solar.Solar</t>
  </si>
  <si>
    <t>TES.ktoe.SE.Res.HHnew.Thermal.SH.Oil.CO</t>
  </si>
  <si>
    <t>TES.ktoe.SE.Res.HHnew.Thermal.SH.Oil.CO.LPG.LPG</t>
  </si>
  <si>
    <t>TES.ktoe.SE.Res.HHnew.Thermal.SH.Oil.CO.Elc.Elec</t>
  </si>
  <si>
    <t>TES.ktoe.SE.Res.HHnew.Thermal.SH.Gas</t>
  </si>
  <si>
    <t>TES.ktoe.SE.Res.HHnew.Thermal.SH.Gas.SH</t>
  </si>
  <si>
    <t>TES.ktoe.SE.Res.HHnew.Thermal.SH.Gas.SH.Gas</t>
  </si>
  <si>
    <t>TES.ktoe.SE.Res.HHnew.Thermal.SH.Gas.SH.Elec</t>
  </si>
  <si>
    <t>TES.ktoe.SE.Res.HHnew.Thermal.SH.Gas.SC</t>
  </si>
  <si>
    <t>TES.ktoe.SE.Res.HHnew.Thermal.SH.Gas.SC.AC.Elec</t>
  </si>
  <si>
    <t>TES.ktoe.SE.Res.HHnew.Thermal.SH.Gas.WH</t>
  </si>
  <si>
    <t>TES.ktoe.SE.Res.HHnew.Thermal.SH.Gas.WH.Gas.NoSolar.Gas</t>
  </si>
  <si>
    <t>TES.ktoe.SE.Res.HHnew.Thermal.SH.Gas.WH.Gas.Solar</t>
  </si>
  <si>
    <t>TES.ktoe.SE.Res.HHnew.Thermal.SH.Gas.WH.Gas.Solar.Gas</t>
  </si>
  <si>
    <t>TES.ktoe.SE.Res.HHnew.Thermal.SH.Gas.WH.Gas.Solar.Solar</t>
  </si>
  <si>
    <t>TES.ktoe.SE.Res.HHnew.Thermal.SH.Gas.WH.Elc.NoSolar.Elec</t>
  </si>
  <si>
    <t>TES.ktoe.SE.Res.HHnew.Thermal.SH.Gas.WH.Elc.Solar</t>
  </si>
  <si>
    <t>TES.ktoe.SE.Res.HHnew.Thermal.SH.Gas.WH.Elc.Solar.Elec</t>
  </si>
  <si>
    <t>TES.ktoe.SE.Res.HHnew.Thermal.SH.Gas.WH.Elc.Solar.Solar</t>
  </si>
  <si>
    <t>TES.ktoe.SE.Res.HHnew.Thermal.SH.Gas.CO</t>
  </si>
  <si>
    <t>TES.ktoe.SE.Res.HHnew.Thermal.SH.Gas.CO.Gas.Gas</t>
  </si>
  <si>
    <t>TES.ktoe.SE.Res.HHnew.Thermal.SH.Gas.CO.Elc.Elec</t>
  </si>
  <si>
    <t>TES.ktoe.SE.Res.HHnew.Thermal.SH.Biomass</t>
  </si>
  <si>
    <t>TES.ktoe.SE.Res.HHnew.Thermal.SH.Biomass.SH</t>
  </si>
  <si>
    <t>TES.ktoe.SE.Res.HHnew.Thermal.SH.Biomass.SH.Biomass</t>
  </si>
  <si>
    <t>TES.ktoe.SE.Res.HHnew.Thermal.SH.Biomass.SH.Elec</t>
  </si>
  <si>
    <t>TES.ktoe.SE.Res.HHnew.Thermal.SH.Biomass.SC</t>
  </si>
  <si>
    <t>TES.ktoe.SE.Res.HHnew.Thermal.SH.Biomass.SC.AC.Elec</t>
  </si>
  <si>
    <t>TES.ktoe.SE.Res.HHnew.Thermal.SH.Biomass.WH</t>
  </si>
  <si>
    <t>TES.ktoe.SE.Res.HHnew.Thermal.SH.Biomass.WH.Biomass.NoSolar.Biomass</t>
  </si>
  <si>
    <t>TES.ktoe.SE.Res.HHnew.Thermal.SH.Biomass.WH.Biomass.Solar</t>
  </si>
  <si>
    <t>TES.ktoe.SE.Res.HHnew.Thermal.SH.Biomass.WH.Biomass.Solar.Biomass</t>
  </si>
  <si>
    <t>TES.ktoe.SE.Res.HHnew.Thermal.SH.Biomass.WH.Biomass.Solar.Solar</t>
  </si>
  <si>
    <t>TES.ktoe.SE.Res.HHnew.Thermal.SH.Biomass.WH.LPG.NoSolar.LPG</t>
  </si>
  <si>
    <t>TES.ktoe.SE.Res.HHnew.Thermal.SH.Biomass.WH.LPG.Solar</t>
  </si>
  <si>
    <t>TES.ktoe.SE.Res.HHnew.Thermal.SH.Biomass.WH.LPG.Solar.LPG</t>
  </si>
  <si>
    <t>TES.ktoe.SE.Res.HHnew.Thermal.SH.Biomass.WH.LPG.Solar.Solar</t>
  </si>
  <si>
    <t>TES.ktoe.SE.Res.HHnew.Thermal.SH.Biomass.WH.Elc.NoSolar.Elec</t>
  </si>
  <si>
    <t>TES.ktoe.SE.Res.HHnew.Thermal.SH.Biomass.WH.Elc.Solar</t>
  </si>
  <si>
    <t>TES.ktoe.SE.Res.HHnew.Thermal.SH.Biomass.WH.Elc.Solar.Elec</t>
  </si>
  <si>
    <t>TES.ktoe.SE.Res.HHnew.Thermal.SH.Biomass.WH.Elc.Solar.Solar</t>
  </si>
  <si>
    <t>TES.ktoe.SE.Res.HHnew.Thermal.SH.Biomass.CO</t>
  </si>
  <si>
    <t>TES.ktoe.SE.Res.HHnew.Thermal.SH.Biomass.CO.Biomass.Biomass</t>
  </si>
  <si>
    <t>TES.ktoe.SE.Res.HHnew.Thermal.SH.Biomass.CO.LPG.LPG</t>
  </si>
  <si>
    <t>TES.ktoe.SE.Res.HHnew.Thermal.SH.Biomass.CO.Elc.Elec</t>
  </si>
  <si>
    <t>TES.ktoe.SE.Res.HHnew.Thermal.SH.Geo</t>
  </si>
  <si>
    <t>TES.ktoe.SE.Res.HHnew.Thermal.SH.Geo.SH</t>
  </si>
  <si>
    <t>TES.ktoe.SE.Res.HHnew.Thermal.SH.Geo.SH.Geo</t>
  </si>
  <si>
    <t>TES.ktoe.SE.Res.HHnew.Thermal.SH.Geo.SH.Elec</t>
  </si>
  <si>
    <t>TES.ktoe.SE.Res.HHnew.Thermal.SH.Geo.SC</t>
  </si>
  <si>
    <t>TES.ktoe.SE.Res.HHnew.Thermal.SH.Geo.SC.AC.Elec</t>
  </si>
  <si>
    <t>TES.ktoe.SE.Res.HHnew.Thermal.SH.Geo.WH</t>
  </si>
  <si>
    <t>TES.ktoe.SE.Res.HHnew.Thermal.SH.Geo.WH.Geo.NoSolar.Geo</t>
  </si>
  <si>
    <t>TES.ktoe.SE.Res.HHnew.Thermal.SH.Geo.WH.Geo.Solar</t>
  </si>
  <si>
    <t>TES.ktoe.SE.Res.HHnew.Thermal.SH.Geo.WH.Geo.Solar.Geo</t>
  </si>
  <si>
    <t>TES.ktoe.SE.Res.HHnew.Thermal.SH.Geo.WH.Geo.Solar.Solar</t>
  </si>
  <si>
    <t>TES.ktoe.SE.Res.HHnew.Thermal.SH.Geo.WH.Elc.NoSolar.Elec</t>
  </si>
  <si>
    <t>TES.ktoe.SE.Res.HHnew.Thermal.SH.Geo.WH.Elc.Solar</t>
  </si>
  <si>
    <t>TES.ktoe.SE.Res.HHnew.Thermal.SH.Geo.WH.Elc.Solar.Elec</t>
  </si>
  <si>
    <t>TES.ktoe.SE.Res.HHnew.Thermal.SH.Geo.WH.Elc.Solar.Solar</t>
  </si>
  <si>
    <t>TES.ktoe.SE.Res.HHnew.Thermal.SH.Geo.CO</t>
  </si>
  <si>
    <t>TES.ktoe.SE.Res.HHnew.Thermal.SH.Geo.CO.LPG.LPG</t>
  </si>
  <si>
    <t>TES.ktoe.SE.Res.HHnew.Thermal.SH.Geo.CO.Elc.Elec</t>
  </si>
  <si>
    <t>TES.ktoe.SE.Res.HHnew.Thermal.SH.DistrHeat</t>
  </si>
  <si>
    <t>TES.ktoe.SE.Res.HHnew.Thermal.SH.DistrHeat.SH</t>
  </si>
  <si>
    <t>TES.ktoe.SE.Res.HHnew.Thermal.SH.DistrHeat.SH.Steam_Distr</t>
  </si>
  <si>
    <t>TES.ktoe.SE.Res.HHnew.Thermal.SH.DistrHeat.SH.Elec</t>
  </si>
  <si>
    <t>TES.ktoe.SE.Res.HHnew.Thermal.SH.DistrHeat.SC</t>
  </si>
  <si>
    <t>TES.ktoe.SE.Res.HHnew.Thermal.SH.DistrHeat.SC.AC.Elec</t>
  </si>
  <si>
    <t>TES.ktoe.SE.Res.HHnew.Thermal.SH.DistrHeat.WH</t>
  </si>
  <si>
    <t>TES.ktoe.SE.Res.HHnew.Thermal.SH.DistrHeat.WH.DistrHeat.NoSolar.Steam_Distr</t>
  </si>
  <si>
    <t>TES.ktoe.SE.Res.HHnew.Thermal.SH.DistrHeat.WH.DistrHeat.Solar</t>
  </si>
  <si>
    <t>TES.ktoe.SE.Res.HHnew.Thermal.SH.DistrHeat.WH.DistrHeat.Solar.Steam_Distr</t>
  </si>
  <si>
    <t>TES.ktoe.SE.Res.HHnew.Thermal.SH.DistrHeat.WH.DistrHeat.Solar.Solar</t>
  </si>
  <si>
    <t>TES.ktoe.SE.Res.HHnew.Thermal.SH.DistrHeat.WH.Elc.NoSolar.Elec</t>
  </si>
  <si>
    <t>TES.ktoe.SE.Res.HHnew.Thermal.SH.DistrHeat.WH.Elc.Solar</t>
  </si>
  <si>
    <t>TES.ktoe.SE.Res.HHnew.Thermal.SH.DistrHeat.WH.Elc.Solar.Elec</t>
  </si>
  <si>
    <t>TES.ktoe.SE.Res.HHnew.Thermal.SH.DistrHeat.WH.Elc.Solar.Solar</t>
  </si>
  <si>
    <t>TES.ktoe.SE.Res.HHnew.Thermal.SH.DistrHeat.CO</t>
  </si>
  <si>
    <t>TES.ktoe.SE.Res.HHnew.Thermal.SH.DistrHeat.CO.LPG.LPG</t>
  </si>
  <si>
    <t>TES.ktoe.SE.Res.HHnew.Thermal.SH.DistrHeat.CO.Elc.Elec</t>
  </si>
  <si>
    <t>TES.ktoe.SE.Res.HHnew.Thermal.SH.AdvElc</t>
  </si>
  <si>
    <t>TES.ktoe.SE.Res.HHnew.Thermal.SH.AdvElc.SH</t>
  </si>
  <si>
    <t>TES.ktoe.SE.Res.HHnew.Thermal.SH.AdvElc.SH.Elec</t>
  </si>
  <si>
    <t>TES.ktoe.SE.Res.HHnew.Thermal.SH.AdvElc.SC</t>
  </si>
  <si>
    <t>TES.ktoe.SE.Res.HHnew.Thermal.SH.AdvElc.SC.AC.Elec</t>
  </si>
  <si>
    <t>TES.ktoe.SE.Res.HHnew.Thermal.SH.AdvElc.WH</t>
  </si>
  <si>
    <t>TES.ktoe.SE.Res.HHnew.Thermal.SH.AdvElc.WH.LPG.NoSolar.LPG</t>
  </si>
  <si>
    <t>TES.ktoe.SE.Res.HHnew.Thermal.SH.AdvElc.WH.LPG.Solar</t>
  </si>
  <si>
    <t>TES.ktoe.SE.Res.HHnew.Thermal.SH.AdvElc.WH.LPG.Solar.LPG</t>
  </si>
  <si>
    <t>TES.ktoe.SE.Res.HHnew.Thermal.SH.AdvElc.WH.LPG.Solar.Solar</t>
  </si>
  <si>
    <t>TES.ktoe.SE.Res.HHnew.Thermal.SH.AdvElc.WH.Elc.NoSolar.Elec</t>
  </si>
  <si>
    <t>TES.ktoe.SE.Res.HHnew.Thermal.SH.AdvElc.WH.Elc.Solar</t>
  </si>
  <si>
    <t>TES.ktoe.SE.Res.HHnew.Thermal.SH.AdvElc.WH.Elc.Solar.Elec</t>
  </si>
  <si>
    <t>TES.ktoe.SE.Res.HHnew.Thermal.SH.AdvElc.WH.Elc.Solar.Solar</t>
  </si>
  <si>
    <t>TES.ktoe.SE.Res.HHnew.Thermal.SH.AdvElc.CO</t>
  </si>
  <si>
    <t>TES.ktoe.SE.Res.HHnew.Thermal.SH.AdvElc.CO.LPG.LPG</t>
  </si>
  <si>
    <t>TES.ktoe.SE.Res.HHnew.Thermal.SH.AdvElc.CO.Elc.Elec</t>
  </si>
  <si>
    <t>TES.ktoe.SE.Res.HHnew.Thermal.SH.ConvElc</t>
  </si>
  <si>
    <t>TES.ktoe.SE.Res.HHnew.Thermal.SH.ConvElc.SH</t>
  </si>
  <si>
    <t>TES.ktoe.SE.Res.HHnew.Thermal.SH.ConvElc.SH.Elec</t>
  </si>
  <si>
    <t>TES.ktoe.SE.Res.HHnew.Thermal.SH.ConvElc.SC</t>
  </si>
  <si>
    <t>TES.ktoe.SE.Res.HHnew.Thermal.SH.ConvElc.SC.AC.Elec</t>
  </si>
  <si>
    <t>TES.ktoe.SE.Res.HHnew.Thermal.SH.ConvElc.WH</t>
  </si>
  <si>
    <t>TES.ktoe.SE.Res.HHnew.Thermal.SH.ConvElc.WH.LPG.NoSolar.LPG</t>
  </si>
  <si>
    <t>TES.ktoe.SE.Res.HHnew.Thermal.SH.ConvElc.WH.LPG.Solar</t>
  </si>
  <si>
    <t>TES.ktoe.SE.Res.HHnew.Thermal.SH.ConvElc.WH.LPG.Solar.LPG</t>
  </si>
  <si>
    <t>TES.ktoe.SE.Res.HHnew.Thermal.SH.ConvElc.WH.LPG.Solar.Solar</t>
  </si>
  <si>
    <t>TES.ktoe.SE.Res.HHnew.Thermal.SH.ConvElc.WH.Elc.NoSolar.Elec</t>
  </si>
  <si>
    <t>TES.ktoe.SE.Res.HHnew.Thermal.SH.ConvElc.WH.Elc.Solar</t>
  </si>
  <si>
    <t>TES.ktoe.SE.Res.HHnew.Thermal.SH.ConvElc.WH.Elc.Solar.Elec</t>
  </si>
  <si>
    <t>TES.ktoe.SE.Res.HHnew.Thermal.SH.ConvElc.WH.Elc.Solar.Solar</t>
  </si>
  <si>
    <t>TES.ktoe.SE.Res.HHnew.Thermal.SH.ConvElc.CO</t>
  </si>
  <si>
    <t>TES.ktoe.SE.Res.HHnew.Thermal.SH.ConvElc.CO.LPG.LPG</t>
  </si>
  <si>
    <t>TES.ktoe.SE.Res.HHnew.Thermal.SH.ConvElc.CO.Elc.Elec</t>
  </si>
  <si>
    <t>SE - System efficiency indicator of new and renovated households (detailed structure)</t>
  </si>
  <si>
    <t>Eff.ratio.SE.Res.HHnew.Thermal.SH.Solids</t>
  </si>
  <si>
    <t>Eff.ratio.SE.Res.HHnew.Thermal.SH.Solids.SH</t>
  </si>
  <si>
    <t>Eff.ratio.SE.Res.HHnew.Thermal.SH.Solids.SH.Solids</t>
  </si>
  <si>
    <t>Eff.ratio.SE.Res.HHnew.Thermal.SH.Solids.SH.Elec</t>
  </si>
  <si>
    <t>Eff.ratio.SE.Res.HHnew.Thermal.SH.Solids.SC</t>
  </si>
  <si>
    <t>Eff.ratio.SE.Res.HHnew.Thermal.SH.Solids.SC.AC.Elec</t>
  </si>
  <si>
    <t>Eff.ratio.SE.Res.HHnew.Thermal.SH.Solids.WH</t>
  </si>
  <si>
    <t>Eff.ratio.SE.Res.HHnew.Thermal.SH.Solids.WH.Solids.NoSolar.Solids</t>
  </si>
  <si>
    <t>Eff.ratio.SE.Res.HHnew.Thermal.SH.Solids.WH.LPG.NoSolar.LPG</t>
  </si>
  <si>
    <t>Eff.ratio.SE.Res.HHnew.Thermal.SH.Solids.WH.LPG.Solar</t>
  </si>
  <si>
    <t>Eff.ratio.SE.Res.HHnew.Thermal.SH.Solids.WH.LPG.Solar.LPG</t>
  </si>
  <si>
    <t>Eff.ratio.SE.Res.HHnew.Thermal.SH.Solids.WH.LPG.Solar.Solar</t>
  </si>
  <si>
    <t>Eff.ratio.SE.Res.HHnew.Thermal.SH.Solids.WH.Elc.NoSolar.Elec</t>
  </si>
  <si>
    <t>Eff.ratio.SE.Res.HHnew.Thermal.SH.Solids.WH.Elc.Solar</t>
  </si>
  <si>
    <t>Eff.ratio.SE.Res.HHnew.Thermal.SH.Solids.WH.Elc.Solar.Elec</t>
  </si>
  <si>
    <t>Eff.ratio.SE.Res.HHnew.Thermal.SH.Solids.WH.Elc.Solar.Solar</t>
  </si>
  <si>
    <t>Eff.ratio.SE.Res.HHnew.Thermal.SH.Solids.CO</t>
  </si>
  <si>
    <t>Eff.ratio.SE.Res.HHnew.Thermal.SH.Solids.CO.Solids.Solids</t>
  </si>
  <si>
    <t>Eff.ratio.SE.Res.HHnew.Thermal.SH.Solids.CO.LPG.LPG</t>
  </si>
  <si>
    <t>Eff.ratio.SE.Res.HHnew.Thermal.SH.Solids.CO.Elc.Elec</t>
  </si>
  <si>
    <t>Eff.ratio.SE.Res.HHnew.Thermal.SH.LPG</t>
  </si>
  <si>
    <t>Eff.ratio.SE.Res.HHnew.Thermal.SH.LPG.SH</t>
  </si>
  <si>
    <t>Eff.ratio.SE.Res.HHnew.Thermal.SH.LPG.SH.LPG</t>
  </si>
  <si>
    <t>Eff.ratio.SE.Res.HHnew.Thermal.SH.LPG.SH.Elec</t>
  </si>
  <si>
    <t>Eff.ratio.SE.Res.HHnew.Thermal.SH.LPG.SC</t>
  </si>
  <si>
    <t>Eff.ratio.SE.Res.HHnew.Thermal.SH.LPG.SC.AC.Elec</t>
  </si>
  <si>
    <t>Eff.ratio.SE.Res.HHnew.Thermal.SH.LPG.WH</t>
  </si>
  <si>
    <t>Eff.ratio.SE.Res.HHnew.Thermal.SH.LPG.WH.LPG.NoSolar.LPG</t>
  </si>
  <si>
    <t>Eff.ratio.SE.Res.HHnew.Thermal.SH.LPG.WH.LPG.Solar</t>
  </si>
  <si>
    <t>Eff.ratio.SE.Res.HHnew.Thermal.SH.LPG.WH.LPG.Solar.LPG</t>
  </si>
  <si>
    <t>Eff.ratio.SE.Res.HHnew.Thermal.SH.LPG.WH.LPG.Solar.Solar</t>
  </si>
  <si>
    <t>Eff.ratio.SE.Res.HHnew.Thermal.SH.LPG.WH.Elc.NoSolar.Elec</t>
  </si>
  <si>
    <t>Eff.ratio.SE.Res.HHnew.Thermal.SH.LPG.WH.Elc.Solar</t>
  </si>
  <si>
    <t>Eff.ratio.SE.Res.HHnew.Thermal.SH.LPG.WH.Elc.Solar.Elec</t>
  </si>
  <si>
    <t>Eff.ratio.SE.Res.HHnew.Thermal.SH.LPG.WH.Elc.Solar.Solar</t>
  </si>
  <si>
    <t>Eff.ratio.SE.Res.HHnew.Thermal.SH.LPG.CO</t>
  </si>
  <si>
    <t>Eff.ratio.SE.Res.HHnew.Thermal.SH.LPG.CO.LPG.LPG</t>
  </si>
  <si>
    <t>Eff.ratio.SE.Res.HHnew.Thermal.SH.LPG.CO.Elc.Elec</t>
  </si>
  <si>
    <t>Eff.ratio.SE.Res.HHnew.Thermal.SH.Oil</t>
  </si>
  <si>
    <t>Eff.ratio.SE.Res.HHnew.Thermal.SH.Oil.SH</t>
  </si>
  <si>
    <t>Eff.ratio.SE.Res.HHnew.Thermal.SH.Oil.SH.Oil</t>
  </si>
  <si>
    <t>Eff.ratio.SE.Res.HHnew.Thermal.SH.Oil.SH.Elec</t>
  </si>
  <si>
    <t>Eff.ratio.SE.Res.HHnew.Thermal.SH.Oil.SC</t>
  </si>
  <si>
    <t>Eff.ratio.SE.Res.HHnew.Thermal.SH.Oil.SC.AC.Elec</t>
  </si>
  <si>
    <t>Eff.ratio.SE.Res.HHnew.Thermal.SH.Oil.WH</t>
  </si>
  <si>
    <t>Eff.ratio.SE.Res.HHnew.Thermal.SH.Oil.WH.Oil.NoSolar.Oil</t>
  </si>
  <si>
    <t>Eff.ratio.SE.Res.HHnew.Thermal.SH.Oil.WH.Oil.Solar</t>
  </si>
  <si>
    <t>Eff.ratio.SE.Res.HHnew.Thermal.SH.Oil.WH.Oil.Solar.Oil</t>
  </si>
  <si>
    <t>Eff.ratio.SE.Res.HHnew.Thermal.SH.Oil.WH.Oil.Solar.Solar</t>
  </si>
  <si>
    <t>Eff.ratio.SE.Res.HHnew.Thermal.SH.Oil.WH.Elc.NoSolar.Elec</t>
  </si>
  <si>
    <t>Eff.ratio.SE.Res.HHnew.Thermal.SH.Oil.WH.Elc.Solar</t>
  </si>
  <si>
    <t>Eff.ratio.SE.Res.HHnew.Thermal.SH.Oil.WH.Elc.Solar.Elec</t>
  </si>
  <si>
    <t>Eff.ratio.SE.Res.HHnew.Thermal.SH.Oil.WH.Elc.Solar.Solar</t>
  </si>
  <si>
    <t>Eff.ratio.SE.Res.HHnew.Thermal.SH.Oil.CO</t>
  </si>
  <si>
    <t>Eff.ratio.SE.Res.HHnew.Thermal.SH.Oil.CO.LPG.LPG</t>
  </si>
  <si>
    <t>Eff.ratio.SE.Res.HHnew.Thermal.SH.Oil.CO.Elc.Elec</t>
  </si>
  <si>
    <t>Eff.ratio.SE.Res.HHnew.Thermal.SH.Gas</t>
  </si>
  <si>
    <t>Eff.ratio.SE.Res.HHnew.Thermal.SH.Gas.SH</t>
  </si>
  <si>
    <t>Eff.ratio.SE.Res.HHnew.Thermal.SH.Gas.SH.Gas</t>
  </si>
  <si>
    <t>Eff.ratio.SE.Res.HHnew.Thermal.SH.Gas.SH.Elec</t>
  </si>
  <si>
    <t>Eff.ratio.SE.Res.HHnew.Thermal.SH.Gas.SC</t>
  </si>
  <si>
    <t>Eff.ratio.SE.Res.HHnew.Thermal.SH.Gas.SC.AC.Elec</t>
  </si>
  <si>
    <t>Eff.ratio.SE.Res.HHnew.Thermal.SH.Gas.WH</t>
  </si>
  <si>
    <t>Eff.ratio.SE.Res.HHnew.Thermal.SH.Gas.WH.Gas.NoSolar.Gas</t>
  </si>
  <si>
    <t>Eff.ratio.SE.Res.HHnew.Thermal.SH.Gas.WH.Gas.Solar</t>
  </si>
  <si>
    <t>Eff.ratio.SE.Res.HHnew.Thermal.SH.Gas.WH.Gas.Solar.Gas</t>
  </si>
  <si>
    <t>Eff.ratio.SE.Res.HHnew.Thermal.SH.Gas.WH.Gas.Solar.Solar</t>
  </si>
  <si>
    <t>Eff.ratio.SE.Res.HHnew.Thermal.SH.Gas.WH.Elc.NoSolar.Elec</t>
  </si>
  <si>
    <t>Eff.ratio.SE.Res.HHnew.Thermal.SH.Gas.WH.Elc.Solar</t>
  </si>
  <si>
    <t>Eff.ratio.SE.Res.HHnew.Thermal.SH.Gas.WH.Elc.Solar.Elec</t>
  </si>
  <si>
    <t>Eff.ratio.SE.Res.HHnew.Thermal.SH.Gas.WH.Elc.Solar.Solar</t>
  </si>
  <si>
    <t>Eff.ratio.SE.Res.HHnew.Thermal.SH.Gas.CO</t>
  </si>
  <si>
    <t>Eff.ratio.SE.Res.HHnew.Thermal.SH.Gas.CO.Gas.Gas</t>
  </si>
  <si>
    <t>Eff.ratio.SE.Res.HHnew.Thermal.SH.Gas.CO.Elc.Elec</t>
  </si>
  <si>
    <t>Eff.ratio.SE.Res.HHnew.Thermal.SH.Biomass</t>
  </si>
  <si>
    <t>Eff.ratio.SE.Res.HHnew.Thermal.SH.Biomass.SH</t>
  </si>
  <si>
    <t>Eff.ratio.SE.Res.HHnew.Thermal.SH.Biomass.SH.Biomass</t>
  </si>
  <si>
    <t>Eff.ratio.SE.Res.HHnew.Thermal.SH.Biomass.SH.Elec</t>
  </si>
  <si>
    <t>Eff.ratio.SE.Res.HHnew.Thermal.SH.Biomass.SC</t>
  </si>
  <si>
    <t>Eff.ratio.SE.Res.HHnew.Thermal.SH.Biomass.SC.AC.Elec</t>
  </si>
  <si>
    <t>Eff.ratio.SE.Res.HHnew.Thermal.SH.Biomass.WH</t>
  </si>
  <si>
    <t>Eff.ratio.SE.Res.HHnew.Thermal.SH.Biomass.WH.Biomass.NoSolar.Biomass</t>
  </si>
  <si>
    <t>Eff.ratio.SE.Res.HHnew.Thermal.SH.Biomass.WH.Biomass.Solar</t>
  </si>
  <si>
    <t>Eff.ratio.SE.Res.HHnew.Thermal.SH.Biomass.WH.Biomass.Solar.Biomass</t>
  </si>
  <si>
    <t>Eff.ratio.SE.Res.HHnew.Thermal.SH.Biomass.WH.Biomass.Solar.Solar</t>
  </si>
  <si>
    <t>Eff.ratio.SE.Res.HHnew.Thermal.SH.Biomass.WH.LPG.NoSolar.LPG</t>
  </si>
  <si>
    <t>Eff.ratio.SE.Res.HHnew.Thermal.SH.Biomass.WH.LPG.Solar</t>
  </si>
  <si>
    <t>Eff.ratio.SE.Res.HHnew.Thermal.SH.Biomass.WH.LPG.Solar.LPG</t>
  </si>
  <si>
    <t>Eff.ratio.SE.Res.HHnew.Thermal.SH.Biomass.WH.LPG.Solar.Solar</t>
  </si>
  <si>
    <t>Eff.ratio.SE.Res.HHnew.Thermal.SH.Biomass.WH.Elc.NoSolar.Elec</t>
  </si>
  <si>
    <t>Eff.ratio.SE.Res.HHnew.Thermal.SH.Biomass.WH.Elc.Solar</t>
  </si>
  <si>
    <t>Eff.ratio.SE.Res.HHnew.Thermal.SH.Biomass.WH.Elc.Solar.Elec</t>
  </si>
  <si>
    <t>Eff.ratio.SE.Res.HHnew.Thermal.SH.Biomass.WH.Elc.Solar.Solar</t>
  </si>
  <si>
    <t>Eff.ratio.SE.Res.HHnew.Thermal.SH.Biomass.CO</t>
  </si>
  <si>
    <t>Eff.ratio.SE.Res.HHnew.Thermal.SH.Biomass.CO.Biomass.Biomass</t>
  </si>
  <si>
    <t>Eff.ratio.SE.Res.HHnew.Thermal.SH.Biomass.CO.LPG.LPG</t>
  </si>
  <si>
    <t>Eff.ratio.SE.Res.HHnew.Thermal.SH.Biomass.CO.Elc.Elec</t>
  </si>
  <si>
    <t>Eff.ratio.SE.Res.HHnew.Thermal.SH.Geo</t>
  </si>
  <si>
    <t>Eff.ratio.SE.Res.HHnew.Thermal.SH.Geo.SH</t>
  </si>
  <si>
    <t>Eff.ratio.SE.Res.HHnew.Thermal.SH.Geo.SH.Geo</t>
  </si>
  <si>
    <t>Eff.ratio.SE.Res.HHnew.Thermal.SH.Geo.SH.Elec</t>
  </si>
  <si>
    <t>Eff.ratio.SE.Res.HHnew.Thermal.SH.Geo.SC</t>
  </si>
  <si>
    <t>Eff.ratio.SE.Res.HHnew.Thermal.SH.Geo.SC.AC.Elec</t>
  </si>
  <si>
    <t>Eff.ratio.SE.Res.HHnew.Thermal.SH.Geo.WH</t>
  </si>
  <si>
    <t>Eff.ratio.SE.Res.HHnew.Thermal.SH.Geo.WH.Geo.NoSolar.Geo</t>
  </si>
  <si>
    <t>Eff.ratio.SE.Res.HHnew.Thermal.SH.Geo.WH.Geo.Solar</t>
  </si>
  <si>
    <t>Eff.ratio.SE.Res.HHnew.Thermal.SH.Geo.WH.Geo.Solar.Geo</t>
  </si>
  <si>
    <t>Eff.ratio.SE.Res.HHnew.Thermal.SH.Geo.WH.Geo.Solar.Solar</t>
  </si>
  <si>
    <t>Eff.ratio.SE.Res.HHnew.Thermal.SH.Geo.WH.Elc.NoSolar.Elec</t>
  </si>
  <si>
    <t>Eff.ratio.SE.Res.HHnew.Thermal.SH.Geo.WH.Elc.Solar</t>
  </si>
  <si>
    <t>Eff.ratio.SE.Res.HHnew.Thermal.SH.Geo.WH.Elc.Solar.Elec</t>
  </si>
  <si>
    <t>Eff.ratio.SE.Res.HHnew.Thermal.SH.Geo.WH.Elc.Solar.Solar</t>
  </si>
  <si>
    <t>Eff.ratio.SE.Res.HHnew.Thermal.SH.Geo.CO</t>
  </si>
  <si>
    <t>Eff.ratio.SE.Res.HHnew.Thermal.SH.Geo.CO.LPG.LPG</t>
  </si>
  <si>
    <t>Eff.ratio.SE.Res.HHnew.Thermal.SH.Geo.CO.Elc.Elec</t>
  </si>
  <si>
    <t>Eff.ratio.SE.Res.HHnew.Thermal.SH.DistrHeat</t>
  </si>
  <si>
    <t>Eff.ratio.SE.Res.HHnew.Thermal.SH.DistrHeat.SH</t>
  </si>
  <si>
    <t>Eff.ratio.SE.Res.HHnew.Thermal.SH.DistrHeat.SH.Steam_Distr</t>
  </si>
  <si>
    <t>Eff.ratio.SE.Res.HHnew.Thermal.SH.DistrHeat.SH.Elec</t>
  </si>
  <si>
    <t>Eff.ratio.SE.Res.HHnew.Thermal.SH.DistrHeat.SC</t>
  </si>
  <si>
    <t>Eff.ratio.SE.Res.HHnew.Thermal.SH.DistrHeat.SC.AC.Elec</t>
  </si>
  <si>
    <t>Eff.ratio.SE.Res.HHnew.Thermal.SH.DistrHeat.WH</t>
  </si>
  <si>
    <t>Eff.ratio.SE.Res.HHnew.Thermal.SH.DistrHeat.WH.DistrHeat.NoSolar.Steam_Distr</t>
  </si>
  <si>
    <t>Eff.ratio.SE.Res.HHnew.Thermal.SH.DistrHeat.WH.DistrHeat.Solar</t>
  </si>
  <si>
    <t>Eff.ratio.SE.Res.HHnew.Thermal.SH.DistrHeat.WH.DistrHeat.Solar.Steam_Distr</t>
  </si>
  <si>
    <t>Eff.ratio.SE.Res.HHnew.Thermal.SH.DistrHeat.WH.DistrHeat.Solar.Solar</t>
  </si>
  <si>
    <t>Eff.ratio.SE.Res.HHnew.Thermal.SH.DistrHeat.WH.Elc.NoSolar.Elec</t>
  </si>
  <si>
    <t>Eff.ratio.SE.Res.HHnew.Thermal.SH.DistrHeat.WH.Elc.Solar</t>
  </si>
  <si>
    <t>Eff.ratio.SE.Res.HHnew.Thermal.SH.DistrHeat.WH.Elc.Solar.Elec</t>
  </si>
  <si>
    <t>Eff.ratio.SE.Res.HHnew.Thermal.SH.DistrHeat.WH.Elc.Solar.Solar</t>
  </si>
  <si>
    <t>Eff.ratio.SE.Res.HHnew.Thermal.SH.DistrHeat.CO</t>
  </si>
  <si>
    <t>Eff.ratio.SE.Res.HHnew.Thermal.SH.DistrHeat.CO.LPG.LPG</t>
  </si>
  <si>
    <t>Eff.ratio.SE.Res.HHnew.Thermal.SH.DistrHeat.CO.Elc.Elec</t>
  </si>
  <si>
    <t>Eff.ratio.SE.Res.HHnew.Thermal.SH.AdvElc</t>
  </si>
  <si>
    <t>Eff.ratio.SE.Res.HHnew.Thermal.SH.AdvElc.SH</t>
  </si>
  <si>
    <t>Eff.ratio.SE.Res.HHnew.Thermal.SH.AdvElc.SH.Elec</t>
  </si>
  <si>
    <t>Eff.ratio.SE.Res.HHnew.Thermal.SH.AdvElc.SC</t>
  </si>
  <si>
    <t>Eff.ratio.SE.Res.HHnew.Thermal.SH.AdvElc.SC.AC.Elec</t>
  </si>
  <si>
    <t>Eff.ratio.SE.Res.HHnew.Thermal.SH.AdvElc.WH</t>
  </si>
  <si>
    <t>Eff.ratio.SE.Res.HHnew.Thermal.SH.AdvElc.WH.LPG.NoSolar.LPG</t>
  </si>
  <si>
    <t>Eff.ratio.SE.Res.HHnew.Thermal.SH.AdvElc.WH.LPG.Solar</t>
  </si>
  <si>
    <t>Eff.ratio.SE.Res.HHnew.Thermal.SH.AdvElc.WH.LPG.Solar.LPG</t>
  </si>
  <si>
    <t>Eff.ratio.SE.Res.HHnew.Thermal.SH.AdvElc.WH.LPG.Solar.Solar</t>
  </si>
  <si>
    <t>Eff.ratio.SE.Res.HHnew.Thermal.SH.AdvElc.WH.Elc.NoSolar.Elec</t>
  </si>
  <si>
    <t>Eff.ratio.SE.Res.HHnew.Thermal.SH.AdvElc.WH.Elc.Solar</t>
  </si>
  <si>
    <t>Eff.ratio.SE.Res.HHnew.Thermal.SH.AdvElc.WH.Elc.Solar.Elec</t>
  </si>
  <si>
    <t>Eff.ratio.SE.Res.HHnew.Thermal.SH.AdvElc.WH.Elc.Solar.Solar</t>
  </si>
  <si>
    <t>Eff.ratio.SE.Res.HHnew.Thermal.SH.AdvElc.CO</t>
  </si>
  <si>
    <t>Eff.ratio.SE.Res.HHnew.Thermal.SH.AdvElc.CO.LPG.LPG</t>
  </si>
  <si>
    <t>Eff.ratio.SE.Res.HHnew.Thermal.SH.AdvElc.CO.Elc.Elec</t>
  </si>
  <si>
    <t>Eff.ratio.SE.Res.HHnew.Thermal.SH.ConvElc</t>
  </si>
  <si>
    <t>Eff.ratio.SE.Res.HHnew.Thermal.SH.ConvElc.SH</t>
  </si>
  <si>
    <t>Eff.ratio.SE.Res.HHnew.Thermal.SH.ConvElc.SH.Elec</t>
  </si>
  <si>
    <t>Eff.ratio.SE.Res.HHnew.Thermal.SH.ConvElc.SC</t>
  </si>
  <si>
    <t>Eff.ratio.SE.Res.HHnew.Thermal.SH.ConvElc.SC.AC.Elec</t>
  </si>
  <si>
    <t>Eff.ratio.SE.Res.HHnew.Thermal.SH.ConvElc.WH</t>
  </si>
  <si>
    <t>Eff.ratio.SE.Res.HHnew.Thermal.SH.ConvElc.WH.LPG.NoSolar.LPG</t>
  </si>
  <si>
    <t>Eff.ratio.SE.Res.HHnew.Thermal.SH.ConvElc.WH.LPG.Solar</t>
  </si>
  <si>
    <t>Eff.ratio.SE.Res.HHnew.Thermal.SH.ConvElc.WH.LPG.Solar.LPG</t>
  </si>
  <si>
    <t>Eff.ratio.SE.Res.HHnew.Thermal.SH.ConvElc.WH.LPG.Solar.Solar</t>
  </si>
  <si>
    <t>Eff.ratio.SE.Res.HHnew.Thermal.SH.ConvElc.WH.Elc.NoSolar.Elec</t>
  </si>
  <si>
    <t>Eff.ratio.SE.Res.HHnew.Thermal.SH.ConvElc.WH.Elc.Solar</t>
  </si>
  <si>
    <t>Eff.ratio.SE.Res.HHnew.Thermal.SH.ConvElc.WH.Elc.Solar.Elec</t>
  </si>
  <si>
    <t>Eff.ratio.SE.Res.HHnew.Thermal.SH.ConvElc.WH.Elc.Solar.Solar</t>
  </si>
  <si>
    <t>Eff.ratio.SE.Res.HHnew.Thermal.SH.ConvElc.CO</t>
  </si>
  <si>
    <t>Eff.ratio.SE.Res.HHnew.Thermal.SH.ConvElc.CO.LPG.LPG</t>
  </si>
  <si>
    <t>Eff.ratio.SE.Res.HHnew.Thermal.SH.ConvElc.CO.Elc.Elec</t>
  </si>
  <si>
    <t>SE - CO2 emissions in new and renovated households (detailed structure)</t>
  </si>
  <si>
    <t>EMI.ktCO2.SE.Res.HHnew.Thermal.SH.Solids</t>
  </si>
  <si>
    <t>EMI.ktCO2.SE.Res.HHnew.Thermal.SH.Solids.SH</t>
  </si>
  <si>
    <t>EMI.ktCO2.SE.Res.HHnew.Thermal.SH.Solids.SH.Solids</t>
  </si>
  <si>
    <t>EMI.ktCO2.SE.Res.HHnew.Thermal.SH.Solids.SH.Elec</t>
  </si>
  <si>
    <t>EMI.ktCO2.SE.Res.HHnew.Thermal.SH.Solids.SC</t>
  </si>
  <si>
    <t>EMI.ktCO2.SE.Res.HHnew.Thermal.SH.Solids.SC.AC.Elec</t>
  </si>
  <si>
    <t>EMI.ktCO2.SE.Res.HHnew.Thermal.SH.Solids.WH</t>
  </si>
  <si>
    <t>EMI.ktCO2.SE.Res.HHnew.Thermal.SH.Solids.WH.Solids.NoSolar.Solids</t>
  </si>
  <si>
    <t>EMI.ktCO2.SE.Res.HHnew.Thermal.SH.Solids.WH.LPG.NoSolar.LPG</t>
  </si>
  <si>
    <t>EMI.ktCO2.SE.Res.HHnew.Thermal.SH.Solids.WH.LPG.Solar</t>
  </si>
  <si>
    <t>EMI.ktCO2.SE.Res.HHnew.Thermal.SH.Solids.WH.LPG.Solar.LPG</t>
  </si>
  <si>
    <t>EMI.ktCO2.SE.Res.HHnew.Thermal.SH.Solids.WH.LPG.Solar.Solar</t>
  </si>
  <si>
    <t>EMI.ktCO2.SE.Res.HHnew.Thermal.SH.Solids.WH.Elc.NoSolar.Elec</t>
  </si>
  <si>
    <t>EMI.ktCO2.SE.Res.HHnew.Thermal.SH.Solids.WH.Elc.Solar</t>
  </si>
  <si>
    <t>EMI.ktCO2.SE.Res.HHnew.Thermal.SH.Solids.WH.Elc.Solar.Elec</t>
  </si>
  <si>
    <t>EMI.ktCO2.SE.Res.HHnew.Thermal.SH.Solids.WH.Elc.Solar.Solar</t>
  </si>
  <si>
    <t>EMI.ktCO2.SE.Res.HHnew.Thermal.SH.Solids.CO</t>
  </si>
  <si>
    <t>EMI.ktCO2.SE.Res.HHnew.Thermal.SH.Solids.CO.Solids.Solids</t>
  </si>
  <si>
    <t>EMI.ktCO2.SE.Res.HHnew.Thermal.SH.Solids.CO.LPG.LPG</t>
  </si>
  <si>
    <t>EMI.ktCO2.SE.Res.HHnew.Thermal.SH.Solids.CO.Elc.Elec</t>
  </si>
  <si>
    <t>EMI.ktCO2.SE.Res.HHnew.Thermal.SH.LPG</t>
  </si>
  <si>
    <t>EMI.ktCO2.SE.Res.HHnew.Thermal.SH.LPG.SH</t>
  </si>
  <si>
    <t>EMI.ktCO2.SE.Res.HHnew.Thermal.SH.LPG.SH.LPG</t>
  </si>
  <si>
    <t>EMI.ktCO2.SE.Res.HHnew.Thermal.SH.LPG.SH.Elec</t>
  </si>
  <si>
    <t>EMI.ktCO2.SE.Res.HHnew.Thermal.SH.LPG.SC</t>
  </si>
  <si>
    <t>EMI.ktCO2.SE.Res.HHnew.Thermal.SH.LPG.SC.AC.Elec</t>
  </si>
  <si>
    <t>EMI.ktCO2.SE.Res.HHnew.Thermal.SH.LPG.WH</t>
  </si>
  <si>
    <t>EMI.ktCO2.SE.Res.HHnew.Thermal.SH.LPG.WH.LPG.NoSolar.LPG</t>
  </si>
  <si>
    <t>EMI.ktCO2.SE.Res.HHnew.Thermal.SH.LPG.WH.LPG.Solar</t>
  </si>
  <si>
    <t>EMI.ktCO2.SE.Res.HHnew.Thermal.SH.LPG.WH.LPG.Solar.LPG</t>
  </si>
  <si>
    <t>EMI.ktCO2.SE.Res.HHnew.Thermal.SH.LPG.WH.LPG.Solar.Solar</t>
  </si>
  <si>
    <t>EMI.ktCO2.SE.Res.HHnew.Thermal.SH.LPG.WH.Elc.NoSolar.Elec</t>
  </si>
  <si>
    <t>EMI.ktCO2.SE.Res.HHnew.Thermal.SH.LPG.WH.Elc.Solar</t>
  </si>
  <si>
    <t>EMI.ktCO2.SE.Res.HHnew.Thermal.SH.LPG.WH.Elc.Solar.Elec</t>
  </si>
  <si>
    <t>EMI.ktCO2.SE.Res.HHnew.Thermal.SH.LPG.WH.Elc.Solar.Solar</t>
  </si>
  <si>
    <t>EMI.ktCO2.SE.Res.HHnew.Thermal.SH.LPG.CO</t>
  </si>
  <si>
    <t>EMI.ktCO2.SE.Res.HHnew.Thermal.SH.LPG.CO.LPG.LPG</t>
  </si>
  <si>
    <t>EMI.ktCO2.SE.Res.HHnew.Thermal.SH.LPG.CO.Elc.Elec</t>
  </si>
  <si>
    <t>EMI.ktCO2.SE.Res.HHnew.Thermal.SH.Oil</t>
  </si>
  <si>
    <t>EMI.ktCO2.SE.Res.HHnew.Thermal.SH.Oil.SH</t>
  </si>
  <si>
    <t>EMI.ktCO2.SE.Res.HHnew.Thermal.SH.Oil.SH.Oil</t>
  </si>
  <si>
    <t>EMI.ktCO2.SE.Res.HHnew.Thermal.SH.Oil.SH.Elec</t>
  </si>
  <si>
    <t>EMI.ktCO2.SE.Res.HHnew.Thermal.SH.Oil.SC</t>
  </si>
  <si>
    <t>EMI.ktCO2.SE.Res.HHnew.Thermal.SH.Oil.SC.AC.Elec</t>
  </si>
  <si>
    <t>EMI.ktCO2.SE.Res.HHnew.Thermal.SH.Oil.WH</t>
  </si>
  <si>
    <t>EMI.ktCO2.SE.Res.HHnew.Thermal.SH.Oil.WH.Oil.NoSolar.Oil</t>
  </si>
  <si>
    <t>EMI.ktCO2.SE.Res.HHnew.Thermal.SH.Oil.WH.Oil.Solar</t>
  </si>
  <si>
    <t>EMI.ktCO2.SE.Res.HHnew.Thermal.SH.Oil.WH.Oil.Solar.Oil</t>
  </si>
  <si>
    <t>EMI.ktCO2.SE.Res.HHnew.Thermal.SH.Oil.WH.Oil.Solar.Solar</t>
  </si>
  <si>
    <t>EMI.ktCO2.SE.Res.HHnew.Thermal.SH.Oil.WH.Elc.NoSolar.Elec</t>
  </si>
  <si>
    <t>EMI.ktCO2.SE.Res.HHnew.Thermal.SH.Oil.WH.Elc.Solar</t>
  </si>
  <si>
    <t>EMI.ktCO2.SE.Res.HHnew.Thermal.SH.Oil.WH.Elc.Solar.Elec</t>
  </si>
  <si>
    <t>EMI.ktCO2.SE.Res.HHnew.Thermal.SH.Oil.WH.Elc.Solar.Solar</t>
  </si>
  <si>
    <t>EMI.ktCO2.SE.Res.HHnew.Thermal.SH.Oil.CO</t>
  </si>
  <si>
    <t>EMI.ktCO2.SE.Res.HHnew.Thermal.SH.Oil.CO.LPG.LPG</t>
  </si>
  <si>
    <t>EMI.ktCO2.SE.Res.HHnew.Thermal.SH.Oil.CO.Elc.Elec</t>
  </si>
  <si>
    <t>EMI.ktCO2.SE.Res.HHnew.Thermal.SH.Gas</t>
  </si>
  <si>
    <t>EMI.ktCO2.SE.Res.HHnew.Thermal.SH.Gas.SH</t>
  </si>
  <si>
    <t>EMI.ktCO2.SE.Res.HHnew.Thermal.SH.Gas.SH.Gas</t>
  </si>
  <si>
    <t>EMI.ktCO2.SE.Res.HHnew.Thermal.SH.Gas.SH.Elec</t>
  </si>
  <si>
    <t>EMI.ktCO2.SE.Res.HHnew.Thermal.SH.Gas.SC</t>
  </si>
  <si>
    <t>EMI.ktCO2.SE.Res.HHnew.Thermal.SH.Gas.SC.AC.Elec</t>
  </si>
  <si>
    <t>EMI.ktCO2.SE.Res.HHnew.Thermal.SH.Gas.WH</t>
  </si>
  <si>
    <t>EMI.ktCO2.SE.Res.HHnew.Thermal.SH.Gas.WH.Gas.NoSolar.Gas</t>
  </si>
  <si>
    <t>EMI.ktCO2.SE.Res.HHnew.Thermal.SH.Gas.WH.Gas.Solar</t>
  </si>
  <si>
    <t>EMI.ktCO2.SE.Res.HHnew.Thermal.SH.Gas.WH.Gas.Solar.Gas</t>
  </si>
  <si>
    <t>EMI.ktCO2.SE.Res.HHnew.Thermal.SH.Gas.WH.Gas.Solar.Solar</t>
  </si>
  <si>
    <t>EMI.ktCO2.SE.Res.HHnew.Thermal.SH.Gas.WH.Elc.NoSolar.Elec</t>
  </si>
  <si>
    <t>EMI.ktCO2.SE.Res.HHnew.Thermal.SH.Gas.WH.Elc.Solar</t>
  </si>
  <si>
    <t>EMI.ktCO2.SE.Res.HHnew.Thermal.SH.Gas.WH.Elc.Solar.Elec</t>
  </si>
  <si>
    <t>EMI.ktCO2.SE.Res.HHnew.Thermal.SH.Gas.WH.Elc.Solar.Solar</t>
  </si>
  <si>
    <t>EMI.ktCO2.SE.Res.HHnew.Thermal.SH.Gas.CO</t>
  </si>
  <si>
    <t>EMI.ktCO2.SE.Res.HHnew.Thermal.SH.Gas.CO.Gas.Gas</t>
  </si>
  <si>
    <t>EMI.ktCO2.SE.Res.HHnew.Thermal.SH.Gas.CO.Elc.Elec</t>
  </si>
  <si>
    <t>EMI.ktCO2.SE.Res.HHnew.Thermal.SH.Biomass</t>
  </si>
  <si>
    <t>EMI.ktCO2.SE.Res.HHnew.Thermal.SH.Biomass.SH</t>
  </si>
  <si>
    <t>EMI.ktCO2.SE.Res.HHnew.Thermal.SH.Biomass.SH.Biomass</t>
  </si>
  <si>
    <t>EMI.ktCO2.SE.Res.HHnew.Thermal.SH.Biomass.SH.Elec</t>
  </si>
  <si>
    <t>EMI.ktCO2.SE.Res.HHnew.Thermal.SH.Biomass.SC</t>
  </si>
  <si>
    <t>EMI.ktCO2.SE.Res.HHnew.Thermal.SH.Biomass.SC.AC.Elec</t>
  </si>
  <si>
    <t>EMI.ktCO2.SE.Res.HHnew.Thermal.SH.Biomass.WH</t>
  </si>
  <si>
    <t>EMI.ktCO2.SE.Res.HHnew.Thermal.SH.Biomass.WH.Biomass.NoSolar.Biomass</t>
  </si>
  <si>
    <t>EMI.ktCO2.SE.Res.HHnew.Thermal.SH.Biomass.WH.Biomass.Solar</t>
  </si>
  <si>
    <t>EMI.ktCO2.SE.Res.HHnew.Thermal.SH.Biomass.WH.Biomass.Solar.Biomass</t>
  </si>
  <si>
    <t>EMI.ktCO2.SE.Res.HHnew.Thermal.SH.Biomass.WH.Biomass.Solar.Solar</t>
  </si>
  <si>
    <t>EMI.ktCO2.SE.Res.HHnew.Thermal.SH.Biomass.WH.LPG.NoSolar.LPG</t>
  </si>
  <si>
    <t>EMI.ktCO2.SE.Res.HHnew.Thermal.SH.Biomass.WH.LPG.Solar</t>
  </si>
  <si>
    <t>EMI.ktCO2.SE.Res.HHnew.Thermal.SH.Biomass.WH.LPG.Solar.LPG</t>
  </si>
  <si>
    <t>EMI.ktCO2.SE.Res.HHnew.Thermal.SH.Biomass.WH.LPG.Solar.Solar</t>
  </si>
  <si>
    <t>EMI.ktCO2.SE.Res.HHnew.Thermal.SH.Biomass.WH.Elc.NoSolar.Elec</t>
  </si>
  <si>
    <t>EMI.ktCO2.SE.Res.HHnew.Thermal.SH.Biomass.WH.Elc.Solar</t>
  </si>
  <si>
    <t>EMI.ktCO2.SE.Res.HHnew.Thermal.SH.Biomass.WH.Elc.Solar.Elec</t>
  </si>
  <si>
    <t>EMI.ktCO2.SE.Res.HHnew.Thermal.SH.Biomass.WH.Elc.Solar.Solar</t>
  </si>
  <si>
    <t>EMI.ktCO2.SE.Res.HHnew.Thermal.SH.Biomass.CO</t>
  </si>
  <si>
    <t>EMI.ktCO2.SE.Res.HHnew.Thermal.SH.Biomass.CO.Biomass.Biomass</t>
  </si>
  <si>
    <t>EMI.ktCO2.SE.Res.HHnew.Thermal.SH.Biomass.CO.LPG.LPG</t>
  </si>
  <si>
    <t>EMI.ktCO2.SE.Res.HHnew.Thermal.SH.Biomass.CO.Elc.Elec</t>
  </si>
  <si>
    <t>EMI.ktCO2.SE.Res.HHnew.Thermal.SH.Geo</t>
  </si>
  <si>
    <t>EMI.ktCO2.SE.Res.HHnew.Thermal.SH.Geo.SH</t>
  </si>
  <si>
    <t>EMI.ktCO2.SE.Res.HHnew.Thermal.SH.Geo.SH.Geo</t>
  </si>
  <si>
    <t>EMI.ktCO2.SE.Res.HHnew.Thermal.SH.Geo.SH.Elec</t>
  </si>
  <si>
    <t>EMI.ktCO2.SE.Res.HHnew.Thermal.SH.Geo.SC</t>
  </si>
  <si>
    <t>EMI.ktCO2.SE.Res.HHnew.Thermal.SH.Geo.SC.AC.Elec</t>
  </si>
  <si>
    <t>EMI.ktCO2.SE.Res.HHnew.Thermal.SH.Geo.WH</t>
  </si>
  <si>
    <t>EMI.ktCO2.SE.Res.HHnew.Thermal.SH.Geo.WH.Geo.NoSolar.Geo</t>
  </si>
  <si>
    <t>EMI.ktCO2.SE.Res.HHnew.Thermal.SH.Geo.WH.Geo.Solar</t>
  </si>
  <si>
    <t>EMI.ktCO2.SE.Res.HHnew.Thermal.SH.Geo.WH.Geo.Solar.Geo</t>
  </si>
  <si>
    <t>EMI.ktCO2.SE.Res.HHnew.Thermal.SH.Geo.WH.Geo.Solar.Solar</t>
  </si>
  <si>
    <t>EMI.ktCO2.SE.Res.HHnew.Thermal.SH.Geo.WH.Elc.NoSolar.Elec</t>
  </si>
  <si>
    <t>EMI.ktCO2.SE.Res.HHnew.Thermal.SH.Geo.WH.Elc.Solar</t>
  </si>
  <si>
    <t>EMI.ktCO2.SE.Res.HHnew.Thermal.SH.Geo.WH.Elc.Solar.Elec</t>
  </si>
  <si>
    <t>EMI.ktCO2.SE.Res.HHnew.Thermal.SH.Geo.WH.Elc.Solar.Solar</t>
  </si>
  <si>
    <t>EMI.ktCO2.SE.Res.HHnew.Thermal.SH.Geo.CO</t>
  </si>
  <si>
    <t>EMI.ktCO2.SE.Res.HHnew.Thermal.SH.Geo.CO.LPG.LPG</t>
  </si>
  <si>
    <t>EMI.ktCO2.SE.Res.HHnew.Thermal.SH.Geo.CO.Elc.Elec</t>
  </si>
  <si>
    <t>EMI.ktCO2.SE.Res.HHnew.Thermal.SH.DistrHeat</t>
  </si>
  <si>
    <t>EMI.ktCO2.SE.Res.HHnew.Thermal.SH.DistrHeat.SH</t>
  </si>
  <si>
    <t>EMI.ktCO2.SE.Res.HHnew.Thermal.SH.DistrHeat.SH.Steam_Distr</t>
  </si>
  <si>
    <t>EMI.ktCO2.SE.Res.HHnew.Thermal.SH.DistrHeat.SH.Elec</t>
  </si>
  <si>
    <t>EMI.ktCO2.SE.Res.HHnew.Thermal.SH.DistrHeat.SC</t>
  </si>
  <si>
    <t>EMI.ktCO2.SE.Res.HHnew.Thermal.SH.DistrHeat.SC.AC.Elec</t>
  </si>
  <si>
    <t>EMI.ktCO2.SE.Res.HHnew.Thermal.SH.DistrHeat.WH</t>
  </si>
  <si>
    <t>EMI.ktCO2.SE.Res.HHnew.Thermal.SH.DistrHeat.WH.DistrHeat.NoSolar.Steam_Distr</t>
  </si>
  <si>
    <t>EMI.ktCO2.SE.Res.HHnew.Thermal.SH.DistrHeat.WH.DistrHeat.Solar</t>
  </si>
  <si>
    <t>EMI.ktCO2.SE.Res.HHnew.Thermal.SH.DistrHeat.WH.DistrHeat.Solar.Steam_Distr</t>
  </si>
  <si>
    <t>EMI.ktCO2.SE.Res.HHnew.Thermal.SH.DistrHeat.WH.DistrHeat.Solar.Solar</t>
  </si>
  <si>
    <t>EMI.ktCO2.SE.Res.HHnew.Thermal.SH.DistrHeat.WH.Elc.NoSolar.Elec</t>
  </si>
  <si>
    <t>EMI.ktCO2.SE.Res.HHnew.Thermal.SH.DistrHeat.WH.Elc.Solar</t>
  </si>
  <si>
    <t>EMI.ktCO2.SE.Res.HHnew.Thermal.SH.DistrHeat.WH.Elc.Solar.Elec</t>
  </si>
  <si>
    <t>EMI.ktCO2.SE.Res.HHnew.Thermal.SH.DistrHeat.WH.Elc.Solar.Solar</t>
  </si>
  <si>
    <t>EMI.ktCO2.SE.Res.HHnew.Thermal.SH.DistrHeat.CO</t>
  </si>
  <si>
    <t>EMI.ktCO2.SE.Res.HHnew.Thermal.SH.DistrHeat.CO.LPG.LPG</t>
  </si>
  <si>
    <t>EMI.ktCO2.SE.Res.HHnew.Thermal.SH.DistrHeat.CO.Elc.Elec</t>
  </si>
  <si>
    <t>EMI.ktCO2.SE.Res.HHnew.Thermal.SH.AdvElc</t>
  </si>
  <si>
    <t>EMI.ktCO2.SE.Res.HHnew.Thermal.SH.AdvElc.SH</t>
  </si>
  <si>
    <t>EMI.ktCO2.SE.Res.HHnew.Thermal.SH.AdvElc.SH.Elec</t>
  </si>
  <si>
    <t>EMI.ktCO2.SE.Res.HHnew.Thermal.SH.AdvElc.SC</t>
  </si>
  <si>
    <t>EMI.ktCO2.SE.Res.HHnew.Thermal.SH.AdvElc.SC.AC.Elec</t>
  </si>
  <si>
    <t>EMI.ktCO2.SE.Res.HHnew.Thermal.SH.AdvElc.WH</t>
  </si>
  <si>
    <t>EMI.ktCO2.SE.Res.HHnew.Thermal.SH.AdvElc.WH.LPG.NoSolar.LPG</t>
  </si>
  <si>
    <t>EMI.ktCO2.SE.Res.HHnew.Thermal.SH.AdvElc.WH.LPG.Solar</t>
  </si>
  <si>
    <t>EMI.ktCO2.SE.Res.HHnew.Thermal.SH.AdvElc.WH.LPG.Solar.LPG</t>
  </si>
  <si>
    <t>EMI.ktCO2.SE.Res.HHnew.Thermal.SH.AdvElc.WH.LPG.Solar.Solar</t>
  </si>
  <si>
    <t>EMI.ktCO2.SE.Res.HHnew.Thermal.SH.AdvElc.WH.Elc.NoSolar.Elec</t>
  </si>
  <si>
    <t>EMI.ktCO2.SE.Res.HHnew.Thermal.SH.AdvElc.WH.Elc.Solar</t>
  </si>
  <si>
    <t>EMI.ktCO2.SE.Res.HHnew.Thermal.SH.AdvElc.WH.Elc.Solar.Elec</t>
  </si>
  <si>
    <t>EMI.ktCO2.SE.Res.HHnew.Thermal.SH.AdvElc.WH.Elc.Solar.Solar</t>
  </si>
  <si>
    <t>EMI.ktCO2.SE.Res.HHnew.Thermal.SH.AdvElc.CO</t>
  </si>
  <si>
    <t>EMI.ktCO2.SE.Res.HHnew.Thermal.SH.AdvElc.CO.LPG.LPG</t>
  </si>
  <si>
    <t>EMI.ktCO2.SE.Res.HHnew.Thermal.SH.AdvElc.CO.Elc.Elec</t>
  </si>
  <si>
    <t>EMI.ktCO2.SE.Res.HHnew.Thermal.SH.ConvElc</t>
  </si>
  <si>
    <t>EMI.ktCO2.SE.Res.HHnew.Thermal.SH.ConvElc.SH</t>
  </si>
  <si>
    <t>EMI.ktCO2.SE.Res.HHnew.Thermal.SH.ConvElc.SH.Elec</t>
  </si>
  <si>
    <t>EMI.ktCO2.SE.Res.HHnew.Thermal.SH.ConvElc.SC</t>
  </si>
  <si>
    <t>EMI.ktCO2.SE.Res.HHnew.Thermal.SH.ConvElc.SC.AC.Elec</t>
  </si>
  <si>
    <t>EMI.ktCO2.SE.Res.HHnew.Thermal.SH.ConvElc.WH</t>
  </si>
  <si>
    <t>EMI.ktCO2.SE.Res.HHnew.Thermal.SH.ConvElc.WH.LPG.NoSolar.LPG</t>
  </si>
  <si>
    <t>EMI.ktCO2.SE.Res.HHnew.Thermal.SH.ConvElc.WH.LPG.Solar</t>
  </si>
  <si>
    <t>EMI.ktCO2.SE.Res.HHnew.Thermal.SH.ConvElc.WH.LPG.Solar.LPG</t>
  </si>
  <si>
    <t>EMI.ktCO2.SE.Res.HHnew.Thermal.SH.ConvElc.WH.LPG.Solar.Solar</t>
  </si>
  <si>
    <t>EMI.ktCO2.SE.Res.HHnew.Thermal.SH.ConvElc.WH.Elc.NoSolar.Elec</t>
  </si>
  <si>
    <t>EMI.ktCO2.SE.Res.HHnew.Thermal.SH.ConvElc.WH.Elc.Solar</t>
  </si>
  <si>
    <t>EMI.ktCO2.SE.Res.HHnew.Thermal.SH.ConvElc.WH.Elc.Solar.Elec</t>
  </si>
  <si>
    <t>EMI.ktCO2.SE.Res.HHnew.Thermal.SH.ConvElc.WH.Elc.Solar.Solar</t>
  </si>
  <si>
    <t>EMI.ktCO2.SE.Res.HHnew.Thermal.SH.ConvElc.CO</t>
  </si>
  <si>
    <t>EMI.ktCO2.SE.Res.HHnew.Thermal.SH.ConvElc.CO.LPG.LPG</t>
  </si>
  <si>
    <t>EMI.ktCO2.SE.Res.HHnew.Thermal.SH.ConvElc.CO.Elc.Elec</t>
  </si>
  <si>
    <t>SE - Final energy consumption of new and renovated households (detailed structure)</t>
  </si>
  <si>
    <t>FEC_per_household.kWh.SE.Res.HHnew.Thermal.SH.Solids</t>
  </si>
  <si>
    <t>FEC_per_household.kWh.SE.Res.HHnew.Thermal.SH.Solids.SH</t>
  </si>
  <si>
    <t>FEC_per_household.kWh.SE.Res.HHnew.Thermal.SH.Solids.SH.Solids</t>
  </si>
  <si>
    <t>FEC_per_household.kWh.SE.Res.HHnew.Thermal.SH.Solids.SH.Elec</t>
  </si>
  <si>
    <t>FEC_per_household.kWh.SE.Res.HHnew.Thermal.SH.Solids.SC</t>
  </si>
  <si>
    <t>FEC_per_household.kWh.SE.Res.HHnew.Thermal.SH.Solids.SC.AC.Elec</t>
  </si>
  <si>
    <t>FEC_per_household.kWh.SE.Res.HHnew.Thermal.SH.Solids.WH</t>
  </si>
  <si>
    <t>FEC_per_household.kWh.SE.Res.HHnew.Thermal.SH.Solids.WH.Solids.NoSolar.Solids</t>
  </si>
  <si>
    <t>FEC_per_household.kWh.SE.Res.HHnew.Thermal.SH.Solids.WH.LPG.NoSolar.LPG</t>
  </si>
  <si>
    <t>FEC_per_household.kWh.SE.Res.HHnew.Thermal.SH.Solids.WH.LPG.Solar</t>
  </si>
  <si>
    <t>FEC_per_household.kWh.SE.Res.HHnew.Thermal.SH.Solids.WH.LPG.Solar.LPG</t>
  </si>
  <si>
    <t>FEC_per_household.kWh.SE.Res.HHnew.Thermal.SH.Solids.WH.LPG.Solar.Solar</t>
  </si>
  <si>
    <t>FEC_per_household.kWh.SE.Res.HHnew.Thermal.SH.Solids.WH.Elc.NoSolar.Elec</t>
  </si>
  <si>
    <t>FEC_per_household.kWh.SE.Res.HHnew.Thermal.SH.Solids.WH.Elc.Solar</t>
  </si>
  <si>
    <t>FEC_per_household.kWh.SE.Res.HHnew.Thermal.SH.Solids.WH.Elc.Solar.Elec</t>
  </si>
  <si>
    <t>FEC_per_household.kWh.SE.Res.HHnew.Thermal.SH.Solids.WH.Elc.Solar.Solar</t>
  </si>
  <si>
    <t>FEC_per_household.kWh.SE.Res.HHnew.Thermal.SH.Solids.CO</t>
  </si>
  <si>
    <t>FEC_per_household.kWh.SE.Res.HHnew.Thermal.SH.Solids.CO.Solids.Solids</t>
  </si>
  <si>
    <t>FEC_per_household.kWh.SE.Res.HHnew.Thermal.SH.Solids.CO.LPG.LPG</t>
  </si>
  <si>
    <t>FEC_per_household.kWh.SE.Res.HHnew.Thermal.SH.Solids.CO.Elc.Elec</t>
  </si>
  <si>
    <t>FEC_per_household.kWh.SE.Res.HHnew.Thermal.SH.LPG</t>
  </si>
  <si>
    <t>FEC_per_household.kWh.SE.Res.HHnew.Thermal.SH.LPG.SH</t>
  </si>
  <si>
    <t>FEC_per_household.kWh.SE.Res.HHnew.Thermal.SH.LPG.SH.LPG</t>
  </si>
  <si>
    <t>FEC_per_household.kWh.SE.Res.HHnew.Thermal.SH.LPG.SH.Elec</t>
  </si>
  <si>
    <t>FEC_per_household.kWh.SE.Res.HHnew.Thermal.SH.LPG.SC</t>
  </si>
  <si>
    <t>FEC_per_household.kWh.SE.Res.HHnew.Thermal.SH.LPG.SC.AC.Elec</t>
  </si>
  <si>
    <t>FEC_per_household.kWh.SE.Res.HHnew.Thermal.SH.LPG.WH</t>
  </si>
  <si>
    <t>FEC_per_household.kWh.SE.Res.HHnew.Thermal.SH.LPG.WH.LPG.NoSolar.LPG</t>
  </si>
  <si>
    <t>FEC_per_household.kWh.SE.Res.HHnew.Thermal.SH.LPG.WH.LPG.Solar</t>
  </si>
  <si>
    <t>FEC_per_household.kWh.SE.Res.HHnew.Thermal.SH.LPG.WH.LPG.Solar.LPG</t>
  </si>
  <si>
    <t>FEC_per_household.kWh.SE.Res.HHnew.Thermal.SH.LPG.WH.LPG.Solar.Solar</t>
  </si>
  <si>
    <t>FEC_per_household.kWh.SE.Res.HHnew.Thermal.SH.LPG.WH.Elc.NoSolar.Elec</t>
  </si>
  <si>
    <t>FEC_per_household.kWh.SE.Res.HHnew.Thermal.SH.LPG.WH.Elc.Solar</t>
  </si>
  <si>
    <t>FEC_per_household.kWh.SE.Res.HHnew.Thermal.SH.LPG.WH.Elc.Solar.Elec</t>
  </si>
  <si>
    <t>FEC_per_household.kWh.SE.Res.HHnew.Thermal.SH.LPG.WH.Elc.Solar.Solar</t>
  </si>
  <si>
    <t>FEC_per_household.kWh.SE.Res.HHnew.Thermal.SH.LPG.CO</t>
  </si>
  <si>
    <t>FEC_per_household.kWh.SE.Res.HHnew.Thermal.SH.LPG.CO.LPG.LPG</t>
  </si>
  <si>
    <t>FEC_per_household.kWh.SE.Res.HHnew.Thermal.SH.LPG.CO.Elc.Elec</t>
  </si>
  <si>
    <t>FEC_per_household.kWh.SE.Res.HHnew.Thermal.SH.Oil</t>
  </si>
  <si>
    <t>FEC_per_household.kWh.SE.Res.HHnew.Thermal.SH.Oil.SH</t>
  </si>
  <si>
    <t>FEC_per_household.kWh.SE.Res.HHnew.Thermal.SH.Oil.SH.Oil</t>
  </si>
  <si>
    <t>FEC_per_household.kWh.SE.Res.HHnew.Thermal.SH.Oil.SH.Elec</t>
  </si>
  <si>
    <t>FEC_per_household.kWh.SE.Res.HHnew.Thermal.SH.Oil.SC</t>
  </si>
  <si>
    <t>FEC_per_household.kWh.SE.Res.HHnew.Thermal.SH.Oil.SC.AC.Elec</t>
  </si>
  <si>
    <t>FEC_per_household.kWh.SE.Res.HHnew.Thermal.SH.Oil.WH</t>
  </si>
  <si>
    <t>FEC_per_household.kWh.SE.Res.HHnew.Thermal.SH.Oil.WH.Oil.NoSolar.Oil</t>
  </si>
  <si>
    <t>FEC_per_household.kWh.SE.Res.HHnew.Thermal.SH.Oil.WH.Oil.Solar</t>
  </si>
  <si>
    <t>FEC_per_household.kWh.SE.Res.HHnew.Thermal.SH.Oil.WH.Oil.Solar.Oil</t>
  </si>
  <si>
    <t>FEC_per_household.kWh.SE.Res.HHnew.Thermal.SH.Oil.WH.Oil.Solar.Solar</t>
  </si>
  <si>
    <t>FEC_per_household.kWh.SE.Res.HHnew.Thermal.SH.Oil.WH.Elc.NoSolar.Elec</t>
  </si>
  <si>
    <t>FEC_per_household.kWh.SE.Res.HHnew.Thermal.SH.Oil.WH.Elc.Solar</t>
  </si>
  <si>
    <t>FEC_per_household.kWh.SE.Res.HHnew.Thermal.SH.Oil.WH.Elc.Solar.Elec</t>
  </si>
  <si>
    <t>FEC_per_household.kWh.SE.Res.HHnew.Thermal.SH.Oil.WH.Elc.Solar.Solar</t>
  </si>
  <si>
    <t>FEC_per_household.kWh.SE.Res.HHnew.Thermal.SH.Oil.CO</t>
  </si>
  <si>
    <t>FEC_per_household.kWh.SE.Res.HHnew.Thermal.SH.Oil.CO.LPG.LPG</t>
  </si>
  <si>
    <t>FEC_per_household.kWh.SE.Res.HHnew.Thermal.SH.Oil.CO.Elc.Elec</t>
  </si>
  <si>
    <t>FEC_per_household.kWh.SE.Res.HHnew.Thermal.SH.Gas</t>
  </si>
  <si>
    <t>FEC_per_household.kWh.SE.Res.HHnew.Thermal.SH.Gas.SH</t>
  </si>
  <si>
    <t>FEC_per_household.kWh.SE.Res.HHnew.Thermal.SH.Gas.SH.Gas</t>
  </si>
  <si>
    <t>FEC_per_household.kWh.SE.Res.HHnew.Thermal.SH.Gas.SH.Elec</t>
  </si>
  <si>
    <t>FEC_per_household.kWh.SE.Res.HHnew.Thermal.SH.Gas.SC</t>
  </si>
  <si>
    <t>FEC_per_household.kWh.SE.Res.HHnew.Thermal.SH.Gas.SC.AC.Elec</t>
  </si>
  <si>
    <t>FEC_per_household.kWh.SE.Res.HHnew.Thermal.SH.Gas.WH</t>
  </si>
  <si>
    <t>FEC_per_household.kWh.SE.Res.HHnew.Thermal.SH.Gas.WH.Gas.NoSolar.Gas</t>
  </si>
  <si>
    <t>FEC_per_household.kWh.SE.Res.HHnew.Thermal.SH.Gas.WH.Gas.Solar</t>
  </si>
  <si>
    <t>FEC_per_household.kWh.SE.Res.HHnew.Thermal.SH.Gas.WH.Gas.Solar.Gas</t>
  </si>
  <si>
    <t>FEC_per_household.kWh.SE.Res.HHnew.Thermal.SH.Gas.WH.Gas.Solar.Solar</t>
  </si>
  <si>
    <t>FEC_per_household.kWh.SE.Res.HHnew.Thermal.SH.Gas.WH.Elc.NoSolar.Elec</t>
  </si>
  <si>
    <t>FEC_per_household.kWh.SE.Res.HHnew.Thermal.SH.Gas.WH.Elc.Solar</t>
  </si>
  <si>
    <t>FEC_per_household.kWh.SE.Res.HHnew.Thermal.SH.Gas.WH.Elc.Solar.Elec</t>
  </si>
  <si>
    <t>FEC_per_household.kWh.SE.Res.HHnew.Thermal.SH.Gas.WH.Elc.Solar.Solar</t>
  </si>
  <si>
    <t>FEC_per_household.kWh.SE.Res.HHnew.Thermal.SH.Gas.CO</t>
  </si>
  <si>
    <t>FEC_per_household.kWh.SE.Res.HHnew.Thermal.SH.Gas.CO.Gas.Gas</t>
  </si>
  <si>
    <t>FEC_per_household.kWh.SE.Res.HHnew.Thermal.SH.Gas.CO.Elc.Elec</t>
  </si>
  <si>
    <t>FEC_per_household.kWh.SE.Res.HHnew.Thermal.SH.Biomass</t>
  </si>
  <si>
    <t>FEC_per_household.kWh.SE.Res.HHnew.Thermal.SH.Biomass.SH</t>
  </si>
  <si>
    <t>FEC_per_household.kWh.SE.Res.HHnew.Thermal.SH.Biomass.SH.Biomass</t>
  </si>
  <si>
    <t>FEC_per_household.kWh.SE.Res.HHnew.Thermal.SH.Biomass.SH.Elec</t>
  </si>
  <si>
    <t>FEC_per_household.kWh.SE.Res.HHnew.Thermal.SH.Biomass.SC</t>
  </si>
  <si>
    <t>FEC_per_household.kWh.SE.Res.HHnew.Thermal.SH.Biomass.SC.AC.Elec</t>
  </si>
  <si>
    <t>FEC_per_household.kWh.SE.Res.HHnew.Thermal.SH.Biomass.WH</t>
  </si>
  <si>
    <t>FEC_per_household.kWh.SE.Res.HHnew.Thermal.SH.Biomass.WH.Biomass.NoSolar.Biomass</t>
  </si>
  <si>
    <t>FEC_per_household.kWh.SE.Res.HHnew.Thermal.SH.Biomass.WH.Biomass.Solar</t>
  </si>
  <si>
    <t>FEC_per_household.kWh.SE.Res.HHnew.Thermal.SH.Biomass.WH.Biomass.Solar.Biomass</t>
  </si>
  <si>
    <t>FEC_per_household.kWh.SE.Res.HHnew.Thermal.SH.Biomass.WH.Biomass.Solar.Solar</t>
  </si>
  <si>
    <t>FEC_per_household.kWh.SE.Res.HHnew.Thermal.SH.Biomass.WH.LPG.NoSolar.LPG</t>
  </si>
  <si>
    <t>FEC_per_household.kWh.SE.Res.HHnew.Thermal.SH.Biomass.WH.LPG.Solar</t>
  </si>
  <si>
    <t>FEC_per_household.kWh.SE.Res.HHnew.Thermal.SH.Biomass.WH.LPG.Solar.LPG</t>
  </si>
  <si>
    <t>FEC_per_household.kWh.SE.Res.HHnew.Thermal.SH.Biomass.WH.LPG.Solar.Solar</t>
  </si>
  <si>
    <t>FEC_per_household.kWh.SE.Res.HHnew.Thermal.SH.Biomass.WH.Elc.NoSolar.Elec</t>
  </si>
  <si>
    <t>FEC_per_household.kWh.SE.Res.HHnew.Thermal.SH.Biomass.WH.Elc.Solar</t>
  </si>
  <si>
    <t>FEC_per_household.kWh.SE.Res.HHnew.Thermal.SH.Biomass.WH.Elc.Solar.Elec</t>
  </si>
  <si>
    <t>FEC_per_household.kWh.SE.Res.HHnew.Thermal.SH.Biomass.WH.Elc.Solar.Solar</t>
  </si>
  <si>
    <t>FEC_per_household.kWh.SE.Res.HHnew.Thermal.SH.Biomass.CO</t>
  </si>
  <si>
    <t>FEC_per_household.kWh.SE.Res.HHnew.Thermal.SH.Biomass.CO.Biomass.Biomass</t>
  </si>
  <si>
    <t>FEC_per_household.kWh.SE.Res.HHnew.Thermal.SH.Biomass.CO.LPG.LPG</t>
  </si>
  <si>
    <t>FEC_per_household.kWh.SE.Res.HHnew.Thermal.SH.Biomass.CO.Elc.Elec</t>
  </si>
  <si>
    <t>FEC_per_household.kWh.SE.Res.HHnew.Thermal.SH.Geo</t>
  </si>
  <si>
    <t>FEC_per_household.kWh.SE.Res.HHnew.Thermal.SH.Geo.SH</t>
  </si>
  <si>
    <t>FEC_per_household.kWh.SE.Res.HHnew.Thermal.SH.Geo.SH.Geo</t>
  </si>
  <si>
    <t>FEC_per_household.kWh.SE.Res.HHnew.Thermal.SH.Geo.SH.Elec</t>
  </si>
  <si>
    <t>FEC_per_household.kWh.SE.Res.HHnew.Thermal.SH.Geo.SC</t>
  </si>
  <si>
    <t>FEC_per_household.kWh.SE.Res.HHnew.Thermal.SH.Geo.SC.AC.Elec</t>
  </si>
  <si>
    <t>FEC_per_household.kWh.SE.Res.HHnew.Thermal.SH.Geo.WH</t>
  </si>
  <si>
    <t>FEC_per_household.kWh.SE.Res.HHnew.Thermal.SH.Geo.WH.Geo.NoSolar.Geo</t>
  </si>
  <si>
    <t>FEC_per_household.kWh.SE.Res.HHnew.Thermal.SH.Geo.WH.Geo.Solar</t>
  </si>
  <si>
    <t>FEC_per_household.kWh.SE.Res.HHnew.Thermal.SH.Geo.WH.Geo.Solar.Geo</t>
  </si>
  <si>
    <t>FEC_per_household.kWh.SE.Res.HHnew.Thermal.SH.Geo.WH.Geo.Solar.Solar</t>
  </si>
  <si>
    <t>FEC_per_household.kWh.SE.Res.HHnew.Thermal.SH.Geo.WH.Elc.NoSolar.Elec</t>
  </si>
  <si>
    <t>FEC_per_household.kWh.SE.Res.HHnew.Thermal.SH.Geo.WH.Elc.Solar</t>
  </si>
  <si>
    <t>FEC_per_household.kWh.SE.Res.HHnew.Thermal.SH.Geo.WH.Elc.Solar.Elec</t>
  </si>
  <si>
    <t>FEC_per_household.kWh.SE.Res.HHnew.Thermal.SH.Geo.WH.Elc.Solar.Solar</t>
  </si>
  <si>
    <t>FEC_per_household.kWh.SE.Res.HHnew.Thermal.SH.Geo.CO</t>
  </si>
  <si>
    <t>FEC_per_household.kWh.SE.Res.HHnew.Thermal.SH.Geo.CO.LPG.LPG</t>
  </si>
  <si>
    <t>FEC_per_household.kWh.SE.Res.HHnew.Thermal.SH.Geo.CO.Elc.Elec</t>
  </si>
  <si>
    <t>FEC_per_household.kWh.SE.Res.HHnew.Thermal.SH.DistrHeat</t>
  </si>
  <si>
    <t>FEC_per_household.kWh.SE.Res.HHnew.Thermal.SH.DistrHeat.SH</t>
  </si>
  <si>
    <t>FEC_per_household.kWh.SE.Res.HHnew.Thermal.SH.DistrHeat.SH.Steam_Distr</t>
  </si>
  <si>
    <t>FEC_per_household.kWh.SE.Res.HHnew.Thermal.SH.DistrHeat.SH.Elec</t>
  </si>
  <si>
    <t>FEC_per_household.kWh.SE.Res.HHnew.Thermal.SH.DistrHeat.SC</t>
  </si>
  <si>
    <t>FEC_per_household.kWh.SE.Res.HHnew.Thermal.SH.DistrHeat.SC.AC.Elec</t>
  </si>
  <si>
    <t>FEC_per_household.kWh.SE.Res.HHnew.Thermal.SH.DistrHeat.WH</t>
  </si>
  <si>
    <t>FEC_per_household.kWh.SE.Res.HHnew.Thermal.SH.DistrHeat.WH.DistrHeat.NoSolar.Steam_Distr</t>
  </si>
  <si>
    <t>FEC_per_household.kWh.SE.Res.HHnew.Thermal.SH.DistrHeat.WH.DistrHeat.Solar</t>
  </si>
  <si>
    <t>FEC_per_household.kWh.SE.Res.HHnew.Thermal.SH.DistrHeat.WH.DistrHeat.Solar.Steam_Distr</t>
  </si>
  <si>
    <t>FEC_per_household.kWh.SE.Res.HHnew.Thermal.SH.DistrHeat.WH.DistrHeat.Solar.Solar</t>
  </si>
  <si>
    <t>FEC_per_household.kWh.SE.Res.HHnew.Thermal.SH.DistrHeat.WH.Elc.NoSolar.Elec</t>
  </si>
  <si>
    <t>FEC_per_household.kWh.SE.Res.HHnew.Thermal.SH.DistrHeat.WH.Elc.Solar</t>
  </si>
  <si>
    <t>FEC_per_household.kWh.SE.Res.HHnew.Thermal.SH.DistrHeat.WH.Elc.Solar.Elec</t>
  </si>
  <si>
    <t>FEC_per_household.kWh.SE.Res.HHnew.Thermal.SH.DistrHeat.WH.Elc.Solar.Solar</t>
  </si>
  <si>
    <t>FEC_per_household.kWh.SE.Res.HHnew.Thermal.SH.DistrHeat.CO</t>
  </si>
  <si>
    <t>FEC_per_household.kWh.SE.Res.HHnew.Thermal.SH.DistrHeat.CO.LPG.LPG</t>
  </si>
  <si>
    <t>FEC_per_household.kWh.SE.Res.HHnew.Thermal.SH.DistrHeat.CO.Elc.Elec</t>
  </si>
  <si>
    <t>FEC_per_household.kWh.SE.Res.HHnew.Thermal.SH.AdvElc</t>
  </si>
  <si>
    <t>FEC_per_household.kWh.SE.Res.HHnew.Thermal.SH.AdvElc.SH</t>
  </si>
  <si>
    <t>FEC_per_household.kWh.SE.Res.HHnew.Thermal.SH.AdvElc.SH.Elec</t>
  </si>
  <si>
    <t>FEC_per_household.kWh.SE.Res.HHnew.Thermal.SH.AdvElc.SC</t>
  </si>
  <si>
    <t>FEC_per_household.kWh.SE.Res.HHnew.Thermal.SH.AdvElc.SC.AC.Elec</t>
  </si>
  <si>
    <t>FEC_per_household.kWh.SE.Res.HHnew.Thermal.SH.AdvElc.WH</t>
  </si>
  <si>
    <t>FEC_per_household.kWh.SE.Res.HHnew.Thermal.SH.AdvElc.WH.LPG.NoSolar.LPG</t>
  </si>
  <si>
    <t>FEC_per_household.kWh.SE.Res.HHnew.Thermal.SH.AdvElc.WH.LPG.Solar</t>
  </si>
  <si>
    <t>FEC_per_household.kWh.SE.Res.HHnew.Thermal.SH.AdvElc.WH.LPG.Solar.LPG</t>
  </si>
  <si>
    <t>FEC_per_household.kWh.SE.Res.HHnew.Thermal.SH.AdvElc.WH.LPG.Solar.Solar</t>
  </si>
  <si>
    <t>FEC_per_household.kWh.SE.Res.HHnew.Thermal.SH.AdvElc.WH.Elc.NoSolar.Elec</t>
  </si>
  <si>
    <t>FEC_per_household.kWh.SE.Res.HHnew.Thermal.SH.AdvElc.WH.Elc.Solar</t>
  </si>
  <si>
    <t>FEC_per_household.kWh.SE.Res.HHnew.Thermal.SH.AdvElc.WH.Elc.Solar.Elec</t>
  </si>
  <si>
    <t>FEC_per_household.kWh.SE.Res.HHnew.Thermal.SH.AdvElc.WH.Elc.Solar.Solar</t>
  </si>
  <si>
    <t>FEC_per_household.kWh.SE.Res.HHnew.Thermal.SH.AdvElc.CO</t>
  </si>
  <si>
    <t>FEC_per_household.kWh.SE.Res.HHnew.Thermal.SH.AdvElc.CO.LPG.LPG</t>
  </si>
  <si>
    <t>FEC_per_household.kWh.SE.Res.HHnew.Thermal.SH.AdvElc.CO.Elc.Elec</t>
  </si>
  <si>
    <t>FEC_per_household.kWh.SE.Res.HHnew.Thermal.SH.ConvElc</t>
  </si>
  <si>
    <t>FEC_per_household.kWh.SE.Res.HHnew.Thermal.SH.ConvElc.SH</t>
  </si>
  <si>
    <t>FEC_per_household.kWh.SE.Res.HHnew.Thermal.SH.ConvElc.SH.Elec</t>
  </si>
  <si>
    <t>FEC_per_household.kWh.SE.Res.HHnew.Thermal.SH.ConvElc.SC</t>
  </si>
  <si>
    <t>FEC_per_household.kWh.SE.Res.HHnew.Thermal.SH.ConvElc.SC.AC.Elec</t>
  </si>
  <si>
    <t>FEC_per_household.kWh.SE.Res.HHnew.Thermal.SH.ConvElc.WH</t>
  </si>
  <si>
    <t>FEC_per_household.kWh.SE.Res.HHnew.Thermal.SH.ConvElc.WH.LPG.NoSolar.LPG</t>
  </si>
  <si>
    <t>FEC_per_household.kWh.SE.Res.HHnew.Thermal.SH.ConvElc.WH.LPG.Solar</t>
  </si>
  <si>
    <t>FEC_per_household.kWh.SE.Res.HHnew.Thermal.SH.ConvElc.WH.LPG.Solar.LPG</t>
  </si>
  <si>
    <t>FEC_per_household.kWh.SE.Res.HHnew.Thermal.SH.ConvElc.WH.LPG.Solar.Solar</t>
  </si>
  <si>
    <t>FEC_per_household.kWh.SE.Res.HHnew.Thermal.SH.ConvElc.WH.Elc.NoSolar.Elec</t>
  </si>
  <si>
    <t>FEC_per_household.kWh.SE.Res.HHnew.Thermal.SH.ConvElc.WH.Elc.Solar</t>
  </si>
  <si>
    <t>FEC_per_household.kWh.SE.Res.HHnew.Thermal.SH.ConvElc.WH.Elc.Solar.Elec</t>
  </si>
  <si>
    <t>FEC_per_household.kWh.SE.Res.HHnew.Thermal.SH.ConvElc.WH.Elc.Solar.Solar</t>
  </si>
  <si>
    <t>FEC_per_household.kWh.SE.Res.HHnew.Thermal.SH.ConvElc.CO</t>
  </si>
  <si>
    <t>FEC_per_household.kWh.SE.Res.HHnew.Thermal.SH.ConvElc.CO.LPG.LPG</t>
  </si>
  <si>
    <t>FEC_per_household.kWh.SE.Res.HHnew.Thermal.SH.ConvElc.CO.Elc.Elec</t>
  </si>
  <si>
    <t>SE - Thermal energy service of new and renovated households (detailed structure)</t>
  </si>
  <si>
    <t>TES_per_household.kWh.SE.Res.HHnew.Thermal.SH.Solids</t>
  </si>
  <si>
    <t>TES_per_household.kWh.SE.Res.HHnew.Thermal.SH.Solids.SH</t>
  </si>
  <si>
    <t>TES_per_household.kWh.SE.Res.HHnew.Thermal.SH.Solids.SH.Solids</t>
  </si>
  <si>
    <t>TES_per_household.kWh.SE.Res.HHnew.Thermal.SH.Solids.SH.Elec</t>
  </si>
  <si>
    <t>TES_per_household.kWh.SE.Res.HHnew.Thermal.SH.Solids.SC</t>
  </si>
  <si>
    <t>TES_per_household.kWh.SE.Res.HHnew.Thermal.SH.Solids.SC.AC.Elec</t>
  </si>
  <si>
    <t>TES_per_household.kWh.SE.Res.HHnew.Thermal.SH.Solids.WH</t>
  </si>
  <si>
    <t>TES_per_household.kWh.SE.Res.HHnew.Thermal.SH.Solids.WH.Solids.NoSolar.Solids</t>
  </si>
  <si>
    <t>TES_per_household.kWh.SE.Res.HHnew.Thermal.SH.Solids.WH.LPG.NoSolar.LPG</t>
  </si>
  <si>
    <t>TES_per_household.kWh.SE.Res.HHnew.Thermal.SH.Solids.WH.LPG.Solar</t>
  </si>
  <si>
    <t>TES_per_household.kWh.SE.Res.HHnew.Thermal.SH.Solids.WH.LPG.Solar.LPG</t>
  </si>
  <si>
    <t>TES_per_household.kWh.SE.Res.HHnew.Thermal.SH.Solids.WH.LPG.Solar.Solar</t>
  </si>
  <si>
    <t>TES_per_household.kWh.SE.Res.HHnew.Thermal.SH.Solids.WH.Elc.NoSolar.Elec</t>
  </si>
  <si>
    <t>TES_per_household.kWh.SE.Res.HHnew.Thermal.SH.Solids.WH.Elc.Solar</t>
  </si>
  <si>
    <t>TES_per_household.kWh.SE.Res.HHnew.Thermal.SH.Solids.WH.Elc.Solar.Elec</t>
  </si>
  <si>
    <t>TES_per_household.kWh.SE.Res.HHnew.Thermal.SH.Solids.WH.Elc.Solar.Solar</t>
  </si>
  <si>
    <t>TES_per_household.kWh.SE.Res.HHnew.Thermal.SH.Solids.CO</t>
  </si>
  <si>
    <t>TES_per_household.kWh.SE.Res.HHnew.Thermal.SH.Solids.CO.Solids.Solids</t>
  </si>
  <si>
    <t>TES_per_household.kWh.SE.Res.HHnew.Thermal.SH.Solids.CO.LPG.LPG</t>
  </si>
  <si>
    <t>TES_per_household.kWh.SE.Res.HHnew.Thermal.SH.Solids.CO.Elc.Elec</t>
  </si>
  <si>
    <t>TES_per_household.kWh.SE.Res.HHnew.Thermal.SH.LPG</t>
  </si>
  <si>
    <t>TES_per_household.kWh.SE.Res.HHnew.Thermal.SH.LPG.SH</t>
  </si>
  <si>
    <t>TES_per_household.kWh.SE.Res.HHnew.Thermal.SH.LPG.SH.LPG</t>
  </si>
  <si>
    <t>TES_per_household.kWh.SE.Res.HHnew.Thermal.SH.LPG.SH.Elec</t>
  </si>
  <si>
    <t>TES_per_household.kWh.SE.Res.HHnew.Thermal.SH.LPG.SC</t>
  </si>
  <si>
    <t>TES_per_household.kWh.SE.Res.HHnew.Thermal.SH.LPG.SC.AC.Elec</t>
  </si>
  <si>
    <t>TES_per_household.kWh.SE.Res.HHnew.Thermal.SH.LPG.WH</t>
  </si>
  <si>
    <t>TES_per_household.kWh.SE.Res.HHnew.Thermal.SH.LPG.WH.LPG.NoSolar.LPG</t>
  </si>
  <si>
    <t>TES_per_household.kWh.SE.Res.HHnew.Thermal.SH.LPG.WH.LPG.Solar</t>
  </si>
  <si>
    <t>TES_per_household.kWh.SE.Res.HHnew.Thermal.SH.LPG.WH.LPG.Solar.LPG</t>
  </si>
  <si>
    <t>TES_per_household.kWh.SE.Res.HHnew.Thermal.SH.LPG.WH.LPG.Solar.Solar</t>
  </si>
  <si>
    <t>TES_per_household.kWh.SE.Res.HHnew.Thermal.SH.LPG.WH.Elc.NoSolar.Elec</t>
  </si>
  <si>
    <t>TES_per_household.kWh.SE.Res.HHnew.Thermal.SH.LPG.WH.Elc.Solar</t>
  </si>
  <si>
    <t>TES_per_household.kWh.SE.Res.HHnew.Thermal.SH.LPG.WH.Elc.Solar.Elec</t>
  </si>
  <si>
    <t>TES_per_household.kWh.SE.Res.HHnew.Thermal.SH.LPG.WH.Elc.Solar.Solar</t>
  </si>
  <si>
    <t>TES_per_household.kWh.SE.Res.HHnew.Thermal.SH.LPG.CO</t>
  </si>
  <si>
    <t>TES_per_household.kWh.SE.Res.HHnew.Thermal.SH.LPG.CO.LPG.LPG</t>
  </si>
  <si>
    <t>TES_per_household.kWh.SE.Res.HHnew.Thermal.SH.LPG.CO.Elc.Elec</t>
  </si>
  <si>
    <t>TES_per_household.kWh.SE.Res.HHnew.Thermal.SH.Oil</t>
  </si>
  <si>
    <t>TES_per_household.kWh.SE.Res.HHnew.Thermal.SH.Oil.SH</t>
  </si>
  <si>
    <t>TES_per_household.kWh.SE.Res.HHnew.Thermal.SH.Oil.SH.Oil</t>
  </si>
  <si>
    <t>TES_per_household.kWh.SE.Res.HHnew.Thermal.SH.Oil.SH.Elec</t>
  </si>
  <si>
    <t>TES_per_household.kWh.SE.Res.HHnew.Thermal.SH.Oil.SC</t>
  </si>
  <si>
    <t>TES_per_household.kWh.SE.Res.HHnew.Thermal.SH.Oil.SC.AC.Elec</t>
  </si>
  <si>
    <t>TES_per_household.kWh.SE.Res.HHnew.Thermal.SH.Oil.WH</t>
  </si>
  <si>
    <t>TES_per_household.kWh.SE.Res.HHnew.Thermal.SH.Oil.WH.Oil.NoSolar.Oil</t>
  </si>
  <si>
    <t>TES_per_household.kWh.SE.Res.HHnew.Thermal.SH.Oil.WH.Oil.Solar</t>
  </si>
  <si>
    <t>TES_per_household.kWh.SE.Res.HHnew.Thermal.SH.Oil.WH.Oil.Solar.Oil</t>
  </si>
  <si>
    <t>TES_per_household.kWh.SE.Res.HHnew.Thermal.SH.Oil.WH.Oil.Solar.Solar</t>
  </si>
  <si>
    <t>TES_per_household.kWh.SE.Res.HHnew.Thermal.SH.Oil.WH.Elc.NoSolar.Elec</t>
  </si>
  <si>
    <t>TES_per_household.kWh.SE.Res.HHnew.Thermal.SH.Oil.WH.Elc.Solar</t>
  </si>
  <si>
    <t>TES_per_household.kWh.SE.Res.HHnew.Thermal.SH.Oil.WH.Elc.Solar.Elec</t>
  </si>
  <si>
    <t>TES_per_household.kWh.SE.Res.HHnew.Thermal.SH.Oil.WH.Elc.Solar.Solar</t>
  </si>
  <si>
    <t>TES_per_household.kWh.SE.Res.HHnew.Thermal.SH.Oil.CO</t>
  </si>
  <si>
    <t>TES_per_household.kWh.SE.Res.HHnew.Thermal.SH.Oil.CO.LPG.LPG</t>
  </si>
  <si>
    <t>TES_per_household.kWh.SE.Res.HHnew.Thermal.SH.Oil.CO.Elc.Elec</t>
  </si>
  <si>
    <t>TES_per_household.kWh.SE.Res.HHnew.Thermal.SH.Gas</t>
  </si>
  <si>
    <t>TES_per_household.kWh.SE.Res.HHnew.Thermal.SH.Gas.SH</t>
  </si>
  <si>
    <t>TES_per_household.kWh.SE.Res.HHnew.Thermal.SH.Gas.SH.Gas</t>
  </si>
  <si>
    <t>TES_per_household.kWh.SE.Res.HHnew.Thermal.SH.Gas.SH.Elec</t>
  </si>
  <si>
    <t>TES_per_household.kWh.SE.Res.HHnew.Thermal.SH.Gas.SC</t>
  </si>
  <si>
    <t>TES_per_household.kWh.SE.Res.HHnew.Thermal.SH.Gas.SC.AC.Elec</t>
  </si>
  <si>
    <t>TES_per_household.kWh.SE.Res.HHnew.Thermal.SH.Gas.WH</t>
  </si>
  <si>
    <t>TES_per_household.kWh.SE.Res.HHnew.Thermal.SH.Gas.WH.Gas.NoSolar.Gas</t>
  </si>
  <si>
    <t>TES_per_household.kWh.SE.Res.HHnew.Thermal.SH.Gas.WH.Gas.Solar</t>
  </si>
  <si>
    <t>TES_per_household.kWh.SE.Res.HHnew.Thermal.SH.Gas.WH.Gas.Solar.Gas</t>
  </si>
  <si>
    <t>TES_per_household.kWh.SE.Res.HHnew.Thermal.SH.Gas.WH.Gas.Solar.Solar</t>
  </si>
  <si>
    <t>TES_per_household.kWh.SE.Res.HHnew.Thermal.SH.Gas.WH.Elc.NoSolar.Elec</t>
  </si>
  <si>
    <t>TES_per_household.kWh.SE.Res.HHnew.Thermal.SH.Gas.WH.Elc.Solar</t>
  </si>
  <si>
    <t>TES_per_household.kWh.SE.Res.HHnew.Thermal.SH.Gas.WH.Elc.Solar.Elec</t>
  </si>
  <si>
    <t>TES_per_household.kWh.SE.Res.HHnew.Thermal.SH.Gas.WH.Elc.Solar.Solar</t>
  </si>
  <si>
    <t>TES_per_household.kWh.SE.Res.HHnew.Thermal.SH.Gas.CO</t>
  </si>
  <si>
    <t>TES_per_household.kWh.SE.Res.HHnew.Thermal.SH.Gas.CO.Gas.Gas</t>
  </si>
  <si>
    <t>TES_per_household.kWh.SE.Res.HHnew.Thermal.SH.Gas.CO.Elc.Elec</t>
  </si>
  <si>
    <t>TES_per_household.kWh.SE.Res.HHnew.Thermal.SH.Biomass</t>
  </si>
  <si>
    <t>TES_per_household.kWh.SE.Res.HHnew.Thermal.SH.Biomass.SH</t>
  </si>
  <si>
    <t>TES_per_household.kWh.SE.Res.HHnew.Thermal.SH.Biomass.SH.Biomass</t>
  </si>
  <si>
    <t>TES_per_household.kWh.SE.Res.HHnew.Thermal.SH.Biomass.SH.Elec</t>
  </si>
  <si>
    <t>TES_per_household.kWh.SE.Res.HHnew.Thermal.SH.Biomass.SC</t>
  </si>
  <si>
    <t>TES_per_household.kWh.SE.Res.HHnew.Thermal.SH.Biomass.SC.AC.Elec</t>
  </si>
  <si>
    <t>TES_per_household.kWh.SE.Res.HHnew.Thermal.SH.Biomass.WH</t>
  </si>
  <si>
    <t>TES_per_household.kWh.SE.Res.HHnew.Thermal.SH.Biomass.WH.Biomass.NoSolar.Biomass</t>
  </si>
  <si>
    <t>TES_per_household.kWh.SE.Res.HHnew.Thermal.SH.Biomass.WH.Biomass.Solar</t>
  </si>
  <si>
    <t>TES_per_household.kWh.SE.Res.HHnew.Thermal.SH.Biomass.WH.Biomass.Solar.Biomass</t>
  </si>
  <si>
    <t>TES_per_household.kWh.SE.Res.HHnew.Thermal.SH.Biomass.WH.Biomass.Solar.Solar</t>
  </si>
  <si>
    <t>TES_per_household.kWh.SE.Res.HHnew.Thermal.SH.Biomass.WH.LPG.NoSolar.LPG</t>
  </si>
  <si>
    <t>TES_per_household.kWh.SE.Res.HHnew.Thermal.SH.Biomass.WH.LPG.Solar</t>
  </si>
  <si>
    <t>TES_per_household.kWh.SE.Res.HHnew.Thermal.SH.Biomass.WH.LPG.Solar.LPG</t>
  </si>
  <si>
    <t>TES_per_household.kWh.SE.Res.HHnew.Thermal.SH.Biomass.WH.LPG.Solar.Solar</t>
  </si>
  <si>
    <t>TES_per_household.kWh.SE.Res.HHnew.Thermal.SH.Biomass.WH.Elc.NoSolar.Elec</t>
  </si>
  <si>
    <t>TES_per_household.kWh.SE.Res.HHnew.Thermal.SH.Biomass.WH.Elc.Solar</t>
  </si>
  <si>
    <t>TES_per_household.kWh.SE.Res.HHnew.Thermal.SH.Biomass.WH.Elc.Solar.Elec</t>
  </si>
  <si>
    <t>TES_per_household.kWh.SE.Res.HHnew.Thermal.SH.Biomass.WH.Elc.Solar.Solar</t>
  </si>
  <si>
    <t>TES_per_household.kWh.SE.Res.HHnew.Thermal.SH.Biomass.CO</t>
  </si>
  <si>
    <t>TES_per_household.kWh.SE.Res.HHnew.Thermal.SH.Biomass.CO.Biomass.Biomass</t>
  </si>
  <si>
    <t>TES_per_household.kWh.SE.Res.HHnew.Thermal.SH.Biomass.CO.LPG.LPG</t>
  </si>
  <si>
    <t>TES_per_household.kWh.SE.Res.HHnew.Thermal.SH.Biomass.CO.Elc.Elec</t>
  </si>
  <si>
    <t>TES_per_household.kWh.SE.Res.HHnew.Thermal.SH.Geo</t>
  </si>
  <si>
    <t>TES_per_household.kWh.SE.Res.HHnew.Thermal.SH.Geo.SH</t>
  </si>
  <si>
    <t>TES_per_household.kWh.SE.Res.HHnew.Thermal.SH.Geo.SH.Geo</t>
  </si>
  <si>
    <t>TES_per_household.kWh.SE.Res.HHnew.Thermal.SH.Geo.SH.Elec</t>
  </si>
  <si>
    <t>TES_per_household.kWh.SE.Res.HHnew.Thermal.SH.Geo.SC</t>
  </si>
  <si>
    <t>TES_per_household.kWh.SE.Res.HHnew.Thermal.SH.Geo.SC.AC.Elec</t>
  </si>
  <si>
    <t>TES_per_household.kWh.SE.Res.HHnew.Thermal.SH.Geo.WH</t>
  </si>
  <si>
    <t>TES_per_household.kWh.SE.Res.HHnew.Thermal.SH.Geo.WH.Geo.NoSolar.Geo</t>
  </si>
  <si>
    <t>TES_per_household.kWh.SE.Res.HHnew.Thermal.SH.Geo.WH.Geo.Solar</t>
  </si>
  <si>
    <t>TES_per_household.kWh.SE.Res.HHnew.Thermal.SH.Geo.WH.Geo.Solar.Geo</t>
  </si>
  <si>
    <t>TES_per_household.kWh.SE.Res.HHnew.Thermal.SH.Geo.WH.Geo.Solar.Solar</t>
  </si>
  <si>
    <t>TES_per_household.kWh.SE.Res.HHnew.Thermal.SH.Geo.WH.Elc.NoSolar.Elec</t>
  </si>
  <si>
    <t>TES_per_household.kWh.SE.Res.HHnew.Thermal.SH.Geo.WH.Elc.Solar</t>
  </si>
  <si>
    <t>TES_per_household.kWh.SE.Res.HHnew.Thermal.SH.Geo.WH.Elc.Solar.Elec</t>
  </si>
  <si>
    <t>TES_per_household.kWh.SE.Res.HHnew.Thermal.SH.Geo.WH.Elc.Solar.Solar</t>
  </si>
  <si>
    <t>TES_per_household.kWh.SE.Res.HHnew.Thermal.SH.Geo.CO</t>
  </si>
  <si>
    <t>TES_per_household.kWh.SE.Res.HHnew.Thermal.SH.Geo.CO.LPG.LPG</t>
  </si>
  <si>
    <t>TES_per_household.kWh.SE.Res.HHnew.Thermal.SH.Geo.CO.Elc.Elec</t>
  </si>
  <si>
    <t>TES_per_household.kWh.SE.Res.HHnew.Thermal.SH.DistrHeat</t>
  </si>
  <si>
    <t>TES_per_household.kWh.SE.Res.HHnew.Thermal.SH.DistrHeat.SH</t>
  </si>
  <si>
    <t>TES_per_household.kWh.SE.Res.HHnew.Thermal.SH.DistrHeat.SH.Steam_Distr</t>
  </si>
  <si>
    <t>TES_per_household.kWh.SE.Res.HHnew.Thermal.SH.DistrHeat.SH.Elec</t>
  </si>
  <si>
    <t>TES_per_household.kWh.SE.Res.HHnew.Thermal.SH.DistrHeat.SC</t>
  </si>
  <si>
    <t>TES_per_household.kWh.SE.Res.HHnew.Thermal.SH.DistrHeat.SC.AC.Elec</t>
  </si>
  <si>
    <t>TES_per_household.kWh.SE.Res.HHnew.Thermal.SH.DistrHeat.WH</t>
  </si>
  <si>
    <t>TES_per_household.kWh.SE.Res.HHnew.Thermal.SH.DistrHeat.WH.DistrHeat.NoSolar.Steam_Distr</t>
  </si>
  <si>
    <t>TES_per_household.kWh.SE.Res.HHnew.Thermal.SH.DistrHeat.WH.DistrHeat.Solar</t>
  </si>
  <si>
    <t>TES_per_household.kWh.SE.Res.HHnew.Thermal.SH.DistrHeat.WH.DistrHeat.Solar.Steam_Distr</t>
  </si>
  <si>
    <t>TES_per_household.kWh.SE.Res.HHnew.Thermal.SH.DistrHeat.WH.DistrHeat.Solar.Solar</t>
  </si>
  <si>
    <t>TES_per_household.kWh.SE.Res.HHnew.Thermal.SH.DistrHeat.WH.Elc.NoSolar.Elec</t>
  </si>
  <si>
    <t>TES_per_household.kWh.SE.Res.HHnew.Thermal.SH.DistrHeat.WH.Elc.Solar</t>
  </si>
  <si>
    <t>TES_per_household.kWh.SE.Res.HHnew.Thermal.SH.DistrHeat.WH.Elc.Solar.Elec</t>
  </si>
  <si>
    <t>TES_per_household.kWh.SE.Res.HHnew.Thermal.SH.DistrHeat.WH.Elc.Solar.Solar</t>
  </si>
  <si>
    <t>TES_per_household.kWh.SE.Res.HHnew.Thermal.SH.DistrHeat.CO</t>
  </si>
  <si>
    <t>TES_per_household.kWh.SE.Res.HHnew.Thermal.SH.DistrHeat.CO.LPG.LPG</t>
  </si>
  <si>
    <t>TES_per_household.kWh.SE.Res.HHnew.Thermal.SH.DistrHeat.CO.Elc.Elec</t>
  </si>
  <si>
    <t>TES_per_household.kWh.SE.Res.HHnew.Thermal.SH.AdvElc</t>
  </si>
  <si>
    <t>TES_per_household.kWh.SE.Res.HHnew.Thermal.SH.AdvElc.SH</t>
  </si>
  <si>
    <t>TES_per_household.kWh.SE.Res.HHnew.Thermal.SH.AdvElc.SH.Elec</t>
  </si>
  <si>
    <t>TES_per_household.kWh.SE.Res.HHnew.Thermal.SH.AdvElc.SC</t>
  </si>
  <si>
    <t>TES_per_household.kWh.SE.Res.HHnew.Thermal.SH.AdvElc.SC.AC.Elec</t>
  </si>
  <si>
    <t>TES_per_household.kWh.SE.Res.HHnew.Thermal.SH.AdvElc.WH</t>
  </si>
  <si>
    <t>TES_per_household.kWh.SE.Res.HHnew.Thermal.SH.AdvElc.WH.LPG.NoSolar.LPG</t>
  </si>
  <si>
    <t>TES_per_household.kWh.SE.Res.HHnew.Thermal.SH.AdvElc.WH.LPG.Solar</t>
  </si>
  <si>
    <t>TES_per_household.kWh.SE.Res.HHnew.Thermal.SH.AdvElc.WH.LPG.Solar.LPG</t>
  </si>
  <si>
    <t>TES_per_household.kWh.SE.Res.HHnew.Thermal.SH.AdvElc.WH.LPG.Solar.Solar</t>
  </si>
  <si>
    <t>TES_per_household.kWh.SE.Res.HHnew.Thermal.SH.AdvElc.WH.Elc.NoSolar.Elec</t>
  </si>
  <si>
    <t>TES_per_household.kWh.SE.Res.HHnew.Thermal.SH.AdvElc.WH.Elc.Solar</t>
  </si>
  <si>
    <t>TES_per_household.kWh.SE.Res.HHnew.Thermal.SH.AdvElc.WH.Elc.Solar.Elec</t>
  </si>
  <si>
    <t>TES_per_household.kWh.SE.Res.HHnew.Thermal.SH.AdvElc.WH.Elc.Solar.Solar</t>
  </si>
  <si>
    <t>TES_per_household.kWh.SE.Res.HHnew.Thermal.SH.AdvElc.CO</t>
  </si>
  <si>
    <t>TES_per_household.kWh.SE.Res.HHnew.Thermal.SH.AdvElc.CO.LPG.LPG</t>
  </si>
  <si>
    <t>TES_per_household.kWh.SE.Res.HHnew.Thermal.SH.AdvElc.CO.Elc.Elec</t>
  </si>
  <si>
    <t>TES_per_household.kWh.SE.Res.HHnew.Thermal.SH.ConvElc</t>
  </si>
  <si>
    <t>TES_per_household.kWh.SE.Res.HHnew.Thermal.SH.ConvElc.SH</t>
  </si>
  <si>
    <t>TES_per_household.kWh.SE.Res.HHnew.Thermal.SH.ConvElc.SH.Elec</t>
  </si>
  <si>
    <t>TES_per_household.kWh.SE.Res.HHnew.Thermal.SH.ConvElc.SC</t>
  </si>
  <si>
    <t>TES_per_household.kWh.SE.Res.HHnew.Thermal.SH.ConvElc.SC.AC.Elec</t>
  </si>
  <si>
    <t>TES_per_household.kWh.SE.Res.HHnew.Thermal.SH.ConvElc.WH</t>
  </si>
  <si>
    <t>TES_per_household.kWh.SE.Res.HHnew.Thermal.SH.ConvElc.WH.LPG.NoSolar.LPG</t>
  </si>
  <si>
    <t>TES_per_household.kWh.SE.Res.HHnew.Thermal.SH.ConvElc.WH.LPG.Solar</t>
  </si>
  <si>
    <t>TES_per_household.kWh.SE.Res.HHnew.Thermal.SH.ConvElc.WH.LPG.Solar.LPG</t>
  </si>
  <si>
    <t>TES_per_household.kWh.SE.Res.HHnew.Thermal.SH.ConvElc.WH.LPG.Solar.Solar</t>
  </si>
  <si>
    <t>TES_per_household.kWh.SE.Res.HHnew.Thermal.SH.ConvElc.WH.Elc.NoSolar.Elec</t>
  </si>
  <si>
    <t>TES_per_household.kWh.SE.Res.HHnew.Thermal.SH.ConvElc.WH.Elc.Solar</t>
  </si>
  <si>
    <t>TES_per_household.kWh.SE.Res.HHnew.Thermal.SH.ConvElc.WH.Elc.Solar.Elec</t>
  </si>
  <si>
    <t>TES_per_household.kWh.SE.Res.HHnew.Thermal.SH.ConvElc.WH.Elc.Solar.Solar</t>
  </si>
  <si>
    <t>TES_per_household.kWh.SE.Res.HHnew.Thermal.SH.ConvElc.CO</t>
  </si>
  <si>
    <t>TES_per_household.kWh.SE.Res.HHnew.Thermal.SH.ConvElc.CO.LPG.LPG</t>
  </si>
  <si>
    <t>TES_per_household.kWh.SE.Res.HHnew.Thermal.SH.ConvElc.CO.Elc.Elec</t>
  </si>
  <si>
    <t>EMI_per_household.kgCO2.SE.Res.HHnew.Thermal.SH.Solids</t>
  </si>
  <si>
    <t>EMI_per_household.kgCO2.SE.Res.HHnew.Thermal.SH.Solids.SH</t>
  </si>
  <si>
    <t>EMI_per_household.kgCO2.SE.Res.HHnew.Thermal.SH.Solids.SH.Solids</t>
  </si>
  <si>
    <t>EMI_per_household.kgCO2.SE.Res.HHnew.Thermal.SH.Solids.SH.Elec</t>
  </si>
  <si>
    <t>EMI_per_household.kgCO2.SE.Res.HHnew.Thermal.SH.Solids.SC</t>
  </si>
  <si>
    <t>EMI_per_household.kgCO2.SE.Res.HHnew.Thermal.SH.Solids.SC.AC.Elec</t>
  </si>
  <si>
    <t>EMI_per_household.kgCO2.SE.Res.HHnew.Thermal.SH.Solids.WH</t>
  </si>
  <si>
    <t>EMI_per_household.kgCO2.SE.Res.HHnew.Thermal.SH.Solids.WH.Solids.NoSolar.Solids</t>
  </si>
  <si>
    <t>EMI_per_household.kgCO2.SE.Res.HHnew.Thermal.SH.Solids.WH.LPG.NoSolar.LPG</t>
  </si>
  <si>
    <t>EMI_per_household.kgCO2.SE.Res.HHnew.Thermal.SH.Solids.WH.LPG.Solar</t>
  </si>
  <si>
    <t>EMI_per_household.kgCO2.SE.Res.HHnew.Thermal.SH.Solids.WH.LPG.Solar.LPG</t>
  </si>
  <si>
    <t>EMI_per_household.kgCO2.SE.Res.HHnew.Thermal.SH.Solids.WH.LPG.Solar.Solar</t>
  </si>
  <si>
    <t>EMI_per_household.kgCO2.SE.Res.HHnew.Thermal.SH.Solids.WH.Elc.NoSolar.Elec</t>
  </si>
  <si>
    <t>EMI_per_household.kgCO2.SE.Res.HHnew.Thermal.SH.Solids.WH.Elc.Solar</t>
  </si>
  <si>
    <t>EMI_per_household.kgCO2.SE.Res.HHnew.Thermal.SH.Solids.WH.Elc.Solar.Elec</t>
  </si>
  <si>
    <t>EMI_per_household.kgCO2.SE.Res.HHnew.Thermal.SH.Solids.WH.Elc.Solar.Solar</t>
  </si>
  <si>
    <t>EMI_per_household.kgCO2.SE.Res.HHnew.Thermal.SH.Solids.CO</t>
  </si>
  <si>
    <t>EMI_per_household.kgCO2.SE.Res.HHnew.Thermal.SH.Solids.CO.Solids.Solids</t>
  </si>
  <si>
    <t>EMI_per_household.kgCO2.SE.Res.HHnew.Thermal.SH.Solids.CO.LPG.LPG</t>
  </si>
  <si>
    <t>EMI_per_household.kgCO2.SE.Res.HHnew.Thermal.SH.Solids.CO.Elc.Elec</t>
  </si>
  <si>
    <t>EMI_per_household.kgCO2.SE.Res.HHnew.Thermal.SH.LPG</t>
  </si>
  <si>
    <t>EMI_per_household.kgCO2.SE.Res.HHnew.Thermal.SH.LPG.SH</t>
  </si>
  <si>
    <t>EMI_per_household.kgCO2.SE.Res.HHnew.Thermal.SH.LPG.SH.LPG</t>
  </si>
  <si>
    <t>EMI_per_household.kgCO2.SE.Res.HHnew.Thermal.SH.LPG.SH.Elec</t>
  </si>
  <si>
    <t>EMI_per_household.kgCO2.SE.Res.HHnew.Thermal.SH.LPG.SC</t>
  </si>
  <si>
    <t>EMI_per_household.kgCO2.SE.Res.HHnew.Thermal.SH.LPG.SC.AC.Elec</t>
  </si>
  <si>
    <t>EMI_per_household.kgCO2.SE.Res.HHnew.Thermal.SH.LPG.WH</t>
  </si>
  <si>
    <t>EMI_per_household.kgCO2.SE.Res.HHnew.Thermal.SH.LPG.WH.LPG.NoSolar.LPG</t>
  </si>
  <si>
    <t>EMI_per_household.kgCO2.SE.Res.HHnew.Thermal.SH.LPG.WH.LPG.Solar</t>
  </si>
  <si>
    <t>EMI_per_household.kgCO2.SE.Res.HHnew.Thermal.SH.LPG.WH.LPG.Solar.LPG</t>
  </si>
  <si>
    <t>EMI_per_household.kgCO2.SE.Res.HHnew.Thermal.SH.LPG.WH.LPG.Solar.Solar</t>
  </si>
  <si>
    <t>EMI_per_household.kgCO2.SE.Res.HHnew.Thermal.SH.LPG.WH.Elc.NoSolar.Elec</t>
  </si>
  <si>
    <t>EMI_per_household.kgCO2.SE.Res.HHnew.Thermal.SH.LPG.WH.Elc.Solar</t>
  </si>
  <si>
    <t>EMI_per_household.kgCO2.SE.Res.HHnew.Thermal.SH.LPG.WH.Elc.Solar.Elec</t>
  </si>
  <si>
    <t>EMI_per_household.kgCO2.SE.Res.HHnew.Thermal.SH.LPG.WH.Elc.Solar.Solar</t>
  </si>
  <si>
    <t>EMI_per_household.kgCO2.SE.Res.HHnew.Thermal.SH.LPG.CO</t>
  </si>
  <si>
    <t>EMI_per_household.kgCO2.SE.Res.HHnew.Thermal.SH.LPG.CO.LPG.LPG</t>
  </si>
  <si>
    <t>EMI_per_household.kgCO2.SE.Res.HHnew.Thermal.SH.LPG.CO.Elc.Elec</t>
  </si>
  <si>
    <t>EMI_per_household.kgCO2.SE.Res.HHnew.Thermal.SH.Oil</t>
  </si>
  <si>
    <t>EMI_per_household.kgCO2.SE.Res.HHnew.Thermal.SH.Oil.SH</t>
  </si>
  <si>
    <t>EMI_per_household.kgCO2.SE.Res.HHnew.Thermal.SH.Oil.SH.Oil</t>
  </si>
  <si>
    <t>EMI_per_household.kgCO2.SE.Res.HHnew.Thermal.SH.Oil.SH.Elec</t>
  </si>
  <si>
    <t>EMI_per_household.kgCO2.SE.Res.HHnew.Thermal.SH.Oil.SC</t>
  </si>
  <si>
    <t>EMI_per_household.kgCO2.SE.Res.HHnew.Thermal.SH.Oil.SC.AC.Elec</t>
  </si>
  <si>
    <t>EMI_per_household.kgCO2.SE.Res.HHnew.Thermal.SH.Oil.WH</t>
  </si>
  <si>
    <t>EMI_per_household.kgCO2.SE.Res.HHnew.Thermal.SH.Oil.WH.Oil.NoSolar.Oil</t>
  </si>
  <si>
    <t>EMI_per_household.kgCO2.SE.Res.HHnew.Thermal.SH.Oil.WH.Oil.Solar</t>
  </si>
  <si>
    <t>EMI_per_household.kgCO2.SE.Res.HHnew.Thermal.SH.Oil.WH.Oil.Solar.Oil</t>
  </si>
  <si>
    <t>EMI_per_household.kgCO2.SE.Res.HHnew.Thermal.SH.Oil.WH.Oil.Solar.Solar</t>
  </si>
  <si>
    <t>EMI_per_household.kgCO2.SE.Res.HHnew.Thermal.SH.Oil.WH.Elc.NoSolar.Elec</t>
  </si>
  <si>
    <t>EMI_per_household.kgCO2.SE.Res.HHnew.Thermal.SH.Oil.WH.Elc.Solar</t>
  </si>
  <si>
    <t>EMI_per_household.kgCO2.SE.Res.HHnew.Thermal.SH.Oil.WH.Elc.Solar.Elec</t>
  </si>
  <si>
    <t>EMI_per_household.kgCO2.SE.Res.HHnew.Thermal.SH.Oil.WH.Elc.Solar.Solar</t>
  </si>
  <si>
    <t>EMI_per_household.kgCO2.SE.Res.HHnew.Thermal.SH.Oil.CO</t>
  </si>
  <si>
    <t>EMI_per_household.kgCO2.SE.Res.HHnew.Thermal.SH.Oil.CO.LPG.LPG</t>
  </si>
  <si>
    <t>EMI_per_household.kgCO2.SE.Res.HHnew.Thermal.SH.Oil.CO.Elc.Elec</t>
  </si>
  <si>
    <t>EMI_per_household.kgCO2.SE.Res.HHnew.Thermal.SH.Gas</t>
  </si>
  <si>
    <t>EMI_per_household.kgCO2.SE.Res.HHnew.Thermal.SH.Gas.SH</t>
  </si>
  <si>
    <t>EMI_per_household.kgCO2.SE.Res.HHnew.Thermal.SH.Gas.SH.Gas</t>
  </si>
  <si>
    <t>EMI_per_household.kgCO2.SE.Res.HHnew.Thermal.SH.Gas.SH.Elec</t>
  </si>
  <si>
    <t>EMI_per_household.kgCO2.SE.Res.HHnew.Thermal.SH.Gas.SC</t>
  </si>
  <si>
    <t>EMI_per_household.kgCO2.SE.Res.HHnew.Thermal.SH.Gas.SC.AC.Elec</t>
  </si>
  <si>
    <t>EMI_per_household.kgCO2.SE.Res.HHnew.Thermal.SH.Gas.WH</t>
  </si>
  <si>
    <t>EMI_per_household.kgCO2.SE.Res.HHnew.Thermal.SH.Gas.WH.Gas.NoSolar.Gas</t>
  </si>
  <si>
    <t>EMI_per_household.kgCO2.SE.Res.HHnew.Thermal.SH.Gas.WH.Gas.Solar</t>
  </si>
  <si>
    <t>EMI_per_household.kgCO2.SE.Res.HHnew.Thermal.SH.Gas.WH.Gas.Solar.Gas</t>
  </si>
  <si>
    <t>EMI_per_household.kgCO2.SE.Res.HHnew.Thermal.SH.Gas.WH.Gas.Solar.Solar</t>
  </si>
  <si>
    <t>EMI_per_household.kgCO2.SE.Res.HHnew.Thermal.SH.Gas.WH.Elc.NoSolar.Elec</t>
  </si>
  <si>
    <t>EMI_per_household.kgCO2.SE.Res.HHnew.Thermal.SH.Gas.WH.Elc.Solar</t>
  </si>
  <si>
    <t>EMI_per_household.kgCO2.SE.Res.HHnew.Thermal.SH.Gas.WH.Elc.Solar.Elec</t>
  </si>
  <si>
    <t>EMI_per_household.kgCO2.SE.Res.HHnew.Thermal.SH.Gas.WH.Elc.Solar.Solar</t>
  </si>
  <si>
    <t>EMI_per_household.kgCO2.SE.Res.HHnew.Thermal.SH.Gas.CO</t>
  </si>
  <si>
    <t>EMI_per_household.kgCO2.SE.Res.HHnew.Thermal.SH.Gas.CO.Gas.Gas</t>
  </si>
  <si>
    <t>EMI_per_household.kgCO2.SE.Res.HHnew.Thermal.SH.Gas.CO.Elc.Elec</t>
  </si>
  <si>
    <t>EMI_per_household.kgCO2.SE.Res.HHnew.Thermal.SH.Biomass</t>
  </si>
  <si>
    <t>EMI_per_household.kgCO2.SE.Res.HHnew.Thermal.SH.Biomass.SH</t>
  </si>
  <si>
    <t>EMI_per_household.kgCO2.SE.Res.HHnew.Thermal.SH.Biomass.SH.Biomass</t>
  </si>
  <si>
    <t>EMI_per_household.kgCO2.SE.Res.HHnew.Thermal.SH.Biomass.SH.Elec</t>
  </si>
  <si>
    <t>EMI_per_household.kgCO2.SE.Res.HHnew.Thermal.SH.Biomass.SC</t>
  </si>
  <si>
    <t>EMI_per_household.kgCO2.SE.Res.HHnew.Thermal.SH.Biomass.SC.AC.Elec</t>
  </si>
  <si>
    <t>EMI_per_household.kgCO2.SE.Res.HHnew.Thermal.SH.Biomass.WH</t>
  </si>
  <si>
    <t>EMI_per_household.kgCO2.SE.Res.HHnew.Thermal.SH.Biomass.WH.Biomass.NoSolar.Biomass</t>
  </si>
  <si>
    <t>EMI_per_household.kgCO2.SE.Res.HHnew.Thermal.SH.Biomass.WH.Biomass.Solar</t>
  </si>
  <si>
    <t>EMI_per_household.kgCO2.SE.Res.HHnew.Thermal.SH.Biomass.WH.Biomass.Solar.Biomass</t>
  </si>
  <si>
    <t>EMI_per_household.kgCO2.SE.Res.HHnew.Thermal.SH.Biomass.WH.Biomass.Solar.Solar</t>
  </si>
  <si>
    <t>EMI_per_household.kgCO2.SE.Res.HHnew.Thermal.SH.Biomass.WH.LPG.NoSolar.LPG</t>
  </si>
  <si>
    <t>EMI_per_household.kgCO2.SE.Res.HHnew.Thermal.SH.Biomass.WH.LPG.Solar</t>
  </si>
  <si>
    <t>EMI_per_household.kgCO2.SE.Res.HHnew.Thermal.SH.Biomass.WH.LPG.Solar.LPG</t>
  </si>
  <si>
    <t>EMI_per_household.kgCO2.SE.Res.HHnew.Thermal.SH.Biomass.WH.LPG.Solar.Solar</t>
  </si>
  <si>
    <t>EMI_per_household.kgCO2.SE.Res.HHnew.Thermal.SH.Biomass.WH.Elc.NoSolar.Elec</t>
  </si>
  <si>
    <t>EMI_per_household.kgCO2.SE.Res.HHnew.Thermal.SH.Biomass.WH.Elc.Solar</t>
  </si>
  <si>
    <t>EMI_per_household.kgCO2.SE.Res.HHnew.Thermal.SH.Biomass.WH.Elc.Solar.Elec</t>
  </si>
  <si>
    <t>EMI_per_household.kgCO2.SE.Res.HHnew.Thermal.SH.Biomass.WH.Elc.Solar.Solar</t>
  </si>
  <si>
    <t>EMI_per_household.kgCO2.SE.Res.HHnew.Thermal.SH.Biomass.CO</t>
  </si>
  <si>
    <t>EMI_per_household.kgCO2.SE.Res.HHnew.Thermal.SH.Biomass.CO.Biomass.Biomass</t>
  </si>
  <si>
    <t>EMI_per_household.kgCO2.SE.Res.HHnew.Thermal.SH.Biomass.CO.LPG.LPG</t>
  </si>
  <si>
    <t>EMI_per_household.kgCO2.SE.Res.HHnew.Thermal.SH.Biomass.CO.Elc.Elec</t>
  </si>
  <si>
    <t>EMI_per_household.kgCO2.SE.Res.HHnew.Thermal.SH.Geo</t>
  </si>
  <si>
    <t>EMI_per_household.kgCO2.SE.Res.HHnew.Thermal.SH.Geo.SH</t>
  </si>
  <si>
    <t>EMI_per_household.kgCO2.SE.Res.HHnew.Thermal.SH.Geo.SH.Geo</t>
  </si>
  <si>
    <t>EMI_per_household.kgCO2.SE.Res.HHnew.Thermal.SH.Geo.SH.Elec</t>
  </si>
  <si>
    <t>EMI_per_household.kgCO2.SE.Res.HHnew.Thermal.SH.Geo.SC</t>
  </si>
  <si>
    <t>EMI_per_household.kgCO2.SE.Res.HHnew.Thermal.SH.Geo.SC.AC.Elec</t>
  </si>
  <si>
    <t>EMI_per_household.kgCO2.SE.Res.HHnew.Thermal.SH.Geo.WH</t>
  </si>
  <si>
    <t>EMI_per_household.kgCO2.SE.Res.HHnew.Thermal.SH.Geo.WH.Geo.NoSolar.Geo</t>
  </si>
  <si>
    <t>EMI_per_household.kgCO2.SE.Res.HHnew.Thermal.SH.Geo.WH.Geo.Solar</t>
  </si>
  <si>
    <t>EMI_per_household.kgCO2.SE.Res.HHnew.Thermal.SH.Geo.WH.Geo.Solar.Geo</t>
  </si>
  <si>
    <t>EMI_per_household.kgCO2.SE.Res.HHnew.Thermal.SH.Geo.WH.Geo.Solar.Solar</t>
  </si>
  <si>
    <t>EMI_per_household.kgCO2.SE.Res.HHnew.Thermal.SH.Geo.WH.Elc.NoSolar.Elec</t>
  </si>
  <si>
    <t>EMI_per_household.kgCO2.SE.Res.HHnew.Thermal.SH.Geo.WH.Elc.Solar</t>
  </si>
  <si>
    <t>EMI_per_household.kgCO2.SE.Res.HHnew.Thermal.SH.Geo.WH.Elc.Solar.Elec</t>
  </si>
  <si>
    <t>EMI_per_household.kgCO2.SE.Res.HHnew.Thermal.SH.Geo.WH.Elc.Solar.Solar</t>
  </si>
  <si>
    <t>EMI_per_household.kgCO2.SE.Res.HHnew.Thermal.SH.Geo.CO</t>
  </si>
  <si>
    <t>EMI_per_household.kgCO2.SE.Res.HHnew.Thermal.SH.Geo.CO.LPG.LPG</t>
  </si>
  <si>
    <t>EMI_per_household.kgCO2.SE.Res.HHnew.Thermal.SH.Geo.CO.Elc.Elec</t>
  </si>
  <si>
    <t>EMI_per_household.kgCO2.SE.Res.HHnew.Thermal.SH.DistrHeat</t>
  </si>
  <si>
    <t>EMI_per_household.kgCO2.SE.Res.HHnew.Thermal.SH.DistrHeat.SH</t>
  </si>
  <si>
    <t>EMI_per_household.kgCO2.SE.Res.HHnew.Thermal.SH.DistrHeat.SH.Steam_Distr</t>
  </si>
  <si>
    <t>EMI_per_household.kgCO2.SE.Res.HHnew.Thermal.SH.DistrHeat.SH.Elec</t>
  </si>
  <si>
    <t>EMI_per_household.kgCO2.SE.Res.HHnew.Thermal.SH.DistrHeat.SC</t>
  </si>
  <si>
    <t>EMI_per_household.kgCO2.SE.Res.HHnew.Thermal.SH.DistrHeat.SC.AC.Elec</t>
  </si>
  <si>
    <t>EMI_per_household.kgCO2.SE.Res.HHnew.Thermal.SH.DistrHeat.WH</t>
  </si>
  <si>
    <t>EMI_per_household.kgCO2.SE.Res.HHnew.Thermal.SH.DistrHeat.WH.DistrHeat.NoSolar.Steam_Distr</t>
  </si>
  <si>
    <t>EMI_per_household.kgCO2.SE.Res.HHnew.Thermal.SH.DistrHeat.WH.DistrHeat.Solar</t>
  </si>
  <si>
    <t>EMI_per_household.kgCO2.SE.Res.HHnew.Thermal.SH.DistrHeat.WH.DistrHeat.Solar.Steam_Distr</t>
  </si>
  <si>
    <t>EMI_per_household.kgCO2.SE.Res.HHnew.Thermal.SH.DistrHeat.WH.DistrHeat.Solar.Solar</t>
  </si>
  <si>
    <t>EMI_per_household.kgCO2.SE.Res.HHnew.Thermal.SH.DistrHeat.WH.Elc.NoSolar.Elec</t>
  </si>
  <si>
    <t>EMI_per_household.kgCO2.SE.Res.HHnew.Thermal.SH.DistrHeat.WH.Elc.Solar</t>
  </si>
  <si>
    <t>EMI_per_household.kgCO2.SE.Res.HHnew.Thermal.SH.DistrHeat.WH.Elc.Solar.Elec</t>
  </si>
  <si>
    <t>EMI_per_household.kgCO2.SE.Res.HHnew.Thermal.SH.DistrHeat.WH.Elc.Solar.Solar</t>
  </si>
  <si>
    <t>EMI_per_household.kgCO2.SE.Res.HHnew.Thermal.SH.DistrHeat.CO</t>
  </si>
  <si>
    <t>EMI_per_household.kgCO2.SE.Res.HHnew.Thermal.SH.DistrHeat.CO.LPG.LPG</t>
  </si>
  <si>
    <t>EMI_per_household.kgCO2.SE.Res.HHnew.Thermal.SH.DistrHeat.CO.Elc.Elec</t>
  </si>
  <si>
    <t>EMI_per_household.kgCO2.SE.Res.HHnew.Thermal.SH.AdvElc</t>
  </si>
  <si>
    <t>EMI_per_household.kgCO2.SE.Res.HHnew.Thermal.SH.AdvElc.SH</t>
  </si>
  <si>
    <t>EMI_per_household.kgCO2.SE.Res.HHnew.Thermal.SH.AdvElc.SH.Elec</t>
  </si>
  <si>
    <t>EMI_per_household.kgCO2.SE.Res.HHnew.Thermal.SH.AdvElc.SC</t>
  </si>
  <si>
    <t>EMI_per_household.kgCO2.SE.Res.HHnew.Thermal.SH.AdvElc.SC.AC.Elec</t>
  </si>
  <si>
    <t>EMI_per_household.kgCO2.SE.Res.HHnew.Thermal.SH.AdvElc.WH</t>
  </si>
  <si>
    <t>EMI_per_household.kgCO2.SE.Res.HHnew.Thermal.SH.AdvElc.WH.LPG.NoSolar.LPG</t>
  </si>
  <si>
    <t>EMI_per_household.kgCO2.SE.Res.HHnew.Thermal.SH.AdvElc.WH.LPG.Solar</t>
  </si>
  <si>
    <t>EMI_per_household.kgCO2.SE.Res.HHnew.Thermal.SH.AdvElc.WH.LPG.Solar.LPG</t>
  </si>
  <si>
    <t>EMI_per_household.kgCO2.SE.Res.HHnew.Thermal.SH.AdvElc.WH.LPG.Solar.Solar</t>
  </si>
  <si>
    <t>EMI_per_household.kgCO2.SE.Res.HHnew.Thermal.SH.AdvElc.WH.Elc.NoSolar.Elec</t>
  </si>
  <si>
    <t>EMI_per_household.kgCO2.SE.Res.HHnew.Thermal.SH.AdvElc.WH.Elc.Solar</t>
  </si>
  <si>
    <t>EMI_per_household.kgCO2.SE.Res.HHnew.Thermal.SH.AdvElc.WH.Elc.Solar.Elec</t>
  </si>
  <si>
    <t>EMI_per_household.kgCO2.SE.Res.HHnew.Thermal.SH.AdvElc.WH.Elc.Solar.Solar</t>
  </si>
  <si>
    <t>EMI_per_household.kgCO2.SE.Res.HHnew.Thermal.SH.AdvElc.CO</t>
  </si>
  <si>
    <t>EMI_per_household.kgCO2.SE.Res.HHnew.Thermal.SH.AdvElc.CO.LPG.LPG</t>
  </si>
  <si>
    <t>EMI_per_household.kgCO2.SE.Res.HHnew.Thermal.SH.AdvElc.CO.Elc.Elec</t>
  </si>
  <si>
    <t>EMI_per_household.kgCO2.SE.Res.HHnew.Thermal.SH.ConvElc</t>
  </si>
  <si>
    <t>EMI_per_household.kgCO2.SE.Res.HHnew.Thermal.SH.ConvElc.SH</t>
  </si>
  <si>
    <t>EMI_per_household.kgCO2.SE.Res.HHnew.Thermal.SH.ConvElc.SH.Elec</t>
  </si>
  <si>
    <t>EMI_per_household.kgCO2.SE.Res.HHnew.Thermal.SH.ConvElc.SC</t>
  </si>
  <si>
    <t>EMI_per_household.kgCO2.SE.Res.HHnew.Thermal.SH.ConvElc.SC.AC.Elec</t>
  </si>
  <si>
    <t>EMI_per_household.kgCO2.SE.Res.HHnew.Thermal.SH.ConvElc.WH</t>
  </si>
  <si>
    <t>EMI_per_household.kgCO2.SE.Res.HHnew.Thermal.SH.ConvElc.WH.LPG.NoSolar.LPG</t>
  </si>
  <si>
    <t>EMI_per_household.kgCO2.SE.Res.HHnew.Thermal.SH.ConvElc.WH.LPG.Solar</t>
  </si>
  <si>
    <t>EMI_per_household.kgCO2.SE.Res.HHnew.Thermal.SH.ConvElc.WH.LPG.Solar.LPG</t>
  </si>
  <si>
    <t>EMI_per_household.kgCO2.SE.Res.HHnew.Thermal.SH.ConvElc.WH.LPG.Solar.Solar</t>
  </si>
  <si>
    <t>EMI_per_household.kgCO2.SE.Res.HHnew.Thermal.SH.ConvElc.WH.Elc.NoSolar.Elec</t>
  </si>
  <si>
    <t>EMI_per_household.kgCO2.SE.Res.HHnew.Thermal.SH.ConvElc.WH.Elc.Solar</t>
  </si>
  <si>
    <t>EMI_per_household.kgCO2.SE.Res.HHnew.Thermal.SH.ConvElc.WH.Elc.Solar.Elec</t>
  </si>
  <si>
    <t>EMI_per_household.kgCO2.SE.Res.HHnew.Thermal.SH.ConvElc.WH.Elc.Solar.Solar</t>
  </si>
  <si>
    <t>EMI_per_household.kgCO2.SE.Res.HHnew.Thermal.SH.ConvElc.CO</t>
  </si>
  <si>
    <t>EMI_per_household.kgCO2.SE.Res.HHnew.Thermal.SH.ConvElc.CO.LPG.LPG</t>
  </si>
  <si>
    <t>EMI_per_household.kgCO2.SE.Res.HHnew.Thermal.SH.ConvElc.CO.Elc.Elec</t>
  </si>
  <si>
    <t>SE - Final energy consumption of new and renovated households per surface area (detailed structure)</t>
  </si>
  <si>
    <t>FEC_per_sqm.kWh.SE.Res.HHnew.Thermal.SH.Solids</t>
  </si>
  <si>
    <t>FEC_per_sqm.kWh.SE.Res.HHnew.Thermal.SH.Solids.SH</t>
  </si>
  <si>
    <t>FEC_per_sqm.kWh.SE.Res.HHnew.Thermal.SH.Solids.SH.Solids</t>
  </si>
  <si>
    <t>FEC_per_sqm.kWh.SE.Res.HHnew.Thermal.SH.Solids.SH.Elec</t>
  </si>
  <si>
    <t>FEC_per_sqm.kWh.SE.Res.HHnew.Thermal.SH.Solids.SC</t>
  </si>
  <si>
    <t>FEC_per_sqm.kWh.SE.Res.HHnew.Thermal.SH.Solids.SC.AC.Elec</t>
  </si>
  <si>
    <t>FEC_per_sqm.kWh.SE.Res.HHnew.Thermal.SH.Solids.WH</t>
  </si>
  <si>
    <t>FEC_per_sqm.kWh.SE.Res.HHnew.Thermal.SH.Solids.WH.Solids.NoSolar.Solids</t>
  </si>
  <si>
    <t>FEC_per_sqm.kWh.SE.Res.HHnew.Thermal.SH.Solids.WH.LPG.NoSolar.LPG</t>
  </si>
  <si>
    <t>FEC_per_sqm.kWh.SE.Res.HHnew.Thermal.SH.Solids.WH.LPG.Solar</t>
  </si>
  <si>
    <t>FEC_per_sqm.kWh.SE.Res.HHnew.Thermal.SH.Solids.WH.LPG.Solar.LPG</t>
  </si>
  <si>
    <t>FEC_per_sqm.kWh.SE.Res.HHnew.Thermal.SH.Solids.WH.LPG.Solar.Solar</t>
  </si>
  <si>
    <t>FEC_per_sqm.kWh.SE.Res.HHnew.Thermal.SH.Solids.WH.Elc.NoSolar.Elec</t>
  </si>
  <si>
    <t>FEC_per_sqm.kWh.SE.Res.HHnew.Thermal.SH.Solids.WH.Elc.Solar</t>
  </si>
  <si>
    <t>FEC_per_sqm.kWh.SE.Res.HHnew.Thermal.SH.Solids.WH.Elc.Solar.Elec</t>
  </si>
  <si>
    <t>FEC_per_sqm.kWh.SE.Res.HHnew.Thermal.SH.Solids.WH.Elc.Solar.Solar</t>
  </si>
  <si>
    <t>FEC_per_sqm.kWh.SE.Res.HHnew.Thermal.SH.Solids.CO</t>
  </si>
  <si>
    <t>FEC_per_sqm.kWh.SE.Res.HHnew.Thermal.SH.Solids.CO.Solids.Solids</t>
  </si>
  <si>
    <t>FEC_per_sqm.kWh.SE.Res.HHnew.Thermal.SH.Solids.CO.LPG.LPG</t>
  </si>
  <si>
    <t>FEC_per_sqm.kWh.SE.Res.HHnew.Thermal.SH.Solids.CO.Elc.Elec</t>
  </si>
  <si>
    <t>FEC_per_sqm.kWh.SE.Res.HHnew.Thermal.SH.LPG</t>
  </si>
  <si>
    <t>FEC_per_sqm.kWh.SE.Res.HHnew.Thermal.SH.LPG.SH</t>
  </si>
  <si>
    <t>FEC_per_sqm.kWh.SE.Res.HHnew.Thermal.SH.LPG.SH.LPG</t>
  </si>
  <si>
    <t>FEC_per_sqm.kWh.SE.Res.HHnew.Thermal.SH.LPG.SH.Elec</t>
  </si>
  <si>
    <t>FEC_per_sqm.kWh.SE.Res.HHnew.Thermal.SH.LPG.SC</t>
  </si>
  <si>
    <t>FEC_per_sqm.kWh.SE.Res.HHnew.Thermal.SH.LPG.SC.AC.Elec</t>
  </si>
  <si>
    <t>FEC_per_sqm.kWh.SE.Res.HHnew.Thermal.SH.LPG.WH</t>
  </si>
  <si>
    <t>FEC_per_sqm.kWh.SE.Res.HHnew.Thermal.SH.LPG.WH.LPG.NoSolar.LPG</t>
  </si>
  <si>
    <t>FEC_per_sqm.kWh.SE.Res.HHnew.Thermal.SH.LPG.WH.LPG.Solar</t>
  </si>
  <si>
    <t>FEC_per_sqm.kWh.SE.Res.HHnew.Thermal.SH.LPG.WH.LPG.Solar.LPG</t>
  </si>
  <si>
    <t>FEC_per_sqm.kWh.SE.Res.HHnew.Thermal.SH.LPG.WH.LPG.Solar.Solar</t>
  </si>
  <si>
    <t>FEC_per_sqm.kWh.SE.Res.HHnew.Thermal.SH.LPG.WH.Elc.NoSolar.Elec</t>
  </si>
  <si>
    <t>FEC_per_sqm.kWh.SE.Res.HHnew.Thermal.SH.LPG.WH.Elc.Solar</t>
  </si>
  <si>
    <t>FEC_per_sqm.kWh.SE.Res.HHnew.Thermal.SH.LPG.WH.Elc.Solar.Elec</t>
  </si>
  <si>
    <t>FEC_per_sqm.kWh.SE.Res.HHnew.Thermal.SH.LPG.WH.Elc.Solar.Solar</t>
  </si>
  <si>
    <t>FEC_per_sqm.kWh.SE.Res.HHnew.Thermal.SH.LPG.CO</t>
  </si>
  <si>
    <t>FEC_per_sqm.kWh.SE.Res.HHnew.Thermal.SH.LPG.CO.LPG.LPG</t>
  </si>
  <si>
    <t>FEC_per_sqm.kWh.SE.Res.HHnew.Thermal.SH.LPG.CO.Elc.Elec</t>
  </si>
  <si>
    <t>FEC_per_sqm.kWh.SE.Res.HHnew.Thermal.SH.Oil</t>
  </si>
  <si>
    <t>FEC_per_sqm.kWh.SE.Res.HHnew.Thermal.SH.Oil.SH</t>
  </si>
  <si>
    <t>FEC_per_sqm.kWh.SE.Res.HHnew.Thermal.SH.Oil.SH.Oil</t>
  </si>
  <si>
    <t>FEC_per_sqm.kWh.SE.Res.HHnew.Thermal.SH.Oil.SH.Elec</t>
  </si>
  <si>
    <t>FEC_per_sqm.kWh.SE.Res.HHnew.Thermal.SH.Oil.SC</t>
  </si>
  <si>
    <t>FEC_per_sqm.kWh.SE.Res.HHnew.Thermal.SH.Oil.SC.AC.Elec</t>
  </si>
  <si>
    <t>FEC_per_sqm.kWh.SE.Res.HHnew.Thermal.SH.Oil.WH</t>
  </si>
  <si>
    <t>FEC_per_sqm.kWh.SE.Res.HHnew.Thermal.SH.Oil.WH.Oil.NoSolar.Oil</t>
  </si>
  <si>
    <t>FEC_per_sqm.kWh.SE.Res.HHnew.Thermal.SH.Oil.WH.Oil.Solar</t>
  </si>
  <si>
    <t>FEC_per_sqm.kWh.SE.Res.HHnew.Thermal.SH.Oil.WH.Oil.Solar.Oil</t>
  </si>
  <si>
    <t>FEC_per_sqm.kWh.SE.Res.HHnew.Thermal.SH.Oil.WH.Oil.Solar.Solar</t>
  </si>
  <si>
    <t>FEC_per_sqm.kWh.SE.Res.HHnew.Thermal.SH.Oil.WH.Elc.NoSolar.Elec</t>
  </si>
  <si>
    <t>FEC_per_sqm.kWh.SE.Res.HHnew.Thermal.SH.Oil.WH.Elc.Solar</t>
  </si>
  <si>
    <t>FEC_per_sqm.kWh.SE.Res.HHnew.Thermal.SH.Oil.WH.Elc.Solar.Elec</t>
  </si>
  <si>
    <t>FEC_per_sqm.kWh.SE.Res.HHnew.Thermal.SH.Oil.WH.Elc.Solar.Solar</t>
  </si>
  <si>
    <t>FEC_per_sqm.kWh.SE.Res.HHnew.Thermal.SH.Oil.CO</t>
  </si>
  <si>
    <t>FEC_per_sqm.kWh.SE.Res.HHnew.Thermal.SH.Oil.CO.LPG.LPG</t>
  </si>
  <si>
    <t>FEC_per_sqm.kWh.SE.Res.HHnew.Thermal.SH.Oil.CO.Elc.Elec</t>
  </si>
  <si>
    <t>FEC_per_sqm.kWh.SE.Res.HHnew.Thermal.SH.Gas</t>
  </si>
  <si>
    <t>FEC_per_sqm.kWh.SE.Res.HHnew.Thermal.SH.Gas.SH</t>
  </si>
  <si>
    <t>FEC_per_sqm.kWh.SE.Res.HHnew.Thermal.SH.Gas.SH.Gas</t>
  </si>
  <si>
    <t>FEC_per_sqm.kWh.SE.Res.HHnew.Thermal.SH.Gas.SH.Elec</t>
  </si>
  <si>
    <t>FEC_per_sqm.kWh.SE.Res.HHnew.Thermal.SH.Gas.SC</t>
  </si>
  <si>
    <t>FEC_per_sqm.kWh.SE.Res.HHnew.Thermal.SH.Gas.SC.AC.Elec</t>
  </si>
  <si>
    <t>FEC_per_sqm.kWh.SE.Res.HHnew.Thermal.SH.Gas.WH</t>
  </si>
  <si>
    <t>FEC_per_sqm.kWh.SE.Res.HHnew.Thermal.SH.Gas.WH.Gas.NoSolar.Gas</t>
  </si>
  <si>
    <t>FEC_per_sqm.kWh.SE.Res.HHnew.Thermal.SH.Gas.WH.Gas.Solar</t>
  </si>
  <si>
    <t>FEC_per_sqm.kWh.SE.Res.HHnew.Thermal.SH.Gas.WH.Gas.Solar.Gas</t>
  </si>
  <si>
    <t>FEC_per_sqm.kWh.SE.Res.HHnew.Thermal.SH.Gas.WH.Gas.Solar.Solar</t>
  </si>
  <si>
    <t>FEC_per_sqm.kWh.SE.Res.HHnew.Thermal.SH.Gas.WH.Elc.NoSolar.Elec</t>
  </si>
  <si>
    <t>FEC_per_sqm.kWh.SE.Res.HHnew.Thermal.SH.Gas.WH.Elc.Solar</t>
  </si>
  <si>
    <t>FEC_per_sqm.kWh.SE.Res.HHnew.Thermal.SH.Gas.WH.Elc.Solar.Elec</t>
  </si>
  <si>
    <t>FEC_per_sqm.kWh.SE.Res.HHnew.Thermal.SH.Gas.WH.Elc.Solar.Solar</t>
  </si>
  <si>
    <t>FEC_per_sqm.kWh.SE.Res.HHnew.Thermal.SH.Gas.CO</t>
  </si>
  <si>
    <t>FEC_per_sqm.kWh.SE.Res.HHnew.Thermal.SH.Gas.CO.Gas.Gas</t>
  </si>
  <si>
    <t>FEC_per_sqm.kWh.SE.Res.HHnew.Thermal.SH.Gas.CO.Elc.Elec</t>
  </si>
  <si>
    <t>FEC_per_sqm.kWh.SE.Res.HHnew.Thermal.SH.Biomass</t>
  </si>
  <si>
    <t>FEC_per_sqm.kWh.SE.Res.HHnew.Thermal.SH.Biomass.SH</t>
  </si>
  <si>
    <t>FEC_per_sqm.kWh.SE.Res.HHnew.Thermal.SH.Biomass.SH.Biomass</t>
  </si>
  <si>
    <t>FEC_per_sqm.kWh.SE.Res.HHnew.Thermal.SH.Biomass.SH.Elec</t>
  </si>
  <si>
    <t>FEC_per_sqm.kWh.SE.Res.HHnew.Thermal.SH.Biomass.SC</t>
  </si>
  <si>
    <t>FEC_per_sqm.kWh.SE.Res.HHnew.Thermal.SH.Biomass.SC.AC.Elec</t>
  </si>
  <si>
    <t>FEC_per_sqm.kWh.SE.Res.HHnew.Thermal.SH.Biomass.WH</t>
  </si>
  <si>
    <t>FEC_per_sqm.kWh.SE.Res.HHnew.Thermal.SH.Biomass.WH.Biomass.NoSolar.Biomass</t>
  </si>
  <si>
    <t>FEC_per_sqm.kWh.SE.Res.HHnew.Thermal.SH.Biomass.WH.Biomass.Solar</t>
  </si>
  <si>
    <t>FEC_per_sqm.kWh.SE.Res.HHnew.Thermal.SH.Biomass.WH.Biomass.Solar.Biomass</t>
  </si>
  <si>
    <t>FEC_per_sqm.kWh.SE.Res.HHnew.Thermal.SH.Biomass.WH.Biomass.Solar.Solar</t>
  </si>
  <si>
    <t>FEC_per_sqm.kWh.SE.Res.HHnew.Thermal.SH.Biomass.WH.LPG.NoSolar.LPG</t>
  </si>
  <si>
    <t>FEC_per_sqm.kWh.SE.Res.HHnew.Thermal.SH.Biomass.WH.LPG.Solar</t>
  </si>
  <si>
    <t>FEC_per_sqm.kWh.SE.Res.HHnew.Thermal.SH.Biomass.WH.LPG.Solar.LPG</t>
  </si>
  <si>
    <t>FEC_per_sqm.kWh.SE.Res.HHnew.Thermal.SH.Biomass.WH.LPG.Solar.Solar</t>
  </si>
  <si>
    <t>FEC_per_sqm.kWh.SE.Res.HHnew.Thermal.SH.Biomass.WH.Elc.NoSolar.Elec</t>
  </si>
  <si>
    <t>FEC_per_sqm.kWh.SE.Res.HHnew.Thermal.SH.Biomass.WH.Elc.Solar</t>
  </si>
  <si>
    <t>FEC_per_sqm.kWh.SE.Res.HHnew.Thermal.SH.Biomass.WH.Elc.Solar.Elec</t>
  </si>
  <si>
    <t>FEC_per_sqm.kWh.SE.Res.HHnew.Thermal.SH.Biomass.WH.Elc.Solar.Solar</t>
  </si>
  <si>
    <t>FEC_per_sqm.kWh.SE.Res.HHnew.Thermal.SH.Biomass.CO</t>
  </si>
  <si>
    <t>FEC_per_sqm.kWh.SE.Res.HHnew.Thermal.SH.Biomass.CO.Biomass.Biomass</t>
  </si>
  <si>
    <t>FEC_per_sqm.kWh.SE.Res.HHnew.Thermal.SH.Biomass.CO.LPG.LPG</t>
  </si>
  <si>
    <t>FEC_per_sqm.kWh.SE.Res.HHnew.Thermal.SH.Biomass.CO.Elc.Elec</t>
  </si>
  <si>
    <t>FEC_per_sqm.kWh.SE.Res.HHnew.Thermal.SH.Geo</t>
  </si>
  <si>
    <t>FEC_per_sqm.kWh.SE.Res.HHnew.Thermal.SH.Geo.SH</t>
  </si>
  <si>
    <t>FEC_per_sqm.kWh.SE.Res.HHnew.Thermal.SH.Geo.SH.Geo</t>
  </si>
  <si>
    <t>FEC_per_sqm.kWh.SE.Res.HHnew.Thermal.SH.Geo.SH.Elec</t>
  </si>
  <si>
    <t>FEC_per_sqm.kWh.SE.Res.HHnew.Thermal.SH.Geo.SC</t>
  </si>
  <si>
    <t>FEC_per_sqm.kWh.SE.Res.HHnew.Thermal.SH.Geo.SC.AC.Elec</t>
  </si>
  <si>
    <t>FEC_per_sqm.kWh.SE.Res.HHnew.Thermal.SH.Geo.WH</t>
  </si>
  <si>
    <t>FEC_per_sqm.kWh.SE.Res.HHnew.Thermal.SH.Geo.WH.Geo.NoSolar.Geo</t>
  </si>
  <si>
    <t>FEC_per_sqm.kWh.SE.Res.HHnew.Thermal.SH.Geo.WH.Geo.Solar</t>
  </si>
  <si>
    <t>FEC_per_sqm.kWh.SE.Res.HHnew.Thermal.SH.Geo.WH.Geo.Solar.Geo</t>
  </si>
  <si>
    <t>FEC_per_sqm.kWh.SE.Res.HHnew.Thermal.SH.Geo.WH.Geo.Solar.Solar</t>
  </si>
  <si>
    <t>FEC_per_sqm.kWh.SE.Res.HHnew.Thermal.SH.Geo.WH.Elc.NoSolar.Elec</t>
  </si>
  <si>
    <t>FEC_per_sqm.kWh.SE.Res.HHnew.Thermal.SH.Geo.WH.Elc.Solar</t>
  </si>
  <si>
    <t>FEC_per_sqm.kWh.SE.Res.HHnew.Thermal.SH.Geo.WH.Elc.Solar.Elec</t>
  </si>
  <si>
    <t>FEC_per_sqm.kWh.SE.Res.HHnew.Thermal.SH.Geo.WH.Elc.Solar.Solar</t>
  </si>
  <si>
    <t>FEC_per_sqm.kWh.SE.Res.HHnew.Thermal.SH.Geo.CO</t>
  </si>
  <si>
    <t>FEC_per_sqm.kWh.SE.Res.HHnew.Thermal.SH.Geo.CO.LPG.LPG</t>
  </si>
  <si>
    <t>FEC_per_sqm.kWh.SE.Res.HHnew.Thermal.SH.Geo.CO.Elc.Elec</t>
  </si>
  <si>
    <t>FEC_per_sqm.kWh.SE.Res.HHnew.Thermal.SH.DistrHeat</t>
  </si>
  <si>
    <t>FEC_per_sqm.kWh.SE.Res.HHnew.Thermal.SH.DistrHeat.SH</t>
  </si>
  <si>
    <t>FEC_per_sqm.kWh.SE.Res.HHnew.Thermal.SH.DistrHeat.SH.Steam_Distr</t>
  </si>
  <si>
    <t>FEC_per_sqm.kWh.SE.Res.HHnew.Thermal.SH.DistrHeat.SH.Elec</t>
  </si>
  <si>
    <t>FEC_per_sqm.kWh.SE.Res.HHnew.Thermal.SH.DistrHeat.SC</t>
  </si>
  <si>
    <t>FEC_per_sqm.kWh.SE.Res.HHnew.Thermal.SH.DistrHeat.SC.AC.Elec</t>
  </si>
  <si>
    <t>FEC_per_sqm.kWh.SE.Res.HHnew.Thermal.SH.DistrHeat.WH</t>
  </si>
  <si>
    <t>FEC_per_sqm.kWh.SE.Res.HHnew.Thermal.SH.DistrHeat.WH.DistrHeat.NoSolar.Steam_Distr</t>
  </si>
  <si>
    <t>FEC_per_sqm.kWh.SE.Res.HHnew.Thermal.SH.DistrHeat.WH.DistrHeat.Solar</t>
  </si>
  <si>
    <t>FEC_per_sqm.kWh.SE.Res.HHnew.Thermal.SH.DistrHeat.WH.DistrHeat.Solar.Steam_Distr</t>
  </si>
  <si>
    <t>FEC_per_sqm.kWh.SE.Res.HHnew.Thermal.SH.DistrHeat.WH.DistrHeat.Solar.Solar</t>
  </si>
  <si>
    <t>FEC_per_sqm.kWh.SE.Res.HHnew.Thermal.SH.DistrHeat.WH.Elc.NoSolar.Elec</t>
  </si>
  <si>
    <t>FEC_per_sqm.kWh.SE.Res.HHnew.Thermal.SH.DistrHeat.WH.Elc.Solar</t>
  </si>
  <si>
    <t>FEC_per_sqm.kWh.SE.Res.HHnew.Thermal.SH.DistrHeat.WH.Elc.Solar.Elec</t>
  </si>
  <si>
    <t>FEC_per_sqm.kWh.SE.Res.HHnew.Thermal.SH.DistrHeat.WH.Elc.Solar.Solar</t>
  </si>
  <si>
    <t>FEC_per_sqm.kWh.SE.Res.HHnew.Thermal.SH.DistrHeat.CO</t>
  </si>
  <si>
    <t>FEC_per_sqm.kWh.SE.Res.HHnew.Thermal.SH.DistrHeat.CO.LPG.LPG</t>
  </si>
  <si>
    <t>FEC_per_sqm.kWh.SE.Res.HHnew.Thermal.SH.DistrHeat.CO.Elc.Elec</t>
  </si>
  <si>
    <t>FEC_per_sqm.kWh.SE.Res.HHnew.Thermal.SH.AdvElc</t>
  </si>
  <si>
    <t>FEC_per_sqm.kWh.SE.Res.HHnew.Thermal.SH.AdvElc.SH</t>
  </si>
  <si>
    <t>FEC_per_sqm.kWh.SE.Res.HHnew.Thermal.SH.AdvElc.SH.Elec</t>
  </si>
  <si>
    <t>FEC_per_sqm.kWh.SE.Res.HHnew.Thermal.SH.AdvElc.SC</t>
  </si>
  <si>
    <t>FEC_per_sqm.kWh.SE.Res.HHnew.Thermal.SH.AdvElc.SC.AC.Elec</t>
  </si>
  <si>
    <t>FEC_per_sqm.kWh.SE.Res.HHnew.Thermal.SH.AdvElc.WH</t>
  </si>
  <si>
    <t>FEC_per_sqm.kWh.SE.Res.HHnew.Thermal.SH.AdvElc.WH.LPG.NoSolar.LPG</t>
  </si>
  <si>
    <t>FEC_per_sqm.kWh.SE.Res.HHnew.Thermal.SH.AdvElc.WH.LPG.Solar</t>
  </si>
  <si>
    <t>FEC_per_sqm.kWh.SE.Res.HHnew.Thermal.SH.AdvElc.WH.LPG.Solar.LPG</t>
  </si>
  <si>
    <t>FEC_per_sqm.kWh.SE.Res.HHnew.Thermal.SH.AdvElc.WH.LPG.Solar.Solar</t>
  </si>
  <si>
    <t>FEC_per_sqm.kWh.SE.Res.HHnew.Thermal.SH.AdvElc.WH.Elc.NoSolar.Elec</t>
  </si>
  <si>
    <t>FEC_per_sqm.kWh.SE.Res.HHnew.Thermal.SH.AdvElc.WH.Elc.Solar</t>
  </si>
  <si>
    <t>FEC_per_sqm.kWh.SE.Res.HHnew.Thermal.SH.AdvElc.WH.Elc.Solar.Elec</t>
  </si>
  <si>
    <t>FEC_per_sqm.kWh.SE.Res.HHnew.Thermal.SH.AdvElc.WH.Elc.Solar.Solar</t>
  </si>
  <si>
    <t>FEC_per_sqm.kWh.SE.Res.HHnew.Thermal.SH.AdvElc.CO</t>
  </si>
  <si>
    <t>FEC_per_sqm.kWh.SE.Res.HHnew.Thermal.SH.AdvElc.CO.LPG.LPG</t>
  </si>
  <si>
    <t>FEC_per_sqm.kWh.SE.Res.HHnew.Thermal.SH.AdvElc.CO.Elc.Elec</t>
  </si>
  <si>
    <t>FEC_per_sqm.kWh.SE.Res.HHnew.Thermal.SH.ConvElc</t>
  </si>
  <si>
    <t>FEC_per_sqm.kWh.SE.Res.HHnew.Thermal.SH.ConvElc.SH</t>
  </si>
  <si>
    <t>FEC_per_sqm.kWh.SE.Res.HHnew.Thermal.SH.ConvElc.SH.Elec</t>
  </si>
  <si>
    <t>FEC_per_sqm.kWh.SE.Res.HHnew.Thermal.SH.ConvElc.SC</t>
  </si>
  <si>
    <t>FEC_per_sqm.kWh.SE.Res.HHnew.Thermal.SH.ConvElc.SC.AC.Elec</t>
  </si>
  <si>
    <t>FEC_per_sqm.kWh.SE.Res.HHnew.Thermal.SH.ConvElc.WH</t>
  </si>
  <si>
    <t>FEC_per_sqm.kWh.SE.Res.HHnew.Thermal.SH.ConvElc.WH.LPG.NoSolar.LPG</t>
  </si>
  <si>
    <t>FEC_per_sqm.kWh.SE.Res.HHnew.Thermal.SH.ConvElc.WH.LPG.Solar</t>
  </si>
  <si>
    <t>FEC_per_sqm.kWh.SE.Res.HHnew.Thermal.SH.ConvElc.WH.LPG.Solar.LPG</t>
  </si>
  <si>
    <t>FEC_per_sqm.kWh.SE.Res.HHnew.Thermal.SH.ConvElc.WH.LPG.Solar.Solar</t>
  </si>
  <si>
    <t>FEC_per_sqm.kWh.SE.Res.HHnew.Thermal.SH.ConvElc.WH.Elc.NoSolar.Elec</t>
  </si>
  <si>
    <t>FEC_per_sqm.kWh.SE.Res.HHnew.Thermal.SH.ConvElc.WH.Elc.Solar</t>
  </si>
  <si>
    <t>FEC_per_sqm.kWh.SE.Res.HHnew.Thermal.SH.ConvElc.WH.Elc.Solar.Elec</t>
  </si>
  <si>
    <t>FEC_per_sqm.kWh.SE.Res.HHnew.Thermal.SH.ConvElc.WH.Elc.Solar.Solar</t>
  </si>
  <si>
    <t>FEC_per_sqm.kWh.SE.Res.HHnew.Thermal.SH.ConvElc.CO</t>
  </si>
  <si>
    <t>FEC_per_sqm.kWh.SE.Res.HHnew.Thermal.SH.ConvElc.CO.LPG.LPG</t>
  </si>
  <si>
    <t>FEC_per_sqm.kWh.SE.Res.HHnew.Thermal.SH.ConvElc.CO.Elc.Elec</t>
  </si>
  <si>
    <t>SE - Thermal energy service of new and renovated households per surface area (detailed structure)</t>
  </si>
  <si>
    <t>TES_per_sqm.kWh.SE.Res.HHnew.Thermal.SH.Solids</t>
  </si>
  <si>
    <t>TES_per_sqm.kWh.SE.Res.HHnew.Thermal.SH.Solids.SH</t>
  </si>
  <si>
    <t>TES_per_sqm.kWh.SE.Res.HHnew.Thermal.SH.Solids.SH.Solids</t>
  </si>
  <si>
    <t>TES_per_sqm.kWh.SE.Res.HHnew.Thermal.SH.Solids.SH.Elec</t>
  </si>
  <si>
    <t>TES_per_sqm.kWh.SE.Res.HHnew.Thermal.SH.Solids.SC</t>
  </si>
  <si>
    <t>TES_per_sqm.kWh.SE.Res.HHnew.Thermal.SH.Solids.SC.AC.Elec</t>
  </si>
  <si>
    <t>TES_per_sqm.kWh.SE.Res.HHnew.Thermal.SH.Solids.WH</t>
  </si>
  <si>
    <t>TES_per_sqm.kWh.SE.Res.HHnew.Thermal.SH.Solids.WH.Solids.NoSolar.Solids</t>
  </si>
  <si>
    <t>TES_per_sqm.kWh.SE.Res.HHnew.Thermal.SH.Solids.WH.LPG.NoSolar.LPG</t>
  </si>
  <si>
    <t>TES_per_sqm.kWh.SE.Res.HHnew.Thermal.SH.Solids.WH.LPG.Solar</t>
  </si>
  <si>
    <t>TES_per_sqm.kWh.SE.Res.HHnew.Thermal.SH.Solids.WH.LPG.Solar.LPG</t>
  </si>
  <si>
    <t>TES_per_sqm.kWh.SE.Res.HHnew.Thermal.SH.Solids.WH.LPG.Solar.Solar</t>
  </si>
  <si>
    <t>TES_per_sqm.kWh.SE.Res.HHnew.Thermal.SH.Solids.WH.Elc.NoSolar.Elec</t>
  </si>
  <si>
    <t>TES_per_sqm.kWh.SE.Res.HHnew.Thermal.SH.Solids.WH.Elc.Solar</t>
  </si>
  <si>
    <t>TES_per_sqm.kWh.SE.Res.HHnew.Thermal.SH.Solids.WH.Elc.Solar.Elec</t>
  </si>
  <si>
    <t>TES_per_sqm.kWh.SE.Res.HHnew.Thermal.SH.Solids.WH.Elc.Solar.Solar</t>
  </si>
  <si>
    <t>TES_per_sqm.kWh.SE.Res.HHnew.Thermal.SH.Solids.CO</t>
  </si>
  <si>
    <t>TES_per_sqm.kWh.SE.Res.HHnew.Thermal.SH.Solids.CO.Solids.Solids</t>
  </si>
  <si>
    <t>TES_per_sqm.kWh.SE.Res.HHnew.Thermal.SH.Solids.CO.LPG.LPG</t>
  </si>
  <si>
    <t>TES_per_sqm.kWh.SE.Res.HHnew.Thermal.SH.Solids.CO.Elc.Elec</t>
  </si>
  <si>
    <t>TES_per_sqm.kWh.SE.Res.HHnew.Thermal.SH.LPG</t>
  </si>
  <si>
    <t>TES_per_sqm.kWh.SE.Res.HHnew.Thermal.SH.LPG.SH</t>
  </si>
  <si>
    <t>TES_per_sqm.kWh.SE.Res.HHnew.Thermal.SH.LPG.SH.LPG</t>
  </si>
  <si>
    <t>TES_per_sqm.kWh.SE.Res.HHnew.Thermal.SH.LPG.SH.Elec</t>
  </si>
  <si>
    <t>TES_per_sqm.kWh.SE.Res.HHnew.Thermal.SH.LPG.SC</t>
  </si>
  <si>
    <t>TES_per_sqm.kWh.SE.Res.HHnew.Thermal.SH.LPG.SC.AC.Elec</t>
  </si>
  <si>
    <t>TES_per_sqm.kWh.SE.Res.HHnew.Thermal.SH.LPG.WH</t>
  </si>
  <si>
    <t>TES_per_sqm.kWh.SE.Res.HHnew.Thermal.SH.LPG.WH.LPG.NoSolar.LPG</t>
  </si>
  <si>
    <t>TES_per_sqm.kWh.SE.Res.HHnew.Thermal.SH.LPG.WH.LPG.Solar</t>
  </si>
  <si>
    <t>TES_per_sqm.kWh.SE.Res.HHnew.Thermal.SH.LPG.WH.LPG.Solar.LPG</t>
  </si>
  <si>
    <t>TES_per_sqm.kWh.SE.Res.HHnew.Thermal.SH.LPG.WH.LPG.Solar.Solar</t>
  </si>
  <si>
    <t>TES_per_sqm.kWh.SE.Res.HHnew.Thermal.SH.LPG.WH.Elc.NoSolar.Elec</t>
  </si>
  <si>
    <t>TES_per_sqm.kWh.SE.Res.HHnew.Thermal.SH.LPG.WH.Elc.Solar</t>
  </si>
  <si>
    <t>TES_per_sqm.kWh.SE.Res.HHnew.Thermal.SH.LPG.WH.Elc.Solar.Elec</t>
  </si>
  <si>
    <t>TES_per_sqm.kWh.SE.Res.HHnew.Thermal.SH.LPG.WH.Elc.Solar.Solar</t>
  </si>
  <si>
    <t>TES_per_sqm.kWh.SE.Res.HHnew.Thermal.SH.LPG.CO</t>
  </si>
  <si>
    <t>TES_per_sqm.kWh.SE.Res.HHnew.Thermal.SH.LPG.CO.LPG.LPG</t>
  </si>
  <si>
    <t>TES_per_sqm.kWh.SE.Res.HHnew.Thermal.SH.LPG.CO.Elc.Elec</t>
  </si>
  <si>
    <t>TES_per_sqm.kWh.SE.Res.HHnew.Thermal.SH.Oil</t>
  </si>
  <si>
    <t>TES_per_sqm.kWh.SE.Res.HHnew.Thermal.SH.Oil.SH</t>
  </si>
  <si>
    <t>TES_per_sqm.kWh.SE.Res.HHnew.Thermal.SH.Oil.SH.Oil</t>
  </si>
  <si>
    <t>TES_per_sqm.kWh.SE.Res.HHnew.Thermal.SH.Oil.SH.Elec</t>
  </si>
  <si>
    <t>TES_per_sqm.kWh.SE.Res.HHnew.Thermal.SH.Oil.SC</t>
  </si>
  <si>
    <t>TES_per_sqm.kWh.SE.Res.HHnew.Thermal.SH.Oil.SC.AC.Elec</t>
  </si>
  <si>
    <t>TES_per_sqm.kWh.SE.Res.HHnew.Thermal.SH.Oil.WH</t>
  </si>
  <si>
    <t>TES_per_sqm.kWh.SE.Res.HHnew.Thermal.SH.Oil.WH.Oil.NoSolar.Oil</t>
  </si>
  <si>
    <t>TES_per_sqm.kWh.SE.Res.HHnew.Thermal.SH.Oil.WH.Oil.Solar</t>
  </si>
  <si>
    <t>TES_per_sqm.kWh.SE.Res.HHnew.Thermal.SH.Oil.WH.Oil.Solar.Oil</t>
  </si>
  <si>
    <t>TES_per_sqm.kWh.SE.Res.HHnew.Thermal.SH.Oil.WH.Oil.Solar.Solar</t>
  </si>
  <si>
    <t>TES_per_sqm.kWh.SE.Res.HHnew.Thermal.SH.Oil.WH.Elc.NoSolar.Elec</t>
  </si>
  <si>
    <t>TES_per_sqm.kWh.SE.Res.HHnew.Thermal.SH.Oil.WH.Elc.Solar</t>
  </si>
  <si>
    <t>TES_per_sqm.kWh.SE.Res.HHnew.Thermal.SH.Oil.WH.Elc.Solar.Elec</t>
  </si>
  <si>
    <t>TES_per_sqm.kWh.SE.Res.HHnew.Thermal.SH.Oil.WH.Elc.Solar.Solar</t>
  </si>
  <si>
    <t>TES_per_sqm.kWh.SE.Res.HHnew.Thermal.SH.Oil.CO</t>
  </si>
  <si>
    <t>TES_per_sqm.kWh.SE.Res.HHnew.Thermal.SH.Oil.CO.LPG.LPG</t>
  </si>
  <si>
    <t>TES_per_sqm.kWh.SE.Res.HHnew.Thermal.SH.Oil.CO.Elc.Elec</t>
  </si>
  <si>
    <t>TES_per_sqm.kWh.SE.Res.HHnew.Thermal.SH.Gas</t>
  </si>
  <si>
    <t>TES_per_sqm.kWh.SE.Res.HHnew.Thermal.SH.Gas.SH</t>
  </si>
  <si>
    <t>TES_per_sqm.kWh.SE.Res.HHnew.Thermal.SH.Gas.SH.Gas</t>
  </si>
  <si>
    <t>TES_per_sqm.kWh.SE.Res.HHnew.Thermal.SH.Gas.SH.Elec</t>
  </si>
  <si>
    <t>TES_per_sqm.kWh.SE.Res.HHnew.Thermal.SH.Gas.SC</t>
  </si>
  <si>
    <t>TES_per_sqm.kWh.SE.Res.HHnew.Thermal.SH.Gas.SC.AC.Elec</t>
  </si>
  <si>
    <t>TES_per_sqm.kWh.SE.Res.HHnew.Thermal.SH.Gas.WH</t>
  </si>
  <si>
    <t>TES_per_sqm.kWh.SE.Res.HHnew.Thermal.SH.Gas.WH.Gas.NoSolar.Gas</t>
  </si>
  <si>
    <t>TES_per_sqm.kWh.SE.Res.HHnew.Thermal.SH.Gas.WH.Gas.Solar</t>
  </si>
  <si>
    <t>TES_per_sqm.kWh.SE.Res.HHnew.Thermal.SH.Gas.WH.Gas.Solar.Gas</t>
  </si>
  <si>
    <t>TES_per_sqm.kWh.SE.Res.HHnew.Thermal.SH.Gas.WH.Gas.Solar.Solar</t>
  </si>
  <si>
    <t>TES_per_sqm.kWh.SE.Res.HHnew.Thermal.SH.Gas.WH.Elc.NoSolar.Elec</t>
  </si>
  <si>
    <t>TES_per_sqm.kWh.SE.Res.HHnew.Thermal.SH.Gas.WH.Elc.Solar</t>
  </si>
  <si>
    <t>TES_per_sqm.kWh.SE.Res.HHnew.Thermal.SH.Gas.WH.Elc.Solar.Elec</t>
  </si>
  <si>
    <t>TES_per_sqm.kWh.SE.Res.HHnew.Thermal.SH.Gas.WH.Elc.Solar.Solar</t>
  </si>
  <si>
    <t>TES_per_sqm.kWh.SE.Res.HHnew.Thermal.SH.Gas.CO</t>
  </si>
  <si>
    <t>TES_per_sqm.kWh.SE.Res.HHnew.Thermal.SH.Gas.CO.Gas.Gas</t>
  </si>
  <si>
    <t>TES_per_sqm.kWh.SE.Res.HHnew.Thermal.SH.Gas.CO.Elc.Elec</t>
  </si>
  <si>
    <t>TES_per_sqm.kWh.SE.Res.HHnew.Thermal.SH.Biomass</t>
  </si>
  <si>
    <t>TES_per_sqm.kWh.SE.Res.HHnew.Thermal.SH.Biomass.SH</t>
  </si>
  <si>
    <t>TES_per_sqm.kWh.SE.Res.HHnew.Thermal.SH.Biomass.SH.Biomass</t>
  </si>
  <si>
    <t>TES_per_sqm.kWh.SE.Res.HHnew.Thermal.SH.Biomass.SH.Elec</t>
  </si>
  <si>
    <t>TES_per_sqm.kWh.SE.Res.HHnew.Thermal.SH.Biomass.SC</t>
  </si>
  <si>
    <t>TES_per_sqm.kWh.SE.Res.HHnew.Thermal.SH.Biomass.SC.AC.Elec</t>
  </si>
  <si>
    <t>TES_per_sqm.kWh.SE.Res.HHnew.Thermal.SH.Biomass.WH</t>
  </si>
  <si>
    <t>TES_per_sqm.kWh.SE.Res.HHnew.Thermal.SH.Biomass.WH.Biomass.NoSolar.Biomass</t>
  </si>
  <si>
    <t>TES_per_sqm.kWh.SE.Res.HHnew.Thermal.SH.Biomass.WH.Biomass.Solar</t>
  </si>
  <si>
    <t>TES_per_sqm.kWh.SE.Res.HHnew.Thermal.SH.Biomass.WH.Biomass.Solar.Biomass</t>
  </si>
  <si>
    <t>TES_per_sqm.kWh.SE.Res.HHnew.Thermal.SH.Biomass.WH.Biomass.Solar.Solar</t>
  </si>
  <si>
    <t>TES_per_sqm.kWh.SE.Res.HHnew.Thermal.SH.Biomass.WH.LPG.NoSolar.LPG</t>
  </si>
  <si>
    <t>TES_per_sqm.kWh.SE.Res.HHnew.Thermal.SH.Biomass.WH.LPG.Solar</t>
  </si>
  <si>
    <t>TES_per_sqm.kWh.SE.Res.HHnew.Thermal.SH.Biomass.WH.LPG.Solar.LPG</t>
  </si>
  <si>
    <t>TES_per_sqm.kWh.SE.Res.HHnew.Thermal.SH.Biomass.WH.LPG.Solar.Solar</t>
  </si>
  <si>
    <t>TES_per_sqm.kWh.SE.Res.HHnew.Thermal.SH.Biomass.WH.Elc.NoSolar.Elec</t>
  </si>
  <si>
    <t>TES_per_sqm.kWh.SE.Res.HHnew.Thermal.SH.Biomass.WH.Elc.Solar</t>
  </si>
  <si>
    <t>TES_per_sqm.kWh.SE.Res.HHnew.Thermal.SH.Biomass.WH.Elc.Solar.Elec</t>
  </si>
  <si>
    <t>TES_per_sqm.kWh.SE.Res.HHnew.Thermal.SH.Biomass.WH.Elc.Solar.Solar</t>
  </si>
  <si>
    <t>TES_per_sqm.kWh.SE.Res.HHnew.Thermal.SH.Biomass.CO</t>
  </si>
  <si>
    <t>TES_per_sqm.kWh.SE.Res.HHnew.Thermal.SH.Biomass.CO.Biomass.Biomass</t>
  </si>
  <si>
    <t>TES_per_sqm.kWh.SE.Res.HHnew.Thermal.SH.Biomass.CO.LPG.LPG</t>
  </si>
  <si>
    <t>TES_per_sqm.kWh.SE.Res.HHnew.Thermal.SH.Biomass.CO.Elc.Elec</t>
  </si>
  <si>
    <t>TES_per_sqm.kWh.SE.Res.HHnew.Thermal.SH.Geo</t>
  </si>
  <si>
    <t>TES_per_sqm.kWh.SE.Res.HHnew.Thermal.SH.Geo.SH</t>
  </si>
  <si>
    <t>TES_per_sqm.kWh.SE.Res.HHnew.Thermal.SH.Geo.SH.Geo</t>
  </si>
  <si>
    <t>TES_per_sqm.kWh.SE.Res.HHnew.Thermal.SH.Geo.SH.Elec</t>
  </si>
  <si>
    <t>TES_per_sqm.kWh.SE.Res.HHnew.Thermal.SH.Geo.SC</t>
  </si>
  <si>
    <t>TES_per_sqm.kWh.SE.Res.HHnew.Thermal.SH.Geo.SC.AC.Elec</t>
  </si>
  <si>
    <t>TES_per_sqm.kWh.SE.Res.HHnew.Thermal.SH.Geo.WH</t>
  </si>
  <si>
    <t>TES_per_sqm.kWh.SE.Res.HHnew.Thermal.SH.Geo.WH.Geo.NoSolar.Geo</t>
  </si>
  <si>
    <t>TES_per_sqm.kWh.SE.Res.HHnew.Thermal.SH.Geo.WH.Geo.Solar</t>
  </si>
  <si>
    <t>TES_per_sqm.kWh.SE.Res.HHnew.Thermal.SH.Geo.WH.Geo.Solar.Geo</t>
  </si>
  <si>
    <t>TES_per_sqm.kWh.SE.Res.HHnew.Thermal.SH.Geo.WH.Geo.Solar.Solar</t>
  </si>
  <si>
    <t>TES_per_sqm.kWh.SE.Res.HHnew.Thermal.SH.Geo.WH.Elc.NoSolar.Elec</t>
  </si>
  <si>
    <t>TES_per_sqm.kWh.SE.Res.HHnew.Thermal.SH.Geo.WH.Elc.Solar</t>
  </si>
  <si>
    <t>TES_per_sqm.kWh.SE.Res.HHnew.Thermal.SH.Geo.WH.Elc.Solar.Elec</t>
  </si>
  <si>
    <t>TES_per_sqm.kWh.SE.Res.HHnew.Thermal.SH.Geo.WH.Elc.Solar.Solar</t>
  </si>
  <si>
    <t>TES_per_sqm.kWh.SE.Res.HHnew.Thermal.SH.Geo.CO</t>
  </si>
  <si>
    <t>TES_per_sqm.kWh.SE.Res.HHnew.Thermal.SH.Geo.CO.LPG.LPG</t>
  </si>
  <si>
    <t>TES_per_sqm.kWh.SE.Res.HHnew.Thermal.SH.Geo.CO.Elc.Elec</t>
  </si>
  <si>
    <t>TES_per_sqm.kWh.SE.Res.HHnew.Thermal.SH.DistrHeat</t>
  </si>
  <si>
    <t>TES_per_sqm.kWh.SE.Res.HHnew.Thermal.SH.DistrHeat.SH</t>
  </si>
  <si>
    <t>TES_per_sqm.kWh.SE.Res.HHnew.Thermal.SH.DistrHeat.SH.Steam_Distr</t>
  </si>
  <si>
    <t>TES_per_sqm.kWh.SE.Res.HHnew.Thermal.SH.DistrHeat.SH.Elec</t>
  </si>
  <si>
    <t>TES_per_sqm.kWh.SE.Res.HHnew.Thermal.SH.DistrHeat.SC</t>
  </si>
  <si>
    <t>TES_per_sqm.kWh.SE.Res.HHnew.Thermal.SH.DistrHeat.SC.AC.Elec</t>
  </si>
  <si>
    <t>TES_per_sqm.kWh.SE.Res.HHnew.Thermal.SH.DistrHeat.WH</t>
  </si>
  <si>
    <t>TES_per_sqm.kWh.SE.Res.HHnew.Thermal.SH.DistrHeat.WH.DistrHeat.NoSolar.Steam_Distr</t>
  </si>
  <si>
    <t>TES_per_sqm.kWh.SE.Res.HHnew.Thermal.SH.DistrHeat.WH.DistrHeat.Solar</t>
  </si>
  <si>
    <t>TES_per_sqm.kWh.SE.Res.HHnew.Thermal.SH.DistrHeat.WH.DistrHeat.Solar.Steam_Distr</t>
  </si>
  <si>
    <t>TES_per_sqm.kWh.SE.Res.HHnew.Thermal.SH.DistrHeat.WH.DistrHeat.Solar.Solar</t>
  </si>
  <si>
    <t>TES_per_sqm.kWh.SE.Res.HHnew.Thermal.SH.DistrHeat.WH.Elc.NoSolar.Elec</t>
  </si>
  <si>
    <t>TES_per_sqm.kWh.SE.Res.HHnew.Thermal.SH.DistrHeat.WH.Elc.Solar</t>
  </si>
  <si>
    <t>TES_per_sqm.kWh.SE.Res.HHnew.Thermal.SH.DistrHeat.WH.Elc.Solar.Elec</t>
  </si>
  <si>
    <t>TES_per_sqm.kWh.SE.Res.HHnew.Thermal.SH.DistrHeat.WH.Elc.Solar.Solar</t>
  </si>
  <si>
    <t>TES_per_sqm.kWh.SE.Res.HHnew.Thermal.SH.DistrHeat.CO</t>
  </si>
  <si>
    <t>TES_per_sqm.kWh.SE.Res.HHnew.Thermal.SH.DistrHeat.CO.LPG.LPG</t>
  </si>
  <si>
    <t>TES_per_sqm.kWh.SE.Res.HHnew.Thermal.SH.DistrHeat.CO.Elc.Elec</t>
  </si>
  <si>
    <t>TES_per_sqm.kWh.SE.Res.HHnew.Thermal.SH.AdvElc</t>
  </si>
  <si>
    <t>TES_per_sqm.kWh.SE.Res.HHnew.Thermal.SH.AdvElc.SH</t>
  </si>
  <si>
    <t>TES_per_sqm.kWh.SE.Res.HHnew.Thermal.SH.AdvElc.SH.Elec</t>
  </si>
  <si>
    <t>TES_per_sqm.kWh.SE.Res.HHnew.Thermal.SH.AdvElc.SC</t>
  </si>
  <si>
    <t>TES_per_sqm.kWh.SE.Res.HHnew.Thermal.SH.AdvElc.SC.AC.Elec</t>
  </si>
  <si>
    <t>TES_per_sqm.kWh.SE.Res.HHnew.Thermal.SH.AdvElc.WH</t>
  </si>
  <si>
    <t>TES_per_sqm.kWh.SE.Res.HHnew.Thermal.SH.AdvElc.WH.LPG.NoSolar.LPG</t>
  </si>
  <si>
    <t>TES_per_sqm.kWh.SE.Res.HHnew.Thermal.SH.AdvElc.WH.LPG.Solar</t>
  </si>
  <si>
    <t>TES_per_sqm.kWh.SE.Res.HHnew.Thermal.SH.AdvElc.WH.LPG.Solar.LPG</t>
  </si>
  <si>
    <t>TES_per_sqm.kWh.SE.Res.HHnew.Thermal.SH.AdvElc.WH.LPG.Solar.Solar</t>
  </si>
  <si>
    <t>TES_per_sqm.kWh.SE.Res.HHnew.Thermal.SH.AdvElc.WH.Elc.NoSolar.Elec</t>
  </si>
  <si>
    <t>TES_per_sqm.kWh.SE.Res.HHnew.Thermal.SH.AdvElc.WH.Elc.Solar</t>
  </si>
  <si>
    <t>TES_per_sqm.kWh.SE.Res.HHnew.Thermal.SH.AdvElc.WH.Elc.Solar.Elec</t>
  </si>
  <si>
    <t>TES_per_sqm.kWh.SE.Res.HHnew.Thermal.SH.AdvElc.WH.Elc.Solar.Solar</t>
  </si>
  <si>
    <t>TES_per_sqm.kWh.SE.Res.HHnew.Thermal.SH.AdvElc.CO</t>
  </si>
  <si>
    <t>TES_per_sqm.kWh.SE.Res.HHnew.Thermal.SH.AdvElc.CO.LPG.LPG</t>
  </si>
  <si>
    <t>TES_per_sqm.kWh.SE.Res.HHnew.Thermal.SH.AdvElc.CO.Elc.Elec</t>
  </si>
  <si>
    <t>TES_per_sqm.kWh.SE.Res.HHnew.Thermal.SH.ConvElc</t>
  </si>
  <si>
    <t>TES_per_sqm.kWh.SE.Res.HHnew.Thermal.SH.ConvElc.SH</t>
  </si>
  <si>
    <t>TES_per_sqm.kWh.SE.Res.HHnew.Thermal.SH.ConvElc.SH.Elec</t>
  </si>
  <si>
    <t>TES_per_sqm.kWh.SE.Res.HHnew.Thermal.SH.ConvElc.SC</t>
  </si>
  <si>
    <t>TES_per_sqm.kWh.SE.Res.HHnew.Thermal.SH.ConvElc.SC.AC.Elec</t>
  </si>
  <si>
    <t>TES_per_sqm.kWh.SE.Res.HHnew.Thermal.SH.ConvElc.WH</t>
  </si>
  <si>
    <t>TES_per_sqm.kWh.SE.Res.HHnew.Thermal.SH.ConvElc.WH.LPG.NoSolar.LPG</t>
  </si>
  <si>
    <t>TES_per_sqm.kWh.SE.Res.HHnew.Thermal.SH.ConvElc.WH.LPG.Solar</t>
  </si>
  <si>
    <t>TES_per_sqm.kWh.SE.Res.HHnew.Thermal.SH.ConvElc.WH.LPG.Solar.LPG</t>
  </si>
  <si>
    <t>TES_per_sqm.kWh.SE.Res.HHnew.Thermal.SH.ConvElc.WH.LPG.Solar.Solar</t>
  </si>
  <si>
    <t>TES_per_sqm.kWh.SE.Res.HHnew.Thermal.SH.ConvElc.WH.Elc.NoSolar.Elec</t>
  </si>
  <si>
    <t>TES_per_sqm.kWh.SE.Res.HHnew.Thermal.SH.ConvElc.WH.Elc.Solar</t>
  </si>
  <si>
    <t>TES_per_sqm.kWh.SE.Res.HHnew.Thermal.SH.ConvElc.WH.Elc.Solar.Elec</t>
  </si>
  <si>
    <t>TES_per_sqm.kWh.SE.Res.HHnew.Thermal.SH.ConvElc.WH.Elc.Solar.Solar</t>
  </si>
  <si>
    <t>TES_per_sqm.kWh.SE.Res.HHnew.Thermal.SH.ConvElc.CO</t>
  </si>
  <si>
    <t>TES_per_sqm.kWh.SE.Res.HHnew.Thermal.SH.ConvElc.CO.LPG.LPG</t>
  </si>
  <si>
    <t>TES_per_sqm.kWh.SE.Res.HHnew.Thermal.SH.ConvElc.CO.Elc.Elec</t>
  </si>
  <si>
    <t>SE - CO2 emissions in new and renovated households per surface area (detailed structure)</t>
  </si>
  <si>
    <t>EMI_per_sqm.kgCO2.SE.Res.HHnew.Thermal.SH.Solids</t>
  </si>
  <si>
    <t>EMI_per_sqm.kgCO2.SE.Res.HHnew.Thermal.SH.Solids.SH</t>
  </si>
  <si>
    <t>EMI_per_sqm.kgCO2.SE.Res.HHnew.Thermal.SH.Solids.SH.Solids</t>
  </si>
  <si>
    <t>EMI_per_sqm.kgCO2.SE.Res.HHnew.Thermal.SH.Solids.SH.Elec</t>
  </si>
  <si>
    <t>EMI_per_sqm.kgCO2.SE.Res.HHnew.Thermal.SH.Solids.SC</t>
  </si>
  <si>
    <t>EMI_per_sqm.kgCO2.SE.Res.HHnew.Thermal.SH.Solids.SC.AC.Elec</t>
  </si>
  <si>
    <t>EMI_per_sqm.kgCO2.SE.Res.HHnew.Thermal.SH.Solids.WH</t>
  </si>
  <si>
    <t>EMI_per_sqm.kgCO2.SE.Res.HHnew.Thermal.SH.Solids.WH.Solids.NoSolar.Solids</t>
  </si>
  <si>
    <t>EMI_per_sqm.kgCO2.SE.Res.HHnew.Thermal.SH.Solids.WH.LPG.NoSolar.LPG</t>
  </si>
  <si>
    <t>EMI_per_sqm.kgCO2.SE.Res.HHnew.Thermal.SH.Solids.WH.LPG.Solar</t>
  </si>
  <si>
    <t>EMI_per_sqm.kgCO2.SE.Res.HHnew.Thermal.SH.Solids.WH.LPG.Solar.LPG</t>
  </si>
  <si>
    <t>EMI_per_sqm.kgCO2.SE.Res.HHnew.Thermal.SH.Solids.WH.LPG.Solar.Solar</t>
  </si>
  <si>
    <t>EMI_per_sqm.kgCO2.SE.Res.HHnew.Thermal.SH.Solids.WH.Elc.NoSolar.Elec</t>
  </si>
  <si>
    <t>EMI_per_sqm.kgCO2.SE.Res.HHnew.Thermal.SH.Solids.WH.Elc.Solar</t>
  </si>
  <si>
    <t>EMI_per_sqm.kgCO2.SE.Res.HHnew.Thermal.SH.Solids.WH.Elc.Solar.Elec</t>
  </si>
  <si>
    <t>EMI_per_sqm.kgCO2.SE.Res.HHnew.Thermal.SH.Solids.WH.Elc.Solar.Solar</t>
  </si>
  <si>
    <t>EMI_per_sqm.kgCO2.SE.Res.HHnew.Thermal.SH.Solids.CO</t>
  </si>
  <si>
    <t>EMI_per_sqm.kgCO2.SE.Res.HHnew.Thermal.SH.Solids.CO.Solids.Solids</t>
  </si>
  <si>
    <t>EMI_per_sqm.kgCO2.SE.Res.HHnew.Thermal.SH.Solids.CO.LPG.LPG</t>
  </si>
  <si>
    <t>EMI_per_sqm.kgCO2.SE.Res.HHnew.Thermal.SH.Solids.CO.Elc.Elec</t>
  </si>
  <si>
    <t>EMI_per_sqm.kgCO2.SE.Res.HHnew.Thermal.SH.LPG</t>
  </si>
  <si>
    <t>EMI_per_sqm.kgCO2.SE.Res.HHnew.Thermal.SH.LPG.SH</t>
  </si>
  <si>
    <t>EMI_per_sqm.kgCO2.SE.Res.HHnew.Thermal.SH.LPG.SH.LPG</t>
  </si>
  <si>
    <t>EMI_per_sqm.kgCO2.SE.Res.HHnew.Thermal.SH.LPG.SH.Elec</t>
  </si>
  <si>
    <t>EMI_per_sqm.kgCO2.SE.Res.HHnew.Thermal.SH.LPG.SC</t>
  </si>
  <si>
    <t>EMI_per_sqm.kgCO2.SE.Res.HHnew.Thermal.SH.LPG.SC.AC.Elec</t>
  </si>
  <si>
    <t>EMI_per_sqm.kgCO2.SE.Res.HHnew.Thermal.SH.LPG.WH</t>
  </si>
  <si>
    <t>EMI_per_sqm.kgCO2.SE.Res.HHnew.Thermal.SH.LPG.WH.LPG.NoSolar.LPG</t>
  </si>
  <si>
    <t>EMI_per_sqm.kgCO2.SE.Res.HHnew.Thermal.SH.LPG.WH.LPG.Solar</t>
  </si>
  <si>
    <t>EMI_per_sqm.kgCO2.SE.Res.HHnew.Thermal.SH.LPG.WH.LPG.Solar.LPG</t>
  </si>
  <si>
    <t>EMI_per_sqm.kgCO2.SE.Res.HHnew.Thermal.SH.LPG.WH.LPG.Solar.Solar</t>
  </si>
  <si>
    <t>EMI_per_sqm.kgCO2.SE.Res.HHnew.Thermal.SH.LPG.WH.Elc.NoSolar.Elec</t>
  </si>
  <si>
    <t>EMI_per_sqm.kgCO2.SE.Res.HHnew.Thermal.SH.LPG.WH.Elc.Solar</t>
  </si>
  <si>
    <t>EMI_per_sqm.kgCO2.SE.Res.HHnew.Thermal.SH.LPG.WH.Elc.Solar.Elec</t>
  </si>
  <si>
    <t>EMI_per_sqm.kgCO2.SE.Res.HHnew.Thermal.SH.LPG.WH.Elc.Solar.Solar</t>
  </si>
  <si>
    <t>EMI_per_sqm.kgCO2.SE.Res.HHnew.Thermal.SH.LPG.CO</t>
  </si>
  <si>
    <t>EMI_per_sqm.kgCO2.SE.Res.HHnew.Thermal.SH.LPG.CO.LPG.LPG</t>
  </si>
  <si>
    <t>EMI_per_sqm.kgCO2.SE.Res.HHnew.Thermal.SH.LPG.CO.Elc.Elec</t>
  </si>
  <si>
    <t>EMI_per_sqm.kgCO2.SE.Res.HHnew.Thermal.SH.Oil</t>
  </si>
  <si>
    <t>EMI_per_sqm.kgCO2.SE.Res.HHnew.Thermal.SH.Oil.SH</t>
  </si>
  <si>
    <t>EMI_per_sqm.kgCO2.SE.Res.HHnew.Thermal.SH.Oil.SH.Oil</t>
  </si>
  <si>
    <t>EMI_per_sqm.kgCO2.SE.Res.HHnew.Thermal.SH.Oil.SH.Elec</t>
  </si>
  <si>
    <t>EMI_per_sqm.kgCO2.SE.Res.HHnew.Thermal.SH.Oil.SC</t>
  </si>
  <si>
    <t>EMI_per_sqm.kgCO2.SE.Res.HHnew.Thermal.SH.Oil.SC.AC.Elec</t>
  </si>
  <si>
    <t>EMI_per_sqm.kgCO2.SE.Res.HHnew.Thermal.SH.Oil.WH</t>
  </si>
  <si>
    <t>EMI_per_sqm.kgCO2.SE.Res.HHnew.Thermal.SH.Oil.WH.Oil.NoSolar.Oil</t>
  </si>
  <si>
    <t>EMI_per_sqm.kgCO2.SE.Res.HHnew.Thermal.SH.Oil.WH.Oil.Solar</t>
  </si>
  <si>
    <t>EMI_per_sqm.kgCO2.SE.Res.HHnew.Thermal.SH.Oil.WH.Oil.Solar.Oil</t>
  </si>
  <si>
    <t>EMI_per_sqm.kgCO2.SE.Res.HHnew.Thermal.SH.Oil.WH.Oil.Solar.Solar</t>
  </si>
  <si>
    <t>EMI_per_sqm.kgCO2.SE.Res.HHnew.Thermal.SH.Oil.WH.Elc.NoSolar.Elec</t>
  </si>
  <si>
    <t>EMI_per_sqm.kgCO2.SE.Res.HHnew.Thermal.SH.Oil.WH.Elc.Solar</t>
  </si>
  <si>
    <t>EMI_per_sqm.kgCO2.SE.Res.HHnew.Thermal.SH.Oil.WH.Elc.Solar.Elec</t>
  </si>
  <si>
    <t>EMI_per_sqm.kgCO2.SE.Res.HHnew.Thermal.SH.Oil.WH.Elc.Solar.Solar</t>
  </si>
  <si>
    <t>EMI_per_sqm.kgCO2.SE.Res.HHnew.Thermal.SH.Oil.CO</t>
  </si>
  <si>
    <t>EMI_per_sqm.kgCO2.SE.Res.HHnew.Thermal.SH.Oil.CO.LPG.LPG</t>
  </si>
  <si>
    <t>EMI_per_sqm.kgCO2.SE.Res.HHnew.Thermal.SH.Oil.CO.Elc.Elec</t>
  </si>
  <si>
    <t>EMI_per_sqm.kgCO2.SE.Res.HHnew.Thermal.SH.Gas</t>
  </si>
  <si>
    <t>EMI_per_sqm.kgCO2.SE.Res.HHnew.Thermal.SH.Gas.SH</t>
  </si>
  <si>
    <t>EMI_per_sqm.kgCO2.SE.Res.HHnew.Thermal.SH.Gas.SH.Gas</t>
  </si>
  <si>
    <t>EMI_per_sqm.kgCO2.SE.Res.HHnew.Thermal.SH.Gas.SH.Elec</t>
  </si>
  <si>
    <t>EMI_per_sqm.kgCO2.SE.Res.HHnew.Thermal.SH.Gas.SC</t>
  </si>
  <si>
    <t>EMI_per_sqm.kgCO2.SE.Res.HHnew.Thermal.SH.Gas.SC.AC.Elec</t>
  </si>
  <si>
    <t>EMI_per_sqm.kgCO2.SE.Res.HHnew.Thermal.SH.Gas.WH</t>
  </si>
  <si>
    <t>EMI_per_sqm.kgCO2.SE.Res.HHnew.Thermal.SH.Gas.WH.Gas.NoSolar.Gas</t>
  </si>
  <si>
    <t>EMI_per_sqm.kgCO2.SE.Res.HHnew.Thermal.SH.Gas.WH.Gas.Solar</t>
  </si>
  <si>
    <t>EMI_per_sqm.kgCO2.SE.Res.HHnew.Thermal.SH.Gas.WH.Gas.Solar.Gas</t>
  </si>
  <si>
    <t>EMI_per_sqm.kgCO2.SE.Res.HHnew.Thermal.SH.Gas.WH.Gas.Solar.Solar</t>
  </si>
  <si>
    <t>EMI_per_sqm.kgCO2.SE.Res.HHnew.Thermal.SH.Gas.WH.Elc.NoSolar.Elec</t>
  </si>
  <si>
    <t>EMI_per_sqm.kgCO2.SE.Res.HHnew.Thermal.SH.Gas.WH.Elc.Solar</t>
  </si>
  <si>
    <t>EMI_per_sqm.kgCO2.SE.Res.HHnew.Thermal.SH.Gas.WH.Elc.Solar.Elec</t>
  </si>
  <si>
    <t>EMI_per_sqm.kgCO2.SE.Res.HHnew.Thermal.SH.Gas.WH.Elc.Solar.Solar</t>
  </si>
  <si>
    <t>EMI_per_sqm.kgCO2.SE.Res.HHnew.Thermal.SH.Gas.CO</t>
  </si>
  <si>
    <t>EMI_per_sqm.kgCO2.SE.Res.HHnew.Thermal.SH.Gas.CO.Gas.Gas</t>
  </si>
  <si>
    <t>EMI_per_sqm.kgCO2.SE.Res.HHnew.Thermal.SH.Gas.CO.Elc.Elec</t>
  </si>
  <si>
    <t>EMI_per_sqm.kgCO2.SE.Res.HHnew.Thermal.SH.Biomass</t>
  </si>
  <si>
    <t>EMI_per_sqm.kgCO2.SE.Res.HHnew.Thermal.SH.Biomass.SH</t>
  </si>
  <si>
    <t>EMI_per_sqm.kgCO2.SE.Res.HHnew.Thermal.SH.Biomass.SH.Biomass</t>
  </si>
  <si>
    <t>EMI_per_sqm.kgCO2.SE.Res.HHnew.Thermal.SH.Biomass.SH.Elec</t>
  </si>
  <si>
    <t>EMI_per_sqm.kgCO2.SE.Res.HHnew.Thermal.SH.Biomass.SC</t>
  </si>
  <si>
    <t>EMI_per_sqm.kgCO2.SE.Res.HHnew.Thermal.SH.Biomass.SC.AC.Elec</t>
  </si>
  <si>
    <t>EMI_per_sqm.kgCO2.SE.Res.HHnew.Thermal.SH.Biomass.WH</t>
  </si>
  <si>
    <t>EMI_per_sqm.kgCO2.SE.Res.HHnew.Thermal.SH.Biomass.WH.Biomass.NoSolar.Biomass</t>
  </si>
  <si>
    <t>EMI_per_sqm.kgCO2.SE.Res.HHnew.Thermal.SH.Biomass.WH.Biomass.Solar</t>
  </si>
  <si>
    <t>EMI_per_sqm.kgCO2.SE.Res.HHnew.Thermal.SH.Biomass.WH.Biomass.Solar.Biomass</t>
  </si>
  <si>
    <t>EMI_per_sqm.kgCO2.SE.Res.HHnew.Thermal.SH.Biomass.WH.Biomass.Solar.Solar</t>
  </si>
  <si>
    <t>EMI_per_sqm.kgCO2.SE.Res.HHnew.Thermal.SH.Biomass.WH.LPG.NoSolar.LPG</t>
  </si>
  <si>
    <t>EMI_per_sqm.kgCO2.SE.Res.HHnew.Thermal.SH.Biomass.WH.LPG.Solar</t>
  </si>
  <si>
    <t>EMI_per_sqm.kgCO2.SE.Res.HHnew.Thermal.SH.Biomass.WH.LPG.Solar.LPG</t>
  </si>
  <si>
    <t>EMI_per_sqm.kgCO2.SE.Res.HHnew.Thermal.SH.Biomass.WH.LPG.Solar.Solar</t>
  </si>
  <si>
    <t>EMI_per_sqm.kgCO2.SE.Res.HHnew.Thermal.SH.Biomass.WH.Elc.NoSolar.Elec</t>
  </si>
  <si>
    <t>EMI_per_sqm.kgCO2.SE.Res.HHnew.Thermal.SH.Biomass.WH.Elc.Solar</t>
  </si>
  <si>
    <t>EMI_per_sqm.kgCO2.SE.Res.HHnew.Thermal.SH.Biomass.WH.Elc.Solar.Elec</t>
  </si>
  <si>
    <t>EMI_per_sqm.kgCO2.SE.Res.HHnew.Thermal.SH.Biomass.WH.Elc.Solar.Solar</t>
  </si>
  <si>
    <t>EMI_per_sqm.kgCO2.SE.Res.HHnew.Thermal.SH.Biomass.CO</t>
  </si>
  <si>
    <t>EMI_per_sqm.kgCO2.SE.Res.HHnew.Thermal.SH.Biomass.CO.Biomass.Biomass</t>
  </si>
  <si>
    <t>EMI_per_sqm.kgCO2.SE.Res.HHnew.Thermal.SH.Biomass.CO.LPG.LPG</t>
  </si>
  <si>
    <t>EMI_per_sqm.kgCO2.SE.Res.HHnew.Thermal.SH.Biomass.CO.Elc.Elec</t>
  </si>
  <si>
    <t>EMI_per_sqm.kgCO2.SE.Res.HHnew.Thermal.SH.Geo</t>
  </si>
  <si>
    <t>EMI_per_sqm.kgCO2.SE.Res.HHnew.Thermal.SH.Geo.SH</t>
  </si>
  <si>
    <t>EMI_per_sqm.kgCO2.SE.Res.HHnew.Thermal.SH.Geo.SH.Geo</t>
  </si>
  <si>
    <t>EMI_per_sqm.kgCO2.SE.Res.HHnew.Thermal.SH.Geo.SH.Elec</t>
  </si>
  <si>
    <t>EMI_per_sqm.kgCO2.SE.Res.HHnew.Thermal.SH.Geo.SC</t>
  </si>
  <si>
    <t>EMI_per_sqm.kgCO2.SE.Res.HHnew.Thermal.SH.Geo.SC.AC.Elec</t>
  </si>
  <si>
    <t>EMI_per_sqm.kgCO2.SE.Res.HHnew.Thermal.SH.Geo.WH</t>
  </si>
  <si>
    <t>EMI_per_sqm.kgCO2.SE.Res.HHnew.Thermal.SH.Geo.WH.Geo.NoSolar.Geo</t>
  </si>
  <si>
    <t>EMI_per_sqm.kgCO2.SE.Res.HHnew.Thermal.SH.Geo.WH.Geo.Solar</t>
  </si>
  <si>
    <t>EMI_per_sqm.kgCO2.SE.Res.HHnew.Thermal.SH.Geo.WH.Geo.Solar.Geo</t>
  </si>
  <si>
    <t>EMI_per_sqm.kgCO2.SE.Res.HHnew.Thermal.SH.Geo.WH.Geo.Solar.Solar</t>
  </si>
  <si>
    <t>EMI_per_sqm.kgCO2.SE.Res.HHnew.Thermal.SH.Geo.WH.Elc.NoSolar.Elec</t>
  </si>
  <si>
    <t>EMI_per_sqm.kgCO2.SE.Res.HHnew.Thermal.SH.Geo.WH.Elc.Solar</t>
  </si>
  <si>
    <t>EMI_per_sqm.kgCO2.SE.Res.HHnew.Thermal.SH.Geo.WH.Elc.Solar.Elec</t>
  </si>
  <si>
    <t>EMI_per_sqm.kgCO2.SE.Res.HHnew.Thermal.SH.Geo.WH.Elc.Solar.Solar</t>
  </si>
  <si>
    <t>EMI_per_sqm.kgCO2.SE.Res.HHnew.Thermal.SH.Geo.CO</t>
  </si>
  <si>
    <t>EMI_per_sqm.kgCO2.SE.Res.HHnew.Thermal.SH.Geo.CO.LPG.LPG</t>
  </si>
  <si>
    <t>EMI_per_sqm.kgCO2.SE.Res.HHnew.Thermal.SH.Geo.CO.Elc.Elec</t>
  </si>
  <si>
    <t>EMI_per_sqm.kgCO2.SE.Res.HHnew.Thermal.SH.DistrHeat</t>
  </si>
  <si>
    <t>EMI_per_sqm.kgCO2.SE.Res.HHnew.Thermal.SH.DistrHeat.SH</t>
  </si>
  <si>
    <t>EMI_per_sqm.kgCO2.SE.Res.HHnew.Thermal.SH.DistrHeat.SH.Steam_Distr</t>
  </si>
  <si>
    <t>EMI_per_sqm.kgCO2.SE.Res.HHnew.Thermal.SH.DistrHeat.SH.Elec</t>
  </si>
  <si>
    <t>EMI_per_sqm.kgCO2.SE.Res.HHnew.Thermal.SH.DistrHeat.SC</t>
  </si>
  <si>
    <t>EMI_per_sqm.kgCO2.SE.Res.HHnew.Thermal.SH.DistrHeat.SC.AC.Elec</t>
  </si>
  <si>
    <t>EMI_per_sqm.kgCO2.SE.Res.HHnew.Thermal.SH.DistrHeat.WH</t>
  </si>
  <si>
    <t>EMI_per_sqm.kgCO2.SE.Res.HHnew.Thermal.SH.DistrHeat.WH.DistrHeat.NoSolar.Steam_Distr</t>
  </si>
  <si>
    <t>EMI_per_sqm.kgCO2.SE.Res.HHnew.Thermal.SH.DistrHeat.WH.DistrHeat.Solar</t>
  </si>
  <si>
    <t>EMI_per_sqm.kgCO2.SE.Res.HHnew.Thermal.SH.DistrHeat.WH.DistrHeat.Solar.Steam_Distr</t>
  </si>
  <si>
    <t>EMI_per_sqm.kgCO2.SE.Res.HHnew.Thermal.SH.DistrHeat.WH.DistrHeat.Solar.Solar</t>
  </si>
  <si>
    <t>EMI_per_sqm.kgCO2.SE.Res.HHnew.Thermal.SH.DistrHeat.WH.Elc.NoSolar.Elec</t>
  </si>
  <si>
    <t>EMI_per_sqm.kgCO2.SE.Res.HHnew.Thermal.SH.DistrHeat.WH.Elc.Solar</t>
  </si>
  <si>
    <t>EMI_per_sqm.kgCO2.SE.Res.HHnew.Thermal.SH.DistrHeat.WH.Elc.Solar.Elec</t>
  </si>
  <si>
    <t>EMI_per_sqm.kgCO2.SE.Res.HHnew.Thermal.SH.DistrHeat.WH.Elc.Solar.Solar</t>
  </si>
  <si>
    <t>EMI_per_sqm.kgCO2.SE.Res.HHnew.Thermal.SH.DistrHeat.CO</t>
  </si>
  <si>
    <t>EMI_per_sqm.kgCO2.SE.Res.HHnew.Thermal.SH.DistrHeat.CO.LPG.LPG</t>
  </si>
  <si>
    <t>EMI_per_sqm.kgCO2.SE.Res.HHnew.Thermal.SH.DistrHeat.CO.Elc.Elec</t>
  </si>
  <si>
    <t>EMI_per_sqm.kgCO2.SE.Res.HHnew.Thermal.SH.AdvElc</t>
  </si>
  <si>
    <t>EMI_per_sqm.kgCO2.SE.Res.HHnew.Thermal.SH.AdvElc.SH</t>
  </si>
  <si>
    <t>EMI_per_sqm.kgCO2.SE.Res.HHnew.Thermal.SH.AdvElc.SH.Elec</t>
  </si>
  <si>
    <t>EMI_per_sqm.kgCO2.SE.Res.HHnew.Thermal.SH.AdvElc.SC</t>
  </si>
  <si>
    <t>EMI_per_sqm.kgCO2.SE.Res.HHnew.Thermal.SH.AdvElc.SC.AC.Elec</t>
  </si>
  <si>
    <t>EMI_per_sqm.kgCO2.SE.Res.HHnew.Thermal.SH.AdvElc.WH</t>
  </si>
  <si>
    <t>EMI_per_sqm.kgCO2.SE.Res.HHnew.Thermal.SH.AdvElc.WH.LPG.NoSolar.LPG</t>
  </si>
  <si>
    <t>EMI_per_sqm.kgCO2.SE.Res.HHnew.Thermal.SH.AdvElc.WH.LPG.Solar</t>
  </si>
  <si>
    <t>EMI_per_sqm.kgCO2.SE.Res.HHnew.Thermal.SH.AdvElc.WH.LPG.Solar.LPG</t>
  </si>
  <si>
    <t>EMI_per_sqm.kgCO2.SE.Res.HHnew.Thermal.SH.AdvElc.WH.LPG.Solar.Solar</t>
  </si>
  <si>
    <t>EMI_per_sqm.kgCO2.SE.Res.HHnew.Thermal.SH.AdvElc.WH.Elc.NoSolar.Elec</t>
  </si>
  <si>
    <t>EMI_per_sqm.kgCO2.SE.Res.HHnew.Thermal.SH.AdvElc.WH.Elc.Solar</t>
  </si>
  <si>
    <t>EMI_per_sqm.kgCO2.SE.Res.HHnew.Thermal.SH.AdvElc.WH.Elc.Solar.Elec</t>
  </si>
  <si>
    <t>EMI_per_sqm.kgCO2.SE.Res.HHnew.Thermal.SH.AdvElc.WH.Elc.Solar.Solar</t>
  </si>
  <si>
    <t>EMI_per_sqm.kgCO2.SE.Res.HHnew.Thermal.SH.AdvElc.CO</t>
  </si>
  <si>
    <t>EMI_per_sqm.kgCO2.SE.Res.HHnew.Thermal.SH.AdvElc.CO.LPG.LPG</t>
  </si>
  <si>
    <t>EMI_per_sqm.kgCO2.SE.Res.HHnew.Thermal.SH.AdvElc.CO.Elc.Elec</t>
  </si>
  <si>
    <t>EMI_per_sqm.kgCO2.SE.Res.HHnew.Thermal.SH.ConvElc</t>
  </si>
  <si>
    <t>EMI_per_sqm.kgCO2.SE.Res.HHnew.Thermal.SH.ConvElc.SH</t>
  </si>
  <si>
    <t>EMI_per_sqm.kgCO2.SE.Res.HHnew.Thermal.SH.ConvElc.SH.Elec</t>
  </si>
  <si>
    <t>EMI_per_sqm.kgCO2.SE.Res.HHnew.Thermal.SH.ConvElc.SC</t>
  </si>
  <si>
    <t>EMI_per_sqm.kgCO2.SE.Res.HHnew.Thermal.SH.ConvElc.SC.AC.Elec</t>
  </si>
  <si>
    <t>EMI_per_sqm.kgCO2.SE.Res.HHnew.Thermal.SH.ConvElc.WH</t>
  </si>
  <si>
    <t>EMI_per_sqm.kgCO2.SE.Res.HHnew.Thermal.SH.ConvElc.WH.LPG.NoSolar.LPG</t>
  </si>
  <si>
    <t>EMI_per_sqm.kgCO2.SE.Res.HHnew.Thermal.SH.ConvElc.WH.LPG.Solar</t>
  </si>
  <si>
    <t>EMI_per_sqm.kgCO2.SE.Res.HHnew.Thermal.SH.ConvElc.WH.LPG.Solar.LPG</t>
  </si>
  <si>
    <t>EMI_per_sqm.kgCO2.SE.Res.HHnew.Thermal.SH.ConvElc.WH.LPG.Solar.Solar</t>
  </si>
  <si>
    <t>EMI_per_sqm.kgCO2.SE.Res.HHnew.Thermal.SH.ConvElc.WH.Elc.NoSolar.Elec</t>
  </si>
  <si>
    <t>EMI_per_sqm.kgCO2.SE.Res.HHnew.Thermal.SH.ConvElc.WH.Elc.Solar</t>
  </si>
  <si>
    <t>EMI_per_sqm.kgCO2.SE.Res.HHnew.Thermal.SH.ConvElc.WH.Elc.Solar.Elec</t>
  </si>
  <si>
    <t>EMI_per_sqm.kgCO2.SE.Res.HHnew.Thermal.SH.ConvElc.WH.Elc.Solar.Solar</t>
  </si>
  <si>
    <t>EMI_per_sqm.kgCO2.SE.Res.HHnew.Thermal.SH.ConvElc.CO</t>
  </si>
  <si>
    <t>EMI_per_sqm.kgCO2.SE.Res.HHnew.Thermal.SH.ConvElc.CO.LPG.LPG</t>
  </si>
  <si>
    <t>EMI_per_sqm.kgCO2.SE.Res.HHnew.Thermal.SH.ConvElc.CO.Elc.Elec</t>
  </si>
  <si>
    <t>SE - Household type: Solids</t>
  </si>
  <si>
    <t>SE - Household type: LPG</t>
  </si>
  <si>
    <t>SE - Household type: Diesel oil</t>
  </si>
  <si>
    <t>SE - Household type: Gas</t>
  </si>
  <si>
    <t>SE - Household type: Biomass</t>
  </si>
  <si>
    <t>SE - Household type: Geothermal</t>
  </si>
  <si>
    <t>SE - Household type: Distributed heat</t>
  </si>
  <si>
    <t>SE - Household type: Advanced electric heating</t>
  </si>
  <si>
    <t>SE - Household type: Conventional electric heating</t>
  </si>
  <si>
    <t>SE - Residential / specific electric uses</t>
  </si>
  <si>
    <t>SE - Refrigerators and freezers</t>
  </si>
  <si>
    <t>SE - Washing machines</t>
  </si>
  <si>
    <t>SE - Clothes dryers</t>
  </si>
  <si>
    <t>SE - Dishwashers</t>
  </si>
  <si>
    <t>SE - TV and multimedia</t>
  </si>
  <si>
    <t>SE - ICT equipment</t>
  </si>
  <si>
    <t>SE - Lighting</t>
  </si>
  <si>
    <t>SE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</si>
</sst>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7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75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</row>
    <row r="6" spans="1:23" ht="31.5" x14ac:dyDescent="0.25">
      <c r="A6" s="222"/>
      <c r="B6" s="223" t="s">
        <v>196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219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45432.788773148146</v>
      </c>
      <c r="M30" s="236"/>
      <c r="N30" s="236"/>
      <c r="O30" s="236"/>
      <c r="V30" s="220"/>
    </row>
    <row r="31" spans="12:32" ht="15" customHeight="1" x14ac:dyDescent="0.25">
      <c r="L31" s="226" t="s">
        <v>194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218</v>
      </c>
      <c r="B1" s="160" t="s">
        <v>219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197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198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199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197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198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199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212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186</v>
      </c>
      <c r="B3" s="182">
        <v>148967.88663024001</v>
      </c>
      <c r="C3" s="182">
        <v>150226.14607431187</v>
      </c>
      <c r="D3" s="182">
        <v>153627.18058332757</v>
      </c>
      <c r="E3" s="182">
        <v>156147.75725593668</v>
      </c>
      <c r="F3" s="182">
        <v>160640.2217527859</v>
      </c>
      <c r="G3" s="182">
        <v>165703.10826503119</v>
      </c>
      <c r="H3" s="182">
        <v>170662.67883847066</v>
      </c>
      <c r="I3" s="182">
        <v>177469.20443412114</v>
      </c>
      <c r="J3" s="182">
        <v>178212.33585002169</v>
      </c>
      <c r="K3" s="182">
        <v>180061.48108043073</v>
      </c>
      <c r="L3" s="182">
        <v>187568.6898230183</v>
      </c>
      <c r="M3" s="182">
        <v>191300.87136846723</v>
      </c>
      <c r="N3" s="182">
        <v>192700.51227158037</v>
      </c>
      <c r="O3" s="182">
        <v>196156.18364554332</v>
      </c>
      <c r="P3" s="182">
        <v>201803.78596618763</v>
      </c>
      <c r="Q3" s="182">
        <v>209725.2</v>
      </c>
      <c r="R3" s="182">
        <v>214551.31099671876</v>
      </c>
      <c r="S3" s="182">
        <v>220143.64674136566</v>
      </c>
      <c r="T3" s="182">
        <v>224214.93203235761</v>
      </c>
      <c r="U3" s="182">
        <v>225830.56705974098</v>
      </c>
      <c r="V3" s="182">
        <v>218676.16475773661</v>
      </c>
      <c r="W3" s="182">
        <v>232507.42248176329</v>
      </c>
      <c r="DA3" s="210" t="s">
        <v>221</v>
      </c>
    </row>
    <row r="4" spans="1:105" ht="12" customHeight="1" x14ac:dyDescent="0.25">
      <c r="A4" s="183" t="s">
        <v>90</v>
      </c>
      <c r="B4" s="36">
        <v>8861426</v>
      </c>
      <c r="C4" s="36">
        <v>8882792</v>
      </c>
      <c r="D4" s="36">
        <v>8909128</v>
      </c>
      <c r="E4" s="36">
        <v>8940788</v>
      </c>
      <c r="F4" s="36">
        <v>8975670</v>
      </c>
      <c r="G4" s="36">
        <v>9011392</v>
      </c>
      <c r="H4" s="36">
        <v>9047752</v>
      </c>
      <c r="I4" s="36">
        <v>9113257</v>
      </c>
      <c r="J4" s="36">
        <v>9182927</v>
      </c>
      <c r="K4" s="36">
        <v>9256347</v>
      </c>
      <c r="L4" s="36">
        <v>9340682</v>
      </c>
      <c r="M4" s="36">
        <v>9415570</v>
      </c>
      <c r="N4" s="36">
        <v>9482855</v>
      </c>
      <c r="O4" s="36">
        <v>9555893</v>
      </c>
      <c r="P4" s="36">
        <v>9644864</v>
      </c>
      <c r="Q4" s="36">
        <v>9747355</v>
      </c>
      <c r="R4" s="36">
        <v>9851017</v>
      </c>
      <c r="S4" s="36">
        <v>9995153</v>
      </c>
      <c r="T4" s="36">
        <v>10120242</v>
      </c>
      <c r="U4" s="36">
        <v>10230185</v>
      </c>
      <c r="V4" s="36">
        <v>10327589</v>
      </c>
      <c r="W4" s="36">
        <v>10379295</v>
      </c>
      <c r="DA4" s="60" t="s">
        <v>222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4260087</v>
      </c>
      <c r="C6" s="35">
        <v>4286383</v>
      </c>
      <c r="D6" s="35">
        <v>4315284</v>
      </c>
      <c r="E6" s="35">
        <v>4346991</v>
      </c>
      <c r="F6" s="35">
        <v>4380512</v>
      </c>
      <c r="G6" s="35">
        <v>4336570</v>
      </c>
      <c r="H6" s="35">
        <v>4306403</v>
      </c>
      <c r="I6" s="35">
        <v>4329338</v>
      </c>
      <c r="J6" s="35">
        <v>4481663</v>
      </c>
      <c r="K6" s="35">
        <v>4605148</v>
      </c>
      <c r="L6" s="35">
        <v>4556430</v>
      </c>
      <c r="M6" s="35">
        <v>4568447</v>
      </c>
      <c r="N6" s="35">
        <v>4598863</v>
      </c>
      <c r="O6" s="35">
        <v>4691160</v>
      </c>
      <c r="P6" s="35">
        <v>4734838</v>
      </c>
      <c r="Q6" s="35">
        <v>4789855</v>
      </c>
      <c r="R6" s="35">
        <v>4833669</v>
      </c>
      <c r="S6" s="35">
        <v>4866189</v>
      </c>
      <c r="T6" s="35">
        <v>4965771</v>
      </c>
      <c r="U6" s="35">
        <v>5058505</v>
      </c>
      <c r="V6" s="35">
        <v>5140662</v>
      </c>
      <c r="W6" s="35">
        <v>5202654</v>
      </c>
      <c r="DA6" s="59" t="s">
        <v>223</v>
      </c>
    </row>
    <row r="7" spans="1:105" ht="12" customHeight="1" x14ac:dyDescent="0.25">
      <c r="A7" s="185" t="s">
        <v>187</v>
      </c>
      <c r="B7" s="114">
        <v>405329.17151932942</v>
      </c>
      <c r="C7" s="114">
        <v>407219.28487878898</v>
      </c>
      <c r="D7" s="114">
        <v>409348.9174186606</v>
      </c>
      <c r="E7" s="114">
        <v>411736.05342740129</v>
      </c>
      <c r="F7" s="114">
        <v>414285.70525123394</v>
      </c>
      <c r="G7" s="114">
        <v>409510.82523105131</v>
      </c>
      <c r="H7" s="114">
        <v>406047.34788082162</v>
      </c>
      <c r="I7" s="114">
        <v>407591.91416628234</v>
      </c>
      <c r="J7" s="114">
        <v>421293.1431732382</v>
      </c>
      <c r="K7" s="114">
        <v>432244.01952654403</v>
      </c>
      <c r="L7" s="114">
        <v>427021.22363015072</v>
      </c>
      <c r="M7" s="114">
        <v>427495.92469467828</v>
      </c>
      <c r="N7" s="114">
        <v>429686.80731670605</v>
      </c>
      <c r="O7" s="114">
        <v>437663.12141604791</v>
      </c>
      <c r="P7" s="114">
        <v>440956.23828026111</v>
      </c>
      <c r="Q7" s="114">
        <v>445248.25776856561</v>
      </c>
      <c r="R7" s="114">
        <v>448260.22598880454</v>
      </c>
      <c r="S7" s="114">
        <v>450222.69478602678</v>
      </c>
      <c r="T7" s="114">
        <v>458028.20405768772</v>
      </c>
      <c r="U7" s="114">
        <v>465102.49670790962</v>
      </c>
      <c r="V7" s="114">
        <v>471627.63124970405</v>
      </c>
      <c r="W7" s="114">
        <v>476143.93942474975</v>
      </c>
      <c r="DA7" s="132" t="s">
        <v>224</v>
      </c>
    </row>
    <row r="8" spans="1:105" ht="12" customHeight="1" x14ac:dyDescent="0.25">
      <c r="A8" s="186" t="s">
        <v>37</v>
      </c>
      <c r="B8" s="138">
        <v>0</v>
      </c>
      <c r="C8" s="138">
        <v>111498</v>
      </c>
      <c r="D8" s="138">
        <v>114629</v>
      </c>
      <c r="E8" s="138">
        <v>118013</v>
      </c>
      <c r="F8" s="138">
        <v>120461</v>
      </c>
      <c r="G8" s="138">
        <v>87610</v>
      </c>
      <c r="H8" s="138">
        <v>86731</v>
      </c>
      <c r="I8" s="138">
        <v>109063</v>
      </c>
      <c r="J8" s="138">
        <v>238912</v>
      </c>
      <c r="K8" s="138">
        <v>213118</v>
      </c>
      <c r="L8" s="138">
        <v>92103</v>
      </c>
      <c r="M8" s="138">
        <v>103146</v>
      </c>
      <c r="N8" s="138">
        <v>121785</v>
      </c>
      <c r="O8" s="138">
        <v>184274</v>
      </c>
      <c r="P8" s="138">
        <v>137501</v>
      </c>
      <c r="Q8" s="138">
        <v>149714</v>
      </c>
      <c r="R8" s="138">
        <v>139611</v>
      </c>
      <c r="S8" s="138">
        <v>129193</v>
      </c>
      <c r="T8" s="138">
        <v>196906</v>
      </c>
      <c r="U8" s="138">
        <v>192049</v>
      </c>
      <c r="V8" s="138">
        <v>183327</v>
      </c>
      <c r="W8" s="138">
        <v>164805</v>
      </c>
      <c r="DA8" s="63" t="s">
        <v>225</v>
      </c>
    </row>
    <row r="9" spans="1:105" ht="12" customHeight="1" x14ac:dyDescent="0.25">
      <c r="A9" s="183" t="s">
        <v>188</v>
      </c>
      <c r="B9" s="39">
        <v>0</v>
      </c>
      <c r="C9" s="39">
        <v>9996.7215277410578</v>
      </c>
      <c r="D9" s="39">
        <v>10286.287372509774</v>
      </c>
      <c r="E9" s="39">
        <v>10598.785084721341</v>
      </c>
      <c r="F9" s="39">
        <v>10821.623305140529</v>
      </c>
      <c r="G9" s="39">
        <v>7741.7336479679789</v>
      </c>
      <c r="H9" s="39">
        <v>7658.8705014143497</v>
      </c>
      <c r="I9" s="39">
        <v>9739.2794179898901</v>
      </c>
      <c r="J9" s="39">
        <v>21939.614038609958</v>
      </c>
      <c r="K9" s="39">
        <v>19479.075338629831</v>
      </c>
      <c r="L9" s="39">
        <v>8175.7237259814274</v>
      </c>
      <c r="M9" s="39">
        <v>9145.2380914438982</v>
      </c>
      <c r="N9" s="39">
        <v>10884.254628878727</v>
      </c>
      <c r="O9" s="39">
        <v>16727.534722027136</v>
      </c>
      <c r="P9" s="39">
        <v>12219.976540895412</v>
      </c>
      <c r="Q9" s="39">
        <v>13302.036550248507</v>
      </c>
      <c r="R9" s="39">
        <v>12126.645606883161</v>
      </c>
      <c r="S9" s="39">
        <v>11160.493860627816</v>
      </c>
      <c r="T9" s="39">
        <v>17065.474218139076</v>
      </c>
      <c r="U9" s="39">
        <v>16523.692784407467</v>
      </c>
      <c r="V9" s="39">
        <v>16151.030041724502</v>
      </c>
      <c r="W9" s="39">
        <v>14298.528141778021</v>
      </c>
      <c r="DA9" s="60" t="s">
        <v>226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4925.62</v>
      </c>
      <c r="C11" s="41">
        <v>5422.89</v>
      </c>
      <c r="D11" s="41">
        <v>5210.8999999999996</v>
      </c>
      <c r="E11" s="41">
        <v>5224.63</v>
      </c>
      <c r="F11" s="41">
        <v>5281.26</v>
      </c>
      <c r="G11" s="41">
        <v>5085.0600000000004</v>
      </c>
      <c r="H11" s="41">
        <v>4985.68</v>
      </c>
      <c r="I11" s="41">
        <v>5069.6000000000004</v>
      </c>
      <c r="J11" s="41">
        <v>5074.88</v>
      </c>
      <c r="K11" s="41">
        <v>5294.04</v>
      </c>
      <c r="L11" s="41">
        <v>5986.18</v>
      </c>
      <c r="M11" s="41">
        <v>4895.71</v>
      </c>
      <c r="N11" s="41">
        <v>5471.41</v>
      </c>
      <c r="O11" s="41">
        <v>5155.24</v>
      </c>
      <c r="P11" s="41">
        <v>4850.03</v>
      </c>
      <c r="Q11" s="41">
        <v>4875.4799999999996</v>
      </c>
      <c r="R11" s="41">
        <v>5092.4799999999996</v>
      </c>
      <c r="S11" s="41">
        <v>5181.13</v>
      </c>
      <c r="T11" s="41">
        <v>5122.22</v>
      </c>
      <c r="U11" s="41">
        <v>5119.6099999999997</v>
      </c>
      <c r="V11" s="41">
        <v>4592.9399999999996</v>
      </c>
      <c r="W11" s="41">
        <v>5201.47</v>
      </c>
      <c r="DA11" s="59" t="s">
        <v>227</v>
      </c>
    </row>
    <row r="12" spans="1:105" ht="12" customHeight="1" x14ac:dyDescent="0.25">
      <c r="A12" s="186" t="s">
        <v>185</v>
      </c>
      <c r="B12" s="187">
        <f>AVERAGE($B11:$V11)</f>
        <v>5138.9042857142858</v>
      </c>
      <c r="C12" s="187">
        <f t="shared" ref="C12:W12" si="0">AVERAGE($B11:$V11)</f>
        <v>5138.9042857142858</v>
      </c>
      <c r="D12" s="187">
        <f t="shared" si="0"/>
        <v>5138.9042857142858</v>
      </c>
      <c r="E12" s="187">
        <f t="shared" si="0"/>
        <v>5138.9042857142858</v>
      </c>
      <c r="F12" s="187">
        <f t="shared" si="0"/>
        <v>5138.9042857142858</v>
      </c>
      <c r="G12" s="187">
        <f t="shared" si="0"/>
        <v>5138.9042857142858</v>
      </c>
      <c r="H12" s="187">
        <f t="shared" si="0"/>
        <v>5138.9042857142858</v>
      </c>
      <c r="I12" s="187">
        <f t="shared" si="0"/>
        <v>5138.9042857142858</v>
      </c>
      <c r="J12" s="187">
        <f t="shared" si="0"/>
        <v>5138.9042857142858</v>
      </c>
      <c r="K12" s="187">
        <f t="shared" si="0"/>
        <v>5138.9042857142858</v>
      </c>
      <c r="L12" s="187">
        <f t="shared" si="0"/>
        <v>5138.9042857142858</v>
      </c>
      <c r="M12" s="187">
        <f t="shared" si="0"/>
        <v>5138.9042857142858</v>
      </c>
      <c r="N12" s="187">
        <f t="shared" si="0"/>
        <v>5138.9042857142858</v>
      </c>
      <c r="O12" s="187">
        <f t="shared" si="0"/>
        <v>5138.9042857142858</v>
      </c>
      <c r="P12" s="187">
        <f t="shared" si="0"/>
        <v>5138.9042857142858</v>
      </c>
      <c r="Q12" s="187">
        <f t="shared" si="0"/>
        <v>5138.9042857142858</v>
      </c>
      <c r="R12" s="187">
        <f t="shared" si="0"/>
        <v>5138.9042857142858</v>
      </c>
      <c r="S12" s="187">
        <f t="shared" si="0"/>
        <v>5138.9042857142858</v>
      </c>
      <c r="T12" s="187">
        <f t="shared" si="0"/>
        <v>5138.9042857142858</v>
      </c>
      <c r="U12" s="187">
        <f t="shared" si="0"/>
        <v>5138.9042857142858</v>
      </c>
      <c r="V12" s="187">
        <f t="shared" si="0"/>
        <v>5138.9042857142858</v>
      </c>
      <c r="W12" s="187">
        <f t="shared" si="0"/>
        <v>5138.9042857142858</v>
      </c>
      <c r="DA12" s="63" t="s">
        <v>228</v>
      </c>
    </row>
    <row r="13" spans="1:105" ht="12" customHeight="1" x14ac:dyDescent="0.25">
      <c r="A13" s="188" t="s">
        <v>88</v>
      </c>
      <c r="B13" s="189">
        <f t="shared" ref="B13:Q13" si="1">B11/B12</f>
        <v>0.95849615523931864</v>
      </c>
      <c r="C13" s="189">
        <f t="shared" si="1"/>
        <v>1.0552619193696933</v>
      </c>
      <c r="D13" s="189">
        <f t="shared" si="1"/>
        <v>1.0140099348582645</v>
      </c>
      <c r="E13" s="189">
        <f t="shared" si="1"/>
        <v>1.0166817106370369</v>
      </c>
      <c r="F13" s="189">
        <f t="shared" si="1"/>
        <v>1.0277015695118998</v>
      </c>
      <c r="G13" s="189">
        <f t="shared" si="1"/>
        <v>0.98952222444306503</v>
      </c>
      <c r="H13" s="189">
        <f t="shared" si="1"/>
        <v>0.97018347157384577</v>
      </c>
      <c r="I13" s="189">
        <f t="shared" si="1"/>
        <v>0.98651380102428732</v>
      </c>
      <c r="J13" s="189">
        <f t="shared" si="1"/>
        <v>0.9875412574053446</v>
      </c>
      <c r="K13" s="189">
        <f t="shared" si="1"/>
        <v>1.0301884809796864</v>
      </c>
      <c r="L13" s="189">
        <f t="shared" si="1"/>
        <v>1.164874780143516</v>
      </c>
      <c r="M13" s="189">
        <f t="shared" si="1"/>
        <v>0.95267584835344277</v>
      </c>
      <c r="N13" s="189">
        <f t="shared" si="1"/>
        <v>1.0647036208107732</v>
      </c>
      <c r="O13" s="189">
        <f t="shared" si="1"/>
        <v>1.0031788321746187</v>
      </c>
      <c r="P13" s="189">
        <f t="shared" si="1"/>
        <v>0.94378679390520426</v>
      </c>
      <c r="Q13" s="189">
        <f t="shared" si="1"/>
        <v>0.94873921149950524</v>
      </c>
      <c r="R13" s="189">
        <f t="shared" ref="R13:V13" si="2">R11/R12</f>
        <v>0.99096611200886897</v>
      </c>
      <c r="S13" s="189">
        <f t="shared" si="2"/>
        <v>1.0082168711340078</v>
      </c>
      <c r="T13" s="189">
        <f t="shared" si="2"/>
        <v>0.99675333791277909</v>
      </c>
      <c r="U13" s="189">
        <f t="shared" si="2"/>
        <v>0.99624544754259725</v>
      </c>
      <c r="V13" s="189">
        <f t="shared" si="2"/>
        <v>0.89375861947224422</v>
      </c>
      <c r="W13" s="189">
        <f t="shared" ref="W13" si="3">W11/W12</f>
        <v>1.0121749133292173</v>
      </c>
      <c r="DA13" s="60" t="s">
        <v>229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4">B4/B6</f>
        <v>2.0801044673500799</v>
      </c>
      <c r="C17" s="14">
        <f t="shared" si="4"/>
        <v>2.072328114403216</v>
      </c>
      <c r="D17" s="14">
        <f t="shared" si="4"/>
        <v>2.0645519506943226</v>
      </c>
      <c r="E17" s="14">
        <f t="shared" si="4"/>
        <v>2.0567762850210638</v>
      </c>
      <c r="F17" s="14">
        <f t="shared" si="4"/>
        <v>2.0490002081948413</v>
      </c>
      <c r="G17" s="14">
        <f t="shared" si="4"/>
        <v>2.0779998939253836</v>
      </c>
      <c r="H17" s="14">
        <f t="shared" si="4"/>
        <v>2.1009998367547116</v>
      </c>
      <c r="I17" s="14">
        <f t="shared" si="4"/>
        <v>2.1050001178009201</v>
      </c>
      <c r="J17" s="14">
        <f t="shared" si="4"/>
        <v>2.0489998913349798</v>
      </c>
      <c r="K17" s="14">
        <f t="shared" si="4"/>
        <v>2.0099998957688223</v>
      </c>
      <c r="L17" s="14">
        <f t="shared" si="4"/>
        <v>2.0500001097350338</v>
      </c>
      <c r="M17" s="14">
        <f t="shared" si="4"/>
        <v>2.0610001604483976</v>
      </c>
      <c r="N17" s="14">
        <f t="shared" si="4"/>
        <v>2.061999889972804</v>
      </c>
      <c r="O17" s="14">
        <f t="shared" si="4"/>
        <v>2.0370000170533515</v>
      </c>
      <c r="P17" s="14">
        <f t="shared" si="4"/>
        <v>2.0369997875323294</v>
      </c>
      <c r="Q17" s="14">
        <f t="shared" si="4"/>
        <v>2.0350000156580941</v>
      </c>
      <c r="R17" s="14">
        <f t="shared" ref="R17:V17" si="5">R4/R6</f>
        <v>2.0379999126957182</v>
      </c>
      <c r="S17" s="14">
        <f t="shared" si="5"/>
        <v>2.0540001631667</v>
      </c>
      <c r="T17" s="14">
        <f t="shared" si="5"/>
        <v>2.0380001413677755</v>
      </c>
      <c r="U17" s="14">
        <f t="shared" si="5"/>
        <v>2.0223732110574173</v>
      </c>
      <c r="V17" s="14">
        <f t="shared" si="5"/>
        <v>2.0089998136426788</v>
      </c>
      <c r="W17" s="14">
        <f t="shared" ref="W17" si="6">W4/W6</f>
        <v>1.9950000518965898</v>
      </c>
      <c r="DA17" s="10"/>
    </row>
    <row r="18" spans="1:105" ht="12" customHeight="1" x14ac:dyDescent="0.25">
      <c r="A18" s="179" t="s">
        <v>85</v>
      </c>
      <c r="B18" s="94">
        <f t="shared" ref="B18:Q18" si="7">B7*1000/B4</f>
        <v>45.740851587467915</v>
      </c>
      <c r="C18" s="94">
        <f t="shared" si="7"/>
        <v>45.843613683489266</v>
      </c>
      <c r="D18" s="94">
        <f t="shared" si="7"/>
        <v>45.947136175241909</v>
      </c>
      <c r="E18" s="94">
        <f t="shared" si="7"/>
        <v>46.051427841416363</v>
      </c>
      <c r="F18" s="94">
        <f t="shared" si="7"/>
        <v>46.156521491012249</v>
      </c>
      <c r="G18" s="94">
        <f t="shared" si="7"/>
        <v>45.443681201644686</v>
      </c>
      <c r="H18" s="94">
        <f t="shared" si="7"/>
        <v>44.878257923163858</v>
      </c>
      <c r="I18" s="94">
        <f t="shared" si="7"/>
        <v>44.725164029312722</v>
      </c>
      <c r="J18" s="94">
        <f t="shared" si="7"/>
        <v>45.877871311972555</v>
      </c>
      <c r="K18" s="94">
        <f t="shared" si="7"/>
        <v>46.697041449131504</v>
      </c>
      <c r="L18" s="94">
        <f t="shared" si="7"/>
        <v>45.716278921619505</v>
      </c>
      <c r="M18" s="94">
        <f t="shared" si="7"/>
        <v>45.403084964020053</v>
      </c>
      <c r="N18" s="94">
        <f t="shared" si="7"/>
        <v>45.311966419048488</v>
      </c>
      <c r="O18" s="94">
        <f t="shared" si="7"/>
        <v>45.800337175818932</v>
      </c>
      <c r="P18" s="94">
        <f t="shared" si="7"/>
        <v>45.719280052083796</v>
      </c>
      <c r="Q18" s="94">
        <f t="shared" si="7"/>
        <v>45.678879836485443</v>
      </c>
      <c r="R18" s="94">
        <f t="shared" ref="R18:V18" si="8">R7*1000/R4</f>
        <v>45.503954159129407</v>
      </c>
      <c r="S18" s="94">
        <f t="shared" si="8"/>
        <v>45.044102355014154</v>
      </c>
      <c r="T18" s="94">
        <f t="shared" si="8"/>
        <v>45.258621686881369</v>
      </c>
      <c r="U18" s="94">
        <f t="shared" si="8"/>
        <v>45.463742513738474</v>
      </c>
      <c r="V18" s="94">
        <f t="shared" si="8"/>
        <v>45.666769974066945</v>
      </c>
      <c r="W18" s="94">
        <f t="shared" ref="W18" si="9">W7*1000/W4</f>
        <v>45.874400855236289</v>
      </c>
      <c r="DA18" s="11"/>
    </row>
    <row r="19" spans="1:105" ht="12" customHeight="1" x14ac:dyDescent="0.25">
      <c r="A19" s="180" t="s">
        <v>84</v>
      </c>
      <c r="B19" s="15">
        <f t="shared" ref="B19:Q19" si="10">B7*1000/B6</f>
        <v>95.145749727489004</v>
      </c>
      <c r="C19" s="15">
        <f t="shared" si="10"/>
        <v>95.003009502134788</v>
      </c>
      <c r="D19" s="15">
        <f t="shared" si="10"/>
        <v>94.860249619413366</v>
      </c>
      <c r="E19" s="15">
        <f t="shared" si="10"/>
        <v>94.717484675583933</v>
      </c>
      <c r="F19" s="15">
        <f t="shared" si="10"/>
        <v>94.574722144633768</v>
      </c>
      <c r="G19" s="15">
        <f t="shared" si="10"/>
        <v>94.431964716596596</v>
      </c>
      <c r="H19" s="15">
        <f t="shared" si="10"/>
        <v>94.289212570403109</v>
      </c>
      <c r="I19" s="15">
        <f t="shared" si="10"/>
        <v>94.146475550368748</v>
      </c>
      <c r="J19" s="15">
        <f t="shared" si="10"/>
        <v>94.003753332911955</v>
      </c>
      <c r="K19" s="15">
        <f t="shared" si="10"/>
        <v>93.861048445466693</v>
      </c>
      <c r="L19" s="15">
        <f t="shared" si="10"/>
        <v>93.718376805997394</v>
      </c>
      <c r="M19" s="15">
        <f t="shared" si="10"/>
        <v>93.575765395697559</v>
      </c>
      <c r="N19" s="15">
        <f t="shared" si="10"/>
        <v>93.433269770529378</v>
      </c>
      <c r="O19" s="15">
        <f t="shared" si="10"/>
        <v>93.29528760819241</v>
      </c>
      <c r="P19" s="15">
        <f t="shared" si="10"/>
        <v>93.130163752225755</v>
      </c>
      <c r="Q19" s="15">
        <f t="shared" si="10"/>
        <v>92.956521182492082</v>
      </c>
      <c r="R19" s="15">
        <f t="shared" ref="R19:V19" si="11">R7*1000/R6</f>
        <v>92.737054603615704</v>
      </c>
      <c r="S19" s="15">
        <f t="shared" si="11"/>
        <v>92.520593586896595</v>
      </c>
      <c r="T19" s="15">
        <f t="shared" si="11"/>
        <v>92.237077395974907</v>
      </c>
      <c r="U19" s="15">
        <f t="shared" si="11"/>
        <v>91.94465493419689</v>
      </c>
      <c r="V19" s="15">
        <f t="shared" si="11"/>
        <v>91.744532367563565</v>
      </c>
      <c r="W19" s="15">
        <f t="shared" ref="W19" si="12">W7*1000/W6</f>
        <v>91.519432086921356</v>
      </c>
      <c r="DA19" s="12"/>
    </row>
    <row r="20" spans="1:105" ht="12" customHeight="1" x14ac:dyDescent="0.25">
      <c r="A20" s="179" t="s">
        <v>83</v>
      </c>
      <c r="B20" s="4" t="str">
        <f t="shared" ref="B20:Q20" si="13">IF(SUM(B21)=0,"",B21/B17)</f>
        <v/>
      </c>
      <c r="C20" s="4">
        <f t="shared" si="13"/>
        <v>43.264530801665124</v>
      </c>
      <c r="D20" s="4">
        <f t="shared" si="13"/>
        <v>43.464864885818635</v>
      </c>
      <c r="E20" s="4">
        <f t="shared" si="13"/>
        <v>43.665574559253479</v>
      </c>
      <c r="F20" s="4">
        <f t="shared" si="13"/>
        <v>43.843371721675915</v>
      </c>
      <c r="G20" s="4">
        <f t="shared" si="13"/>
        <v>42.524481216773474</v>
      </c>
      <c r="H20" s="4">
        <f t="shared" si="13"/>
        <v>42.030480401109799</v>
      </c>
      <c r="I20" s="4">
        <f t="shared" si="13"/>
        <v>42.422598008765604</v>
      </c>
      <c r="J20" s="4">
        <f t="shared" si="13"/>
        <v>44.817650333165403</v>
      </c>
      <c r="K20" s="4">
        <f t="shared" si="13"/>
        <v>45.472849597727816</v>
      </c>
      <c r="L20" s="4">
        <f t="shared" si="13"/>
        <v>43.301061872356627</v>
      </c>
      <c r="M20" s="4">
        <f t="shared" si="13"/>
        <v>43.019424901757027</v>
      </c>
      <c r="N20" s="4">
        <f t="shared" si="13"/>
        <v>43.342729253058508</v>
      </c>
      <c r="O20" s="4">
        <f t="shared" si="13"/>
        <v>44.56324875523962</v>
      </c>
      <c r="P20" s="4">
        <f t="shared" si="13"/>
        <v>43.628826504470652</v>
      </c>
      <c r="Q20" s="4">
        <f t="shared" si="13"/>
        <v>43.660761499419039</v>
      </c>
      <c r="R20" s="4">
        <f t="shared" ref="R20:V20" si="14">IF(SUM(R21)=0,"",R21/R17)</f>
        <v>42.620337736430656</v>
      </c>
      <c r="S20" s="4">
        <f t="shared" si="14"/>
        <v>42.057548653421925</v>
      </c>
      <c r="T20" s="4">
        <f t="shared" si="14"/>
        <v>42.526065261929283</v>
      </c>
      <c r="U20" s="4">
        <f t="shared" si="14"/>
        <v>42.543553085731759</v>
      </c>
      <c r="V20" s="4">
        <f t="shared" si="14"/>
        <v>43.852453515313393</v>
      </c>
      <c r="W20" s="4">
        <f t="shared" ref="W20" si="15">IF(SUM(W21)=0,"",W21/W17)</f>
        <v>43.488861621380671</v>
      </c>
      <c r="DA20" s="11"/>
    </row>
    <row r="21" spans="1:105" ht="12" customHeight="1" x14ac:dyDescent="0.25">
      <c r="A21" s="180" t="s">
        <v>82</v>
      </c>
      <c r="B21" s="3" t="str">
        <f t="shared" ref="B21:Q21" si="16">IF(SUM(B9)=0,"",B9*1000/B8)</f>
        <v/>
      </c>
      <c r="C21" s="3">
        <f t="shared" si="16"/>
        <v>89.658303536754545</v>
      </c>
      <c r="D21" s="3">
        <f t="shared" si="16"/>
        <v>89.735471586682024</v>
      </c>
      <c r="E21" s="3">
        <f t="shared" si="16"/>
        <v>89.810318225291638</v>
      </c>
      <c r="F21" s="3">
        <f t="shared" si="16"/>
        <v>89.835077785677768</v>
      </c>
      <c r="G21" s="3">
        <f t="shared" si="16"/>
        <v>88.365867457687244</v>
      </c>
      <c r="H21" s="3">
        <f t="shared" si="16"/>
        <v>88.306032461453796</v>
      </c>
      <c r="I21" s="3">
        <f t="shared" si="16"/>
        <v>89.299573805872669</v>
      </c>
      <c r="J21" s="3">
        <f t="shared" si="16"/>
        <v>91.831360662545038</v>
      </c>
      <c r="K21" s="3">
        <f t="shared" si="16"/>
        <v>91.400422951744247</v>
      </c>
      <c r="L21" s="3">
        <f t="shared" si="16"/>
        <v>88.76718158997457</v>
      </c>
      <c r="M21" s="3">
        <f t="shared" si="16"/>
        <v>88.663041624919032</v>
      </c>
      <c r="N21" s="3">
        <f t="shared" si="16"/>
        <v>89.372702950927675</v>
      </c>
      <c r="O21" s="3">
        <f t="shared" si="16"/>
        <v>90.775338474375857</v>
      </c>
      <c r="P21" s="3">
        <f t="shared" si="16"/>
        <v>88.871910319891583</v>
      </c>
      <c r="Q21" s="3">
        <f t="shared" si="16"/>
        <v>88.84965033496205</v>
      </c>
      <c r="R21" s="3">
        <f t="shared" ref="R21:V21" si="17">IF(SUM(R9)=0,"",R9*1000/R8)</f>
        <v>86.860244585907708</v>
      </c>
      <c r="S21" s="3">
        <f t="shared" si="17"/>
        <v>86.386211796520058</v>
      </c>
      <c r="T21" s="3">
        <f t="shared" si="17"/>
        <v>86.668127015627121</v>
      </c>
      <c r="U21" s="3">
        <f t="shared" si="17"/>
        <v>86.038942063783026</v>
      </c>
      <c r="V21" s="3">
        <f t="shared" si="17"/>
        <v>88.099570940038845</v>
      </c>
      <c r="W21" s="3">
        <f t="shared" ref="W21" si="18">IF(SUM(W9)=0,"",W9*1000/W8)</f>
        <v>86.760281191578045</v>
      </c>
      <c r="DA21" s="12"/>
    </row>
    <row r="22" spans="1:105" ht="12" customHeight="1" x14ac:dyDescent="0.25">
      <c r="A22" s="178" t="s">
        <v>189</v>
      </c>
      <c r="B22" s="13">
        <f t="shared" ref="B22:Q22" si="19">B3*1000000/B4</f>
        <v>16810.825552257618</v>
      </c>
      <c r="C22" s="13">
        <f t="shared" si="19"/>
        <v>16912.041402558098</v>
      </c>
      <c r="D22" s="13">
        <f t="shared" si="19"/>
        <v>17243.795417837478</v>
      </c>
      <c r="E22" s="13">
        <f t="shared" si="19"/>
        <v>17464.65269682456</v>
      </c>
      <c r="F22" s="13">
        <f t="shared" si="19"/>
        <v>17897.295884628766</v>
      </c>
      <c r="G22" s="13">
        <f t="shared" si="19"/>
        <v>18388.181122853293</v>
      </c>
      <c r="H22" s="13">
        <f t="shared" si="19"/>
        <v>18862.43995618698</v>
      </c>
      <c r="I22" s="13">
        <f t="shared" si="19"/>
        <v>19473.740775018323</v>
      </c>
      <c r="J22" s="13">
        <f t="shared" si="19"/>
        <v>19406.920674641289</v>
      </c>
      <c r="K22" s="13">
        <f t="shared" si="19"/>
        <v>19452.758316043113</v>
      </c>
      <c r="L22" s="13">
        <f t="shared" si="19"/>
        <v>20080.834549663323</v>
      </c>
      <c r="M22" s="13">
        <f t="shared" si="19"/>
        <v>20317.502962483122</v>
      </c>
      <c r="N22" s="13">
        <f t="shared" si="19"/>
        <v>20320.938395829144</v>
      </c>
      <c r="O22" s="13">
        <f t="shared" si="19"/>
        <v>20527.247808817381</v>
      </c>
      <c r="P22" s="13">
        <f t="shared" si="19"/>
        <v>20923.445469649716</v>
      </c>
      <c r="Q22" s="13">
        <f t="shared" si="19"/>
        <v>21516.113858580098</v>
      </c>
      <c r="R22" s="13">
        <f t="shared" ref="R22:V22" si="20">R3*1000000/R4</f>
        <v>21779.61026731745</v>
      </c>
      <c r="S22" s="13">
        <f t="shared" si="20"/>
        <v>22025.0402111269</v>
      </c>
      <c r="T22" s="13">
        <f t="shared" si="20"/>
        <v>22155.095899125496</v>
      </c>
      <c r="U22" s="13">
        <f t="shared" si="20"/>
        <v>22074.925043852185</v>
      </c>
      <c r="V22" s="13">
        <f t="shared" si="20"/>
        <v>21173.980176567504</v>
      </c>
      <c r="W22" s="13">
        <f t="shared" ref="W22" si="21">W3*1000000/W4</f>
        <v>22401.080466617754</v>
      </c>
      <c r="DA22" s="10"/>
    </row>
    <row r="23" spans="1:105" ht="12" customHeight="1" x14ac:dyDescent="0.25">
      <c r="A23" s="179" t="s">
        <v>190</v>
      </c>
      <c r="B23" s="46">
        <f t="shared" ref="B23:Q23" si="22">B3*1000000/B6</f>
        <v>34968.273331093944</v>
      </c>
      <c r="C23" s="46">
        <f t="shared" si="22"/>
        <v>35047.298870472347</v>
      </c>
      <c r="D23" s="46">
        <f t="shared" si="22"/>
        <v>35600.711467270194</v>
      </c>
      <c r="E23" s="46">
        <f t="shared" si="22"/>
        <v>35920.883492957924</v>
      </c>
      <c r="F23" s="46">
        <f t="shared" si="22"/>
        <v>36671.562993729021</v>
      </c>
      <c r="G23" s="46">
        <f t="shared" si="22"/>
        <v>38210.63842276988</v>
      </c>
      <c r="H23" s="46">
        <f t="shared" si="22"/>
        <v>39629.983268744392</v>
      </c>
      <c r="I23" s="46">
        <f t="shared" si="22"/>
        <v>40992.226625438154</v>
      </c>
      <c r="J23" s="46">
        <f t="shared" si="22"/>
        <v>39764.778353486574</v>
      </c>
      <c r="K23" s="46">
        <f t="shared" si="22"/>
        <v>39100.042187662744</v>
      </c>
      <c r="L23" s="46">
        <f t="shared" si="22"/>
        <v>41165.713030380874</v>
      </c>
      <c r="M23" s="46">
        <f t="shared" si="22"/>
        <v>41874.376865588507</v>
      </c>
      <c r="N23" s="46">
        <f t="shared" si="22"/>
        <v>41901.772736343824</v>
      </c>
      <c r="O23" s="46">
        <f t="shared" si="22"/>
        <v>41814.004136619369</v>
      </c>
      <c r="P23" s="46">
        <f t="shared" si="22"/>
        <v>42621.053976120747</v>
      </c>
      <c r="Q23" s="46">
        <f t="shared" si="22"/>
        <v>43785.292039111831</v>
      </c>
      <c r="R23" s="46">
        <f t="shared" ref="R23:V23" si="23">R3*1000000/R6</f>
        <v>44386.843823339732</v>
      </c>
      <c r="S23" s="46">
        <f t="shared" si="23"/>
        <v>45239.436187407773</v>
      </c>
      <c r="T23" s="46">
        <f t="shared" si="23"/>
        <v>45152.088574434383</v>
      </c>
      <c r="U23" s="46">
        <f t="shared" si="23"/>
        <v>44643.737044787136</v>
      </c>
      <c r="V23" s="46">
        <f t="shared" si="23"/>
        <v>42538.52222879789</v>
      </c>
      <c r="W23" s="46">
        <f t="shared" ref="W23" si="24">W3*1000000/W6</f>
        <v>44690.156693442099</v>
      </c>
      <c r="DA23" s="11"/>
    </row>
    <row r="24" spans="1:105" ht="12" customHeight="1" x14ac:dyDescent="0.25">
      <c r="A24" s="180" t="s">
        <v>191</v>
      </c>
      <c r="B24" s="15">
        <v>1.0690984241377373</v>
      </c>
      <c r="C24" s="15">
        <v>1.0583512976077476</v>
      </c>
      <c r="D24" s="15">
        <v>1.0701880677320854</v>
      </c>
      <c r="E24" s="15">
        <v>1.0738807289903955</v>
      </c>
      <c r="F24" s="15">
        <v>1.0829747920610571</v>
      </c>
      <c r="G24" s="15">
        <v>1.1110775529374961</v>
      </c>
      <c r="H24" s="15">
        <v>1.136218315606087</v>
      </c>
      <c r="I24" s="15">
        <v>1.159561451869199</v>
      </c>
      <c r="J24" s="15">
        <v>1.131688201384575</v>
      </c>
      <c r="K24" s="15">
        <v>1.1339413050009961</v>
      </c>
      <c r="L24" s="15">
        <v>1.1907984416146022</v>
      </c>
      <c r="M24" s="15">
        <v>1.2097363123275013</v>
      </c>
      <c r="N24" s="15">
        <v>1.2301944420970172</v>
      </c>
      <c r="O24" s="15">
        <v>1.2413940780846586</v>
      </c>
      <c r="P24" s="15">
        <v>1.2628364347348235</v>
      </c>
      <c r="Q24" s="15">
        <v>1.2799924342566402</v>
      </c>
      <c r="R24" s="15">
        <v>1.2753047672175144</v>
      </c>
      <c r="S24" s="15">
        <v>1.277338399564296</v>
      </c>
      <c r="T24" s="15">
        <v>1.2572308937603971</v>
      </c>
      <c r="U24" s="15">
        <v>1.2290166243728684</v>
      </c>
      <c r="V24" s="15">
        <v>1.26413880157436</v>
      </c>
      <c r="W24" s="15">
        <v>1.2721617477828318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v>7302.5745485812549</v>
      </c>
      <c r="C28" s="22">
        <v>7514.3737747205496</v>
      </c>
      <c r="D28" s="22">
        <v>7338.621496130696</v>
      </c>
      <c r="E28" s="22">
        <v>7384.9766122098026</v>
      </c>
      <c r="F28" s="22">
        <v>7148.4046431642309</v>
      </c>
      <c r="G28" s="22">
        <v>7640.4331900257948</v>
      </c>
      <c r="H28" s="22">
        <v>7316.7245915735166</v>
      </c>
      <c r="I28" s="22">
        <v>7052.9744625967323</v>
      </c>
      <c r="J28" s="22">
        <v>6947.4815993121238</v>
      </c>
      <c r="K28" s="22">
        <v>7232.548409286328</v>
      </c>
      <c r="L28" s="22">
        <v>8282.6848667239883</v>
      </c>
      <c r="M28" s="22">
        <v>7681.8104901117767</v>
      </c>
      <c r="N28" s="22">
        <v>8053.6532244196042</v>
      </c>
      <c r="O28" s="22">
        <v>7694.262252794495</v>
      </c>
      <c r="P28" s="22">
        <v>7229.3328460877028</v>
      </c>
      <c r="Q28" s="22">
        <v>7411.1760963026654</v>
      </c>
      <c r="R28" s="22">
        <v>7659.1473774720544</v>
      </c>
      <c r="S28" s="22">
        <v>7696.8291487532233</v>
      </c>
      <c r="T28" s="22">
        <v>7490.3398968185711</v>
      </c>
      <c r="U28" s="22">
        <v>7363.9141874462593</v>
      </c>
      <c r="V28" s="22">
        <v>7182.1478933791905</v>
      </c>
      <c r="W28" s="22">
        <v>7878.771195184866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230</v>
      </c>
    </row>
    <row r="29" spans="1:105" ht="12.95" customHeight="1" x14ac:dyDescent="0.25">
      <c r="A29" s="30" t="s">
        <v>51</v>
      </c>
      <c r="B29" s="31">
        <v>0</v>
      </c>
      <c r="C29" s="31">
        <v>0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DA29" s="59" t="s">
        <v>231</v>
      </c>
    </row>
    <row r="30" spans="1:105" ht="12" customHeight="1" x14ac:dyDescent="0.25">
      <c r="A30" s="73" t="s">
        <v>75</v>
      </c>
      <c r="B30" s="98">
        <v>884.66122098022345</v>
      </c>
      <c r="C30" s="98">
        <v>842.24230438521056</v>
      </c>
      <c r="D30" s="98">
        <v>751.18710232158207</v>
      </c>
      <c r="E30" s="98">
        <v>712.59200343938085</v>
      </c>
      <c r="F30" s="98">
        <v>505.27377472055031</v>
      </c>
      <c r="G30" s="98">
        <v>750.08357695614779</v>
      </c>
      <c r="H30" s="98">
        <v>557.47678417884777</v>
      </c>
      <c r="I30" s="98">
        <v>463.62914875322434</v>
      </c>
      <c r="J30" s="98">
        <v>398.41521926053304</v>
      </c>
      <c r="K30" s="98">
        <v>350.89552880481506</v>
      </c>
      <c r="L30" s="98">
        <v>310.04995700773861</v>
      </c>
      <c r="M30" s="98">
        <v>263.13207222699907</v>
      </c>
      <c r="N30" s="98">
        <v>259.03198624247631</v>
      </c>
      <c r="O30" s="98">
        <v>251.50369733447985</v>
      </c>
      <c r="P30" s="98">
        <v>233.16276870163364</v>
      </c>
      <c r="Q30" s="98">
        <v>235.25726569217534</v>
      </c>
      <c r="R30" s="98">
        <v>210.55098882201207</v>
      </c>
      <c r="S30" s="98">
        <v>208.30705073086844</v>
      </c>
      <c r="T30" s="98">
        <v>188.36380051590709</v>
      </c>
      <c r="U30" s="98">
        <v>190.72441960447119</v>
      </c>
      <c r="V30" s="98">
        <v>202.6002579535683</v>
      </c>
      <c r="W30" s="98">
        <v>201.99312123817714</v>
      </c>
      <c r="DA30" s="63"/>
    </row>
    <row r="31" spans="1:105" ht="12" customHeight="1" x14ac:dyDescent="0.25">
      <c r="A31" s="97" t="s">
        <v>74</v>
      </c>
      <c r="B31" s="98">
        <v>0</v>
      </c>
      <c r="C31" s="98">
        <v>0</v>
      </c>
      <c r="D31" s="98">
        <v>1.129750644883921</v>
      </c>
      <c r="E31" s="98">
        <v>2.259501289767841</v>
      </c>
      <c r="F31" s="98">
        <v>2.259501289767841</v>
      </c>
      <c r="G31" s="98">
        <v>3.7315563198624249</v>
      </c>
      <c r="H31" s="98">
        <v>3.8072226999140151</v>
      </c>
      <c r="I31" s="98">
        <v>4.4941530524505593</v>
      </c>
      <c r="J31" s="98">
        <v>4.3539982803095443</v>
      </c>
      <c r="K31" s="98">
        <v>4.3732588134135852</v>
      </c>
      <c r="L31" s="98">
        <v>4.8906276870163374</v>
      </c>
      <c r="M31" s="98">
        <v>4.5957867583834906</v>
      </c>
      <c r="N31" s="98">
        <v>4.5596732588134126</v>
      </c>
      <c r="O31" s="98">
        <v>4.5777300085984516</v>
      </c>
      <c r="P31" s="98">
        <v>6.6473774720550294</v>
      </c>
      <c r="Q31" s="98">
        <v>4.1009458297506436</v>
      </c>
      <c r="R31" s="98">
        <v>4.4285468615649179</v>
      </c>
      <c r="S31" s="98">
        <v>4.3110060189165944</v>
      </c>
      <c r="T31" s="98">
        <v>4.109716251074806</v>
      </c>
      <c r="U31" s="98">
        <v>4.109716251074806</v>
      </c>
      <c r="V31" s="98">
        <v>4.109716251074806</v>
      </c>
      <c r="W31" s="98">
        <v>4.109716251074806</v>
      </c>
      <c r="DA31" s="63" t="s">
        <v>232</v>
      </c>
    </row>
    <row r="32" spans="1:105" ht="12" customHeight="1" x14ac:dyDescent="0.25">
      <c r="A32" s="97" t="s">
        <v>201</v>
      </c>
      <c r="B32" s="98">
        <v>884.66122098022345</v>
      </c>
      <c r="C32" s="98">
        <v>842.24230438521056</v>
      </c>
      <c r="D32" s="98">
        <v>750.0573516766982</v>
      </c>
      <c r="E32" s="98">
        <v>710.33250214961299</v>
      </c>
      <c r="F32" s="98">
        <v>503.01427343078245</v>
      </c>
      <c r="G32" s="98">
        <v>746.35202063628537</v>
      </c>
      <c r="H32" s="98">
        <v>553.6695614789337</v>
      </c>
      <c r="I32" s="98">
        <v>459.1349957007738</v>
      </c>
      <c r="J32" s="98">
        <v>394.06122098022348</v>
      </c>
      <c r="K32" s="98">
        <v>346.52226999140146</v>
      </c>
      <c r="L32" s="98">
        <v>305.15932932072229</v>
      </c>
      <c r="M32" s="98">
        <v>258.53628546861557</v>
      </c>
      <c r="N32" s="98">
        <v>254.4723129836629</v>
      </c>
      <c r="O32" s="98">
        <v>246.9259673258814</v>
      </c>
      <c r="P32" s="98">
        <v>226.5153912295786</v>
      </c>
      <c r="Q32" s="98">
        <v>231.15631986242468</v>
      </c>
      <c r="R32" s="98">
        <v>206.12244196044716</v>
      </c>
      <c r="S32" s="98">
        <v>203.99604471195184</v>
      </c>
      <c r="T32" s="98">
        <v>184.25408426483227</v>
      </c>
      <c r="U32" s="98">
        <v>186.61470335339638</v>
      </c>
      <c r="V32" s="98">
        <v>198.49054170249349</v>
      </c>
      <c r="W32" s="98">
        <v>197.88340498710232</v>
      </c>
      <c r="DA32" s="63" t="s">
        <v>233</v>
      </c>
    </row>
    <row r="33" spans="1:105" ht="12" customHeight="1" x14ac:dyDescent="0.25">
      <c r="A33" s="73" t="s">
        <v>192</v>
      </c>
      <c r="B33" s="98">
        <v>102.92347377472055</v>
      </c>
      <c r="C33" s="98">
        <v>119.77644024075666</v>
      </c>
      <c r="D33" s="98">
        <v>76.332760103181414</v>
      </c>
      <c r="E33" s="98">
        <v>69.088564058469473</v>
      </c>
      <c r="F33" s="98">
        <v>69.51848667239895</v>
      </c>
      <c r="G33" s="98">
        <v>70.915735167669823</v>
      </c>
      <c r="H33" s="98">
        <v>56.427343078245912</v>
      </c>
      <c r="I33" s="98">
        <v>54.492691315563192</v>
      </c>
      <c r="J33" s="98">
        <v>52.64402407566638</v>
      </c>
      <c r="K33" s="98">
        <v>74.978503869303523</v>
      </c>
      <c r="L33" s="98">
        <v>82.867583834909709</v>
      </c>
      <c r="M33" s="98">
        <v>69.475494411006011</v>
      </c>
      <c r="N33" s="98">
        <v>45.120378331900262</v>
      </c>
      <c r="O33" s="98">
        <v>33.404987102321577</v>
      </c>
      <c r="P33" s="98">
        <v>29.127257093723131</v>
      </c>
      <c r="Q33" s="98">
        <v>27.364574376612211</v>
      </c>
      <c r="R33" s="98">
        <v>30.223559759243329</v>
      </c>
      <c r="S33" s="98">
        <v>26.073516766981939</v>
      </c>
      <c r="T33" s="98">
        <v>32.695614789337917</v>
      </c>
      <c r="U33" s="98">
        <v>19.902665520206359</v>
      </c>
      <c r="V33" s="98">
        <v>19.01685296646604</v>
      </c>
      <c r="W33" s="98">
        <v>29.841444539982799</v>
      </c>
      <c r="DA33" s="63" t="s">
        <v>234</v>
      </c>
    </row>
    <row r="34" spans="1:105" ht="12" customHeight="1" x14ac:dyDescent="0.25">
      <c r="A34" s="73" t="s">
        <v>73</v>
      </c>
      <c r="B34" s="98">
        <v>621.35752364574375</v>
      </c>
      <c r="C34" s="98">
        <v>563.36586414445401</v>
      </c>
      <c r="D34" s="98">
        <v>573.8034393809113</v>
      </c>
      <c r="E34" s="98">
        <v>583.95434221840071</v>
      </c>
      <c r="F34" s="98">
        <v>576.47850386930349</v>
      </c>
      <c r="G34" s="98">
        <v>638.20240756663793</v>
      </c>
      <c r="H34" s="98">
        <v>606.92381771281157</v>
      </c>
      <c r="I34" s="98">
        <v>618.62063628546866</v>
      </c>
      <c r="J34" s="98">
        <v>693.91444539982808</v>
      </c>
      <c r="K34" s="98">
        <v>702.30825451418764</v>
      </c>
      <c r="L34" s="98">
        <v>702.31625107480659</v>
      </c>
      <c r="M34" s="98">
        <v>2181.159754084264</v>
      </c>
      <c r="N34" s="98">
        <v>2250.9564724849524</v>
      </c>
      <c r="O34" s="98">
        <v>2068.4631711091997</v>
      </c>
      <c r="P34" s="98">
        <v>1988.0426397248498</v>
      </c>
      <c r="Q34" s="98">
        <v>1994.4085090283752</v>
      </c>
      <c r="R34" s="98">
        <v>2160.334842648323</v>
      </c>
      <c r="S34" s="98">
        <v>2137.642046431642</v>
      </c>
      <c r="T34" s="98">
        <v>2042.2200305245051</v>
      </c>
      <c r="U34" s="98">
        <v>2031.258374892519</v>
      </c>
      <c r="V34" s="98">
        <v>2203.8417751504735</v>
      </c>
      <c r="W34" s="98">
        <v>2240.7211521926056</v>
      </c>
      <c r="DA34" s="63"/>
    </row>
    <row r="35" spans="1:105" ht="12" customHeight="1" x14ac:dyDescent="0.25">
      <c r="A35" s="97" t="s">
        <v>204</v>
      </c>
      <c r="B35" s="98">
        <v>616.0312983662941</v>
      </c>
      <c r="C35" s="98">
        <v>559.54428202923475</v>
      </c>
      <c r="D35" s="98">
        <v>569.52803095442812</v>
      </c>
      <c r="E35" s="98">
        <v>579.20128976784179</v>
      </c>
      <c r="F35" s="98">
        <v>571.70154772141007</v>
      </c>
      <c r="G35" s="98">
        <v>628.42742906276862</v>
      </c>
      <c r="H35" s="98">
        <v>595.96827171109192</v>
      </c>
      <c r="I35" s="98">
        <v>603.32476354256232</v>
      </c>
      <c r="J35" s="98">
        <v>617.96595012897683</v>
      </c>
      <c r="K35" s="98">
        <v>617.96595012897694</v>
      </c>
      <c r="L35" s="98">
        <v>617.96595012897694</v>
      </c>
      <c r="M35" s="98">
        <v>1170.3448839208941</v>
      </c>
      <c r="N35" s="98">
        <v>1189.2614789337918</v>
      </c>
      <c r="O35" s="98">
        <v>968.78280309544289</v>
      </c>
      <c r="P35" s="98">
        <v>905.63198624247616</v>
      </c>
      <c r="Q35" s="98">
        <v>913.06010318142739</v>
      </c>
      <c r="R35" s="98">
        <v>912.12863284608784</v>
      </c>
      <c r="S35" s="98">
        <v>910.67162510748039</v>
      </c>
      <c r="T35" s="98">
        <v>776.41633705932941</v>
      </c>
      <c r="U35" s="98">
        <v>763.2797936371453</v>
      </c>
      <c r="V35" s="98">
        <v>860.27515047291536</v>
      </c>
      <c r="W35" s="98">
        <v>886.95425623387769</v>
      </c>
      <c r="DA35" s="63" t="s">
        <v>235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58.278417884780737</v>
      </c>
      <c r="K36" s="98">
        <v>65.849785038693028</v>
      </c>
      <c r="L36" s="98">
        <v>65.849785038693028</v>
      </c>
      <c r="M36" s="98">
        <v>12.61109200343938</v>
      </c>
      <c r="N36" s="98">
        <v>29.999054170249359</v>
      </c>
      <c r="O36" s="98">
        <v>35.038693035253651</v>
      </c>
      <c r="P36" s="98">
        <v>40.74711951848667</v>
      </c>
      <c r="Q36" s="98">
        <v>44.807480653482372</v>
      </c>
      <c r="R36" s="98">
        <v>49.178331900257938</v>
      </c>
      <c r="S36" s="98">
        <v>32.650214961306958</v>
      </c>
      <c r="T36" s="98">
        <v>16.098194325021499</v>
      </c>
      <c r="U36" s="98">
        <v>25.699828030954428</v>
      </c>
      <c r="V36" s="98">
        <v>0</v>
      </c>
      <c r="W36" s="98">
        <v>0</v>
      </c>
      <c r="DA36" s="63" t="s">
        <v>236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3.8754944110060183</v>
      </c>
      <c r="H37" s="98">
        <v>5.199398108340497</v>
      </c>
      <c r="I37" s="98">
        <v>6.6974204643164228</v>
      </c>
      <c r="J37" s="98">
        <v>8.2117798796216679</v>
      </c>
      <c r="K37" s="98">
        <v>8.604299226139295</v>
      </c>
      <c r="L37" s="98">
        <v>8.1823731728288909</v>
      </c>
      <c r="M37" s="98">
        <v>8.8856405846947553</v>
      </c>
      <c r="N37" s="98">
        <v>9.6184006878761821</v>
      </c>
      <c r="O37" s="98">
        <v>9.826483233018056</v>
      </c>
      <c r="P37" s="98">
        <v>10.679965606190885</v>
      </c>
      <c r="Q37" s="98">
        <v>10.974290627687015</v>
      </c>
      <c r="R37" s="98">
        <v>11.656491831470333</v>
      </c>
      <c r="S37" s="98">
        <v>13.461306964746345</v>
      </c>
      <c r="T37" s="98">
        <v>15.630954428202923</v>
      </c>
      <c r="U37" s="98">
        <v>15.224677558039552</v>
      </c>
      <c r="V37" s="98">
        <v>24.235769561478932</v>
      </c>
      <c r="W37" s="98">
        <v>31.765090283748929</v>
      </c>
      <c r="DA37" s="63" t="s">
        <v>237</v>
      </c>
    </row>
    <row r="38" spans="1:105" ht="12" customHeight="1" x14ac:dyDescent="0.25">
      <c r="A38" s="97" t="s">
        <v>52</v>
      </c>
      <c r="B38" s="98">
        <v>5.3262252794496989</v>
      </c>
      <c r="C38" s="98">
        <v>3.8215821152192602</v>
      </c>
      <c r="D38" s="98">
        <v>4.2754084264832324</v>
      </c>
      <c r="E38" s="98">
        <v>4.7530524505588989</v>
      </c>
      <c r="F38" s="98">
        <v>4.7769561478933786</v>
      </c>
      <c r="G38" s="98">
        <v>5.8994840928632843</v>
      </c>
      <c r="H38" s="98">
        <v>5.7561478933791914</v>
      </c>
      <c r="I38" s="98">
        <v>8.5984522785898534</v>
      </c>
      <c r="J38" s="98">
        <v>9.4582975064488384</v>
      </c>
      <c r="K38" s="98">
        <v>9.8882201203783318</v>
      </c>
      <c r="L38" s="98">
        <v>10.31814273430782</v>
      </c>
      <c r="M38" s="98">
        <v>11.01083404987102</v>
      </c>
      <c r="N38" s="98">
        <v>11.08245915735168</v>
      </c>
      <c r="O38" s="98">
        <v>11.17798796216681</v>
      </c>
      <c r="P38" s="98">
        <v>11.17798796216681</v>
      </c>
      <c r="Q38" s="98">
        <v>11.27351676698194</v>
      </c>
      <c r="R38" s="98">
        <v>11.17798796216681</v>
      </c>
      <c r="S38" s="98">
        <v>11.08245915735168</v>
      </c>
      <c r="T38" s="98">
        <v>10.9152192605331</v>
      </c>
      <c r="U38" s="98">
        <v>10.65253654342218</v>
      </c>
      <c r="V38" s="98">
        <v>10.41367153912296</v>
      </c>
      <c r="W38" s="98">
        <v>10.150988822012041</v>
      </c>
      <c r="DA38" s="63" t="s">
        <v>238</v>
      </c>
    </row>
    <row r="39" spans="1:105" ht="12" customHeight="1" x14ac:dyDescent="0.25">
      <c r="A39" s="97" t="s">
        <v>202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DA39" s="63" t="s">
        <v>239</v>
      </c>
    </row>
    <row r="40" spans="1:105" ht="12" customHeight="1" x14ac:dyDescent="0.25">
      <c r="A40" s="97" t="s">
        <v>195</v>
      </c>
      <c r="B40" s="98">
        <v>124.26699748339558</v>
      </c>
      <c r="C40" s="98">
        <v>161.99564197823634</v>
      </c>
      <c r="D40" s="98">
        <v>216.45099687473692</v>
      </c>
      <c r="E40" s="98">
        <v>288.77505768997082</v>
      </c>
      <c r="F40" s="98">
        <v>352.98773945823223</v>
      </c>
      <c r="G40" s="98">
        <v>457.44552484777364</v>
      </c>
      <c r="H40" s="98">
        <v>520.39179058389698</v>
      </c>
      <c r="I40" s="98">
        <v>562.0619074872252</v>
      </c>
      <c r="J40" s="98">
        <v>633.34008712930665</v>
      </c>
      <c r="K40" s="98">
        <v>737.66207360460112</v>
      </c>
      <c r="L40" s="98">
        <v>999.1749117446509</v>
      </c>
      <c r="M40" s="98">
        <v>978.30730352536557</v>
      </c>
      <c r="N40" s="98">
        <v>1010.9950795356826</v>
      </c>
      <c r="O40" s="98">
        <v>1043.637203783318</v>
      </c>
      <c r="P40" s="98">
        <v>1019.8055803955281</v>
      </c>
      <c r="Q40" s="98">
        <v>1014.2931177987963</v>
      </c>
      <c r="R40" s="98">
        <v>1176.1933981083412</v>
      </c>
      <c r="S40" s="98">
        <v>1169.7764402407556</v>
      </c>
      <c r="T40" s="98">
        <v>1223.1593254514173</v>
      </c>
      <c r="U40" s="98">
        <v>1216.4015391229543</v>
      </c>
      <c r="V40" s="98">
        <v>1308.9171835769578</v>
      </c>
      <c r="W40" s="98">
        <v>1311.8508168529652</v>
      </c>
      <c r="DA40" s="63" t="s">
        <v>240</v>
      </c>
    </row>
    <row r="41" spans="1:105" ht="12" customHeight="1" x14ac:dyDescent="0.25">
      <c r="A41" s="73" t="s">
        <v>203</v>
      </c>
      <c r="B41" s="98">
        <v>2080.5626827171109</v>
      </c>
      <c r="C41" s="98">
        <v>2362.1619948409279</v>
      </c>
      <c r="D41" s="98">
        <v>2371.262080825451</v>
      </c>
      <c r="E41" s="98">
        <v>2408.1637145313839</v>
      </c>
      <c r="F41" s="98">
        <v>2439.524247635426</v>
      </c>
      <c r="G41" s="98">
        <v>2512.87377472055</v>
      </c>
      <c r="H41" s="98">
        <v>2528.3987962166811</v>
      </c>
      <c r="I41" s="98">
        <v>2507.9774720550299</v>
      </c>
      <c r="J41" s="98">
        <v>2455.216423043852</v>
      </c>
      <c r="K41" s="98">
        <v>2583.6438521066211</v>
      </c>
      <c r="L41" s="98">
        <v>3233.7107480653481</v>
      </c>
      <c r="M41" s="98">
        <v>2504.561994840928</v>
      </c>
      <c r="N41" s="98">
        <v>2734.0450558899402</v>
      </c>
      <c r="O41" s="98">
        <v>2643.8569217540839</v>
      </c>
      <c r="P41" s="98">
        <v>2447.6449699054169</v>
      </c>
      <c r="Q41" s="98">
        <v>2472.2221840068792</v>
      </c>
      <c r="R41" s="98">
        <v>2606.2864144454002</v>
      </c>
      <c r="S41" s="98">
        <v>2613.9294926913149</v>
      </c>
      <c r="T41" s="98">
        <v>2575.0693035253648</v>
      </c>
      <c r="U41" s="98">
        <v>2567.2350816852959</v>
      </c>
      <c r="V41" s="98">
        <v>2404.9871023215819</v>
      </c>
      <c r="W41" s="98">
        <v>2745.5813413585552</v>
      </c>
      <c r="DA41" s="63" t="s">
        <v>241</v>
      </c>
    </row>
    <row r="42" spans="1:105" ht="12" customHeight="1" x14ac:dyDescent="0.25">
      <c r="A42" s="32" t="s">
        <v>53</v>
      </c>
      <c r="B42" s="33">
        <v>3613.069647463456</v>
      </c>
      <c r="C42" s="33">
        <v>3626.8271711092002</v>
      </c>
      <c r="D42" s="33">
        <v>3566.0361134995701</v>
      </c>
      <c r="E42" s="33">
        <v>3611.1779879621672</v>
      </c>
      <c r="F42" s="33">
        <v>3557.6096302665519</v>
      </c>
      <c r="G42" s="33">
        <v>3668.357695614789</v>
      </c>
      <c r="H42" s="33">
        <v>3567.4978503869302</v>
      </c>
      <c r="I42" s="33">
        <v>3408.2545141874461</v>
      </c>
      <c r="J42" s="33">
        <v>3347.291487532244</v>
      </c>
      <c r="K42" s="33">
        <v>3520.7222699914009</v>
      </c>
      <c r="L42" s="33">
        <v>3953.740326741186</v>
      </c>
      <c r="M42" s="33">
        <v>3641.788478073946</v>
      </c>
      <c r="N42" s="33">
        <v>3775.4944110060192</v>
      </c>
      <c r="O42" s="33">
        <v>3740.67067927773</v>
      </c>
      <c r="P42" s="33">
        <v>3551.160791057609</v>
      </c>
      <c r="Q42" s="33">
        <v>3696.2166809974201</v>
      </c>
      <c r="R42" s="33">
        <v>3827.9449699054171</v>
      </c>
      <c r="S42" s="33">
        <v>3880.6534823731731</v>
      </c>
      <c r="T42" s="33">
        <v>3875.1504729148751</v>
      </c>
      <c r="U42" s="33">
        <v>3771.195184866724</v>
      </c>
      <c r="V42" s="33">
        <v>3660.6190885640581</v>
      </c>
      <c r="W42" s="33">
        <v>3972.4849527085121</v>
      </c>
      <c r="DA42" s="60" t="s">
        <v>242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DA43" s="9"/>
    </row>
    <row r="44" spans="1:105" ht="12.95" customHeight="1" x14ac:dyDescent="0.25">
      <c r="A44" s="204" t="s">
        <v>79</v>
      </c>
      <c r="B44" s="205">
        <f t="shared" ref="B44:Q44" si="25">SUM(B45,B50)</f>
        <v>7302.5745485812549</v>
      </c>
      <c r="C44" s="205">
        <f t="shared" si="25"/>
        <v>7514.3737747205496</v>
      </c>
      <c r="D44" s="205">
        <f t="shared" si="25"/>
        <v>7338.621496130696</v>
      </c>
      <c r="E44" s="205">
        <f t="shared" si="25"/>
        <v>7384.9766122098017</v>
      </c>
      <c r="F44" s="205">
        <f t="shared" si="25"/>
        <v>7148.40464316423</v>
      </c>
      <c r="G44" s="205">
        <f t="shared" si="25"/>
        <v>7640.433190025793</v>
      </c>
      <c r="H44" s="205">
        <f t="shared" si="25"/>
        <v>7316.7245915735175</v>
      </c>
      <c r="I44" s="205">
        <f t="shared" si="25"/>
        <v>7052.9744625967305</v>
      </c>
      <c r="J44" s="205">
        <f t="shared" si="25"/>
        <v>6947.4815993121229</v>
      </c>
      <c r="K44" s="205">
        <f t="shared" si="25"/>
        <v>7232.548409286328</v>
      </c>
      <c r="L44" s="205">
        <f t="shared" si="25"/>
        <v>8282.6848667239865</v>
      </c>
      <c r="M44" s="205">
        <f t="shared" si="25"/>
        <v>7681.8104901117795</v>
      </c>
      <c r="N44" s="205">
        <f t="shared" si="25"/>
        <v>8053.6532244196042</v>
      </c>
      <c r="O44" s="205">
        <f t="shared" si="25"/>
        <v>7694.2622527944968</v>
      </c>
      <c r="P44" s="205">
        <f t="shared" si="25"/>
        <v>7229.3328460877055</v>
      </c>
      <c r="Q44" s="205">
        <f t="shared" si="25"/>
        <v>7411.1760963026672</v>
      </c>
      <c r="R44" s="205">
        <f t="shared" ref="R44:V44" si="26">SUM(R45,R50)</f>
        <v>7659.1473774720544</v>
      </c>
      <c r="S44" s="205">
        <f t="shared" si="26"/>
        <v>7696.8291487532251</v>
      </c>
      <c r="T44" s="205">
        <f t="shared" si="26"/>
        <v>7490.3398968185757</v>
      </c>
      <c r="U44" s="205">
        <f t="shared" si="26"/>
        <v>7363.9141874462621</v>
      </c>
      <c r="V44" s="205">
        <f t="shared" si="26"/>
        <v>7182.1478933791932</v>
      </c>
      <c r="W44" s="205">
        <f t="shared" ref="W44" si="27">SUM(W45,W50)</f>
        <v>7878.7711951848678</v>
      </c>
      <c r="DA44" s="212" t="s">
        <v>243</v>
      </c>
    </row>
    <row r="45" spans="1:105" ht="12" customHeight="1" x14ac:dyDescent="0.25">
      <c r="A45" s="208" t="s">
        <v>39</v>
      </c>
      <c r="B45" s="192">
        <f t="shared" ref="B45:Q45" si="28">SUM(B46:B49)</f>
        <v>6434.1973838580543</v>
      </c>
      <c r="C45" s="192">
        <f t="shared" si="28"/>
        <v>6626.2526157240027</v>
      </c>
      <c r="D45" s="192">
        <f t="shared" si="28"/>
        <v>6436.0238066539205</v>
      </c>
      <c r="E45" s="192">
        <f t="shared" si="28"/>
        <v>6470.4621041213913</v>
      </c>
      <c r="F45" s="192">
        <f t="shared" si="28"/>
        <v>6217.8515793013048</v>
      </c>
      <c r="G45" s="192">
        <f t="shared" si="28"/>
        <v>6712.2624765654755</v>
      </c>
      <c r="H45" s="192">
        <f t="shared" si="28"/>
        <v>6384.3492104876159</v>
      </c>
      <c r="I45" s="192">
        <f t="shared" si="28"/>
        <v>6110.2702394926237</v>
      </c>
      <c r="J45" s="192">
        <f t="shared" si="28"/>
        <v>5990.2039815680791</v>
      </c>
      <c r="K45" s="192">
        <f t="shared" si="28"/>
        <v>6250.523963191783</v>
      </c>
      <c r="L45" s="192">
        <f t="shared" si="28"/>
        <v>7300.0892280579637</v>
      </c>
      <c r="M45" s="192">
        <f t="shared" si="28"/>
        <v>6702.8755706048651</v>
      </c>
      <c r="N45" s="192">
        <f t="shared" si="28"/>
        <v>7086.424689941251</v>
      </c>
      <c r="O45" s="192">
        <f t="shared" si="28"/>
        <v>6713.8172091520983</v>
      </c>
      <c r="P45" s="192">
        <f t="shared" si="28"/>
        <v>6246.3318705421816</v>
      </c>
      <c r="Q45" s="192">
        <f t="shared" si="28"/>
        <v>6422.5508047993926</v>
      </c>
      <c r="R45" s="192">
        <f t="shared" ref="R45:V45" si="29">SUM(R46:R49)</f>
        <v>6676.1048678228944</v>
      </c>
      <c r="S45" s="192">
        <f t="shared" si="29"/>
        <v>6722.1994044517696</v>
      </c>
      <c r="T45" s="192">
        <f t="shared" si="29"/>
        <v>6519.4373848391151</v>
      </c>
      <c r="U45" s="192">
        <f t="shared" si="29"/>
        <v>6388.4895045876465</v>
      </c>
      <c r="V45" s="192">
        <f t="shared" si="29"/>
        <v>6188.6003676366581</v>
      </c>
      <c r="W45" s="192">
        <f t="shared" ref="W45" si="30">SUM(W46:W49)</f>
        <v>6860.0451555728532</v>
      </c>
      <c r="DA45" s="213" t="s">
        <v>244</v>
      </c>
    </row>
    <row r="46" spans="1:105" ht="12" customHeight="1" x14ac:dyDescent="0.25">
      <c r="A46" s="97" t="s">
        <v>57</v>
      </c>
      <c r="B46" s="74">
        <v>5924.0319319147638</v>
      </c>
      <c r="C46" s="74">
        <v>6134.2834376336768</v>
      </c>
      <c r="D46" s="74">
        <v>5947.0406660368826</v>
      </c>
      <c r="E46" s="74">
        <v>5977.2298942864645</v>
      </c>
      <c r="F46" s="74">
        <v>5717.9345235870542</v>
      </c>
      <c r="G46" s="74">
        <v>6195.4436794591657</v>
      </c>
      <c r="H46" s="74">
        <v>5873.0484872282459</v>
      </c>
      <c r="I46" s="74">
        <v>5601.99456531132</v>
      </c>
      <c r="J46" s="74">
        <v>5495.1519859172849</v>
      </c>
      <c r="K46" s="74">
        <v>5713.0214938065146</v>
      </c>
      <c r="L46" s="74">
        <v>6777.6785797976981</v>
      </c>
      <c r="M46" s="74">
        <v>6159.358118097648</v>
      </c>
      <c r="N46" s="74">
        <v>6537.0041386595312</v>
      </c>
      <c r="O46" s="74">
        <v>6112.4327191101029</v>
      </c>
      <c r="P46" s="74">
        <v>5638.4498101468125</v>
      </c>
      <c r="Q46" s="74">
        <v>5758.1562912449663</v>
      </c>
      <c r="R46" s="74">
        <v>5969.7562221570761</v>
      </c>
      <c r="S46" s="74">
        <v>6047.3904999441693</v>
      </c>
      <c r="T46" s="74">
        <v>5801.1013022653533</v>
      </c>
      <c r="U46" s="74">
        <v>5665.0906231371173</v>
      </c>
      <c r="V46" s="74">
        <v>5483.8231955992296</v>
      </c>
      <c r="W46" s="74">
        <v>6109.1116062220499</v>
      </c>
      <c r="DA46" s="90" t="s">
        <v>245</v>
      </c>
    </row>
    <row r="47" spans="1:105" ht="12" customHeight="1" x14ac:dyDescent="0.25">
      <c r="A47" s="97" t="s">
        <v>56</v>
      </c>
      <c r="B47" s="74">
        <v>0.47377053310821271</v>
      </c>
      <c r="C47" s="74">
        <v>0.49416575305179167</v>
      </c>
      <c r="D47" s="74">
        <v>0.51329933074686851</v>
      </c>
      <c r="E47" s="74">
        <v>0.52980471263960405</v>
      </c>
      <c r="F47" s="74">
        <v>0.55344795791571344</v>
      </c>
      <c r="G47" s="74">
        <v>0.59772020952976912</v>
      </c>
      <c r="H47" s="74">
        <v>0.6448350318778876</v>
      </c>
      <c r="I47" s="74">
        <v>0.698281318285074</v>
      </c>
      <c r="J47" s="74">
        <v>0.7541961446792701</v>
      </c>
      <c r="K47" s="74">
        <v>0.82093526665406846</v>
      </c>
      <c r="L47" s="74">
        <v>0.95979430445775094</v>
      </c>
      <c r="M47" s="74">
        <v>0.94416071504200394</v>
      </c>
      <c r="N47" s="74">
        <v>1.0329188209444398</v>
      </c>
      <c r="O47" s="74">
        <v>1.1225688104381943</v>
      </c>
      <c r="P47" s="74">
        <v>1.3183663280406559</v>
      </c>
      <c r="Q47" s="74">
        <v>1.3281180995218675</v>
      </c>
      <c r="R47" s="74">
        <v>1.3754269660259104</v>
      </c>
      <c r="S47" s="74">
        <v>1.4730133990673728</v>
      </c>
      <c r="T47" s="74">
        <v>1.6169665170008811</v>
      </c>
      <c r="U47" s="74">
        <v>1.6945400155682195</v>
      </c>
      <c r="V47" s="74">
        <v>1.8575483013288956</v>
      </c>
      <c r="W47" s="74">
        <v>1.9483514287289341</v>
      </c>
      <c r="DA47" s="90" t="s">
        <v>246</v>
      </c>
    </row>
    <row r="48" spans="1:105" ht="12" customHeight="1" x14ac:dyDescent="0.25">
      <c r="A48" s="97" t="s">
        <v>55</v>
      </c>
      <c r="B48" s="74">
        <v>450.62590294836633</v>
      </c>
      <c r="C48" s="74">
        <v>432.49388589703432</v>
      </c>
      <c r="D48" s="74">
        <v>428.45678311253897</v>
      </c>
      <c r="E48" s="74">
        <v>430.10859932384778</v>
      </c>
      <c r="F48" s="74">
        <v>433.57751437297105</v>
      </c>
      <c r="G48" s="74">
        <v>448.20281935640537</v>
      </c>
      <c r="H48" s="74">
        <v>441.52187143819106</v>
      </c>
      <c r="I48" s="74">
        <v>438.64584687199056</v>
      </c>
      <c r="J48" s="74">
        <v>425.87765098546197</v>
      </c>
      <c r="K48" s="74">
        <v>459.10585791157348</v>
      </c>
      <c r="L48" s="74">
        <v>439.08449082498146</v>
      </c>
      <c r="M48" s="74">
        <v>459.96476029200932</v>
      </c>
      <c r="N48" s="74">
        <v>463.35617009567358</v>
      </c>
      <c r="O48" s="74">
        <v>505.12906540236116</v>
      </c>
      <c r="P48" s="74">
        <v>510.98080945337352</v>
      </c>
      <c r="Q48" s="74">
        <v>558.68792546337068</v>
      </c>
      <c r="R48" s="74">
        <v>600.26363161831273</v>
      </c>
      <c r="S48" s="74">
        <v>560.41442400742358</v>
      </c>
      <c r="T48" s="74">
        <v>596.34525793047112</v>
      </c>
      <c r="U48" s="74">
        <v>600.27251801918032</v>
      </c>
      <c r="V48" s="74">
        <v>580.34430047079024</v>
      </c>
      <c r="W48" s="74">
        <v>625.68490755191601</v>
      </c>
      <c r="DA48" s="90" t="s">
        <v>247</v>
      </c>
    </row>
    <row r="49" spans="1:105" ht="12" customHeight="1" x14ac:dyDescent="0.25">
      <c r="A49" s="107" t="s">
        <v>54</v>
      </c>
      <c r="B49" s="193">
        <v>59.065778461815817</v>
      </c>
      <c r="C49" s="193">
        <v>58.981126440240125</v>
      </c>
      <c r="D49" s="193">
        <v>60.013058173752171</v>
      </c>
      <c r="E49" s="193">
        <v>62.593805798439178</v>
      </c>
      <c r="F49" s="193">
        <v>65.786093383364488</v>
      </c>
      <c r="G49" s="193">
        <v>68.018257540374108</v>
      </c>
      <c r="H49" s="193">
        <v>69.134016789301455</v>
      </c>
      <c r="I49" s="193">
        <v>68.931545991028614</v>
      </c>
      <c r="J49" s="193">
        <v>68.420148520653029</v>
      </c>
      <c r="K49" s="193">
        <v>77.575676207040772</v>
      </c>
      <c r="L49" s="193">
        <v>82.366363130827665</v>
      </c>
      <c r="M49" s="193">
        <v>82.608531500165327</v>
      </c>
      <c r="N49" s="193">
        <v>85.031462365102172</v>
      </c>
      <c r="O49" s="193">
        <v>95.132855829196117</v>
      </c>
      <c r="P49" s="193">
        <v>95.582884613954519</v>
      </c>
      <c r="Q49" s="193">
        <v>104.37846999153393</v>
      </c>
      <c r="R49" s="193">
        <v>104.70958708147977</v>
      </c>
      <c r="S49" s="193">
        <v>112.92146710110927</v>
      </c>
      <c r="T49" s="193">
        <v>120.37385812628952</v>
      </c>
      <c r="U49" s="193">
        <v>121.43182341578104</v>
      </c>
      <c r="V49" s="193">
        <v>122.5753232653088</v>
      </c>
      <c r="W49" s="193">
        <v>123.30029037015883</v>
      </c>
      <c r="DA49" s="214" t="s">
        <v>248</v>
      </c>
    </row>
    <row r="50" spans="1:105" ht="12" customHeight="1" x14ac:dyDescent="0.25">
      <c r="A50" s="209" t="s">
        <v>58</v>
      </c>
      <c r="B50" s="77">
        <v>868.37716472320051</v>
      </c>
      <c r="C50" s="77">
        <v>888.12115899654691</v>
      </c>
      <c r="D50" s="77">
        <v>902.59768947677583</v>
      </c>
      <c r="E50" s="77">
        <v>914.51450808841014</v>
      </c>
      <c r="F50" s="77">
        <v>930.55306386292546</v>
      </c>
      <c r="G50" s="77">
        <v>928.17071346031798</v>
      </c>
      <c r="H50" s="77">
        <v>932.37538108590138</v>
      </c>
      <c r="I50" s="77">
        <v>942.70422310410686</v>
      </c>
      <c r="J50" s="77">
        <v>957.27761774404416</v>
      </c>
      <c r="K50" s="77">
        <v>982.0244460945454</v>
      </c>
      <c r="L50" s="77">
        <v>982.59563866602196</v>
      </c>
      <c r="M50" s="77">
        <v>978.93491950691441</v>
      </c>
      <c r="N50" s="77">
        <v>967.22853447835314</v>
      </c>
      <c r="O50" s="77">
        <v>980.4450436423989</v>
      </c>
      <c r="P50" s="77">
        <v>983.00097554552349</v>
      </c>
      <c r="Q50" s="77">
        <v>988.6252915032743</v>
      </c>
      <c r="R50" s="77">
        <v>983.04250964915968</v>
      </c>
      <c r="S50" s="77">
        <v>974.6297443014555</v>
      </c>
      <c r="T50" s="77">
        <v>970.90251197946054</v>
      </c>
      <c r="U50" s="77">
        <v>975.42468285861537</v>
      </c>
      <c r="V50" s="77">
        <v>993.54752574253484</v>
      </c>
      <c r="W50" s="77">
        <v>1018.7260396120148</v>
      </c>
      <c r="DA50" s="92" t="s">
        <v>249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31">IF(B44=0,0,B44/B$44)</f>
        <v>1</v>
      </c>
      <c r="C52" s="207">
        <f t="shared" si="31"/>
        <v>1</v>
      </c>
      <c r="D52" s="207">
        <f t="shared" si="31"/>
        <v>1</v>
      </c>
      <c r="E52" s="207">
        <f t="shared" si="31"/>
        <v>1</v>
      </c>
      <c r="F52" s="207">
        <f t="shared" si="31"/>
        <v>1</v>
      </c>
      <c r="G52" s="207">
        <f t="shared" si="31"/>
        <v>1</v>
      </c>
      <c r="H52" s="207">
        <f t="shared" si="31"/>
        <v>1</v>
      </c>
      <c r="I52" s="207">
        <f t="shared" si="31"/>
        <v>1</v>
      </c>
      <c r="J52" s="207">
        <f t="shared" si="31"/>
        <v>1</v>
      </c>
      <c r="K52" s="207">
        <f t="shared" si="31"/>
        <v>1</v>
      </c>
      <c r="L52" s="207">
        <f t="shared" si="31"/>
        <v>1</v>
      </c>
      <c r="M52" s="207">
        <f t="shared" si="31"/>
        <v>1</v>
      </c>
      <c r="N52" s="207">
        <f t="shared" si="31"/>
        <v>1</v>
      </c>
      <c r="O52" s="207">
        <f t="shared" si="31"/>
        <v>1</v>
      </c>
      <c r="P52" s="207">
        <f t="shared" si="31"/>
        <v>1</v>
      </c>
      <c r="Q52" s="207">
        <f t="shared" si="31"/>
        <v>1</v>
      </c>
      <c r="R52" s="207">
        <f t="shared" ref="R52:V52" si="32">IF(R44=0,0,R44/R$44)</f>
        <v>1</v>
      </c>
      <c r="S52" s="207">
        <f t="shared" si="32"/>
        <v>1</v>
      </c>
      <c r="T52" s="207">
        <f t="shared" si="32"/>
        <v>1</v>
      </c>
      <c r="U52" s="207">
        <f t="shared" si="32"/>
        <v>1</v>
      </c>
      <c r="V52" s="207">
        <f t="shared" si="32"/>
        <v>1</v>
      </c>
      <c r="W52" s="207">
        <f t="shared" ref="W52" si="33">IF(W44=0,0,W44/W$44)</f>
        <v>1</v>
      </c>
      <c r="DA52" s="215"/>
    </row>
    <row r="53" spans="1:105" ht="12" customHeight="1" x14ac:dyDescent="0.25">
      <c r="A53" s="194" t="s">
        <v>39</v>
      </c>
      <c r="B53" s="195">
        <f t="shared" ref="B53:Q53" si="34">IF(B45=0,0,B45/B$44)</f>
        <v>0.88108616229163872</v>
      </c>
      <c r="C53" s="195">
        <f t="shared" si="34"/>
        <v>0.88181035630882298</v>
      </c>
      <c r="D53" s="195">
        <f t="shared" si="34"/>
        <v>0.87700718861809779</v>
      </c>
      <c r="E53" s="195">
        <f t="shared" si="34"/>
        <v>0.87616555121157513</v>
      </c>
      <c r="F53" s="195">
        <f t="shared" si="34"/>
        <v>0.86982367250953252</v>
      </c>
      <c r="G53" s="195">
        <f t="shared" si="34"/>
        <v>0.87851857474887707</v>
      </c>
      <c r="H53" s="195">
        <f t="shared" si="34"/>
        <v>0.87256929389419768</v>
      </c>
      <c r="I53" s="195">
        <f t="shared" si="34"/>
        <v>0.86633948157568874</v>
      </c>
      <c r="J53" s="195">
        <f t="shared" si="34"/>
        <v>0.86221228454367915</v>
      </c>
      <c r="K53" s="195">
        <f t="shared" si="34"/>
        <v>0.86422151771101019</v>
      </c>
      <c r="L53" s="195">
        <f t="shared" si="34"/>
        <v>0.88136749683503723</v>
      </c>
      <c r="M53" s="195">
        <f t="shared" si="34"/>
        <v>0.87256455743512229</v>
      </c>
      <c r="N53" s="195">
        <f t="shared" si="34"/>
        <v>0.87990188954925386</v>
      </c>
      <c r="O53" s="195">
        <f t="shared" si="34"/>
        <v>0.87257452223098997</v>
      </c>
      <c r="P53" s="195">
        <f t="shared" si="34"/>
        <v>0.8640260454908375</v>
      </c>
      <c r="Q53" s="195">
        <f t="shared" si="34"/>
        <v>0.86660345420796492</v>
      </c>
      <c r="R53" s="195">
        <f t="shared" ref="R53:V53" si="35">IF(R45=0,0,R45/R$44)</f>
        <v>0.87165118240959882</v>
      </c>
      <c r="S53" s="195">
        <f t="shared" si="35"/>
        <v>0.87337256349787473</v>
      </c>
      <c r="T53" s="195">
        <f t="shared" si="35"/>
        <v>0.8703793785924403</v>
      </c>
      <c r="U53" s="195">
        <f t="shared" si="35"/>
        <v>0.86753991721936619</v>
      </c>
      <c r="V53" s="195">
        <f t="shared" si="35"/>
        <v>0.86166429033598302</v>
      </c>
      <c r="W53" s="195">
        <f t="shared" ref="W53" si="36">IF(W45=0,0,W45/W$44)</f>
        <v>0.87069988271335863</v>
      </c>
      <c r="DA53" s="62"/>
    </row>
    <row r="54" spans="1:105" ht="12" customHeight="1" x14ac:dyDescent="0.25">
      <c r="A54" s="97" t="s">
        <v>57</v>
      </c>
      <c r="B54" s="196">
        <f t="shared" ref="B54:Q54" si="37">IF(B46=0,0,B46/B$44)</f>
        <v>0.81122512238723887</v>
      </c>
      <c r="C54" s="196">
        <f t="shared" si="37"/>
        <v>0.81633994016511424</v>
      </c>
      <c r="D54" s="196">
        <f t="shared" si="37"/>
        <v>0.8103757182697694</v>
      </c>
      <c r="E54" s="196">
        <f t="shared" si="37"/>
        <v>0.80937695650980568</v>
      </c>
      <c r="F54" s="196">
        <f t="shared" si="37"/>
        <v>0.79988959901072687</v>
      </c>
      <c r="G54" s="196">
        <f t="shared" si="37"/>
        <v>0.81087597069064232</v>
      </c>
      <c r="H54" s="196">
        <f t="shared" si="37"/>
        <v>0.80268819930602331</v>
      </c>
      <c r="I54" s="196">
        <f t="shared" si="37"/>
        <v>0.7942740463643766</v>
      </c>
      <c r="J54" s="196">
        <f t="shared" si="37"/>
        <v>0.79095596114444777</v>
      </c>
      <c r="K54" s="196">
        <f t="shared" si="37"/>
        <v>0.78990435604567866</v>
      </c>
      <c r="L54" s="196">
        <f t="shared" si="37"/>
        <v>0.81829487525564193</v>
      </c>
      <c r="M54" s="196">
        <f t="shared" si="37"/>
        <v>0.80181073537626701</v>
      </c>
      <c r="N54" s="196">
        <f t="shared" si="37"/>
        <v>0.81168184878367766</v>
      </c>
      <c r="O54" s="196">
        <f t="shared" si="37"/>
        <v>0.79441439845517536</v>
      </c>
      <c r="P54" s="196">
        <f t="shared" si="37"/>
        <v>0.77994054640853472</v>
      </c>
      <c r="Q54" s="196">
        <f t="shared" si="37"/>
        <v>0.77695580518153262</v>
      </c>
      <c r="R54" s="196">
        <f t="shared" ref="R54:V54" si="38">IF(R46=0,0,R46/R$44)</f>
        <v>0.77942830029828047</v>
      </c>
      <c r="S54" s="196">
        <f t="shared" si="38"/>
        <v>0.78569893953326986</v>
      </c>
      <c r="T54" s="196">
        <f t="shared" si="38"/>
        <v>0.77447771158279421</v>
      </c>
      <c r="U54" s="196">
        <f t="shared" si="38"/>
        <v>0.76930426929672291</v>
      </c>
      <c r="V54" s="196">
        <f t="shared" si="38"/>
        <v>0.76353526507779779</v>
      </c>
      <c r="W54" s="196">
        <f t="shared" ref="W54" si="39">IF(W46=0,0,W46/W$44)</f>
        <v>0.77538888424068586</v>
      </c>
      <c r="DA54" s="59"/>
    </row>
    <row r="55" spans="1:105" ht="12" customHeight="1" x14ac:dyDescent="0.25">
      <c r="A55" s="97" t="s">
        <v>56</v>
      </c>
      <c r="B55" s="197">
        <f t="shared" ref="B55:Q55" si="40">IF(B47=0,0,B47/B$44)</f>
        <v>6.4877192277380713E-5</v>
      </c>
      <c r="C55" s="197">
        <f t="shared" si="40"/>
        <v>6.5762732579824207E-5</v>
      </c>
      <c r="D55" s="197">
        <f t="shared" si="40"/>
        <v>6.9944925081298531E-5</v>
      </c>
      <c r="E55" s="197">
        <f t="shared" si="40"/>
        <v>7.1740878876131052E-5</v>
      </c>
      <c r="F55" s="197">
        <f t="shared" si="40"/>
        <v>7.7422583855120235E-5</v>
      </c>
      <c r="G55" s="197">
        <f t="shared" si="40"/>
        <v>7.8231193790171902E-5</v>
      </c>
      <c r="H55" s="197">
        <f t="shared" si="40"/>
        <v>8.8131652873818349E-5</v>
      </c>
      <c r="I55" s="197">
        <f t="shared" si="40"/>
        <v>9.9005224248037909E-5</v>
      </c>
      <c r="J55" s="197">
        <f t="shared" si="40"/>
        <v>1.0855676749887956E-4</v>
      </c>
      <c r="K55" s="197">
        <f t="shared" si="40"/>
        <v>1.135056718873831E-4</v>
      </c>
      <c r="L55" s="197">
        <f t="shared" si="40"/>
        <v>1.1587961149092638E-4</v>
      </c>
      <c r="M55" s="197">
        <f t="shared" si="40"/>
        <v>1.2290861851608437E-4</v>
      </c>
      <c r="N55" s="197">
        <f t="shared" si="40"/>
        <v>1.2825469289048987E-4</v>
      </c>
      <c r="O55" s="197">
        <f t="shared" si="40"/>
        <v>1.4589687400250569E-4</v>
      </c>
      <c r="P55" s="197">
        <f t="shared" si="40"/>
        <v>1.8236348444713202E-4</v>
      </c>
      <c r="Q55" s="197">
        <f t="shared" si="40"/>
        <v>1.7920476888741684E-4</v>
      </c>
      <c r="R55" s="197">
        <f t="shared" ref="R55:V55" si="41">IF(R47=0,0,R47/R$44)</f>
        <v>1.7957964486640783E-4</v>
      </c>
      <c r="S55" s="197">
        <f t="shared" si="41"/>
        <v>1.9137925119540683E-4</v>
      </c>
      <c r="T55" s="197">
        <f t="shared" si="41"/>
        <v>2.1587358374586802E-4</v>
      </c>
      <c r="U55" s="197">
        <f t="shared" si="41"/>
        <v>2.3011403615444227E-4</v>
      </c>
      <c r="V55" s="197">
        <f t="shared" si="41"/>
        <v>2.5863409232233466E-4</v>
      </c>
      <c r="W55" s="197">
        <f t="shared" ref="W55" si="42">IF(W47=0,0,W47/W$44)</f>
        <v>2.4729128190950313E-4</v>
      </c>
      <c r="DA55" s="63"/>
    </row>
    <row r="56" spans="1:105" ht="12" customHeight="1" x14ac:dyDescent="0.25">
      <c r="A56" s="97" t="s">
        <v>55</v>
      </c>
      <c r="B56" s="197">
        <f t="shared" ref="B56:Q56" si="43">IF(B48=0,0,B48/B$44)</f>
        <v>6.1707812765282075E-2</v>
      </c>
      <c r="C56" s="197">
        <f t="shared" si="43"/>
        <v>5.7555546059208137E-2</v>
      </c>
      <c r="D56" s="197">
        <f t="shared" si="43"/>
        <v>5.8383823629334711E-2</v>
      </c>
      <c r="E56" s="197">
        <f t="shared" si="43"/>
        <v>5.8241023893391405E-2</v>
      </c>
      <c r="F56" s="197">
        <f t="shared" si="43"/>
        <v>6.0653745278337889E-2</v>
      </c>
      <c r="G56" s="197">
        <f t="shared" si="43"/>
        <v>5.8661964342743282E-2</v>
      </c>
      <c r="H56" s="197">
        <f t="shared" si="43"/>
        <v>6.0344197176244736E-2</v>
      </c>
      <c r="I56" s="197">
        <f t="shared" si="43"/>
        <v>6.2193029224508492E-2</v>
      </c>
      <c r="J56" s="197">
        <f t="shared" si="43"/>
        <v>6.129957235548901E-2</v>
      </c>
      <c r="K56" s="197">
        <f t="shared" si="43"/>
        <v>6.3477744210062706E-2</v>
      </c>
      <c r="L56" s="197">
        <f t="shared" si="43"/>
        <v>5.3012338135550799E-2</v>
      </c>
      <c r="M56" s="197">
        <f t="shared" si="43"/>
        <v>5.987712934133009E-2</v>
      </c>
      <c r="N56" s="197">
        <f t="shared" si="43"/>
        <v>5.7533662945745453E-2</v>
      </c>
      <c r="O56" s="197">
        <f t="shared" si="43"/>
        <v>6.5650097281113887E-2</v>
      </c>
      <c r="P56" s="197">
        <f t="shared" si="43"/>
        <v>7.0681599579399748E-2</v>
      </c>
      <c r="Q56" s="197">
        <f t="shared" si="43"/>
        <v>7.538451633096295E-2</v>
      </c>
      <c r="R56" s="197">
        <f t="shared" ref="R56:V56" si="44">IF(R48=0,0,R48/R$44)</f>
        <v>7.8372121860962707E-2</v>
      </c>
      <c r="S56" s="197">
        <f t="shared" si="44"/>
        <v>7.2811077545901173E-2</v>
      </c>
      <c r="T56" s="197">
        <f t="shared" si="44"/>
        <v>7.9615246590313077E-2</v>
      </c>
      <c r="U56" s="197">
        <f t="shared" si="44"/>
        <v>8.1515414593301957E-2</v>
      </c>
      <c r="V56" s="197">
        <f t="shared" si="44"/>
        <v>8.0803724608034894E-2</v>
      </c>
      <c r="W56" s="197">
        <f t="shared" ref="W56" si="45">IF(W48=0,0,W48/W$44)</f>
        <v>7.941402181272951E-2</v>
      </c>
      <c r="DA56" s="63"/>
    </row>
    <row r="57" spans="1:105" ht="12" customHeight="1" x14ac:dyDescent="0.25">
      <c r="A57" s="97" t="s">
        <v>54</v>
      </c>
      <c r="B57" s="198">
        <f t="shared" ref="B57:Q57" si="46">IF(B49=0,0,B49/B$44)</f>
        <v>8.0883499468404774E-3</v>
      </c>
      <c r="C57" s="198">
        <f t="shared" si="46"/>
        <v>7.8491073519208268E-3</v>
      </c>
      <c r="D57" s="198">
        <f t="shared" si="46"/>
        <v>8.1777017939124105E-3</v>
      </c>
      <c r="E57" s="198">
        <f t="shared" si="46"/>
        <v>8.475829929501872E-3</v>
      </c>
      <c r="F57" s="198">
        <f t="shared" si="46"/>
        <v>9.2029056366126991E-3</v>
      </c>
      <c r="G57" s="198">
        <f t="shared" si="46"/>
        <v>8.9024085217011741E-3</v>
      </c>
      <c r="H57" s="198">
        <f t="shared" si="46"/>
        <v>9.4487657590558091E-3</v>
      </c>
      <c r="I57" s="198">
        <f t="shared" si="46"/>
        <v>9.7734007625556781E-3</v>
      </c>
      <c r="J57" s="198">
        <f t="shared" si="46"/>
        <v>9.84819427624355E-3</v>
      </c>
      <c r="K57" s="198">
        <f t="shared" si="46"/>
        <v>1.072591178338142E-2</v>
      </c>
      <c r="L57" s="198">
        <f t="shared" si="46"/>
        <v>9.9444038323536592E-3</v>
      </c>
      <c r="M57" s="198">
        <f t="shared" si="46"/>
        <v>1.0753784099009097E-2</v>
      </c>
      <c r="N57" s="198">
        <f t="shared" si="46"/>
        <v>1.0558123126940329E-2</v>
      </c>
      <c r="O57" s="198">
        <f t="shared" si="46"/>
        <v>1.2364129620698151E-2</v>
      </c>
      <c r="P57" s="198">
        <f t="shared" si="46"/>
        <v>1.3221536018455847E-2</v>
      </c>
      <c r="Q57" s="198">
        <f t="shared" si="46"/>
        <v>1.4083927926581977E-2</v>
      </c>
      <c r="R57" s="198">
        <f t="shared" ref="R57:V57" si="47">IF(R49=0,0,R49/R$44)</f>
        <v>1.3671180605489245E-2</v>
      </c>
      <c r="S57" s="198">
        <f t="shared" si="47"/>
        <v>1.4671167167508313E-2</v>
      </c>
      <c r="T57" s="198">
        <f t="shared" si="47"/>
        <v>1.6070546835587094E-2</v>
      </c>
      <c r="U57" s="198">
        <f t="shared" si="47"/>
        <v>1.6490119293186997E-2</v>
      </c>
      <c r="V57" s="198">
        <f t="shared" si="47"/>
        <v>1.7066666557827903E-2</v>
      </c>
      <c r="W57" s="198">
        <f t="shared" ref="W57" si="48">IF(W49=0,0,W49/W$44)</f>
        <v>1.564968537803384E-2</v>
      </c>
      <c r="DA57" s="60"/>
    </row>
    <row r="58" spans="1:105" ht="12" customHeight="1" x14ac:dyDescent="0.25">
      <c r="A58" s="194" t="s">
        <v>58</v>
      </c>
      <c r="B58" s="195">
        <f t="shared" ref="B58:Q58" si="49">IF(B50=0,0,B50/B$44)</f>
        <v>0.11891383770836121</v>
      </c>
      <c r="C58" s="195">
        <f t="shared" si="49"/>
        <v>0.11818964369117706</v>
      </c>
      <c r="D58" s="195">
        <f t="shared" si="49"/>
        <v>0.12299281138190223</v>
      </c>
      <c r="E58" s="195">
        <f t="shared" si="49"/>
        <v>0.12383444878842488</v>
      </c>
      <c r="F58" s="195">
        <f t="shared" si="49"/>
        <v>0.13017632749046754</v>
      </c>
      <c r="G58" s="195">
        <f t="shared" si="49"/>
        <v>0.12148142525112304</v>
      </c>
      <c r="H58" s="195">
        <f t="shared" si="49"/>
        <v>0.12743070610580232</v>
      </c>
      <c r="I58" s="195">
        <f t="shared" si="49"/>
        <v>0.13366051842431123</v>
      </c>
      <c r="J58" s="195">
        <f t="shared" si="49"/>
        <v>0.13778771545632093</v>
      </c>
      <c r="K58" s="195">
        <f t="shared" si="49"/>
        <v>0.13577848228898984</v>
      </c>
      <c r="L58" s="195">
        <f t="shared" si="49"/>
        <v>0.1186325031649627</v>
      </c>
      <c r="M58" s="195">
        <f t="shared" si="49"/>
        <v>0.12743544256487765</v>
      </c>
      <c r="N58" s="195">
        <f t="shared" si="49"/>
        <v>0.1200981104507461</v>
      </c>
      <c r="O58" s="195">
        <f t="shared" si="49"/>
        <v>0.12742547776901011</v>
      </c>
      <c r="P58" s="195">
        <f t="shared" si="49"/>
        <v>0.13597395450916244</v>
      </c>
      <c r="Q58" s="195">
        <f t="shared" si="49"/>
        <v>0.13339654579203505</v>
      </c>
      <c r="R58" s="195">
        <f t="shared" ref="R58:V58" si="50">IF(R50=0,0,R50/R$44)</f>
        <v>0.12834881759040109</v>
      </c>
      <c r="S58" s="195">
        <f t="shared" si="50"/>
        <v>0.12662743650212521</v>
      </c>
      <c r="T58" s="195">
        <f t="shared" si="50"/>
        <v>0.12962062140755973</v>
      </c>
      <c r="U58" s="195">
        <f t="shared" si="50"/>
        <v>0.13246008278063379</v>
      </c>
      <c r="V58" s="195">
        <f t="shared" si="50"/>
        <v>0.13833570966401693</v>
      </c>
      <c r="W58" s="195">
        <f t="shared" ref="W58" si="51">IF(W50=0,0,W50/W$44)</f>
        <v>0.12930011728664134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2974.3206609600002</v>
      </c>
      <c r="C62" s="22">
        <v>2881.9698371999993</v>
      </c>
      <c r="D62" s="22">
        <v>2496.3845907600003</v>
      </c>
      <c r="E62" s="22">
        <v>2357.8952446799995</v>
      </c>
      <c r="F62" s="22">
        <v>1716.9440950799999</v>
      </c>
      <c r="G62" s="22">
        <v>2458.5922238399994</v>
      </c>
      <c r="H62" s="22">
        <v>1827.03128616</v>
      </c>
      <c r="I62" s="22">
        <v>1535.0676069599999</v>
      </c>
      <c r="J62" s="22">
        <v>1330.2093488399998</v>
      </c>
      <c r="K62" s="22">
        <v>1235.2073979599998</v>
      </c>
      <c r="L62" s="22">
        <v>1127.70928116</v>
      </c>
      <c r="M62" s="22">
        <v>954.28604015999974</v>
      </c>
      <c r="N62" s="22">
        <v>884.06048951999992</v>
      </c>
      <c r="O62" s="22">
        <v>832.57255224000016</v>
      </c>
      <c r="P62" s="22">
        <v>764.4677785199998</v>
      </c>
      <c r="Q62" s="22">
        <v>767.16311327999983</v>
      </c>
      <c r="R62" s="22">
        <v>696.70499328000005</v>
      </c>
      <c r="S62" s="22">
        <v>680.21375760000001</v>
      </c>
      <c r="T62" s="22">
        <v>637.20041363999997</v>
      </c>
      <c r="U62" s="22">
        <v>614.17661940000016</v>
      </c>
      <c r="V62" s="22">
        <v>649.80257291999988</v>
      </c>
      <c r="W62" s="22">
        <v>676.45148112000004</v>
      </c>
      <c r="DA62" s="57" t="s">
        <v>250</v>
      </c>
    </row>
    <row r="63" spans="1:105" ht="12" customHeight="1" x14ac:dyDescent="0.25">
      <c r="A63" s="30" t="s">
        <v>51</v>
      </c>
      <c r="B63" s="31">
        <v>0</v>
      </c>
      <c r="C63" s="31">
        <v>0</v>
      </c>
      <c r="D63" s="31">
        <v>0</v>
      </c>
      <c r="E63" s="31">
        <v>0</v>
      </c>
      <c r="F63" s="31">
        <v>0</v>
      </c>
      <c r="G63" s="31">
        <v>0</v>
      </c>
      <c r="H63" s="31">
        <v>0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DA63" s="59" t="s">
        <v>251</v>
      </c>
    </row>
    <row r="64" spans="1:105" ht="12" customHeight="1" x14ac:dyDescent="0.25">
      <c r="A64" s="73" t="s">
        <v>75</v>
      </c>
      <c r="B64" s="98">
        <v>2745.86340096</v>
      </c>
      <c r="C64" s="98">
        <v>2614.9287671999996</v>
      </c>
      <c r="D64" s="98">
        <v>2331.3838107600004</v>
      </c>
      <c r="E64" s="98">
        <v>2210.3623846799996</v>
      </c>
      <c r="F64" s="98">
        <v>1566.81140508</v>
      </c>
      <c r="G64" s="98">
        <v>2304.3668738399997</v>
      </c>
      <c r="H64" s="98">
        <v>1706.07803616</v>
      </c>
      <c r="I64" s="98">
        <v>1413.87783696</v>
      </c>
      <c r="J64" s="98">
        <v>1211.8243388399999</v>
      </c>
      <c r="K64" s="98">
        <v>1063.4576979599999</v>
      </c>
      <c r="L64" s="98">
        <v>936.40834116000008</v>
      </c>
      <c r="M64" s="98">
        <v>791.10236015999976</v>
      </c>
      <c r="N64" s="98">
        <v>778.08197951999989</v>
      </c>
      <c r="O64" s="98">
        <v>754.11109224000018</v>
      </c>
      <c r="P64" s="98">
        <v>696.0538285199998</v>
      </c>
      <c r="Q64" s="98">
        <v>702.88934327999982</v>
      </c>
      <c r="R64" s="98">
        <v>625.7160532800001</v>
      </c>
      <c r="S64" s="98">
        <v>618.97241699999995</v>
      </c>
      <c r="T64" s="98">
        <v>560.40512363999994</v>
      </c>
      <c r="U64" s="98">
        <v>567.42934212000011</v>
      </c>
      <c r="V64" s="98">
        <v>605.1358875599999</v>
      </c>
      <c r="W64" s="98">
        <v>606.36005136000006</v>
      </c>
      <c r="DA64" s="63"/>
    </row>
    <row r="65" spans="1:105" ht="12" customHeight="1" x14ac:dyDescent="0.25">
      <c r="A65" s="97" t="s">
        <v>74</v>
      </c>
      <c r="B65" s="98">
        <v>0</v>
      </c>
      <c r="C65" s="98">
        <v>0</v>
      </c>
      <c r="D65" s="98">
        <v>2.9846552400000008</v>
      </c>
      <c r="E65" s="98">
        <v>5.969310479999999</v>
      </c>
      <c r="F65" s="98">
        <v>5.969310479999999</v>
      </c>
      <c r="G65" s="98">
        <v>9.8582896800000022</v>
      </c>
      <c r="H65" s="98">
        <v>10.05819048</v>
      </c>
      <c r="I65" s="98">
        <v>11.872971720000002</v>
      </c>
      <c r="J65" s="98">
        <v>11.502700920000002</v>
      </c>
      <c r="K65" s="98">
        <v>11.553584760000001</v>
      </c>
      <c r="L65" s="98">
        <v>12.920406480000002</v>
      </c>
      <c r="M65" s="98">
        <v>12.141474840000001</v>
      </c>
      <c r="N65" s="98">
        <v>12.046067639999999</v>
      </c>
      <c r="O65" s="98">
        <v>12.093771240000001</v>
      </c>
      <c r="P65" s="98">
        <v>17.561512440000001</v>
      </c>
      <c r="Q65" s="98">
        <v>10.834169039999999</v>
      </c>
      <c r="R65" s="98">
        <v>11.699648640000001</v>
      </c>
      <c r="S65" s="98">
        <v>11.38912092</v>
      </c>
      <c r="T65" s="98">
        <v>10.857339360000001</v>
      </c>
      <c r="U65" s="98">
        <v>10.857339360000001</v>
      </c>
      <c r="V65" s="98">
        <v>10.857339360000001</v>
      </c>
      <c r="W65" s="98">
        <v>10.857339360000001</v>
      </c>
      <c r="DA65" s="63" t="s">
        <v>252</v>
      </c>
    </row>
    <row r="66" spans="1:105" ht="12" customHeight="1" x14ac:dyDescent="0.25">
      <c r="A66" s="97" t="s">
        <v>201</v>
      </c>
      <c r="B66" s="98">
        <v>2745.86340096</v>
      </c>
      <c r="C66" s="98">
        <v>2614.9287671999996</v>
      </c>
      <c r="D66" s="98">
        <v>2328.3991555200005</v>
      </c>
      <c r="E66" s="98">
        <v>2204.3930741999998</v>
      </c>
      <c r="F66" s="98">
        <v>1560.8420945999999</v>
      </c>
      <c r="G66" s="98">
        <v>2294.5085841599998</v>
      </c>
      <c r="H66" s="98">
        <v>1696.0198456800001</v>
      </c>
      <c r="I66" s="98">
        <v>1402.0048652400001</v>
      </c>
      <c r="J66" s="98">
        <v>1200.3216379199998</v>
      </c>
      <c r="K66" s="98">
        <v>1051.9041132</v>
      </c>
      <c r="L66" s="98">
        <v>923.48793468000008</v>
      </c>
      <c r="M66" s="98">
        <v>778.96088531999976</v>
      </c>
      <c r="N66" s="98">
        <v>766.03591187999984</v>
      </c>
      <c r="O66" s="98">
        <v>742.01732100000015</v>
      </c>
      <c r="P66" s="98">
        <v>678.4923160799998</v>
      </c>
      <c r="Q66" s="98">
        <v>692.05517423999981</v>
      </c>
      <c r="R66" s="98">
        <v>614.01640464000013</v>
      </c>
      <c r="S66" s="98">
        <v>607.58329607999997</v>
      </c>
      <c r="T66" s="98">
        <v>549.54778427999997</v>
      </c>
      <c r="U66" s="98">
        <v>556.57200276000015</v>
      </c>
      <c r="V66" s="98">
        <v>594.27854819999993</v>
      </c>
      <c r="W66" s="98">
        <v>595.50271200000009</v>
      </c>
      <c r="DA66" s="63" t="s">
        <v>253</v>
      </c>
    </row>
    <row r="67" spans="1:105" ht="12" customHeight="1" x14ac:dyDescent="0.25">
      <c r="A67" s="73" t="s">
        <v>192</v>
      </c>
      <c r="B67" s="98">
        <v>228.45725999999999</v>
      </c>
      <c r="C67" s="98">
        <v>267.04106999999999</v>
      </c>
      <c r="D67" s="98">
        <v>165.00077999999999</v>
      </c>
      <c r="E67" s="98">
        <v>147.53286</v>
      </c>
      <c r="F67" s="98">
        <v>150.13269</v>
      </c>
      <c r="G67" s="98">
        <v>154.22534999999999</v>
      </c>
      <c r="H67" s="98">
        <v>120.95325000000001</v>
      </c>
      <c r="I67" s="98">
        <v>121.18976999999998</v>
      </c>
      <c r="J67" s="98">
        <v>118.38501000000001</v>
      </c>
      <c r="K67" s="98">
        <v>171.74969999999999</v>
      </c>
      <c r="L67" s="98">
        <v>191.30094</v>
      </c>
      <c r="M67" s="98">
        <v>163.18368000000001</v>
      </c>
      <c r="N67" s="98">
        <v>105.97851000000003</v>
      </c>
      <c r="O67" s="98">
        <v>78.461460000000002</v>
      </c>
      <c r="P67" s="98">
        <v>68.413950000000014</v>
      </c>
      <c r="Q67" s="98">
        <v>64.273770000000013</v>
      </c>
      <c r="R67" s="98">
        <v>70.988939999999999</v>
      </c>
      <c r="S67" s="98">
        <v>61.241340600000001</v>
      </c>
      <c r="T67" s="98">
        <v>76.795290000000008</v>
      </c>
      <c r="U67" s="98">
        <v>46.747277279999999</v>
      </c>
      <c r="V67" s="98">
        <v>44.666685360000017</v>
      </c>
      <c r="W67" s="98">
        <v>70.091429759999997</v>
      </c>
      <c r="DA67" s="63" t="s">
        <v>254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DA68" s="63"/>
    </row>
    <row r="69" spans="1:105" ht="12" customHeight="1" x14ac:dyDescent="0.25">
      <c r="A69" s="97" t="s">
        <v>204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255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256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DA71" s="63" t="s">
        <v>257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DA72" s="63" t="s">
        <v>258</v>
      </c>
    </row>
    <row r="73" spans="1:105" ht="12" customHeight="1" x14ac:dyDescent="0.25">
      <c r="A73" s="97" t="s">
        <v>202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DA73" s="63" t="s">
        <v>259</v>
      </c>
    </row>
    <row r="74" spans="1:105" ht="12" customHeight="1" x14ac:dyDescent="0.25">
      <c r="A74" s="97" t="s">
        <v>195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DA74" s="63" t="s">
        <v>260</v>
      </c>
    </row>
    <row r="75" spans="1:105" ht="12" customHeight="1" x14ac:dyDescent="0.25">
      <c r="A75" s="73" t="s">
        <v>203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261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DA76" s="60" t="s">
        <v>262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52">B79+B84</f>
        <v>2974.3206609600002</v>
      </c>
      <c r="C78" s="203">
        <f t="shared" si="52"/>
        <v>2881.9698371999993</v>
      </c>
      <c r="D78" s="203">
        <f t="shared" si="52"/>
        <v>2496.3845907600007</v>
      </c>
      <c r="E78" s="203">
        <f t="shared" si="52"/>
        <v>2357.8952446799999</v>
      </c>
      <c r="F78" s="203">
        <f t="shared" si="52"/>
        <v>1716.9440950799999</v>
      </c>
      <c r="G78" s="203">
        <f t="shared" si="52"/>
        <v>2458.5922238399994</v>
      </c>
      <c r="H78" s="203">
        <f t="shared" si="52"/>
        <v>1827.0312861600003</v>
      </c>
      <c r="I78" s="203">
        <f t="shared" si="52"/>
        <v>1535.0676069600001</v>
      </c>
      <c r="J78" s="203">
        <f t="shared" si="52"/>
        <v>1330.2093488399994</v>
      </c>
      <c r="K78" s="203">
        <f t="shared" si="52"/>
        <v>1235.2073979599998</v>
      </c>
      <c r="L78" s="203">
        <f t="shared" si="52"/>
        <v>1127.7092811599998</v>
      </c>
      <c r="M78" s="203">
        <f t="shared" si="52"/>
        <v>954.28604015999952</v>
      </c>
      <c r="N78" s="203">
        <f t="shared" si="52"/>
        <v>884.06048951999935</v>
      </c>
      <c r="O78" s="203">
        <f t="shared" si="52"/>
        <v>832.57255224000028</v>
      </c>
      <c r="P78" s="203">
        <f t="shared" si="52"/>
        <v>764.46777851999991</v>
      </c>
      <c r="Q78" s="203">
        <f t="shared" si="52"/>
        <v>767.16311328000029</v>
      </c>
      <c r="R78" s="203">
        <f t="shared" ref="R78:V78" si="53">R79+R84</f>
        <v>696.70499327999983</v>
      </c>
      <c r="S78" s="203">
        <f t="shared" si="53"/>
        <v>680.21375760000046</v>
      </c>
      <c r="T78" s="203">
        <f t="shared" si="53"/>
        <v>637.20041363999997</v>
      </c>
      <c r="U78" s="203">
        <f t="shared" si="53"/>
        <v>614.17661939999971</v>
      </c>
      <c r="V78" s="203">
        <f t="shared" si="53"/>
        <v>649.80257291999965</v>
      </c>
      <c r="W78" s="203">
        <f t="shared" ref="W78" si="54">W79+W84</f>
        <v>676.45148112000027</v>
      </c>
      <c r="DA78" s="216" t="s">
        <v>263</v>
      </c>
    </row>
    <row r="79" spans="1:105" ht="12" customHeight="1" x14ac:dyDescent="0.25">
      <c r="A79" s="208" t="s">
        <v>39</v>
      </c>
      <c r="B79" s="192">
        <f t="shared" ref="B79:Q79" si="55">SUM(B80:B83)</f>
        <v>2974.3206609600002</v>
      </c>
      <c r="C79" s="192">
        <f t="shared" si="55"/>
        <v>2881.9698371999993</v>
      </c>
      <c r="D79" s="192">
        <f t="shared" si="55"/>
        <v>2496.3845907600007</v>
      </c>
      <c r="E79" s="192">
        <f t="shared" si="55"/>
        <v>2357.8952446799999</v>
      </c>
      <c r="F79" s="192">
        <f t="shared" si="55"/>
        <v>1716.9440950799999</v>
      </c>
      <c r="G79" s="192">
        <f t="shared" si="55"/>
        <v>2458.5922238399994</v>
      </c>
      <c r="H79" s="192">
        <f t="shared" si="55"/>
        <v>1827.0312861600003</v>
      </c>
      <c r="I79" s="192">
        <f t="shared" si="55"/>
        <v>1535.0676069600001</v>
      </c>
      <c r="J79" s="192">
        <f t="shared" si="55"/>
        <v>1330.2093488399994</v>
      </c>
      <c r="K79" s="192">
        <f t="shared" si="55"/>
        <v>1235.2073979599998</v>
      </c>
      <c r="L79" s="192">
        <f t="shared" si="55"/>
        <v>1127.7092811599998</v>
      </c>
      <c r="M79" s="192">
        <f t="shared" si="55"/>
        <v>954.28604015999952</v>
      </c>
      <c r="N79" s="192">
        <f t="shared" si="55"/>
        <v>884.06048951999935</v>
      </c>
      <c r="O79" s="192">
        <f t="shared" si="55"/>
        <v>832.57255224000028</v>
      </c>
      <c r="P79" s="192">
        <f t="shared" si="55"/>
        <v>764.46777851999991</v>
      </c>
      <c r="Q79" s="192">
        <f t="shared" si="55"/>
        <v>767.16311328000029</v>
      </c>
      <c r="R79" s="192">
        <f t="shared" ref="R79:V79" si="56">SUM(R80:R83)</f>
        <v>696.70499327999983</v>
      </c>
      <c r="S79" s="192">
        <f t="shared" si="56"/>
        <v>680.21375760000046</v>
      </c>
      <c r="T79" s="192">
        <f t="shared" si="56"/>
        <v>637.20041363999997</v>
      </c>
      <c r="U79" s="192">
        <f t="shared" si="56"/>
        <v>614.17661939999971</v>
      </c>
      <c r="V79" s="192">
        <f t="shared" si="56"/>
        <v>649.80257291999965</v>
      </c>
      <c r="W79" s="192">
        <f t="shared" ref="W79" si="57">SUM(W80:W83)</f>
        <v>676.45148112000027</v>
      </c>
      <c r="DA79" s="213" t="s">
        <v>264</v>
      </c>
    </row>
    <row r="80" spans="1:105" ht="12" customHeight="1" x14ac:dyDescent="0.25">
      <c r="A80" s="97" t="s">
        <v>57</v>
      </c>
      <c r="B80" s="74">
        <v>2798.2957042018666</v>
      </c>
      <c r="C80" s="74">
        <v>2724.7989893081231</v>
      </c>
      <c r="D80" s="74">
        <v>2360.8317864190844</v>
      </c>
      <c r="E80" s="74">
        <v>2232.6831723397372</v>
      </c>
      <c r="F80" s="74">
        <v>1623.1972205338157</v>
      </c>
      <c r="G80" s="74">
        <v>2331.5517048727884</v>
      </c>
      <c r="H80" s="74">
        <v>1731.1273852419142</v>
      </c>
      <c r="I80" s="74">
        <v>1451.3211439711038</v>
      </c>
      <c r="J80" s="74">
        <v>1259.3479177474967</v>
      </c>
      <c r="K80" s="74">
        <v>1166.9416094909434</v>
      </c>
      <c r="L80" s="74">
        <v>1076.6964637819883</v>
      </c>
      <c r="M80" s="74">
        <v>903.9755746378662</v>
      </c>
      <c r="N80" s="74">
        <v>838.07622619991525</v>
      </c>
      <c r="O80" s="74">
        <v>781.79107700557915</v>
      </c>
      <c r="P80" s="74">
        <v>712.68860604803024</v>
      </c>
      <c r="Q80" s="74">
        <v>712.67104403679832</v>
      </c>
      <c r="R80" s="74">
        <v>646.32846341851382</v>
      </c>
      <c r="S80" s="74">
        <v>634.03095730766017</v>
      </c>
      <c r="T80" s="74">
        <v>590.2034727159288</v>
      </c>
      <c r="U80" s="74">
        <v>568.57570218935246</v>
      </c>
      <c r="V80" s="74">
        <v>601.06176073305164</v>
      </c>
      <c r="W80" s="74">
        <v>646.82160919672242</v>
      </c>
      <c r="DA80" s="90" t="s">
        <v>265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DA81" s="90" t="s">
        <v>266</v>
      </c>
    </row>
    <row r="82" spans="1:105" ht="12" customHeight="1" x14ac:dyDescent="0.25">
      <c r="A82" s="97" t="s">
        <v>55</v>
      </c>
      <c r="B82" s="74">
        <v>174.19511719539969</v>
      </c>
      <c r="C82" s="74">
        <v>155.15063983665584</v>
      </c>
      <c r="D82" s="74">
        <v>134.28231961783197</v>
      </c>
      <c r="E82" s="74">
        <v>124.06639355984495</v>
      </c>
      <c r="F82" s="74">
        <v>92.518375238557383</v>
      </c>
      <c r="G82" s="74">
        <v>125.84867609115162</v>
      </c>
      <c r="H82" s="74">
        <v>94.937614856994259</v>
      </c>
      <c r="I82" s="74">
        <v>82.701416878762444</v>
      </c>
      <c r="J82" s="74">
        <v>69.792292455207061</v>
      </c>
      <c r="K82" s="74">
        <v>66.55972913208322</v>
      </c>
      <c r="L82" s="74">
        <v>49.335396198663823</v>
      </c>
      <c r="M82" s="74">
        <v>48.720185509360661</v>
      </c>
      <c r="N82" s="74">
        <v>44.95564475835782</v>
      </c>
      <c r="O82" s="74">
        <v>49.879262204100208</v>
      </c>
      <c r="P82" s="74">
        <v>50.934383181078495</v>
      </c>
      <c r="Q82" s="74">
        <v>53.633914735466398</v>
      </c>
      <c r="R82" s="74">
        <v>49.479053969626534</v>
      </c>
      <c r="S82" s="74">
        <v>45.33951381613803</v>
      </c>
      <c r="T82" s="74">
        <v>45.838904324350693</v>
      </c>
      <c r="U82" s="74">
        <v>44.87022100478886</v>
      </c>
      <c r="V82" s="74">
        <v>48.020881606688874</v>
      </c>
      <c r="W82" s="74">
        <v>28.570827596063584</v>
      </c>
      <c r="DA82" s="90" t="s">
        <v>267</v>
      </c>
    </row>
    <row r="83" spans="1:105" ht="12" customHeight="1" x14ac:dyDescent="0.25">
      <c r="A83" s="107" t="s">
        <v>54</v>
      </c>
      <c r="B83" s="193">
        <v>1.8298395627338211</v>
      </c>
      <c r="C83" s="193">
        <v>2.0202080552205555</v>
      </c>
      <c r="D83" s="193">
        <v>1.2704847230842629</v>
      </c>
      <c r="E83" s="193">
        <v>1.145678780417593</v>
      </c>
      <c r="F83" s="193">
        <v>1.2284993076267896</v>
      </c>
      <c r="G83" s="193">
        <v>1.1918428760594528</v>
      </c>
      <c r="H83" s="193">
        <v>0.96628606109168491</v>
      </c>
      <c r="I83" s="193">
        <v>1.0450461101339557</v>
      </c>
      <c r="J83" s="193">
        <v>1.0691386372958467</v>
      </c>
      <c r="K83" s="193">
        <v>1.7060593369730137</v>
      </c>
      <c r="L83" s="193">
        <v>1.6774211793477833</v>
      </c>
      <c r="M83" s="193">
        <v>1.5902800127726324</v>
      </c>
      <c r="N83" s="193">
        <v>1.0286185617262367</v>
      </c>
      <c r="O83" s="193">
        <v>0.90221303032088196</v>
      </c>
      <c r="P83" s="193">
        <v>0.84478929089119514</v>
      </c>
      <c r="Q83" s="193">
        <v>0.85815450773552726</v>
      </c>
      <c r="R83" s="193">
        <v>0.89747589185943133</v>
      </c>
      <c r="S83" s="193">
        <v>0.84328647620219865</v>
      </c>
      <c r="T83" s="193">
        <v>1.1580365997205018</v>
      </c>
      <c r="U83" s="193">
        <v>0.73069620585838846</v>
      </c>
      <c r="V83" s="193">
        <v>0.71993058025919532</v>
      </c>
      <c r="W83" s="193">
        <v>1.0590443272142738</v>
      </c>
      <c r="DA83" s="214" t="s">
        <v>268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DA84" s="92" t="s">
        <v>269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58">IF(B78=0,0,B78/B$78)</f>
        <v>1</v>
      </c>
      <c r="C86" s="207">
        <f t="shared" si="58"/>
        <v>1</v>
      </c>
      <c r="D86" s="207">
        <f t="shared" si="58"/>
        <v>1</v>
      </c>
      <c r="E86" s="207">
        <f t="shared" si="58"/>
        <v>1</v>
      </c>
      <c r="F86" s="207">
        <f t="shared" si="58"/>
        <v>1</v>
      </c>
      <c r="G86" s="207">
        <f t="shared" si="58"/>
        <v>1</v>
      </c>
      <c r="H86" s="207">
        <f t="shared" si="58"/>
        <v>1</v>
      </c>
      <c r="I86" s="207">
        <f t="shared" si="58"/>
        <v>1</v>
      </c>
      <c r="J86" s="207">
        <f t="shared" si="58"/>
        <v>1</v>
      </c>
      <c r="K86" s="207">
        <f t="shared" si="58"/>
        <v>1</v>
      </c>
      <c r="L86" s="207">
        <f t="shared" si="58"/>
        <v>1</v>
      </c>
      <c r="M86" s="207">
        <f t="shared" si="58"/>
        <v>1</v>
      </c>
      <c r="N86" s="207">
        <f t="shared" si="58"/>
        <v>1</v>
      </c>
      <c r="O86" s="207">
        <f t="shared" si="58"/>
        <v>1</v>
      </c>
      <c r="P86" s="207">
        <f t="shared" si="58"/>
        <v>1</v>
      </c>
      <c r="Q86" s="207">
        <f t="shared" si="58"/>
        <v>1</v>
      </c>
      <c r="R86" s="207">
        <f t="shared" ref="R86:V86" si="59">IF(R78=0,0,R78/R$78)</f>
        <v>1</v>
      </c>
      <c r="S86" s="207">
        <f t="shared" si="59"/>
        <v>1</v>
      </c>
      <c r="T86" s="207">
        <f t="shared" si="59"/>
        <v>1</v>
      </c>
      <c r="U86" s="207">
        <f t="shared" si="59"/>
        <v>1</v>
      </c>
      <c r="V86" s="207">
        <f t="shared" si="59"/>
        <v>1</v>
      </c>
      <c r="W86" s="207">
        <f t="shared" ref="W86" si="60">IF(W78=0,0,W78/W$78)</f>
        <v>1</v>
      </c>
      <c r="DA86" s="215"/>
    </row>
    <row r="87" spans="1:105" ht="12" customHeight="1" x14ac:dyDescent="0.25">
      <c r="A87" s="194" t="s">
        <v>39</v>
      </c>
      <c r="B87" s="195">
        <f t="shared" ref="B87:Q87" si="61">IF(B79=0,0,B79/B$78)</f>
        <v>1</v>
      </c>
      <c r="C87" s="195">
        <f t="shared" si="61"/>
        <v>1</v>
      </c>
      <c r="D87" s="195">
        <f t="shared" si="61"/>
        <v>1</v>
      </c>
      <c r="E87" s="195">
        <f t="shared" si="61"/>
        <v>1</v>
      </c>
      <c r="F87" s="195">
        <f t="shared" si="61"/>
        <v>1</v>
      </c>
      <c r="G87" s="195">
        <f t="shared" si="61"/>
        <v>1</v>
      </c>
      <c r="H87" s="195">
        <f t="shared" si="61"/>
        <v>1</v>
      </c>
      <c r="I87" s="195">
        <f t="shared" si="61"/>
        <v>1</v>
      </c>
      <c r="J87" s="195">
        <f t="shared" si="61"/>
        <v>1</v>
      </c>
      <c r="K87" s="195">
        <f t="shared" si="61"/>
        <v>1</v>
      </c>
      <c r="L87" s="195">
        <f t="shared" si="61"/>
        <v>1</v>
      </c>
      <c r="M87" s="195">
        <f t="shared" si="61"/>
        <v>1</v>
      </c>
      <c r="N87" s="195">
        <f t="shared" si="61"/>
        <v>1</v>
      </c>
      <c r="O87" s="195">
        <f t="shared" si="61"/>
        <v>1</v>
      </c>
      <c r="P87" s="195">
        <f t="shared" si="61"/>
        <v>1</v>
      </c>
      <c r="Q87" s="195">
        <f t="shared" si="61"/>
        <v>1</v>
      </c>
      <c r="R87" s="195">
        <f t="shared" ref="R87:V87" si="62">IF(R79=0,0,R79/R$78)</f>
        <v>1</v>
      </c>
      <c r="S87" s="195">
        <f t="shared" si="62"/>
        <v>1</v>
      </c>
      <c r="T87" s="195">
        <f t="shared" si="62"/>
        <v>1</v>
      </c>
      <c r="U87" s="195">
        <f t="shared" si="62"/>
        <v>1</v>
      </c>
      <c r="V87" s="195">
        <f t="shared" si="62"/>
        <v>1</v>
      </c>
      <c r="W87" s="195">
        <f t="shared" ref="W87" si="63">IF(W79=0,0,W79/W$78)</f>
        <v>1</v>
      </c>
      <c r="DA87" s="62"/>
    </row>
    <row r="88" spans="1:105" ht="12" customHeight="1" x14ac:dyDescent="0.25">
      <c r="A88" s="97" t="s">
        <v>57</v>
      </c>
      <c r="B88" s="196">
        <f t="shared" ref="B88:Q88" si="64">IF(B80=0,0,B80/B$78)</f>
        <v>0.94081843324138448</v>
      </c>
      <c r="C88" s="196">
        <f t="shared" si="64"/>
        <v>0.94546408992101849</v>
      </c>
      <c r="D88" s="196">
        <f t="shared" si="64"/>
        <v>0.94570035208411196</v>
      </c>
      <c r="E88" s="196">
        <f t="shared" si="64"/>
        <v>0.94689667718581971</v>
      </c>
      <c r="F88" s="196">
        <f t="shared" si="64"/>
        <v>0.94539899416945417</v>
      </c>
      <c r="G88" s="196">
        <f t="shared" si="64"/>
        <v>0.94832794241544038</v>
      </c>
      <c r="H88" s="196">
        <f t="shared" si="64"/>
        <v>0.94750834227931913</v>
      </c>
      <c r="I88" s="196">
        <f t="shared" si="64"/>
        <v>0.94544444647962755</v>
      </c>
      <c r="J88" s="196">
        <f t="shared" si="64"/>
        <v>0.94672911361335943</v>
      </c>
      <c r="K88" s="196">
        <f t="shared" si="64"/>
        <v>0.94473333904751511</v>
      </c>
      <c r="L88" s="196">
        <f t="shared" si="64"/>
        <v>0.95476421252333932</v>
      </c>
      <c r="M88" s="196">
        <f t="shared" si="64"/>
        <v>0.94727947030043735</v>
      </c>
      <c r="N88" s="196">
        <f t="shared" si="64"/>
        <v>0.94798516180148351</v>
      </c>
      <c r="O88" s="196">
        <f t="shared" si="64"/>
        <v>0.93900654651922433</v>
      </c>
      <c r="P88" s="196">
        <f t="shared" si="64"/>
        <v>0.9322676848823982</v>
      </c>
      <c r="Q88" s="196">
        <f t="shared" si="64"/>
        <v>0.9289693830426472</v>
      </c>
      <c r="R88" s="196">
        <f t="shared" ref="R88:V88" si="65">IF(R80=0,0,R80/R$78)</f>
        <v>0.92769316949442315</v>
      </c>
      <c r="S88" s="196">
        <f t="shared" si="65"/>
        <v>0.93210545982591242</v>
      </c>
      <c r="T88" s="196">
        <f t="shared" si="65"/>
        <v>0.9262446478093106</v>
      </c>
      <c r="U88" s="196">
        <f t="shared" si="65"/>
        <v>0.92575276269032247</v>
      </c>
      <c r="V88" s="196">
        <f t="shared" si="65"/>
        <v>0.92499135242274777</v>
      </c>
      <c r="W88" s="196">
        <f t="shared" ref="W88" si="66">IF(W80=0,0,W80/W$78)</f>
        <v>0.95619808256725269</v>
      </c>
      <c r="DA88" s="59"/>
    </row>
    <row r="89" spans="1:105" ht="12" customHeight="1" x14ac:dyDescent="0.25">
      <c r="A89" s="97" t="s">
        <v>56</v>
      </c>
      <c r="B89" s="197">
        <f t="shared" ref="B89:Q89" si="67">IF(B81=0,0,B81/B$78)</f>
        <v>0</v>
      </c>
      <c r="C89" s="197">
        <f t="shared" si="67"/>
        <v>0</v>
      </c>
      <c r="D89" s="197">
        <f t="shared" si="67"/>
        <v>0</v>
      </c>
      <c r="E89" s="197">
        <f t="shared" si="67"/>
        <v>0</v>
      </c>
      <c r="F89" s="197">
        <f t="shared" si="67"/>
        <v>0</v>
      </c>
      <c r="G89" s="197">
        <f t="shared" si="67"/>
        <v>0</v>
      </c>
      <c r="H89" s="197">
        <f t="shared" si="67"/>
        <v>0</v>
      </c>
      <c r="I89" s="197">
        <f t="shared" si="67"/>
        <v>0</v>
      </c>
      <c r="J89" s="197">
        <f t="shared" si="67"/>
        <v>0</v>
      </c>
      <c r="K89" s="197">
        <f t="shared" si="67"/>
        <v>0</v>
      </c>
      <c r="L89" s="197">
        <f t="shared" si="67"/>
        <v>0</v>
      </c>
      <c r="M89" s="197">
        <f t="shared" si="67"/>
        <v>0</v>
      </c>
      <c r="N89" s="197">
        <f t="shared" si="67"/>
        <v>0</v>
      </c>
      <c r="O89" s="197">
        <f t="shared" si="67"/>
        <v>0</v>
      </c>
      <c r="P89" s="197">
        <f t="shared" si="67"/>
        <v>0</v>
      </c>
      <c r="Q89" s="197">
        <f t="shared" si="67"/>
        <v>0</v>
      </c>
      <c r="R89" s="197">
        <f t="shared" ref="R89:V89" si="68">IF(R81=0,0,R81/R$78)</f>
        <v>0</v>
      </c>
      <c r="S89" s="197">
        <f t="shared" si="68"/>
        <v>0</v>
      </c>
      <c r="T89" s="197">
        <f t="shared" si="68"/>
        <v>0</v>
      </c>
      <c r="U89" s="197">
        <f t="shared" si="68"/>
        <v>0</v>
      </c>
      <c r="V89" s="197">
        <f t="shared" si="68"/>
        <v>0</v>
      </c>
      <c r="W89" s="197">
        <f t="shared" ref="W89" si="69">IF(W81=0,0,W81/W$78)</f>
        <v>0</v>
      </c>
      <c r="DA89" s="63"/>
    </row>
    <row r="90" spans="1:105" ht="12" customHeight="1" x14ac:dyDescent="0.25">
      <c r="A90" s="97" t="s">
        <v>55</v>
      </c>
      <c r="B90" s="197">
        <f t="shared" ref="B90:Q90" si="70">IF(B82=0,0,B82/B$78)</f>
        <v>5.8566354153346725E-2</v>
      </c>
      <c r="C90" s="197">
        <f t="shared" si="70"/>
        <v>5.3834928400011875E-2</v>
      </c>
      <c r="D90" s="197">
        <f t="shared" si="70"/>
        <v>5.3790718030730586E-2</v>
      </c>
      <c r="E90" s="197">
        <f t="shared" si="70"/>
        <v>5.2617432364635237E-2</v>
      </c>
      <c r="F90" s="197">
        <f t="shared" si="70"/>
        <v>5.388549079942323E-2</v>
      </c>
      <c r="G90" s="197">
        <f t="shared" si="70"/>
        <v>5.1187291194874293E-2</v>
      </c>
      <c r="H90" s="197">
        <f t="shared" si="70"/>
        <v>5.1962774571053624E-2</v>
      </c>
      <c r="I90" s="197">
        <f t="shared" si="70"/>
        <v>5.3874771706336595E-2</v>
      </c>
      <c r="J90" s="197">
        <f t="shared" si="70"/>
        <v>5.2467149261933084E-2</v>
      </c>
      <c r="K90" s="197">
        <f t="shared" si="70"/>
        <v>5.3885468336742147E-2</v>
      </c>
      <c r="L90" s="197">
        <f t="shared" si="70"/>
        <v>4.3748328601069746E-2</v>
      </c>
      <c r="M90" s="197">
        <f t="shared" si="70"/>
        <v>5.1054069177405167E-2</v>
      </c>
      <c r="N90" s="197">
        <f t="shared" si="70"/>
        <v>5.0851322156435799E-2</v>
      </c>
      <c r="O90" s="197">
        <f t="shared" si="70"/>
        <v>5.9909808544495277E-2</v>
      </c>
      <c r="P90" s="197">
        <f t="shared" si="70"/>
        <v>6.6627246578903329E-2</v>
      </c>
      <c r="Q90" s="197">
        <f t="shared" si="70"/>
        <v>6.9912009332871838E-2</v>
      </c>
      <c r="R90" s="197">
        <f t="shared" ref="R90:V90" si="71">IF(R82=0,0,R82/R$78)</f>
        <v>7.1018658466455581E-2</v>
      </c>
      <c r="S90" s="197">
        <f t="shared" si="71"/>
        <v>6.6654802713943223E-2</v>
      </c>
      <c r="T90" s="197">
        <f t="shared" si="71"/>
        <v>7.1937970131714893E-2</v>
      </c>
      <c r="U90" s="197">
        <f t="shared" si="71"/>
        <v>7.3057520568958478E-2</v>
      </c>
      <c r="V90" s="197">
        <f t="shared" si="71"/>
        <v>7.3900725555608046E-2</v>
      </c>
      <c r="W90" s="197">
        <f t="shared" ref="W90" si="72">IF(W82=0,0,W82/W$78)</f>
        <v>4.2236329424187057E-2</v>
      </c>
      <c r="DA90" s="63"/>
    </row>
    <row r="91" spans="1:105" ht="12" customHeight="1" x14ac:dyDescent="0.25">
      <c r="A91" s="97" t="s">
        <v>54</v>
      </c>
      <c r="B91" s="198">
        <f t="shared" ref="B91:Q91" si="73">IF(B83=0,0,B83/B$78)</f>
        <v>6.1521260526873278E-4</v>
      </c>
      <c r="C91" s="198">
        <f t="shared" si="73"/>
        <v>7.0098167896972326E-4</v>
      </c>
      <c r="D91" s="198">
        <f t="shared" si="73"/>
        <v>5.089298851574291E-4</v>
      </c>
      <c r="E91" s="198">
        <f t="shared" si="73"/>
        <v>4.8589044954500425E-4</v>
      </c>
      <c r="F91" s="198">
        <f t="shared" si="73"/>
        <v>7.1551503112251798E-4</v>
      </c>
      <c r="G91" s="198">
        <f t="shared" si="73"/>
        <v>4.847663896853746E-4</v>
      </c>
      <c r="H91" s="198">
        <f t="shared" si="73"/>
        <v>5.2888314962717259E-4</v>
      </c>
      <c r="I91" s="198">
        <f t="shared" si="73"/>
        <v>6.8078181403588621E-4</v>
      </c>
      <c r="J91" s="198">
        <f t="shared" si="73"/>
        <v>8.0373712470761252E-4</v>
      </c>
      <c r="K91" s="198">
        <f t="shared" si="73"/>
        <v>1.3811926157426251E-3</v>
      </c>
      <c r="L91" s="198">
        <f t="shared" si="73"/>
        <v>1.4874588755909956E-3</v>
      </c>
      <c r="M91" s="198">
        <f t="shared" si="73"/>
        <v>1.6664605221574859E-3</v>
      </c>
      <c r="N91" s="198">
        <f t="shared" si="73"/>
        <v>1.163516042080701E-3</v>
      </c>
      <c r="O91" s="198">
        <f t="shared" si="73"/>
        <v>1.0836449362803481E-3</v>
      </c>
      <c r="P91" s="198">
        <f t="shared" si="73"/>
        <v>1.1050685386985134E-3</v>
      </c>
      <c r="Q91" s="198">
        <f t="shared" si="73"/>
        <v>1.118607624480919E-3</v>
      </c>
      <c r="R91" s="198">
        <f t="shared" ref="R91:V91" si="74">IF(R83=0,0,R83/R$78)</f>
        <v>1.2881720391212173E-3</v>
      </c>
      <c r="S91" s="198">
        <f t="shared" si="74"/>
        <v>1.2397374601442464E-3</v>
      </c>
      <c r="T91" s="198">
        <f t="shared" si="74"/>
        <v>1.8173820589745559E-3</v>
      </c>
      <c r="U91" s="198">
        <f t="shared" si="74"/>
        <v>1.1897167407190115E-3</v>
      </c>
      <c r="V91" s="198">
        <f t="shared" si="74"/>
        <v>1.1079220216443026E-3</v>
      </c>
      <c r="W91" s="198">
        <f t="shared" ref="W91" si="75">IF(W83=0,0,W83/W$78)</f>
        <v>1.5655880085602219E-3</v>
      </c>
      <c r="DA91" s="60"/>
    </row>
    <row r="92" spans="1:105" ht="12" customHeight="1" x14ac:dyDescent="0.25">
      <c r="A92" s="194" t="s">
        <v>58</v>
      </c>
      <c r="B92" s="195">
        <f t="shared" ref="B92:Q92" si="76">IF(B84=0,0,B84/B$78)</f>
        <v>0</v>
      </c>
      <c r="C92" s="195">
        <f t="shared" si="76"/>
        <v>0</v>
      </c>
      <c r="D92" s="195">
        <f t="shared" si="76"/>
        <v>0</v>
      </c>
      <c r="E92" s="195">
        <f t="shared" si="76"/>
        <v>0</v>
      </c>
      <c r="F92" s="195">
        <f t="shared" si="76"/>
        <v>0</v>
      </c>
      <c r="G92" s="195">
        <f t="shared" si="76"/>
        <v>0</v>
      </c>
      <c r="H92" s="195">
        <f t="shared" si="76"/>
        <v>0</v>
      </c>
      <c r="I92" s="195">
        <f t="shared" si="76"/>
        <v>0</v>
      </c>
      <c r="J92" s="195">
        <f t="shared" si="76"/>
        <v>0</v>
      </c>
      <c r="K92" s="195">
        <f t="shared" si="76"/>
        <v>0</v>
      </c>
      <c r="L92" s="195">
        <f t="shared" si="76"/>
        <v>0</v>
      </c>
      <c r="M92" s="195">
        <f t="shared" si="76"/>
        <v>0</v>
      </c>
      <c r="N92" s="195">
        <f t="shared" si="76"/>
        <v>0</v>
      </c>
      <c r="O92" s="195">
        <f t="shared" si="76"/>
        <v>0</v>
      </c>
      <c r="P92" s="195">
        <f t="shared" si="76"/>
        <v>0</v>
      </c>
      <c r="Q92" s="195">
        <f t="shared" si="76"/>
        <v>0</v>
      </c>
      <c r="R92" s="195">
        <f t="shared" ref="R92:V92" si="77">IF(R84=0,0,R84/R$78)</f>
        <v>0</v>
      </c>
      <c r="S92" s="195">
        <f t="shared" si="77"/>
        <v>0</v>
      </c>
      <c r="T92" s="195">
        <f t="shared" si="77"/>
        <v>0</v>
      </c>
      <c r="U92" s="195">
        <f t="shared" si="77"/>
        <v>0</v>
      </c>
      <c r="V92" s="195">
        <f t="shared" si="77"/>
        <v>0</v>
      </c>
      <c r="W92" s="195">
        <f t="shared" ref="W92" si="78">IF(W84=0,0,W84/W$78)</f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79">B44*11630*1000/B$6</f>
        <v>19935.964218571124</v>
      </c>
      <c r="C96" s="203">
        <f t="shared" si="79"/>
        <v>20388.324375119999</v>
      </c>
      <c r="D96" s="203">
        <f t="shared" si="79"/>
        <v>19778.11147539768</v>
      </c>
      <c r="E96" s="203">
        <f t="shared" si="79"/>
        <v>19757.86883386692</v>
      </c>
      <c r="F96" s="203">
        <f t="shared" si="79"/>
        <v>18978.591087069275</v>
      </c>
      <c r="G96" s="203">
        <f t="shared" si="79"/>
        <v>20490.442446449608</v>
      </c>
      <c r="H96" s="203">
        <f t="shared" si="79"/>
        <v>19759.764007223665</v>
      </c>
      <c r="I96" s="203">
        <f t="shared" si="79"/>
        <v>18946.567119499556</v>
      </c>
      <c r="J96" s="203">
        <f t="shared" si="79"/>
        <v>18028.845765511593</v>
      </c>
      <c r="K96" s="203">
        <f t="shared" si="79"/>
        <v>18265.327846140885</v>
      </c>
      <c r="L96" s="203">
        <f t="shared" si="79"/>
        <v>21141.030368073243</v>
      </c>
      <c r="M96" s="203">
        <f t="shared" si="79"/>
        <v>19555.760633755846</v>
      </c>
      <c r="N96" s="203">
        <f t="shared" si="79"/>
        <v>20366.770438693216</v>
      </c>
      <c r="O96" s="203">
        <f t="shared" si="79"/>
        <v>19075.083774588802</v>
      </c>
      <c r="P96" s="203">
        <f t="shared" si="79"/>
        <v>17757.131500591997</v>
      </c>
      <c r="Q96" s="203">
        <f t="shared" si="79"/>
        <v>17994.694620192055</v>
      </c>
      <c r="R96" s="203">
        <f t="shared" si="79"/>
        <v>18428.213433729117</v>
      </c>
      <c r="S96" s="203">
        <f t="shared" si="79"/>
        <v>18395.118438679634</v>
      </c>
      <c r="T96" s="203">
        <f t="shared" si="79"/>
        <v>17542.623894658056</v>
      </c>
      <c r="U96" s="203">
        <f t="shared" si="79"/>
        <v>16930.362231528885</v>
      </c>
      <c r="V96" s="203">
        <f t="shared" si="79"/>
        <v>16248.564873551308</v>
      </c>
      <c r="W96" s="203">
        <f t="shared" si="79"/>
        <v>17612.185819006994</v>
      </c>
      <c r="DA96" s="216" t="s">
        <v>270</v>
      </c>
    </row>
    <row r="97" spans="1:105" ht="12" customHeight="1" x14ac:dyDescent="0.25">
      <c r="A97" s="208" t="s">
        <v>39</v>
      </c>
      <c r="B97" s="192">
        <f t="shared" ref="B97:W97" si="80">B45*11630*1000/B$6</f>
        <v>17565.302204924261</v>
      </c>
      <c r="C97" s="192">
        <f t="shared" si="80"/>
        <v>17978.635581764425</v>
      </c>
      <c r="D97" s="192">
        <f t="shared" si="80"/>
        <v>17345.545941213859</v>
      </c>
      <c r="E97" s="192">
        <f t="shared" si="80"/>
        <v>17311.16403759101</v>
      </c>
      <c r="F97" s="192">
        <f t="shared" si="80"/>
        <v>16508.02779841128</v>
      </c>
      <c r="G97" s="192">
        <f t="shared" si="80"/>
        <v>18001.234294028804</v>
      </c>
      <c r="H97" s="192">
        <f t="shared" si="80"/>
        <v>17241.763327299137</v>
      </c>
      <c r="I97" s="192">
        <f t="shared" si="80"/>
        <v>16414.159135946236</v>
      </c>
      <c r="J97" s="192">
        <f t="shared" si="80"/>
        <v>15544.692295167388</v>
      </c>
      <c r="K97" s="192">
        <f t="shared" si="80"/>
        <v>15785.289352681049</v>
      </c>
      <c r="L97" s="192">
        <f t="shared" si="80"/>
        <v>18633.017016022219</v>
      </c>
      <c r="M97" s="192">
        <f t="shared" si="80"/>
        <v>17063.663622700358</v>
      </c>
      <c r="N97" s="192">
        <f t="shared" si="80"/>
        <v>17920.759793022044</v>
      </c>
      <c r="O97" s="192">
        <f t="shared" si="80"/>
        <v>16644.432111127931</v>
      </c>
      <c r="P97" s="192">
        <f t="shared" si="80"/>
        <v>15342.624109717286</v>
      </c>
      <c r="Q97" s="192">
        <f t="shared" si="80"/>
        <v>15594.26451527592</v>
      </c>
      <c r="R97" s="192">
        <f t="shared" si="80"/>
        <v>16062.974029206438</v>
      </c>
      <c r="S97" s="192">
        <f t="shared" si="80"/>
        <v>16065.791746636654</v>
      </c>
      <c r="T97" s="192">
        <f t="shared" si="80"/>
        <v>15268.738084313374</v>
      </c>
      <c r="U97" s="192">
        <f t="shared" si="80"/>
        <v>14687.765048834453</v>
      </c>
      <c r="V97" s="192">
        <f t="shared" si="80"/>
        <v>14000.808120746771</v>
      </c>
      <c r="W97" s="192">
        <f t="shared" si="80"/>
        <v>15334.928126935267</v>
      </c>
      <c r="DA97" s="213" t="s">
        <v>271</v>
      </c>
    </row>
    <row r="98" spans="1:105" ht="12" customHeight="1" x14ac:dyDescent="0.25">
      <c r="A98" s="97" t="s">
        <v>57</v>
      </c>
      <c r="B98" s="74">
        <f t="shared" ref="B98:W98" si="81">B46*11630*1000/B$6</f>
        <v>16172.555013117972</v>
      </c>
      <c r="C98" s="74">
        <f t="shared" si="81"/>
        <v>16643.803500452403</v>
      </c>
      <c r="D98" s="74">
        <f t="shared" si="81"/>
        <v>16027.701292894964</v>
      </c>
      <c r="E98" s="74">
        <f t="shared" si="81"/>
        <v>15991.563743875151</v>
      </c>
      <c r="F98" s="74">
        <f t="shared" si="81"/>
        <v>15180.777614424396</v>
      </c>
      <c r="G98" s="74">
        <f t="shared" si="81"/>
        <v>16615.207408645569</v>
      </c>
      <c r="H98" s="74">
        <f t="shared" si="81"/>
        <v>15860.929389670335</v>
      </c>
      <c r="I98" s="74">
        <f t="shared" si="81"/>
        <v>15048.766530719167</v>
      </c>
      <c r="J98" s="74">
        <f t="shared" si="81"/>
        <v>14260.023030785229</v>
      </c>
      <c r="K98" s="74">
        <f t="shared" si="81"/>
        <v>14427.862030269118</v>
      </c>
      <c r="L98" s="74">
        <f t="shared" si="81"/>
        <v>17299.59680781823</v>
      </c>
      <c r="M98" s="74">
        <f t="shared" si="81"/>
        <v>15680.018814594028</v>
      </c>
      <c r="N98" s="74">
        <f t="shared" si="81"/>
        <v>16531.337883431264</v>
      </c>
      <c r="O98" s="74">
        <f t="shared" si="81"/>
        <v>15153.521202272037</v>
      </c>
      <c r="P98" s="74">
        <f t="shared" si="81"/>
        <v>13849.506845219927</v>
      </c>
      <c r="Q98" s="74">
        <f t="shared" si="81"/>
        <v>13981.08244762711</v>
      </c>
      <c r="R98" s="74">
        <f t="shared" si="81"/>
        <v>14363.471074185427</v>
      </c>
      <c r="S98" s="74">
        <f t="shared" si="81"/>
        <v>14453.025049859485</v>
      </c>
      <c r="T98" s="74">
        <f t="shared" si="81"/>
        <v>13586.371209092416</v>
      </c>
      <c r="U98" s="74">
        <f t="shared" si="81"/>
        <v>13024.599945455164</v>
      </c>
      <c r="V98" s="74">
        <f t="shared" si="81"/>
        <v>12406.352287860793</v>
      </c>
      <c r="W98" s="74">
        <f t="shared" si="81"/>
        <v>13656.293111239464</v>
      </c>
      <c r="DA98" s="90" t="s">
        <v>272</v>
      </c>
    </row>
    <row r="99" spans="1:105" ht="12" customHeight="1" x14ac:dyDescent="0.25">
      <c r="A99" s="97" t="s">
        <v>56</v>
      </c>
      <c r="B99" s="74">
        <f t="shared" ref="B99:W99" si="82">B47*11630*1000/B$6</f>
        <v>1.2933893838432207</v>
      </c>
      <c r="C99" s="74">
        <f t="shared" si="82"/>
        <v>1.3407919236317278</v>
      </c>
      <c r="D99" s="74">
        <f t="shared" si="82"/>
        <v>1.3833785253962616</v>
      </c>
      <c r="E99" s="74">
        <f t="shared" si="82"/>
        <v>1.4174468748609312</v>
      </c>
      <c r="F99" s="74">
        <f t="shared" si="82"/>
        <v>1.4693715598906583</v>
      </c>
      <c r="G99" s="74">
        <f t="shared" si="82"/>
        <v>1.6029917738745634</v>
      </c>
      <c r="H99" s="74">
        <f t="shared" si="82"/>
        <v>1.7414606623532061</v>
      </c>
      <c r="I99" s="74">
        <f t="shared" si="82"/>
        <v>1.8758091263965555</v>
      </c>
      <c r="J99" s="74">
        <f t="shared" si="82"/>
        <v>1.9571532180398015</v>
      </c>
      <c r="K99" s="74">
        <f t="shared" si="82"/>
        <v>2.0732183094195489</v>
      </c>
      <c r="L99" s="74">
        <f t="shared" si="82"/>
        <v>2.4498143855702037</v>
      </c>
      <c r="M99" s="74">
        <f t="shared" si="82"/>
        <v>2.4035715235261583</v>
      </c>
      <c r="N99" s="74">
        <f t="shared" si="82"/>
        <v>2.6121338877857059</v>
      </c>
      <c r="O99" s="74">
        <f t="shared" si="82"/>
        <v>2.7829950940484229</v>
      </c>
      <c r="P99" s="74">
        <f t="shared" si="82"/>
        <v>3.2382523742338867</v>
      </c>
      <c r="Q99" s="74">
        <f t="shared" si="82"/>
        <v>3.2247350906111607</v>
      </c>
      <c r="R99" s="74">
        <f t="shared" si="82"/>
        <v>3.3093320239514408</v>
      </c>
      <c r="S99" s="74">
        <f t="shared" si="82"/>
        <v>3.5204439924453297</v>
      </c>
      <c r="T99" s="74">
        <f t="shared" si="82"/>
        <v>3.7869890884457313</v>
      </c>
      <c r="U99" s="74">
        <f t="shared" si="82"/>
        <v>3.8959139866538424</v>
      </c>
      <c r="V99" s="74">
        <f t="shared" si="82"/>
        <v>4.2024328276115135</v>
      </c>
      <c r="W99" s="74">
        <f t="shared" si="82"/>
        <v>4.3553400084106118</v>
      </c>
      <c r="DA99" s="90" t="s">
        <v>273</v>
      </c>
    </row>
    <row r="100" spans="1:105" ht="12" customHeight="1" x14ac:dyDescent="0.25">
      <c r="A100" s="97" t="s">
        <v>55</v>
      </c>
      <c r="B100" s="74">
        <f t="shared" ref="B100:W100" si="83">B48*11630*1000/B$6</f>
        <v>1230.2047472949498</v>
      </c>
      <c r="C100" s="74">
        <f t="shared" si="83"/>
        <v>1173.461142642295</v>
      </c>
      <c r="D100" s="74">
        <f t="shared" si="83"/>
        <v>1154.721772100939</v>
      </c>
      <c r="E100" s="74">
        <f t="shared" si="83"/>
        <v>1150.7185108357367</v>
      </c>
      <c r="F100" s="74">
        <f t="shared" si="83"/>
        <v>1151.1226295368333</v>
      </c>
      <c r="G100" s="74">
        <f t="shared" si="83"/>
        <v>1202.0096041606603</v>
      </c>
      <c r="H100" s="74">
        <f t="shared" si="83"/>
        <v>1192.3870954079687</v>
      </c>
      <c r="I100" s="74">
        <f t="shared" si="83"/>
        <v>1178.3444025671477</v>
      </c>
      <c r="J100" s="74">
        <f t="shared" si="83"/>
        <v>1105.1605354889298</v>
      </c>
      <c r="K100" s="74">
        <f t="shared" si="83"/>
        <v>1159.4418089302669</v>
      </c>
      <c r="L100" s="74">
        <f t="shared" si="83"/>
        <v>1120.7354504062464</v>
      </c>
      <c r="M100" s="74">
        <f t="shared" si="83"/>
        <v>1170.94280883549</v>
      </c>
      <c r="N100" s="74">
        <f t="shared" si="83"/>
        <v>1171.7749057131477</v>
      </c>
      <c r="O100" s="74">
        <f t="shared" si="83"/>
        <v>1252.2811054471517</v>
      </c>
      <c r="P100" s="74">
        <f t="shared" si="83"/>
        <v>1255.1024584035893</v>
      </c>
      <c r="Q100" s="74">
        <f t="shared" si="83"/>
        <v>1356.5213504665592</v>
      </c>
      <c r="R100" s="74">
        <f t="shared" si="83"/>
        <v>1444.2581889080482</v>
      </c>
      <c r="S100" s="74">
        <f t="shared" si="83"/>
        <v>1339.3683951047394</v>
      </c>
      <c r="T100" s="74">
        <f t="shared" si="83"/>
        <v>1396.6603272143198</v>
      </c>
      <c r="U100" s="74">
        <f t="shared" si="83"/>
        <v>1380.085496517858</v>
      </c>
      <c r="V100" s="74">
        <f t="shared" si="83"/>
        <v>1312.9445613182293</v>
      </c>
      <c r="W100" s="74">
        <f t="shared" si="83"/>
        <v>1398.6545088004666</v>
      </c>
      <c r="DA100" s="90" t="s">
        <v>274</v>
      </c>
    </row>
    <row r="101" spans="1:105" ht="12" customHeight="1" x14ac:dyDescent="0.25">
      <c r="A101" s="107" t="s">
        <v>54</v>
      </c>
      <c r="B101" s="193">
        <f t="shared" ref="B101:W101" si="84">B49*11630*1000/B$6</f>
        <v>161.24905512749342</v>
      </c>
      <c r="C101" s="193">
        <f t="shared" si="84"/>
        <v>160.030146746101</v>
      </c>
      <c r="D101" s="193">
        <f t="shared" si="84"/>
        <v>161.73949769255921</v>
      </c>
      <c r="E101" s="193">
        <f t="shared" si="84"/>
        <v>167.46433600526149</v>
      </c>
      <c r="F101" s="193">
        <f t="shared" si="84"/>
        <v>174.65818289015735</v>
      </c>
      <c r="G101" s="193">
        <f t="shared" si="84"/>
        <v>182.41428944870043</v>
      </c>
      <c r="H101" s="193">
        <f t="shared" si="84"/>
        <v>186.70538155847834</v>
      </c>
      <c r="I101" s="193">
        <f t="shared" si="84"/>
        <v>185.17239353352932</v>
      </c>
      <c r="J101" s="193">
        <f t="shared" si="84"/>
        <v>177.55157567518904</v>
      </c>
      <c r="K101" s="193">
        <f t="shared" si="84"/>
        <v>195.9122951722473</v>
      </c>
      <c r="L101" s="193">
        <f t="shared" si="84"/>
        <v>210.23494341217264</v>
      </c>
      <c r="M101" s="193">
        <f t="shared" si="84"/>
        <v>210.29842774731168</v>
      </c>
      <c r="N101" s="193">
        <f t="shared" si="84"/>
        <v>215.03486998985147</v>
      </c>
      <c r="O101" s="193">
        <f t="shared" si="84"/>
        <v>235.84680831469208</v>
      </c>
      <c r="P101" s="193">
        <f t="shared" si="84"/>
        <v>234.77655371953404</v>
      </c>
      <c r="Q101" s="193">
        <f t="shared" si="84"/>
        <v>253.43598209163736</v>
      </c>
      <c r="R101" s="193">
        <f t="shared" si="84"/>
        <v>251.93543408901388</v>
      </c>
      <c r="S101" s="193">
        <f t="shared" si="84"/>
        <v>269.87785767998338</v>
      </c>
      <c r="T101" s="193">
        <f t="shared" si="84"/>
        <v>281.91955891819157</v>
      </c>
      <c r="U101" s="193">
        <f t="shared" si="84"/>
        <v>279.1836928747789</v>
      </c>
      <c r="V101" s="193">
        <f t="shared" si="84"/>
        <v>277.30883874013529</v>
      </c>
      <c r="W101" s="193">
        <f t="shared" si="84"/>
        <v>275.6251668869287</v>
      </c>
      <c r="DA101" s="214" t="s">
        <v>275</v>
      </c>
    </row>
    <row r="102" spans="1:105" ht="12" customHeight="1" x14ac:dyDescent="0.25">
      <c r="A102" s="209" t="s">
        <v>58</v>
      </c>
      <c r="B102" s="77">
        <f t="shared" ref="B102:W102" si="85">B50*11630*1000/B$6</f>
        <v>2370.6620136468628</v>
      </c>
      <c r="C102" s="77">
        <f t="shared" si="85"/>
        <v>2409.6887933555731</v>
      </c>
      <c r="D102" s="77">
        <f t="shared" si="85"/>
        <v>2432.5655341838224</v>
      </c>
      <c r="E102" s="77">
        <f t="shared" si="85"/>
        <v>2446.7047962759093</v>
      </c>
      <c r="F102" s="77">
        <f t="shared" si="85"/>
        <v>2470.5632886579979</v>
      </c>
      <c r="G102" s="77">
        <f t="shared" si="85"/>
        <v>2489.2081524208065</v>
      </c>
      <c r="H102" s="77">
        <f t="shared" si="85"/>
        <v>2518.0006799245293</v>
      </c>
      <c r="I102" s="77">
        <f t="shared" si="85"/>
        <v>2532.4079835533198</v>
      </c>
      <c r="J102" s="77">
        <f t="shared" si="85"/>
        <v>2484.153470344208</v>
      </c>
      <c r="K102" s="77">
        <f t="shared" si="85"/>
        <v>2480.0384934598328</v>
      </c>
      <c r="L102" s="77">
        <f t="shared" si="85"/>
        <v>2508.0133520510217</v>
      </c>
      <c r="M102" s="77">
        <f t="shared" si="85"/>
        <v>2492.097011055489</v>
      </c>
      <c r="N102" s="77">
        <f t="shared" si="85"/>
        <v>2446.0106456711683</v>
      </c>
      <c r="O102" s="77">
        <f t="shared" si="85"/>
        <v>2430.6516634608706</v>
      </c>
      <c r="P102" s="77">
        <f t="shared" si="85"/>
        <v>2414.5073908747117</v>
      </c>
      <c r="Q102" s="77">
        <f t="shared" si="85"/>
        <v>2400.4301049161363</v>
      </c>
      <c r="R102" s="77">
        <f t="shared" si="85"/>
        <v>2365.2394045226774</v>
      </c>
      <c r="S102" s="77">
        <f t="shared" si="85"/>
        <v>2329.3266920429783</v>
      </c>
      <c r="T102" s="77">
        <f t="shared" si="85"/>
        <v>2273.8858103446828</v>
      </c>
      <c r="U102" s="77">
        <f t="shared" si="85"/>
        <v>2242.5971826944319</v>
      </c>
      <c r="V102" s="77">
        <f t="shared" si="85"/>
        <v>2247.7567528045379</v>
      </c>
      <c r="W102" s="77">
        <f t="shared" si="85"/>
        <v>2277.2576920717256</v>
      </c>
      <c r="DA102" s="92" t="s">
        <v>276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86">SUM(B105:B108)</f>
        <v>11822.281106031634</v>
      </c>
      <c r="C104" s="153">
        <f t="shared" si="86"/>
        <v>12434.88605707673</v>
      </c>
      <c r="D104" s="153">
        <f t="shared" si="86"/>
        <v>12356.594253643789</v>
      </c>
      <c r="E104" s="153">
        <f t="shared" si="86"/>
        <v>12688.288520352789</v>
      </c>
      <c r="F104" s="153">
        <f t="shared" si="86"/>
        <v>12549.478225732799</v>
      </c>
      <c r="G104" s="153">
        <f t="shared" si="86"/>
        <v>13844.532039956046</v>
      </c>
      <c r="H104" s="153">
        <f t="shared" si="86"/>
        <v>13741.826755556491</v>
      </c>
      <c r="I104" s="153">
        <f t="shared" si="86"/>
        <v>13394.103340610833</v>
      </c>
      <c r="J104" s="153">
        <f t="shared" si="86"/>
        <v>13013.475457117931</v>
      </c>
      <c r="K104" s="153">
        <f t="shared" si="86"/>
        <v>13562.952022377314</v>
      </c>
      <c r="L104" s="153">
        <f t="shared" si="86"/>
        <v>16674.833050389327</v>
      </c>
      <c r="M104" s="153">
        <f t="shared" si="86"/>
        <v>15350.128305741491</v>
      </c>
      <c r="N104" s="153">
        <f t="shared" si="86"/>
        <v>16186.489163793738</v>
      </c>
      <c r="O104" s="153">
        <f t="shared" si="86"/>
        <v>15423.425223356266</v>
      </c>
      <c r="P104" s="153">
        <f t="shared" si="86"/>
        <v>14354.033561537895</v>
      </c>
      <c r="Q104" s="153">
        <f t="shared" si="86"/>
        <v>14487.583643995527</v>
      </c>
      <c r="R104" s="153">
        <f t="shared" ref="R104:V104" si="87">SUM(R105:R108)</f>
        <v>15300.082006606421</v>
      </c>
      <c r="S104" s="153">
        <f t="shared" si="87"/>
        <v>15300.323675053067</v>
      </c>
      <c r="T104" s="153">
        <f t="shared" si="87"/>
        <v>14844.16300422345</v>
      </c>
      <c r="U104" s="153">
        <f t="shared" si="87"/>
        <v>14377.008518667681</v>
      </c>
      <c r="V104" s="153">
        <f t="shared" si="87"/>
        <v>14064.078238414959</v>
      </c>
      <c r="W104" s="153">
        <f t="shared" ref="W104" si="88">SUM(W105:W108)</f>
        <v>15169.188751195412</v>
      </c>
      <c r="DA104" s="217" t="s">
        <v>277</v>
      </c>
    </row>
    <row r="105" spans="1:105" ht="12" customHeight="1" x14ac:dyDescent="0.25">
      <c r="A105" s="97" t="s">
        <v>57</v>
      </c>
      <c r="B105" s="74">
        <v>10915.694354443973</v>
      </c>
      <c r="C105" s="74">
        <v>11554.889803696464</v>
      </c>
      <c r="D105" s="74">
        <v>11479.284596404297</v>
      </c>
      <c r="E105" s="74">
        <v>11802.732092741897</v>
      </c>
      <c r="F105" s="74">
        <v>11647.030576688294</v>
      </c>
      <c r="G105" s="74">
        <v>12902.12683915585</v>
      </c>
      <c r="H105" s="74">
        <v>12789.723222366196</v>
      </c>
      <c r="I105" s="74">
        <v>12441.6508870664</v>
      </c>
      <c r="J105" s="74">
        <v>12111.724835214203</v>
      </c>
      <c r="K105" s="74">
        <v>12602.740731324899</v>
      </c>
      <c r="L105" s="74">
        <v>15718.008245008701</v>
      </c>
      <c r="M105" s="74">
        <v>14359.376497859625</v>
      </c>
      <c r="N105" s="74">
        <v>15179.652635002605</v>
      </c>
      <c r="O105" s="74">
        <v>14333.548068267233</v>
      </c>
      <c r="P105" s="74">
        <v>13255.02674445025</v>
      </c>
      <c r="Q105" s="74">
        <v>13291.83484236235</v>
      </c>
      <c r="R105" s="74">
        <v>14027.383446605039</v>
      </c>
      <c r="S105" s="74">
        <v>14071.482179753726</v>
      </c>
      <c r="T105" s="74">
        <v>13543.241974991803</v>
      </c>
      <c r="U105" s="74">
        <v>13070.793831576548</v>
      </c>
      <c r="V105" s="74">
        <v>12793.424655979543</v>
      </c>
      <c r="W105" s="74">
        <v>13810.625280492379</v>
      </c>
      <c r="DA105" s="90" t="s">
        <v>278</v>
      </c>
    </row>
    <row r="106" spans="1:105" ht="12" customHeight="1" x14ac:dyDescent="0.25">
      <c r="A106" s="97" t="s">
        <v>56</v>
      </c>
      <c r="B106" s="74">
        <v>2.4573009090267974</v>
      </c>
      <c r="C106" s="74">
        <v>2.6822666822028092</v>
      </c>
      <c r="D106" s="74">
        <v>2.9282016221491798</v>
      </c>
      <c r="E106" s="74">
        <v>3.1773118108811476</v>
      </c>
      <c r="F106" s="74">
        <v>3.5053857865663391</v>
      </c>
      <c r="G106" s="74">
        <v>4.0936769057239886</v>
      </c>
      <c r="H106" s="74">
        <v>4.7583405351053196</v>
      </c>
      <c r="I106" s="74">
        <v>5.3222822601901454</v>
      </c>
      <c r="J106" s="74">
        <v>5.6597066001685272</v>
      </c>
      <c r="K106" s="74">
        <v>6.2031023910008578</v>
      </c>
      <c r="L106" s="74">
        <v>7.5834350243939364</v>
      </c>
      <c r="M106" s="74">
        <v>7.6647481775824469</v>
      </c>
      <c r="N106" s="74">
        <v>8.6385288073123299</v>
      </c>
      <c r="O106" s="74">
        <v>9.5623212094328611</v>
      </c>
      <c r="P106" s="74">
        <v>11.598219305401001</v>
      </c>
      <c r="Q106" s="74">
        <v>11.927034927345499</v>
      </c>
      <c r="R106" s="74">
        <v>12.592319354371508</v>
      </c>
      <c r="S106" s="74">
        <v>13.869620522949972</v>
      </c>
      <c r="T106" s="74">
        <v>15.3928952739231</v>
      </c>
      <c r="U106" s="74">
        <v>16.282311549048185</v>
      </c>
      <c r="V106" s="74">
        <v>18.059486669298177</v>
      </c>
      <c r="W106" s="74">
        <v>19.050540688563466</v>
      </c>
      <c r="DA106" s="90" t="s">
        <v>279</v>
      </c>
    </row>
    <row r="107" spans="1:105" ht="12" customHeight="1" x14ac:dyDescent="0.25">
      <c r="A107" s="97" t="s">
        <v>55</v>
      </c>
      <c r="B107" s="74">
        <v>780.64271447991814</v>
      </c>
      <c r="C107" s="74">
        <v>754.42399014513421</v>
      </c>
      <c r="D107" s="74">
        <v>749.6355845355771</v>
      </c>
      <c r="E107" s="74">
        <v>752.73023108099505</v>
      </c>
      <c r="F107" s="74">
        <v>763.21145053167731</v>
      </c>
      <c r="G107" s="74">
        <v>795.97208670903035</v>
      </c>
      <c r="H107" s="74">
        <v>800.95044888652853</v>
      </c>
      <c r="I107" s="74">
        <v>801.58472689805228</v>
      </c>
      <c r="J107" s="74">
        <v>756.5467289731364</v>
      </c>
      <c r="K107" s="74">
        <v>799.8236585789756</v>
      </c>
      <c r="L107" s="74">
        <v>783.38789682847232</v>
      </c>
      <c r="M107" s="74">
        <v>816.58314454260972</v>
      </c>
      <c r="N107" s="74">
        <v>827.41877821831224</v>
      </c>
      <c r="O107" s="74">
        <v>892.34474911459768</v>
      </c>
      <c r="P107" s="74">
        <v>899.73777185087908</v>
      </c>
      <c r="Q107" s="74">
        <v>980.28363792650384</v>
      </c>
      <c r="R107" s="74">
        <v>1056.3932840464272</v>
      </c>
      <c r="S107" s="74">
        <v>994.63393300360485</v>
      </c>
      <c r="T107" s="74">
        <v>1052.7209178542355</v>
      </c>
      <c r="U107" s="74">
        <v>1056.3912800483836</v>
      </c>
      <c r="V107" s="74">
        <v>1017.3033084345865</v>
      </c>
      <c r="W107" s="74">
        <v>1102.770622682493</v>
      </c>
      <c r="DA107" s="90" t="s">
        <v>280</v>
      </c>
    </row>
    <row r="108" spans="1:105" ht="12" customHeight="1" x14ac:dyDescent="0.25">
      <c r="A108" s="109" t="s">
        <v>54</v>
      </c>
      <c r="B108" s="77">
        <v>123.4867361987158</v>
      </c>
      <c r="C108" s="77">
        <v>122.88999655292821</v>
      </c>
      <c r="D108" s="77">
        <v>124.74587108176486</v>
      </c>
      <c r="E108" s="77">
        <v>129.64888471901583</v>
      </c>
      <c r="F108" s="77">
        <v>135.73081272626291</v>
      </c>
      <c r="G108" s="77">
        <v>142.33943718544106</v>
      </c>
      <c r="H108" s="77">
        <v>146.39474376866141</v>
      </c>
      <c r="I108" s="77">
        <v>145.54544438619121</v>
      </c>
      <c r="J108" s="77">
        <v>139.54418633042252</v>
      </c>
      <c r="K108" s="77">
        <v>154.18453008243912</v>
      </c>
      <c r="L108" s="77">
        <v>165.85347352776</v>
      </c>
      <c r="M108" s="77">
        <v>166.50391516167446</v>
      </c>
      <c r="N108" s="77">
        <v>170.77922176550817</v>
      </c>
      <c r="O108" s="77">
        <v>187.9700847650013</v>
      </c>
      <c r="P108" s="77">
        <v>187.6708259313649</v>
      </c>
      <c r="Q108" s="77">
        <v>203.53812877932765</v>
      </c>
      <c r="R108" s="77">
        <v>203.71295660058257</v>
      </c>
      <c r="S108" s="77">
        <v>220.33794177278742</v>
      </c>
      <c r="T108" s="77">
        <v>232.80721610348908</v>
      </c>
      <c r="U108" s="77">
        <v>233.54109549370131</v>
      </c>
      <c r="V108" s="77">
        <v>235.29078733153048</v>
      </c>
      <c r="W108" s="77">
        <v>236.74230733197601</v>
      </c>
      <c r="DA108" s="92" t="s">
        <v>281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89">B78*1000000/B$6</f>
        <v>698.1830795849944</v>
      </c>
      <c r="C110" s="203">
        <f t="shared" si="89"/>
        <v>672.35471893202248</v>
      </c>
      <c r="D110" s="203">
        <f t="shared" si="89"/>
        <v>578.49833076108098</v>
      </c>
      <c r="E110" s="203">
        <f t="shared" si="89"/>
        <v>542.42008890287559</v>
      </c>
      <c r="F110" s="203">
        <f t="shared" si="89"/>
        <v>391.95055168893498</v>
      </c>
      <c r="G110" s="203">
        <f t="shared" si="89"/>
        <v>566.94397273421146</v>
      </c>
      <c r="H110" s="203">
        <f t="shared" si="89"/>
        <v>424.25924516586122</v>
      </c>
      <c r="I110" s="203">
        <f t="shared" si="89"/>
        <v>354.5732874079132</v>
      </c>
      <c r="J110" s="203">
        <f t="shared" si="89"/>
        <v>296.81155161376466</v>
      </c>
      <c r="K110" s="203">
        <f t="shared" si="89"/>
        <v>268.2231706689991</v>
      </c>
      <c r="L110" s="203">
        <f t="shared" si="89"/>
        <v>247.49843214095242</v>
      </c>
      <c r="M110" s="203">
        <f t="shared" si="89"/>
        <v>208.88631085355689</v>
      </c>
      <c r="N110" s="203">
        <f t="shared" si="89"/>
        <v>192.23457831207395</v>
      </c>
      <c r="O110" s="203">
        <f t="shared" si="89"/>
        <v>177.47690384467813</v>
      </c>
      <c r="P110" s="203">
        <f t="shared" si="89"/>
        <v>161.45595235148485</v>
      </c>
      <c r="Q110" s="203">
        <f t="shared" si="89"/>
        <v>160.16416223038073</v>
      </c>
      <c r="R110" s="203">
        <f t="shared" ref="R110:V110" si="90">R78*1000000/R$6</f>
        <v>144.13585069230015</v>
      </c>
      <c r="S110" s="203">
        <f t="shared" si="90"/>
        <v>139.78367005473905</v>
      </c>
      <c r="T110" s="203">
        <f t="shared" si="90"/>
        <v>128.31852569117666</v>
      </c>
      <c r="U110" s="203">
        <f t="shared" si="90"/>
        <v>121.41465104808628</v>
      </c>
      <c r="V110" s="203">
        <f t="shared" si="90"/>
        <v>126.40445392441666</v>
      </c>
      <c r="W110" s="203">
        <f t="shared" ref="W110" si="91">W78*1000000/W$6</f>
        <v>130.02046284838474</v>
      </c>
      <c r="DA110" s="216" t="s">
        <v>282</v>
      </c>
    </row>
    <row r="111" spans="1:105" ht="12" customHeight="1" x14ac:dyDescent="0.25">
      <c r="A111" s="208" t="s">
        <v>39</v>
      </c>
      <c r="B111" s="192">
        <f t="shared" ref="B111:Q111" si="92">B79*1000000/B$6</f>
        <v>698.1830795849944</v>
      </c>
      <c r="C111" s="192">
        <f t="shared" si="92"/>
        <v>672.35471893202248</v>
      </c>
      <c r="D111" s="192">
        <f t="shared" si="92"/>
        <v>578.49833076108098</v>
      </c>
      <c r="E111" s="192">
        <f t="shared" si="92"/>
        <v>542.42008890287559</v>
      </c>
      <c r="F111" s="192">
        <f t="shared" si="92"/>
        <v>391.95055168893498</v>
      </c>
      <c r="G111" s="192">
        <f t="shared" si="92"/>
        <v>566.94397273421146</v>
      </c>
      <c r="H111" s="192">
        <f t="shared" si="92"/>
        <v>424.25924516586122</v>
      </c>
      <c r="I111" s="192">
        <f t="shared" si="92"/>
        <v>354.5732874079132</v>
      </c>
      <c r="J111" s="192">
        <f t="shared" si="92"/>
        <v>296.81155161376466</v>
      </c>
      <c r="K111" s="192">
        <f t="shared" si="92"/>
        <v>268.2231706689991</v>
      </c>
      <c r="L111" s="192">
        <f t="shared" si="92"/>
        <v>247.49843214095242</v>
      </c>
      <c r="M111" s="192">
        <f t="shared" si="92"/>
        <v>208.88631085355689</v>
      </c>
      <c r="N111" s="192">
        <f t="shared" si="92"/>
        <v>192.23457831207395</v>
      </c>
      <c r="O111" s="192">
        <f t="shared" si="92"/>
        <v>177.47690384467813</v>
      </c>
      <c r="P111" s="192">
        <f t="shared" si="92"/>
        <v>161.45595235148485</v>
      </c>
      <c r="Q111" s="192">
        <f t="shared" si="92"/>
        <v>160.16416223038073</v>
      </c>
      <c r="R111" s="192">
        <f t="shared" ref="R111:V111" si="93">R79*1000000/R$6</f>
        <v>144.13585069230015</v>
      </c>
      <c r="S111" s="192">
        <f t="shared" si="93"/>
        <v>139.78367005473905</v>
      </c>
      <c r="T111" s="192">
        <f t="shared" si="93"/>
        <v>128.31852569117666</v>
      </c>
      <c r="U111" s="192">
        <f t="shared" si="93"/>
        <v>121.41465104808628</v>
      </c>
      <c r="V111" s="192">
        <f t="shared" si="93"/>
        <v>126.40445392441666</v>
      </c>
      <c r="W111" s="192">
        <f t="shared" ref="W111" si="94">W79*1000000/W$6</f>
        <v>130.02046284838474</v>
      </c>
      <c r="DA111" s="213" t="s">
        <v>283</v>
      </c>
    </row>
    <row r="112" spans="1:105" ht="12" customHeight="1" x14ac:dyDescent="0.25">
      <c r="A112" s="97" t="s">
        <v>57</v>
      </c>
      <c r="B112" s="74">
        <f t="shared" ref="B112:Q112" si="95">B80*1000000/B$6</f>
        <v>656.86351105079939</v>
      </c>
      <c r="C112" s="74">
        <f t="shared" si="95"/>
        <v>635.68724243916677</v>
      </c>
      <c r="D112" s="74">
        <f t="shared" si="95"/>
        <v>547.08607508082537</v>
      </c>
      <c r="E112" s="74">
        <f t="shared" si="95"/>
        <v>513.61577982096981</v>
      </c>
      <c r="F112" s="74">
        <f t="shared" si="95"/>
        <v>370.54965733088176</v>
      </c>
      <c r="G112" s="74">
        <f t="shared" si="95"/>
        <v>537.64881112787032</v>
      </c>
      <c r="H112" s="74">
        <f t="shared" si="95"/>
        <v>401.98917408378043</v>
      </c>
      <c r="I112" s="74">
        <f t="shared" si="95"/>
        <v>335.22934544983639</v>
      </c>
      <c r="J112" s="74">
        <f t="shared" si="95"/>
        <v>281.00013716950531</v>
      </c>
      <c r="K112" s="74">
        <f t="shared" si="95"/>
        <v>253.39937163603503</v>
      </c>
      <c r="L112" s="74">
        <f t="shared" si="95"/>
        <v>236.3026456638176</v>
      </c>
      <c r="M112" s="74">
        <f t="shared" si="95"/>
        <v>197.87371389836989</v>
      </c>
      <c r="N112" s="74">
        <f t="shared" si="95"/>
        <v>182.23552782501139</v>
      </c>
      <c r="O112" s="74">
        <f t="shared" si="95"/>
        <v>166.65197456611565</v>
      </c>
      <c r="P112" s="74">
        <f t="shared" si="95"/>
        <v>150.52016690920161</v>
      </c>
      <c r="Q112" s="74">
        <f t="shared" si="95"/>
        <v>148.78760297269926</v>
      </c>
      <c r="R112" s="74">
        <f t="shared" ref="R112:V112" si="96">R80*1000000/R$6</f>
        <v>133.71384416651486</v>
      </c>
      <c r="S112" s="74">
        <f t="shared" si="96"/>
        <v>130.29312205252617</v>
      </c>
      <c r="T112" s="74">
        <f t="shared" si="96"/>
        <v>118.85434763623388</v>
      </c>
      <c r="U112" s="74">
        <f t="shared" si="96"/>
        <v>112.39994863884735</v>
      </c>
      <c r="V112" s="74">
        <f t="shared" si="96"/>
        <v>116.92302678780509</v>
      </c>
      <c r="W112" s="74">
        <f t="shared" ref="W112" si="97">W80*1000000/W$6</f>
        <v>124.3253172701322</v>
      </c>
      <c r="DA112" s="90" t="s">
        <v>284</v>
      </c>
    </row>
    <row r="113" spans="1:105" ht="12" customHeight="1" x14ac:dyDescent="0.25">
      <c r="A113" s="97" t="s">
        <v>56</v>
      </c>
      <c r="B113" s="74">
        <f t="shared" ref="B113:Q113" si="98">B81*1000000/B$6</f>
        <v>0</v>
      </c>
      <c r="C113" s="74">
        <f t="shared" si="98"/>
        <v>0</v>
      </c>
      <c r="D113" s="74">
        <f t="shared" si="98"/>
        <v>0</v>
      </c>
      <c r="E113" s="74">
        <f t="shared" si="98"/>
        <v>0</v>
      </c>
      <c r="F113" s="74">
        <f t="shared" si="98"/>
        <v>0</v>
      </c>
      <c r="G113" s="74">
        <f t="shared" si="98"/>
        <v>0</v>
      </c>
      <c r="H113" s="74">
        <f t="shared" si="98"/>
        <v>0</v>
      </c>
      <c r="I113" s="74">
        <f t="shared" si="98"/>
        <v>0</v>
      </c>
      <c r="J113" s="74">
        <f t="shared" si="98"/>
        <v>0</v>
      </c>
      <c r="K113" s="74">
        <f t="shared" si="98"/>
        <v>0</v>
      </c>
      <c r="L113" s="74">
        <f t="shared" si="98"/>
        <v>0</v>
      </c>
      <c r="M113" s="74">
        <f t="shared" si="98"/>
        <v>0</v>
      </c>
      <c r="N113" s="74">
        <f t="shared" si="98"/>
        <v>0</v>
      </c>
      <c r="O113" s="74">
        <f t="shared" si="98"/>
        <v>0</v>
      </c>
      <c r="P113" s="74">
        <f t="shared" si="98"/>
        <v>0</v>
      </c>
      <c r="Q113" s="74">
        <f t="shared" si="98"/>
        <v>0</v>
      </c>
      <c r="R113" s="74">
        <f t="shared" ref="R113:V113" si="99">R81*1000000/R$6</f>
        <v>0</v>
      </c>
      <c r="S113" s="74">
        <f t="shared" si="99"/>
        <v>0</v>
      </c>
      <c r="T113" s="74">
        <f t="shared" si="99"/>
        <v>0</v>
      </c>
      <c r="U113" s="74">
        <f t="shared" si="99"/>
        <v>0</v>
      </c>
      <c r="V113" s="74">
        <f t="shared" si="99"/>
        <v>0</v>
      </c>
      <c r="W113" s="74">
        <f t="shared" ref="W113" si="100">W81*1000000/W$6</f>
        <v>0</v>
      </c>
      <c r="DA113" s="90" t="s">
        <v>285</v>
      </c>
    </row>
    <row r="114" spans="1:105" ht="12" customHeight="1" x14ac:dyDescent="0.25">
      <c r="A114" s="97" t="s">
        <v>55</v>
      </c>
      <c r="B114" s="74">
        <f t="shared" ref="B114:Q114" si="101">B82*1000000/B$6</f>
        <v>40.890037502849047</v>
      </c>
      <c r="C114" s="74">
        <f t="shared" si="101"/>
        <v>36.196168153115543</v>
      </c>
      <c r="D114" s="74">
        <f t="shared" si="101"/>
        <v>31.117840591217629</v>
      </c>
      <c r="E114" s="74">
        <f t="shared" si="101"/>
        <v>28.54075234106649</v>
      </c>
      <c r="F114" s="74">
        <f t="shared" si="101"/>
        <v>21.120447846862966</v>
      </c>
      <c r="G114" s="74">
        <f t="shared" si="101"/>
        <v>29.020326223524954</v>
      </c>
      <c r="H114" s="74">
        <f t="shared" si="101"/>
        <v>22.045687516239017</v>
      </c>
      <c r="I114" s="74">
        <f t="shared" si="101"/>
        <v>19.102554912266594</v>
      </c>
      <c r="J114" s="74">
        <f t="shared" si="101"/>
        <v>15.572855981185347</v>
      </c>
      <c r="K114" s="74">
        <f t="shared" si="101"/>
        <v>14.453331170264935</v>
      </c>
      <c r="L114" s="74">
        <f t="shared" si="101"/>
        <v>10.827642737551948</v>
      </c>
      <c r="M114" s="74">
        <f t="shared" si="101"/>
        <v>10.664496164530455</v>
      </c>
      <c r="N114" s="74">
        <f t="shared" si="101"/>
        <v>9.7753824713538595</v>
      </c>
      <c r="O114" s="74">
        <f t="shared" si="101"/>
        <v>10.632607330404465</v>
      </c>
      <c r="P114" s="74">
        <f t="shared" si="101"/>
        <v>10.75736554895405</v>
      </c>
      <c r="Q114" s="74">
        <f t="shared" si="101"/>
        <v>11.197398404641977</v>
      </c>
      <c r="R114" s="74">
        <f t="shared" ref="R114:V114" si="102">R82*1000000/R$6</f>
        <v>10.236334753088499</v>
      </c>
      <c r="S114" s="74">
        <f t="shared" si="102"/>
        <v>9.3172529501295624</v>
      </c>
      <c r="T114" s="74">
        <f t="shared" si="102"/>
        <v>9.2309742685175564</v>
      </c>
      <c r="U114" s="74">
        <f t="shared" si="102"/>
        <v>8.8702533663184795</v>
      </c>
      <c r="V114" s="74">
        <f t="shared" si="102"/>
        <v>9.3413808584748175</v>
      </c>
      <c r="W114" s="74">
        <f t="shared" ref="W114" si="103">W82*1000000/W$6</f>
        <v>5.4915871007496531</v>
      </c>
      <c r="DA114" s="90" t="s">
        <v>286</v>
      </c>
    </row>
    <row r="115" spans="1:105" ht="12" customHeight="1" x14ac:dyDescent="0.25">
      <c r="A115" s="107" t="s">
        <v>54</v>
      </c>
      <c r="B115" s="193">
        <f t="shared" ref="B115:Q115" si="104">B83*1000000/B$6</f>
        <v>0.42953103134603143</v>
      </c>
      <c r="C115" s="193">
        <f t="shared" si="104"/>
        <v>0.47130833974018549</v>
      </c>
      <c r="D115" s="193">
        <f t="shared" si="104"/>
        <v>0.2944150890380014</v>
      </c>
      <c r="E115" s="193">
        <f t="shared" si="104"/>
        <v>0.2635567408392594</v>
      </c>
      <c r="F115" s="193">
        <f t="shared" si="104"/>
        <v>0.28044651119019642</v>
      </c>
      <c r="G115" s="193">
        <f t="shared" si="104"/>
        <v>0.27483538281624714</v>
      </c>
      <c r="H115" s="193">
        <f t="shared" si="104"/>
        <v>0.22438356584176747</v>
      </c>
      <c r="I115" s="193">
        <f t="shared" si="104"/>
        <v>0.2413870458102268</v>
      </c>
      <c r="J115" s="193">
        <f t="shared" si="104"/>
        <v>0.23855846307405232</v>
      </c>
      <c r="K115" s="193">
        <f t="shared" si="104"/>
        <v>0.37046786269909543</v>
      </c>
      <c r="L115" s="193">
        <f t="shared" si="104"/>
        <v>0.36814373958291541</v>
      </c>
      <c r="M115" s="193">
        <f t="shared" si="104"/>
        <v>0.3481007906565694</v>
      </c>
      <c r="N115" s="193">
        <f t="shared" si="104"/>
        <v>0.22366801570871686</v>
      </c>
      <c r="O115" s="193">
        <f t="shared" si="104"/>
        <v>0.19232194815799972</v>
      </c>
      <c r="P115" s="193">
        <f t="shared" si="104"/>
        <v>0.17841989332923222</v>
      </c>
      <c r="Q115" s="193">
        <f t="shared" si="104"/>
        <v>0.17916085303950272</v>
      </c>
      <c r="R115" s="193">
        <f t="shared" ref="R115:V115" si="105">R83*1000000/R$6</f>
        <v>0.1856717726967716</v>
      </c>
      <c r="S115" s="193">
        <f t="shared" si="105"/>
        <v>0.17329505208330351</v>
      </c>
      <c r="T115" s="193">
        <f t="shared" si="105"/>
        <v>0.23320378642521006</v>
      </c>
      <c r="U115" s="193">
        <f t="shared" si="105"/>
        <v>0.14444904292046531</v>
      </c>
      <c r="V115" s="193">
        <f t="shared" si="105"/>
        <v>0.1400462781367838</v>
      </c>
      <c r="W115" s="193">
        <f t="shared" ref="W115" si="106">W83*1000000/W$6</f>
        <v>0.203558477502881</v>
      </c>
      <c r="DA115" s="214" t="s">
        <v>287</v>
      </c>
    </row>
    <row r="116" spans="1:105" ht="12" customHeight="1" x14ac:dyDescent="0.25">
      <c r="A116" s="209" t="s">
        <v>58</v>
      </c>
      <c r="B116" s="77">
        <f t="shared" ref="B116:Q116" si="107">B84*1000000/B$6</f>
        <v>0</v>
      </c>
      <c r="C116" s="77">
        <f t="shared" si="107"/>
        <v>0</v>
      </c>
      <c r="D116" s="77">
        <f t="shared" si="107"/>
        <v>0</v>
      </c>
      <c r="E116" s="77">
        <f t="shared" si="107"/>
        <v>0</v>
      </c>
      <c r="F116" s="77">
        <f t="shared" si="107"/>
        <v>0</v>
      </c>
      <c r="G116" s="77">
        <f t="shared" si="107"/>
        <v>0</v>
      </c>
      <c r="H116" s="77">
        <f t="shared" si="107"/>
        <v>0</v>
      </c>
      <c r="I116" s="77">
        <f t="shared" si="107"/>
        <v>0</v>
      </c>
      <c r="J116" s="77">
        <f t="shared" si="107"/>
        <v>0</v>
      </c>
      <c r="K116" s="77">
        <f t="shared" si="107"/>
        <v>0</v>
      </c>
      <c r="L116" s="77">
        <f t="shared" si="107"/>
        <v>0</v>
      </c>
      <c r="M116" s="77">
        <f t="shared" si="107"/>
        <v>0</v>
      </c>
      <c r="N116" s="77">
        <f t="shared" si="107"/>
        <v>0</v>
      </c>
      <c r="O116" s="77">
        <f t="shared" si="107"/>
        <v>0</v>
      </c>
      <c r="P116" s="77">
        <f t="shared" si="107"/>
        <v>0</v>
      </c>
      <c r="Q116" s="77">
        <f t="shared" si="107"/>
        <v>0</v>
      </c>
      <c r="R116" s="77">
        <f t="shared" ref="R116:V116" si="108">R84*1000000/R$6</f>
        <v>0</v>
      </c>
      <c r="S116" s="77">
        <f t="shared" si="108"/>
        <v>0</v>
      </c>
      <c r="T116" s="77">
        <f t="shared" si="108"/>
        <v>0</v>
      </c>
      <c r="U116" s="77">
        <f t="shared" si="108"/>
        <v>0</v>
      </c>
      <c r="V116" s="77">
        <f t="shared" si="108"/>
        <v>0</v>
      </c>
      <c r="W116" s="77">
        <f t="shared" ref="W116" si="109">W84*1000000/W$6</f>
        <v>0</v>
      </c>
      <c r="DA116" s="92" t="s">
        <v>288</v>
      </c>
    </row>
    <row r="118" spans="1:105" ht="12.95" customHeight="1" x14ac:dyDescent="0.25">
      <c r="A118" s="23" t="s">
        <v>48</v>
      </c>
      <c r="B118" s="206">
        <f t="shared" ref="B118:Q118" si="110">IF(B104=0,"",B104/B97)</f>
        <v>0.67304740721838385</v>
      </c>
      <c r="C118" s="206">
        <f t="shared" si="110"/>
        <v>0.69164792848292267</v>
      </c>
      <c r="D118" s="206">
        <f t="shared" si="110"/>
        <v>0.71237851466432778</v>
      </c>
      <c r="E118" s="206">
        <f t="shared" si="110"/>
        <v>0.73295409209919704</v>
      </c>
      <c r="F118" s="206">
        <f t="shared" si="110"/>
        <v>0.76020457313141621</v>
      </c>
      <c r="G118" s="206">
        <f t="shared" si="110"/>
        <v>0.76908793107306095</v>
      </c>
      <c r="H118" s="206">
        <f t="shared" si="110"/>
        <v>0.79700820007190654</v>
      </c>
      <c r="I118" s="206">
        <f t="shared" si="110"/>
        <v>0.81600910711766994</v>
      </c>
      <c r="J118" s="206">
        <f t="shared" si="110"/>
        <v>0.83716520147289286</v>
      </c>
      <c r="K118" s="206">
        <f t="shared" si="110"/>
        <v>0.8592146598867203</v>
      </c>
      <c r="L118" s="206">
        <f t="shared" si="110"/>
        <v>0.89490784214123331</v>
      </c>
      <c r="M118" s="206">
        <f t="shared" si="110"/>
        <v>0.89957987013531526</v>
      </c>
      <c r="N118" s="206">
        <f t="shared" si="110"/>
        <v>0.90322560821871001</v>
      </c>
      <c r="O118" s="206">
        <f t="shared" si="110"/>
        <v>0.92664172141052858</v>
      </c>
      <c r="P118" s="206">
        <f t="shared" si="110"/>
        <v>0.93556574539597404</v>
      </c>
      <c r="Q118" s="206">
        <f t="shared" si="110"/>
        <v>0.92903282676805288</v>
      </c>
      <c r="R118" s="206">
        <f t="shared" ref="R118:V118" si="111">IF(R104=0,"",R104/R97)</f>
        <v>0.95250617841920859</v>
      </c>
      <c r="S118" s="206">
        <f t="shared" si="111"/>
        <v>0.95235416444733656</v>
      </c>
      <c r="T118" s="206">
        <f t="shared" si="111"/>
        <v>0.97219317813001727</v>
      </c>
      <c r="U118" s="206">
        <f t="shared" si="111"/>
        <v>0.97884249039022908</v>
      </c>
      <c r="V118" s="206">
        <f t="shared" si="111"/>
        <v>1.0045190332674034</v>
      </c>
      <c r="W118" s="206">
        <f t="shared" ref="W118" si="112">IF(W104=0,"",W104/W97)</f>
        <v>0.98919203439573089</v>
      </c>
      <c r="DA118" s="218" t="s">
        <v>289</v>
      </c>
    </row>
    <row r="119" spans="1:105" ht="12" customHeight="1" x14ac:dyDescent="0.25">
      <c r="A119" s="97" t="s">
        <v>57</v>
      </c>
      <c r="B119" s="199">
        <f t="shared" ref="B119:Q119" si="113">IF(B105=0,"",B105/B98)</f>
        <v>0.67495175286712428</v>
      </c>
      <c r="C119" s="199">
        <f t="shared" si="113"/>
        <v>0.69424574757701174</v>
      </c>
      <c r="D119" s="199">
        <f t="shared" si="113"/>
        <v>0.71621528169438942</v>
      </c>
      <c r="E119" s="199">
        <f t="shared" si="113"/>
        <v>0.73805990969847479</v>
      </c>
      <c r="F119" s="199">
        <f t="shared" si="113"/>
        <v>0.7672222643997878</v>
      </c>
      <c r="G119" s="199">
        <f t="shared" si="113"/>
        <v>0.7765251749094837</v>
      </c>
      <c r="H119" s="199">
        <f t="shared" si="113"/>
        <v>0.80636656958423214</v>
      </c>
      <c r="I119" s="199">
        <f t="shared" si="113"/>
        <v>0.82675552588773027</v>
      </c>
      <c r="J119" s="199">
        <f t="shared" si="113"/>
        <v>0.84934819593676847</v>
      </c>
      <c r="K119" s="199">
        <f t="shared" si="113"/>
        <v>0.87350022511199632</v>
      </c>
      <c r="L119" s="199">
        <f t="shared" si="113"/>
        <v>0.90857656508533424</v>
      </c>
      <c r="M119" s="199">
        <f t="shared" si="113"/>
        <v>0.91577546351505468</v>
      </c>
      <c r="N119" s="199">
        <f t="shared" si="113"/>
        <v>0.91823497541699861</v>
      </c>
      <c r="O119" s="199">
        <f t="shared" si="113"/>
        <v>0.9458889374251932</v>
      </c>
      <c r="P119" s="199">
        <f t="shared" si="113"/>
        <v>0.95707572064381063</v>
      </c>
      <c r="Q119" s="199">
        <f t="shared" si="113"/>
        <v>0.95070141329566793</v>
      </c>
      <c r="R119" s="199">
        <f t="shared" ref="R119:V119" si="114">IF(R105=0,"",R105/R98)</f>
        <v>0.976601225021129</v>
      </c>
      <c r="S119" s="199">
        <f t="shared" si="114"/>
        <v>0.97360117561620996</v>
      </c>
      <c r="T119" s="199">
        <f t="shared" si="114"/>
        <v>0.99682555161809872</v>
      </c>
      <c r="U119" s="199">
        <f t="shared" si="114"/>
        <v>1.0035466644898758</v>
      </c>
      <c r="V119" s="199">
        <f t="shared" si="114"/>
        <v>1.0311995306225092</v>
      </c>
      <c r="W119" s="199">
        <f t="shared" ref="W119" si="115">IF(W105=0,"",W105/W98)</f>
        <v>1.0113011758019383</v>
      </c>
      <c r="DA119" s="59" t="s">
        <v>290</v>
      </c>
    </row>
    <row r="120" spans="1:105" ht="12" customHeight="1" x14ac:dyDescent="0.25">
      <c r="A120" s="97" t="s">
        <v>56</v>
      </c>
      <c r="B120" s="200">
        <f t="shared" ref="B120:Q120" si="116">IF(B106=0,"",B106/B99)</f>
        <v>1.8998925920708356</v>
      </c>
      <c r="C120" s="200">
        <f t="shared" si="116"/>
        <v>2.0005092773362656</v>
      </c>
      <c r="D120" s="200">
        <f t="shared" si="116"/>
        <v>2.1167031064837527</v>
      </c>
      <c r="E120" s="200">
        <f t="shared" si="116"/>
        <v>2.2415738234936531</v>
      </c>
      <c r="F120" s="200">
        <f t="shared" si="116"/>
        <v>2.3856360652762252</v>
      </c>
      <c r="G120" s="200">
        <f t="shared" si="116"/>
        <v>2.5537728717279902</v>
      </c>
      <c r="H120" s="200">
        <f t="shared" si="116"/>
        <v>2.7323847376922399</v>
      </c>
      <c r="I120" s="200">
        <f t="shared" si="116"/>
        <v>2.837326135849596</v>
      </c>
      <c r="J120" s="200">
        <f t="shared" si="116"/>
        <v>2.8918055816994443</v>
      </c>
      <c r="K120" s="200">
        <f t="shared" si="116"/>
        <v>2.9920160181961624</v>
      </c>
      <c r="L120" s="200">
        <f t="shared" si="116"/>
        <v>3.0955141210132386</v>
      </c>
      <c r="M120" s="200">
        <f t="shared" si="116"/>
        <v>3.1888995615732219</v>
      </c>
      <c r="N120" s="200">
        <f t="shared" si="116"/>
        <v>3.3070773468794785</v>
      </c>
      <c r="O120" s="200">
        <f t="shared" si="116"/>
        <v>3.4359820575617879</v>
      </c>
      <c r="P120" s="200">
        <f t="shared" si="116"/>
        <v>3.5816292138579637</v>
      </c>
      <c r="Q120" s="200">
        <f t="shared" si="116"/>
        <v>3.6986092166364757</v>
      </c>
      <c r="R120" s="200">
        <f t="shared" ref="R120:V120" si="117">IF(R106=0,"",R106/R99)</f>
        <v>3.8050939776468558</v>
      </c>
      <c r="S120" s="200">
        <f t="shared" si="117"/>
        <v>3.9397361675724372</v>
      </c>
      <c r="T120" s="200">
        <f t="shared" si="117"/>
        <v>4.0646790667782735</v>
      </c>
      <c r="U120" s="200">
        <f t="shared" si="117"/>
        <v>4.1793303457997757</v>
      </c>
      <c r="V120" s="200">
        <f t="shared" si="117"/>
        <v>4.2973885390007371</v>
      </c>
      <c r="W120" s="200">
        <f t="shared" ref="W120" si="118">IF(W106=0,"",W106/W99)</f>
        <v>4.37406509061862</v>
      </c>
      <c r="DA120" s="63" t="s">
        <v>291</v>
      </c>
    </row>
    <row r="121" spans="1:105" ht="12" customHeight="1" x14ac:dyDescent="0.25">
      <c r="A121" s="97" t="s">
        <v>55</v>
      </c>
      <c r="B121" s="200">
        <f t="shared" ref="B121:Q121" si="119">IF(B107=0,"",B107/B100)</f>
        <v>0.63456324339216186</v>
      </c>
      <c r="C121" s="200">
        <f t="shared" si="119"/>
        <v>0.64290496099972227</v>
      </c>
      <c r="D121" s="200">
        <f t="shared" si="119"/>
        <v>0.64919152184310625</v>
      </c>
      <c r="E121" s="200">
        <f t="shared" si="119"/>
        <v>0.65413932598886138</v>
      </c>
      <c r="F121" s="200">
        <f t="shared" si="119"/>
        <v>0.66301489602264507</v>
      </c>
      <c r="G121" s="200">
        <f t="shared" si="119"/>
        <v>0.66220110384628916</v>
      </c>
      <c r="H121" s="200">
        <f t="shared" si="119"/>
        <v>0.67172015863899281</v>
      </c>
      <c r="I121" s="200">
        <f t="shared" si="119"/>
        <v>0.68026353343870882</v>
      </c>
      <c r="J121" s="200">
        <f t="shared" si="119"/>
        <v>0.68455821998605437</v>
      </c>
      <c r="K121" s="200">
        <f t="shared" si="119"/>
        <v>0.68983510204528076</v>
      </c>
      <c r="L121" s="200">
        <f t="shared" si="119"/>
        <v>0.69899448308207646</v>
      </c>
      <c r="M121" s="200">
        <f t="shared" si="119"/>
        <v>0.69737235531998931</v>
      </c>
      <c r="N121" s="200">
        <f t="shared" si="119"/>
        <v>0.7061243368364688</v>
      </c>
      <c r="O121" s="200">
        <f t="shared" si="119"/>
        <v>0.71257543153297709</v>
      </c>
      <c r="P121" s="200">
        <f t="shared" si="119"/>
        <v>0.71686400247776461</v>
      </c>
      <c r="Q121" s="200">
        <f t="shared" si="119"/>
        <v>0.72264519654581705</v>
      </c>
      <c r="R121" s="200">
        <f t="shared" ref="R121:V121" si="120">IF(R107=0,"",R107/R100)</f>
        <v>0.73144351346564163</v>
      </c>
      <c r="S121" s="200">
        <f t="shared" si="120"/>
        <v>0.74261415801574437</v>
      </c>
      <c r="T121" s="200">
        <f t="shared" si="120"/>
        <v>0.75374154856529674</v>
      </c>
      <c r="U121" s="200">
        <f t="shared" si="120"/>
        <v>0.76545350466605244</v>
      </c>
      <c r="V121" s="200">
        <f t="shared" si="120"/>
        <v>0.77482579113103489</v>
      </c>
      <c r="W121" s="200">
        <f t="shared" ref="W121" si="121">IF(W107=0,"",W107/W100)</f>
        <v>0.78845105474136457</v>
      </c>
      <c r="DA121" s="63" t="s">
        <v>292</v>
      </c>
    </row>
    <row r="122" spans="1:105" ht="12" customHeight="1" x14ac:dyDescent="0.25">
      <c r="A122" s="109" t="s">
        <v>54</v>
      </c>
      <c r="B122" s="201">
        <f t="shared" ref="B122:Q122" si="122">IF(B108=0,"",B108/B101)</f>
        <v>0.76581370415522498</v>
      </c>
      <c r="C122" s="201">
        <f t="shared" si="122"/>
        <v>0.76791778956437362</v>
      </c>
      <c r="D122" s="201">
        <f t="shared" si="122"/>
        <v>0.77127648386102143</v>
      </c>
      <c r="E122" s="201">
        <f t="shared" si="122"/>
        <v>0.77418803198158226</v>
      </c>
      <c r="F122" s="201">
        <f t="shared" si="122"/>
        <v>0.77712255149032505</v>
      </c>
      <c r="G122" s="201">
        <f t="shared" si="122"/>
        <v>0.7803085910408929</v>
      </c>
      <c r="H122" s="201">
        <f t="shared" si="122"/>
        <v>0.78409493366857685</v>
      </c>
      <c r="I122" s="201">
        <f t="shared" si="122"/>
        <v>0.78599969255048363</v>
      </c>
      <c r="J122" s="201">
        <f t="shared" si="122"/>
        <v>0.78593606280184847</v>
      </c>
      <c r="K122" s="201">
        <f t="shared" si="122"/>
        <v>0.78700793100749056</v>
      </c>
      <c r="L122" s="201">
        <f t="shared" si="122"/>
        <v>0.78889584593270357</v>
      </c>
      <c r="M122" s="201">
        <f t="shared" si="122"/>
        <v>0.79175064191036459</v>
      </c>
      <c r="N122" s="201">
        <f t="shared" si="122"/>
        <v>0.79419315468960017</v>
      </c>
      <c r="O122" s="201">
        <f t="shared" si="122"/>
        <v>0.79700075700914919</v>
      </c>
      <c r="P122" s="201">
        <f t="shared" si="122"/>
        <v>0.79935931828847773</v>
      </c>
      <c r="Q122" s="201">
        <f t="shared" si="122"/>
        <v>0.80311456605136822</v>
      </c>
      <c r="R122" s="201">
        <f t="shared" ref="R122:V122" si="123">IF(R108=0,"",R108/R101)</f>
        <v>0.8085919209308472</v>
      </c>
      <c r="S122" s="201">
        <f t="shared" si="123"/>
        <v>0.8164357893861024</v>
      </c>
      <c r="T122" s="201">
        <f t="shared" si="123"/>
        <v>0.82579306308806311</v>
      </c>
      <c r="U122" s="201">
        <f t="shared" si="123"/>
        <v>0.83651409969152646</v>
      </c>
      <c r="V122" s="201">
        <f t="shared" si="123"/>
        <v>0.84847922049834223</v>
      </c>
      <c r="W122" s="201">
        <f t="shared" ref="W122" si="124">IF(W108=0,"",W108/W101)</f>
        <v>0.85892848612440453</v>
      </c>
      <c r="DA122" s="60" t="s">
        <v>293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25">IF(B96=0,0,B96/B$19)</f>
        <v>209.53079118794659</v>
      </c>
      <c r="C126" s="203">
        <f t="shared" si="125"/>
        <v>214.60714225754984</v>
      </c>
      <c r="D126" s="203">
        <f t="shared" si="125"/>
        <v>208.49735853267293</v>
      </c>
      <c r="E126" s="203">
        <f t="shared" si="125"/>
        <v>208.59790461644366</v>
      </c>
      <c r="F126" s="203">
        <f t="shared" si="125"/>
        <v>200.67297747959742</v>
      </c>
      <c r="G126" s="203">
        <f t="shared" si="125"/>
        <v>216.9862981030233</v>
      </c>
      <c r="H126" s="203">
        <f t="shared" si="125"/>
        <v>209.56547911002653</v>
      </c>
      <c r="I126" s="203">
        <f t="shared" si="125"/>
        <v>201.24563355919855</v>
      </c>
      <c r="J126" s="203">
        <f t="shared" si="125"/>
        <v>191.78857360793759</v>
      </c>
      <c r="K126" s="203">
        <f t="shared" si="125"/>
        <v>194.59965713842465</v>
      </c>
      <c r="L126" s="203">
        <f t="shared" si="125"/>
        <v>225.58041537399257</v>
      </c>
      <c r="M126" s="203">
        <f t="shared" si="125"/>
        <v>208.98317583683888</v>
      </c>
      <c r="N126" s="203">
        <f t="shared" si="125"/>
        <v>217.98199387342089</v>
      </c>
      <c r="O126" s="203">
        <f t="shared" si="125"/>
        <v>204.45924187186694</v>
      </c>
      <c r="P126" s="203">
        <f t="shared" si="125"/>
        <v>190.67003412380032</v>
      </c>
      <c r="Q126" s="203">
        <f t="shared" si="125"/>
        <v>193.58184225574558</v>
      </c>
      <c r="R126" s="203">
        <f t="shared" ref="R126:V126" si="126">IF(R96=0,0,R96/R$19)</f>
        <v>198.71467249522311</v>
      </c>
      <c r="S126" s="203">
        <f t="shared" si="126"/>
        <v>198.82188089728035</v>
      </c>
      <c r="T126" s="203">
        <f t="shared" si="126"/>
        <v>190.19058701683875</v>
      </c>
      <c r="U126" s="203">
        <f t="shared" si="126"/>
        <v>184.13644864560791</v>
      </c>
      <c r="V126" s="203">
        <f t="shared" si="126"/>
        <v>177.10662918258021</v>
      </c>
      <c r="W126" s="203">
        <f t="shared" ref="W126" si="127">IF(W96=0,0,W96/W$19)</f>
        <v>192.44203572285798</v>
      </c>
      <c r="DA126" s="216" t="s">
        <v>294</v>
      </c>
    </row>
    <row r="127" spans="1:105" ht="12" customHeight="1" x14ac:dyDescent="0.25">
      <c r="A127" s="208" t="s">
        <v>39</v>
      </c>
      <c r="B127" s="192">
        <f t="shared" ref="B127:Q127" si="128">IF(B97=0,0,B97/B$19)</f>
        <v>184.61468068971857</v>
      </c>
      <c r="C127" s="192">
        <f t="shared" si="128"/>
        <v>189.24280058054828</v>
      </c>
      <c r="D127" s="192">
        <f t="shared" si="128"/>
        <v>182.85368224103908</v>
      </c>
      <c r="E127" s="192">
        <f t="shared" si="128"/>
        <v>182.76629807984591</v>
      </c>
      <c r="F127" s="192">
        <f t="shared" si="128"/>
        <v>174.55010624472615</v>
      </c>
      <c r="G127" s="192">
        <f t="shared" si="128"/>
        <v>190.62649334950299</v>
      </c>
      <c r="H127" s="192">
        <f t="shared" si="128"/>
        <v>182.86040213163511</v>
      </c>
      <c r="I127" s="192">
        <f t="shared" si="128"/>
        <v>174.34703784704712</v>
      </c>
      <c r="J127" s="192">
        <f t="shared" si="128"/>
        <v>165.36246419987344</v>
      </c>
      <c r="K127" s="192">
        <f t="shared" si="128"/>
        <v>168.17721103821154</v>
      </c>
      <c r="L127" s="192">
        <f t="shared" si="128"/>
        <v>198.81924603318376</v>
      </c>
      <c r="M127" s="192">
        <f t="shared" si="128"/>
        <v>182.35131233545769</v>
      </c>
      <c r="N127" s="192">
        <f t="shared" si="128"/>
        <v>191.80276829693688</v>
      </c>
      <c r="O127" s="192">
        <f t="shared" si="128"/>
        <v>178.40592529205469</v>
      </c>
      <c r="P127" s="192">
        <f t="shared" si="128"/>
        <v>164.74387557759025</v>
      </c>
      <c r="Q127" s="192">
        <f t="shared" si="128"/>
        <v>167.75869317077053</v>
      </c>
      <c r="R127" s="192">
        <f t="shared" ref="R127:V127" si="129">IF(R97=0,0,R97/R$19)</f>
        <v>173.2098792425974</v>
      </c>
      <c r="S127" s="192">
        <f t="shared" si="129"/>
        <v>173.64557579872687</v>
      </c>
      <c r="T127" s="192">
        <f t="shared" si="129"/>
        <v>165.53796494184755</v>
      </c>
      <c r="U127" s="192">
        <f t="shared" si="129"/>
        <v>159.74571941507875</v>
      </c>
      <c r="V127" s="192">
        <f t="shared" si="129"/>
        <v>152.6064579484061</v>
      </c>
      <c r="W127" s="192">
        <f t="shared" ref="W127" si="130">IF(W97=0,0,W97/W$19)</f>
        <v>167.55925793301239</v>
      </c>
      <c r="DA127" s="213" t="s">
        <v>295</v>
      </c>
    </row>
    <row r="128" spans="1:105" ht="12" customHeight="1" x14ac:dyDescent="0.25">
      <c r="A128" s="97" t="s">
        <v>57</v>
      </c>
      <c r="B128" s="74">
        <f t="shared" ref="B128:Q128" si="131">IF(B98=0,0,B98/B$19)</f>
        <v>169.97664172533692</v>
      </c>
      <c r="C128" s="74">
        <f t="shared" si="131"/>
        <v>175.19238166953443</v>
      </c>
      <c r="D128" s="74">
        <f t="shared" si="131"/>
        <v>168.96119667826449</v>
      </c>
      <c r="E128" s="74">
        <f t="shared" si="131"/>
        <v>168.8343371727799</v>
      </c>
      <c r="F128" s="74">
        <f t="shared" si="131"/>
        <v>160.51622748844377</v>
      </c>
      <c r="G128" s="74">
        <f t="shared" si="131"/>
        <v>175.94897510085815</v>
      </c>
      <c r="H128" s="74">
        <f t="shared" si="131"/>
        <v>168.21573706353124</v>
      </c>
      <c r="I128" s="74">
        <f t="shared" si="131"/>
        <v>159.84418368022727</v>
      </c>
      <c r="J128" s="74">
        <f t="shared" si="131"/>
        <v>151.69631557458894</v>
      </c>
      <c r="K128" s="74">
        <f t="shared" si="131"/>
        <v>153.71511685863717</v>
      </c>
      <c r="L128" s="74">
        <f t="shared" si="131"/>
        <v>184.59129785857712</v>
      </c>
      <c r="M128" s="74">
        <f t="shared" si="131"/>
        <v>167.56495389900351</v>
      </c>
      <c r="N128" s="74">
        <f t="shared" si="131"/>
        <v>176.93202778873058</v>
      </c>
      <c r="O128" s="74">
        <f t="shared" si="131"/>
        <v>162.42536564024036</v>
      </c>
      <c r="P128" s="74">
        <f t="shared" si="131"/>
        <v>148.7112905982508</v>
      </c>
      <c r="Q128" s="74">
        <f t="shared" si="131"/>
        <v>150.40453611833723</v>
      </c>
      <c r="R128" s="74">
        <f t="shared" ref="R128:V128" si="132">IF(R98=0,0,R98/R$19)</f>
        <v>154.88383942728123</v>
      </c>
      <c r="S128" s="74">
        <f t="shared" si="132"/>
        <v>156.21414097700321</v>
      </c>
      <c r="T128" s="74">
        <f t="shared" si="132"/>
        <v>147.29837059738958</v>
      </c>
      <c r="U128" s="74">
        <f t="shared" si="132"/>
        <v>141.65695607620293</v>
      </c>
      <c r="V128" s="74">
        <f t="shared" si="132"/>
        <v>135.22715705995662</v>
      </c>
      <c r="W128" s="74">
        <f t="shared" ref="W128" si="133">IF(W98=0,0,W98/W$19)</f>
        <v>149.21741536015307</v>
      </c>
      <c r="DA128" s="90" t="s">
        <v>296</v>
      </c>
    </row>
    <row r="129" spans="1:105" ht="12" customHeight="1" x14ac:dyDescent="0.25">
      <c r="A129" s="97" t="s">
        <v>56</v>
      </c>
      <c r="B129" s="74">
        <f t="shared" ref="B129:Q129" si="134">IF(B99=0,0,B99/B$19)</f>
        <v>1.3593769427932117E-2</v>
      </c>
      <c r="C129" s="74">
        <f t="shared" si="134"/>
        <v>1.411315210600354E-2</v>
      </c>
      <c r="D129" s="74">
        <f t="shared" si="134"/>
        <v>1.4583332122216448E-2</v>
      </c>
      <c r="E129" s="74">
        <f t="shared" si="134"/>
        <v>1.4964997008903021E-2</v>
      </c>
      <c r="F129" s="74">
        <f t="shared" si="134"/>
        <v>1.5536620426370783E-2</v>
      </c>
      <c r="G129" s="74">
        <f t="shared" si="134"/>
        <v>1.6975097136709628E-2</v>
      </c>
      <c r="H129" s="74">
        <f t="shared" si="134"/>
        <v>1.8469352059260292E-2</v>
      </c>
      <c r="I129" s="74">
        <f t="shared" si="134"/>
        <v>1.992436907946692E-2</v>
      </c>
      <c r="J129" s="74">
        <f t="shared" si="134"/>
        <v>2.081994759409863E-2</v>
      </c>
      <c r="K129" s="74">
        <f t="shared" si="134"/>
        <v>2.2088164832551275E-2</v>
      </c>
      <c r="L129" s="74">
        <f t="shared" si="134"/>
        <v>2.6140170893500056E-2</v>
      </c>
      <c r="M129" s="74">
        <f t="shared" si="134"/>
        <v>2.5685833435209818E-2</v>
      </c>
      <c r="N129" s="74">
        <f t="shared" si="134"/>
        <v>2.7957213679892238E-2</v>
      </c>
      <c r="O129" s="74">
        <f t="shared" si="134"/>
        <v>2.9829964250027603E-2</v>
      </c>
      <c r="P129" s="74">
        <f t="shared" si="134"/>
        <v>3.4771251802469795E-2</v>
      </c>
      <c r="Q129" s="74">
        <f t="shared" si="134"/>
        <v>3.4690789302241273E-2</v>
      </c>
      <c r="R129" s="74">
        <f t="shared" ref="R129:V129" si="135">IF(R99=0,0,R99/R$19)</f>
        <v>3.5685110316436702E-2</v>
      </c>
      <c r="S129" s="74">
        <f t="shared" si="135"/>
        <v>3.8050382687383873E-2</v>
      </c>
      <c r="T129" s="74">
        <f t="shared" si="135"/>
        <v>4.1057123614055342E-2</v>
      </c>
      <c r="U129" s="74">
        <f t="shared" si="135"/>
        <v>4.2372381400986023E-2</v>
      </c>
      <c r="V129" s="74">
        <f t="shared" si="135"/>
        <v>4.5805812282904944E-2</v>
      </c>
      <c r="W129" s="74">
        <f t="shared" ref="W129" si="136">IF(W99=0,0,W99/W$19)</f>
        <v>4.7589237707179946E-2</v>
      </c>
      <c r="DA129" s="90" t="s">
        <v>297</v>
      </c>
    </row>
    <row r="130" spans="1:105" ht="12" customHeight="1" x14ac:dyDescent="0.25">
      <c r="A130" s="97" t="s">
        <v>55</v>
      </c>
      <c r="B130" s="74">
        <f t="shared" ref="B130:Q130" si="137">IF(B100=0,0,B100/B$19)</f>
        <v>12.929686831187222</v>
      </c>
      <c r="C130" s="74">
        <f t="shared" si="137"/>
        <v>12.351831260839441</v>
      </c>
      <c r="D130" s="74">
        <f t="shared" si="137"/>
        <v>12.17287300775374</v>
      </c>
      <c r="E130" s="74">
        <f t="shared" si="137"/>
        <v>12.148955546877676</v>
      </c>
      <c r="F130" s="74">
        <f t="shared" si="137"/>
        <v>12.171567660293134</v>
      </c>
      <c r="G130" s="74">
        <f t="shared" si="137"/>
        <v>12.728842482183417</v>
      </c>
      <c r="H130" s="74">
        <f t="shared" si="137"/>
        <v>12.64606059274964</v>
      </c>
      <c r="I130" s="74">
        <f t="shared" si="137"/>
        <v>12.516075569251964</v>
      </c>
      <c r="J130" s="74">
        <f t="shared" si="137"/>
        <v>11.756557544835802</v>
      </c>
      <c r="K130" s="74">
        <f t="shared" si="137"/>
        <v>12.352747259198827</v>
      </c>
      <c r="L130" s="74">
        <f t="shared" si="137"/>
        <v>11.958545256564092</v>
      </c>
      <c r="M130" s="74">
        <f t="shared" si="137"/>
        <v>12.51331264974433</v>
      </c>
      <c r="N130" s="74">
        <f t="shared" si="137"/>
        <v>12.541302563754948</v>
      </c>
      <c r="O130" s="74">
        <f t="shared" si="137"/>
        <v>13.422769118910855</v>
      </c>
      <c r="P130" s="74">
        <f t="shared" si="137"/>
        <v>13.476863003728941</v>
      </c>
      <c r="Q130" s="74">
        <f t="shared" si="137"/>
        <v>14.593073548906148</v>
      </c>
      <c r="R130" s="74">
        <f t="shared" ref="R130:V130" si="138">IF(R100=0,0,R100/R$19)</f>
        <v>15.573690528356918</v>
      </c>
      <c r="S130" s="74">
        <f t="shared" si="138"/>
        <v>14.476435387833806</v>
      </c>
      <c r="T130" s="74">
        <f t="shared" si="138"/>
        <v>15.142070484502016</v>
      </c>
      <c r="U130" s="74">
        <f t="shared" si="138"/>
        <v>15.009958953084983</v>
      </c>
      <c r="V130" s="74">
        <f t="shared" si="138"/>
        <v>14.310875290726567</v>
      </c>
      <c r="W130" s="74">
        <f t="shared" ref="W130" si="139">IF(W100=0,0,W100/W$19)</f>
        <v>15.282596022581114</v>
      </c>
      <c r="DA130" s="90" t="s">
        <v>298</v>
      </c>
    </row>
    <row r="131" spans="1:105" ht="12" customHeight="1" x14ac:dyDescent="0.25">
      <c r="A131" s="107" t="s">
        <v>54</v>
      </c>
      <c r="B131" s="193">
        <f t="shared" ref="B131:Q131" si="140">IF(B101=0,0,B101/B$19)</f>
        <v>1.6947583637664709</v>
      </c>
      <c r="C131" s="193">
        <f t="shared" si="140"/>
        <v>1.6844744980684534</v>
      </c>
      <c r="D131" s="193">
        <f t="shared" si="140"/>
        <v>1.7050292228986381</v>
      </c>
      <c r="E131" s="193">
        <f t="shared" si="140"/>
        <v>1.7680403631794297</v>
      </c>
      <c r="F131" s="193">
        <f t="shared" si="140"/>
        <v>1.8467744755628401</v>
      </c>
      <c r="G131" s="193">
        <f t="shared" si="140"/>
        <v>1.9317006693247458</v>
      </c>
      <c r="H131" s="193">
        <f t="shared" si="140"/>
        <v>1.980135123294944</v>
      </c>
      <c r="I131" s="193">
        <f t="shared" si="140"/>
        <v>1.966854228488472</v>
      </c>
      <c r="J131" s="193">
        <f t="shared" si="140"/>
        <v>1.8887711328546057</v>
      </c>
      <c r="K131" s="193">
        <f t="shared" si="140"/>
        <v>2.0872587555430133</v>
      </c>
      <c r="L131" s="193">
        <f t="shared" si="140"/>
        <v>2.2432627471490618</v>
      </c>
      <c r="M131" s="193">
        <f t="shared" si="140"/>
        <v>2.24735995327462</v>
      </c>
      <c r="N131" s="193">
        <f t="shared" si="140"/>
        <v>2.3014807307715301</v>
      </c>
      <c r="O131" s="193">
        <f t="shared" si="140"/>
        <v>2.5279605686534374</v>
      </c>
      <c r="P131" s="193">
        <f t="shared" si="140"/>
        <v>2.5209507238080318</v>
      </c>
      <c r="Q131" s="193">
        <f t="shared" si="140"/>
        <v>2.7263927142248825</v>
      </c>
      <c r="R131" s="193">
        <f t="shared" ref="R131:V131" si="141">IF(R101=0,0,R101/R$19)</f>
        <v>2.7166641766428414</v>
      </c>
      <c r="S131" s="193">
        <f t="shared" si="141"/>
        <v>2.916949051202427</v>
      </c>
      <c r="T131" s="193">
        <f t="shared" si="141"/>
        <v>3.05646673634191</v>
      </c>
      <c r="U131" s="193">
        <f t="shared" si="141"/>
        <v>3.0364320043898751</v>
      </c>
      <c r="V131" s="193">
        <f t="shared" si="141"/>
        <v>3.0226197854399692</v>
      </c>
      <c r="W131" s="193">
        <f t="shared" ref="W131" si="142">IF(W101=0,0,W101/W$19)</f>
        <v>3.0116573125710762</v>
      </c>
      <c r="DA131" s="214" t="s">
        <v>299</v>
      </c>
    </row>
    <row r="132" spans="1:105" ht="12" customHeight="1" x14ac:dyDescent="0.25">
      <c r="A132" s="209" t="s">
        <v>58</v>
      </c>
      <c r="B132" s="77">
        <f t="shared" ref="B132:Q132" si="143">IF(B102=0,0,B102/B$19)</f>
        <v>24.916110498228001</v>
      </c>
      <c r="C132" s="77">
        <f t="shared" si="143"/>
        <v>25.364341677001566</v>
      </c>
      <c r="D132" s="77">
        <f t="shared" si="143"/>
        <v>25.643676291633881</v>
      </c>
      <c r="E132" s="77">
        <f t="shared" si="143"/>
        <v>25.831606536597732</v>
      </c>
      <c r="F132" s="77">
        <f t="shared" si="143"/>
        <v>26.122871234871287</v>
      </c>
      <c r="G132" s="77">
        <f t="shared" si="143"/>
        <v>26.359804753520326</v>
      </c>
      <c r="H132" s="77">
        <f t="shared" si="143"/>
        <v>26.705076978391446</v>
      </c>
      <c r="I132" s="77">
        <f t="shared" si="143"/>
        <v>26.898595712151447</v>
      </c>
      <c r="J132" s="77">
        <f t="shared" si="143"/>
        <v>26.426109408064168</v>
      </c>
      <c r="K132" s="77">
        <f t="shared" si="143"/>
        <v>26.422446100213083</v>
      </c>
      <c r="L132" s="77">
        <f t="shared" si="143"/>
        <v>26.761169340808774</v>
      </c>
      <c r="M132" s="77">
        <f t="shared" si="143"/>
        <v>26.631863501381215</v>
      </c>
      <c r="N132" s="77">
        <f t="shared" si="143"/>
        <v>26.179225576483958</v>
      </c>
      <c r="O132" s="77">
        <f t="shared" si="143"/>
        <v>26.05331657981224</v>
      </c>
      <c r="P132" s="77">
        <f t="shared" si="143"/>
        <v>25.926158546210079</v>
      </c>
      <c r="Q132" s="77">
        <f t="shared" si="143"/>
        <v>25.823149084975071</v>
      </c>
      <c r="R132" s="77">
        <f t="shared" ref="R132:V132" si="144">IF(R102=0,0,R102/R$19)</f>
        <v>25.504793252625685</v>
      </c>
      <c r="S132" s="77">
        <f t="shared" si="144"/>
        <v>25.17630509855347</v>
      </c>
      <c r="T132" s="77">
        <f t="shared" si="144"/>
        <v>24.6526220749912</v>
      </c>
      <c r="U132" s="77">
        <f t="shared" si="144"/>
        <v>24.390729230529146</v>
      </c>
      <c r="V132" s="77">
        <f t="shared" si="144"/>
        <v>24.500171234174125</v>
      </c>
      <c r="W132" s="77">
        <f t="shared" ref="W132" si="145">IF(W102=0,0,W102/W$19)</f>
        <v>24.882777789845559</v>
      </c>
      <c r="DA132" s="92" t="s">
        <v>300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46">IF(B104=0,0,B104/B$19)</f>
        <v>124.25443217266492</v>
      </c>
      <c r="C134" s="153">
        <f t="shared" si="146"/>
        <v>130.88939100184305</v>
      </c>
      <c r="D134" s="153">
        <f t="shared" si="146"/>
        <v>130.26103455577439</v>
      </c>
      <c r="E134" s="153">
        <f t="shared" si="146"/>
        <v>133.95930607544469</v>
      </c>
      <c r="F134" s="153">
        <f t="shared" si="146"/>
        <v>132.69378900781538</v>
      </c>
      <c r="G134" s="153">
        <f t="shared" si="146"/>
        <v>146.60853537788188</v>
      </c>
      <c r="H134" s="153">
        <f t="shared" si="146"/>
        <v>145.74123996735952</v>
      </c>
      <c r="I134" s="153">
        <f t="shared" si="146"/>
        <v>142.26877068217954</v>
      </c>
      <c r="J134" s="153">
        <f t="shared" si="146"/>
        <v>138.43570065794108</v>
      </c>
      <c r="K134" s="153">
        <f t="shared" si="146"/>
        <v>144.5003251828941</v>
      </c>
      <c r="L134" s="153">
        <f t="shared" si="146"/>
        <v>177.92490244370344</v>
      </c>
      <c r="M134" s="153">
        <f t="shared" si="146"/>
        <v>164.03956986973532</v>
      </c>
      <c r="N134" s="153">
        <f t="shared" si="146"/>
        <v>173.24117205303313</v>
      </c>
      <c r="O134" s="153">
        <f t="shared" si="146"/>
        <v>165.31837372246773</v>
      </c>
      <c r="P134" s="153">
        <f t="shared" si="146"/>
        <v>154.12872675416983</v>
      </c>
      <c r="Q134" s="153">
        <f t="shared" si="146"/>
        <v>155.85333293135537</v>
      </c>
      <c r="R134" s="153">
        <f t="shared" ref="R134:V134" si="147">IF(R104=0,0,R104/R$19)</f>
        <v>164.98348014181906</v>
      </c>
      <c r="S134" s="153">
        <f t="shared" si="147"/>
        <v>165.37208724977316</v>
      </c>
      <c r="T134" s="153">
        <f t="shared" si="147"/>
        <v>160.93488023799014</v>
      </c>
      <c r="U134" s="153">
        <f t="shared" si="147"/>
        <v>156.36589782143446</v>
      </c>
      <c r="V134" s="153">
        <f t="shared" si="147"/>
        <v>153.29609160869555</v>
      </c>
      <c r="W134" s="153">
        <f t="shared" ref="W134" si="148">IF(W104=0,0,W104/W$19)</f>
        <v>165.74828323659554</v>
      </c>
      <c r="DA134" s="217" t="s">
        <v>301</v>
      </c>
    </row>
    <row r="135" spans="1:105" ht="12" customHeight="1" x14ac:dyDescent="0.25">
      <c r="A135" s="97" t="s">
        <v>57</v>
      </c>
      <c r="B135" s="74">
        <f t="shared" ref="B135:Q135" si="149">IF(B105=0,0,B105/B$19)</f>
        <v>114.72603227898333</v>
      </c>
      <c r="C135" s="74">
        <f t="shared" si="149"/>
        <v>121.6265659819631</v>
      </c>
      <c r="D135" s="74">
        <f t="shared" si="149"/>
        <v>121.01259107434433</v>
      </c>
      <c r="E135" s="74">
        <f t="shared" si="149"/>
        <v>124.60985564774377</v>
      </c>
      <c r="F135" s="74">
        <f t="shared" si="149"/>
        <v>123.1516235265953</v>
      </c>
      <c r="G135" s="74">
        <f t="shared" si="149"/>
        <v>136.62880866533825</v>
      </c>
      <c r="H135" s="74">
        <f t="shared" si="149"/>
        <v>135.64354684600286</v>
      </c>
      <c r="I135" s="74">
        <f t="shared" si="149"/>
        <v>132.15206213864124</v>
      </c>
      <c r="J135" s="74">
        <f t="shared" si="149"/>
        <v>128.84299196353183</v>
      </c>
      <c r="K135" s="74">
        <f t="shared" si="149"/>
        <v>134.27018917913639</v>
      </c>
      <c r="L135" s="74">
        <f t="shared" si="149"/>
        <v>167.71532735298982</v>
      </c>
      <c r="M135" s="74">
        <f t="shared" si="149"/>
        <v>153.45187332573869</v>
      </c>
      <c r="N135" s="74">
        <f t="shared" si="149"/>
        <v>162.46517618706474</v>
      </c>
      <c r="O135" s="74">
        <f t="shared" si="149"/>
        <v>153.63635651634544</v>
      </c>
      <c r="P135" s="74">
        <f t="shared" si="149"/>
        <v>142.32796561719201</v>
      </c>
      <c r="Q135" s="74">
        <f t="shared" si="149"/>
        <v>142.98980505378253</v>
      </c>
      <c r="R135" s="74">
        <f t="shared" ref="R135:V135" si="150">IF(R105=0,0,R105/R$19)</f>
        <v>151.2597473206587</v>
      </c>
      <c r="S135" s="74">
        <f t="shared" si="150"/>
        <v>152.09027130308669</v>
      </c>
      <c r="T135" s="74">
        <f t="shared" si="150"/>
        <v>146.83077952318999</v>
      </c>
      <c r="U135" s="74">
        <f t="shared" si="150"/>
        <v>142.1593657720623</v>
      </c>
      <c r="V135" s="74">
        <f t="shared" si="150"/>
        <v>139.44618088764361</v>
      </c>
      <c r="W135" s="74">
        <f t="shared" ref="W135" si="151">IF(W105=0,0,W105/W$19)</f>
        <v>150.90374760384898</v>
      </c>
      <c r="DA135" s="90" t="s">
        <v>302</v>
      </c>
    </row>
    <row r="136" spans="1:105" ht="12" customHeight="1" x14ac:dyDescent="0.25">
      <c r="A136" s="97" t="s">
        <v>56</v>
      </c>
      <c r="B136" s="74">
        <f t="shared" ref="B136:Q136" si="152">IF(B106=0,0,B106/B$19)</f>
        <v>2.5826701834447231E-2</v>
      </c>
      <c r="C136" s="74">
        <f t="shared" si="152"/>
        <v>2.8233491720517933E-2</v>
      </c>
      <c r="D136" s="74">
        <f t="shared" si="152"/>
        <v>3.0868584405979855E-2</v>
      </c>
      <c r="E136" s="74">
        <f t="shared" si="152"/>
        <v>3.3545145563817831E-2</v>
      </c>
      <c r="F136" s="74">
        <f t="shared" si="152"/>
        <v>3.706472202165742E-2</v>
      </c>
      <c r="G136" s="74">
        <f t="shared" si="152"/>
        <v>4.3350542562676522E-2</v>
      </c>
      <c r="H136" s="74">
        <f t="shared" si="152"/>
        <v>5.0465375681787564E-2</v>
      </c>
      <c r="I136" s="74">
        <f t="shared" si="152"/>
        <v>5.6531933129485054E-2</v>
      </c>
      <c r="J136" s="74">
        <f t="shared" si="152"/>
        <v>6.0207240663304337E-2</v>
      </c>
      <c r="K136" s="74">
        <f t="shared" si="152"/>
        <v>6.6088142991550566E-2</v>
      </c>
      <c r="L136" s="74">
        <f t="shared" si="152"/>
        <v>8.0917268126528663E-2</v>
      </c>
      <c r="M136" s="74">
        <f t="shared" si="152"/>
        <v>8.1909542980183395E-2</v>
      </c>
      <c r="N136" s="74">
        <f t="shared" si="152"/>
        <v>9.2456668042640688E-2</v>
      </c>
      <c r="O136" s="74">
        <f t="shared" si="152"/>
        <v>0.10249522194080442</v>
      </c>
      <c r="P136" s="74">
        <f t="shared" si="152"/>
        <v>0.12453773125813719</v>
      </c>
      <c r="Q136" s="74">
        <f t="shared" si="152"/>
        <v>0.12830767304566362</v>
      </c>
      <c r="R136" s="74">
        <f t="shared" ref="R136:V136" si="153">IF(R106=0,0,R106/R$19)</f>
        <v>0.135785198356737</v>
      </c>
      <c r="S136" s="74">
        <f t="shared" si="153"/>
        <v>0.14990846886345835</v>
      </c>
      <c r="T136" s="74">
        <f t="shared" si="153"/>
        <v>0.16688403089617868</v>
      </c>
      <c r="U136" s="74">
        <f t="shared" si="153"/>
        <v>0.17708817941294291</v>
      </c>
      <c r="V136" s="74">
        <f t="shared" si="153"/>
        <v>0.19684537272417491</v>
      </c>
      <c r="W136" s="74">
        <f t="shared" ref="W136" si="154">IF(W106=0,0,W106/W$19)</f>
        <v>0.2081584233441271</v>
      </c>
      <c r="DA136" s="90" t="s">
        <v>303</v>
      </c>
    </row>
    <row r="137" spans="1:105" ht="12" customHeight="1" x14ac:dyDescent="0.25">
      <c r="A137" s="97" t="s">
        <v>55</v>
      </c>
      <c r="B137" s="74">
        <f t="shared" ref="B137:Q137" si="155">IF(B107=0,0,B107/B$19)</f>
        <v>8.204704011643086</v>
      </c>
      <c r="C137" s="74">
        <f t="shared" si="155"/>
        <v>7.9410535950251315</v>
      </c>
      <c r="D137" s="74">
        <f t="shared" si="155"/>
        <v>7.9025259531065206</v>
      </c>
      <c r="E137" s="74">
        <f t="shared" si="155"/>
        <v>7.9471095929032014</v>
      </c>
      <c r="F137" s="74">
        <f t="shared" si="155"/>
        <v>8.0699306667218416</v>
      </c>
      <c r="G137" s="74">
        <f t="shared" si="155"/>
        <v>8.4290535423873987</v>
      </c>
      <c r="H137" s="74">
        <f t="shared" si="155"/>
        <v>8.4946138275201033</v>
      </c>
      <c r="I137" s="74">
        <f t="shared" si="155"/>
        <v>8.5142297915252403</v>
      </c>
      <c r="J137" s="74">
        <f t="shared" si="155"/>
        <v>8.0480481060564149</v>
      </c>
      <c r="K137" s="74">
        <f t="shared" si="155"/>
        <v>8.5213586660889842</v>
      </c>
      <c r="L137" s="74">
        <f t="shared" si="155"/>
        <v>8.3589571600256356</v>
      </c>
      <c r="M137" s="74">
        <f t="shared" si="155"/>
        <v>8.7264383154076199</v>
      </c>
      <c r="N137" s="74">
        <f t="shared" si="155"/>
        <v>8.8557189558969682</v>
      </c>
      <c r="O137" s="74">
        <f t="shared" si="155"/>
        <v>9.5647354972754215</v>
      </c>
      <c r="P137" s="74">
        <f t="shared" si="155"/>
        <v>9.661077953697637</v>
      </c>
      <c r="Q137" s="74">
        <f t="shared" si="155"/>
        <v>10.545614502956846</v>
      </c>
      <c r="R137" s="74">
        <f t="shared" ref="R137:V137" si="156">IF(R107=0,0,R107/R$19)</f>
        <v>11.391274917687969</v>
      </c>
      <c r="S137" s="74">
        <f t="shared" si="156"/>
        <v>10.750405876605528</v>
      </c>
      <c r="T137" s="74">
        <f t="shared" si="156"/>
        <v>11.413207655473423</v>
      </c>
      <c r="U137" s="74">
        <f t="shared" si="156"/>
        <v>11.489425685532492</v>
      </c>
      <c r="V137" s="74">
        <f t="shared" si="156"/>
        <v>11.088435268914791</v>
      </c>
      <c r="W137" s="74">
        <f t="shared" ref="W137" si="157">IF(W107=0,0,W107/W$19)</f>
        <v>12.049578953190261</v>
      </c>
      <c r="DA137" s="90" t="s">
        <v>304</v>
      </c>
    </row>
    <row r="138" spans="1:105" ht="12" customHeight="1" x14ac:dyDescent="0.25">
      <c r="A138" s="109" t="s">
        <v>54</v>
      </c>
      <c r="B138" s="77">
        <f t="shared" ref="B138:Q138" si="158">IF(B108=0,0,B108/B$19)</f>
        <v>1.2978691802040494</v>
      </c>
      <c r="C138" s="77">
        <f t="shared" si="158"/>
        <v>1.2935379331342844</v>
      </c>
      <c r="D138" s="77">
        <f t="shared" si="158"/>
        <v>1.3150489439175514</v>
      </c>
      <c r="E138" s="77">
        <f t="shared" si="158"/>
        <v>1.3687956892338848</v>
      </c>
      <c r="F138" s="77">
        <f t="shared" si="158"/>
        <v>1.4351700924766013</v>
      </c>
      <c r="G138" s="77">
        <f t="shared" si="158"/>
        <v>1.5073226275935423</v>
      </c>
      <c r="H138" s="77">
        <f t="shared" si="158"/>
        <v>1.5526139181547685</v>
      </c>
      <c r="I138" s="77">
        <f t="shared" si="158"/>
        <v>1.5459468188835577</v>
      </c>
      <c r="J138" s="77">
        <f t="shared" si="158"/>
        <v>1.4844533476895359</v>
      </c>
      <c r="K138" s="77">
        <f t="shared" si="158"/>
        <v>1.6426891946771764</v>
      </c>
      <c r="L138" s="77">
        <f t="shared" si="158"/>
        <v>1.7697006625614797</v>
      </c>
      <c r="M138" s="77">
        <f t="shared" si="158"/>
        <v>1.7793486856088274</v>
      </c>
      <c r="N138" s="77">
        <f t="shared" si="158"/>
        <v>1.8278202420287679</v>
      </c>
      <c r="O138" s="77">
        <f t="shared" si="158"/>
        <v>2.0147864869060692</v>
      </c>
      <c r="P138" s="77">
        <f t="shared" si="158"/>
        <v>2.0151454520220327</v>
      </c>
      <c r="Q138" s="77">
        <f t="shared" si="158"/>
        <v>2.1896057015703283</v>
      </c>
      <c r="R138" s="77">
        <f t="shared" ref="R138:V138" si="159">IF(R108=0,0,R108/R$19)</f>
        <v>2.1966727051156534</v>
      </c>
      <c r="S138" s="77">
        <f t="shared" si="159"/>
        <v>2.3815016012174959</v>
      </c>
      <c r="T138" s="77">
        <f t="shared" si="159"/>
        <v>2.524009028430561</v>
      </c>
      <c r="U138" s="77">
        <f t="shared" si="159"/>
        <v>2.5400181844267338</v>
      </c>
      <c r="V138" s="77">
        <f t="shared" si="159"/>
        <v>2.5646300794129715</v>
      </c>
      <c r="W138" s="77">
        <f t="shared" ref="W138" si="160">IF(W108=0,0,W108/W$19)</f>
        <v>2.586798256212167</v>
      </c>
      <c r="DA138" s="92" t="s">
        <v>305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61">IF(B110=0,0,B110/B$19)</f>
        <v>7.3380375012513994</v>
      </c>
      <c r="C140" s="203">
        <f t="shared" si="161"/>
        <v>7.0771938958093132</v>
      </c>
      <c r="D140" s="203">
        <f t="shared" si="161"/>
        <v>6.0984272451533794</v>
      </c>
      <c r="E140" s="203">
        <f t="shared" si="161"/>
        <v>5.7267155136215253</v>
      </c>
      <c r="F140" s="203">
        <f t="shared" si="161"/>
        <v>4.144347906087658</v>
      </c>
      <c r="G140" s="203">
        <f t="shared" si="161"/>
        <v>6.0037295044711696</v>
      </c>
      <c r="H140" s="203">
        <f t="shared" si="161"/>
        <v>4.4995523199335103</v>
      </c>
      <c r="I140" s="203">
        <f t="shared" si="161"/>
        <v>3.7661875851976534</v>
      </c>
      <c r="J140" s="203">
        <f t="shared" si="161"/>
        <v>3.15744362422013</v>
      </c>
      <c r="K140" s="203">
        <f t="shared" si="161"/>
        <v>2.8576622050502332</v>
      </c>
      <c r="L140" s="203">
        <f t="shared" si="161"/>
        <v>2.6408740801528059</v>
      </c>
      <c r="M140" s="203">
        <f t="shared" si="161"/>
        <v>2.2322693271089302</v>
      </c>
      <c r="N140" s="203">
        <f t="shared" si="161"/>
        <v>2.0574531832632958</v>
      </c>
      <c r="O140" s="203">
        <f t="shared" si="161"/>
        <v>1.9023137008807891</v>
      </c>
      <c r="P140" s="203">
        <f t="shared" si="161"/>
        <v>1.7336590621814101</v>
      </c>
      <c r="Q140" s="203">
        <f t="shared" si="161"/>
        <v>1.7230008200925109</v>
      </c>
      <c r="R140" s="203">
        <f t="shared" ref="R140:V140" si="162">IF(R110=0,0,R110/R$19)</f>
        <v>1.5542422746590063</v>
      </c>
      <c r="S140" s="203">
        <f t="shared" si="162"/>
        <v>1.510838448344501</v>
      </c>
      <c r="T140" s="203">
        <f t="shared" si="162"/>
        <v>1.3911816084577751</v>
      </c>
      <c r="U140" s="203">
        <f t="shared" si="162"/>
        <v>1.3205188614278942</v>
      </c>
      <c r="V140" s="203">
        <f t="shared" si="162"/>
        <v>1.37778732598464</v>
      </c>
      <c r="W140" s="203">
        <f t="shared" ref="W140" si="163">IF(W110=0,0,W110/W$19)</f>
        <v>1.4206869501211141</v>
      </c>
      <c r="DA140" s="216" t="s">
        <v>306</v>
      </c>
    </row>
    <row r="141" spans="1:105" ht="12" customHeight="1" x14ac:dyDescent="0.25">
      <c r="A141" s="208" t="s">
        <v>39</v>
      </c>
      <c r="B141" s="192">
        <f t="shared" ref="B141:Q141" si="164">IF(B111=0,0,B111/B$19)</f>
        <v>7.3380375012513994</v>
      </c>
      <c r="C141" s="192">
        <f t="shared" si="164"/>
        <v>7.0771938958093132</v>
      </c>
      <c r="D141" s="192">
        <f t="shared" si="164"/>
        <v>6.0984272451533794</v>
      </c>
      <c r="E141" s="192">
        <f t="shared" si="164"/>
        <v>5.7267155136215253</v>
      </c>
      <c r="F141" s="192">
        <f t="shared" si="164"/>
        <v>4.144347906087658</v>
      </c>
      <c r="G141" s="192">
        <f t="shared" si="164"/>
        <v>6.0037295044711696</v>
      </c>
      <c r="H141" s="192">
        <f t="shared" si="164"/>
        <v>4.4995523199335103</v>
      </c>
      <c r="I141" s="192">
        <f t="shared" si="164"/>
        <v>3.7661875851976534</v>
      </c>
      <c r="J141" s="192">
        <f t="shared" si="164"/>
        <v>3.15744362422013</v>
      </c>
      <c r="K141" s="192">
        <f t="shared" si="164"/>
        <v>2.8576622050502332</v>
      </c>
      <c r="L141" s="192">
        <f t="shared" si="164"/>
        <v>2.6408740801528059</v>
      </c>
      <c r="M141" s="192">
        <f t="shared" si="164"/>
        <v>2.2322693271089302</v>
      </c>
      <c r="N141" s="192">
        <f t="shared" si="164"/>
        <v>2.0574531832632958</v>
      </c>
      <c r="O141" s="192">
        <f t="shared" si="164"/>
        <v>1.9023137008807891</v>
      </c>
      <c r="P141" s="192">
        <f t="shared" si="164"/>
        <v>1.7336590621814101</v>
      </c>
      <c r="Q141" s="192">
        <f t="shared" si="164"/>
        <v>1.7230008200925109</v>
      </c>
      <c r="R141" s="192">
        <f t="shared" ref="R141:V141" si="165">IF(R111=0,0,R111/R$19)</f>
        <v>1.5542422746590063</v>
      </c>
      <c r="S141" s="192">
        <f t="shared" si="165"/>
        <v>1.510838448344501</v>
      </c>
      <c r="T141" s="192">
        <f t="shared" si="165"/>
        <v>1.3911816084577751</v>
      </c>
      <c r="U141" s="192">
        <f t="shared" si="165"/>
        <v>1.3205188614278942</v>
      </c>
      <c r="V141" s="192">
        <f t="shared" si="165"/>
        <v>1.37778732598464</v>
      </c>
      <c r="W141" s="192">
        <f t="shared" ref="W141" si="166">IF(W111=0,0,W111/W$19)</f>
        <v>1.4206869501211141</v>
      </c>
      <c r="DA141" s="213" t="s">
        <v>307</v>
      </c>
    </row>
    <row r="142" spans="1:105" ht="12" customHeight="1" x14ac:dyDescent="0.25">
      <c r="A142" s="97" t="s">
        <v>57</v>
      </c>
      <c r="B142" s="74">
        <f t="shared" ref="B142:Q142" si="167">IF(B112=0,0,B112/B$19)</f>
        <v>6.9037609449938664</v>
      </c>
      <c r="C142" s="74">
        <f t="shared" si="167"/>
        <v>6.6912326858959386</v>
      </c>
      <c r="D142" s="74">
        <f t="shared" si="167"/>
        <v>5.7672847929008926</v>
      </c>
      <c r="E142" s="74">
        <f t="shared" si="167"/>
        <v>5.4226078910367068</v>
      </c>
      <c r="F142" s="74">
        <f t="shared" si="167"/>
        <v>3.9180623419035547</v>
      </c>
      <c r="G142" s="74">
        <f t="shared" si="167"/>
        <v>5.693504447794016</v>
      </c>
      <c r="H142" s="74">
        <f t="shared" si="167"/>
        <v>4.2633633596592651</v>
      </c>
      <c r="I142" s="74">
        <f t="shared" si="167"/>
        <v>3.5607211368256406</v>
      </c>
      <c r="J142" s="74">
        <f t="shared" si="167"/>
        <v>2.989243803642077</v>
      </c>
      <c r="K142" s="74">
        <f t="shared" si="167"/>
        <v>2.6997287568469912</v>
      </c>
      <c r="L142" s="74">
        <f t="shared" si="167"/>
        <v>2.5214120615103921</v>
      </c>
      <c r="M142" s="74">
        <f t="shared" si="167"/>
        <v>2.1145829057516612</v>
      </c>
      <c r="N142" s="74">
        <f t="shared" si="167"/>
        <v>1.950435088834833</v>
      </c>
      <c r="O142" s="74">
        <f t="shared" si="167"/>
        <v>1.7862850186602746</v>
      </c>
      <c r="P142" s="74">
        <f t="shared" si="167"/>
        <v>1.6162343202752532</v>
      </c>
      <c r="Q142" s="74">
        <f t="shared" si="167"/>
        <v>1.6006150088233153</v>
      </c>
      <c r="R142" s="74">
        <f t="shared" ref="R142:V142" si="168">IF(R112=0,0,R112/R$19)</f>
        <v>1.4418599419406353</v>
      </c>
      <c r="S142" s="74">
        <f t="shared" si="168"/>
        <v>1.4082607666168192</v>
      </c>
      <c r="T142" s="74">
        <f t="shared" si="168"/>
        <v>1.2885745189647619</v>
      </c>
      <c r="U142" s="74">
        <f t="shared" si="168"/>
        <v>1.2224739841515522</v>
      </c>
      <c r="V142" s="74">
        <f t="shared" si="168"/>
        <v>1.2744413620134536</v>
      </c>
      <c r="W142" s="74">
        <f t="shared" ref="W142" si="169">IF(W112=0,0,W112/W$19)</f>
        <v>1.3584581376341276</v>
      </c>
      <c r="DA142" s="90" t="s">
        <v>308</v>
      </c>
    </row>
    <row r="143" spans="1:105" ht="12" customHeight="1" x14ac:dyDescent="0.25">
      <c r="A143" s="97" t="s">
        <v>56</v>
      </c>
      <c r="B143" s="74">
        <f t="shared" ref="B143:Q143" si="170">IF(B113=0,0,B113/B$19)</f>
        <v>0</v>
      </c>
      <c r="C143" s="74">
        <f t="shared" si="170"/>
        <v>0</v>
      </c>
      <c r="D143" s="74">
        <f t="shared" si="170"/>
        <v>0</v>
      </c>
      <c r="E143" s="74">
        <f t="shared" si="170"/>
        <v>0</v>
      </c>
      <c r="F143" s="74">
        <f t="shared" si="170"/>
        <v>0</v>
      </c>
      <c r="G143" s="74">
        <f t="shared" si="170"/>
        <v>0</v>
      </c>
      <c r="H143" s="74">
        <f t="shared" si="170"/>
        <v>0</v>
      </c>
      <c r="I143" s="74">
        <f t="shared" si="170"/>
        <v>0</v>
      </c>
      <c r="J143" s="74">
        <f t="shared" si="170"/>
        <v>0</v>
      </c>
      <c r="K143" s="74">
        <f t="shared" si="170"/>
        <v>0</v>
      </c>
      <c r="L143" s="74">
        <f t="shared" si="170"/>
        <v>0</v>
      </c>
      <c r="M143" s="74">
        <f t="shared" si="170"/>
        <v>0</v>
      </c>
      <c r="N143" s="74">
        <f t="shared" si="170"/>
        <v>0</v>
      </c>
      <c r="O143" s="74">
        <f t="shared" si="170"/>
        <v>0</v>
      </c>
      <c r="P143" s="74">
        <f t="shared" si="170"/>
        <v>0</v>
      </c>
      <c r="Q143" s="74">
        <f t="shared" si="170"/>
        <v>0</v>
      </c>
      <c r="R143" s="74">
        <f t="shared" ref="R143:V143" si="171">IF(R113=0,0,R113/R$19)</f>
        <v>0</v>
      </c>
      <c r="S143" s="74">
        <f t="shared" si="171"/>
        <v>0</v>
      </c>
      <c r="T143" s="74">
        <f t="shared" si="171"/>
        <v>0</v>
      </c>
      <c r="U143" s="74">
        <f t="shared" si="171"/>
        <v>0</v>
      </c>
      <c r="V143" s="74">
        <f t="shared" si="171"/>
        <v>0</v>
      </c>
      <c r="W143" s="74">
        <f t="shared" ref="W143" si="172">IF(W113=0,0,W113/W$19)</f>
        <v>0</v>
      </c>
      <c r="DA143" s="90" t="s">
        <v>309</v>
      </c>
    </row>
    <row r="144" spans="1:105" ht="12" customHeight="1" x14ac:dyDescent="0.25">
      <c r="A144" s="97" t="s">
        <v>55</v>
      </c>
      <c r="B144" s="74">
        <f t="shared" ref="B144:Q144" si="173">IF(B114=0,0,B114/B$19)</f>
        <v>0.42976210308882895</v>
      </c>
      <c r="C144" s="74">
        <f t="shared" si="173"/>
        <v>0.38100022665389549</v>
      </c>
      <c r="D144" s="74">
        <f t="shared" si="173"/>
        <v>0.32803878037497058</v>
      </c>
      <c r="E144" s="74">
        <f t="shared" si="173"/>
        <v>0.30132506620948796</v>
      </c>
      <c r="F144" s="74">
        <f t="shared" si="173"/>
        <v>0.22332022096309542</v>
      </c>
      <c r="G144" s="74">
        <f t="shared" si="173"/>
        <v>0.30731465040062411</v>
      </c>
      <c r="H144" s="74">
        <f t="shared" si="173"/>
        <v>0.23380922287136635</v>
      </c>
      <c r="I144" s="74">
        <f t="shared" si="173"/>
        <v>0.20290249635576266</v>
      </c>
      <c r="J144" s="74">
        <f t="shared" si="173"/>
        <v>0.16566206591809654</v>
      </c>
      <c r="K144" s="74">
        <f t="shared" si="173"/>
        <v>0.15398646626733906</v>
      </c>
      <c r="L144" s="74">
        <f t="shared" si="173"/>
        <v>0.11553382705257274</v>
      </c>
      <c r="M144" s="74">
        <f t="shared" si="173"/>
        <v>0.11396643264881902</v>
      </c>
      <c r="N144" s="74">
        <f t="shared" si="173"/>
        <v>0.10462421464390621</v>
      </c>
      <c r="O144" s="74">
        <f t="shared" si="173"/>
        <v>0.11396724961133833</v>
      </c>
      <c r="P144" s="74">
        <f t="shared" si="173"/>
        <v>0.11550892981971113</v>
      </c>
      <c r="Q144" s="74">
        <f t="shared" si="173"/>
        <v>0.12045844941485345</v>
      </c>
      <c r="R144" s="74">
        <f t="shared" ref="R144:V144" si="174">IF(R114=0,0,R114/R$19)</f>
        <v>0.11038020127813503</v>
      </c>
      <c r="S144" s="74">
        <f t="shared" si="174"/>
        <v>0.1007046387070428</v>
      </c>
      <c r="T144" s="74">
        <f t="shared" si="174"/>
        <v>0.10007878099702651</v>
      </c>
      <c r="U144" s="74">
        <f t="shared" si="174"/>
        <v>9.6473833880466001E-2</v>
      </c>
      <c r="V144" s="74">
        <f t="shared" si="174"/>
        <v>0.10181948305158596</v>
      </c>
      <c r="W144" s="74">
        <f t="shared" ref="W144" si="175">IF(W114=0,0,W114/W$19)</f>
        <v>6.0004602033958993E-2</v>
      </c>
      <c r="DA144" s="90" t="s">
        <v>310</v>
      </c>
    </row>
    <row r="145" spans="1:105" ht="12" customHeight="1" x14ac:dyDescent="0.25">
      <c r="A145" s="107" t="s">
        <v>54</v>
      </c>
      <c r="B145" s="193">
        <f t="shared" ref="B145:Q145" si="176">IF(B115=0,0,B115/B$19)</f>
        <v>4.5144531687045355E-3</v>
      </c>
      <c r="C145" s="193">
        <f t="shared" si="176"/>
        <v>4.9609832594786889E-3</v>
      </c>
      <c r="D145" s="193">
        <f t="shared" si="176"/>
        <v>3.1036718775168462E-3</v>
      </c>
      <c r="E145" s="193">
        <f t="shared" si="176"/>
        <v>2.7825563753299128E-3</v>
      </c>
      <c r="F145" s="193">
        <f t="shared" si="176"/>
        <v>2.9653432210068526E-3</v>
      </c>
      <c r="G145" s="193">
        <f t="shared" si="176"/>
        <v>2.9104062765300518E-3</v>
      </c>
      <c r="H145" s="193">
        <f t="shared" si="176"/>
        <v>2.3797374028786864E-3</v>
      </c>
      <c r="I145" s="193">
        <f t="shared" si="176"/>
        <v>2.5639520162502923E-3</v>
      </c>
      <c r="J145" s="193">
        <f t="shared" si="176"/>
        <v>2.5377546599570705E-3</v>
      </c>
      <c r="K145" s="193">
        <f t="shared" si="176"/>
        <v>3.9469819359021696E-3</v>
      </c>
      <c r="L145" s="193">
        <f t="shared" si="176"/>
        <v>3.928191589841497E-3</v>
      </c>
      <c r="M145" s="193">
        <f t="shared" si="176"/>
        <v>3.7199887084500881E-3</v>
      </c>
      <c r="N145" s="193">
        <f t="shared" si="176"/>
        <v>2.3938797845568494E-3</v>
      </c>
      <c r="O145" s="193">
        <f t="shared" si="176"/>
        <v>2.0614326091761962E-3</v>
      </c>
      <c r="P145" s="193">
        <f t="shared" si="176"/>
        <v>1.9158120864462465E-3</v>
      </c>
      <c r="Q145" s="193">
        <f t="shared" si="176"/>
        <v>1.9273618543423591E-3</v>
      </c>
      <c r="R145" s="193">
        <f t="shared" ref="R145:V145" si="177">IF(R115=0,0,R115/R$19)</f>
        <v>2.0021314402358915E-3</v>
      </c>
      <c r="S145" s="193">
        <f t="shared" si="177"/>
        <v>1.8730430206388856E-3</v>
      </c>
      <c r="T145" s="193">
        <f t="shared" si="177"/>
        <v>2.5283084959865252E-3</v>
      </c>
      <c r="U145" s="193">
        <f t="shared" si="177"/>
        <v>1.571043395875974E-3</v>
      </c>
      <c r="V145" s="193">
        <f t="shared" si="177"/>
        <v>1.5264809196008002E-3</v>
      </c>
      <c r="W145" s="193">
        <f t="shared" ref="W145" si="178">IF(W115=0,0,W115/W$19)</f>
        <v>2.2242104530276106E-3</v>
      </c>
      <c r="DA145" s="214" t="s">
        <v>311</v>
      </c>
    </row>
    <row r="146" spans="1:105" ht="12" customHeight="1" x14ac:dyDescent="0.25">
      <c r="A146" s="209" t="s">
        <v>58</v>
      </c>
      <c r="B146" s="77">
        <f t="shared" ref="B146:Q146" si="179">IF(B116=0,0,B116/B$19)</f>
        <v>0</v>
      </c>
      <c r="C146" s="77">
        <f t="shared" si="179"/>
        <v>0</v>
      </c>
      <c r="D146" s="77">
        <f t="shared" si="179"/>
        <v>0</v>
      </c>
      <c r="E146" s="77">
        <f t="shared" si="179"/>
        <v>0</v>
      </c>
      <c r="F146" s="77">
        <f t="shared" si="179"/>
        <v>0</v>
      </c>
      <c r="G146" s="77">
        <f t="shared" si="179"/>
        <v>0</v>
      </c>
      <c r="H146" s="77">
        <f t="shared" si="179"/>
        <v>0</v>
      </c>
      <c r="I146" s="77">
        <f t="shared" si="179"/>
        <v>0</v>
      </c>
      <c r="J146" s="77">
        <f t="shared" si="179"/>
        <v>0</v>
      </c>
      <c r="K146" s="77">
        <f t="shared" si="179"/>
        <v>0</v>
      </c>
      <c r="L146" s="77">
        <f t="shared" si="179"/>
        <v>0</v>
      </c>
      <c r="M146" s="77">
        <f t="shared" si="179"/>
        <v>0</v>
      </c>
      <c r="N146" s="77">
        <f t="shared" si="179"/>
        <v>0</v>
      </c>
      <c r="O146" s="77">
        <f t="shared" si="179"/>
        <v>0</v>
      </c>
      <c r="P146" s="77">
        <f t="shared" si="179"/>
        <v>0</v>
      </c>
      <c r="Q146" s="77">
        <f t="shared" si="179"/>
        <v>0</v>
      </c>
      <c r="R146" s="77">
        <f t="shared" ref="R146:V146" si="180">IF(R116=0,0,R116/R$19)</f>
        <v>0</v>
      </c>
      <c r="S146" s="77">
        <f t="shared" si="180"/>
        <v>0</v>
      </c>
      <c r="T146" s="77">
        <f t="shared" si="180"/>
        <v>0</v>
      </c>
      <c r="U146" s="77">
        <f t="shared" si="180"/>
        <v>0</v>
      </c>
      <c r="V146" s="77">
        <f t="shared" si="180"/>
        <v>0</v>
      </c>
      <c r="W146" s="77">
        <f t="shared" ref="W146" si="181">IF(W116=0,0,W116/W$19)</f>
        <v>0</v>
      </c>
      <c r="DA146" s="92" t="s">
        <v>312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182">IF(B96=0,0,B96/B$17)</f>
        <v>9584.1168227325943</v>
      </c>
      <c r="C150" s="203">
        <f t="shared" si="182"/>
        <v>9838.3669233727396</v>
      </c>
      <c r="D150" s="203">
        <f t="shared" si="182"/>
        <v>9579.8565246789585</v>
      </c>
      <c r="E150" s="203">
        <f t="shared" si="182"/>
        <v>9606.2313523148077</v>
      </c>
      <c r="F150" s="203">
        <f t="shared" si="182"/>
        <v>9262.3665977024557</v>
      </c>
      <c r="G150" s="203">
        <f t="shared" si="182"/>
        <v>9860.6561561188282</v>
      </c>
      <c r="H150" s="203">
        <f t="shared" si="182"/>
        <v>9404.9336232911792</v>
      </c>
      <c r="I150" s="203">
        <f t="shared" si="182"/>
        <v>9000.743971118116</v>
      </c>
      <c r="J150" s="203">
        <f t="shared" si="182"/>
        <v>8798.8514990917374</v>
      </c>
      <c r="K150" s="203">
        <f t="shared" si="182"/>
        <v>9087.2282553797941</v>
      </c>
      <c r="L150" s="203">
        <f t="shared" si="182"/>
        <v>10312.69718849223</v>
      </c>
      <c r="M150" s="203">
        <f t="shared" si="182"/>
        <v>9488.4808885707389</v>
      </c>
      <c r="N150" s="203">
        <f t="shared" si="182"/>
        <v>9877.1927863496821</v>
      </c>
      <c r="O150" s="203">
        <f t="shared" si="182"/>
        <v>9364.3022164438207</v>
      </c>
      <c r="P150" s="203">
        <f t="shared" si="182"/>
        <v>8717.2966876464016</v>
      </c>
      <c r="Q150" s="203">
        <f t="shared" si="182"/>
        <v>8842.6017109256827</v>
      </c>
      <c r="R150" s="203">
        <f t="shared" ref="R150:V150" si="183">IF(R96=0,0,R96/R$17)</f>
        <v>9042.3033479690457</v>
      </c>
      <c r="S150" s="203">
        <f t="shared" si="183"/>
        <v>8955.7531535535272</v>
      </c>
      <c r="T150" s="203">
        <f t="shared" si="183"/>
        <v>8607.7638262009968</v>
      </c>
      <c r="U150" s="203">
        <f t="shared" si="183"/>
        <v>8371.5320886181453</v>
      </c>
      <c r="V150" s="203">
        <f t="shared" si="183"/>
        <v>8087.8876957632619</v>
      </c>
      <c r="W150" s="203">
        <f t="shared" ref="W150" si="184">IF(W96=0,0,W96/W$17)</f>
        <v>8828.1630881480887</v>
      </c>
      <c r="DA150" s="216" t="s">
        <v>313</v>
      </c>
    </row>
    <row r="151" spans="1:105" ht="12" customHeight="1" x14ac:dyDescent="0.25">
      <c r="A151" s="208" t="s">
        <v>39</v>
      </c>
      <c r="B151" s="192">
        <f t="shared" ref="B151:Q151" si="185">IF(B97=0,0,B97/B$17)</f>
        <v>8444.4327102961961</v>
      </c>
      <c r="C151" s="192">
        <f t="shared" si="185"/>
        <v>8675.5738421962542</v>
      </c>
      <c r="D151" s="192">
        <f t="shared" si="185"/>
        <v>8401.6030380734355</v>
      </c>
      <c r="E151" s="192">
        <f t="shared" si="185"/>
        <v>8416.6489878668181</v>
      </c>
      <c r="F151" s="192">
        <f t="shared" si="185"/>
        <v>8056.6257301431742</v>
      </c>
      <c r="G151" s="192">
        <f t="shared" si="185"/>
        <v>8662.7695923622541</v>
      </c>
      <c r="H151" s="192">
        <f t="shared" si="185"/>
        <v>8206.456290796983</v>
      </c>
      <c r="I151" s="192">
        <f t="shared" si="185"/>
        <v>7797.6998657339755</v>
      </c>
      <c r="J151" s="192">
        <f t="shared" si="185"/>
        <v>7586.4778523924633</v>
      </c>
      <c r="K151" s="192">
        <f t="shared" si="185"/>
        <v>7853.3781946507006</v>
      </c>
      <c r="L151" s="192">
        <f t="shared" si="185"/>
        <v>9089.2761066391213</v>
      </c>
      <c r="M151" s="192">
        <f t="shared" si="185"/>
        <v>8279.3121272673434</v>
      </c>
      <c r="N151" s="192">
        <f t="shared" si="185"/>
        <v>8690.9605961513425</v>
      </c>
      <c r="O151" s="192">
        <f t="shared" si="185"/>
        <v>8171.0515325400675</v>
      </c>
      <c r="P151" s="192">
        <f t="shared" si="185"/>
        <v>7531.9713843974969</v>
      </c>
      <c r="Q151" s="192">
        <f t="shared" si="185"/>
        <v>7663.0291868734585</v>
      </c>
      <c r="R151" s="192">
        <f t="shared" ref="R151:V151" si="186">IF(R97=0,0,R97/R$17)</f>
        <v>7881.734404963493</v>
      </c>
      <c r="S151" s="192">
        <f t="shared" si="186"/>
        <v>7821.7090897732196</v>
      </c>
      <c r="T151" s="192">
        <f t="shared" si="186"/>
        <v>7492.0201301193101</v>
      </c>
      <c r="U151" s="192">
        <f t="shared" si="186"/>
        <v>7262.6382551590532</v>
      </c>
      <c r="V151" s="192">
        <f t="shared" si="186"/>
        <v>6969.0440116869813</v>
      </c>
      <c r="W151" s="192">
        <f t="shared" ref="W151" si="187">IF(W97=0,0,W97/W$17)</f>
        <v>7686.680565424942</v>
      </c>
      <c r="DA151" s="213" t="s">
        <v>314</v>
      </c>
    </row>
    <row r="152" spans="1:105" ht="12" customHeight="1" x14ac:dyDescent="0.25">
      <c r="A152" s="97" t="s">
        <v>57</v>
      </c>
      <c r="B152" s="74">
        <f t="shared" ref="B152:Q152" si="188">IF(B98=0,0,B98/B$17)</f>
        <v>7774.876342494842</v>
      </c>
      <c r="C152" s="74">
        <f t="shared" si="188"/>
        <v>8031.4518655485426</v>
      </c>
      <c r="D152" s="74">
        <f t="shared" si="188"/>
        <v>7763.283112108049</v>
      </c>
      <c r="E152" s="74">
        <f t="shared" si="188"/>
        <v>7775.0622954656337</v>
      </c>
      <c r="F152" s="74">
        <f t="shared" si="188"/>
        <v>7408.8707037265667</v>
      </c>
      <c r="G152" s="74">
        <f t="shared" si="188"/>
        <v>7995.7691322395149</v>
      </c>
      <c r="H152" s="74">
        <f t="shared" si="188"/>
        <v>7549.2292346722697</v>
      </c>
      <c r="I152" s="74">
        <f t="shared" si="188"/>
        <v>7149.0573342297557</v>
      </c>
      <c r="J152" s="74">
        <f t="shared" si="188"/>
        <v>6959.5040444313699</v>
      </c>
      <c r="K152" s="74">
        <f t="shared" si="188"/>
        <v>7178.0411833058724</v>
      </c>
      <c r="L152" s="74">
        <f t="shared" si="188"/>
        <v>8438.8272594064565</v>
      </c>
      <c r="M152" s="74">
        <f t="shared" si="188"/>
        <v>7607.9658388685593</v>
      </c>
      <c r="N152" s="74">
        <f t="shared" si="188"/>
        <v>8017.1381016171144</v>
      </c>
      <c r="O152" s="74">
        <f t="shared" si="188"/>
        <v>7439.1365122286825</v>
      </c>
      <c r="P152" s="74">
        <f t="shared" si="188"/>
        <v>6798.9731417682442</v>
      </c>
      <c r="Q152" s="74">
        <f t="shared" si="188"/>
        <v>6870.3107322118613</v>
      </c>
      <c r="R152" s="74">
        <f t="shared" ref="R152:V152" si="189">IF(R98=0,0,R98/R$17)</f>
        <v>7047.8271292889658</v>
      </c>
      <c r="S152" s="74">
        <f t="shared" si="189"/>
        <v>7036.5257554687432</v>
      </c>
      <c r="T152" s="74">
        <f t="shared" si="189"/>
        <v>6666.5212299613049</v>
      </c>
      <c r="U152" s="74">
        <f t="shared" si="189"/>
        <v>6440.2553763284504</v>
      </c>
      <c r="V152" s="74">
        <f t="shared" si="189"/>
        <v>6175.3874757040621</v>
      </c>
      <c r="W152" s="74">
        <f t="shared" ref="W152" si="190">IF(W98=0,0,W98/W$17)</f>
        <v>6845.2595268139539</v>
      </c>
      <c r="DA152" s="90" t="s">
        <v>315</v>
      </c>
    </row>
    <row r="153" spans="1:105" ht="12" customHeight="1" x14ac:dyDescent="0.25">
      <c r="A153" s="97" t="s">
        <v>56</v>
      </c>
      <c r="B153" s="74">
        <f t="shared" ref="B153:Q153" si="191">IF(B99=0,0,B99/B$17)</f>
        <v>0.62179058991730163</v>
      </c>
      <c r="C153" s="74">
        <f t="shared" si="191"/>
        <v>0.64699789300394928</v>
      </c>
      <c r="D153" s="74">
        <f t="shared" si="191"/>
        <v>0.67006234690825883</v>
      </c>
      <c r="E153" s="74">
        <f t="shared" si="191"/>
        <v>0.68915947990250914</v>
      </c>
      <c r="F153" s="74">
        <f t="shared" si="191"/>
        <v>0.71711635460748302</v>
      </c>
      <c r="G153" s="74">
        <f t="shared" si="191"/>
        <v>0.77141090264758372</v>
      </c>
      <c r="H153" s="74">
        <f t="shared" si="191"/>
        <v>0.82887234538920096</v>
      </c>
      <c r="I153" s="74">
        <f t="shared" si="191"/>
        <v>0.89112067525972449</v>
      </c>
      <c r="J153" s="74">
        <f t="shared" si="191"/>
        <v>0.95517487644406962</v>
      </c>
      <c r="K153" s="74">
        <f t="shared" si="191"/>
        <v>1.0314519487208955</v>
      </c>
      <c r="L153" s="74">
        <f t="shared" si="191"/>
        <v>1.1950313436260482</v>
      </c>
      <c r="M153" s="74">
        <f t="shared" si="191"/>
        <v>1.1662160778304984</v>
      </c>
      <c r="N153" s="74">
        <f t="shared" si="191"/>
        <v>1.2667963274334402</v>
      </c>
      <c r="O153" s="74">
        <f t="shared" si="191"/>
        <v>1.3662224205938889</v>
      </c>
      <c r="P153" s="74">
        <f t="shared" si="191"/>
        <v>1.5897165989186399</v>
      </c>
      <c r="Q153" s="74">
        <f t="shared" si="191"/>
        <v>1.5846363959699139</v>
      </c>
      <c r="R153" s="74">
        <f t="shared" ref="R153:V153" si="192">IF(R99=0,0,R99/R$17)</f>
        <v>1.6238136240026118</v>
      </c>
      <c r="S153" s="74">
        <f t="shared" si="192"/>
        <v>1.7139453324179776</v>
      </c>
      <c r="T153" s="74">
        <f t="shared" si="192"/>
        <v>1.8581888252000542</v>
      </c>
      <c r="U153" s="74">
        <f t="shared" si="192"/>
        <v>1.9264070377083498</v>
      </c>
      <c r="V153" s="74">
        <f t="shared" si="192"/>
        <v>2.0918034929987104</v>
      </c>
      <c r="W153" s="74">
        <f t="shared" ref="W153" si="193">IF(W99=0,0,W99/W$17)</f>
        <v>2.1831277669742986</v>
      </c>
      <c r="DA153" s="90" t="s">
        <v>316</v>
      </c>
    </row>
    <row r="154" spans="1:105" ht="12" customHeight="1" x14ac:dyDescent="0.25">
      <c r="A154" s="97" t="s">
        <v>55</v>
      </c>
      <c r="B154" s="74">
        <f t="shared" ref="B154:Q154" si="194">IF(B100=0,0,B100/B$17)</f>
        <v>591.414886417773</v>
      </c>
      <c r="C154" s="74">
        <f t="shared" si="194"/>
        <v>566.25258060556962</v>
      </c>
      <c r="D154" s="74">
        <f t="shared" si="194"/>
        <v>559.30865373118775</v>
      </c>
      <c r="E154" s="74">
        <f t="shared" si="194"/>
        <v>559.4767497156123</v>
      </c>
      <c r="F154" s="74">
        <f t="shared" si="194"/>
        <v>561.79722429162973</v>
      </c>
      <c r="G154" s="74">
        <f t="shared" si="194"/>
        <v>578.44545982629472</v>
      </c>
      <c r="H154" s="74">
        <f t="shared" si="194"/>
        <v>567.53316899337676</v>
      </c>
      <c r="I154" s="74">
        <f t="shared" si="194"/>
        <v>559.78353283806769</v>
      </c>
      <c r="J154" s="74">
        <f t="shared" si="194"/>
        <v>539.36583411377694</v>
      </c>
      <c r="K154" s="74">
        <f t="shared" si="194"/>
        <v>576.8367507734531</v>
      </c>
      <c r="L154" s="74">
        <f t="shared" si="194"/>
        <v>546.7001904458939</v>
      </c>
      <c r="M154" s="74">
        <f t="shared" si="194"/>
        <v>568.14299741768878</v>
      </c>
      <c r="N154" s="74">
        <f t="shared" si="194"/>
        <v>568.27108061999093</v>
      </c>
      <c r="O154" s="74">
        <f t="shared" si="194"/>
        <v>614.76735147928719</v>
      </c>
      <c r="P154" s="74">
        <f t="shared" si="194"/>
        <v>616.15247389105059</v>
      </c>
      <c r="Q154" s="74">
        <f t="shared" si="194"/>
        <v>666.59525308547813</v>
      </c>
      <c r="R154" s="74">
        <f t="shared" ref="R154:V154" si="195">IF(R100=0,0,R100/R$17)</f>
        <v>708.66449989082105</v>
      </c>
      <c r="S154" s="74">
        <f t="shared" si="195"/>
        <v>652.07803734533491</v>
      </c>
      <c r="T154" s="74">
        <f t="shared" si="195"/>
        <v>685.30923961416931</v>
      </c>
      <c r="U154" s="74">
        <f t="shared" si="195"/>
        <v>682.40890898483917</v>
      </c>
      <c r="V154" s="74">
        <f t="shared" si="195"/>
        <v>653.53145002916858</v>
      </c>
      <c r="W154" s="74">
        <f t="shared" ref="W154" si="196">IF(W100=0,0,W100/W$17)</f>
        <v>701.07993604852572</v>
      </c>
      <c r="DA154" s="90" t="s">
        <v>317</v>
      </c>
    </row>
    <row r="155" spans="1:105" ht="12" customHeight="1" x14ac:dyDescent="0.25">
      <c r="A155" s="107" t="s">
        <v>54</v>
      </c>
      <c r="B155" s="193">
        <f t="shared" ref="B155:Q155" si="197">IF(B101=0,0,B101/B$17)</f>
        <v>77.519690793662107</v>
      </c>
      <c r="C155" s="193">
        <f t="shared" si="197"/>
        <v>77.222398149139664</v>
      </c>
      <c r="D155" s="193">
        <f t="shared" si="197"/>
        <v>78.341209887290617</v>
      </c>
      <c r="E155" s="193">
        <f t="shared" si="197"/>
        <v>81.420783205669082</v>
      </c>
      <c r="F155" s="193">
        <f t="shared" si="197"/>
        <v>85.240685770369112</v>
      </c>
      <c r="G155" s="193">
        <f t="shared" si="197"/>
        <v>87.783589393797399</v>
      </c>
      <c r="H155" s="193">
        <f t="shared" si="197"/>
        <v>88.865014785946357</v>
      </c>
      <c r="I155" s="193">
        <f t="shared" si="197"/>
        <v>87.967877990894223</v>
      </c>
      <c r="J155" s="193">
        <f t="shared" si="197"/>
        <v>86.652798970872226</v>
      </c>
      <c r="K155" s="193">
        <f t="shared" si="197"/>
        <v>97.468808622654734</v>
      </c>
      <c r="L155" s="193">
        <f t="shared" si="197"/>
        <v>102.55362544314492</v>
      </c>
      <c r="M155" s="193">
        <f t="shared" si="197"/>
        <v>102.03707490326371</v>
      </c>
      <c r="N155" s="193">
        <f t="shared" si="197"/>
        <v>104.28461758680676</v>
      </c>
      <c r="O155" s="193">
        <f t="shared" si="197"/>
        <v>115.78144641150239</v>
      </c>
      <c r="P155" s="193">
        <f t="shared" si="197"/>
        <v>115.25605213928274</v>
      </c>
      <c r="Q155" s="193">
        <f t="shared" si="197"/>
        <v>124.53856518014781</v>
      </c>
      <c r="R155" s="193">
        <f t="shared" ref="R155:V155" si="198">IF(R101=0,0,R101/R$17)</f>
        <v>123.61896215970491</v>
      </c>
      <c r="S155" s="193">
        <f t="shared" si="198"/>
        <v>131.39135162672352</v>
      </c>
      <c r="T155" s="193">
        <f t="shared" si="198"/>
        <v>138.3314717186355</v>
      </c>
      <c r="U155" s="193">
        <f t="shared" si="198"/>
        <v>138.04756280805609</v>
      </c>
      <c r="V155" s="193">
        <f t="shared" si="198"/>
        <v>138.03328246075066</v>
      </c>
      <c r="W155" s="193">
        <f t="shared" ref="W155" si="199">IF(W101=0,0,W101/W$17)</f>
        <v>138.1579747954892</v>
      </c>
      <c r="DA155" s="214" t="s">
        <v>318</v>
      </c>
    </row>
    <row r="156" spans="1:105" ht="12" customHeight="1" x14ac:dyDescent="0.25">
      <c r="A156" s="209" t="s">
        <v>58</v>
      </c>
      <c r="B156" s="77">
        <f t="shared" ref="B156:Q156" si="200">IF(B102=0,0,B102/B$17)</f>
        <v>1139.6841124363982</v>
      </c>
      <c r="C156" s="77">
        <f t="shared" si="200"/>
        <v>1162.7930811764861</v>
      </c>
      <c r="D156" s="77">
        <f t="shared" si="200"/>
        <v>1178.2534866055244</v>
      </c>
      <c r="E156" s="77">
        <f t="shared" si="200"/>
        <v>1189.5823644479897</v>
      </c>
      <c r="F156" s="77">
        <f t="shared" si="200"/>
        <v>1205.7408675592822</v>
      </c>
      <c r="G156" s="77">
        <f t="shared" si="200"/>
        <v>1197.8865637565757</v>
      </c>
      <c r="H156" s="77">
        <f t="shared" si="200"/>
        <v>1198.4773324941966</v>
      </c>
      <c r="I156" s="77">
        <f t="shared" si="200"/>
        <v>1203.0441053841412</v>
      </c>
      <c r="J156" s="77">
        <f t="shared" si="200"/>
        <v>1212.3736466992752</v>
      </c>
      <c r="K156" s="77">
        <f t="shared" si="200"/>
        <v>1233.8500607290935</v>
      </c>
      <c r="L156" s="77">
        <f t="shared" si="200"/>
        <v>1223.4210818531062</v>
      </c>
      <c r="M156" s="77">
        <f t="shared" si="200"/>
        <v>1209.1687613033957</v>
      </c>
      <c r="N156" s="77">
        <f t="shared" si="200"/>
        <v>1186.2321901983366</v>
      </c>
      <c r="O156" s="77">
        <f t="shared" si="200"/>
        <v>1193.2506839037542</v>
      </c>
      <c r="P156" s="77">
        <f t="shared" si="200"/>
        <v>1185.3253032489042</v>
      </c>
      <c r="Q156" s="77">
        <f t="shared" si="200"/>
        <v>1179.5725240522254</v>
      </c>
      <c r="R156" s="77">
        <f t="shared" ref="R156:V156" si="201">IF(R102=0,0,R102/R$17)</f>
        <v>1160.5689430055522</v>
      </c>
      <c r="S156" s="77">
        <f t="shared" si="201"/>
        <v>1134.0440637803072</v>
      </c>
      <c r="T156" s="77">
        <f t="shared" si="201"/>
        <v>1115.7436960816872</v>
      </c>
      <c r="U156" s="77">
        <f t="shared" si="201"/>
        <v>1108.8938334590916</v>
      </c>
      <c r="V156" s="77">
        <f t="shared" si="201"/>
        <v>1118.8436840762815</v>
      </c>
      <c r="W156" s="77">
        <f t="shared" ref="W156" si="202">IF(W102=0,0,W102/W$17)</f>
        <v>1141.4825227231456</v>
      </c>
      <c r="DA156" s="92" t="s">
        <v>319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03">IF(B104=0,0,B104/B$17)</f>
        <v>5683.5035410949649</v>
      </c>
      <c r="C158" s="153">
        <f t="shared" si="203"/>
        <v>6000.4426763556694</v>
      </c>
      <c r="D158" s="153">
        <f t="shared" si="203"/>
        <v>5985.1214930620581</v>
      </c>
      <c r="E158" s="153">
        <f t="shared" si="203"/>
        <v>6169.0173174195497</v>
      </c>
      <c r="F158" s="153">
        <f t="shared" si="203"/>
        <v>6124.6837240630757</v>
      </c>
      <c r="G158" s="153">
        <f t="shared" si="203"/>
        <v>6662.4315431525101</v>
      </c>
      <c r="H158" s="153">
        <f t="shared" si="203"/>
        <v>6540.6129572968775</v>
      </c>
      <c r="I158" s="153">
        <f t="shared" si="203"/>
        <v>6362.9941050091556</v>
      </c>
      <c r="J158" s="153">
        <f t="shared" si="203"/>
        <v>6351.1352597677751</v>
      </c>
      <c r="K158" s="153">
        <f t="shared" si="203"/>
        <v>6747.7376744785861</v>
      </c>
      <c r="L158" s="153">
        <f t="shared" si="203"/>
        <v>8134.0644672182871</v>
      </c>
      <c r="M158" s="153">
        <f t="shared" si="203"/>
        <v>7447.9025282568973</v>
      </c>
      <c r="N158" s="153">
        <f t="shared" si="203"/>
        <v>7849.8981704636381</v>
      </c>
      <c r="O158" s="153">
        <f t="shared" si="203"/>
        <v>7571.6372578470664</v>
      </c>
      <c r="P158" s="153">
        <f t="shared" si="203"/>
        <v>7046.6544225449907</v>
      </c>
      <c r="Q158" s="153">
        <f t="shared" si="203"/>
        <v>7119.2056670871425</v>
      </c>
      <c r="R158" s="153">
        <f t="shared" ref="R158:V158" si="204">IF(R104=0,0,R104/R$17)</f>
        <v>7507.4007173869713</v>
      </c>
      <c r="S158" s="153">
        <f t="shared" si="204"/>
        <v>7449.0372247411124</v>
      </c>
      <c r="T158" s="153">
        <f t="shared" si="204"/>
        <v>7283.6908609147576</v>
      </c>
      <c r="U158" s="153">
        <f t="shared" si="204"/>
        <v>7108.9789164832355</v>
      </c>
      <c r="V158" s="153">
        <f t="shared" si="204"/>
        <v>7000.5373534177934</v>
      </c>
      <c r="W158" s="153">
        <f t="shared" ref="W158" si="205">IF(W104=0,0,W104/W$17)</f>
        <v>7603.6031862628251</v>
      </c>
      <c r="DA158" s="217" t="s">
        <v>320</v>
      </c>
    </row>
    <row r="159" spans="1:105" ht="12" customHeight="1" x14ac:dyDescent="0.25">
      <c r="A159" s="97" t="s">
        <v>57</v>
      </c>
      <c r="B159" s="74">
        <f t="shared" ref="B159:Q159" si="206">IF(B105=0,0,B105/B$17)</f>
        <v>5247.6664156920297</v>
      </c>
      <c r="C159" s="74">
        <f t="shared" si="206"/>
        <v>5575.8013045265343</v>
      </c>
      <c r="D159" s="74">
        <f t="shared" si="206"/>
        <v>5560.1820010117626</v>
      </c>
      <c r="E159" s="74">
        <f t="shared" si="206"/>
        <v>5738.4617756913813</v>
      </c>
      <c r="F159" s="74">
        <f t="shared" si="206"/>
        <v>5684.2505579583458</v>
      </c>
      <c r="G159" s="74">
        <f t="shared" si="206"/>
        <v>6208.9160239481398</v>
      </c>
      <c r="H159" s="74">
        <f t="shared" si="206"/>
        <v>6087.4460809676757</v>
      </c>
      <c r="I159" s="74">
        <f t="shared" si="206"/>
        <v>5910.5226559626572</v>
      </c>
      <c r="J159" s="74">
        <f t="shared" si="206"/>
        <v>5911.0422047524271</v>
      </c>
      <c r="K159" s="74">
        <f t="shared" si="206"/>
        <v>6270.0205894808605</v>
      </c>
      <c r="L159" s="74">
        <f t="shared" si="206"/>
        <v>7667.3206847000038</v>
      </c>
      <c r="M159" s="74">
        <f t="shared" si="206"/>
        <v>6967.1884424965565</v>
      </c>
      <c r="N159" s="74">
        <f t="shared" si="206"/>
        <v>7361.6166076530735</v>
      </c>
      <c r="O159" s="74">
        <f t="shared" si="206"/>
        <v>7036.5969309129468</v>
      </c>
      <c r="P159" s="74">
        <f t="shared" si="206"/>
        <v>6507.1321192957557</v>
      </c>
      <c r="Q159" s="74">
        <f t="shared" si="206"/>
        <v>6531.6141228942124</v>
      </c>
      <c r="R159" s="74">
        <f t="shared" ref="R159:V159" si="207">IF(R105=0,0,R105/R$17)</f>
        <v>6882.9166082007505</v>
      </c>
      <c r="S159" s="74">
        <f t="shared" si="207"/>
        <v>6850.7697477781085</v>
      </c>
      <c r="T159" s="74">
        <f t="shared" si="207"/>
        <v>6645.3587024299441</v>
      </c>
      <c r="U159" s="74">
        <f t="shared" si="207"/>
        <v>6463.0968013774063</v>
      </c>
      <c r="V159" s="74">
        <f t="shared" si="207"/>
        <v>6368.0566663581503</v>
      </c>
      <c r="W159" s="74">
        <f t="shared" ref="W159" si="208">IF(W105=0,0,W105/W$17)</f>
        <v>6922.6190081363711</v>
      </c>
      <c r="DA159" s="90" t="s">
        <v>321</v>
      </c>
    </row>
    <row r="160" spans="1:105" ht="12" customHeight="1" x14ac:dyDescent="0.25">
      <c r="A160" s="97" t="s">
        <v>56</v>
      </c>
      <c r="B160" s="74">
        <f t="shared" ref="B160:Q160" si="209">IF(B106=0,0,B106/B$17)</f>
        <v>1.1813353356032361</v>
      </c>
      <c r="C160" s="74">
        <f t="shared" si="209"/>
        <v>1.2943252873714171</v>
      </c>
      <c r="D160" s="74">
        <f t="shared" si="209"/>
        <v>1.4183230512385052</v>
      </c>
      <c r="E160" s="74">
        <f t="shared" si="209"/>
        <v>1.5448018503619649</v>
      </c>
      <c r="F160" s="74">
        <f t="shared" si="209"/>
        <v>1.710778638551026</v>
      </c>
      <c r="G160" s="74">
        <f t="shared" si="209"/>
        <v>1.9700082361366007</v>
      </c>
      <c r="H160" s="74">
        <f t="shared" si="209"/>
        <v>2.2647981460366235</v>
      </c>
      <c r="I160" s="74">
        <f t="shared" si="209"/>
        <v>2.5283999821103569</v>
      </c>
      <c r="J160" s="74">
        <f t="shared" si="209"/>
        <v>2.7621800392000373</v>
      </c>
      <c r="K160" s="74">
        <f t="shared" si="209"/>
        <v>3.0861207525725662</v>
      </c>
      <c r="L160" s="74">
        <f t="shared" si="209"/>
        <v>3.6992363992478561</v>
      </c>
      <c r="M160" s="74">
        <f t="shared" si="209"/>
        <v>3.7189459392933188</v>
      </c>
      <c r="N160" s="74">
        <f t="shared" si="209"/>
        <v>4.1893934375652488</v>
      </c>
      <c r="O160" s="74">
        <f t="shared" si="209"/>
        <v>4.6943157237992361</v>
      </c>
      <c r="P160" s="74">
        <f t="shared" si="209"/>
        <v>5.6937754124419246</v>
      </c>
      <c r="Q160" s="74">
        <f t="shared" si="209"/>
        <v>5.8609507791519313</v>
      </c>
      <c r="R160" s="74">
        <f t="shared" ref="R160:V160" si="210">IF(R106=0,0,R106/R$17)</f>
        <v>6.1787634415132544</v>
      </c>
      <c r="S160" s="74">
        <f t="shared" si="210"/>
        <v>6.7524924153690691</v>
      </c>
      <c r="T160" s="74">
        <f t="shared" si="210"/>
        <v>7.5529412199119736</v>
      </c>
      <c r="U160" s="74">
        <f t="shared" si="210"/>
        <v>8.0510913910567581</v>
      </c>
      <c r="V160" s="74">
        <f t="shared" si="210"/>
        <v>8.9892923566543654</v>
      </c>
      <c r="W160" s="74">
        <f t="shared" ref="W160" si="211">IF(W106=0,0,W106/W$17)</f>
        <v>9.5491429538824608</v>
      </c>
      <c r="DA160" s="90" t="s">
        <v>322</v>
      </c>
    </row>
    <row r="161" spans="1:105" ht="12" customHeight="1" x14ac:dyDescent="0.25">
      <c r="A161" s="97" t="s">
        <v>55</v>
      </c>
      <c r="B161" s="74">
        <f t="shared" ref="B161:Q161" si="212">IF(B107=0,0,B107/B$17)</f>
        <v>375.29014851566905</v>
      </c>
      <c r="C161" s="74">
        <f t="shared" si="212"/>
        <v>364.04659325021578</v>
      </c>
      <c r="D161" s="74">
        <f t="shared" si="212"/>
        <v>363.0984360957687</v>
      </c>
      <c r="E161" s="74">
        <f t="shared" si="212"/>
        <v>365.97574396540955</v>
      </c>
      <c r="F161" s="74">
        <f t="shared" si="212"/>
        <v>372.47992824952553</v>
      </c>
      <c r="G161" s="74">
        <f t="shared" si="212"/>
        <v>383.04722201184671</v>
      </c>
      <c r="H161" s="74">
        <f t="shared" si="212"/>
        <v>381.2234703091213</v>
      </c>
      <c r="I161" s="74">
        <f t="shared" si="212"/>
        <v>380.80032400922744</v>
      </c>
      <c r="J161" s="74">
        <f t="shared" si="212"/>
        <v>369.22731532222065</v>
      </c>
      <c r="K161" s="74">
        <f t="shared" si="212"/>
        <v>397.92223883327324</v>
      </c>
      <c r="L161" s="74">
        <f t="shared" si="212"/>
        <v>382.14041702160034</v>
      </c>
      <c r="M161" s="74">
        <f t="shared" si="212"/>
        <v>396.20722026773223</v>
      </c>
      <c r="N161" s="74">
        <f t="shared" si="212"/>
        <v>401.2700399461346</v>
      </c>
      <c r="O161" s="74">
        <f t="shared" si="212"/>
        <v>438.06811077273841</v>
      </c>
      <c r="P161" s="74">
        <f t="shared" si="212"/>
        <v>441.69752857011491</v>
      </c>
      <c r="Q161" s="74">
        <f t="shared" si="212"/>
        <v>481.71185768246403</v>
      </c>
      <c r="R161" s="74">
        <f t="shared" ref="R161:V161" si="213">IF(R107=0,0,R107/R$17)</f>
        <v>518.34805166851402</v>
      </c>
      <c r="S161" s="74">
        <f t="shared" si="213"/>
        <v>484.242382663765</v>
      </c>
      <c r="T161" s="74">
        <f t="shared" si="213"/>
        <v>516.54604751289003</v>
      </c>
      <c r="U161" s="74">
        <f t="shared" si="213"/>
        <v>522.35229099778235</v>
      </c>
      <c r="V161" s="74">
        <f t="shared" si="213"/>
        <v>506.37302279786292</v>
      </c>
      <c r="W161" s="74">
        <f t="shared" ref="W161" si="214">IF(W107=0,0,W107/W$17)</f>
        <v>552.76721503546844</v>
      </c>
      <c r="DA161" s="90" t="s">
        <v>323</v>
      </c>
    </row>
    <row r="162" spans="1:105" ht="12" customHeight="1" x14ac:dyDescent="0.25">
      <c r="A162" s="109" t="s">
        <v>54</v>
      </c>
      <c r="B162" s="77">
        <f t="shared" ref="B162:Q162" si="215">IF(B108=0,0,B108/B$17)</f>
        <v>59.365641551662073</v>
      </c>
      <c r="C162" s="77">
        <f t="shared" si="215"/>
        <v>59.300453291547306</v>
      </c>
      <c r="D162" s="77">
        <f t="shared" si="215"/>
        <v>60.422732903287802</v>
      </c>
      <c r="E162" s="77">
        <f t="shared" si="215"/>
        <v>63.03499591239602</v>
      </c>
      <c r="F162" s="77">
        <f t="shared" si="215"/>
        <v>66.242459216654282</v>
      </c>
      <c r="G162" s="77">
        <f t="shared" si="215"/>
        <v>68.498288956386318</v>
      </c>
      <c r="H162" s="77">
        <f t="shared" si="215"/>
        <v>69.67860787404372</v>
      </c>
      <c r="I162" s="77">
        <f t="shared" si="215"/>
        <v>69.142725055161321</v>
      </c>
      <c r="J162" s="77">
        <f t="shared" si="215"/>
        <v>68.103559653927377</v>
      </c>
      <c r="K162" s="77">
        <f t="shared" si="215"/>
        <v>76.70872541188055</v>
      </c>
      <c r="L162" s="77">
        <f t="shared" si="215"/>
        <v>80.904129097435444</v>
      </c>
      <c r="M162" s="77">
        <f t="shared" si="215"/>
        <v>80.787919553315007</v>
      </c>
      <c r="N162" s="77">
        <f t="shared" si="215"/>
        <v>82.82212942686462</v>
      </c>
      <c r="O162" s="77">
        <f t="shared" si="215"/>
        <v>92.27790043758165</v>
      </c>
      <c r="P162" s="77">
        <f t="shared" si="215"/>
        <v>92.130999266678302</v>
      </c>
      <c r="Q162" s="77">
        <f t="shared" si="215"/>
        <v>100.01873573131444</v>
      </c>
      <c r="R162" s="77">
        <f t="shared" ref="R162:V162" si="216">IF(R108=0,0,R108/R$17)</f>
        <v>99.957294076193492</v>
      </c>
      <c r="S162" s="77">
        <f t="shared" si="216"/>
        <v>107.27260188387096</v>
      </c>
      <c r="T162" s="77">
        <f t="shared" si="216"/>
        <v>114.23316975201176</v>
      </c>
      <c r="U162" s="77">
        <f t="shared" si="216"/>
        <v>115.47873271699049</v>
      </c>
      <c r="V162" s="77">
        <f t="shared" si="216"/>
        <v>117.1183719051252</v>
      </c>
      <c r="W162" s="77">
        <f t="shared" ref="W162" si="217">IF(W108=0,0,W108/W$17)</f>
        <v>118.66782013710316</v>
      </c>
      <c r="DA162" s="92" t="s">
        <v>324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18">IF(B110=0,0,B110/B$17)</f>
        <v>335.64808428801416</v>
      </c>
      <c r="C164" s="203">
        <f t="shared" si="218"/>
        <v>324.44414292263053</v>
      </c>
      <c r="D164" s="203">
        <f t="shared" si="218"/>
        <v>280.2052670878677</v>
      </c>
      <c r="E164" s="203">
        <f t="shared" si="218"/>
        <v>263.7234262438613</v>
      </c>
      <c r="F164" s="203">
        <f t="shared" si="218"/>
        <v>191.28868319356658</v>
      </c>
      <c r="G164" s="203">
        <f t="shared" si="218"/>
        <v>272.83156962209603</v>
      </c>
      <c r="H164" s="203">
        <f t="shared" si="218"/>
        <v>201.93206955274638</v>
      </c>
      <c r="I164" s="203">
        <f t="shared" si="218"/>
        <v>168.44335751312622</v>
      </c>
      <c r="J164" s="203">
        <f t="shared" si="218"/>
        <v>144.85679226677937</v>
      </c>
      <c r="K164" s="203">
        <f t="shared" si="218"/>
        <v>133.44437043684727</v>
      </c>
      <c r="L164" s="203">
        <f t="shared" si="218"/>
        <v>120.73093604514101</v>
      </c>
      <c r="M164" s="203">
        <f t="shared" si="218"/>
        <v>101.35191392130262</v>
      </c>
      <c r="N164" s="203">
        <f t="shared" si="218"/>
        <v>93.22724954879088</v>
      </c>
      <c r="O164" s="203">
        <f t="shared" si="218"/>
        <v>87.126608914520105</v>
      </c>
      <c r="P164" s="203">
        <f t="shared" si="218"/>
        <v>79.261644178704842</v>
      </c>
      <c r="Q164" s="203">
        <f t="shared" si="218"/>
        <v>78.704747419171682</v>
      </c>
      <c r="R164" s="203">
        <f t="shared" ref="R164:V164" si="219">IF(R110=0,0,R110/R$17)</f>
        <v>70.72416921826445</v>
      </c>
      <c r="S164" s="203">
        <f t="shared" si="219"/>
        <v>68.054361709120457</v>
      </c>
      <c r="T164" s="203">
        <f t="shared" si="219"/>
        <v>62.962962114937568</v>
      </c>
      <c r="U164" s="203">
        <f t="shared" si="219"/>
        <v>60.03572950049287</v>
      </c>
      <c r="V164" s="203">
        <f t="shared" si="219"/>
        <v>62.919096888925338</v>
      </c>
      <c r="W164" s="203">
        <f t="shared" ref="W164" si="220">IF(W110=0,0,W110/W$17)</f>
        <v>65.173162639659068</v>
      </c>
      <c r="DA164" s="216" t="s">
        <v>325</v>
      </c>
    </row>
    <row r="165" spans="1:105" ht="12" customHeight="1" x14ac:dyDescent="0.25">
      <c r="A165" s="208" t="s">
        <v>39</v>
      </c>
      <c r="B165" s="192">
        <f t="shared" ref="B165:Q165" si="221">IF(B111=0,0,B111/B$17)</f>
        <v>335.64808428801416</v>
      </c>
      <c r="C165" s="192">
        <f t="shared" si="221"/>
        <v>324.44414292263053</v>
      </c>
      <c r="D165" s="192">
        <f t="shared" si="221"/>
        <v>280.2052670878677</v>
      </c>
      <c r="E165" s="192">
        <f t="shared" si="221"/>
        <v>263.7234262438613</v>
      </c>
      <c r="F165" s="192">
        <f t="shared" si="221"/>
        <v>191.28868319356658</v>
      </c>
      <c r="G165" s="192">
        <f t="shared" si="221"/>
        <v>272.83156962209603</v>
      </c>
      <c r="H165" s="192">
        <f t="shared" si="221"/>
        <v>201.93206955274638</v>
      </c>
      <c r="I165" s="192">
        <f t="shared" si="221"/>
        <v>168.44335751312622</v>
      </c>
      <c r="J165" s="192">
        <f t="shared" si="221"/>
        <v>144.85679226677937</v>
      </c>
      <c r="K165" s="192">
        <f t="shared" si="221"/>
        <v>133.44437043684727</v>
      </c>
      <c r="L165" s="192">
        <f t="shared" si="221"/>
        <v>120.73093604514101</v>
      </c>
      <c r="M165" s="192">
        <f t="shared" si="221"/>
        <v>101.35191392130262</v>
      </c>
      <c r="N165" s="192">
        <f t="shared" si="221"/>
        <v>93.22724954879088</v>
      </c>
      <c r="O165" s="192">
        <f t="shared" si="221"/>
        <v>87.126608914520105</v>
      </c>
      <c r="P165" s="192">
        <f t="shared" si="221"/>
        <v>79.261644178704842</v>
      </c>
      <c r="Q165" s="192">
        <f t="shared" si="221"/>
        <v>78.704747419171682</v>
      </c>
      <c r="R165" s="192">
        <f t="shared" ref="R165:V165" si="222">IF(R111=0,0,R111/R$17)</f>
        <v>70.72416921826445</v>
      </c>
      <c r="S165" s="192">
        <f t="shared" si="222"/>
        <v>68.054361709120457</v>
      </c>
      <c r="T165" s="192">
        <f t="shared" si="222"/>
        <v>62.962962114937568</v>
      </c>
      <c r="U165" s="192">
        <f t="shared" si="222"/>
        <v>60.03572950049287</v>
      </c>
      <c r="V165" s="192">
        <f t="shared" si="222"/>
        <v>62.919096888925338</v>
      </c>
      <c r="W165" s="192">
        <f t="shared" ref="W165" si="223">IF(W111=0,0,W111/W$17)</f>
        <v>65.173162639659068</v>
      </c>
      <c r="DA165" s="213" t="s">
        <v>326</v>
      </c>
    </row>
    <row r="166" spans="1:105" ht="12" customHeight="1" x14ac:dyDescent="0.25">
      <c r="A166" s="97" t="s">
        <v>57</v>
      </c>
      <c r="B166" s="74">
        <f t="shared" ref="B166:Q166" si="224">IF(B112=0,0,B112/B$17)</f>
        <v>315.78390478032168</v>
      </c>
      <c r="C166" s="74">
        <f t="shared" si="224"/>
        <v>306.75028631854974</v>
      </c>
      <c r="D166" s="74">
        <f t="shared" si="224"/>
        <v>264.99021974081916</v>
      </c>
      <c r="E166" s="74">
        <f t="shared" si="224"/>
        <v>249.71883600637187</v>
      </c>
      <c r="F166" s="74">
        <f t="shared" si="224"/>
        <v>180.84412868719721</v>
      </c>
      <c r="G166" s="74">
        <f t="shared" si="224"/>
        <v>258.73380104569731</v>
      </c>
      <c r="H166" s="74">
        <f t="shared" si="224"/>
        <v>191.33232047495491</v>
      </c>
      <c r="I166" s="74">
        <f t="shared" si="224"/>
        <v>159.25383690716762</v>
      </c>
      <c r="J166" s="74">
        <f t="shared" si="224"/>
        <v>137.14014254360256</v>
      </c>
      <c r="K166" s="74">
        <f t="shared" si="224"/>
        <v>126.06934565989621</v>
      </c>
      <c r="L166" s="74">
        <f t="shared" si="224"/>
        <v>115.26957708034472</v>
      </c>
      <c r="M166" s="74">
        <f t="shared" si="224"/>
        <v>96.008587333307077</v>
      </c>
      <c r="N166" s="74">
        <f t="shared" si="224"/>
        <v>88.378049247817813</v>
      </c>
      <c r="O166" s="74">
        <f t="shared" si="224"/>
        <v>81.812456146754585</v>
      </c>
      <c r="P166" s="74">
        <f t="shared" si="224"/>
        <v>73.893069518453586</v>
      </c>
      <c r="Q166" s="74">
        <f t="shared" si="224"/>
        <v>73.114300652515311</v>
      </c>
      <c r="R166" s="74">
        <f t="shared" ref="R166:V166" si="225">IF(R112=0,0,R112/R$17)</f>
        <v>65.610328701951659</v>
      </c>
      <c r="S166" s="74">
        <f t="shared" si="225"/>
        <v>63.433842114038697</v>
      </c>
      <c r="T166" s="74">
        <f t="shared" si="225"/>
        <v>58.319106669181309</v>
      </c>
      <c r="U166" s="74">
        <f t="shared" si="225"/>
        <v>55.578242445210179</v>
      </c>
      <c r="V166" s="74">
        <f t="shared" si="225"/>
        <v>58.199620524504958</v>
      </c>
      <c r="W166" s="74">
        <f t="shared" ref="W166" si="226">IF(W112=0,0,W112/W$17)</f>
        <v>62.318453150885716</v>
      </c>
      <c r="DA166" s="90" t="s">
        <v>327</v>
      </c>
    </row>
    <row r="167" spans="1:105" ht="12" customHeight="1" x14ac:dyDescent="0.25">
      <c r="A167" s="97" t="s">
        <v>56</v>
      </c>
      <c r="B167" s="74">
        <f t="shared" ref="B167:Q167" si="227">IF(B113=0,0,B113/B$17)</f>
        <v>0</v>
      </c>
      <c r="C167" s="74">
        <f t="shared" si="227"/>
        <v>0</v>
      </c>
      <c r="D167" s="74">
        <f t="shared" si="227"/>
        <v>0</v>
      </c>
      <c r="E167" s="74">
        <f t="shared" si="227"/>
        <v>0</v>
      </c>
      <c r="F167" s="74">
        <f t="shared" si="227"/>
        <v>0</v>
      </c>
      <c r="G167" s="74">
        <f t="shared" si="227"/>
        <v>0</v>
      </c>
      <c r="H167" s="74">
        <f t="shared" si="227"/>
        <v>0</v>
      </c>
      <c r="I167" s="74">
        <f t="shared" si="227"/>
        <v>0</v>
      </c>
      <c r="J167" s="74">
        <f t="shared" si="227"/>
        <v>0</v>
      </c>
      <c r="K167" s="74">
        <f t="shared" si="227"/>
        <v>0</v>
      </c>
      <c r="L167" s="74">
        <f t="shared" si="227"/>
        <v>0</v>
      </c>
      <c r="M167" s="74">
        <f t="shared" si="227"/>
        <v>0</v>
      </c>
      <c r="N167" s="74">
        <f t="shared" si="227"/>
        <v>0</v>
      </c>
      <c r="O167" s="74">
        <f t="shared" si="227"/>
        <v>0</v>
      </c>
      <c r="P167" s="74">
        <f t="shared" si="227"/>
        <v>0</v>
      </c>
      <c r="Q167" s="74">
        <f t="shared" si="227"/>
        <v>0</v>
      </c>
      <c r="R167" s="74">
        <f t="shared" ref="R167:V167" si="228">IF(R113=0,0,R113/R$17)</f>
        <v>0</v>
      </c>
      <c r="S167" s="74">
        <f t="shared" si="228"/>
        <v>0</v>
      </c>
      <c r="T167" s="74">
        <f t="shared" si="228"/>
        <v>0</v>
      </c>
      <c r="U167" s="74">
        <f t="shared" si="228"/>
        <v>0</v>
      </c>
      <c r="V167" s="74">
        <f t="shared" si="228"/>
        <v>0</v>
      </c>
      <c r="W167" s="74">
        <f t="shared" ref="W167" si="229">IF(W113=0,0,W113/W$17)</f>
        <v>0</v>
      </c>
      <c r="DA167" s="90" t="s">
        <v>328</v>
      </c>
    </row>
    <row r="168" spans="1:105" ht="12" customHeight="1" x14ac:dyDescent="0.25">
      <c r="A168" s="97" t="s">
        <v>55</v>
      </c>
      <c r="B168" s="74">
        <f t="shared" ref="B168:Q168" si="230">IF(B114=0,0,B114/B$17)</f>
        <v>19.657684575304209</v>
      </c>
      <c r="C168" s="74">
        <f t="shared" si="230"/>
        <v>17.466427204043036</v>
      </c>
      <c r="D168" s="74">
        <f t="shared" si="230"/>
        <v>15.072442512649047</v>
      </c>
      <c r="E168" s="74">
        <f t="shared" si="230"/>
        <v>13.876449543356243</v>
      </c>
      <c r="F168" s="74">
        <f t="shared" si="230"/>
        <v>10.307684578260718</v>
      </c>
      <c r="G168" s="74">
        <f t="shared" si="230"/>
        <v>13.965509001400848</v>
      </c>
      <c r="H168" s="74">
        <f t="shared" si="230"/>
        <v>10.492950608835681</v>
      </c>
      <c r="I168" s="74">
        <f t="shared" si="230"/>
        <v>9.0748474314685108</v>
      </c>
      <c r="J168" s="74">
        <f t="shared" si="230"/>
        <v>7.6002229414659475</v>
      </c>
      <c r="K168" s="74">
        <f t="shared" si="230"/>
        <v>7.1907123978912217</v>
      </c>
      <c r="L168" s="74">
        <f t="shared" si="230"/>
        <v>5.2817766624175642</v>
      </c>
      <c r="M168" s="74">
        <f t="shared" si="230"/>
        <v>5.1744276246005985</v>
      </c>
      <c r="N168" s="74">
        <f t="shared" si="230"/>
        <v>4.7407289005640001</v>
      </c>
      <c r="O168" s="74">
        <f t="shared" si="230"/>
        <v>5.2197384592000144</v>
      </c>
      <c r="P168" s="74">
        <f t="shared" si="230"/>
        <v>5.2809851109438659</v>
      </c>
      <c r="Q168" s="74">
        <f t="shared" si="230"/>
        <v>5.5024070361104522</v>
      </c>
      <c r="R168" s="74">
        <f t="shared" ref="R168:V168" si="231">IF(R114=0,0,R114/R$17)</f>
        <v>5.0227356190357337</v>
      </c>
      <c r="S168" s="74">
        <f t="shared" si="231"/>
        <v>4.5361500535447554</v>
      </c>
      <c r="T168" s="74">
        <f t="shared" si="231"/>
        <v>4.529427688028675</v>
      </c>
      <c r="U168" s="74">
        <f t="shared" si="231"/>
        <v>4.3860615428546854</v>
      </c>
      <c r="V168" s="74">
        <f t="shared" si="231"/>
        <v>4.6497669113951838</v>
      </c>
      <c r="W168" s="74">
        <f t="shared" ref="W168" si="232">IF(W114=0,0,W114/W$17)</f>
        <v>2.7526751668647615</v>
      </c>
      <c r="DA168" s="90" t="s">
        <v>329</v>
      </c>
    </row>
    <row r="169" spans="1:105" ht="12" customHeight="1" x14ac:dyDescent="0.25">
      <c r="A169" s="107" t="s">
        <v>54</v>
      </c>
      <c r="B169" s="193">
        <f t="shared" ref="B169:Q169" si="233">IF(B115=0,0,B115/B$17)</f>
        <v>0.20649493238828842</v>
      </c>
      <c r="C169" s="193">
        <f t="shared" si="233"/>
        <v>0.22742940003779841</v>
      </c>
      <c r="D169" s="193">
        <f t="shared" si="233"/>
        <v>0.14260483439953528</v>
      </c>
      <c r="E169" s="193">
        <f t="shared" si="233"/>
        <v>0.12814069413317855</v>
      </c>
      <c r="F169" s="193">
        <f t="shared" si="233"/>
        <v>0.1368699281086303</v>
      </c>
      <c r="G169" s="193">
        <f t="shared" si="233"/>
        <v>0.13225957499789742</v>
      </c>
      <c r="H169" s="193">
        <f t="shared" si="233"/>
        <v>0.10679846895578979</v>
      </c>
      <c r="I169" s="193">
        <f t="shared" si="233"/>
        <v>0.11467317449008139</v>
      </c>
      <c r="J169" s="193">
        <f t="shared" si="233"/>
        <v>0.11642678171086916</v>
      </c>
      <c r="K169" s="193">
        <f t="shared" si="233"/>
        <v>0.18431237905979689</v>
      </c>
      <c r="L169" s="193">
        <f t="shared" si="233"/>
        <v>0.17958230237875386</v>
      </c>
      <c r="M169" s="193">
        <f t="shared" si="233"/>
        <v>0.16889896339495458</v>
      </c>
      <c r="N169" s="193">
        <f t="shared" si="233"/>
        <v>0.108471400409079</v>
      </c>
      <c r="O169" s="193">
        <f t="shared" si="233"/>
        <v>9.4414308565497942E-2</v>
      </c>
      <c r="P169" s="193">
        <f t="shared" si="233"/>
        <v>8.7589549307402911E-2</v>
      </c>
      <c r="Q169" s="193">
        <f t="shared" si="233"/>
        <v>8.8039730545930381E-2</v>
      </c>
      <c r="R169" s="193">
        <f t="shared" ref="R169:V169" si="234">IF(R115=0,0,R115/R$17)</f>
        <v>9.1104897277045738E-2</v>
      </c>
      <c r="S169" s="193">
        <f t="shared" si="234"/>
        <v>8.4369541537002837E-2</v>
      </c>
      <c r="T169" s="193">
        <f t="shared" si="234"/>
        <v>0.11442775772758218</v>
      </c>
      <c r="U169" s="193">
        <f t="shared" si="234"/>
        <v>7.1425512428014579E-2</v>
      </c>
      <c r="V169" s="193">
        <f t="shared" si="234"/>
        <v>6.9709453025211907E-2</v>
      </c>
      <c r="W169" s="193">
        <f t="shared" ref="W169" si="235">IF(W115=0,0,W115/W$17)</f>
        <v>0.10203432190859532</v>
      </c>
      <c r="DA169" s="214" t="s">
        <v>330</v>
      </c>
    </row>
    <row r="170" spans="1:105" ht="12" customHeight="1" x14ac:dyDescent="0.25">
      <c r="A170" s="209" t="s">
        <v>58</v>
      </c>
      <c r="B170" s="77">
        <f t="shared" ref="B170:Q170" si="236">IF(B116=0,0,B116/B$17)</f>
        <v>0</v>
      </c>
      <c r="C170" s="77">
        <f t="shared" si="236"/>
        <v>0</v>
      </c>
      <c r="D170" s="77">
        <f t="shared" si="236"/>
        <v>0</v>
      </c>
      <c r="E170" s="77">
        <f t="shared" si="236"/>
        <v>0</v>
      </c>
      <c r="F170" s="77">
        <f t="shared" si="236"/>
        <v>0</v>
      </c>
      <c r="G170" s="77">
        <f t="shared" si="236"/>
        <v>0</v>
      </c>
      <c r="H170" s="77">
        <f t="shared" si="236"/>
        <v>0</v>
      </c>
      <c r="I170" s="77">
        <f t="shared" si="236"/>
        <v>0</v>
      </c>
      <c r="J170" s="77">
        <f t="shared" si="236"/>
        <v>0</v>
      </c>
      <c r="K170" s="77">
        <f t="shared" si="236"/>
        <v>0</v>
      </c>
      <c r="L170" s="77">
        <f t="shared" si="236"/>
        <v>0</v>
      </c>
      <c r="M170" s="77">
        <f t="shared" si="236"/>
        <v>0</v>
      </c>
      <c r="N170" s="77">
        <f t="shared" si="236"/>
        <v>0</v>
      </c>
      <c r="O170" s="77">
        <f t="shared" si="236"/>
        <v>0</v>
      </c>
      <c r="P170" s="77">
        <f t="shared" si="236"/>
        <v>0</v>
      </c>
      <c r="Q170" s="77">
        <f t="shared" si="236"/>
        <v>0</v>
      </c>
      <c r="R170" s="77">
        <f t="shared" ref="R170:V170" si="237">IF(R116=0,0,R116/R$17)</f>
        <v>0</v>
      </c>
      <c r="S170" s="77">
        <f t="shared" si="237"/>
        <v>0</v>
      </c>
      <c r="T170" s="77">
        <f t="shared" si="237"/>
        <v>0</v>
      </c>
      <c r="U170" s="77">
        <f t="shared" si="237"/>
        <v>0</v>
      </c>
      <c r="V170" s="77">
        <f t="shared" si="237"/>
        <v>0</v>
      </c>
      <c r="W170" s="77">
        <f t="shared" ref="W170" si="238">IF(W116=0,0,W116/W$17)</f>
        <v>0</v>
      </c>
      <c r="DA170" s="92" t="s">
        <v>331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45:W45 B79:W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W3" si="0">B4</f>
        <v>4260087</v>
      </c>
      <c r="C3" s="67">
        <f t="shared" si="0"/>
        <v>4286383</v>
      </c>
      <c r="D3" s="67">
        <f t="shared" si="0"/>
        <v>4315284</v>
      </c>
      <c r="E3" s="67">
        <f t="shared" si="0"/>
        <v>4346991</v>
      </c>
      <c r="F3" s="67">
        <f t="shared" si="0"/>
        <v>4380512</v>
      </c>
      <c r="G3" s="67">
        <f t="shared" si="0"/>
        <v>4336570</v>
      </c>
      <c r="H3" s="67">
        <f t="shared" si="0"/>
        <v>4306403</v>
      </c>
      <c r="I3" s="67">
        <f t="shared" si="0"/>
        <v>4329338</v>
      </c>
      <c r="J3" s="67">
        <f t="shared" si="0"/>
        <v>4481663</v>
      </c>
      <c r="K3" s="67">
        <f t="shared" si="0"/>
        <v>4605148</v>
      </c>
      <c r="L3" s="67">
        <f t="shared" si="0"/>
        <v>4556430</v>
      </c>
      <c r="M3" s="67">
        <f t="shared" si="0"/>
        <v>4568447</v>
      </c>
      <c r="N3" s="67">
        <f t="shared" si="0"/>
        <v>4598863</v>
      </c>
      <c r="O3" s="67">
        <f t="shared" si="0"/>
        <v>4691160</v>
      </c>
      <c r="P3" s="67">
        <f t="shared" si="0"/>
        <v>4734838</v>
      </c>
      <c r="Q3" s="67">
        <f t="shared" si="0"/>
        <v>4789855</v>
      </c>
      <c r="R3" s="67">
        <f t="shared" si="0"/>
        <v>4833669</v>
      </c>
      <c r="S3" s="67">
        <f t="shared" si="0"/>
        <v>4866189</v>
      </c>
      <c r="T3" s="67">
        <f t="shared" si="0"/>
        <v>4965771</v>
      </c>
      <c r="U3" s="67">
        <f t="shared" si="0"/>
        <v>5058505</v>
      </c>
      <c r="V3" s="67">
        <f t="shared" si="0"/>
        <v>5140662</v>
      </c>
      <c r="W3" s="67">
        <f t="shared" si="0"/>
        <v>5202654</v>
      </c>
      <c r="DA3" s="87" t="s">
        <v>333</v>
      </c>
    </row>
    <row r="4" spans="1:105" ht="12.95" customHeight="1" x14ac:dyDescent="0.25">
      <c r="A4" s="68" t="s">
        <v>57</v>
      </c>
      <c r="B4" s="71">
        <f t="shared" ref="B4:Q4" si="1">SUM(B5:B13)</f>
        <v>4260087</v>
      </c>
      <c r="C4" s="71">
        <f t="shared" si="1"/>
        <v>4286383</v>
      </c>
      <c r="D4" s="71">
        <f t="shared" si="1"/>
        <v>4315284</v>
      </c>
      <c r="E4" s="71">
        <f t="shared" si="1"/>
        <v>4346991</v>
      </c>
      <c r="F4" s="71">
        <f t="shared" si="1"/>
        <v>4380512</v>
      </c>
      <c r="G4" s="71">
        <f t="shared" si="1"/>
        <v>4336570</v>
      </c>
      <c r="H4" s="71">
        <f t="shared" si="1"/>
        <v>4306403</v>
      </c>
      <c r="I4" s="71">
        <f t="shared" si="1"/>
        <v>4329338</v>
      </c>
      <c r="J4" s="71">
        <f t="shared" si="1"/>
        <v>4481663</v>
      </c>
      <c r="K4" s="71">
        <f t="shared" si="1"/>
        <v>4605148</v>
      </c>
      <c r="L4" s="71">
        <f t="shared" si="1"/>
        <v>4556430</v>
      </c>
      <c r="M4" s="71">
        <f t="shared" si="1"/>
        <v>4568447</v>
      </c>
      <c r="N4" s="71">
        <f t="shared" si="1"/>
        <v>4598863</v>
      </c>
      <c r="O4" s="71">
        <f t="shared" si="1"/>
        <v>4691160</v>
      </c>
      <c r="P4" s="71">
        <f t="shared" si="1"/>
        <v>4734838</v>
      </c>
      <c r="Q4" s="71">
        <f t="shared" si="1"/>
        <v>4789855</v>
      </c>
      <c r="R4" s="71">
        <f t="shared" ref="R4:V4" si="2">SUM(R5:R13)</f>
        <v>4833669</v>
      </c>
      <c r="S4" s="71">
        <f t="shared" si="2"/>
        <v>4866189</v>
      </c>
      <c r="T4" s="71">
        <f t="shared" si="2"/>
        <v>4965771</v>
      </c>
      <c r="U4" s="71">
        <f t="shared" si="2"/>
        <v>5058505</v>
      </c>
      <c r="V4" s="71">
        <f t="shared" si="2"/>
        <v>5140662</v>
      </c>
      <c r="W4" s="71">
        <f t="shared" ref="W4" si="3">SUM(W5:W13)</f>
        <v>5202654</v>
      </c>
      <c r="DA4" s="88" t="s">
        <v>334</v>
      </c>
    </row>
    <row r="5" spans="1:105" ht="12" customHeight="1" x14ac:dyDescent="0.25">
      <c r="A5" s="28" t="s">
        <v>51</v>
      </c>
      <c r="B5" s="82">
        <v>0</v>
      </c>
      <c r="C5" s="82">
        <v>0</v>
      </c>
      <c r="D5" s="82">
        <v>0</v>
      </c>
      <c r="E5" s="82">
        <v>0</v>
      </c>
      <c r="F5" s="82">
        <v>0</v>
      </c>
      <c r="G5" s="82">
        <v>0</v>
      </c>
      <c r="H5" s="82">
        <v>0</v>
      </c>
      <c r="I5" s="82">
        <v>0</v>
      </c>
      <c r="J5" s="82">
        <v>0</v>
      </c>
      <c r="K5" s="82">
        <v>0</v>
      </c>
      <c r="L5" s="82">
        <v>0</v>
      </c>
      <c r="M5" s="82">
        <v>0</v>
      </c>
      <c r="N5" s="82">
        <v>0</v>
      </c>
      <c r="O5" s="82">
        <v>0</v>
      </c>
      <c r="P5" s="82">
        <v>0</v>
      </c>
      <c r="Q5" s="82">
        <v>0</v>
      </c>
      <c r="R5" s="82">
        <v>0</v>
      </c>
      <c r="S5" s="82">
        <v>0</v>
      </c>
      <c r="T5" s="82">
        <v>0</v>
      </c>
      <c r="U5" s="82">
        <v>0</v>
      </c>
      <c r="V5" s="82">
        <v>0</v>
      </c>
      <c r="W5" s="82">
        <v>0</v>
      </c>
      <c r="DA5" s="89" t="s">
        <v>335</v>
      </c>
    </row>
    <row r="6" spans="1:105" ht="12" customHeight="1" x14ac:dyDescent="0.25">
      <c r="A6" s="28" t="s">
        <v>74</v>
      </c>
      <c r="B6" s="82">
        <v>0</v>
      </c>
      <c r="C6" s="82">
        <v>0</v>
      </c>
      <c r="D6" s="82">
        <v>521</v>
      </c>
      <c r="E6" s="82">
        <v>879</v>
      </c>
      <c r="F6" s="82">
        <v>1141</v>
      </c>
      <c r="G6" s="82">
        <v>1439</v>
      </c>
      <c r="H6" s="82">
        <v>1620</v>
      </c>
      <c r="I6" s="82">
        <v>1798</v>
      </c>
      <c r="J6" s="82">
        <v>1833</v>
      </c>
      <c r="K6" s="82">
        <v>1806</v>
      </c>
      <c r="L6" s="82">
        <v>1733</v>
      </c>
      <c r="M6" s="82">
        <v>1690</v>
      </c>
      <c r="N6" s="82">
        <v>1760</v>
      </c>
      <c r="O6" s="82">
        <v>1863</v>
      </c>
      <c r="P6" s="82">
        <v>2054</v>
      </c>
      <c r="Q6" s="82">
        <v>1851</v>
      </c>
      <c r="R6" s="82">
        <v>1769</v>
      </c>
      <c r="S6" s="82">
        <v>1698</v>
      </c>
      <c r="T6" s="82">
        <v>1760</v>
      </c>
      <c r="U6" s="82">
        <v>1818</v>
      </c>
      <c r="V6" s="82">
        <v>1870</v>
      </c>
      <c r="W6" s="82">
        <v>1799</v>
      </c>
      <c r="DA6" s="89" t="s">
        <v>336</v>
      </c>
    </row>
    <row r="7" spans="1:105" ht="12" customHeight="1" x14ac:dyDescent="0.25">
      <c r="A7" s="28" t="s">
        <v>205</v>
      </c>
      <c r="B7" s="82">
        <v>379988</v>
      </c>
      <c r="C7" s="82">
        <v>355211</v>
      </c>
      <c r="D7" s="82">
        <v>317237</v>
      </c>
      <c r="E7" s="82">
        <v>287110</v>
      </c>
      <c r="F7" s="82">
        <v>253188</v>
      </c>
      <c r="G7" s="82">
        <v>247086</v>
      </c>
      <c r="H7" s="82">
        <v>217469</v>
      </c>
      <c r="I7" s="82">
        <v>192430</v>
      </c>
      <c r="J7" s="82">
        <v>162745</v>
      </c>
      <c r="K7" s="82">
        <v>138395</v>
      </c>
      <c r="L7" s="82">
        <v>116018</v>
      </c>
      <c r="M7" s="82">
        <v>106411</v>
      </c>
      <c r="N7" s="82">
        <v>104839</v>
      </c>
      <c r="O7" s="82">
        <v>109494</v>
      </c>
      <c r="P7" s="82">
        <v>110425</v>
      </c>
      <c r="Q7" s="82">
        <v>108845</v>
      </c>
      <c r="R7" s="82">
        <v>102031</v>
      </c>
      <c r="S7" s="82">
        <v>98569</v>
      </c>
      <c r="T7" s="82">
        <v>97673</v>
      </c>
      <c r="U7" s="82">
        <v>102081</v>
      </c>
      <c r="V7" s="82">
        <v>110124</v>
      </c>
      <c r="W7" s="82">
        <v>114323</v>
      </c>
      <c r="DA7" s="89" t="s">
        <v>337</v>
      </c>
    </row>
    <row r="8" spans="1:105" ht="12" customHeight="1" x14ac:dyDescent="0.25">
      <c r="A8" s="28" t="s">
        <v>192</v>
      </c>
      <c r="B8" s="82">
        <v>52399</v>
      </c>
      <c r="C8" s="82">
        <v>49690</v>
      </c>
      <c r="D8" s="82">
        <v>40256</v>
      </c>
      <c r="E8" s="82">
        <v>34956</v>
      </c>
      <c r="F8" s="82">
        <v>31251</v>
      </c>
      <c r="G8" s="82">
        <v>28935</v>
      </c>
      <c r="H8" s="82">
        <v>29590</v>
      </c>
      <c r="I8" s="82">
        <v>36484</v>
      </c>
      <c r="J8" s="82">
        <v>50794</v>
      </c>
      <c r="K8" s="82">
        <v>58894</v>
      </c>
      <c r="L8" s="82">
        <v>56056</v>
      </c>
      <c r="M8" s="82">
        <v>45027</v>
      </c>
      <c r="N8" s="82">
        <v>37676</v>
      </c>
      <c r="O8" s="82">
        <v>34839</v>
      </c>
      <c r="P8" s="82">
        <v>35936</v>
      </c>
      <c r="Q8" s="82">
        <v>36214</v>
      </c>
      <c r="R8" s="82">
        <v>34945</v>
      </c>
      <c r="S8" s="82">
        <v>30427</v>
      </c>
      <c r="T8" s="82">
        <v>25404</v>
      </c>
      <c r="U8" s="82">
        <v>20980</v>
      </c>
      <c r="V8" s="82">
        <v>14855</v>
      </c>
      <c r="W8" s="82">
        <v>13372</v>
      </c>
      <c r="DA8" s="89" t="s">
        <v>338</v>
      </c>
    </row>
    <row r="9" spans="1:105" ht="12" customHeight="1" x14ac:dyDescent="0.25">
      <c r="A9" s="28" t="s">
        <v>207</v>
      </c>
      <c r="B9" s="82">
        <v>256725</v>
      </c>
      <c r="C9" s="82">
        <v>244552</v>
      </c>
      <c r="D9" s="82">
        <v>245277</v>
      </c>
      <c r="E9" s="82">
        <v>246639</v>
      </c>
      <c r="F9" s="82">
        <v>251292</v>
      </c>
      <c r="G9" s="82">
        <v>256071</v>
      </c>
      <c r="H9" s="82">
        <v>262325</v>
      </c>
      <c r="I9" s="82">
        <v>274488</v>
      </c>
      <c r="J9" s="82">
        <v>283064</v>
      </c>
      <c r="K9" s="82">
        <v>310478</v>
      </c>
      <c r="L9" s="82">
        <v>353722</v>
      </c>
      <c r="M9" s="82">
        <v>455387</v>
      </c>
      <c r="N9" s="82">
        <v>495277</v>
      </c>
      <c r="O9" s="82">
        <v>497765</v>
      </c>
      <c r="P9" s="82">
        <v>483207</v>
      </c>
      <c r="Q9" s="82">
        <v>473254</v>
      </c>
      <c r="R9" s="82">
        <v>459705</v>
      </c>
      <c r="S9" s="82">
        <v>447165</v>
      </c>
      <c r="T9" s="82">
        <v>434739</v>
      </c>
      <c r="U9" s="82">
        <v>443168</v>
      </c>
      <c r="V9" s="82">
        <v>472931</v>
      </c>
      <c r="W9" s="82">
        <v>485339</v>
      </c>
      <c r="DA9" s="89" t="s">
        <v>339</v>
      </c>
    </row>
    <row r="10" spans="1:105" ht="12" customHeight="1" x14ac:dyDescent="0.25">
      <c r="A10" s="28" t="s">
        <v>202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340</v>
      </c>
    </row>
    <row r="11" spans="1:105" ht="12" customHeight="1" x14ac:dyDescent="0.25">
      <c r="A11" s="28" t="s">
        <v>203</v>
      </c>
      <c r="B11" s="82">
        <v>1566726</v>
      </c>
      <c r="C11" s="82">
        <v>1632975</v>
      </c>
      <c r="D11" s="82">
        <v>1661295</v>
      </c>
      <c r="E11" s="82">
        <v>1679228</v>
      </c>
      <c r="F11" s="82">
        <v>1700349</v>
      </c>
      <c r="G11" s="82">
        <v>1639934</v>
      </c>
      <c r="H11" s="82">
        <v>1609511</v>
      </c>
      <c r="I11" s="82">
        <v>1605473</v>
      </c>
      <c r="J11" s="82">
        <v>1701156</v>
      </c>
      <c r="K11" s="82">
        <v>1747705</v>
      </c>
      <c r="L11" s="82">
        <v>1653648</v>
      </c>
      <c r="M11" s="82">
        <v>1570152</v>
      </c>
      <c r="N11" s="82">
        <v>1549700</v>
      </c>
      <c r="O11" s="82">
        <v>1548455</v>
      </c>
      <c r="P11" s="82">
        <v>1561495</v>
      </c>
      <c r="Q11" s="82">
        <v>1568681</v>
      </c>
      <c r="R11" s="82">
        <v>1576339</v>
      </c>
      <c r="S11" s="82">
        <v>1595029</v>
      </c>
      <c r="T11" s="82">
        <v>1616483</v>
      </c>
      <c r="U11" s="82">
        <v>1644448</v>
      </c>
      <c r="V11" s="82">
        <v>1651055</v>
      </c>
      <c r="W11" s="82">
        <v>1676547</v>
      </c>
      <c r="DA11" s="89" t="s">
        <v>341</v>
      </c>
    </row>
    <row r="12" spans="1:105" ht="12" customHeight="1" x14ac:dyDescent="0.25">
      <c r="A12" s="28" t="s">
        <v>95</v>
      </c>
      <c r="B12" s="82">
        <v>663036</v>
      </c>
      <c r="C12" s="82">
        <v>751781</v>
      </c>
      <c r="D12" s="82">
        <v>905682</v>
      </c>
      <c r="E12" s="82">
        <v>1053232</v>
      </c>
      <c r="F12" s="82">
        <v>1188815</v>
      </c>
      <c r="G12" s="82">
        <v>1299142</v>
      </c>
      <c r="H12" s="82">
        <v>1395902</v>
      </c>
      <c r="I12" s="82">
        <v>1482654</v>
      </c>
      <c r="J12" s="82">
        <v>1577693</v>
      </c>
      <c r="K12" s="82">
        <v>1659674</v>
      </c>
      <c r="L12" s="82">
        <v>1700387</v>
      </c>
      <c r="M12" s="82">
        <v>1708974</v>
      </c>
      <c r="N12" s="82">
        <v>1690357</v>
      </c>
      <c r="O12" s="82">
        <v>1729039</v>
      </c>
      <c r="P12" s="82">
        <v>1729217</v>
      </c>
      <c r="Q12" s="82">
        <v>1723942</v>
      </c>
      <c r="R12" s="82">
        <v>1728341</v>
      </c>
      <c r="S12" s="82">
        <v>1685725</v>
      </c>
      <c r="T12" s="82">
        <v>1728596</v>
      </c>
      <c r="U12" s="82">
        <v>1741337</v>
      </c>
      <c r="V12" s="82">
        <v>1767873</v>
      </c>
      <c r="W12" s="82">
        <v>1742451</v>
      </c>
      <c r="DA12" s="89" t="s">
        <v>342</v>
      </c>
    </row>
    <row r="13" spans="1:105" ht="12" customHeight="1" x14ac:dyDescent="0.25">
      <c r="A13" s="73" t="s">
        <v>94</v>
      </c>
      <c r="B13" s="83">
        <v>1341213</v>
      </c>
      <c r="C13" s="83">
        <v>1252174</v>
      </c>
      <c r="D13" s="83">
        <v>1145016</v>
      </c>
      <c r="E13" s="83">
        <v>1044947</v>
      </c>
      <c r="F13" s="83">
        <v>954476</v>
      </c>
      <c r="G13" s="83">
        <v>863963</v>
      </c>
      <c r="H13" s="83">
        <v>789986</v>
      </c>
      <c r="I13" s="83">
        <v>736011</v>
      </c>
      <c r="J13" s="83">
        <v>704378</v>
      </c>
      <c r="K13" s="83">
        <v>688196</v>
      </c>
      <c r="L13" s="83">
        <v>674866</v>
      </c>
      <c r="M13" s="83">
        <v>680806</v>
      </c>
      <c r="N13" s="83">
        <v>719254</v>
      </c>
      <c r="O13" s="83">
        <v>769705</v>
      </c>
      <c r="P13" s="83">
        <v>812504</v>
      </c>
      <c r="Q13" s="83">
        <v>877068</v>
      </c>
      <c r="R13" s="83">
        <v>930539</v>
      </c>
      <c r="S13" s="83">
        <v>1007576</v>
      </c>
      <c r="T13" s="83">
        <v>1061116</v>
      </c>
      <c r="U13" s="83">
        <v>1104673</v>
      </c>
      <c r="V13" s="83">
        <v>1121954</v>
      </c>
      <c r="W13" s="83">
        <v>1168823</v>
      </c>
      <c r="DA13" s="90" t="s">
        <v>343</v>
      </c>
    </row>
    <row r="14" spans="1:105" ht="12" hidden="1" customHeight="1" x14ac:dyDescent="0.25">
      <c r="A14" s="84" t="s">
        <v>93</v>
      </c>
      <c r="B14" s="85">
        <f t="shared" ref="B14:Q14" si="4">SUM(B5:B11)</f>
        <v>2255838</v>
      </c>
      <c r="C14" s="85">
        <f t="shared" si="4"/>
        <v>2282428</v>
      </c>
      <c r="D14" s="85">
        <f t="shared" si="4"/>
        <v>2264586</v>
      </c>
      <c r="E14" s="85">
        <f t="shared" si="4"/>
        <v>2248812</v>
      </c>
      <c r="F14" s="85">
        <f t="shared" si="4"/>
        <v>2237221</v>
      </c>
      <c r="G14" s="85">
        <f t="shared" si="4"/>
        <v>2173465</v>
      </c>
      <c r="H14" s="85">
        <f t="shared" si="4"/>
        <v>2120515</v>
      </c>
      <c r="I14" s="85">
        <f t="shared" si="4"/>
        <v>2110673</v>
      </c>
      <c r="J14" s="85">
        <f t="shared" si="4"/>
        <v>2199592</v>
      </c>
      <c r="K14" s="85">
        <f t="shared" si="4"/>
        <v>2257278</v>
      </c>
      <c r="L14" s="85">
        <f t="shared" si="4"/>
        <v>2181177</v>
      </c>
      <c r="M14" s="85">
        <f t="shared" si="4"/>
        <v>2178667</v>
      </c>
      <c r="N14" s="85">
        <f t="shared" si="4"/>
        <v>2189252</v>
      </c>
      <c r="O14" s="85">
        <f t="shared" si="4"/>
        <v>2192416</v>
      </c>
      <c r="P14" s="85">
        <f t="shared" si="4"/>
        <v>2193117</v>
      </c>
      <c r="Q14" s="85">
        <f t="shared" si="4"/>
        <v>2188845</v>
      </c>
      <c r="R14" s="85">
        <f t="shared" ref="R14:V14" si="5">SUM(R5:R11)</f>
        <v>2174789</v>
      </c>
      <c r="S14" s="85">
        <f t="shared" si="5"/>
        <v>2172888</v>
      </c>
      <c r="T14" s="85">
        <f t="shared" si="5"/>
        <v>2176059</v>
      </c>
      <c r="U14" s="85">
        <f t="shared" si="5"/>
        <v>2212495</v>
      </c>
      <c r="V14" s="85">
        <f t="shared" si="5"/>
        <v>2250835</v>
      </c>
      <c r="W14" s="85">
        <f t="shared" ref="W14" si="6">SUM(W5:W11)</f>
        <v>2291380</v>
      </c>
      <c r="DA14" s="93"/>
    </row>
    <row r="15" spans="1:105" ht="12.95" customHeight="1" x14ac:dyDescent="0.25">
      <c r="A15" s="68" t="s">
        <v>92</v>
      </c>
      <c r="B15" s="71">
        <f t="shared" ref="B15:W15" si="7">B16</f>
        <v>31699</v>
      </c>
      <c r="C15" s="71">
        <f t="shared" si="7"/>
        <v>33701</v>
      </c>
      <c r="D15" s="71">
        <f t="shared" si="7"/>
        <v>36233</v>
      </c>
      <c r="E15" s="71">
        <f t="shared" si="7"/>
        <v>39010</v>
      </c>
      <c r="F15" s="71">
        <f t="shared" si="7"/>
        <v>42763</v>
      </c>
      <c r="G15" s="71">
        <f t="shared" si="7"/>
        <v>48677</v>
      </c>
      <c r="H15" s="71">
        <f t="shared" si="7"/>
        <v>55316</v>
      </c>
      <c r="I15" s="71">
        <f t="shared" si="7"/>
        <v>61595</v>
      </c>
      <c r="J15" s="71">
        <f t="shared" si="7"/>
        <v>64592</v>
      </c>
      <c r="K15" s="71">
        <f t="shared" si="7"/>
        <v>72107</v>
      </c>
      <c r="L15" s="71">
        <f t="shared" si="7"/>
        <v>81615</v>
      </c>
      <c r="M15" s="71">
        <f t="shared" si="7"/>
        <v>87822</v>
      </c>
      <c r="N15" s="71">
        <f t="shared" si="7"/>
        <v>98756</v>
      </c>
      <c r="O15" s="71">
        <f t="shared" si="7"/>
        <v>109904</v>
      </c>
      <c r="P15" s="71">
        <f t="shared" si="7"/>
        <v>127255</v>
      </c>
      <c r="Q15" s="71">
        <f t="shared" si="7"/>
        <v>137158</v>
      </c>
      <c r="R15" s="71">
        <f t="shared" si="7"/>
        <v>143377</v>
      </c>
      <c r="S15" s="71">
        <f t="shared" si="7"/>
        <v>155102</v>
      </c>
      <c r="T15" s="71">
        <f t="shared" si="7"/>
        <v>165824</v>
      </c>
      <c r="U15" s="71">
        <f t="shared" si="7"/>
        <v>180940</v>
      </c>
      <c r="V15" s="71">
        <f t="shared" si="7"/>
        <v>210317</v>
      </c>
      <c r="W15" s="71">
        <f t="shared" si="7"/>
        <v>215302</v>
      </c>
      <c r="DA15" s="88" t="s">
        <v>344</v>
      </c>
    </row>
    <row r="16" spans="1:105" ht="12" customHeight="1" x14ac:dyDescent="0.25">
      <c r="A16" s="28" t="s">
        <v>91</v>
      </c>
      <c r="B16" s="82">
        <v>31699</v>
      </c>
      <c r="C16" s="82">
        <v>33701</v>
      </c>
      <c r="D16" s="82">
        <v>36233</v>
      </c>
      <c r="E16" s="82">
        <v>39010</v>
      </c>
      <c r="F16" s="82">
        <v>42763</v>
      </c>
      <c r="G16" s="82">
        <v>48677</v>
      </c>
      <c r="H16" s="82">
        <v>55316</v>
      </c>
      <c r="I16" s="82">
        <v>61595</v>
      </c>
      <c r="J16" s="82">
        <v>64592</v>
      </c>
      <c r="K16" s="82">
        <v>72107</v>
      </c>
      <c r="L16" s="82">
        <v>81615</v>
      </c>
      <c r="M16" s="82">
        <v>87822</v>
      </c>
      <c r="N16" s="82">
        <v>98756</v>
      </c>
      <c r="O16" s="82">
        <v>109904</v>
      </c>
      <c r="P16" s="82">
        <v>127255</v>
      </c>
      <c r="Q16" s="82">
        <v>137158</v>
      </c>
      <c r="R16" s="82">
        <v>143377</v>
      </c>
      <c r="S16" s="82">
        <v>155102</v>
      </c>
      <c r="T16" s="82">
        <v>165824</v>
      </c>
      <c r="U16" s="82">
        <v>180940</v>
      </c>
      <c r="V16" s="82">
        <v>210317</v>
      </c>
      <c r="W16" s="82">
        <v>215302</v>
      </c>
      <c r="DA16" s="89" t="s">
        <v>345</v>
      </c>
    </row>
    <row r="17" spans="1:105" ht="12.95" customHeight="1" x14ac:dyDescent="0.25">
      <c r="A17" s="68" t="s">
        <v>55</v>
      </c>
      <c r="B17" s="71">
        <f t="shared" ref="B17:Q17" si="8">SUM(B18:B25)</f>
        <v>4260087</v>
      </c>
      <c r="C17" s="71">
        <f t="shared" si="8"/>
        <v>4286383</v>
      </c>
      <c r="D17" s="71">
        <f t="shared" si="8"/>
        <v>4315284</v>
      </c>
      <c r="E17" s="71">
        <f t="shared" si="8"/>
        <v>4346991</v>
      </c>
      <c r="F17" s="71">
        <f t="shared" si="8"/>
        <v>4380512</v>
      </c>
      <c r="G17" s="71">
        <f t="shared" si="8"/>
        <v>4336570</v>
      </c>
      <c r="H17" s="71">
        <f t="shared" si="8"/>
        <v>4306403</v>
      </c>
      <c r="I17" s="71">
        <f t="shared" si="8"/>
        <v>4329338</v>
      </c>
      <c r="J17" s="71">
        <f t="shared" si="8"/>
        <v>4481663</v>
      </c>
      <c r="K17" s="71">
        <f t="shared" si="8"/>
        <v>4605148</v>
      </c>
      <c r="L17" s="71">
        <f t="shared" si="8"/>
        <v>4556430</v>
      </c>
      <c r="M17" s="71">
        <f t="shared" si="8"/>
        <v>4568447</v>
      </c>
      <c r="N17" s="71">
        <f t="shared" si="8"/>
        <v>4598863</v>
      </c>
      <c r="O17" s="71">
        <f t="shared" si="8"/>
        <v>4691160</v>
      </c>
      <c r="P17" s="71">
        <f t="shared" si="8"/>
        <v>4734838</v>
      </c>
      <c r="Q17" s="71">
        <f t="shared" si="8"/>
        <v>4789855</v>
      </c>
      <c r="R17" s="71">
        <f t="shared" ref="R17:V17" si="9">SUM(R18:R25)</f>
        <v>4833669</v>
      </c>
      <c r="S17" s="71">
        <f t="shared" si="9"/>
        <v>4866189</v>
      </c>
      <c r="T17" s="71">
        <f t="shared" si="9"/>
        <v>4965771</v>
      </c>
      <c r="U17" s="71">
        <f t="shared" si="9"/>
        <v>5058505</v>
      </c>
      <c r="V17" s="71">
        <f t="shared" si="9"/>
        <v>5140662</v>
      </c>
      <c r="W17" s="71">
        <f t="shared" ref="W17" si="10">SUM(W18:W25)</f>
        <v>5202654</v>
      </c>
      <c r="DA17" s="88" t="s">
        <v>346</v>
      </c>
    </row>
    <row r="18" spans="1:105" ht="12" customHeight="1" x14ac:dyDescent="0.25">
      <c r="A18" s="28" t="s">
        <v>51</v>
      </c>
      <c r="B18" s="82">
        <v>0</v>
      </c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DA18" s="89" t="s">
        <v>347</v>
      </c>
    </row>
    <row r="19" spans="1:105" s="2" customFormat="1" ht="12" customHeight="1" x14ac:dyDescent="0.25">
      <c r="A19" s="28" t="s">
        <v>74</v>
      </c>
      <c r="B19" s="82">
        <v>0</v>
      </c>
      <c r="C19" s="82">
        <v>0</v>
      </c>
      <c r="D19" s="82">
        <v>2419</v>
      </c>
      <c r="E19" s="82">
        <v>4195</v>
      </c>
      <c r="F19" s="82">
        <v>5611</v>
      </c>
      <c r="G19" s="82">
        <v>7307</v>
      </c>
      <c r="H19" s="82">
        <v>8493</v>
      </c>
      <c r="I19" s="82">
        <v>9688</v>
      </c>
      <c r="J19" s="82">
        <v>10208</v>
      </c>
      <c r="K19" s="82">
        <v>10408</v>
      </c>
      <c r="L19" s="82">
        <v>10334</v>
      </c>
      <c r="M19" s="82">
        <v>10354</v>
      </c>
      <c r="N19" s="82">
        <v>10909</v>
      </c>
      <c r="O19" s="82">
        <v>11637</v>
      </c>
      <c r="P19" s="82">
        <v>12818</v>
      </c>
      <c r="Q19" s="82">
        <v>11479</v>
      </c>
      <c r="R19" s="82">
        <v>10826</v>
      </c>
      <c r="S19" s="82">
        <v>10299</v>
      </c>
      <c r="T19" s="82">
        <v>10250</v>
      </c>
      <c r="U19" s="82">
        <v>10541</v>
      </c>
      <c r="V19" s="82">
        <v>11047</v>
      </c>
      <c r="W19" s="82">
        <v>11711</v>
      </c>
      <c r="DA19" s="89" t="s">
        <v>348</v>
      </c>
    </row>
    <row r="20" spans="1:105" ht="12" customHeight="1" x14ac:dyDescent="0.25">
      <c r="A20" s="28" t="s">
        <v>205</v>
      </c>
      <c r="B20" s="82">
        <v>366465</v>
      </c>
      <c r="C20" s="82">
        <v>342550</v>
      </c>
      <c r="D20" s="82">
        <v>305934</v>
      </c>
      <c r="E20" s="82">
        <v>276910</v>
      </c>
      <c r="F20" s="82">
        <v>244230</v>
      </c>
      <c r="G20" s="82">
        <v>238414</v>
      </c>
      <c r="H20" s="82">
        <v>209859</v>
      </c>
      <c r="I20" s="82">
        <v>185722</v>
      </c>
      <c r="J20" s="82">
        <v>157080</v>
      </c>
      <c r="K20" s="82">
        <v>133582</v>
      </c>
      <c r="L20" s="82">
        <v>111980</v>
      </c>
      <c r="M20" s="82">
        <v>102714</v>
      </c>
      <c r="N20" s="82">
        <v>101204</v>
      </c>
      <c r="O20" s="82">
        <v>105708</v>
      </c>
      <c r="P20" s="82">
        <v>106609</v>
      </c>
      <c r="Q20" s="82">
        <v>105086</v>
      </c>
      <c r="R20" s="82">
        <v>98498</v>
      </c>
      <c r="S20" s="82">
        <v>94852</v>
      </c>
      <c r="T20" s="82">
        <v>93711</v>
      </c>
      <c r="U20" s="82">
        <v>91758</v>
      </c>
      <c r="V20" s="82">
        <v>91514</v>
      </c>
      <c r="W20" s="82">
        <v>72623</v>
      </c>
      <c r="DA20" s="89" t="s">
        <v>349</v>
      </c>
    </row>
    <row r="21" spans="1:105" ht="12" customHeight="1" x14ac:dyDescent="0.25">
      <c r="A21" s="28" t="s">
        <v>192</v>
      </c>
      <c r="B21" s="82">
        <v>50533</v>
      </c>
      <c r="C21" s="82">
        <v>47918</v>
      </c>
      <c r="D21" s="82">
        <v>38822</v>
      </c>
      <c r="E21" s="82">
        <v>33714</v>
      </c>
      <c r="F21" s="82">
        <v>30144</v>
      </c>
      <c r="G21" s="82">
        <v>27918</v>
      </c>
      <c r="H21" s="82">
        <v>28554</v>
      </c>
      <c r="I21" s="82">
        <v>35211</v>
      </c>
      <c r="J21" s="82">
        <v>49023</v>
      </c>
      <c r="K21" s="82">
        <v>56841</v>
      </c>
      <c r="L21" s="82">
        <v>54099</v>
      </c>
      <c r="M21" s="82">
        <v>43459</v>
      </c>
      <c r="N21" s="82">
        <v>36369</v>
      </c>
      <c r="O21" s="82">
        <v>33634</v>
      </c>
      <c r="P21" s="82">
        <v>34698</v>
      </c>
      <c r="Q21" s="82">
        <v>34965</v>
      </c>
      <c r="R21" s="82">
        <v>33736</v>
      </c>
      <c r="S21" s="82">
        <v>29369</v>
      </c>
      <c r="T21" s="82">
        <v>24514</v>
      </c>
      <c r="U21" s="82">
        <v>20242</v>
      </c>
      <c r="V21" s="82">
        <v>14345</v>
      </c>
      <c r="W21" s="82">
        <v>12925</v>
      </c>
      <c r="DA21" s="89" t="s">
        <v>350</v>
      </c>
    </row>
    <row r="22" spans="1:105" ht="12" customHeight="1" x14ac:dyDescent="0.25">
      <c r="A22" s="28" t="s">
        <v>207</v>
      </c>
      <c r="B22" s="82">
        <v>251120</v>
      </c>
      <c r="C22" s="82">
        <v>239139</v>
      </c>
      <c r="D22" s="82">
        <v>239760</v>
      </c>
      <c r="E22" s="82">
        <v>241033</v>
      </c>
      <c r="F22" s="82">
        <v>245532</v>
      </c>
      <c r="G22" s="82">
        <v>250207</v>
      </c>
      <c r="H22" s="82">
        <v>256270</v>
      </c>
      <c r="I22" s="82">
        <v>268113</v>
      </c>
      <c r="J22" s="82">
        <v>276450</v>
      </c>
      <c r="K22" s="82">
        <v>303194</v>
      </c>
      <c r="L22" s="82">
        <v>345386</v>
      </c>
      <c r="M22" s="82">
        <v>444656</v>
      </c>
      <c r="N22" s="82">
        <v>483590</v>
      </c>
      <c r="O22" s="82">
        <v>485990</v>
      </c>
      <c r="P22" s="82">
        <v>471750</v>
      </c>
      <c r="Q22" s="82">
        <v>462002</v>
      </c>
      <c r="R22" s="82">
        <v>448676</v>
      </c>
      <c r="S22" s="82">
        <v>436277</v>
      </c>
      <c r="T22" s="82">
        <v>424079</v>
      </c>
      <c r="U22" s="82">
        <v>432368</v>
      </c>
      <c r="V22" s="82">
        <v>461845</v>
      </c>
      <c r="W22" s="82">
        <v>474212</v>
      </c>
      <c r="DA22" s="89" t="s">
        <v>351</v>
      </c>
    </row>
    <row r="23" spans="1:105" ht="12" customHeight="1" x14ac:dyDescent="0.25">
      <c r="A23" s="28" t="s">
        <v>202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352</v>
      </c>
    </row>
    <row r="24" spans="1:105" ht="12" customHeight="1" x14ac:dyDescent="0.25">
      <c r="A24" s="28" t="s">
        <v>203</v>
      </c>
      <c r="B24" s="82">
        <v>1516828</v>
      </c>
      <c r="C24" s="82">
        <v>1572065</v>
      </c>
      <c r="D24" s="82">
        <v>1599587</v>
      </c>
      <c r="E24" s="82">
        <v>1608327</v>
      </c>
      <c r="F24" s="82">
        <v>1606333</v>
      </c>
      <c r="G24" s="82">
        <v>1579389</v>
      </c>
      <c r="H24" s="82">
        <v>1580932</v>
      </c>
      <c r="I24" s="82">
        <v>1594601</v>
      </c>
      <c r="J24" s="82">
        <v>1618888</v>
      </c>
      <c r="K24" s="82">
        <v>1615352</v>
      </c>
      <c r="L24" s="82">
        <v>1587759</v>
      </c>
      <c r="M24" s="82">
        <v>1507464</v>
      </c>
      <c r="N24" s="82">
        <v>1487696</v>
      </c>
      <c r="O24" s="82">
        <v>1486351</v>
      </c>
      <c r="P24" s="82">
        <v>1498731</v>
      </c>
      <c r="Q24" s="82">
        <v>1505482</v>
      </c>
      <c r="R24" s="82">
        <v>1512456</v>
      </c>
      <c r="S24" s="82">
        <v>1529787</v>
      </c>
      <c r="T24" s="82">
        <v>1550048</v>
      </c>
      <c r="U24" s="82">
        <v>1577075</v>
      </c>
      <c r="V24" s="82">
        <v>1584952</v>
      </c>
      <c r="W24" s="82">
        <v>1610441</v>
      </c>
      <c r="DA24" s="89" t="s">
        <v>353</v>
      </c>
    </row>
    <row r="25" spans="1:105" ht="12" customHeight="1" x14ac:dyDescent="0.25">
      <c r="A25" s="73" t="s">
        <v>53</v>
      </c>
      <c r="B25" s="83">
        <v>2075141</v>
      </c>
      <c r="C25" s="83">
        <v>2084711</v>
      </c>
      <c r="D25" s="83">
        <v>2128762</v>
      </c>
      <c r="E25" s="83">
        <v>2182812</v>
      </c>
      <c r="F25" s="83">
        <v>2248662</v>
      </c>
      <c r="G25" s="83">
        <v>2233335</v>
      </c>
      <c r="H25" s="83">
        <v>2222295</v>
      </c>
      <c r="I25" s="83">
        <v>2236003</v>
      </c>
      <c r="J25" s="83">
        <v>2370014</v>
      </c>
      <c r="K25" s="83">
        <v>2485771</v>
      </c>
      <c r="L25" s="83">
        <v>2446872</v>
      </c>
      <c r="M25" s="83">
        <v>2459800</v>
      </c>
      <c r="N25" s="83">
        <v>2479095</v>
      </c>
      <c r="O25" s="83">
        <v>2567840</v>
      </c>
      <c r="P25" s="83">
        <v>2610232</v>
      </c>
      <c r="Q25" s="83">
        <v>2670841</v>
      </c>
      <c r="R25" s="83">
        <v>2729477</v>
      </c>
      <c r="S25" s="83">
        <v>2765605</v>
      </c>
      <c r="T25" s="83">
        <v>2863169</v>
      </c>
      <c r="U25" s="83">
        <v>2926521</v>
      </c>
      <c r="V25" s="83">
        <v>2976959</v>
      </c>
      <c r="W25" s="83">
        <v>3020742</v>
      </c>
      <c r="DA25" s="90" t="s">
        <v>354</v>
      </c>
    </row>
    <row r="26" spans="1:105" ht="12" customHeight="1" x14ac:dyDescent="0.25">
      <c r="A26" s="84" t="s">
        <v>52</v>
      </c>
      <c r="B26" s="85">
        <v>197075</v>
      </c>
      <c r="C26" s="85">
        <v>197544</v>
      </c>
      <c r="D26" s="85">
        <v>211814</v>
      </c>
      <c r="E26" s="85">
        <v>213662</v>
      </c>
      <c r="F26" s="85">
        <v>214405</v>
      </c>
      <c r="G26" s="85">
        <v>217142</v>
      </c>
      <c r="H26" s="85">
        <v>219469</v>
      </c>
      <c r="I26" s="85">
        <v>323111</v>
      </c>
      <c r="J26" s="85">
        <v>376584</v>
      </c>
      <c r="K26" s="85">
        <v>377506</v>
      </c>
      <c r="L26" s="85">
        <v>378343</v>
      </c>
      <c r="M26" s="85">
        <v>378621</v>
      </c>
      <c r="N26" s="85">
        <v>378427</v>
      </c>
      <c r="O26" s="85">
        <v>378476</v>
      </c>
      <c r="P26" s="85">
        <v>378691</v>
      </c>
      <c r="Q26" s="85">
        <v>378770</v>
      </c>
      <c r="R26" s="85">
        <v>379136</v>
      </c>
      <c r="S26" s="85">
        <v>379175</v>
      </c>
      <c r="T26" s="85">
        <v>379228</v>
      </c>
      <c r="U26" s="85">
        <v>379122</v>
      </c>
      <c r="V26" s="85">
        <v>379309</v>
      </c>
      <c r="W26" s="85">
        <v>379846</v>
      </c>
      <c r="DA26" s="93" t="s">
        <v>355</v>
      </c>
    </row>
    <row r="27" spans="1:105" ht="12.95" customHeight="1" x14ac:dyDescent="0.25">
      <c r="A27" s="68" t="s">
        <v>54</v>
      </c>
      <c r="B27" s="71">
        <f t="shared" ref="B27:Q27" si="11">SUM(B28:B32)</f>
        <v>4260087</v>
      </c>
      <c r="C27" s="71">
        <f t="shared" si="11"/>
        <v>4286383</v>
      </c>
      <c r="D27" s="71">
        <f t="shared" si="11"/>
        <v>4315284</v>
      </c>
      <c r="E27" s="71">
        <f t="shared" si="11"/>
        <v>4346991</v>
      </c>
      <c r="F27" s="71">
        <f t="shared" si="11"/>
        <v>4380512</v>
      </c>
      <c r="G27" s="71">
        <f t="shared" si="11"/>
        <v>4336570</v>
      </c>
      <c r="H27" s="71">
        <f t="shared" si="11"/>
        <v>4306403</v>
      </c>
      <c r="I27" s="71">
        <f t="shared" si="11"/>
        <v>4329338</v>
      </c>
      <c r="J27" s="71">
        <f t="shared" si="11"/>
        <v>4481663</v>
      </c>
      <c r="K27" s="71">
        <f t="shared" si="11"/>
        <v>4605148</v>
      </c>
      <c r="L27" s="71">
        <f t="shared" si="11"/>
        <v>4556430</v>
      </c>
      <c r="M27" s="71">
        <f t="shared" si="11"/>
        <v>4568447</v>
      </c>
      <c r="N27" s="71">
        <f t="shared" si="11"/>
        <v>4598863</v>
      </c>
      <c r="O27" s="71">
        <f t="shared" si="11"/>
        <v>4691160</v>
      </c>
      <c r="P27" s="71">
        <f t="shared" si="11"/>
        <v>4734838</v>
      </c>
      <c r="Q27" s="71">
        <f t="shared" si="11"/>
        <v>4789855</v>
      </c>
      <c r="R27" s="71">
        <f t="shared" ref="R27:V27" si="12">SUM(R28:R32)</f>
        <v>4833669</v>
      </c>
      <c r="S27" s="71">
        <f t="shared" si="12"/>
        <v>4866189</v>
      </c>
      <c r="T27" s="71">
        <f t="shared" si="12"/>
        <v>4965771</v>
      </c>
      <c r="U27" s="71">
        <f t="shared" si="12"/>
        <v>5058505</v>
      </c>
      <c r="V27" s="71">
        <f t="shared" si="12"/>
        <v>5140662</v>
      </c>
      <c r="W27" s="71">
        <f t="shared" ref="W27" si="13">SUM(W28:W32)</f>
        <v>5202654</v>
      </c>
      <c r="DA27" s="88" t="s">
        <v>356</v>
      </c>
    </row>
    <row r="28" spans="1:105" ht="12" customHeight="1" x14ac:dyDescent="0.25">
      <c r="A28" s="28" t="s">
        <v>51</v>
      </c>
      <c r="B28" s="82">
        <v>0</v>
      </c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357</v>
      </c>
    </row>
    <row r="29" spans="1:105" s="2" customFormat="1" ht="12" customHeight="1" x14ac:dyDescent="0.25">
      <c r="A29" s="28" t="s">
        <v>74</v>
      </c>
      <c r="B29" s="82">
        <v>0</v>
      </c>
      <c r="C29" s="82">
        <v>0</v>
      </c>
      <c r="D29" s="82">
        <v>0</v>
      </c>
      <c r="E29" s="82">
        <v>0</v>
      </c>
      <c r="F29" s="82">
        <v>0</v>
      </c>
      <c r="G29" s="82">
        <v>0</v>
      </c>
      <c r="H29" s="82">
        <v>0</v>
      </c>
      <c r="I29" s="82">
        <v>0</v>
      </c>
      <c r="J29" s="82">
        <v>0</v>
      </c>
      <c r="K29" s="82">
        <v>0</v>
      </c>
      <c r="L29" s="82">
        <v>0</v>
      </c>
      <c r="M29" s="82">
        <v>0</v>
      </c>
      <c r="N29" s="82">
        <v>0</v>
      </c>
      <c r="O29" s="82">
        <v>0</v>
      </c>
      <c r="P29" s="82">
        <v>0</v>
      </c>
      <c r="Q29" s="82">
        <v>0</v>
      </c>
      <c r="R29" s="82">
        <v>0</v>
      </c>
      <c r="S29" s="82">
        <v>0</v>
      </c>
      <c r="T29" s="82">
        <v>0</v>
      </c>
      <c r="U29" s="82">
        <v>0</v>
      </c>
      <c r="V29" s="82">
        <v>0</v>
      </c>
      <c r="W29" s="82">
        <v>0</v>
      </c>
      <c r="DA29" s="89" t="s">
        <v>358</v>
      </c>
    </row>
    <row r="30" spans="1:105" ht="12" customHeight="1" x14ac:dyDescent="0.25">
      <c r="A30" s="28" t="s">
        <v>192</v>
      </c>
      <c r="B30" s="82">
        <v>49872</v>
      </c>
      <c r="C30" s="82">
        <v>47190</v>
      </c>
      <c r="D30" s="82">
        <v>38111</v>
      </c>
      <c r="E30" s="82">
        <v>32975</v>
      </c>
      <c r="F30" s="82">
        <v>29373</v>
      </c>
      <c r="G30" s="82">
        <v>27097</v>
      </c>
      <c r="H30" s="82">
        <v>27561</v>
      </c>
      <c r="I30" s="82">
        <v>33820</v>
      </c>
      <c r="J30" s="82">
        <v>46915</v>
      </c>
      <c r="K30" s="82">
        <v>54333</v>
      </c>
      <c r="L30" s="82">
        <v>51597</v>
      </c>
      <c r="M30" s="82">
        <v>41442</v>
      </c>
      <c r="N30" s="82">
        <v>34711</v>
      </c>
      <c r="O30" s="82">
        <v>32155</v>
      </c>
      <c r="P30" s="82">
        <v>33191</v>
      </c>
      <c r="Q30" s="82">
        <v>33501</v>
      </c>
      <c r="R30" s="82">
        <v>32361</v>
      </c>
      <c r="S30" s="82">
        <v>28249</v>
      </c>
      <c r="T30" s="82">
        <v>23627</v>
      </c>
      <c r="U30" s="82">
        <v>19527</v>
      </c>
      <c r="V30" s="82">
        <v>13825</v>
      </c>
      <c r="W30" s="82">
        <v>12461</v>
      </c>
      <c r="DA30" s="89" t="s">
        <v>359</v>
      </c>
    </row>
    <row r="31" spans="1:105" ht="12" customHeight="1" x14ac:dyDescent="0.25">
      <c r="A31" s="28" t="s">
        <v>207</v>
      </c>
      <c r="B31" s="82">
        <v>0</v>
      </c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DA31" s="89" t="s">
        <v>360</v>
      </c>
    </row>
    <row r="32" spans="1:105" ht="12" customHeight="1" x14ac:dyDescent="0.25">
      <c r="A32" s="32" t="s">
        <v>53</v>
      </c>
      <c r="B32" s="86">
        <v>4210215</v>
      </c>
      <c r="C32" s="86">
        <v>4239193</v>
      </c>
      <c r="D32" s="86">
        <v>4277173</v>
      </c>
      <c r="E32" s="86">
        <v>4314016</v>
      </c>
      <c r="F32" s="86">
        <v>4351139</v>
      </c>
      <c r="G32" s="86">
        <v>4309473</v>
      </c>
      <c r="H32" s="86">
        <v>4278842</v>
      </c>
      <c r="I32" s="86">
        <v>4295518</v>
      </c>
      <c r="J32" s="86">
        <v>4434748</v>
      </c>
      <c r="K32" s="86">
        <v>4550815</v>
      </c>
      <c r="L32" s="86">
        <v>4504833</v>
      </c>
      <c r="M32" s="86">
        <v>4527005</v>
      </c>
      <c r="N32" s="86">
        <v>4564152</v>
      </c>
      <c r="O32" s="86">
        <v>4659005</v>
      </c>
      <c r="P32" s="86">
        <v>4701647</v>
      </c>
      <c r="Q32" s="86">
        <v>4756354</v>
      </c>
      <c r="R32" s="86">
        <v>4801308</v>
      </c>
      <c r="S32" s="86">
        <v>4837940</v>
      </c>
      <c r="T32" s="86">
        <v>4942144</v>
      </c>
      <c r="U32" s="86">
        <v>5038978</v>
      </c>
      <c r="V32" s="86">
        <v>5126837</v>
      </c>
      <c r="W32" s="86">
        <v>5190193</v>
      </c>
      <c r="DA32" s="92" t="s">
        <v>361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W14 B17:W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6434.1973838580543</v>
      </c>
      <c r="C3" s="65">
        <f t="shared" si="0"/>
        <v>6626.2526157240027</v>
      </c>
      <c r="D3" s="65">
        <f t="shared" si="0"/>
        <v>6436.0238066539196</v>
      </c>
      <c r="E3" s="65">
        <f t="shared" si="0"/>
        <v>6470.4621041213923</v>
      </c>
      <c r="F3" s="65">
        <f t="shared" si="0"/>
        <v>6217.8515793013039</v>
      </c>
      <c r="G3" s="65">
        <f t="shared" si="0"/>
        <v>6712.2624765654755</v>
      </c>
      <c r="H3" s="65">
        <f t="shared" si="0"/>
        <v>6384.3492104876159</v>
      </c>
      <c r="I3" s="65">
        <f t="shared" si="0"/>
        <v>6110.2702394926237</v>
      </c>
      <c r="J3" s="65">
        <f t="shared" si="0"/>
        <v>5990.2039815680791</v>
      </c>
      <c r="K3" s="65">
        <f t="shared" si="0"/>
        <v>6250.523963191783</v>
      </c>
      <c r="L3" s="65">
        <f t="shared" si="0"/>
        <v>7300.0892280579637</v>
      </c>
      <c r="M3" s="65">
        <f t="shared" si="0"/>
        <v>6702.8755706048651</v>
      </c>
      <c r="N3" s="65">
        <f t="shared" si="0"/>
        <v>7086.424689941251</v>
      </c>
      <c r="O3" s="65">
        <f t="shared" si="0"/>
        <v>6713.8172091520983</v>
      </c>
      <c r="P3" s="65">
        <f t="shared" si="0"/>
        <v>6246.3318705421807</v>
      </c>
      <c r="Q3" s="65">
        <f t="shared" si="0"/>
        <v>6422.5508047993917</v>
      </c>
      <c r="R3" s="65">
        <f t="shared" ref="R3:V3" si="1">SUM(R4,R15,R17,R27)</f>
        <v>6676.1048678228944</v>
      </c>
      <c r="S3" s="65">
        <f t="shared" si="1"/>
        <v>6722.1994044517705</v>
      </c>
      <c r="T3" s="65">
        <f t="shared" si="1"/>
        <v>6519.4373848391142</v>
      </c>
      <c r="U3" s="65">
        <f t="shared" si="1"/>
        <v>6388.4895045876465</v>
      </c>
      <c r="V3" s="65">
        <f t="shared" si="1"/>
        <v>6188.6003676366581</v>
      </c>
      <c r="W3" s="65">
        <f t="shared" ref="W3" si="2">SUM(W4,W15,W17,W27)</f>
        <v>6860.0451555728532</v>
      </c>
      <c r="DA3" s="87" t="s">
        <v>244</v>
      </c>
    </row>
    <row r="4" spans="1:105" ht="12.95" customHeight="1" x14ac:dyDescent="0.25">
      <c r="A4" s="68" t="s">
        <v>57</v>
      </c>
      <c r="B4" s="69">
        <f t="shared" ref="B4:Q4" si="3">SUM(B5:B14)</f>
        <v>5924.0319319147638</v>
      </c>
      <c r="C4" s="69">
        <f t="shared" si="3"/>
        <v>6134.2834376336768</v>
      </c>
      <c r="D4" s="69">
        <f t="shared" si="3"/>
        <v>5947.0406660368817</v>
      </c>
      <c r="E4" s="69">
        <f t="shared" si="3"/>
        <v>5977.2298942864654</v>
      </c>
      <c r="F4" s="69">
        <f t="shared" si="3"/>
        <v>5717.9345235870533</v>
      </c>
      <c r="G4" s="69">
        <f t="shared" si="3"/>
        <v>6195.4436794591657</v>
      </c>
      <c r="H4" s="69">
        <f t="shared" si="3"/>
        <v>5873.0484872282459</v>
      </c>
      <c r="I4" s="69">
        <f t="shared" si="3"/>
        <v>5601.99456531132</v>
      </c>
      <c r="J4" s="69">
        <f t="shared" si="3"/>
        <v>5495.1519859172849</v>
      </c>
      <c r="K4" s="69">
        <f t="shared" si="3"/>
        <v>5713.0214938065146</v>
      </c>
      <c r="L4" s="69">
        <f t="shared" si="3"/>
        <v>6777.6785797976981</v>
      </c>
      <c r="M4" s="69">
        <f t="shared" si="3"/>
        <v>6159.358118097648</v>
      </c>
      <c r="N4" s="69">
        <f t="shared" si="3"/>
        <v>6537.0041386595312</v>
      </c>
      <c r="O4" s="69">
        <f t="shared" si="3"/>
        <v>6112.4327191101029</v>
      </c>
      <c r="P4" s="69">
        <f t="shared" si="3"/>
        <v>5638.4498101468116</v>
      </c>
      <c r="Q4" s="69">
        <f t="shared" si="3"/>
        <v>5758.1562912449654</v>
      </c>
      <c r="R4" s="69">
        <f t="shared" ref="R4:V4" si="4">SUM(R5:R14)</f>
        <v>5969.7562221570761</v>
      </c>
      <c r="S4" s="69">
        <f t="shared" si="4"/>
        <v>6047.3904999441702</v>
      </c>
      <c r="T4" s="69">
        <f t="shared" si="4"/>
        <v>5801.1013022653524</v>
      </c>
      <c r="U4" s="69">
        <f t="shared" si="4"/>
        <v>5665.0906231371173</v>
      </c>
      <c r="V4" s="69">
        <f t="shared" si="4"/>
        <v>5483.8231955992296</v>
      </c>
      <c r="W4" s="69">
        <f t="shared" ref="W4" si="5">SUM(W5:W14)</f>
        <v>6109.1116062220499</v>
      </c>
      <c r="DA4" s="88" t="s">
        <v>245</v>
      </c>
    </row>
    <row r="5" spans="1:105" ht="12" customHeight="1" x14ac:dyDescent="0.25">
      <c r="A5" s="28" t="s">
        <v>51</v>
      </c>
      <c r="B5" s="72">
        <v>0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363</v>
      </c>
    </row>
    <row r="6" spans="1:105" ht="12" customHeight="1" x14ac:dyDescent="0.25">
      <c r="A6" s="28" t="s">
        <v>74</v>
      </c>
      <c r="B6" s="72">
        <v>0</v>
      </c>
      <c r="C6" s="72">
        <v>0</v>
      </c>
      <c r="D6" s="72">
        <v>0.91339923850425886</v>
      </c>
      <c r="E6" s="72">
        <v>1.8211388898276659</v>
      </c>
      <c r="F6" s="72">
        <v>1.7958151980872239</v>
      </c>
      <c r="G6" s="72">
        <v>2.9794067936501079</v>
      </c>
      <c r="H6" s="72">
        <v>3.0055041577004036</v>
      </c>
      <c r="I6" s="72">
        <v>3.5108919831155307</v>
      </c>
      <c r="J6" s="72">
        <v>3.3956534096583497</v>
      </c>
      <c r="K6" s="72">
        <v>3.3749074506537875</v>
      </c>
      <c r="L6" s="72">
        <v>3.939715638944516</v>
      </c>
      <c r="M6" s="72">
        <v>3.5769185016039295</v>
      </c>
      <c r="N6" s="72">
        <v>3.5961792435505404</v>
      </c>
      <c r="O6" s="72">
        <v>3.4860826651936403</v>
      </c>
      <c r="P6" s="72">
        <v>4.9400148534161916</v>
      </c>
      <c r="Q6" s="72">
        <v>3.0071127453674547</v>
      </c>
      <c r="R6" s="72">
        <v>3.2514734633273981</v>
      </c>
      <c r="S6" s="72">
        <v>3.1601627503829501</v>
      </c>
      <c r="T6" s="72">
        <v>3.0099742046431635</v>
      </c>
      <c r="U6" s="72">
        <v>3.0099742046431617</v>
      </c>
      <c r="V6" s="72">
        <v>3.0099742046431635</v>
      </c>
      <c r="W6" s="72">
        <v>2.8173772393988119</v>
      </c>
      <c r="DA6" s="89" t="s">
        <v>364</v>
      </c>
    </row>
    <row r="7" spans="1:105" ht="12" customHeight="1" x14ac:dyDescent="0.25">
      <c r="A7" s="28" t="s">
        <v>205</v>
      </c>
      <c r="B7" s="72">
        <v>833.1268854543888</v>
      </c>
      <c r="C7" s="72">
        <v>797.1979008501703</v>
      </c>
      <c r="D7" s="72">
        <v>709.9926926007887</v>
      </c>
      <c r="E7" s="72">
        <v>673.32206228673749</v>
      </c>
      <c r="F7" s="72">
        <v>476.27052198717041</v>
      </c>
      <c r="G7" s="72">
        <v>712.34737694882278</v>
      </c>
      <c r="H7" s="72">
        <v>530.38667909272601</v>
      </c>
      <c r="I7" s="72">
        <v>441.45414290505818</v>
      </c>
      <c r="J7" s="72">
        <v>381.92512906304927</v>
      </c>
      <c r="K7" s="72">
        <v>336.83815899443294</v>
      </c>
      <c r="L7" s="72">
        <v>300.40046895631394</v>
      </c>
      <c r="M7" s="72">
        <v>254.490971938542</v>
      </c>
      <c r="N7" s="72">
        <v>251.25872397360095</v>
      </c>
      <c r="O7" s="72">
        <v>242.00005706682478</v>
      </c>
      <c r="P7" s="72">
        <v>222.40470852944779</v>
      </c>
      <c r="Q7" s="72">
        <v>225.83659058694488</v>
      </c>
      <c r="R7" s="72">
        <v>202.98913327847157</v>
      </c>
      <c r="S7" s="72">
        <v>203.64235306851609</v>
      </c>
      <c r="T7" s="72">
        <v>186.05549444546966</v>
      </c>
      <c r="U7" s="72">
        <v>187.71131174166413</v>
      </c>
      <c r="V7" s="72">
        <v>206.83312699947521</v>
      </c>
      <c r="W7" s="72">
        <v>221.57531288812464</v>
      </c>
      <c r="DA7" s="89" t="s">
        <v>365</v>
      </c>
    </row>
    <row r="8" spans="1:105" ht="12" customHeight="1" x14ac:dyDescent="0.25">
      <c r="A8" s="28" t="s">
        <v>192</v>
      </c>
      <c r="B8" s="72">
        <v>95.683846111364289</v>
      </c>
      <c r="C8" s="72">
        <v>112.00765790741659</v>
      </c>
      <c r="D8" s="72">
        <v>71.424948586525431</v>
      </c>
      <c r="E8" s="72">
        <v>64.780960301994469</v>
      </c>
      <c r="F8" s="72">
        <v>65.102588193066012</v>
      </c>
      <c r="G8" s="72">
        <v>66.685318782691226</v>
      </c>
      <c r="H8" s="72">
        <v>52.998566801248117</v>
      </c>
      <c r="I8" s="72">
        <v>50.995287770145922</v>
      </c>
      <c r="J8" s="72">
        <v>103.78779822199485</v>
      </c>
      <c r="K8" s="72">
        <v>131.43396990749125</v>
      </c>
      <c r="L8" s="72">
        <v>140.66356071625648</v>
      </c>
      <c r="M8" s="72">
        <v>77.080024894757372</v>
      </c>
      <c r="N8" s="72">
        <v>70.71223988410037</v>
      </c>
      <c r="O8" s="72">
        <v>63.85272695168878</v>
      </c>
      <c r="P8" s="72">
        <v>64.808288121867591</v>
      </c>
      <c r="Q8" s="72">
        <v>66.522925283063827</v>
      </c>
      <c r="R8" s="72">
        <v>73.174271259058827</v>
      </c>
      <c r="S8" s="72">
        <v>54.367644945823741</v>
      </c>
      <c r="T8" s="72">
        <v>44.937252797002991</v>
      </c>
      <c r="U8" s="72">
        <v>41.956621442203144</v>
      </c>
      <c r="V8" s="72">
        <v>17.556858700107519</v>
      </c>
      <c r="W8" s="72">
        <v>27.593028526473919</v>
      </c>
      <c r="DA8" s="89" t="s">
        <v>366</v>
      </c>
    </row>
    <row r="9" spans="1:105" ht="12" customHeight="1" x14ac:dyDescent="0.25">
      <c r="A9" s="28" t="s">
        <v>207</v>
      </c>
      <c r="B9" s="72">
        <v>577.66100018854661</v>
      </c>
      <c r="C9" s="72">
        <v>527.57647001043301</v>
      </c>
      <c r="D9" s="72">
        <v>537.02473414107806</v>
      </c>
      <c r="E9" s="72">
        <v>546.9174525535251</v>
      </c>
      <c r="F9" s="72">
        <v>539.07508027574045</v>
      </c>
      <c r="G9" s="72">
        <v>594.58428864830103</v>
      </c>
      <c r="H9" s="72">
        <v>563.49454138716283</v>
      </c>
      <c r="I9" s="72">
        <v>569.64630652096264</v>
      </c>
      <c r="J9" s="72">
        <v>584.5612964187635</v>
      </c>
      <c r="K9" s="72">
        <v>584.18478000628284</v>
      </c>
      <c r="L9" s="72">
        <v>591.22540159055347</v>
      </c>
      <c r="M9" s="72">
        <v>1113.1109180228098</v>
      </c>
      <c r="N9" s="72">
        <v>1133.5201823837192</v>
      </c>
      <c r="O9" s="72">
        <v>917.28732182745819</v>
      </c>
      <c r="P9" s="72">
        <v>853.43447681360374</v>
      </c>
      <c r="Q9" s="72">
        <v>856.17795389089918</v>
      </c>
      <c r="R9" s="72">
        <v>854.23617748963545</v>
      </c>
      <c r="S9" s="72">
        <v>856.28566307826293</v>
      </c>
      <c r="T9" s="72">
        <v>725.83275821671225</v>
      </c>
      <c r="U9" s="72">
        <v>711.88681831442682</v>
      </c>
      <c r="V9" s="72">
        <v>803.28574753011435</v>
      </c>
      <c r="W9" s="72">
        <v>828.1353946104814</v>
      </c>
      <c r="DA9" s="89" t="s">
        <v>367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368</v>
      </c>
    </row>
    <row r="11" spans="1:105" ht="12" customHeight="1" x14ac:dyDescent="0.25">
      <c r="A11" s="28" t="s">
        <v>203</v>
      </c>
      <c r="B11" s="72">
        <v>1952.3614138611806</v>
      </c>
      <c r="C11" s="72">
        <v>2228.6383986325504</v>
      </c>
      <c r="D11" s="72">
        <v>2237.3040480595846</v>
      </c>
      <c r="E11" s="72">
        <v>2275.1853244755343</v>
      </c>
      <c r="F11" s="72">
        <v>2301.4110564330385</v>
      </c>
      <c r="G11" s="72">
        <v>2378.517996021309</v>
      </c>
      <c r="H11" s="72">
        <v>2391.5060320086473</v>
      </c>
      <c r="I11" s="72">
        <v>2368.6684757096195</v>
      </c>
      <c r="J11" s="72">
        <v>2322.7539672259682</v>
      </c>
      <c r="K11" s="72">
        <v>2442.2019089896339</v>
      </c>
      <c r="L11" s="72">
        <v>3093.303114288482</v>
      </c>
      <c r="M11" s="72">
        <v>2381.2936240929134</v>
      </c>
      <c r="N11" s="72">
        <v>2604.9271312997389</v>
      </c>
      <c r="O11" s="72">
        <v>2502.3407978604723</v>
      </c>
      <c r="P11" s="72">
        <v>2305.6059289934224</v>
      </c>
      <c r="Q11" s="72">
        <v>2317.2592915836872</v>
      </c>
      <c r="R11" s="72">
        <v>2439.9306375509882</v>
      </c>
      <c r="S11" s="72">
        <v>2457.0275801122384</v>
      </c>
      <c r="T11" s="72">
        <v>2406.4662809128663</v>
      </c>
      <c r="U11" s="72">
        <v>2393.2840289599199</v>
      </c>
      <c r="V11" s="72">
        <v>2244.2736466961751</v>
      </c>
      <c r="W11" s="72">
        <v>2561.6734540803577</v>
      </c>
      <c r="DA11" s="89" t="s">
        <v>369</v>
      </c>
    </row>
    <row r="12" spans="1:105" ht="12" customHeight="1" x14ac:dyDescent="0.25">
      <c r="A12" s="28" t="s">
        <v>95</v>
      </c>
      <c r="B12" s="72">
        <v>462.38909131309606</v>
      </c>
      <c r="C12" s="72">
        <v>572.24643859792411</v>
      </c>
      <c r="D12" s="72">
        <v>675.89373625199232</v>
      </c>
      <c r="E12" s="72">
        <v>792.14515692885709</v>
      </c>
      <c r="F12" s="72">
        <v>856.30055573023174</v>
      </c>
      <c r="G12" s="72">
        <v>996.08092677622221</v>
      </c>
      <c r="H12" s="72">
        <v>1023.7339827977313</v>
      </c>
      <c r="I12" s="72">
        <v>1003.0974712538368</v>
      </c>
      <c r="J12" s="72">
        <v>1021.823990190799</v>
      </c>
      <c r="K12" s="72">
        <v>1080.4884653258459</v>
      </c>
      <c r="L12" s="72">
        <v>1344.3471767868416</v>
      </c>
      <c r="M12" s="72">
        <v>1214.2927034882568</v>
      </c>
      <c r="N12" s="72">
        <v>1156.3972006338577</v>
      </c>
      <c r="O12" s="72">
        <v>1071.9899384571363</v>
      </c>
      <c r="P12" s="72">
        <v>987.49112184518094</v>
      </c>
      <c r="Q12" s="72">
        <v>911.71665297422157</v>
      </c>
      <c r="R12" s="72">
        <v>959.23950249228426</v>
      </c>
      <c r="S12" s="72">
        <v>857.29453209837072</v>
      </c>
      <c r="T12" s="72">
        <v>792.53861800610264</v>
      </c>
      <c r="U12" s="72">
        <v>715.11120252396745</v>
      </c>
      <c r="V12" s="72">
        <v>707.97234419724919</v>
      </c>
      <c r="W12" s="72">
        <v>666.48464510470956</v>
      </c>
      <c r="DA12" s="89" t="s">
        <v>370</v>
      </c>
    </row>
    <row r="13" spans="1:105" ht="12" customHeight="1" x14ac:dyDescent="0.25">
      <c r="A13" s="73" t="s">
        <v>94</v>
      </c>
      <c r="B13" s="74">
        <v>1983.6406116682494</v>
      </c>
      <c r="C13" s="74">
        <v>1877.3123545806145</v>
      </c>
      <c r="D13" s="74">
        <v>1696.8795723820742</v>
      </c>
      <c r="E13" s="74">
        <v>1606.046299831414</v>
      </c>
      <c r="F13" s="74">
        <v>1463.2177244620618</v>
      </c>
      <c r="G13" s="74">
        <v>1426.7985910536286</v>
      </c>
      <c r="H13" s="74">
        <v>1292.7498750214627</v>
      </c>
      <c r="I13" s="74">
        <v>1150.4755145597439</v>
      </c>
      <c r="J13" s="74">
        <v>1062.8234053505842</v>
      </c>
      <c r="K13" s="74">
        <v>1120.2076329956799</v>
      </c>
      <c r="L13" s="74">
        <v>1287.6251540622213</v>
      </c>
      <c r="M13" s="74">
        <v>1100.2325723656372</v>
      </c>
      <c r="N13" s="74">
        <v>1300.3984651760734</v>
      </c>
      <c r="O13" s="74">
        <v>1296.7879670612167</v>
      </c>
      <c r="P13" s="74">
        <v>1186.2924419735912</v>
      </c>
      <c r="Q13" s="74">
        <v>1364.1370026063298</v>
      </c>
      <c r="R13" s="74">
        <v>1423.2474394105841</v>
      </c>
      <c r="S13" s="74">
        <v>1602.1055084996813</v>
      </c>
      <c r="T13" s="74">
        <v>1629.7948161074257</v>
      </c>
      <c r="U13" s="74">
        <v>1599.7227537594486</v>
      </c>
      <c r="V13" s="74">
        <v>1488.5822400552834</v>
      </c>
      <c r="W13" s="74">
        <v>1787.0926912441466</v>
      </c>
      <c r="DA13" s="90" t="s">
        <v>371</v>
      </c>
    </row>
    <row r="14" spans="1:105" ht="12" customHeight="1" x14ac:dyDescent="0.25">
      <c r="A14" s="75" t="s">
        <v>97</v>
      </c>
      <c r="B14" s="76">
        <v>19.169083317938291</v>
      </c>
      <c r="C14" s="76">
        <v>19.30421705456747</v>
      </c>
      <c r="D14" s="76">
        <v>17.607534776334131</v>
      </c>
      <c r="E14" s="76">
        <v>17.01149901857471</v>
      </c>
      <c r="F14" s="76">
        <v>14.761181307657797</v>
      </c>
      <c r="G14" s="76">
        <v>17.449774434540952</v>
      </c>
      <c r="H14" s="76">
        <v>15.173305961567324</v>
      </c>
      <c r="I14" s="76">
        <v>14.146474608838064</v>
      </c>
      <c r="J14" s="76">
        <v>14.080746036467307</v>
      </c>
      <c r="K14" s="76">
        <v>14.291670136494009</v>
      </c>
      <c r="L14" s="76">
        <v>16.17398775808482</v>
      </c>
      <c r="M14" s="76">
        <v>15.280384793126828</v>
      </c>
      <c r="N14" s="76">
        <v>16.194016064890508</v>
      </c>
      <c r="O14" s="76">
        <v>14.687827220113107</v>
      </c>
      <c r="P14" s="76">
        <v>13.472829016282471</v>
      </c>
      <c r="Q14" s="76">
        <v>13.498761574452594</v>
      </c>
      <c r="R14" s="76">
        <v>13.687587212726328</v>
      </c>
      <c r="S14" s="76">
        <v>13.50705539089391</v>
      </c>
      <c r="T14" s="76">
        <v>12.466107575130442</v>
      </c>
      <c r="U14" s="76">
        <v>12.407912190843795</v>
      </c>
      <c r="V14" s="76">
        <v>12.309257216181518</v>
      </c>
      <c r="W14" s="76">
        <v>13.739702528357036</v>
      </c>
      <c r="DA14" s="91" t="s">
        <v>372</v>
      </c>
    </row>
    <row r="15" spans="1:105" ht="12.95" customHeight="1" x14ac:dyDescent="0.25">
      <c r="A15" s="68" t="s">
        <v>92</v>
      </c>
      <c r="B15" s="69">
        <f t="shared" ref="B15:W15" si="6">B16</f>
        <v>0.47377053310821271</v>
      </c>
      <c r="C15" s="69">
        <f t="shared" si="6"/>
        <v>0.49416575305179167</v>
      </c>
      <c r="D15" s="69">
        <f t="shared" si="6"/>
        <v>0.51329933074686851</v>
      </c>
      <c r="E15" s="69">
        <f t="shared" si="6"/>
        <v>0.52980471263960405</v>
      </c>
      <c r="F15" s="69">
        <f t="shared" si="6"/>
        <v>0.55344795791571344</v>
      </c>
      <c r="G15" s="69">
        <f t="shared" si="6"/>
        <v>0.59772020952976912</v>
      </c>
      <c r="H15" s="69">
        <f t="shared" si="6"/>
        <v>0.6448350318778876</v>
      </c>
      <c r="I15" s="69">
        <f t="shared" si="6"/>
        <v>0.698281318285074</v>
      </c>
      <c r="J15" s="69">
        <f t="shared" si="6"/>
        <v>0.7541961446792701</v>
      </c>
      <c r="K15" s="69">
        <f t="shared" si="6"/>
        <v>0.82093526665406846</v>
      </c>
      <c r="L15" s="69">
        <f t="shared" si="6"/>
        <v>0.95979430445775094</v>
      </c>
      <c r="M15" s="69">
        <f t="shared" si="6"/>
        <v>0.94416071504200394</v>
      </c>
      <c r="N15" s="69">
        <f t="shared" si="6"/>
        <v>1.0329188209444398</v>
      </c>
      <c r="O15" s="69">
        <f t="shared" si="6"/>
        <v>1.1225688104381943</v>
      </c>
      <c r="P15" s="69">
        <f t="shared" si="6"/>
        <v>1.3183663280406559</v>
      </c>
      <c r="Q15" s="69">
        <f t="shared" si="6"/>
        <v>1.3281180995218675</v>
      </c>
      <c r="R15" s="69">
        <f t="shared" si="6"/>
        <v>1.3754269660259104</v>
      </c>
      <c r="S15" s="69">
        <f t="shared" si="6"/>
        <v>1.4730133990673728</v>
      </c>
      <c r="T15" s="69">
        <f t="shared" si="6"/>
        <v>1.6169665170008811</v>
      </c>
      <c r="U15" s="69">
        <f t="shared" si="6"/>
        <v>1.6945400155682195</v>
      </c>
      <c r="V15" s="69">
        <f t="shared" si="6"/>
        <v>1.8575483013288956</v>
      </c>
      <c r="W15" s="69">
        <f t="shared" si="6"/>
        <v>1.9483514287289341</v>
      </c>
      <c r="DA15" s="88" t="s">
        <v>246</v>
      </c>
    </row>
    <row r="16" spans="1:105" ht="12" customHeight="1" x14ac:dyDescent="0.25">
      <c r="A16" s="28" t="s">
        <v>91</v>
      </c>
      <c r="B16" s="72">
        <v>0.47377053310821271</v>
      </c>
      <c r="C16" s="72">
        <v>0.49416575305179167</v>
      </c>
      <c r="D16" s="72">
        <v>0.51329933074686851</v>
      </c>
      <c r="E16" s="72">
        <v>0.52980471263960405</v>
      </c>
      <c r="F16" s="72">
        <v>0.55344795791571344</v>
      </c>
      <c r="G16" s="72">
        <v>0.59772020952976912</v>
      </c>
      <c r="H16" s="72">
        <v>0.6448350318778876</v>
      </c>
      <c r="I16" s="72">
        <v>0.698281318285074</v>
      </c>
      <c r="J16" s="72">
        <v>0.7541961446792701</v>
      </c>
      <c r="K16" s="72">
        <v>0.82093526665406846</v>
      </c>
      <c r="L16" s="72">
        <v>0.95979430445775094</v>
      </c>
      <c r="M16" s="72">
        <v>0.94416071504200394</v>
      </c>
      <c r="N16" s="72">
        <v>1.0329188209444398</v>
      </c>
      <c r="O16" s="72">
        <v>1.1225688104381943</v>
      </c>
      <c r="P16" s="72">
        <v>1.3183663280406559</v>
      </c>
      <c r="Q16" s="72">
        <v>1.3281180995218675</v>
      </c>
      <c r="R16" s="72">
        <v>1.3754269660259104</v>
      </c>
      <c r="S16" s="72">
        <v>1.4730133990673728</v>
      </c>
      <c r="T16" s="72">
        <v>1.6169665170008811</v>
      </c>
      <c r="U16" s="72">
        <v>1.6945400155682195</v>
      </c>
      <c r="V16" s="72">
        <v>1.8575483013288956</v>
      </c>
      <c r="W16" s="72">
        <v>1.9483514287289341</v>
      </c>
      <c r="DA16" s="89" t="s">
        <v>373</v>
      </c>
    </row>
    <row r="17" spans="1:105" ht="12.95" customHeight="1" x14ac:dyDescent="0.25">
      <c r="A17" s="68" t="s">
        <v>55</v>
      </c>
      <c r="B17" s="69">
        <f t="shared" ref="B17:Q17" si="7">SUM(B18:B26)</f>
        <v>450.62590294836633</v>
      </c>
      <c r="C17" s="69">
        <f t="shared" si="7"/>
        <v>432.49388589703432</v>
      </c>
      <c r="D17" s="69">
        <f t="shared" si="7"/>
        <v>428.45678311253897</v>
      </c>
      <c r="E17" s="69">
        <f t="shared" si="7"/>
        <v>430.10859932384778</v>
      </c>
      <c r="F17" s="69">
        <f t="shared" si="7"/>
        <v>433.57751437297105</v>
      </c>
      <c r="G17" s="69">
        <f t="shared" si="7"/>
        <v>448.20281935640537</v>
      </c>
      <c r="H17" s="69">
        <f t="shared" si="7"/>
        <v>441.52187143819106</v>
      </c>
      <c r="I17" s="69">
        <f t="shared" si="7"/>
        <v>438.64584687199056</v>
      </c>
      <c r="J17" s="69">
        <f t="shared" si="7"/>
        <v>425.87765098546197</v>
      </c>
      <c r="K17" s="69">
        <f t="shared" si="7"/>
        <v>459.10585791157348</v>
      </c>
      <c r="L17" s="69">
        <f t="shared" si="7"/>
        <v>439.08449082498146</v>
      </c>
      <c r="M17" s="69">
        <f t="shared" si="7"/>
        <v>459.96476029200932</v>
      </c>
      <c r="N17" s="69">
        <f t="shared" si="7"/>
        <v>463.35617009567358</v>
      </c>
      <c r="O17" s="69">
        <f t="shared" si="7"/>
        <v>505.12906540236116</v>
      </c>
      <c r="P17" s="69">
        <f t="shared" si="7"/>
        <v>510.98080945337352</v>
      </c>
      <c r="Q17" s="69">
        <f t="shared" si="7"/>
        <v>558.68792546337068</v>
      </c>
      <c r="R17" s="69">
        <f t="shared" ref="R17:V17" si="8">SUM(R18:R26)</f>
        <v>600.26363161831273</v>
      </c>
      <c r="S17" s="69">
        <f t="shared" si="8"/>
        <v>560.41442400742358</v>
      </c>
      <c r="T17" s="69">
        <f t="shared" si="8"/>
        <v>596.34525793047112</v>
      </c>
      <c r="U17" s="69">
        <f t="shared" si="8"/>
        <v>600.27251801918032</v>
      </c>
      <c r="V17" s="69">
        <f t="shared" si="8"/>
        <v>580.34430047079024</v>
      </c>
      <c r="W17" s="69">
        <f t="shared" ref="W17" si="9">SUM(W18:W26)</f>
        <v>625.68490755191601</v>
      </c>
      <c r="DA17" s="88" t="s">
        <v>247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374</v>
      </c>
    </row>
    <row r="19" spans="1:105" s="2" customFormat="1" ht="12" customHeight="1" x14ac:dyDescent="0.25">
      <c r="A19" s="28" t="s">
        <v>74</v>
      </c>
      <c r="B19" s="72">
        <v>0</v>
      </c>
      <c r="C19" s="72">
        <v>0</v>
      </c>
      <c r="D19" s="72">
        <v>0.21635140637966208</v>
      </c>
      <c r="E19" s="72">
        <v>0.43836239994017545</v>
      </c>
      <c r="F19" s="72">
        <v>0.46368609168061664</v>
      </c>
      <c r="G19" s="72">
        <v>0.75214952621231668</v>
      </c>
      <c r="H19" s="72">
        <v>0.80171854221360994</v>
      </c>
      <c r="I19" s="72">
        <v>0.98326106933502877</v>
      </c>
      <c r="J19" s="72">
        <v>0.95834487065119522</v>
      </c>
      <c r="K19" s="72">
        <v>0.99835136275979763</v>
      </c>
      <c r="L19" s="72">
        <v>0.95091204807182172</v>
      </c>
      <c r="M19" s="72">
        <v>1.0188682567795615</v>
      </c>
      <c r="N19" s="72">
        <v>0.96349401526287159</v>
      </c>
      <c r="O19" s="72">
        <v>1.0916473434048133</v>
      </c>
      <c r="P19" s="72">
        <v>1.7073626186388366</v>
      </c>
      <c r="Q19" s="72">
        <v>1.0938330843831896</v>
      </c>
      <c r="R19" s="72">
        <v>1.1770733982375186</v>
      </c>
      <c r="S19" s="72">
        <v>1.1508432685336429</v>
      </c>
      <c r="T19" s="72">
        <v>1.0997420464316423</v>
      </c>
      <c r="U19" s="72">
        <v>1.0997420464316423</v>
      </c>
      <c r="V19" s="72">
        <v>1.0997420464316423</v>
      </c>
      <c r="W19" s="72">
        <v>1.2923390116759954</v>
      </c>
      <c r="DA19" s="89" t="s">
        <v>375</v>
      </c>
    </row>
    <row r="20" spans="1:105" ht="12" customHeight="1" x14ac:dyDescent="0.25">
      <c r="A20" s="28" t="s">
        <v>205</v>
      </c>
      <c r="B20" s="72">
        <v>51.534335525834635</v>
      </c>
      <c r="C20" s="72">
        <v>45.044403535040253</v>
      </c>
      <c r="D20" s="72">
        <v>40.064659075909461</v>
      </c>
      <c r="E20" s="72">
        <v>37.01043986287543</v>
      </c>
      <c r="F20" s="72">
        <v>26.743751443612052</v>
      </c>
      <c r="G20" s="72">
        <v>37.880138098468464</v>
      </c>
      <c r="H20" s="72">
        <v>28.48228049454821</v>
      </c>
      <c r="I20" s="72">
        <v>24.378273260032028</v>
      </c>
      <c r="J20" s="72">
        <v>20.347871796795761</v>
      </c>
      <c r="K20" s="72">
        <v>18.288410223107711</v>
      </c>
      <c r="L20" s="72">
        <v>12.941233537237226</v>
      </c>
      <c r="M20" s="72">
        <v>12.930954114768246</v>
      </c>
      <c r="N20" s="72">
        <v>12.831989697937951</v>
      </c>
      <c r="O20" s="72">
        <v>14.752393492074681</v>
      </c>
      <c r="P20" s="72">
        <v>14.790648306321724</v>
      </c>
      <c r="Q20" s="72">
        <v>16.294019903166969</v>
      </c>
      <c r="R20" s="72">
        <v>14.789800513445821</v>
      </c>
      <c r="S20" s="72">
        <v>13.814998608182259</v>
      </c>
      <c r="T20" s="72">
        <v>13.829544247565543</v>
      </c>
      <c r="U20" s="72">
        <v>14.128069169771662</v>
      </c>
      <c r="V20" s="72">
        <v>15.893184264497155</v>
      </c>
      <c r="W20" s="72">
        <v>8.0731823827266638</v>
      </c>
      <c r="DA20" s="89" t="s">
        <v>376</v>
      </c>
    </row>
    <row r="21" spans="1:105" ht="12" customHeight="1" x14ac:dyDescent="0.25">
      <c r="A21" s="28" t="s">
        <v>192</v>
      </c>
      <c r="B21" s="72">
        <v>6.415257081974957</v>
      </c>
      <c r="C21" s="72">
        <v>6.8626545628063944</v>
      </c>
      <c r="D21" s="72">
        <v>4.320059109776774</v>
      </c>
      <c r="E21" s="72">
        <v>3.7710907260131323</v>
      </c>
      <c r="F21" s="72">
        <v>3.8470456016265309</v>
      </c>
      <c r="G21" s="72">
        <v>3.6823844708989535</v>
      </c>
      <c r="H21" s="72">
        <v>2.9779826432513117</v>
      </c>
      <c r="I21" s="72">
        <v>3.0275010520792702</v>
      </c>
      <c r="J21" s="72">
        <v>6.1328997808082981</v>
      </c>
      <c r="K21" s="72">
        <v>7.9954145645649515</v>
      </c>
      <c r="L21" s="72">
        <v>6.7497807736571609</v>
      </c>
      <c r="M21" s="72">
        <v>4.2066000425867189</v>
      </c>
      <c r="N21" s="72">
        <v>3.6780896837085408</v>
      </c>
      <c r="O21" s="72">
        <v>3.8039326529618984</v>
      </c>
      <c r="P21" s="72">
        <v>4.2032655562813348</v>
      </c>
      <c r="Q21" s="72">
        <v>4.6855208851791073</v>
      </c>
      <c r="R21" s="72">
        <v>5.2237839784246161</v>
      </c>
      <c r="S21" s="72">
        <v>3.5474675015444386</v>
      </c>
      <c r="T21" s="72">
        <v>3.1207687867122411</v>
      </c>
      <c r="U21" s="72">
        <v>2.933069760792427</v>
      </c>
      <c r="V21" s="72">
        <v>1.1534836336462884</v>
      </c>
      <c r="W21" s="72">
        <v>1.7975276143970107</v>
      </c>
      <c r="DA21" s="89" t="s">
        <v>377</v>
      </c>
    </row>
    <row r="22" spans="1:105" ht="12" customHeight="1" x14ac:dyDescent="0.25">
      <c r="A22" s="28" t="s">
        <v>207</v>
      </c>
      <c r="B22" s="72">
        <v>38.370298177747493</v>
      </c>
      <c r="C22" s="72">
        <v>31.96781201880157</v>
      </c>
      <c r="D22" s="72">
        <v>32.503296813350218</v>
      </c>
      <c r="E22" s="72">
        <v>32.283837214316833</v>
      </c>
      <c r="F22" s="72">
        <v>32.62646744566964</v>
      </c>
      <c r="G22" s="72">
        <v>33.843140414467754</v>
      </c>
      <c r="H22" s="72">
        <v>32.473730323928827</v>
      </c>
      <c r="I22" s="72">
        <v>33.678457021599641</v>
      </c>
      <c r="J22" s="72">
        <v>33.404653710213154</v>
      </c>
      <c r="K22" s="72">
        <v>33.781170122694242</v>
      </c>
      <c r="L22" s="72">
        <v>26.740548538423184</v>
      </c>
      <c r="M22" s="72">
        <v>57.233965898084605</v>
      </c>
      <c r="N22" s="72">
        <v>55.741296550072462</v>
      </c>
      <c r="O22" s="72">
        <v>51.495481267984253</v>
      </c>
      <c r="P22" s="72">
        <v>52.197509428872173</v>
      </c>
      <c r="Q22" s="72">
        <v>56.882149290528844</v>
      </c>
      <c r="R22" s="72">
        <v>57.892455356452146</v>
      </c>
      <c r="S22" s="72">
        <v>54.385962029217524</v>
      </c>
      <c r="T22" s="72">
        <v>50.583578842617356</v>
      </c>
      <c r="U22" s="72">
        <v>51.392975322718399</v>
      </c>
      <c r="V22" s="72">
        <v>56.989402942799927</v>
      </c>
      <c r="W22" s="72">
        <v>58.818861623396444</v>
      </c>
      <c r="DA22" s="89" t="s">
        <v>378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379</v>
      </c>
    </row>
    <row r="24" spans="1:105" ht="12" customHeight="1" x14ac:dyDescent="0.25">
      <c r="A24" s="28" t="s">
        <v>203</v>
      </c>
      <c r="B24" s="72">
        <v>128.20126885593038</v>
      </c>
      <c r="C24" s="72">
        <v>133.52359620837737</v>
      </c>
      <c r="D24" s="72">
        <v>133.95803276586605</v>
      </c>
      <c r="E24" s="72">
        <v>132.97839005584922</v>
      </c>
      <c r="F24" s="72">
        <v>138.11319120238716</v>
      </c>
      <c r="G24" s="72">
        <v>134.35577869923978</v>
      </c>
      <c r="H24" s="72">
        <v>136.89276420803498</v>
      </c>
      <c r="I24" s="72">
        <v>139.30899634541041</v>
      </c>
      <c r="J24" s="72">
        <v>132.46245581788443</v>
      </c>
      <c r="K24" s="72">
        <v>141.44194311698755</v>
      </c>
      <c r="L24" s="72">
        <v>140.40763377686568</v>
      </c>
      <c r="M24" s="72">
        <v>123.26837074801477</v>
      </c>
      <c r="N24" s="72">
        <v>129.11792459020066</v>
      </c>
      <c r="O24" s="72">
        <v>141.51612389361225</v>
      </c>
      <c r="P24" s="72">
        <v>142.0390409119961</v>
      </c>
      <c r="Q24" s="72">
        <v>154.9628924231919</v>
      </c>
      <c r="R24" s="72">
        <v>166.3557768944118</v>
      </c>
      <c r="S24" s="72">
        <v>156.90191257907767</v>
      </c>
      <c r="T24" s="72">
        <v>168.60302261250004</v>
      </c>
      <c r="U24" s="72">
        <v>173.95105272537575</v>
      </c>
      <c r="V24" s="72">
        <v>160.71345562540816</v>
      </c>
      <c r="W24" s="72">
        <v>183.90788727820097</v>
      </c>
      <c r="DA24" s="89" t="s">
        <v>380</v>
      </c>
    </row>
    <row r="25" spans="1:105" ht="12" customHeight="1" x14ac:dyDescent="0.25">
      <c r="A25" s="73" t="s">
        <v>53</v>
      </c>
      <c r="B25" s="74">
        <v>220.77851802742916</v>
      </c>
      <c r="C25" s="74">
        <v>211.27383745678947</v>
      </c>
      <c r="D25" s="74">
        <v>213.11897551477358</v>
      </c>
      <c r="E25" s="74">
        <v>218.87342661429406</v>
      </c>
      <c r="F25" s="74">
        <v>227.00641644010173</v>
      </c>
      <c r="G25" s="74">
        <v>231.78974405425478</v>
      </c>
      <c r="H25" s="74">
        <v>234.1372473328349</v>
      </c>
      <c r="I25" s="74">
        <v>228.67090584494434</v>
      </c>
      <c r="J25" s="74">
        <v>223.11312750266032</v>
      </c>
      <c r="K25" s="74">
        <v>246.7123484010809</v>
      </c>
      <c r="L25" s="74">
        <v>240.97623941641862</v>
      </c>
      <c r="M25" s="74">
        <v>250.29516718190439</v>
      </c>
      <c r="N25" s="74">
        <v>249.94091640113942</v>
      </c>
      <c r="O25" s="74">
        <v>281.29149879015642</v>
      </c>
      <c r="P25" s="74">
        <v>284.86499466909652</v>
      </c>
      <c r="Q25" s="74">
        <v>313.49599310993869</v>
      </c>
      <c r="R25" s="74">
        <v>343.64675351517411</v>
      </c>
      <c r="S25" s="74">
        <v>319.53078086351633</v>
      </c>
      <c r="T25" s="74">
        <v>348.19338213411112</v>
      </c>
      <c r="U25" s="74">
        <v>346.11507245066821</v>
      </c>
      <c r="V25" s="74">
        <v>334.08136041888406</v>
      </c>
      <c r="W25" s="74">
        <v>361.64412081950678</v>
      </c>
      <c r="DA25" s="90" t="s">
        <v>381</v>
      </c>
    </row>
    <row r="26" spans="1:105" ht="12" customHeight="1" x14ac:dyDescent="0.25">
      <c r="A26" s="32" t="s">
        <v>52</v>
      </c>
      <c r="B26" s="77">
        <v>5.3262252794496989</v>
      </c>
      <c r="C26" s="77">
        <v>3.8215821152192602</v>
      </c>
      <c r="D26" s="77">
        <v>4.2754084264832324</v>
      </c>
      <c r="E26" s="77">
        <v>4.7530524505588989</v>
      </c>
      <c r="F26" s="77">
        <v>4.7769561478933786</v>
      </c>
      <c r="G26" s="77">
        <v>5.8994840928632843</v>
      </c>
      <c r="H26" s="77">
        <v>5.7561478933791914</v>
      </c>
      <c r="I26" s="77">
        <v>8.5984522785898534</v>
      </c>
      <c r="J26" s="77">
        <v>9.4582975064488384</v>
      </c>
      <c r="K26" s="77">
        <v>9.8882201203783318</v>
      </c>
      <c r="L26" s="77">
        <v>10.31814273430782</v>
      </c>
      <c r="M26" s="77">
        <v>11.01083404987102</v>
      </c>
      <c r="N26" s="77">
        <v>11.08245915735168</v>
      </c>
      <c r="O26" s="77">
        <v>11.17798796216681</v>
      </c>
      <c r="P26" s="77">
        <v>11.17798796216681</v>
      </c>
      <c r="Q26" s="77">
        <v>11.27351676698194</v>
      </c>
      <c r="R26" s="77">
        <v>11.17798796216681</v>
      </c>
      <c r="S26" s="77">
        <v>11.08245915735168</v>
      </c>
      <c r="T26" s="77">
        <v>10.9152192605331</v>
      </c>
      <c r="U26" s="77">
        <v>10.65253654342218</v>
      </c>
      <c r="V26" s="77">
        <v>10.41367153912296</v>
      </c>
      <c r="W26" s="77">
        <v>10.150988822012041</v>
      </c>
      <c r="DA26" s="92" t="s">
        <v>382</v>
      </c>
    </row>
    <row r="27" spans="1:105" ht="12.95" customHeight="1" x14ac:dyDescent="0.25">
      <c r="A27" s="68" t="s">
        <v>54</v>
      </c>
      <c r="B27" s="69">
        <f t="shared" ref="B27:Q27" si="10">SUM(B28:B32)</f>
        <v>59.065778461815817</v>
      </c>
      <c r="C27" s="69">
        <f t="shared" si="10"/>
        <v>58.981126440240125</v>
      </c>
      <c r="D27" s="69">
        <f t="shared" si="10"/>
        <v>60.013058173752171</v>
      </c>
      <c r="E27" s="69">
        <f t="shared" si="10"/>
        <v>62.593805798439178</v>
      </c>
      <c r="F27" s="69">
        <f t="shared" si="10"/>
        <v>65.786093383364488</v>
      </c>
      <c r="G27" s="69">
        <f t="shared" si="10"/>
        <v>68.018257540374108</v>
      </c>
      <c r="H27" s="69">
        <f t="shared" si="10"/>
        <v>69.134016789301455</v>
      </c>
      <c r="I27" s="69">
        <f t="shared" si="10"/>
        <v>68.931545991028614</v>
      </c>
      <c r="J27" s="69">
        <f t="shared" si="10"/>
        <v>68.420148520653029</v>
      </c>
      <c r="K27" s="69">
        <f t="shared" si="10"/>
        <v>77.575676207040772</v>
      </c>
      <c r="L27" s="69">
        <f t="shared" si="10"/>
        <v>82.366363130827665</v>
      </c>
      <c r="M27" s="69">
        <f t="shared" si="10"/>
        <v>82.608531500165327</v>
      </c>
      <c r="N27" s="69">
        <f t="shared" si="10"/>
        <v>85.031462365102172</v>
      </c>
      <c r="O27" s="69">
        <f t="shared" si="10"/>
        <v>95.132855829196117</v>
      </c>
      <c r="P27" s="69">
        <f t="shared" si="10"/>
        <v>95.582884613954519</v>
      </c>
      <c r="Q27" s="69">
        <f t="shared" si="10"/>
        <v>104.37846999153393</v>
      </c>
      <c r="R27" s="69">
        <f t="shared" ref="R27:V27" si="11">SUM(R28:R32)</f>
        <v>104.70958708147977</v>
      </c>
      <c r="S27" s="69">
        <f t="shared" si="11"/>
        <v>112.92146710110927</v>
      </c>
      <c r="T27" s="69">
        <f t="shared" si="11"/>
        <v>120.37385812628952</v>
      </c>
      <c r="U27" s="69">
        <f t="shared" si="11"/>
        <v>121.43182341578104</v>
      </c>
      <c r="V27" s="69">
        <f t="shared" si="11"/>
        <v>122.5753232653088</v>
      </c>
      <c r="W27" s="69">
        <f t="shared" ref="W27" si="12">SUM(W28:W32)</f>
        <v>123.30029037015883</v>
      </c>
      <c r="DA27" s="88" t="s">
        <v>248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383</v>
      </c>
    </row>
    <row r="29" spans="1:105" s="2" customFormat="1" ht="12" customHeight="1" x14ac:dyDescent="0.25">
      <c r="A29" s="28" t="s">
        <v>74</v>
      </c>
      <c r="B29" s="72">
        <v>0</v>
      </c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DA29" s="89" t="s">
        <v>384</v>
      </c>
    </row>
    <row r="30" spans="1:105" ht="12" customHeight="1" x14ac:dyDescent="0.25">
      <c r="A30" s="28" t="s">
        <v>192</v>
      </c>
      <c r="B30" s="72">
        <v>0.8243705813813077</v>
      </c>
      <c r="C30" s="72">
        <v>0.90612777053364879</v>
      </c>
      <c r="D30" s="72">
        <v>0.58775240687921548</v>
      </c>
      <c r="E30" s="72">
        <v>0.53651303046189203</v>
      </c>
      <c r="F30" s="72">
        <v>0.56885287770640947</v>
      </c>
      <c r="G30" s="72">
        <v>0.54803191407966401</v>
      </c>
      <c r="H30" s="72">
        <v>0.45079363374648779</v>
      </c>
      <c r="I30" s="72">
        <v>0.46990249333800788</v>
      </c>
      <c r="J30" s="72">
        <v>1.0017439576439622</v>
      </c>
      <c r="K30" s="72">
        <v>1.398904435940328</v>
      </c>
      <c r="L30" s="72">
        <v>1.3040273836890617</v>
      </c>
      <c r="M30" s="72">
        <v>0.79996147710130128</v>
      </c>
      <c r="N30" s="72">
        <v>0.72910293434067197</v>
      </c>
      <c r="O30" s="72">
        <v>0.78702053292450724</v>
      </c>
      <c r="P30" s="72">
        <v>0.86282293406086152</v>
      </c>
      <c r="Q30" s="72">
        <v>0.96360886185161221</v>
      </c>
      <c r="R30" s="72">
        <v>1.0038364220178122</v>
      </c>
      <c r="S30" s="72">
        <v>0.80861928092070601</v>
      </c>
      <c r="T30" s="72">
        <v>0.73578753064418323</v>
      </c>
      <c r="U30" s="72">
        <v>0.71280234816522536</v>
      </c>
      <c r="V30" s="72">
        <v>0.30651063271222989</v>
      </c>
      <c r="W30" s="72">
        <v>0.45088839911186529</v>
      </c>
      <c r="DA30" s="89" t="s">
        <v>385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386</v>
      </c>
    </row>
    <row r="32" spans="1:105" ht="12" customHeight="1" x14ac:dyDescent="0.25">
      <c r="A32" s="32" t="s">
        <v>53</v>
      </c>
      <c r="B32" s="77">
        <v>58.241407880434508</v>
      </c>
      <c r="C32" s="77">
        <v>58.074998669706474</v>
      </c>
      <c r="D32" s="77">
        <v>59.425305766872953</v>
      </c>
      <c r="E32" s="77">
        <v>62.057292767977287</v>
      </c>
      <c r="F32" s="77">
        <v>65.217240505658083</v>
      </c>
      <c r="G32" s="77">
        <v>67.47022562629445</v>
      </c>
      <c r="H32" s="77">
        <v>68.68322315555497</v>
      </c>
      <c r="I32" s="77">
        <v>68.461643497690602</v>
      </c>
      <c r="J32" s="77">
        <v>67.418404563009062</v>
      </c>
      <c r="K32" s="77">
        <v>76.176771771100448</v>
      </c>
      <c r="L32" s="77">
        <v>81.062335747138604</v>
      </c>
      <c r="M32" s="77">
        <v>81.808570023064021</v>
      </c>
      <c r="N32" s="77">
        <v>84.302359430761499</v>
      </c>
      <c r="O32" s="77">
        <v>94.345835296271616</v>
      </c>
      <c r="P32" s="77">
        <v>94.720061679893661</v>
      </c>
      <c r="Q32" s="77">
        <v>103.41486112968232</v>
      </c>
      <c r="R32" s="77">
        <v>103.70575065946196</v>
      </c>
      <c r="S32" s="77">
        <v>112.11284782018856</v>
      </c>
      <c r="T32" s="77">
        <v>119.63807059564533</v>
      </c>
      <c r="U32" s="77">
        <v>120.71902106761581</v>
      </c>
      <c r="V32" s="77">
        <v>122.26881263259656</v>
      </c>
      <c r="W32" s="77">
        <v>122.84940197104697</v>
      </c>
      <c r="DA32" s="92" t="s">
        <v>387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4330.5198667369723</v>
      </c>
      <c r="C3" s="65">
        <f t="shared" si="0"/>
        <v>4583.0338952700531</v>
      </c>
      <c r="D3" s="65">
        <f t="shared" si="0"/>
        <v>4584.8850797283731</v>
      </c>
      <c r="E3" s="65">
        <f t="shared" si="0"/>
        <v>4742.5516769885553</v>
      </c>
      <c r="F3" s="65">
        <f t="shared" si="0"/>
        <v>4726.8392056372522</v>
      </c>
      <c r="G3" s="65">
        <f t="shared" si="0"/>
        <v>5162.3200609210817</v>
      </c>
      <c r="H3" s="65">
        <f t="shared" si="0"/>
        <v>5088.378672881232</v>
      </c>
      <c r="I3" s="65">
        <f t="shared" si="0"/>
        <v>4986.0361623760473</v>
      </c>
      <c r="J3" s="65">
        <f t="shared" si="0"/>
        <v>5014.7903230931652</v>
      </c>
      <c r="K3" s="65">
        <f t="shared" si="0"/>
        <v>5370.5418211476208</v>
      </c>
      <c r="L3" s="65">
        <f t="shared" si="0"/>
        <v>6532.9070985198141</v>
      </c>
      <c r="M3" s="65">
        <f t="shared" si="0"/>
        <v>6029.7719353379016</v>
      </c>
      <c r="N3" s="65">
        <f t="shared" si="0"/>
        <v>6400.640250668268</v>
      </c>
      <c r="O3" s="65">
        <f t="shared" si="0"/>
        <v>6221.3031359243332</v>
      </c>
      <c r="P3" s="65">
        <f t="shared" si="0"/>
        <v>5843.854132454424</v>
      </c>
      <c r="Q3" s="65">
        <f t="shared" si="0"/>
        <v>5966.7605292442131</v>
      </c>
      <c r="R3" s="65">
        <f t="shared" ref="R3:V3" si="1">SUM(R4,R15,R17,R27)</f>
        <v>6359.0311343758603</v>
      </c>
      <c r="S3" s="65">
        <f t="shared" si="1"/>
        <v>6401.9145970750478</v>
      </c>
      <c r="T3" s="65">
        <f t="shared" si="1"/>
        <v>6338.152550786388</v>
      </c>
      <c r="U3" s="65">
        <f t="shared" si="1"/>
        <v>6253.3249765024111</v>
      </c>
      <c r="V3" s="65">
        <f t="shared" si="1"/>
        <v>6216.5668585766743</v>
      </c>
      <c r="W3" s="65">
        <f t="shared" ref="W3" si="2">SUM(W4,W15,W17,W27)</f>
        <v>6785.9020234876871</v>
      </c>
      <c r="DA3" s="87" t="s">
        <v>389</v>
      </c>
    </row>
    <row r="4" spans="1:105" ht="12.95" customHeight="1" x14ac:dyDescent="0.25">
      <c r="A4" s="68" t="s">
        <v>57</v>
      </c>
      <c r="B4" s="69">
        <f t="shared" ref="B4:Q4" si="3">SUM(B5:B14)</f>
        <v>3998.4357364866864</v>
      </c>
      <c r="C4" s="69">
        <f t="shared" si="3"/>
        <v>4258.700191009274</v>
      </c>
      <c r="D4" s="69">
        <f t="shared" si="3"/>
        <v>4259.3614058735957</v>
      </c>
      <c r="E4" s="69">
        <f t="shared" si="3"/>
        <v>4411.5537560240928</v>
      </c>
      <c r="F4" s="69">
        <f t="shared" si="3"/>
        <v>4386.9266728761813</v>
      </c>
      <c r="G4" s="69">
        <f t="shared" si="3"/>
        <v>4810.9179868338852</v>
      </c>
      <c r="H4" s="69">
        <f t="shared" si="3"/>
        <v>4735.8299616481036</v>
      </c>
      <c r="I4" s="69">
        <f t="shared" si="3"/>
        <v>4631.4799628641686</v>
      </c>
      <c r="J4" s="69">
        <f t="shared" si="3"/>
        <v>4667.2974256371963</v>
      </c>
      <c r="K4" s="69">
        <f t="shared" si="3"/>
        <v>4990.3255609096632</v>
      </c>
      <c r="L4" s="69">
        <f t="shared" si="3"/>
        <v>6158.0399232850377</v>
      </c>
      <c r="M4" s="69">
        <f t="shared" si="3"/>
        <v>5640.5890355560887</v>
      </c>
      <c r="N4" s="69">
        <f t="shared" si="3"/>
        <v>6002.5058345628531</v>
      </c>
      <c r="O4" s="69">
        <f t="shared" si="3"/>
        <v>5781.6824897620399</v>
      </c>
      <c r="P4" s="69">
        <f t="shared" si="3"/>
        <v>5396.4234153602174</v>
      </c>
      <c r="Q4" s="69">
        <f t="shared" si="3"/>
        <v>5474.287324063931</v>
      </c>
      <c r="R4" s="69">
        <f t="shared" ref="R4:V4" si="4">SUM(R5:R14)</f>
        <v>5830.0712396361077</v>
      </c>
      <c r="S4" s="69">
        <f t="shared" si="4"/>
        <v>5887.7465001559412</v>
      </c>
      <c r="T4" s="69">
        <f t="shared" si="4"/>
        <v>5782.6860056231317</v>
      </c>
      <c r="U4" s="69">
        <f t="shared" si="4"/>
        <v>5685.1827988821251</v>
      </c>
      <c r="V4" s="69">
        <f t="shared" si="4"/>
        <v>5654.915905318755</v>
      </c>
      <c r="W4" s="69">
        <f t="shared" ref="W4" si="5">SUM(W5:W14)</f>
        <v>6178.1517504776257</v>
      </c>
      <c r="DA4" s="88" t="s">
        <v>390</v>
      </c>
    </row>
    <row r="5" spans="1:105" ht="12" customHeight="1" x14ac:dyDescent="0.25">
      <c r="A5" s="28" t="s">
        <v>51</v>
      </c>
      <c r="B5" s="72">
        <v>0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391</v>
      </c>
    </row>
    <row r="6" spans="1:105" ht="12" customHeight="1" x14ac:dyDescent="0.25">
      <c r="A6" s="28" t="s">
        <v>74</v>
      </c>
      <c r="B6" s="72">
        <v>0</v>
      </c>
      <c r="C6" s="72">
        <v>0</v>
      </c>
      <c r="D6" s="72">
        <v>0.51001732068889361</v>
      </c>
      <c r="E6" s="72">
        <v>1.0214840270470418</v>
      </c>
      <c r="F6" s="72">
        <v>1.0113390174087331</v>
      </c>
      <c r="G6" s="72">
        <v>1.6864445273324036</v>
      </c>
      <c r="H6" s="72">
        <v>1.7073299402794468</v>
      </c>
      <c r="I6" s="72">
        <v>2.0026216899567868</v>
      </c>
      <c r="J6" s="72">
        <v>1.9397470021495486</v>
      </c>
      <c r="K6" s="72">
        <v>1.9285893753875589</v>
      </c>
      <c r="L6" s="72">
        <v>2.2521129554514427</v>
      </c>
      <c r="M6" s="72">
        <v>2.0455072065855333</v>
      </c>
      <c r="N6" s="72">
        <v>2.076492529336841</v>
      </c>
      <c r="O6" s="72">
        <v>2.045229510146473</v>
      </c>
      <c r="P6" s="72">
        <v>2.9710025475007367</v>
      </c>
      <c r="Q6" s="72">
        <v>1.818211797607185</v>
      </c>
      <c r="R6" s="72">
        <v>1.9912125060153512</v>
      </c>
      <c r="S6" s="72">
        <v>1.9852652374569366</v>
      </c>
      <c r="T6" s="72">
        <v>1.9791008073148664</v>
      </c>
      <c r="U6" s="72">
        <v>2.0500020664414227</v>
      </c>
      <c r="V6" s="72">
        <v>2.1083787496847486</v>
      </c>
      <c r="W6" s="72">
        <v>2.009768822314379</v>
      </c>
      <c r="DA6" s="89" t="s">
        <v>392</v>
      </c>
    </row>
    <row r="7" spans="1:105" ht="12" customHeight="1" x14ac:dyDescent="0.25">
      <c r="A7" s="28" t="s">
        <v>205</v>
      </c>
      <c r="B7" s="72">
        <v>359.62407636130632</v>
      </c>
      <c r="C7" s="72">
        <v>344.6920396574165</v>
      </c>
      <c r="D7" s="72">
        <v>307.03313185074973</v>
      </c>
      <c r="E7" s="72">
        <v>291.21389126043209</v>
      </c>
      <c r="F7" s="72">
        <v>206.02075965336817</v>
      </c>
      <c r="G7" s="72">
        <v>310.33912389496624</v>
      </c>
      <c r="H7" s="72">
        <v>231.37170489990183</v>
      </c>
      <c r="I7" s="72">
        <v>193.66878356440134</v>
      </c>
      <c r="J7" s="72">
        <v>168.05726385093328</v>
      </c>
      <c r="K7" s="72">
        <v>149.86419299388248</v>
      </c>
      <c r="L7" s="72">
        <v>136.31422685135749</v>
      </c>
      <c r="M7" s="72">
        <v>121.5223027635481</v>
      </c>
      <c r="N7" s="72">
        <v>130.08707126834912</v>
      </c>
      <c r="O7" s="72">
        <v>136.64192762195077</v>
      </c>
      <c r="P7" s="72">
        <v>126.02168755859769</v>
      </c>
      <c r="Q7" s="72">
        <v>128.29239995870256</v>
      </c>
      <c r="R7" s="72">
        <v>115.58522177417964</v>
      </c>
      <c r="S7" s="72">
        <v>116.24044748418542</v>
      </c>
      <c r="T7" s="72">
        <v>106.55711046211033</v>
      </c>
      <c r="U7" s="72">
        <v>109.02670986181666</v>
      </c>
      <c r="V7" s="72">
        <v>122.64855841739386</v>
      </c>
      <c r="W7" s="72">
        <v>133.81957303799877</v>
      </c>
      <c r="DA7" s="89" t="s">
        <v>393</v>
      </c>
    </row>
    <row r="8" spans="1:105" ht="12" customHeight="1" x14ac:dyDescent="0.25">
      <c r="A8" s="28" t="s">
        <v>192</v>
      </c>
      <c r="B8" s="72">
        <v>46.320928546399564</v>
      </c>
      <c r="C8" s="72">
        <v>54.458216728226539</v>
      </c>
      <c r="D8" s="72">
        <v>34.740413131842004</v>
      </c>
      <c r="E8" s="72">
        <v>31.50884284996307</v>
      </c>
      <c r="F8" s="72">
        <v>31.665209548667317</v>
      </c>
      <c r="G8" s="72">
        <v>32.435092804718671</v>
      </c>
      <c r="H8" s="72">
        <v>25.931049616201744</v>
      </c>
      <c r="I8" s="72">
        <v>26.627566704125623</v>
      </c>
      <c r="J8" s="72">
        <v>57.992571170288016</v>
      </c>
      <c r="K8" s="72">
        <v>76.147185969108705</v>
      </c>
      <c r="L8" s="72">
        <v>82.932749139065379</v>
      </c>
      <c r="M8" s="72">
        <v>46.27458045923629</v>
      </c>
      <c r="N8" s="72">
        <v>43.274554846095796</v>
      </c>
      <c r="O8" s="72">
        <v>40.040023518039433</v>
      </c>
      <c r="P8" s="72">
        <v>40.763557852884922</v>
      </c>
      <c r="Q8" s="72">
        <v>41.921000460947262</v>
      </c>
      <c r="R8" s="72">
        <v>46.140629038083461</v>
      </c>
      <c r="S8" s="72">
        <v>34.307729059457905</v>
      </c>
      <c r="T8" s="72">
        <v>28.357730961875049</v>
      </c>
      <c r="U8" s="72">
        <v>26.477644705609901</v>
      </c>
      <c r="V8" s="72">
        <v>11.080631950561557</v>
      </c>
      <c r="W8" s="72">
        <v>17.416682020630617</v>
      </c>
      <c r="DA8" s="89" t="s">
        <v>394</v>
      </c>
    </row>
    <row r="9" spans="1:105" ht="12" customHeight="1" x14ac:dyDescent="0.25">
      <c r="A9" s="28" t="s">
        <v>207</v>
      </c>
      <c r="B9" s="72">
        <v>249.60407243810411</v>
      </c>
      <c r="C9" s="72">
        <v>229.48175561989703</v>
      </c>
      <c r="D9" s="72">
        <v>238.06718219879548</v>
      </c>
      <c r="E9" s="72">
        <v>247.61153480748089</v>
      </c>
      <c r="F9" s="72">
        <v>250.29348201501884</v>
      </c>
      <c r="G9" s="72">
        <v>283.48835508806985</v>
      </c>
      <c r="H9" s="72">
        <v>276.55764265677777</v>
      </c>
      <c r="I9" s="72">
        <v>289.20584801719565</v>
      </c>
      <c r="J9" s="72">
        <v>306.3787737237235</v>
      </c>
      <c r="K9" s="72">
        <v>319.24109083343473</v>
      </c>
      <c r="L9" s="72">
        <v>338.03562669979254</v>
      </c>
      <c r="M9" s="72">
        <v>670.67437698750541</v>
      </c>
      <c r="N9" s="72">
        <v>704.32024225751468</v>
      </c>
      <c r="O9" s="72">
        <v>581.83539377687259</v>
      </c>
      <c r="P9" s="72">
        <v>542.41644264030617</v>
      </c>
      <c r="Q9" s="72">
        <v>545.86423905336881</v>
      </c>
      <c r="R9" s="72">
        <v>547.06974521304824</v>
      </c>
      <c r="S9" s="72">
        <v>552.2294514307381</v>
      </c>
      <c r="T9" s="72">
        <v>472.28668608288132</v>
      </c>
      <c r="U9" s="72">
        <v>469.89552929138557</v>
      </c>
      <c r="V9" s="72">
        <v>540.59360290934717</v>
      </c>
      <c r="W9" s="72">
        <v>566.33254269781946</v>
      </c>
      <c r="DA9" s="89" t="s">
        <v>395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396</v>
      </c>
    </row>
    <row r="11" spans="1:105" ht="12" customHeight="1" x14ac:dyDescent="0.25">
      <c r="A11" s="28" t="s">
        <v>203</v>
      </c>
      <c r="B11" s="72">
        <v>1432.4012318233001</v>
      </c>
      <c r="C11" s="72">
        <v>1640.9853211714519</v>
      </c>
      <c r="D11" s="72">
        <v>1652.2053695656671</v>
      </c>
      <c r="E11" s="72">
        <v>1684.9700850940415</v>
      </c>
      <c r="F11" s="72">
        <v>1709.5060067412951</v>
      </c>
      <c r="G11" s="72">
        <v>1770.2085293281452</v>
      </c>
      <c r="H11" s="72">
        <v>1784.5695416791207</v>
      </c>
      <c r="I11" s="72">
        <v>1773.3044861065134</v>
      </c>
      <c r="J11" s="72">
        <v>1747.0871738251212</v>
      </c>
      <c r="K11" s="72">
        <v>1844.4204266051429</v>
      </c>
      <c r="L11" s="72">
        <v>2342.7974121749648</v>
      </c>
      <c r="M11" s="72">
        <v>1809.939789545949</v>
      </c>
      <c r="N11" s="72">
        <v>1989.9642200736459</v>
      </c>
      <c r="O11" s="72">
        <v>1921.4616200959097</v>
      </c>
      <c r="P11" s="72">
        <v>1773.3452148473266</v>
      </c>
      <c r="Q11" s="72">
        <v>1786.4031125492816</v>
      </c>
      <c r="R11" s="72">
        <v>1886.9064686754234</v>
      </c>
      <c r="S11" s="72">
        <v>1908.5193876308285</v>
      </c>
      <c r="T11" s="72">
        <v>1877.0332795376692</v>
      </c>
      <c r="U11" s="72">
        <v>1874.6574249001501</v>
      </c>
      <c r="V11" s="72">
        <v>1764.7997219197944</v>
      </c>
      <c r="W11" s="72">
        <v>2022.6510139119441</v>
      </c>
      <c r="DA11" s="89" t="s">
        <v>397</v>
      </c>
    </row>
    <row r="12" spans="1:105" ht="12" customHeight="1" x14ac:dyDescent="0.25">
      <c r="A12" s="28" t="s">
        <v>95</v>
      </c>
      <c r="B12" s="72">
        <v>586.65608879649164</v>
      </c>
      <c r="C12" s="72">
        <v>734.24208057616045</v>
      </c>
      <c r="D12" s="72">
        <v>892.34473312672924</v>
      </c>
      <c r="E12" s="72">
        <v>1080.9202146188279</v>
      </c>
      <c r="F12" s="72">
        <v>1209.288295188464</v>
      </c>
      <c r="G12" s="72">
        <v>1453.5264516239959</v>
      </c>
      <c r="H12" s="72">
        <v>1544.1257733816283</v>
      </c>
      <c r="I12" s="72">
        <v>1565.159378741062</v>
      </c>
      <c r="J12" s="72">
        <v>1655.1640773201057</v>
      </c>
      <c r="K12" s="72">
        <v>1818.1505389304471</v>
      </c>
      <c r="L12" s="72">
        <v>2343.5220885314925</v>
      </c>
      <c r="M12" s="72">
        <v>2192.6000070136224</v>
      </c>
      <c r="N12" s="72">
        <v>2167.3922801695403</v>
      </c>
      <c r="O12" s="72">
        <v>2115.6271422404543</v>
      </c>
      <c r="P12" s="72">
        <v>2007.296702240709</v>
      </c>
      <c r="Q12" s="72">
        <v>1926.0097707730179</v>
      </c>
      <c r="R12" s="72">
        <v>2135.4329006006255</v>
      </c>
      <c r="S12" s="72">
        <v>2027.0709723391262</v>
      </c>
      <c r="T12" s="72">
        <v>2015.6979434575198</v>
      </c>
      <c r="U12" s="72">
        <v>1931.5127416469218</v>
      </c>
      <c r="V12" s="72">
        <v>2016.889527774207</v>
      </c>
      <c r="W12" s="72">
        <v>1978.3354619576746</v>
      </c>
      <c r="DA12" s="89" t="s">
        <v>398</v>
      </c>
    </row>
    <row r="13" spans="1:105" ht="12" customHeight="1" x14ac:dyDescent="0.25">
      <c r="A13" s="73" t="s">
        <v>94</v>
      </c>
      <c r="B13" s="74">
        <v>1304.6602552031461</v>
      </c>
      <c r="C13" s="74">
        <v>1235.5365602015543</v>
      </c>
      <c r="D13" s="74">
        <v>1116.8530239027889</v>
      </c>
      <c r="E13" s="74">
        <v>1057.2962043477251</v>
      </c>
      <c r="F13" s="74">
        <v>964.3803994043019</v>
      </c>
      <c r="G13" s="74">
        <v>941.78421513211561</v>
      </c>
      <c r="H13" s="74">
        <v>856.3936135126271</v>
      </c>
      <c r="I13" s="74">
        <v>767.3648034320762</v>
      </c>
      <c r="J13" s="74">
        <v>716.5970727084075</v>
      </c>
      <c r="K13" s="74">
        <v>766.28186606576605</v>
      </c>
      <c r="L13" s="74">
        <v>896.01171917482884</v>
      </c>
      <c r="M13" s="74">
        <v>782.25208678651529</v>
      </c>
      <c r="N13" s="74">
        <v>949.19695735348057</v>
      </c>
      <c r="O13" s="74">
        <v>969.34332577855332</v>
      </c>
      <c r="P13" s="74">
        <v>890.13597865660984</v>
      </c>
      <c r="Q13" s="74">
        <v>1030.4798278965534</v>
      </c>
      <c r="R13" s="74">
        <v>1083.2574746160051</v>
      </c>
      <c r="S13" s="74">
        <v>1233.8861915832547</v>
      </c>
      <c r="T13" s="74">
        <v>1268.3080467386308</v>
      </c>
      <c r="U13" s="74">
        <v>1259.1548342189562</v>
      </c>
      <c r="V13" s="74">
        <v>1184.4862263815844</v>
      </c>
      <c r="W13" s="74">
        <v>1443.8470055008866</v>
      </c>
      <c r="DA13" s="90" t="s">
        <v>399</v>
      </c>
    </row>
    <row r="14" spans="1:105" ht="12" customHeight="1" x14ac:dyDescent="0.25">
      <c r="A14" s="75" t="s">
        <v>97</v>
      </c>
      <c r="B14" s="76">
        <v>19.169083317938291</v>
      </c>
      <c r="C14" s="76">
        <v>19.30421705456747</v>
      </c>
      <c r="D14" s="76">
        <v>17.607534776334131</v>
      </c>
      <c r="E14" s="76">
        <v>17.01149901857471</v>
      </c>
      <c r="F14" s="76">
        <v>14.761181307657797</v>
      </c>
      <c r="G14" s="76">
        <v>17.449774434540952</v>
      </c>
      <c r="H14" s="76">
        <v>15.173305961567324</v>
      </c>
      <c r="I14" s="76">
        <v>14.146474608838064</v>
      </c>
      <c r="J14" s="76">
        <v>14.080746036467307</v>
      </c>
      <c r="K14" s="76">
        <v>14.291670136494009</v>
      </c>
      <c r="L14" s="76">
        <v>16.17398775808482</v>
      </c>
      <c r="M14" s="76">
        <v>15.280384793126828</v>
      </c>
      <c r="N14" s="76">
        <v>16.194016064890508</v>
      </c>
      <c r="O14" s="76">
        <v>14.687827220113107</v>
      </c>
      <c r="P14" s="76">
        <v>13.472829016282471</v>
      </c>
      <c r="Q14" s="76">
        <v>13.498761574452594</v>
      </c>
      <c r="R14" s="76">
        <v>13.687587212726328</v>
      </c>
      <c r="S14" s="76">
        <v>13.50705539089391</v>
      </c>
      <c r="T14" s="76">
        <v>12.466107575130442</v>
      </c>
      <c r="U14" s="76">
        <v>12.407912190843795</v>
      </c>
      <c r="V14" s="76">
        <v>12.309257216181518</v>
      </c>
      <c r="W14" s="76">
        <v>13.739702528357036</v>
      </c>
      <c r="DA14" s="91" t="s">
        <v>400</v>
      </c>
    </row>
    <row r="15" spans="1:105" ht="12.95" customHeight="1" x14ac:dyDescent="0.25">
      <c r="A15" s="68" t="s">
        <v>92</v>
      </c>
      <c r="B15" s="69">
        <f t="shared" ref="B15:W15" si="6">B16</f>
        <v>0.90011312619374406</v>
      </c>
      <c r="C15" s="69">
        <f t="shared" si="6"/>
        <v>0.98858317352197111</v>
      </c>
      <c r="D15" s="69">
        <f t="shared" si="6"/>
        <v>1.0865022879479278</v>
      </c>
      <c r="E15" s="69">
        <f t="shared" si="6"/>
        <v>1.1875963754165133</v>
      </c>
      <c r="F15" s="69">
        <f t="shared" si="6"/>
        <v>1.3203254086572045</v>
      </c>
      <c r="G15" s="69">
        <f t="shared" si="6"/>
        <v>1.5264416559806941</v>
      </c>
      <c r="H15" s="69">
        <f t="shared" si="6"/>
        <v>1.7619373994324292</v>
      </c>
      <c r="I15" s="69">
        <f t="shared" si="6"/>
        <v>1.9812518345457508</v>
      </c>
      <c r="J15" s="69">
        <f t="shared" si="6"/>
        <v>2.1809886208797149</v>
      </c>
      <c r="K15" s="69">
        <f t="shared" si="6"/>
        <v>2.4562514677311107</v>
      </c>
      <c r="L15" s="69">
        <f t="shared" si="6"/>
        <v>2.9710568227170477</v>
      </c>
      <c r="M15" s="69">
        <f t="shared" si="6"/>
        <v>3.0108336902521065</v>
      </c>
      <c r="N15" s="69">
        <f t="shared" si="6"/>
        <v>3.4159424339108169</v>
      </c>
      <c r="O15" s="69">
        <f t="shared" si="6"/>
        <v>3.8571262910441151</v>
      </c>
      <c r="P15" s="69">
        <f t="shared" si="6"/>
        <v>4.7218993550770652</v>
      </c>
      <c r="Q15" s="69">
        <f t="shared" si="6"/>
        <v>4.9121898436732998</v>
      </c>
      <c r="R15" s="69">
        <f t="shared" si="6"/>
        <v>5.2336288651182779</v>
      </c>
      <c r="S15" s="69">
        <f t="shared" si="6"/>
        <v>5.8032841636245402</v>
      </c>
      <c r="T15" s="69">
        <f t="shared" si="6"/>
        <v>6.572449953334857</v>
      </c>
      <c r="U15" s="69">
        <f t="shared" si="6"/>
        <v>7.0820425092362846</v>
      </c>
      <c r="V15" s="69">
        <f t="shared" si="6"/>
        <v>7.9826067807710839</v>
      </c>
      <c r="W15" s="69">
        <f t="shared" si="6"/>
        <v>8.5222159686601433</v>
      </c>
      <c r="DA15" s="88" t="s">
        <v>401</v>
      </c>
    </row>
    <row r="16" spans="1:105" ht="12" customHeight="1" x14ac:dyDescent="0.25">
      <c r="A16" s="28" t="s">
        <v>91</v>
      </c>
      <c r="B16" s="72">
        <v>0.90011312619374406</v>
      </c>
      <c r="C16" s="72">
        <v>0.98858317352197111</v>
      </c>
      <c r="D16" s="72">
        <v>1.0865022879479278</v>
      </c>
      <c r="E16" s="72">
        <v>1.1875963754165133</v>
      </c>
      <c r="F16" s="72">
        <v>1.3203254086572045</v>
      </c>
      <c r="G16" s="72">
        <v>1.5264416559806941</v>
      </c>
      <c r="H16" s="72">
        <v>1.7619373994324292</v>
      </c>
      <c r="I16" s="72">
        <v>1.9812518345457508</v>
      </c>
      <c r="J16" s="72">
        <v>2.1809886208797149</v>
      </c>
      <c r="K16" s="72">
        <v>2.4562514677311107</v>
      </c>
      <c r="L16" s="72">
        <v>2.9710568227170477</v>
      </c>
      <c r="M16" s="72">
        <v>3.0108336902521065</v>
      </c>
      <c r="N16" s="72">
        <v>3.4159424339108169</v>
      </c>
      <c r="O16" s="72">
        <v>3.8571262910441151</v>
      </c>
      <c r="P16" s="72">
        <v>4.7218993550770652</v>
      </c>
      <c r="Q16" s="72">
        <v>4.9121898436732998</v>
      </c>
      <c r="R16" s="72">
        <v>5.2336288651182779</v>
      </c>
      <c r="S16" s="72">
        <v>5.8032841636245402</v>
      </c>
      <c r="T16" s="72">
        <v>6.572449953334857</v>
      </c>
      <c r="U16" s="72">
        <v>7.0820425092362846</v>
      </c>
      <c r="V16" s="72">
        <v>7.9826067807710839</v>
      </c>
      <c r="W16" s="72">
        <v>8.5222159686601433</v>
      </c>
      <c r="DA16" s="89" t="s">
        <v>402</v>
      </c>
    </row>
    <row r="17" spans="1:105" ht="12.95" customHeight="1" x14ac:dyDescent="0.25">
      <c r="A17" s="68" t="s">
        <v>55</v>
      </c>
      <c r="B17" s="69">
        <f t="shared" ref="B17:Q17" si="7">SUM(B18:B26)</f>
        <v>285.95063453143695</v>
      </c>
      <c r="C17" s="69">
        <f t="shared" si="7"/>
        <v>278.05246484525117</v>
      </c>
      <c r="D17" s="69">
        <f t="shared" si="7"/>
        <v>278.15051107283091</v>
      </c>
      <c r="E17" s="69">
        <f t="shared" si="7"/>
        <v>281.35094926371511</v>
      </c>
      <c r="F17" s="69">
        <f t="shared" si="7"/>
        <v>287.46835060975224</v>
      </c>
      <c r="G17" s="69">
        <f t="shared" si="7"/>
        <v>296.80040172483064</v>
      </c>
      <c r="H17" s="69">
        <f t="shared" si="7"/>
        <v>296.57914152504668</v>
      </c>
      <c r="I17" s="69">
        <f t="shared" si="7"/>
        <v>298.39477372135502</v>
      </c>
      <c r="J17" s="69">
        <f t="shared" si="7"/>
        <v>291.53804669045002</v>
      </c>
      <c r="K17" s="69">
        <f t="shared" si="7"/>
        <v>316.7073363420165</v>
      </c>
      <c r="L17" s="69">
        <f t="shared" si="7"/>
        <v>306.91763669356453</v>
      </c>
      <c r="M17" s="69">
        <f t="shared" si="7"/>
        <v>320.76670824903289</v>
      </c>
      <c r="N17" s="69">
        <f t="shared" si="7"/>
        <v>327.1870683278936</v>
      </c>
      <c r="O17" s="69">
        <f t="shared" si="7"/>
        <v>359.94256175893685</v>
      </c>
      <c r="P17" s="69">
        <f t="shared" si="7"/>
        <v>366.3037482540733</v>
      </c>
      <c r="Q17" s="69">
        <f t="shared" si="7"/>
        <v>403.73314570425225</v>
      </c>
      <c r="R17" s="69">
        <f t="shared" ref="R17:V17" si="8">SUM(R18:R26)</f>
        <v>439.05893971654433</v>
      </c>
      <c r="S17" s="69">
        <f t="shared" si="8"/>
        <v>416.17168562415122</v>
      </c>
      <c r="T17" s="69">
        <f t="shared" si="8"/>
        <v>449.49019819208456</v>
      </c>
      <c r="U17" s="69">
        <f t="shared" si="8"/>
        <v>459.48070267249778</v>
      </c>
      <c r="V17" s="69">
        <f t="shared" si="8"/>
        <v>449.66573174066707</v>
      </c>
      <c r="W17" s="69">
        <f t="shared" ref="W17" si="9">SUM(W18:W26)</f>
        <v>493.32192529506131</v>
      </c>
      <c r="DA17" s="88" t="s">
        <v>403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404</v>
      </c>
    </row>
    <row r="19" spans="1:105" s="2" customFormat="1" ht="12" customHeight="1" x14ac:dyDescent="0.25">
      <c r="A19" s="28" t="s">
        <v>74</v>
      </c>
      <c r="B19" s="72">
        <v>0</v>
      </c>
      <c r="C19" s="72">
        <v>0</v>
      </c>
      <c r="D19" s="72">
        <v>0.15362936345798761</v>
      </c>
      <c r="E19" s="72">
        <v>0.31163169629652848</v>
      </c>
      <c r="F19" s="72">
        <v>0.33000006296052814</v>
      </c>
      <c r="G19" s="72">
        <v>0.53613354978337646</v>
      </c>
      <c r="H19" s="72">
        <v>0.57229501198672117</v>
      </c>
      <c r="I19" s="72">
        <v>0.70326969584488508</v>
      </c>
      <c r="J19" s="72">
        <v>0.68706044022224722</v>
      </c>
      <c r="K19" s="72">
        <v>0.71792173622402111</v>
      </c>
      <c r="L19" s="72">
        <v>0.68721229982383236</v>
      </c>
      <c r="M19" s="72">
        <v>0.74077651918884513</v>
      </c>
      <c r="N19" s="72">
        <v>0.70790154203649647</v>
      </c>
      <c r="O19" s="72">
        <v>0.81448936396327087</v>
      </c>
      <c r="P19" s="72">
        <v>1.297610478936194</v>
      </c>
      <c r="Q19" s="72">
        <v>0.83792990009099333</v>
      </c>
      <c r="R19" s="72">
        <v>0.91666513046858322</v>
      </c>
      <c r="S19" s="72">
        <v>0.91559637126130344</v>
      </c>
      <c r="T19" s="72">
        <v>0.90076510655612052</v>
      </c>
      <c r="U19" s="72">
        <v>0.92895320625684408</v>
      </c>
      <c r="V19" s="72">
        <v>0.95684045923006567</v>
      </c>
      <c r="W19" s="72">
        <v>1.1491916572605303</v>
      </c>
      <c r="DA19" s="89" t="s">
        <v>405</v>
      </c>
    </row>
    <row r="20" spans="1:105" ht="12" customHeight="1" x14ac:dyDescent="0.25">
      <c r="A20" s="28" t="s">
        <v>205</v>
      </c>
      <c r="B20" s="72">
        <v>25.394751296556137</v>
      </c>
      <c r="C20" s="72">
        <v>22.207152746754403</v>
      </c>
      <c r="D20" s="72">
        <v>19.771869039684621</v>
      </c>
      <c r="E20" s="72">
        <v>18.306749298594667</v>
      </c>
      <c r="F20" s="72">
        <v>13.296774674209288</v>
      </c>
      <c r="G20" s="72">
        <v>18.865821856159791</v>
      </c>
      <c r="H20" s="72">
        <v>14.266741428842389</v>
      </c>
      <c r="I20" s="72">
        <v>12.279225271260342</v>
      </c>
      <c r="J20" s="72">
        <v>10.329209528550473</v>
      </c>
      <c r="K20" s="72">
        <v>9.3557221612444685</v>
      </c>
      <c r="L20" s="72">
        <v>6.6788358227109015</v>
      </c>
      <c r="M20" s="72">
        <v>6.795222398103383</v>
      </c>
      <c r="N20" s="72">
        <v>6.9725828773374801</v>
      </c>
      <c r="O20" s="72">
        <v>8.362878570455841</v>
      </c>
      <c r="P20" s="72">
        <v>8.4070435653801692</v>
      </c>
      <c r="Q20" s="72">
        <v>9.2989813782342186</v>
      </c>
      <c r="R20" s="72">
        <v>8.5520753095158124</v>
      </c>
      <c r="S20" s="72">
        <v>8.0693778135270389</v>
      </c>
      <c r="T20" s="72">
        <v>8.1313763482862544</v>
      </c>
      <c r="U20" s="72">
        <v>8.3971807061368118</v>
      </c>
      <c r="V20" s="72">
        <v>9.6001376732064063</v>
      </c>
      <c r="W20" s="72">
        <v>5.1242763782949314</v>
      </c>
      <c r="DA20" s="89" t="s">
        <v>406</v>
      </c>
    </row>
    <row r="21" spans="1:105" ht="12" customHeight="1" x14ac:dyDescent="0.25">
      <c r="A21" s="28" t="s">
        <v>192</v>
      </c>
      <c r="B21" s="72">
        <v>3.2709000567097477</v>
      </c>
      <c r="C21" s="72">
        <v>3.508560478667087</v>
      </c>
      <c r="D21" s="72">
        <v>2.2371507695479087</v>
      </c>
      <c r="E21" s="72">
        <v>1.9807916143095332</v>
      </c>
      <c r="F21" s="72">
        <v>2.0436339385536582</v>
      </c>
      <c r="G21" s="72">
        <v>1.9718668369861414</v>
      </c>
      <c r="H21" s="72">
        <v>1.5986778203392242</v>
      </c>
      <c r="I21" s="72">
        <v>1.6879896668029089</v>
      </c>
      <c r="J21" s="72">
        <v>3.5638864848079761</v>
      </c>
      <c r="K21" s="72">
        <v>4.7533235548478352</v>
      </c>
      <c r="L21" s="72">
        <v>4.0632413543040764</v>
      </c>
      <c r="M21" s="72">
        <v>2.5873323431603721</v>
      </c>
      <c r="N21" s="72">
        <v>2.319156872898263</v>
      </c>
      <c r="O21" s="72">
        <v>2.4503429020808078</v>
      </c>
      <c r="P21" s="72">
        <v>2.7193628436514925</v>
      </c>
      <c r="Q21" s="72">
        <v>3.0386843377832085</v>
      </c>
      <c r="R21" s="72">
        <v>3.4139086301519832</v>
      </c>
      <c r="S21" s="72">
        <v>2.381582201123337</v>
      </c>
      <c r="T21" s="72">
        <v>2.1633315163388871</v>
      </c>
      <c r="U21" s="72">
        <v>2.0987843254493708</v>
      </c>
      <c r="V21" s="72">
        <v>0.86658034103159287</v>
      </c>
      <c r="W21" s="72">
        <v>1.367450502499951</v>
      </c>
      <c r="DA21" s="89" t="s">
        <v>407</v>
      </c>
    </row>
    <row r="22" spans="1:105" ht="12" customHeight="1" x14ac:dyDescent="0.25">
      <c r="A22" s="28" t="s">
        <v>207</v>
      </c>
      <c r="B22" s="72">
        <v>17.625754585710464</v>
      </c>
      <c r="C22" s="72">
        <v>14.784451840360921</v>
      </c>
      <c r="D22" s="72">
        <v>15.33015739839707</v>
      </c>
      <c r="E22" s="72">
        <v>15.565536141880312</v>
      </c>
      <c r="F22" s="72">
        <v>16.153936333007952</v>
      </c>
      <c r="G22" s="72">
        <v>17.234958274813334</v>
      </c>
      <c r="H22" s="72">
        <v>17.05357507594686</v>
      </c>
      <c r="I22" s="72">
        <v>18.336551405032928</v>
      </c>
      <c r="J22" s="72">
        <v>18.830707270936564</v>
      </c>
      <c r="K22" s="72">
        <v>19.930714614816875</v>
      </c>
      <c r="L22" s="72">
        <v>16.565082449091346</v>
      </c>
      <c r="M22" s="72">
        <v>37.508245617337167</v>
      </c>
      <c r="N22" s="72">
        <v>37.754913461405899</v>
      </c>
      <c r="O22" s="72">
        <v>35.609258732887334</v>
      </c>
      <c r="P22" s="72">
        <v>36.191496210311541</v>
      </c>
      <c r="Q22" s="72">
        <v>39.576649989068187</v>
      </c>
      <c r="R22" s="72">
        <v>40.48671219493486</v>
      </c>
      <c r="S22" s="72">
        <v>38.339914126685727</v>
      </c>
      <c r="T22" s="72">
        <v>36.03689474330546</v>
      </c>
      <c r="U22" s="72">
        <v>37.258947376831991</v>
      </c>
      <c r="V22" s="72">
        <v>42.297956418213325</v>
      </c>
      <c r="W22" s="72">
        <v>44.494543644092424</v>
      </c>
      <c r="DA22" s="89" t="s">
        <v>408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409</v>
      </c>
    </row>
    <row r="24" spans="1:105" ht="12" customHeight="1" x14ac:dyDescent="0.25">
      <c r="A24" s="28" t="s">
        <v>203</v>
      </c>
      <c r="B24" s="72">
        <v>99.084688848263227</v>
      </c>
      <c r="C24" s="72">
        <v>103.56612748551858</v>
      </c>
      <c r="D24" s="72">
        <v>104.22642631041695</v>
      </c>
      <c r="E24" s="72">
        <v>103.7661356547659</v>
      </c>
      <c r="F24" s="72">
        <v>108.08666333945109</v>
      </c>
      <c r="G24" s="72">
        <v>105.4296829757161</v>
      </c>
      <c r="H24" s="72">
        <v>107.80321936408356</v>
      </c>
      <c r="I24" s="72">
        <v>110.14429266879905</v>
      </c>
      <c r="J24" s="72">
        <v>105.1895488215842</v>
      </c>
      <c r="K24" s="72">
        <v>112.79533608664984</v>
      </c>
      <c r="L24" s="72">
        <v>112.45171678377352</v>
      </c>
      <c r="M24" s="72">
        <v>99.138925681326413</v>
      </c>
      <c r="N24" s="72">
        <v>104.47321354939655</v>
      </c>
      <c r="O24" s="72">
        <v>115.18110987648124</v>
      </c>
      <c r="P24" s="72">
        <v>115.89283202267391</v>
      </c>
      <c r="Q24" s="72">
        <v>126.86302903331973</v>
      </c>
      <c r="R24" s="72">
        <v>136.78382774223456</v>
      </c>
      <c r="S24" s="72">
        <v>129.7957754887822</v>
      </c>
      <c r="T24" s="72">
        <v>140.29955542422238</v>
      </c>
      <c r="U24" s="72">
        <v>145.61194963067808</v>
      </c>
      <c r="V24" s="72">
        <v>135.2597961027582</v>
      </c>
      <c r="W24" s="72">
        <v>155.66166865216491</v>
      </c>
      <c r="DA24" s="89" t="s">
        <v>410</v>
      </c>
    </row>
    <row r="25" spans="1:105" ht="12" customHeight="1" x14ac:dyDescent="0.25">
      <c r="A25" s="73" t="s">
        <v>53</v>
      </c>
      <c r="B25" s="74">
        <v>135.24831446474761</v>
      </c>
      <c r="C25" s="74">
        <v>130.16459017873092</v>
      </c>
      <c r="D25" s="74">
        <v>132.15586976484315</v>
      </c>
      <c r="E25" s="74">
        <v>136.66705240730923</v>
      </c>
      <c r="F25" s="74">
        <v>142.78038611367631</v>
      </c>
      <c r="G25" s="74">
        <v>146.86245413850855</v>
      </c>
      <c r="H25" s="74">
        <v>149.52848493046875</v>
      </c>
      <c r="I25" s="74">
        <v>146.64499273502508</v>
      </c>
      <c r="J25" s="74">
        <v>143.47933663789973</v>
      </c>
      <c r="K25" s="74">
        <v>159.26609806785513</v>
      </c>
      <c r="L25" s="74">
        <v>156.15340524955309</v>
      </c>
      <c r="M25" s="74">
        <v>162.98537164004568</v>
      </c>
      <c r="N25" s="74">
        <v>163.87684086746719</v>
      </c>
      <c r="O25" s="74">
        <v>186.34649435090151</v>
      </c>
      <c r="P25" s="74">
        <v>190.61741517095317</v>
      </c>
      <c r="Q25" s="74">
        <v>212.84435429877391</v>
      </c>
      <c r="R25" s="74">
        <v>237.72776274707172</v>
      </c>
      <c r="S25" s="74">
        <v>225.58698046541997</v>
      </c>
      <c r="T25" s="74">
        <v>251.04305579284238</v>
      </c>
      <c r="U25" s="74">
        <v>254.53235088372253</v>
      </c>
      <c r="V25" s="74">
        <v>250.27074920710456</v>
      </c>
      <c r="W25" s="74">
        <v>275.37380563873654</v>
      </c>
      <c r="DA25" s="90" t="s">
        <v>411</v>
      </c>
    </row>
    <row r="26" spans="1:105" ht="12" customHeight="1" x14ac:dyDescent="0.25">
      <c r="A26" s="32" t="s">
        <v>52</v>
      </c>
      <c r="B26" s="77">
        <v>5.3262252794496989</v>
      </c>
      <c r="C26" s="77">
        <v>3.8215821152192593</v>
      </c>
      <c r="D26" s="77">
        <v>4.2754084264832315</v>
      </c>
      <c r="E26" s="77">
        <v>4.7530524505589007</v>
      </c>
      <c r="F26" s="77">
        <v>4.7769561478933804</v>
      </c>
      <c r="G26" s="77">
        <v>5.8994840928632835</v>
      </c>
      <c r="H26" s="77">
        <v>5.7561478933791879</v>
      </c>
      <c r="I26" s="77">
        <v>8.5984522785898463</v>
      </c>
      <c r="J26" s="77">
        <v>9.4582975064488508</v>
      </c>
      <c r="K26" s="77">
        <v>9.88822012037833</v>
      </c>
      <c r="L26" s="77">
        <v>10.318142734307818</v>
      </c>
      <c r="M26" s="77">
        <v>11.010834049871011</v>
      </c>
      <c r="N26" s="77">
        <v>11.082459157351678</v>
      </c>
      <c r="O26" s="77">
        <v>11.177987962166835</v>
      </c>
      <c r="P26" s="77">
        <v>11.177987962166815</v>
      </c>
      <c r="Q26" s="77">
        <v>11.273516766981974</v>
      </c>
      <c r="R26" s="77">
        <v>11.177987962166803</v>
      </c>
      <c r="S26" s="77">
        <v>11.082459157351623</v>
      </c>
      <c r="T26" s="77">
        <v>10.915219260533096</v>
      </c>
      <c r="U26" s="77">
        <v>10.652536543422192</v>
      </c>
      <c r="V26" s="77">
        <v>10.413671539122905</v>
      </c>
      <c r="W26" s="77">
        <v>10.15098882201206</v>
      </c>
      <c r="DA26" s="92" t="s">
        <v>412</v>
      </c>
    </row>
    <row r="27" spans="1:105" ht="12.95" customHeight="1" x14ac:dyDescent="0.25">
      <c r="A27" s="68" t="s">
        <v>54</v>
      </c>
      <c r="B27" s="69">
        <f t="shared" ref="B27:Q27" si="10">SUM(B28:B32)</f>
        <v>45.23338259265509</v>
      </c>
      <c r="C27" s="69">
        <f t="shared" si="10"/>
        <v>45.292656242006032</v>
      </c>
      <c r="D27" s="69">
        <f t="shared" si="10"/>
        <v>46.286660493998497</v>
      </c>
      <c r="E27" s="69">
        <f t="shared" si="10"/>
        <v>48.459375325330988</v>
      </c>
      <c r="F27" s="69">
        <f t="shared" si="10"/>
        <v>51.12385674266099</v>
      </c>
      <c r="G27" s="69">
        <f t="shared" si="10"/>
        <v>53.075230706385902</v>
      </c>
      <c r="H27" s="69">
        <f t="shared" si="10"/>
        <v>54.2076323086496</v>
      </c>
      <c r="I27" s="69">
        <f t="shared" si="10"/>
        <v>54.18017395597802</v>
      </c>
      <c r="J27" s="69">
        <f t="shared" si="10"/>
        <v>53.773862144639772</v>
      </c>
      <c r="K27" s="69">
        <f t="shared" si="10"/>
        <v>61.052672428210165</v>
      </c>
      <c r="L27" s="69">
        <f t="shared" si="10"/>
        <v>64.978481718494535</v>
      </c>
      <c r="M27" s="69">
        <f t="shared" si="10"/>
        <v>65.405357842528474</v>
      </c>
      <c r="N27" s="69">
        <f t="shared" si="10"/>
        <v>67.531405343610501</v>
      </c>
      <c r="O27" s="69">
        <f t="shared" si="10"/>
        <v>75.820958112311558</v>
      </c>
      <c r="P27" s="69">
        <f t="shared" si="10"/>
        <v>76.405069485056927</v>
      </c>
      <c r="Q27" s="69">
        <f t="shared" si="10"/>
        <v>83.827869632356538</v>
      </c>
      <c r="R27" s="69">
        <f t="shared" ref="R27:V27" si="11">SUM(R28:R32)</f>
        <v>84.667326158089537</v>
      </c>
      <c r="S27" s="69">
        <f t="shared" si="11"/>
        <v>92.193127131330925</v>
      </c>
      <c r="T27" s="69">
        <f t="shared" si="11"/>
        <v>99.403897017836556</v>
      </c>
      <c r="U27" s="69">
        <f t="shared" si="11"/>
        <v>101.5794324385525</v>
      </c>
      <c r="V27" s="69">
        <f t="shared" si="11"/>
        <v>104.00261473648152</v>
      </c>
      <c r="W27" s="69">
        <f t="shared" ref="W27" si="12">SUM(W28:W32)</f>
        <v>105.90613174634002</v>
      </c>
      <c r="DA27" s="88" t="s">
        <v>413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414</v>
      </c>
    </row>
    <row r="29" spans="1:105" s="2" customFormat="1" ht="12" customHeight="1" x14ac:dyDescent="0.25">
      <c r="A29" s="28" t="s">
        <v>74</v>
      </c>
      <c r="B29" s="72">
        <v>0</v>
      </c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DA29" s="89" t="s">
        <v>415</v>
      </c>
    </row>
    <row r="30" spans="1:105" ht="12" customHeight="1" x14ac:dyDescent="0.25">
      <c r="A30" s="28" t="s">
        <v>192</v>
      </c>
      <c r="B30" s="72">
        <v>0.51150526534662522</v>
      </c>
      <c r="C30" s="72">
        <v>0.56285909818886037</v>
      </c>
      <c r="D30" s="72">
        <v>0.36517371227403012</v>
      </c>
      <c r="E30" s="72">
        <v>0.33357664571185508</v>
      </c>
      <c r="F30" s="72">
        <v>0.35433253829546557</v>
      </c>
      <c r="G30" s="72">
        <v>0.34226781236452153</v>
      </c>
      <c r="H30" s="72">
        <v>0.28249549440814631</v>
      </c>
      <c r="I30" s="72">
        <v>0.29491003035591429</v>
      </c>
      <c r="J30" s="72">
        <v>0.62886940773883782</v>
      </c>
      <c r="K30" s="72">
        <v>0.87836286673020414</v>
      </c>
      <c r="L30" s="72">
        <v>0.81884957076439058</v>
      </c>
      <c r="M30" s="72">
        <v>0.50236851414233197</v>
      </c>
      <c r="N30" s="72">
        <v>0.45790462612654126</v>
      </c>
      <c r="O30" s="72">
        <v>0.49432042063616655</v>
      </c>
      <c r="P30" s="72">
        <v>0.54198427382693593</v>
      </c>
      <c r="Q30" s="72">
        <v>0.60539480334449047</v>
      </c>
      <c r="R30" s="72">
        <v>0.63086712720544913</v>
      </c>
      <c r="S30" s="72">
        <v>0.50832040824380487</v>
      </c>
      <c r="T30" s="72">
        <v>0.46258517624782458</v>
      </c>
      <c r="U30" s="72">
        <v>0.44817291565662432</v>
      </c>
      <c r="V30" s="72">
        <v>0.19275563759985176</v>
      </c>
      <c r="W30" s="72">
        <v>0.28360011556670178</v>
      </c>
      <c r="DA30" s="89" t="s">
        <v>416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417</v>
      </c>
    </row>
    <row r="32" spans="1:105" ht="12" customHeight="1" x14ac:dyDescent="0.25">
      <c r="A32" s="32" t="s">
        <v>53</v>
      </c>
      <c r="B32" s="77">
        <v>44.721877327308462</v>
      </c>
      <c r="C32" s="77">
        <v>44.729797143817173</v>
      </c>
      <c r="D32" s="77">
        <v>45.921486781724468</v>
      </c>
      <c r="E32" s="77">
        <v>48.12579867961913</v>
      </c>
      <c r="F32" s="77">
        <v>50.769524204365524</v>
      </c>
      <c r="G32" s="77">
        <v>52.732962894021384</v>
      </c>
      <c r="H32" s="77">
        <v>53.925136814241455</v>
      </c>
      <c r="I32" s="77">
        <v>53.885263925622105</v>
      </c>
      <c r="J32" s="77">
        <v>53.144992736900932</v>
      </c>
      <c r="K32" s="77">
        <v>60.174309561479959</v>
      </c>
      <c r="L32" s="77">
        <v>64.15963214773015</v>
      </c>
      <c r="M32" s="77">
        <v>64.902989328386141</v>
      </c>
      <c r="N32" s="77">
        <v>67.073500717483967</v>
      </c>
      <c r="O32" s="77">
        <v>75.326637691675387</v>
      </c>
      <c r="P32" s="77">
        <v>75.863085211229986</v>
      </c>
      <c r="Q32" s="77">
        <v>83.222474829012043</v>
      </c>
      <c r="R32" s="77">
        <v>84.036459030884089</v>
      </c>
      <c r="S32" s="77">
        <v>91.684806723087121</v>
      </c>
      <c r="T32" s="77">
        <v>98.941311841588728</v>
      </c>
      <c r="U32" s="77">
        <v>101.13125952289587</v>
      </c>
      <c r="V32" s="77">
        <v>103.80985909888167</v>
      </c>
      <c r="W32" s="77">
        <v>105.62253163077332</v>
      </c>
      <c r="DA32" s="92" t="s">
        <v>418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0.67304740721838396</v>
      </c>
      <c r="C3" s="66">
        <f>IF(RES_hh_tes!C3=0,"",RES_hh_tes!C3/RES_hh_fec!C3)</f>
        <v>0.69164792848292245</v>
      </c>
      <c r="D3" s="66">
        <f>IF(RES_hh_tes!D3=0,"",RES_hh_tes!D3/RES_hh_fec!D3)</f>
        <v>0.712378514664328</v>
      </c>
      <c r="E3" s="66">
        <f>IF(RES_hh_tes!E3=0,"",RES_hh_tes!E3/RES_hh_fec!E3)</f>
        <v>0.73295409209919704</v>
      </c>
      <c r="F3" s="66">
        <f>IF(RES_hh_tes!F3=0,"",RES_hh_tes!F3/RES_hh_fec!F3)</f>
        <v>0.76020457313141654</v>
      </c>
      <c r="G3" s="66">
        <f>IF(RES_hh_tes!G3=0,"",RES_hh_tes!G3/RES_hh_fec!G3)</f>
        <v>0.76908793107306095</v>
      </c>
      <c r="H3" s="66">
        <f>IF(RES_hh_tes!H3=0,"",RES_hh_tes!H3/RES_hh_fec!H3)</f>
        <v>0.79700820007190654</v>
      </c>
      <c r="I3" s="66">
        <f>IF(RES_hh_tes!I3=0,"",RES_hh_tes!I3/RES_hh_fec!I3)</f>
        <v>0.81600910711766994</v>
      </c>
      <c r="J3" s="66">
        <f>IF(RES_hh_tes!J3=0,"",RES_hh_tes!J3/RES_hh_fec!J3)</f>
        <v>0.83716520147289275</v>
      </c>
      <c r="K3" s="66">
        <f>IF(RES_hh_tes!K3=0,"",RES_hh_tes!K3/RES_hh_fec!K3)</f>
        <v>0.85921465988671997</v>
      </c>
      <c r="L3" s="66">
        <f>IF(RES_hh_tes!L3=0,"",RES_hh_tes!L3/RES_hh_fec!L3)</f>
        <v>0.89490784214123331</v>
      </c>
      <c r="M3" s="66">
        <f>IF(RES_hh_tes!M3=0,"",RES_hh_tes!M3/RES_hh_fec!M3)</f>
        <v>0.89957987013531526</v>
      </c>
      <c r="N3" s="66">
        <f>IF(RES_hh_tes!N3=0,"",RES_hh_tes!N3/RES_hh_fec!N3)</f>
        <v>0.90322560821870979</v>
      </c>
      <c r="O3" s="66">
        <f>IF(RES_hh_tes!O3=0,"",RES_hh_tes!O3/RES_hh_fec!O3)</f>
        <v>0.92664172141052892</v>
      </c>
      <c r="P3" s="66">
        <f>IF(RES_hh_tes!P3=0,"",RES_hh_tes!P3/RES_hh_fec!P3)</f>
        <v>0.93556574539597404</v>
      </c>
      <c r="Q3" s="66">
        <f>IF(RES_hh_tes!Q3=0,"",RES_hh_tes!Q3/RES_hh_fec!Q3)</f>
        <v>0.9290328267680531</v>
      </c>
      <c r="R3" s="66">
        <f>IF(RES_hh_tes!R3=0,"",RES_hh_tes!R3/RES_hh_fec!R3)</f>
        <v>0.95250617841920848</v>
      </c>
      <c r="S3" s="66">
        <f>IF(RES_hh_tes!S3=0,"",RES_hh_tes!S3/RES_hh_fec!S3)</f>
        <v>0.95235416444733634</v>
      </c>
      <c r="T3" s="66">
        <f>IF(RES_hh_tes!T3=0,"",RES_hh_tes!T3/RES_hh_fec!T3)</f>
        <v>0.97219317813001749</v>
      </c>
      <c r="U3" s="66">
        <f>IF(RES_hh_tes!U3=0,"",RES_hh_tes!U3/RES_hh_fec!U3)</f>
        <v>0.97884249039022886</v>
      </c>
      <c r="V3" s="66">
        <f>IF(RES_hh_tes!V3=0,"",RES_hh_tes!V3/RES_hh_fec!V3)</f>
        <v>1.0045190332674037</v>
      </c>
      <c r="W3" s="66">
        <f>IF(RES_hh_tes!W3=0,"",RES_hh_tes!W3/RES_hh_fec!W3)</f>
        <v>0.98919203439573067</v>
      </c>
      <c r="DA3" s="87" t="s">
        <v>289</v>
      </c>
    </row>
    <row r="4" spans="1:105" ht="12.95" customHeight="1" x14ac:dyDescent="0.25">
      <c r="A4" s="68" t="s">
        <v>57</v>
      </c>
      <c r="B4" s="70">
        <f>IF(RES_hh_tes!B4=0,"",RES_hh_tes!B4/RES_hh_fec!B4)</f>
        <v>0.67495175286712428</v>
      </c>
      <c r="C4" s="70">
        <f>IF(RES_hh_tes!C4=0,"",RES_hh_tes!C4/RES_hh_fec!C4)</f>
        <v>0.69424574757701185</v>
      </c>
      <c r="D4" s="70">
        <f>IF(RES_hh_tes!D4=0,"",RES_hh_tes!D4/RES_hh_fec!D4)</f>
        <v>0.71621528169438964</v>
      </c>
      <c r="E4" s="70">
        <f>IF(RES_hh_tes!E4=0,"",RES_hh_tes!E4/RES_hh_fec!E4)</f>
        <v>0.73805990969847479</v>
      </c>
      <c r="F4" s="70">
        <f>IF(RES_hh_tes!F4=0,"",RES_hh_tes!F4/RES_hh_fec!F4)</f>
        <v>0.76722226439978791</v>
      </c>
      <c r="G4" s="70">
        <f>IF(RES_hh_tes!G4=0,"",RES_hh_tes!G4/RES_hh_fec!G4)</f>
        <v>0.77652517490948392</v>
      </c>
      <c r="H4" s="70">
        <f>IF(RES_hh_tes!H4=0,"",RES_hh_tes!H4/RES_hh_fec!H4)</f>
        <v>0.80636656958423192</v>
      </c>
      <c r="I4" s="70">
        <f>IF(RES_hh_tes!I4=0,"",RES_hh_tes!I4/RES_hh_fec!I4)</f>
        <v>0.82675552588773049</v>
      </c>
      <c r="J4" s="70">
        <f>IF(RES_hh_tes!J4=0,"",RES_hh_tes!J4/RES_hh_fec!J4)</f>
        <v>0.84934819593676847</v>
      </c>
      <c r="K4" s="70">
        <f>IF(RES_hh_tes!K4=0,"",RES_hh_tes!K4/RES_hh_fec!K4)</f>
        <v>0.87350022511199621</v>
      </c>
      <c r="L4" s="70">
        <f>IF(RES_hh_tes!L4=0,"",RES_hh_tes!L4/RES_hh_fec!L4)</f>
        <v>0.90857656508533402</v>
      </c>
      <c r="M4" s="70">
        <f>IF(RES_hh_tes!M4=0,"",RES_hh_tes!M4/RES_hh_fec!M4)</f>
        <v>0.91577546351505468</v>
      </c>
      <c r="N4" s="70">
        <f>IF(RES_hh_tes!N4=0,"",RES_hh_tes!N4/RES_hh_fec!N4)</f>
        <v>0.91823497541699861</v>
      </c>
      <c r="O4" s="70">
        <f>IF(RES_hh_tes!O4=0,"",RES_hh_tes!O4/RES_hh_fec!O4)</f>
        <v>0.9458889374251932</v>
      </c>
      <c r="P4" s="70">
        <f>IF(RES_hh_tes!P4=0,"",RES_hh_tes!P4/RES_hh_fec!P4)</f>
        <v>0.95707572064381075</v>
      </c>
      <c r="Q4" s="70">
        <f>IF(RES_hh_tes!Q4=0,"",RES_hh_tes!Q4/RES_hh_fec!Q4)</f>
        <v>0.95070141329566804</v>
      </c>
      <c r="R4" s="70">
        <f>IF(RES_hh_tes!R4=0,"",RES_hh_tes!R4/RES_hh_fec!R4)</f>
        <v>0.976601225021129</v>
      </c>
      <c r="S4" s="70">
        <f>IF(RES_hh_tes!S4=0,"",RES_hh_tes!S4/RES_hh_fec!S4)</f>
        <v>0.97360117561620951</v>
      </c>
      <c r="T4" s="70">
        <f>IF(RES_hh_tes!T4=0,"",RES_hh_tes!T4/RES_hh_fec!T4)</f>
        <v>0.99682555161809894</v>
      </c>
      <c r="U4" s="70">
        <f>IF(RES_hh_tes!U4=0,"",RES_hh_tes!U4/RES_hh_fec!U4)</f>
        <v>1.0035466644898756</v>
      </c>
      <c r="V4" s="70">
        <f>IF(RES_hh_tes!V4=0,"",RES_hh_tes!V4/RES_hh_fec!V4)</f>
        <v>1.0311995306225095</v>
      </c>
      <c r="W4" s="70">
        <f>IF(RES_hh_tes!W4=0,"",RES_hh_tes!W4/RES_hh_fec!W4)</f>
        <v>1.0113011758019381</v>
      </c>
      <c r="DA4" s="88" t="s">
        <v>290</v>
      </c>
    </row>
    <row r="5" spans="1:105" ht="12" customHeight="1" x14ac:dyDescent="0.25">
      <c r="A5" s="28" t="s">
        <v>51</v>
      </c>
      <c r="B5" s="78" t="str">
        <f>IF(RES_hh_tes!B5=0,"",RES_hh_tes!B5/RES_hh_fec!B5)</f>
        <v/>
      </c>
      <c r="C5" s="78" t="str">
        <f>IF(RES_hh_tes!C5=0,"",RES_hh_tes!C5/RES_hh_fec!C5)</f>
        <v/>
      </c>
      <c r="D5" s="78" t="str">
        <f>IF(RES_hh_tes!D5=0,"",RES_hh_tes!D5/RES_hh_fec!D5)</f>
        <v/>
      </c>
      <c r="E5" s="78" t="str">
        <f>IF(RES_hh_tes!E5=0,"",RES_hh_tes!E5/RES_hh_fec!E5)</f>
        <v/>
      </c>
      <c r="F5" s="78" t="str">
        <f>IF(RES_hh_tes!F5=0,"",RES_hh_tes!F5/RES_hh_fec!F5)</f>
        <v/>
      </c>
      <c r="G5" s="78" t="str">
        <f>IF(RES_hh_tes!G5=0,"",RES_hh_tes!G5/RES_hh_fec!G5)</f>
        <v/>
      </c>
      <c r="H5" s="78" t="str">
        <f>IF(RES_hh_tes!H5=0,"",RES_hh_tes!H5/RES_hh_fec!H5)</f>
        <v/>
      </c>
      <c r="I5" s="78" t="str">
        <f>IF(RES_hh_tes!I5=0,"",RES_hh_tes!I5/RES_hh_fec!I5)</f>
        <v/>
      </c>
      <c r="J5" s="78" t="str">
        <f>IF(RES_hh_tes!J5=0,"",RES_hh_tes!J5/RES_hh_fec!J5)</f>
        <v/>
      </c>
      <c r="K5" s="78" t="str">
        <f>IF(RES_hh_tes!K5=0,"",RES_hh_tes!K5/RES_hh_fec!K5)</f>
        <v/>
      </c>
      <c r="L5" s="78" t="str">
        <f>IF(RES_hh_tes!L5=0,"",RES_hh_tes!L5/RES_hh_fec!L5)</f>
        <v/>
      </c>
      <c r="M5" s="78" t="str">
        <f>IF(RES_hh_tes!M5=0,"",RES_hh_tes!M5/RES_hh_fec!M5)</f>
        <v/>
      </c>
      <c r="N5" s="78" t="str">
        <f>IF(RES_hh_tes!N5=0,"",RES_hh_tes!N5/RES_hh_fec!N5)</f>
        <v/>
      </c>
      <c r="O5" s="78" t="str">
        <f>IF(RES_hh_tes!O5=0,"",RES_hh_tes!O5/RES_hh_fec!O5)</f>
        <v/>
      </c>
      <c r="P5" s="78" t="str">
        <f>IF(RES_hh_tes!P5=0,"",RES_hh_tes!P5/RES_hh_fec!P5)</f>
        <v/>
      </c>
      <c r="Q5" s="78" t="str">
        <f>IF(RES_hh_tes!Q5=0,"",RES_hh_tes!Q5/RES_hh_fec!Q5)</f>
        <v/>
      </c>
      <c r="R5" s="78" t="str">
        <f>IF(RES_hh_tes!R5=0,"",RES_hh_tes!R5/RES_hh_fec!R5)</f>
        <v/>
      </c>
      <c r="S5" s="78" t="str">
        <f>IF(RES_hh_tes!S5=0,"",RES_hh_tes!S5/RES_hh_fec!S5)</f>
        <v/>
      </c>
      <c r="T5" s="78" t="str">
        <f>IF(RES_hh_tes!T5=0,"",RES_hh_tes!T5/RES_hh_fec!T5)</f>
        <v/>
      </c>
      <c r="U5" s="78" t="str">
        <f>IF(RES_hh_tes!U5=0,"",RES_hh_tes!U5/RES_hh_fec!U5)</f>
        <v/>
      </c>
      <c r="V5" s="78" t="str">
        <f>IF(RES_hh_tes!V5=0,"",RES_hh_tes!V5/RES_hh_fec!V5)</f>
        <v/>
      </c>
      <c r="W5" s="78" t="str">
        <f>IF(RES_hh_tes!W5=0,"",RES_hh_tes!W5/RES_hh_fec!W5)</f>
        <v/>
      </c>
      <c r="DA5" s="89" t="s">
        <v>420</v>
      </c>
    </row>
    <row r="6" spans="1:105" ht="12" customHeight="1" x14ac:dyDescent="0.25">
      <c r="A6" s="28" t="s">
        <v>74</v>
      </c>
      <c r="B6" s="78" t="str">
        <f>IF(RES_hh_tes!B6=0,"",RES_hh_tes!B6/RES_hh_fec!B6)</f>
        <v/>
      </c>
      <c r="C6" s="78" t="str">
        <f>IF(RES_hh_tes!C6=0,"",RES_hh_tes!C6/RES_hh_fec!C6)</f>
        <v/>
      </c>
      <c r="D6" s="78">
        <f>IF(RES_hh_tes!D6=0,"",RES_hh_tes!D6/RES_hh_fec!D6)</f>
        <v>0.55837283324658216</v>
      </c>
      <c r="E6" s="78">
        <f>IF(RES_hh_tes!E6=0,"",RES_hh_tes!E6/RES_hh_fec!E6)</f>
        <v>0.56090396660723918</v>
      </c>
      <c r="F6" s="78">
        <f>IF(RES_hh_tes!F6=0,"",RES_hh_tes!F6/RES_hh_fec!F6)</f>
        <v>0.56316430470459344</v>
      </c>
      <c r="G6" s="78">
        <f>IF(RES_hh_tes!G6=0,"",RES_hh_tes!G6/RES_hh_fec!G6)</f>
        <v>0.5660336584204132</v>
      </c>
      <c r="H6" s="78">
        <f>IF(RES_hh_tes!H6=0,"",RES_hh_tes!H6/RES_hh_fec!H6)</f>
        <v>0.5680677352932938</v>
      </c>
      <c r="I6" s="78">
        <f>IF(RES_hh_tes!I6=0,"",RES_hh_tes!I6/RES_hh_fec!I6)</f>
        <v>0.57040253576234501</v>
      </c>
      <c r="J6" s="78">
        <f>IF(RES_hh_tes!J6=0,"",RES_hh_tes!J6/RES_hh_fec!J6)</f>
        <v>0.57124410772674072</v>
      </c>
      <c r="K6" s="78">
        <f>IF(RES_hh_tes!K6=0,"",RES_hh_tes!K6/RES_hh_fec!K6)</f>
        <v>0.5714495593098271</v>
      </c>
      <c r="L6" s="78">
        <f>IF(RES_hh_tes!L6=0,"",RES_hh_tes!L6/RES_hh_fec!L6)</f>
        <v>0.57164353010381308</v>
      </c>
      <c r="M6" s="78">
        <f>IF(RES_hh_tes!M6=0,"",RES_hh_tes!M6/RES_hh_fec!M6)</f>
        <v>0.57186296128030467</v>
      </c>
      <c r="N6" s="78">
        <f>IF(RES_hh_tes!N6=0,"",RES_hh_tes!N6/RES_hh_fec!N6)</f>
        <v>0.57741630455736159</v>
      </c>
      <c r="O6" s="78">
        <f>IF(RES_hh_tes!O6=0,"",RES_hh_tes!O6/RES_hh_fec!O6)</f>
        <v>0.58668416861333017</v>
      </c>
      <c r="P6" s="78">
        <f>IF(RES_hh_tes!P6=0,"",RES_hh_tes!P6/RES_hh_fec!P6)</f>
        <v>0.60141571142163375</v>
      </c>
      <c r="Q6" s="78">
        <f>IF(RES_hh_tes!Q6=0,"",RES_hh_tes!Q6/RES_hh_fec!Q6)</f>
        <v>0.60463705606256157</v>
      </c>
      <c r="R6" s="78">
        <f>IF(RES_hh_tes!R6=0,"",RES_hh_tes!R6/RES_hh_fec!R6)</f>
        <v>0.61240312383716711</v>
      </c>
      <c r="S6" s="78">
        <f>IF(RES_hh_tes!S6=0,"",RES_hh_tes!S6/RES_hh_fec!S6)</f>
        <v>0.62821613767087192</v>
      </c>
      <c r="T6" s="78">
        <f>IF(RES_hh_tes!T6=0,"",RES_hh_tes!T6/RES_hh_fec!T6)</f>
        <v>0.6575142086805662</v>
      </c>
      <c r="U6" s="78">
        <f>IF(RES_hh_tes!U6=0,"",RES_hh_tes!U6/RES_hh_fec!U6)</f>
        <v>0.6810696461381982</v>
      </c>
      <c r="V6" s="78">
        <f>IF(RES_hh_tes!V6=0,"",RES_hh_tes!V6/RES_hh_fec!V6)</f>
        <v>0.70046405927080024</v>
      </c>
      <c r="W6" s="78">
        <f>IF(RES_hh_tes!W6=0,"",RES_hh_tes!W6/RES_hh_fec!W6)</f>
        <v>0.71334743328274886</v>
      </c>
      <c r="DA6" s="89" t="s">
        <v>421</v>
      </c>
    </row>
    <row r="7" spans="1:105" ht="12" customHeight="1" x14ac:dyDescent="0.25">
      <c r="A7" s="28" t="s">
        <v>205</v>
      </c>
      <c r="B7" s="78">
        <f>IF(RES_hh_tes!B7=0,"",RES_hh_tes!B7/RES_hh_fec!B7)</f>
        <v>0.43165582894995252</v>
      </c>
      <c r="C7" s="78">
        <f>IF(RES_hh_tes!C7=0,"",RES_hh_tes!C7/RES_hh_fec!C7)</f>
        <v>0.43237951240190209</v>
      </c>
      <c r="D7" s="78">
        <f>IF(RES_hh_tes!D7=0,"",RES_hh_tes!D7/RES_hh_fec!D7)</f>
        <v>0.43244548155284585</v>
      </c>
      <c r="E7" s="78">
        <f>IF(RES_hh_tes!E7=0,"",RES_hh_tes!E7/RES_hh_fec!E7)</f>
        <v>0.43250311785627665</v>
      </c>
      <c r="F7" s="78">
        <f>IF(RES_hh_tes!F7=0,"",RES_hh_tes!F7/RES_hh_fec!F7)</f>
        <v>0.43257088176227265</v>
      </c>
      <c r="G7" s="78">
        <f>IF(RES_hh_tes!G7=0,"",RES_hh_tes!G7/RES_hh_fec!G7)</f>
        <v>0.43565700378407085</v>
      </c>
      <c r="H7" s="78">
        <f>IF(RES_hh_tes!H7=0,"",RES_hh_tes!H7/RES_hh_fec!H7)</f>
        <v>0.43623211898097419</v>
      </c>
      <c r="I7" s="78">
        <f>IF(RES_hh_tes!I7=0,"",RES_hh_tes!I7/RES_hh_fec!I7)</f>
        <v>0.4387064583649245</v>
      </c>
      <c r="J7" s="78">
        <f>IF(RES_hh_tes!J7=0,"",RES_hh_tes!J7/RES_hh_fec!J7)</f>
        <v>0.44002672529879522</v>
      </c>
      <c r="K7" s="78">
        <f>IF(RES_hh_tes!K7=0,"",RES_hh_tes!K7/RES_hh_fec!K7)</f>
        <v>0.44491453534027703</v>
      </c>
      <c r="L7" s="78">
        <f>IF(RES_hh_tes!L7=0,"",RES_hh_tes!L7/RES_hh_fec!L7)</f>
        <v>0.45377501348435356</v>
      </c>
      <c r="M7" s="78">
        <f>IF(RES_hh_tes!M7=0,"",RES_hh_tes!M7/RES_hh_fec!M7)</f>
        <v>0.47751125251270204</v>
      </c>
      <c r="N7" s="78">
        <f>IF(RES_hh_tes!N7=0,"",RES_hh_tes!N7/RES_hh_fec!N7)</f>
        <v>0.51774151046797878</v>
      </c>
      <c r="O7" s="78">
        <f>IF(RES_hh_tes!O7=0,"",RES_hh_tes!O7/RES_hh_fec!O7)</f>
        <v>0.56463593140483892</v>
      </c>
      <c r="P7" s="78">
        <f>IF(RES_hh_tes!P7=0,"",RES_hh_tes!P7/RES_hh_fec!P7)</f>
        <v>0.56663228216641659</v>
      </c>
      <c r="Q7" s="78">
        <f>IF(RES_hh_tes!Q7=0,"",RES_hh_tes!Q7/RES_hh_fec!Q7)</f>
        <v>0.56807623434835397</v>
      </c>
      <c r="R7" s="78">
        <f>IF(RES_hh_tes!R7=0,"",RES_hh_tes!R7/RES_hh_fec!R7)</f>
        <v>0.56941581013409981</v>
      </c>
      <c r="S7" s="78">
        <f>IF(RES_hh_tes!S7=0,"",RES_hh_tes!S7/RES_hh_fec!S7)</f>
        <v>0.57080683724507919</v>
      </c>
      <c r="T7" s="78">
        <f>IF(RES_hh_tes!T7=0,"",RES_hh_tes!T7/RES_hh_fec!T7)</f>
        <v>0.57271681645145267</v>
      </c>
      <c r="U7" s="78">
        <f>IF(RES_hh_tes!U7=0,"",RES_hh_tes!U7/RES_hh_fec!U7)</f>
        <v>0.58082120278325899</v>
      </c>
      <c r="V7" s="78">
        <f>IF(RES_hh_tes!V7=0,"",RES_hh_tes!V7/RES_hh_fec!V7)</f>
        <v>0.59298314634920668</v>
      </c>
      <c r="W7" s="78">
        <f>IF(RES_hh_tes!W7=0,"",RES_hh_tes!W7/RES_hh_fec!W7)</f>
        <v>0.60394622168745604</v>
      </c>
      <c r="DA7" s="89" t="s">
        <v>422</v>
      </c>
    </row>
    <row r="8" spans="1:105" ht="12" customHeight="1" x14ac:dyDescent="0.25">
      <c r="A8" s="28" t="s">
        <v>192</v>
      </c>
      <c r="B8" s="78">
        <f>IF(RES_hh_tes!B8=0,"",RES_hh_tes!B8/RES_hh_fec!B8)</f>
        <v>0.4841039572394244</v>
      </c>
      <c r="C8" s="78">
        <f>IF(RES_hh_tes!C8=0,"",RES_hh_tes!C8/RES_hh_fec!C8)</f>
        <v>0.4862008343504573</v>
      </c>
      <c r="D8" s="78">
        <f>IF(RES_hh_tes!D8=0,"",RES_hh_tes!D8/RES_hh_fec!D8)</f>
        <v>0.48639045346678633</v>
      </c>
      <c r="E8" s="78">
        <f>IF(RES_hh_tes!E8=0,"",RES_hh_tes!E8/RES_hh_fec!E8)</f>
        <v>0.4863904873141095</v>
      </c>
      <c r="F8" s="78">
        <f>IF(RES_hh_tes!F8=0,"",RES_hh_tes!F8/RES_hh_fec!F8)</f>
        <v>0.4863894113512362</v>
      </c>
      <c r="G8" s="78">
        <f>IF(RES_hh_tes!G8=0,"",RES_hh_tes!G8/RES_hh_fec!G8)</f>
        <v>0.48639030894364549</v>
      </c>
      <c r="H8" s="78">
        <f>IF(RES_hh_tes!H8=0,"",RES_hh_tes!H8/RES_hh_fec!H8)</f>
        <v>0.48927831791087351</v>
      </c>
      <c r="I8" s="78">
        <f>IF(RES_hh_tes!I8=0,"",RES_hh_tes!I8/RES_hh_fec!I8)</f>
        <v>0.52215739666271976</v>
      </c>
      <c r="J8" s="78">
        <f>IF(RES_hh_tes!J8=0,"",RES_hh_tes!J8/RES_hh_fec!J8)</f>
        <v>0.55876097348405018</v>
      </c>
      <c r="K8" s="78">
        <f>IF(RES_hh_tes!K8=0,"",RES_hh_tes!K8/RES_hh_fec!K8)</f>
        <v>0.57935696549913462</v>
      </c>
      <c r="L8" s="78">
        <f>IF(RES_hh_tes!L8=0,"",RES_hh_tes!L8/RES_hh_fec!L8)</f>
        <v>0.58958232478101091</v>
      </c>
      <c r="M8" s="78">
        <f>IF(RES_hh_tes!M8=0,"",RES_hh_tes!M8/RES_hh_fec!M8)</f>
        <v>0.60034464859628855</v>
      </c>
      <c r="N8" s="78">
        <f>IF(RES_hh_tes!N8=0,"",RES_hh_tes!N8/RES_hh_fec!N8)</f>
        <v>0.61198110704772157</v>
      </c>
      <c r="O8" s="78">
        <f>IF(RES_hh_tes!O8=0,"",RES_hh_tes!O8/RES_hh_fec!O8)</f>
        <v>0.62706834037540593</v>
      </c>
      <c r="P8" s="78">
        <f>IF(RES_hh_tes!P8=0,"",RES_hh_tes!P8/RES_hh_fec!P8)</f>
        <v>0.62898680144477537</v>
      </c>
      <c r="Q8" s="78">
        <f>IF(RES_hh_tes!Q8=0,"",RES_hh_tes!Q8/RES_hh_fec!Q8)</f>
        <v>0.63017373758847606</v>
      </c>
      <c r="R8" s="78">
        <f>IF(RES_hh_tes!R8=0,"",RES_hh_tes!R8/RES_hh_fec!R8)</f>
        <v>0.63055809431612675</v>
      </c>
      <c r="S8" s="78">
        <f>IF(RES_hh_tes!S8=0,"",RES_hh_tes!S8/RES_hh_fec!S8)</f>
        <v>0.6310320981099119</v>
      </c>
      <c r="T8" s="78">
        <f>IF(RES_hh_tes!T8=0,"",RES_hh_tes!T8/RES_hh_fec!T8)</f>
        <v>0.63105172650354624</v>
      </c>
      <c r="U8" s="78">
        <f>IF(RES_hh_tes!U8=0,"",RES_hh_tes!U8/RES_hh_fec!U8)</f>
        <v>0.63107189748545112</v>
      </c>
      <c r="V8" s="78">
        <f>IF(RES_hh_tes!V8=0,"",RES_hh_tes!V8/RES_hh_fec!V8)</f>
        <v>0.63112838918580005</v>
      </c>
      <c r="W8" s="78">
        <f>IF(RES_hh_tes!W8=0,"",RES_hh_tes!W8/RES_hh_fec!W8)</f>
        <v>0.63119863787044306</v>
      </c>
      <c r="DA8" s="89" t="s">
        <v>423</v>
      </c>
    </row>
    <row r="9" spans="1:105" ht="12" customHeight="1" x14ac:dyDescent="0.25">
      <c r="A9" s="28" t="s">
        <v>207</v>
      </c>
      <c r="B9" s="78">
        <f>IF(RES_hh_tes!B9=0,"",RES_hh_tes!B9/RES_hh_fec!B9)</f>
        <v>0.43209438123161192</v>
      </c>
      <c r="C9" s="78">
        <f>IF(RES_hh_tes!C9=0,"",RES_hh_tes!C9/RES_hh_fec!C9)</f>
        <v>0.43497344681683575</v>
      </c>
      <c r="D9" s="78">
        <f>IF(RES_hh_tes!D9=0,"",RES_hh_tes!D9/RES_hh_fec!D9)</f>
        <v>0.44330766734527072</v>
      </c>
      <c r="E9" s="78">
        <f>IF(RES_hh_tes!E9=0,"",RES_hh_tes!E9/RES_hh_fec!E9)</f>
        <v>0.45274023282928227</v>
      </c>
      <c r="F9" s="78">
        <f>IF(RES_hh_tes!F9=0,"",RES_hh_tes!F9/RES_hh_fec!F9)</f>
        <v>0.4643017107876552</v>
      </c>
      <c r="G9" s="78">
        <f>IF(RES_hh_tes!G9=0,"",RES_hh_tes!G9/RES_hh_fec!G9)</f>
        <v>0.47678413389048419</v>
      </c>
      <c r="H9" s="78">
        <f>IF(RES_hh_tes!H9=0,"",RES_hh_tes!H9/RES_hh_fec!H9)</f>
        <v>0.49079027806724046</v>
      </c>
      <c r="I9" s="78">
        <f>IF(RES_hh_tes!I9=0,"",RES_hh_tes!I9/RES_hh_fec!I9)</f>
        <v>0.50769371223256243</v>
      </c>
      <c r="J9" s="78">
        <f>IF(RES_hh_tes!J9=0,"",RES_hh_tes!J9/RES_hh_fec!J9)</f>
        <v>0.52411744602441523</v>
      </c>
      <c r="K9" s="78">
        <f>IF(RES_hh_tes!K9=0,"",RES_hh_tes!K9/RES_hh_fec!K9)</f>
        <v>0.54647279723720521</v>
      </c>
      <c r="L9" s="78">
        <f>IF(RES_hh_tes!L9=0,"",RES_hh_tes!L9/RES_hh_fec!L9)</f>
        <v>0.57175423415568216</v>
      </c>
      <c r="M9" s="78">
        <f>IF(RES_hh_tes!M9=0,"",RES_hh_tes!M9/RES_hh_fec!M9)</f>
        <v>0.60252250348851755</v>
      </c>
      <c r="N9" s="78">
        <f>IF(RES_hh_tes!N9=0,"",RES_hh_tes!N9/RES_hh_fec!N9)</f>
        <v>0.62135659620667272</v>
      </c>
      <c r="O9" s="78">
        <f>IF(RES_hh_tes!O9=0,"",RES_hh_tes!O9/RES_hh_fec!O9)</f>
        <v>0.63430004964825615</v>
      </c>
      <c r="P9" s="78">
        <f>IF(RES_hh_tes!P9=0,"",RES_hh_tes!P9/RES_hh_fec!P9)</f>
        <v>0.63556893631187794</v>
      </c>
      <c r="Q9" s="78">
        <f>IF(RES_hh_tes!Q9=0,"",RES_hh_tes!Q9/RES_hh_fec!Q9)</f>
        <v>0.6375593258068486</v>
      </c>
      <c r="R9" s="78">
        <f>IF(RES_hh_tes!R9=0,"",RES_hh_tes!R9/RES_hh_fec!R9)</f>
        <v>0.64041978041802838</v>
      </c>
      <c r="S9" s="78">
        <f>IF(RES_hh_tes!S9=0,"",RES_hh_tes!S9/RES_hh_fec!S9)</f>
        <v>0.64491264450875818</v>
      </c>
      <c r="T9" s="78">
        <f>IF(RES_hh_tes!T9=0,"",RES_hh_tes!T9/RES_hh_fec!T9)</f>
        <v>0.65068251706251934</v>
      </c>
      <c r="U9" s="78">
        <f>IF(RES_hh_tes!U9=0,"",RES_hh_tes!U9/RES_hh_fec!U9)</f>
        <v>0.66007055785073088</v>
      </c>
      <c r="V9" s="78">
        <f>IF(RES_hh_tes!V9=0,"",RES_hh_tes!V9/RES_hh_fec!V9)</f>
        <v>0.67297795905320834</v>
      </c>
      <c r="W9" s="78">
        <f>IF(RES_hh_tes!W9=0,"",RES_hh_tes!W9/RES_hh_fec!W9)</f>
        <v>0.68386467524938654</v>
      </c>
      <c r="DA9" s="89" t="s">
        <v>424</v>
      </c>
    </row>
    <row r="10" spans="1:105" ht="12" customHeight="1" x14ac:dyDescent="0.25">
      <c r="A10" s="28" t="s">
        <v>202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DA10" s="89" t="s">
        <v>425</v>
      </c>
    </row>
    <row r="11" spans="1:105" ht="12" customHeight="1" x14ac:dyDescent="0.25">
      <c r="A11" s="28" t="s">
        <v>203</v>
      </c>
      <c r="B11" s="78">
        <f>IF(RES_hh_tes!B11=0,"",RES_hh_tes!B11/RES_hh_fec!B11)</f>
        <v>0.73367626590736779</v>
      </c>
      <c r="C11" s="78">
        <f>IF(RES_hh_tes!C11=0,"",RES_hh_tes!C11/RES_hh_fec!C11)</f>
        <v>0.73631744036104241</v>
      </c>
      <c r="D11" s="78">
        <f>IF(RES_hh_tes!D11=0,"",RES_hh_tes!D11/RES_hh_fec!D11)</f>
        <v>0.73848048100508557</v>
      </c>
      <c r="E11" s="78">
        <f>IF(RES_hh_tes!E11=0,"",RES_hh_tes!E11/RES_hh_fec!E11)</f>
        <v>0.74058586215716438</v>
      </c>
      <c r="F11" s="78">
        <f>IF(RES_hh_tes!F11=0,"",RES_hh_tes!F11/RES_hh_fec!F11)</f>
        <v>0.74280776654947589</v>
      </c>
      <c r="G11" s="78">
        <f>IF(RES_hh_tes!G11=0,"",RES_hh_tes!G11/RES_hh_fec!G11)</f>
        <v>0.74424853303161054</v>
      </c>
      <c r="H11" s="78">
        <f>IF(RES_hh_tes!H11=0,"",RES_hh_tes!H11/RES_hh_fec!H11)</f>
        <v>0.74621159963382777</v>
      </c>
      <c r="I11" s="78">
        <f>IF(RES_hh_tes!I11=0,"",RES_hh_tes!I11/RES_hh_fec!I11)</f>
        <v>0.74865035115361867</v>
      </c>
      <c r="J11" s="78">
        <f>IF(RES_hh_tes!J11=0,"",RES_hh_tes!J11/RES_hh_fec!J11)</f>
        <v>0.75216195881117898</v>
      </c>
      <c r="K11" s="78">
        <f>IF(RES_hh_tes!K11=0,"",RES_hh_tes!K11/RES_hh_fec!K11)</f>
        <v>0.7552284763253666</v>
      </c>
      <c r="L11" s="78">
        <f>IF(RES_hh_tes!L11=0,"",RES_hh_tes!L11/RES_hh_fec!L11)</f>
        <v>0.75737725195865668</v>
      </c>
      <c r="M11" s="78">
        <f>IF(RES_hh_tes!M11=0,"",RES_hh_tes!M11/RES_hh_fec!M11)</f>
        <v>0.76006577737148839</v>
      </c>
      <c r="N11" s="78">
        <f>IF(RES_hh_tes!N11=0,"",RES_hh_tes!N11/RES_hh_fec!N11)</f>
        <v>0.76392318086868916</v>
      </c>
      <c r="O11" s="78">
        <f>IF(RES_hh_tes!O11=0,"",RES_hh_tes!O11/RES_hh_fec!O11)</f>
        <v>0.76786568070135752</v>
      </c>
      <c r="P11" s="78">
        <f>IF(RES_hh_tes!P11=0,"",RES_hh_tes!P11/RES_hh_fec!P11)</f>
        <v>0.76914497510055013</v>
      </c>
      <c r="Q11" s="78">
        <f>IF(RES_hh_tes!Q11=0,"",RES_hh_tes!Q11/RES_hh_fec!Q11)</f>
        <v>0.77091205073058444</v>
      </c>
      <c r="R11" s="78">
        <f>IF(RES_hh_tes!R11=0,"",RES_hh_tes!R11/RES_hh_fec!R11)</f>
        <v>0.77334430726660031</v>
      </c>
      <c r="S11" s="78">
        <f>IF(RES_hh_tes!S11=0,"",RES_hh_tes!S11/RES_hh_fec!S11)</f>
        <v>0.77675944831829946</v>
      </c>
      <c r="T11" s="78">
        <f>IF(RES_hh_tes!T11=0,"",RES_hh_tes!T11/RES_hh_fec!T11)</f>
        <v>0.77999567017645366</v>
      </c>
      <c r="U11" s="78">
        <f>IF(RES_hh_tes!U11=0,"",RES_hh_tes!U11/RES_hh_fec!U11)</f>
        <v>0.78329918313742475</v>
      </c>
      <c r="V11" s="78">
        <f>IF(RES_hh_tes!V11=0,"",RES_hh_tes!V11/RES_hh_fec!V11)</f>
        <v>0.78635674598673799</v>
      </c>
      <c r="W11" s="78">
        <f>IF(RES_hh_tes!W11=0,"",RES_hh_tes!W11/RES_hh_fec!W11)</f>
        <v>0.78958190814296314</v>
      </c>
      <c r="DA11" s="89" t="s">
        <v>426</v>
      </c>
    </row>
    <row r="12" spans="1:105" ht="12" customHeight="1" x14ac:dyDescent="0.25">
      <c r="A12" s="28" t="s">
        <v>95</v>
      </c>
      <c r="B12" s="78">
        <f>IF(RES_hh_tes!B12=0,"",RES_hh_tes!B12/RES_hh_fec!B12)</f>
        <v>1.2687498468670644</v>
      </c>
      <c r="C12" s="78">
        <f>IF(RES_hh_tes!C12=0,"",RES_hh_tes!C12/RES_hh_fec!C12)</f>
        <v>1.2830871999398477</v>
      </c>
      <c r="D12" s="78">
        <f>IF(RES_hh_tes!D12=0,"",RES_hh_tes!D12/RES_hh_fec!D12)</f>
        <v>1.3202441230999038</v>
      </c>
      <c r="E12" s="78">
        <f>IF(RES_hh_tes!E12=0,"",RES_hh_tes!E12/RES_hh_fec!E12)</f>
        <v>1.3645481578269698</v>
      </c>
      <c r="F12" s="78">
        <f>IF(RES_hh_tes!F12=0,"",RES_hh_tes!F12/RES_hh_fec!F12)</f>
        <v>1.4122241158155189</v>
      </c>
      <c r="G12" s="78">
        <f>IF(RES_hh_tes!G12=0,"",RES_hh_tes!G12/RES_hh_fec!G12)</f>
        <v>1.459245340966701</v>
      </c>
      <c r="H12" s="78">
        <f>IF(RES_hh_tes!H12=0,"",RES_hh_tes!H12/RES_hh_fec!H12)</f>
        <v>1.5083271624545804</v>
      </c>
      <c r="I12" s="78">
        <f>IF(RES_hh_tes!I12=0,"",RES_hh_tes!I12/RES_hh_fec!I12)</f>
        <v>1.5603263128404337</v>
      </c>
      <c r="J12" s="78">
        <f>IF(RES_hh_tes!J12=0,"",RES_hh_tes!J12/RES_hh_fec!J12)</f>
        <v>1.6198132880116143</v>
      </c>
      <c r="K12" s="78">
        <f>IF(RES_hh_tes!K12=0,"",RES_hh_tes!K12/RES_hh_fec!K12)</f>
        <v>1.6827116598437193</v>
      </c>
      <c r="L12" s="78">
        <f>IF(RES_hh_tes!L12=0,"",RES_hh_tes!L12/RES_hh_fec!L12)</f>
        <v>1.7432417228210382</v>
      </c>
      <c r="M12" s="78">
        <f>IF(RES_hh_tes!M12=0,"",RES_hh_tes!M12/RES_hh_fec!M12)</f>
        <v>1.8056602009672098</v>
      </c>
      <c r="N12" s="78">
        <f>IF(RES_hh_tes!N12=0,"",RES_hh_tes!N12/RES_hh_fec!N12)</f>
        <v>1.8742628216165902</v>
      </c>
      <c r="O12" s="78">
        <f>IF(RES_hh_tes!O12=0,"",RES_hh_tes!O12/RES_hh_fec!O12)</f>
        <v>1.9735513052346134</v>
      </c>
      <c r="P12" s="78">
        <f>IF(RES_hh_tes!P12=0,"",RES_hh_tes!P12/RES_hh_fec!P12)</f>
        <v>2.0327237965339533</v>
      </c>
      <c r="Q12" s="78">
        <f>IF(RES_hh_tes!Q12=0,"",RES_hh_tes!Q12/RES_hh_fec!Q12)</f>
        <v>2.1125091490760286</v>
      </c>
      <c r="R12" s="78">
        <f>IF(RES_hh_tes!R12=0,"",RES_hh_tes!R12/RES_hh_fec!R12)</f>
        <v>2.2261728119540218</v>
      </c>
      <c r="S12" s="78">
        <f>IF(RES_hh_tes!S12=0,"",RES_hh_tes!S12/RES_hh_fec!S12)</f>
        <v>2.3644977267935365</v>
      </c>
      <c r="T12" s="78">
        <f>IF(RES_hh_tes!T12=0,"",RES_hh_tes!T12/RES_hh_fec!T12)</f>
        <v>2.5433435010759298</v>
      </c>
      <c r="U12" s="78">
        <f>IF(RES_hh_tes!U12=0,"",RES_hh_tes!U12/RES_hh_fec!U12)</f>
        <v>2.7009963413098479</v>
      </c>
      <c r="V12" s="78">
        <f>IF(RES_hh_tes!V12=0,"",RES_hh_tes!V12/RES_hh_fec!V12)</f>
        <v>2.8488253027187151</v>
      </c>
      <c r="W12" s="78">
        <f>IF(RES_hh_tes!W12=0,"",RES_hh_tes!W12/RES_hh_fec!W12)</f>
        <v>2.9683136385638167</v>
      </c>
      <c r="DA12" s="89" t="s">
        <v>427</v>
      </c>
    </row>
    <row r="13" spans="1:105" ht="12" customHeight="1" x14ac:dyDescent="0.25">
      <c r="A13" s="73" t="s">
        <v>94</v>
      </c>
      <c r="B13" s="79">
        <f>IF(RES_hh_tes!B13=0,"",RES_hh_tes!B13/RES_hh_fec!B13)</f>
        <v>0.65770999420400134</v>
      </c>
      <c r="C13" s="79">
        <f>IF(RES_hh_tes!C13=0,"",RES_hh_tes!C13/RES_hh_fec!C13)</f>
        <v>0.65814117570092334</v>
      </c>
      <c r="D13" s="79">
        <f>IF(RES_hh_tes!D13=0,"",RES_hh_tes!D13/RES_hh_fec!D13)</f>
        <v>0.65818048733709145</v>
      </c>
      <c r="E13" s="79">
        <f>IF(RES_hh_tes!E13=0,"",RES_hh_tes!E13/RES_hh_fec!E13)</f>
        <v>0.65832236870052185</v>
      </c>
      <c r="F13" s="79">
        <f>IF(RES_hh_tes!F13=0,"",RES_hh_tes!F13/RES_hh_fec!F13)</f>
        <v>0.65908195566647287</v>
      </c>
      <c r="G13" s="79">
        <f>IF(RES_hh_tes!G13=0,"",RES_hh_tes!G13/RES_hh_fec!G13)</f>
        <v>0.66006808601951938</v>
      </c>
      <c r="H13" s="79">
        <f>IF(RES_hh_tes!H13=0,"",RES_hh_tes!H13/RES_hh_fec!H13)</f>
        <v>0.6624588638992589</v>
      </c>
      <c r="I13" s="79">
        <f>IF(RES_hh_tes!I13=0,"",RES_hh_tes!I13/RES_hh_fec!I13)</f>
        <v>0.66699794452011962</v>
      </c>
      <c r="J13" s="79">
        <f>IF(RES_hh_tes!J13=0,"",RES_hh_tes!J13/RES_hh_fec!J13)</f>
        <v>0.67423907781935788</v>
      </c>
      <c r="K13" s="79">
        <f>IF(RES_hh_tes!K13=0,"",RES_hh_tes!K13/RES_hh_fec!K13)</f>
        <v>0.68405342321812335</v>
      </c>
      <c r="L13" s="79">
        <f>IF(RES_hh_tes!L13=0,"",RES_hh_tes!L13/RES_hh_fec!L13)</f>
        <v>0.69586378951053895</v>
      </c>
      <c r="M13" s="79">
        <f>IF(RES_hh_tes!M13=0,"",RES_hh_tes!M13/RES_hh_fec!M13)</f>
        <v>0.71098793694552753</v>
      </c>
      <c r="N13" s="79">
        <f>IF(RES_hh_tes!N13=0,"",RES_hh_tes!N13/RES_hh_fec!N13)</f>
        <v>0.72992777427260325</v>
      </c>
      <c r="O13" s="79">
        <f>IF(RES_hh_tes!O13=0,"",RES_hh_tes!O13/RES_hh_fec!O13)</f>
        <v>0.74749562025570071</v>
      </c>
      <c r="P13" s="79">
        <f>IF(RES_hh_tes!P13=0,"",RES_hh_tes!P13/RES_hh_fec!P13)</f>
        <v>0.7503512179304821</v>
      </c>
      <c r="Q13" s="79">
        <f>IF(RES_hh_tes!Q13=0,"",RES_hh_tes!Q13/RES_hh_fec!Q13)</f>
        <v>0.75540787027088285</v>
      </c>
      <c r="R13" s="79">
        <f>IF(RES_hh_tes!R13=0,"",RES_hh_tes!R13/RES_hh_fec!R13)</f>
        <v>0.76111675638399134</v>
      </c>
      <c r="S13" s="79">
        <f>IF(RES_hh_tes!S13=0,"",RES_hh_tes!S13/RES_hh_fec!S13)</f>
        <v>0.77016537614850866</v>
      </c>
      <c r="T13" s="79">
        <f>IF(RES_hh_tes!T13=0,"",RES_hh_tes!T13/RES_hh_fec!T13)</f>
        <v>0.77820105586532429</v>
      </c>
      <c r="U13" s="79">
        <f>IF(RES_hh_tes!U13=0,"",RES_hh_tes!U13/RES_hh_fec!U13)</f>
        <v>0.78710816062337274</v>
      </c>
      <c r="V13" s="79">
        <f>IF(RES_hh_tes!V13=0,"",RES_hh_tes!V13/RES_hh_fec!V13)</f>
        <v>0.7957143344244082</v>
      </c>
      <c r="W13" s="79">
        <f>IF(RES_hh_tes!W13=0,"",RES_hh_tes!W13/RES_hh_fec!W13)</f>
        <v>0.80793067565829635</v>
      </c>
      <c r="DA13" s="90" t="s">
        <v>428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DA14" s="91" t="s">
        <v>429</v>
      </c>
    </row>
    <row r="15" spans="1:105" ht="12.95" customHeight="1" x14ac:dyDescent="0.25">
      <c r="A15" s="68" t="s">
        <v>92</v>
      </c>
      <c r="B15" s="70">
        <f>IF(RES_hh_tes!B15=0,"",RES_hh_tes!B15/RES_hh_fec!B15)</f>
        <v>1.8998925920708361</v>
      </c>
      <c r="C15" s="70">
        <f>IF(RES_hh_tes!C15=0,"",RES_hh_tes!C15/RES_hh_fec!C15)</f>
        <v>2.0005092773362652</v>
      </c>
      <c r="D15" s="70">
        <f>IF(RES_hh_tes!D15=0,"",RES_hh_tes!D15/RES_hh_fec!D15)</f>
        <v>2.1167031064837527</v>
      </c>
      <c r="E15" s="70">
        <f>IF(RES_hh_tes!E15=0,"",RES_hh_tes!E15/RES_hh_fec!E15)</f>
        <v>2.2415738234936531</v>
      </c>
      <c r="F15" s="70">
        <f>IF(RES_hh_tes!F15=0,"",RES_hh_tes!F15/RES_hh_fec!F15)</f>
        <v>2.3856360652762252</v>
      </c>
      <c r="G15" s="70">
        <f>IF(RES_hh_tes!G15=0,"",RES_hh_tes!G15/RES_hh_fec!G15)</f>
        <v>2.5537728717279897</v>
      </c>
      <c r="H15" s="70">
        <f>IF(RES_hh_tes!H15=0,"",RES_hh_tes!H15/RES_hh_fec!H15)</f>
        <v>2.7323847376922403</v>
      </c>
      <c r="I15" s="70">
        <f>IF(RES_hh_tes!I15=0,"",RES_hh_tes!I15/RES_hh_fec!I15)</f>
        <v>2.837326135849596</v>
      </c>
      <c r="J15" s="70">
        <f>IF(RES_hh_tes!J15=0,"",RES_hh_tes!J15/RES_hh_fec!J15)</f>
        <v>2.8918055816994443</v>
      </c>
      <c r="K15" s="70">
        <f>IF(RES_hh_tes!K15=0,"",RES_hh_tes!K15/RES_hh_fec!K15)</f>
        <v>2.9920160181961624</v>
      </c>
      <c r="L15" s="70">
        <f>IF(RES_hh_tes!L15=0,"",RES_hh_tes!L15/RES_hh_fec!L15)</f>
        <v>3.0955141210132386</v>
      </c>
      <c r="M15" s="70">
        <f>IF(RES_hh_tes!M15=0,"",RES_hh_tes!M15/RES_hh_fec!M15)</f>
        <v>3.1888995615732223</v>
      </c>
      <c r="N15" s="70">
        <f>IF(RES_hh_tes!N15=0,"",RES_hh_tes!N15/RES_hh_fec!N15)</f>
        <v>3.3070773468794785</v>
      </c>
      <c r="O15" s="70">
        <f>IF(RES_hh_tes!O15=0,"",RES_hh_tes!O15/RES_hh_fec!O15)</f>
        <v>3.4359820575617874</v>
      </c>
      <c r="P15" s="70">
        <f>IF(RES_hh_tes!P15=0,"",RES_hh_tes!P15/RES_hh_fec!P15)</f>
        <v>3.5816292138579642</v>
      </c>
      <c r="Q15" s="70">
        <f>IF(RES_hh_tes!Q15=0,"",RES_hh_tes!Q15/RES_hh_fec!Q15)</f>
        <v>3.6986092166364761</v>
      </c>
      <c r="R15" s="70">
        <f>IF(RES_hh_tes!R15=0,"",RES_hh_tes!R15/RES_hh_fec!R15)</f>
        <v>3.8050939776468553</v>
      </c>
      <c r="S15" s="70">
        <f>IF(RES_hh_tes!S15=0,"",RES_hh_tes!S15/RES_hh_fec!S15)</f>
        <v>3.9397361675724372</v>
      </c>
      <c r="T15" s="70">
        <f>IF(RES_hh_tes!T15=0,"",RES_hh_tes!T15/RES_hh_fec!T15)</f>
        <v>4.0646790667782735</v>
      </c>
      <c r="U15" s="70">
        <f>IF(RES_hh_tes!U15=0,"",RES_hh_tes!U15/RES_hh_fec!U15)</f>
        <v>4.1793303457997757</v>
      </c>
      <c r="V15" s="70">
        <f>IF(RES_hh_tes!V15=0,"",RES_hh_tes!V15/RES_hh_fec!V15)</f>
        <v>4.2973885390007371</v>
      </c>
      <c r="W15" s="70">
        <f>IF(RES_hh_tes!W15=0,"",RES_hh_tes!W15/RES_hh_fec!W15)</f>
        <v>4.37406509061862</v>
      </c>
      <c r="DA15" s="88" t="s">
        <v>291</v>
      </c>
    </row>
    <row r="16" spans="1:105" ht="12" customHeight="1" x14ac:dyDescent="0.25">
      <c r="A16" s="28" t="s">
        <v>91</v>
      </c>
      <c r="B16" s="78">
        <f>IF(RES_hh_tes!B16=0,"",RES_hh_tes!B16/RES_hh_fec!B16)</f>
        <v>1.8998925920708361</v>
      </c>
      <c r="C16" s="78">
        <f>IF(RES_hh_tes!C16=0,"",RES_hh_tes!C16/RES_hh_fec!C16)</f>
        <v>2.0005092773362652</v>
      </c>
      <c r="D16" s="78">
        <f>IF(RES_hh_tes!D16=0,"",RES_hh_tes!D16/RES_hh_fec!D16)</f>
        <v>2.1167031064837527</v>
      </c>
      <c r="E16" s="78">
        <f>IF(RES_hh_tes!E16=0,"",RES_hh_tes!E16/RES_hh_fec!E16)</f>
        <v>2.2415738234936531</v>
      </c>
      <c r="F16" s="78">
        <f>IF(RES_hh_tes!F16=0,"",RES_hh_tes!F16/RES_hh_fec!F16)</f>
        <v>2.3856360652762252</v>
      </c>
      <c r="G16" s="78">
        <f>IF(RES_hh_tes!G16=0,"",RES_hh_tes!G16/RES_hh_fec!G16)</f>
        <v>2.5537728717279897</v>
      </c>
      <c r="H16" s="78">
        <f>IF(RES_hh_tes!H16=0,"",RES_hh_tes!H16/RES_hh_fec!H16)</f>
        <v>2.7323847376922403</v>
      </c>
      <c r="I16" s="78">
        <f>IF(RES_hh_tes!I16=0,"",RES_hh_tes!I16/RES_hh_fec!I16)</f>
        <v>2.837326135849596</v>
      </c>
      <c r="J16" s="78">
        <f>IF(RES_hh_tes!J16=0,"",RES_hh_tes!J16/RES_hh_fec!J16)</f>
        <v>2.8918055816994443</v>
      </c>
      <c r="K16" s="78">
        <f>IF(RES_hh_tes!K16=0,"",RES_hh_tes!K16/RES_hh_fec!K16)</f>
        <v>2.9920160181961624</v>
      </c>
      <c r="L16" s="78">
        <f>IF(RES_hh_tes!L16=0,"",RES_hh_tes!L16/RES_hh_fec!L16)</f>
        <v>3.0955141210132386</v>
      </c>
      <c r="M16" s="78">
        <f>IF(RES_hh_tes!M16=0,"",RES_hh_tes!M16/RES_hh_fec!M16)</f>
        <v>3.1888995615732223</v>
      </c>
      <c r="N16" s="78">
        <f>IF(RES_hh_tes!N16=0,"",RES_hh_tes!N16/RES_hh_fec!N16)</f>
        <v>3.3070773468794785</v>
      </c>
      <c r="O16" s="78">
        <f>IF(RES_hh_tes!O16=0,"",RES_hh_tes!O16/RES_hh_fec!O16)</f>
        <v>3.4359820575617874</v>
      </c>
      <c r="P16" s="78">
        <f>IF(RES_hh_tes!P16=0,"",RES_hh_tes!P16/RES_hh_fec!P16)</f>
        <v>3.5816292138579642</v>
      </c>
      <c r="Q16" s="78">
        <f>IF(RES_hh_tes!Q16=0,"",RES_hh_tes!Q16/RES_hh_fec!Q16)</f>
        <v>3.6986092166364761</v>
      </c>
      <c r="R16" s="78">
        <f>IF(RES_hh_tes!R16=0,"",RES_hh_tes!R16/RES_hh_fec!R16)</f>
        <v>3.8050939776468553</v>
      </c>
      <c r="S16" s="78">
        <f>IF(RES_hh_tes!S16=0,"",RES_hh_tes!S16/RES_hh_fec!S16)</f>
        <v>3.9397361675724372</v>
      </c>
      <c r="T16" s="78">
        <f>IF(RES_hh_tes!T16=0,"",RES_hh_tes!T16/RES_hh_fec!T16)</f>
        <v>4.0646790667782735</v>
      </c>
      <c r="U16" s="78">
        <f>IF(RES_hh_tes!U16=0,"",RES_hh_tes!U16/RES_hh_fec!U16)</f>
        <v>4.1793303457997757</v>
      </c>
      <c r="V16" s="78">
        <f>IF(RES_hh_tes!V16=0,"",RES_hh_tes!V16/RES_hh_fec!V16)</f>
        <v>4.2973885390007371</v>
      </c>
      <c r="W16" s="78">
        <f>IF(RES_hh_tes!W16=0,"",RES_hh_tes!W16/RES_hh_fec!W16)</f>
        <v>4.37406509061862</v>
      </c>
      <c r="DA16" s="89" t="s">
        <v>430</v>
      </c>
    </row>
    <row r="17" spans="1:105" ht="12.95" customHeight="1" x14ac:dyDescent="0.25">
      <c r="A17" s="68" t="s">
        <v>55</v>
      </c>
      <c r="B17" s="70">
        <f>IF(RES_hh_tes!B17=0,"",RES_hh_tes!B17/RES_hh_fec!B17)</f>
        <v>0.63456324339216197</v>
      </c>
      <c r="C17" s="70">
        <f>IF(RES_hh_tes!C17=0,"",RES_hh_tes!C17/RES_hh_fec!C17)</f>
        <v>0.64290496099972227</v>
      </c>
      <c r="D17" s="70">
        <f>IF(RES_hh_tes!D17=0,"",RES_hh_tes!D17/RES_hh_fec!D17)</f>
        <v>0.64919152184310636</v>
      </c>
      <c r="E17" s="70">
        <f>IF(RES_hh_tes!E17=0,"",RES_hh_tes!E17/RES_hh_fec!E17)</f>
        <v>0.6541393259888616</v>
      </c>
      <c r="F17" s="70">
        <f>IF(RES_hh_tes!F17=0,"",RES_hh_tes!F17/RES_hh_fec!F17)</f>
        <v>0.66301489602264496</v>
      </c>
      <c r="G17" s="70">
        <f>IF(RES_hh_tes!G17=0,"",RES_hh_tes!G17/RES_hh_fec!G17)</f>
        <v>0.66220110384628927</v>
      </c>
      <c r="H17" s="70">
        <f>IF(RES_hh_tes!H17=0,"",RES_hh_tes!H17/RES_hh_fec!H17)</f>
        <v>0.67172015863899281</v>
      </c>
      <c r="I17" s="70">
        <f>IF(RES_hh_tes!I17=0,"",RES_hh_tes!I17/RES_hh_fec!I17)</f>
        <v>0.6802635334387086</v>
      </c>
      <c r="J17" s="70">
        <f>IF(RES_hh_tes!J17=0,"",RES_hh_tes!J17/RES_hh_fec!J17)</f>
        <v>0.68455821998605448</v>
      </c>
      <c r="K17" s="70">
        <f>IF(RES_hh_tes!K17=0,"",RES_hh_tes!K17/RES_hh_fec!K17)</f>
        <v>0.68983510204528087</v>
      </c>
      <c r="L17" s="70">
        <f>IF(RES_hh_tes!L17=0,"",RES_hh_tes!L17/RES_hh_fec!L17)</f>
        <v>0.69899448308207612</v>
      </c>
      <c r="M17" s="70">
        <f>IF(RES_hh_tes!M17=0,"",RES_hh_tes!M17/RES_hh_fec!M17)</f>
        <v>0.69737235531998942</v>
      </c>
      <c r="N17" s="70">
        <f>IF(RES_hh_tes!N17=0,"",RES_hh_tes!N17/RES_hh_fec!N17)</f>
        <v>0.70612433683646891</v>
      </c>
      <c r="O17" s="70">
        <f>IF(RES_hh_tes!O17=0,"",RES_hh_tes!O17/RES_hh_fec!O17)</f>
        <v>0.71257543153297698</v>
      </c>
      <c r="P17" s="70">
        <f>IF(RES_hh_tes!P17=0,"",RES_hh_tes!P17/RES_hh_fec!P17)</f>
        <v>0.71686400247776461</v>
      </c>
      <c r="Q17" s="70">
        <f>IF(RES_hh_tes!Q17=0,"",RES_hh_tes!Q17/RES_hh_fec!Q17)</f>
        <v>0.72264519654581694</v>
      </c>
      <c r="R17" s="70">
        <f>IF(RES_hh_tes!R17=0,"",RES_hh_tes!R17/RES_hh_fec!R17)</f>
        <v>0.73144351346564174</v>
      </c>
      <c r="S17" s="70">
        <f>IF(RES_hh_tes!S17=0,"",RES_hh_tes!S17/RES_hh_fec!S17)</f>
        <v>0.74261415801574437</v>
      </c>
      <c r="T17" s="70">
        <f>IF(RES_hh_tes!T17=0,"",RES_hh_tes!T17/RES_hh_fec!T17)</f>
        <v>0.75374154856529663</v>
      </c>
      <c r="U17" s="70">
        <f>IF(RES_hh_tes!U17=0,"",RES_hh_tes!U17/RES_hh_fec!U17)</f>
        <v>0.76545350466605255</v>
      </c>
      <c r="V17" s="70">
        <f>IF(RES_hh_tes!V17=0,"",RES_hh_tes!V17/RES_hh_fec!V17)</f>
        <v>0.77482579113103489</v>
      </c>
      <c r="W17" s="70">
        <f>IF(RES_hh_tes!W17=0,"",RES_hh_tes!W17/RES_hh_fec!W17)</f>
        <v>0.78845105474136445</v>
      </c>
      <c r="DA17" s="88" t="s">
        <v>292</v>
      </c>
    </row>
    <row r="18" spans="1:105" ht="12" customHeight="1" x14ac:dyDescent="0.25">
      <c r="A18" s="28" t="s">
        <v>51</v>
      </c>
      <c r="B18" s="78" t="str">
        <f>IF(RES_hh_tes!B18=0,"",RES_hh_tes!B18/RES_hh_fec!B18)</f>
        <v/>
      </c>
      <c r="C18" s="78" t="str">
        <f>IF(RES_hh_tes!C18=0,"",RES_hh_tes!C18/RES_hh_fec!C18)</f>
        <v/>
      </c>
      <c r="D18" s="78" t="str">
        <f>IF(RES_hh_tes!D18=0,"",RES_hh_tes!D18/RES_hh_fec!D18)</f>
        <v/>
      </c>
      <c r="E18" s="78" t="str">
        <f>IF(RES_hh_tes!E18=0,"",RES_hh_tes!E18/RES_hh_fec!E18)</f>
        <v/>
      </c>
      <c r="F18" s="78" t="str">
        <f>IF(RES_hh_tes!F18=0,"",RES_hh_tes!F18/RES_hh_fec!F18)</f>
        <v/>
      </c>
      <c r="G18" s="78" t="str">
        <f>IF(RES_hh_tes!G18=0,"",RES_hh_tes!G18/RES_hh_fec!G18)</f>
        <v/>
      </c>
      <c r="H18" s="78" t="str">
        <f>IF(RES_hh_tes!H18=0,"",RES_hh_tes!H18/RES_hh_fec!H18)</f>
        <v/>
      </c>
      <c r="I18" s="78" t="str">
        <f>IF(RES_hh_tes!I18=0,"",RES_hh_tes!I18/RES_hh_fec!I18)</f>
        <v/>
      </c>
      <c r="J18" s="78" t="str">
        <f>IF(RES_hh_tes!J18=0,"",RES_hh_tes!J18/RES_hh_fec!J18)</f>
        <v/>
      </c>
      <c r="K18" s="78" t="str">
        <f>IF(RES_hh_tes!K18=0,"",RES_hh_tes!K18/RES_hh_fec!K18)</f>
        <v/>
      </c>
      <c r="L18" s="78" t="str">
        <f>IF(RES_hh_tes!L18=0,"",RES_hh_tes!L18/RES_hh_fec!L18)</f>
        <v/>
      </c>
      <c r="M18" s="78" t="str">
        <f>IF(RES_hh_tes!M18=0,"",RES_hh_tes!M18/RES_hh_fec!M18)</f>
        <v/>
      </c>
      <c r="N18" s="78" t="str">
        <f>IF(RES_hh_tes!N18=0,"",RES_hh_tes!N18/RES_hh_fec!N18)</f>
        <v/>
      </c>
      <c r="O18" s="78" t="str">
        <f>IF(RES_hh_tes!O18=0,"",RES_hh_tes!O18/RES_hh_fec!O18)</f>
        <v/>
      </c>
      <c r="P18" s="78" t="str">
        <f>IF(RES_hh_tes!P18=0,"",RES_hh_tes!P18/RES_hh_fec!P18)</f>
        <v/>
      </c>
      <c r="Q18" s="78" t="str">
        <f>IF(RES_hh_tes!Q18=0,"",RES_hh_tes!Q18/RES_hh_fec!Q18)</f>
        <v/>
      </c>
      <c r="R18" s="78" t="str">
        <f>IF(RES_hh_tes!R18=0,"",RES_hh_tes!R18/RES_hh_fec!R18)</f>
        <v/>
      </c>
      <c r="S18" s="78" t="str">
        <f>IF(RES_hh_tes!S18=0,"",RES_hh_tes!S18/RES_hh_fec!S18)</f>
        <v/>
      </c>
      <c r="T18" s="78" t="str">
        <f>IF(RES_hh_tes!T18=0,"",RES_hh_tes!T18/RES_hh_fec!T18)</f>
        <v/>
      </c>
      <c r="U18" s="78" t="str">
        <f>IF(RES_hh_tes!U18=0,"",RES_hh_tes!U18/RES_hh_fec!U18)</f>
        <v/>
      </c>
      <c r="V18" s="78" t="str">
        <f>IF(RES_hh_tes!V18=0,"",RES_hh_tes!V18/RES_hh_fec!V18)</f>
        <v/>
      </c>
      <c r="W18" s="78" t="str">
        <f>IF(RES_hh_tes!W18=0,"",RES_hh_tes!W18/RES_hh_fec!W18)</f>
        <v/>
      </c>
      <c r="DA18" s="89" t="s">
        <v>431</v>
      </c>
    </row>
    <row r="19" spans="1:105" s="2" customFormat="1" ht="12" customHeight="1" x14ac:dyDescent="0.25">
      <c r="A19" s="28" t="s">
        <v>74</v>
      </c>
      <c r="B19" s="78" t="str">
        <f>IF(RES_hh_tes!B19=0,"",RES_hh_tes!B19/RES_hh_fec!B19)</f>
        <v/>
      </c>
      <c r="C19" s="78" t="str">
        <f>IF(RES_hh_tes!C19=0,"",RES_hh_tes!C19/RES_hh_fec!C19)</f>
        <v/>
      </c>
      <c r="D19" s="78">
        <f>IF(RES_hh_tes!D19=0,"",RES_hh_tes!D19/RES_hh_fec!D19)</f>
        <v>0.71009181788443143</v>
      </c>
      <c r="E19" s="78">
        <f>IF(RES_hh_tes!E19=0,"",RES_hh_tes!E19/RES_hh_fec!E19)</f>
        <v>0.710899694725318</v>
      </c>
      <c r="F19" s="78">
        <f>IF(RES_hh_tes!F19=0,"",RES_hh_tes!F19/RES_hh_fec!F19)</f>
        <v>0.71168850841407083</v>
      </c>
      <c r="G19" s="78">
        <f>IF(RES_hh_tes!G19=0,"",RES_hh_tes!G19/RES_hh_fec!G19)</f>
        <v>0.71280181812151633</v>
      </c>
      <c r="H19" s="78">
        <f>IF(RES_hh_tes!H19=0,"",RES_hh_tes!H19/RES_hh_fec!H19)</f>
        <v>0.71383531982005577</v>
      </c>
      <c r="I19" s="78">
        <f>IF(RES_hh_tes!I19=0,"",RES_hh_tes!I19/RES_hh_fec!I19)</f>
        <v>0.71524208348907836</v>
      </c>
      <c r="J19" s="78">
        <f>IF(RES_hh_tes!J19=0,"",RES_hh_tes!J19/RES_hh_fec!J19)</f>
        <v>0.7169240022700698</v>
      </c>
      <c r="K19" s="78">
        <f>IF(RES_hh_tes!K19=0,"",RES_hh_tes!K19/RES_hh_fec!K19)</f>
        <v>0.71910728327092233</v>
      </c>
      <c r="L19" s="78">
        <f>IF(RES_hh_tes!L19=0,"",RES_hh_tes!L19/RES_hh_fec!L19)</f>
        <v>0.72268755161668508</v>
      </c>
      <c r="M19" s="78">
        <f>IF(RES_hh_tes!M19=0,"",RES_hh_tes!M19/RES_hh_fec!M19)</f>
        <v>0.72705819840760511</v>
      </c>
      <c r="N19" s="78">
        <f>IF(RES_hh_tes!N19=0,"",RES_hh_tes!N19/RES_hh_fec!N19)</f>
        <v>0.73472334111318649</v>
      </c>
      <c r="O19" s="78">
        <f>IF(RES_hh_tes!O19=0,"",RES_hh_tes!O19/RES_hh_fec!O19)</f>
        <v>0.7461103339682067</v>
      </c>
      <c r="P19" s="78">
        <f>IF(RES_hh_tes!P19=0,"",RES_hh_tes!P19/RES_hh_fec!P19)</f>
        <v>0.76000872033305378</v>
      </c>
      <c r="Q19" s="78">
        <f>IF(RES_hh_tes!Q19=0,"",RES_hh_tes!Q19/RES_hh_fec!Q19)</f>
        <v>0.76604914593847784</v>
      </c>
      <c r="R19" s="78">
        <f>IF(RES_hh_tes!R19=0,"",RES_hh_tes!R19/RES_hh_fec!R19)</f>
        <v>0.77876632998515172</v>
      </c>
      <c r="S19" s="78">
        <f>IF(RES_hh_tes!S19=0,"",RES_hh_tes!S19/RES_hh_fec!S19)</f>
        <v>0.79558737170867633</v>
      </c>
      <c r="T19" s="78">
        <f>IF(RES_hh_tes!T19=0,"",RES_hh_tes!T19/RES_hh_fec!T19)</f>
        <v>0.81906944403812987</v>
      </c>
      <c r="U19" s="78">
        <f>IF(RES_hh_tes!U19=0,"",RES_hh_tes!U19/RES_hh_fec!U19)</f>
        <v>0.84470099990360414</v>
      </c>
      <c r="V19" s="78">
        <f>IF(RES_hh_tes!V19=0,"",RES_hh_tes!V19/RES_hh_fec!V19)</f>
        <v>0.87005899459309333</v>
      </c>
      <c r="W19" s="78">
        <f>IF(RES_hh_tes!W19=0,"",RES_hh_tes!W19/RES_hh_fec!W19)</f>
        <v>0.88923389828662558</v>
      </c>
      <c r="DA19" s="89" t="s">
        <v>432</v>
      </c>
    </row>
    <row r="20" spans="1:105" ht="12" customHeight="1" x14ac:dyDescent="0.25">
      <c r="A20" s="28" t="s">
        <v>205</v>
      </c>
      <c r="B20" s="78">
        <f>IF(RES_hh_tes!B20=0,"",RES_hh_tes!B20/RES_hh_fec!B20)</f>
        <v>0.49277343032443904</v>
      </c>
      <c r="C20" s="78">
        <f>IF(RES_hh_tes!C20=0,"",RES_hh_tes!C20/RES_hh_fec!C20)</f>
        <v>0.49300581213111977</v>
      </c>
      <c r="D20" s="78">
        <f>IF(RES_hh_tes!D20=0,"",RES_hh_tes!D20/RES_hh_fec!D20)</f>
        <v>0.49349899626559601</v>
      </c>
      <c r="E20" s="78">
        <f>IF(RES_hh_tes!E20=0,"",RES_hh_tes!E20/RES_hh_fec!E20)</f>
        <v>0.49463744193318465</v>
      </c>
      <c r="F20" s="78">
        <f>IF(RES_hh_tes!F20=0,"",RES_hh_tes!F20/RES_hh_fec!F20)</f>
        <v>0.49719182823864166</v>
      </c>
      <c r="G20" s="78">
        <f>IF(RES_hh_tes!G20=0,"",RES_hh_tes!G20/RES_hh_fec!G20)</f>
        <v>0.49803994397059909</v>
      </c>
      <c r="H20" s="78">
        <f>IF(RES_hh_tes!H20=0,"",RES_hh_tes!H20/RES_hh_fec!H20)</f>
        <v>0.50089884591836609</v>
      </c>
      <c r="I20" s="78">
        <f>IF(RES_hh_tes!I20=0,"",RES_hh_tes!I20/RES_hh_fec!I20)</f>
        <v>0.5036954480033673</v>
      </c>
      <c r="J20" s="78">
        <f>IF(RES_hh_tes!J20=0,"",RES_hh_tes!J20/RES_hh_fec!J20)</f>
        <v>0.50763095186087437</v>
      </c>
      <c r="K20" s="78">
        <f>IF(RES_hh_tes!K20=0,"",RES_hh_tes!K20/RES_hh_fec!K20)</f>
        <v>0.51156563348646666</v>
      </c>
      <c r="L20" s="78">
        <f>IF(RES_hh_tes!L20=0,"",RES_hh_tes!L20/RES_hh_fec!L20)</f>
        <v>0.51608958322969423</v>
      </c>
      <c r="M20" s="78">
        <f>IF(RES_hh_tes!M20=0,"",RES_hh_tes!M20/RES_hh_fec!M20)</f>
        <v>0.52550046483752211</v>
      </c>
      <c r="N20" s="78">
        <f>IF(RES_hh_tes!N20=0,"",RES_hh_tes!N20/RES_hh_fec!N20)</f>
        <v>0.543375037034042</v>
      </c>
      <c r="O20" s="78">
        <f>IF(RES_hh_tes!O20=0,"",RES_hh_tes!O20/RES_hh_fec!O20)</f>
        <v>0.56688282989120165</v>
      </c>
      <c r="P20" s="78">
        <f>IF(RES_hh_tes!P20=0,"",RES_hh_tes!P20/RES_hh_fec!P20)</f>
        <v>0.56840264140327668</v>
      </c>
      <c r="Q20" s="78">
        <f>IF(RES_hh_tes!Q20=0,"",RES_hh_tes!Q20/RES_hh_fec!Q20)</f>
        <v>0.57069903151565637</v>
      </c>
      <c r="R20" s="78">
        <f>IF(RES_hh_tes!R20=0,"",RES_hh_tes!R20/RES_hh_fec!R20)</f>
        <v>0.5782414239962792</v>
      </c>
      <c r="S20" s="78">
        <f>IF(RES_hh_tes!S20=0,"",RES_hh_tes!S20/RES_hh_fec!S20)</f>
        <v>0.58410268740438087</v>
      </c>
      <c r="T20" s="78">
        <f>IF(RES_hh_tes!T20=0,"",RES_hh_tes!T20/RES_hh_fec!T20)</f>
        <v>0.58797138956460149</v>
      </c>
      <c r="U20" s="78">
        <f>IF(RES_hh_tes!U20=0,"",RES_hh_tes!U20/RES_hh_fec!U20)</f>
        <v>0.59436152281186261</v>
      </c>
      <c r="V20" s="78">
        <f>IF(RES_hh_tes!V20=0,"",RES_hh_tes!V20/RES_hh_fec!V20)</f>
        <v>0.60404117346399777</v>
      </c>
      <c r="W20" s="78">
        <f>IF(RES_hh_tes!W20=0,"",RES_hh_tes!W20/RES_hh_fec!W20)</f>
        <v>0.63472818219229199</v>
      </c>
      <c r="DA20" s="89" t="s">
        <v>433</v>
      </c>
    </row>
    <row r="21" spans="1:105" ht="12" customHeight="1" x14ac:dyDescent="0.25">
      <c r="A21" s="28" t="s">
        <v>192</v>
      </c>
      <c r="B21" s="78">
        <f>IF(RES_hh_tes!B21=0,"",RES_hh_tes!B21/RES_hh_fec!B21)</f>
        <v>0.50986266254240131</v>
      </c>
      <c r="C21" s="78">
        <f>IF(RES_hh_tes!C21=0,"",RES_hh_tes!C21/RES_hh_fec!C21)</f>
        <v>0.51125412864031816</v>
      </c>
      <c r="D21" s="78">
        <f>IF(RES_hh_tes!D21=0,"",RES_hh_tes!D21/RES_hh_fec!D21)</f>
        <v>0.51785188875888011</v>
      </c>
      <c r="E21" s="78">
        <f>IF(RES_hh_tes!E21=0,"",RES_hh_tes!E21/RES_hh_fec!E21)</f>
        <v>0.52525695036874998</v>
      </c>
      <c r="F21" s="78">
        <f>IF(RES_hh_tes!F21=0,"",RES_hh_tes!F21/RES_hh_fec!F21)</f>
        <v>0.53122165687082312</v>
      </c>
      <c r="G21" s="78">
        <f>IF(RES_hh_tes!G21=0,"",RES_hh_tes!G21/RES_hh_fec!G21)</f>
        <v>0.53548640902908329</v>
      </c>
      <c r="H21" s="78">
        <f>IF(RES_hh_tes!H21=0,"",RES_hh_tes!H21/RES_hh_fec!H21)</f>
        <v>0.53683248421952334</v>
      </c>
      <c r="I21" s="78">
        <f>IF(RES_hh_tes!I21=0,"",RES_hh_tes!I21/RES_hh_fec!I21)</f>
        <v>0.55755213219285504</v>
      </c>
      <c r="J21" s="78">
        <f>IF(RES_hh_tes!J21=0,"",RES_hh_tes!J21/RES_hh_fec!J21)</f>
        <v>0.58110952602885457</v>
      </c>
      <c r="K21" s="78">
        <f>IF(RES_hh_tes!K21=0,"",RES_hh_tes!K21/RES_hh_fec!K21)</f>
        <v>0.59450620308222557</v>
      </c>
      <c r="L21" s="78">
        <f>IF(RES_hh_tes!L21=0,"",RES_hh_tes!L21/RES_hh_fec!L21)</f>
        <v>0.60198123325160002</v>
      </c>
      <c r="M21" s="78">
        <f>IF(RES_hh_tes!M21=0,"",RES_hh_tes!M21/RES_hh_fec!M21)</f>
        <v>0.6150649733672735</v>
      </c>
      <c r="N21" s="78">
        <f>IF(RES_hh_tes!N21=0,"",RES_hh_tes!N21/RES_hh_fec!N21)</f>
        <v>0.63053298650399026</v>
      </c>
      <c r="O21" s="78">
        <f>IF(RES_hh_tes!O21=0,"",RES_hh_tes!O21/RES_hh_fec!O21)</f>
        <v>0.64416043227602104</v>
      </c>
      <c r="P21" s="78">
        <f>IF(RES_hh_tes!P21=0,"",RES_hh_tes!P21/RES_hh_fec!P21)</f>
        <v>0.64696432029798667</v>
      </c>
      <c r="Q21" s="78">
        <f>IF(RES_hh_tes!Q21=0,"",RES_hh_tes!Q21/RES_hh_fec!Q21)</f>
        <v>0.64852647384305762</v>
      </c>
      <c r="R21" s="78">
        <f>IF(RES_hh_tes!R21=0,"",RES_hh_tes!R21/RES_hh_fec!R21)</f>
        <v>0.65353173949232612</v>
      </c>
      <c r="S21" s="78">
        <f>IF(RES_hh_tes!S21=0,"",RES_hh_tes!S21/RES_hh_fec!S21)</f>
        <v>0.67134715119630628</v>
      </c>
      <c r="T21" s="78">
        <f>IF(RES_hh_tes!T21=0,"",RES_hh_tes!T21/RES_hh_fec!T21)</f>
        <v>0.69320467621632964</v>
      </c>
      <c r="U21" s="78">
        <f>IF(RES_hh_tes!U21=0,"",RES_hh_tes!U21/RES_hh_fec!U21)</f>
        <v>0.71555895243430645</v>
      </c>
      <c r="V21" s="78">
        <f>IF(RES_hh_tes!V21=0,"",RES_hh_tes!V21/RES_hh_fec!V21)</f>
        <v>0.75127233343765554</v>
      </c>
      <c r="W21" s="78">
        <f>IF(RES_hh_tes!W21=0,"",RES_hh_tes!W21/RES_hh_fec!W21)</f>
        <v>0.76073963567934888</v>
      </c>
      <c r="DA21" s="89" t="s">
        <v>434</v>
      </c>
    </row>
    <row r="22" spans="1:105" ht="12" customHeight="1" x14ac:dyDescent="0.25">
      <c r="A22" s="28" t="s">
        <v>207</v>
      </c>
      <c r="B22" s="78">
        <f>IF(RES_hh_tes!B22=0,"",RES_hh_tes!B22/RES_hh_fec!B22)</f>
        <v>0.45935933320248107</v>
      </c>
      <c r="C22" s="78">
        <f>IF(RES_hh_tes!C22=0,"",RES_hh_tes!C22/RES_hh_fec!C22)</f>
        <v>0.46247931612165338</v>
      </c>
      <c r="D22" s="78">
        <f>IF(RES_hh_tes!D22=0,"",RES_hh_tes!D22/RES_hh_fec!D22)</f>
        <v>0.47164930642052433</v>
      </c>
      <c r="E22" s="78">
        <f>IF(RES_hh_tes!E22=0,"",RES_hh_tes!E22/RES_hh_fec!E22)</f>
        <v>0.48214640776894707</v>
      </c>
      <c r="F22" s="78">
        <f>IF(RES_hh_tes!F22=0,"",RES_hh_tes!F22/RES_hh_fec!F22)</f>
        <v>0.49511754099360789</v>
      </c>
      <c r="G22" s="78">
        <f>IF(RES_hh_tes!G22=0,"",RES_hh_tes!G22/RES_hh_fec!G22)</f>
        <v>0.5092600173548163</v>
      </c>
      <c r="H22" s="78">
        <f>IF(RES_hh_tes!H22=0,"",RES_hh_tes!H22/RES_hh_fec!H22)</f>
        <v>0.52514986439302414</v>
      </c>
      <c r="I22" s="78">
        <f>IF(RES_hh_tes!I22=0,"",RES_hh_tes!I22/RES_hh_fec!I22)</f>
        <v>0.54445936740132728</v>
      </c>
      <c r="J22" s="78">
        <f>IF(RES_hh_tes!J22=0,"",RES_hh_tes!J22/RES_hh_fec!J22)</f>
        <v>0.56371508695446393</v>
      </c>
      <c r="K22" s="78">
        <f>IF(RES_hh_tes!K22=0,"",RES_hh_tes!K22/RES_hh_fec!K22)</f>
        <v>0.58999479717333381</v>
      </c>
      <c r="L22" s="78">
        <f>IF(RES_hh_tes!L22=0,"",RES_hh_tes!L22/RES_hh_fec!L22)</f>
        <v>0.61947429482567162</v>
      </c>
      <c r="M22" s="78">
        <f>IF(RES_hh_tes!M22=0,"",RES_hh_tes!M22/RES_hh_fec!M22)</f>
        <v>0.65534940710080025</v>
      </c>
      <c r="N22" s="78">
        <f>IF(RES_hh_tes!N22=0,"",RES_hh_tes!N22/RES_hh_fec!N22)</f>
        <v>0.67732391957353599</v>
      </c>
      <c r="O22" s="78">
        <f>IF(RES_hh_tes!O22=0,"",RES_hh_tes!O22/RES_hh_fec!O22)</f>
        <v>0.69150259121913105</v>
      </c>
      <c r="P22" s="78">
        <f>IF(RES_hh_tes!P22=0,"",RES_hh_tes!P22/RES_hh_fec!P22)</f>
        <v>0.69335676369058374</v>
      </c>
      <c r="Q22" s="78">
        <f>IF(RES_hh_tes!Q22=0,"",RES_hh_tes!Q22/RES_hh_fec!Q22)</f>
        <v>0.69576572760864175</v>
      </c>
      <c r="R22" s="78">
        <f>IF(RES_hh_tes!R22=0,"",RES_hh_tes!R22/RES_hh_fec!R22)</f>
        <v>0.69934349727701772</v>
      </c>
      <c r="S22" s="78">
        <f>IF(RES_hh_tes!S22=0,"",RES_hh_tes!S22/RES_hh_fec!S22)</f>
        <v>0.70495974873237599</v>
      </c>
      <c r="T22" s="78">
        <f>IF(RES_hh_tes!T22=0,"",RES_hh_tes!T22/RES_hh_fec!T22)</f>
        <v>0.71242279743448844</v>
      </c>
      <c r="U22" s="78">
        <f>IF(RES_hh_tes!U22=0,"",RES_hh_tes!U22/RES_hh_fec!U22)</f>
        <v>0.72498132561633521</v>
      </c>
      <c r="V22" s="78">
        <f>IF(RES_hh_tes!V22=0,"",RES_hh_tes!V22/RES_hh_fec!V22)</f>
        <v>0.74220739706060168</v>
      </c>
      <c r="W22" s="78">
        <f>IF(RES_hh_tes!W22=0,"",RES_hh_tes!W22/RES_hh_fec!W22)</f>
        <v>0.75646726944463305</v>
      </c>
      <c r="DA22" s="89" t="s">
        <v>435</v>
      </c>
    </row>
    <row r="23" spans="1:105" ht="12" customHeight="1" x14ac:dyDescent="0.25">
      <c r="A23" s="28" t="s">
        <v>202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DA23" s="89" t="s">
        <v>436</v>
      </c>
    </row>
    <row r="24" spans="1:105" ht="12" customHeight="1" x14ac:dyDescent="0.25">
      <c r="A24" s="28" t="s">
        <v>203</v>
      </c>
      <c r="B24" s="78">
        <f>IF(RES_hh_tes!B24=0,"",RES_hh_tes!B24/RES_hh_fec!B24)</f>
        <v>0.77288383907972324</v>
      </c>
      <c r="C24" s="78">
        <f>IF(RES_hh_tes!C24=0,"",RES_hh_tes!C24/RES_hh_fec!C24)</f>
        <v>0.77563914114395882</v>
      </c>
      <c r="D24" s="78">
        <f>IF(RES_hh_tes!D24=0,"",RES_hh_tes!D24/RES_hh_fec!D24)</f>
        <v>0.77805282862421199</v>
      </c>
      <c r="E24" s="78">
        <f>IF(RES_hh_tes!E24=0,"",RES_hh_tes!E24/RES_hh_fec!E24)</f>
        <v>0.78032329622268293</v>
      </c>
      <c r="F24" s="78">
        <f>IF(RES_hh_tes!F24=0,"",RES_hh_tes!F24/RES_hh_fec!F24)</f>
        <v>0.78259478619289857</v>
      </c>
      <c r="G24" s="78">
        <f>IF(RES_hh_tes!G24=0,"",RES_hh_tes!G24/RES_hh_fec!G24)</f>
        <v>0.78470523557996141</v>
      </c>
      <c r="H24" s="78">
        <f>IF(RES_hh_tes!H24=0,"",RES_hh_tes!H24/RES_hh_fec!H24)</f>
        <v>0.7875012239526098</v>
      </c>
      <c r="I24" s="78">
        <f>IF(RES_hh_tes!I24=0,"",RES_hh_tes!I24/RES_hh_fec!I24)</f>
        <v>0.7906473778312294</v>
      </c>
      <c r="J24" s="78">
        <f>IF(RES_hh_tes!J24=0,"",RES_hh_tes!J24/RES_hh_fec!J24)</f>
        <v>0.79410839978841774</v>
      </c>
      <c r="K24" s="78">
        <f>IF(RES_hh_tes!K24=0,"",RES_hh_tes!K24/RES_hh_fec!K24)</f>
        <v>0.79746738202936085</v>
      </c>
      <c r="L24" s="78">
        <f>IF(RES_hh_tes!L24=0,"",RES_hh_tes!L24/RES_hh_fec!L24)</f>
        <v>0.80089460778521915</v>
      </c>
      <c r="M24" s="78">
        <f>IF(RES_hh_tes!M24=0,"",RES_hh_tes!M24/RES_hh_fec!M24)</f>
        <v>0.80425274609969677</v>
      </c>
      <c r="N24" s="78">
        <f>IF(RES_hh_tes!N24=0,"",RES_hh_tes!N24/RES_hh_fec!N24)</f>
        <v>0.80913021085939518</v>
      </c>
      <c r="O24" s="78">
        <f>IF(RES_hh_tes!O24=0,"",RES_hh_tes!O24/RES_hh_fec!O24)</f>
        <v>0.81390803187254546</v>
      </c>
      <c r="P24" s="78">
        <f>IF(RES_hh_tes!P24=0,"",RES_hh_tes!P24/RES_hh_fec!P24)</f>
        <v>0.81592237795014588</v>
      </c>
      <c r="Q24" s="78">
        <f>IF(RES_hh_tes!Q24=0,"",RES_hh_tes!Q24/RES_hh_fec!Q24)</f>
        <v>0.81866714701521204</v>
      </c>
      <c r="R24" s="78">
        <f>IF(RES_hh_tes!R24=0,"",RES_hh_tes!R24/RES_hh_fec!R24)</f>
        <v>0.82223671636635176</v>
      </c>
      <c r="S24" s="78">
        <f>IF(RES_hh_tes!S24=0,"",RES_hh_tes!S24/RES_hh_fec!S24)</f>
        <v>0.82724151258109024</v>
      </c>
      <c r="T24" s="78">
        <f>IF(RES_hh_tes!T24=0,"",RES_hh_tes!T24/RES_hh_fec!T24)</f>
        <v>0.83212953866593797</v>
      </c>
      <c r="U24" s="78">
        <f>IF(RES_hh_tes!U24=0,"",RES_hh_tes!U24/RES_hh_fec!U24)</f>
        <v>0.83708576262865242</v>
      </c>
      <c r="V24" s="78">
        <f>IF(RES_hh_tes!V24=0,"",RES_hh_tes!V24/RES_hh_fec!V24)</f>
        <v>0.84162085605341286</v>
      </c>
      <c r="W24" s="78">
        <f>IF(RES_hh_tes!W24=0,"",RES_hh_tes!W24/RES_hh_fec!W24)</f>
        <v>0.84641105368522085</v>
      </c>
      <c r="DA24" s="89" t="s">
        <v>437</v>
      </c>
    </row>
    <row r="25" spans="1:105" ht="12" customHeight="1" x14ac:dyDescent="0.25">
      <c r="A25" s="73" t="s">
        <v>53</v>
      </c>
      <c r="B25" s="79">
        <f>IF(RES_hh_tes!B25=0,"",RES_hh_tes!B25/RES_hh_fec!B25)</f>
        <v>0.612597256622334</v>
      </c>
      <c r="C25" s="79">
        <f>IF(RES_hh_tes!C25=0,"",RES_hh_tes!C25/RES_hh_fec!C25)</f>
        <v>0.61609422039940309</v>
      </c>
      <c r="D25" s="79">
        <f>IF(RES_hh_tes!D25=0,"",RES_hh_tes!D25/RES_hh_fec!D25)</f>
        <v>0.62010372115214107</v>
      </c>
      <c r="E25" s="79">
        <f>IF(RES_hh_tes!E25=0,"",RES_hh_tes!E25/RES_hh_fec!E25)</f>
        <v>0.62441135281419247</v>
      </c>
      <c r="F25" s="79">
        <f>IF(RES_hh_tes!F25=0,"",RES_hh_tes!F25/RES_hh_fec!F25)</f>
        <v>0.6289707064352984</v>
      </c>
      <c r="G25" s="79">
        <f>IF(RES_hh_tes!G25=0,"",RES_hh_tes!G25/RES_hh_fec!G25)</f>
        <v>0.6336020376472421</v>
      </c>
      <c r="H25" s="79">
        <f>IF(RES_hh_tes!H25=0,"",RES_hh_tes!H25/RES_hh_fec!H25)</f>
        <v>0.63863604203866109</v>
      </c>
      <c r="I25" s="79">
        <f>IF(RES_hh_tes!I25=0,"",RES_hh_tes!I25/RES_hh_fec!I25)</f>
        <v>0.64129274423070315</v>
      </c>
      <c r="J25" s="79">
        <f>IF(RES_hh_tes!J25=0,"",RES_hh_tes!J25/RES_hh_fec!J25)</f>
        <v>0.6430788642689298</v>
      </c>
      <c r="K25" s="79">
        <f>IF(RES_hh_tes!K25=0,"",RES_hh_tes!K25/RES_hh_fec!K25)</f>
        <v>0.64555381641836518</v>
      </c>
      <c r="L25" s="79">
        <f>IF(RES_hh_tes!L25=0,"",RES_hh_tes!L25/RES_hh_fec!L25)</f>
        <v>0.64800332857594489</v>
      </c>
      <c r="M25" s="79">
        <f>IF(RES_hh_tes!M25=0,"",RES_hh_tes!M25/RES_hh_fec!M25)</f>
        <v>0.65117266735555668</v>
      </c>
      <c r="N25" s="79">
        <f>IF(RES_hh_tes!N25=0,"",RES_hh_tes!N25/RES_hh_fec!N25)</f>
        <v>0.65566231902765049</v>
      </c>
      <c r="O25" s="79">
        <f>IF(RES_hh_tes!O25=0,"",RES_hh_tes!O25/RES_hh_fec!O25)</f>
        <v>0.66246756532772455</v>
      </c>
      <c r="P25" s="79">
        <f>IF(RES_hh_tes!P25=0,"",RES_hh_tes!P25/RES_hh_fec!P25)</f>
        <v>0.6691500140000608</v>
      </c>
      <c r="Q25" s="79">
        <f>IF(RES_hh_tes!Q25=0,"",RES_hh_tes!Q25/RES_hh_fec!Q25)</f>
        <v>0.67893803741259418</v>
      </c>
      <c r="R25" s="79">
        <f>IF(RES_hh_tes!R25=0,"",RES_hh_tes!R25/RES_hh_fec!R25)</f>
        <v>0.69177945176361044</v>
      </c>
      <c r="S25" s="79">
        <f>IF(RES_hh_tes!S25=0,"",RES_hh_tes!S25/RES_hh_fec!S25)</f>
        <v>0.70599452063986501</v>
      </c>
      <c r="T25" s="79">
        <f>IF(RES_hh_tes!T25=0,"",RES_hh_tes!T25/RES_hh_fec!T25)</f>
        <v>0.72098744167443696</v>
      </c>
      <c r="U25" s="79">
        <f>IF(RES_hh_tes!U25=0,"",RES_hh_tes!U25/RES_hh_fec!U25)</f>
        <v>0.73539805441440587</v>
      </c>
      <c r="V25" s="79">
        <f>IF(RES_hh_tes!V25=0,"",RES_hh_tes!V25/RES_hh_fec!V25)</f>
        <v>0.74913113647916618</v>
      </c>
      <c r="W25" s="79">
        <f>IF(RES_hh_tes!W25=0,"",RES_hh_tes!W25/RES_hh_fec!W25)</f>
        <v>0.76144969539314877</v>
      </c>
      <c r="DA25" s="90" t="s">
        <v>438</v>
      </c>
    </row>
    <row r="26" spans="1:105" ht="12" customHeight="1" x14ac:dyDescent="0.25">
      <c r="A26" s="32" t="s">
        <v>52</v>
      </c>
      <c r="B26" s="81">
        <f>IF(RES_hh_tes!B26=0,"",RES_hh_tes!B26/RES_hh_fec!B26)</f>
        <v>1</v>
      </c>
      <c r="C26" s="81">
        <f>IF(RES_hh_tes!C26=0,"",RES_hh_tes!C26/RES_hh_fec!C26)</f>
        <v>0.99999999999999978</v>
      </c>
      <c r="D26" s="81">
        <f>IF(RES_hh_tes!D26=0,"",RES_hh_tes!D26/RES_hh_fec!D26)</f>
        <v>0.99999999999999978</v>
      </c>
      <c r="E26" s="81">
        <f>IF(RES_hh_tes!E26=0,"",RES_hh_tes!E26/RES_hh_fec!E26)</f>
        <v>1.0000000000000004</v>
      </c>
      <c r="F26" s="81">
        <f>IF(RES_hh_tes!F26=0,"",RES_hh_tes!F26/RES_hh_fec!F26)</f>
        <v>1.0000000000000004</v>
      </c>
      <c r="G26" s="81">
        <f>IF(RES_hh_tes!G26=0,"",RES_hh_tes!G26/RES_hh_fec!G26)</f>
        <v>0.99999999999999989</v>
      </c>
      <c r="H26" s="81">
        <f>IF(RES_hh_tes!H26=0,"",RES_hh_tes!H26/RES_hh_fec!H26)</f>
        <v>0.99999999999999933</v>
      </c>
      <c r="I26" s="81">
        <f>IF(RES_hh_tes!I26=0,"",RES_hh_tes!I26/RES_hh_fec!I26)</f>
        <v>0.99999999999999922</v>
      </c>
      <c r="J26" s="81">
        <f>IF(RES_hh_tes!J26=0,"",RES_hh_tes!J26/RES_hh_fec!J26)</f>
        <v>1.0000000000000013</v>
      </c>
      <c r="K26" s="81">
        <f>IF(RES_hh_tes!K26=0,"",RES_hh_tes!K26/RES_hh_fec!K26)</f>
        <v>0.99999999999999978</v>
      </c>
      <c r="L26" s="81">
        <f>IF(RES_hh_tes!L26=0,"",RES_hh_tes!L26/RES_hh_fec!L26)</f>
        <v>0.99999999999999978</v>
      </c>
      <c r="M26" s="81">
        <f>IF(RES_hh_tes!M26=0,"",RES_hh_tes!M26/RES_hh_fec!M26)</f>
        <v>0.99999999999999922</v>
      </c>
      <c r="N26" s="81">
        <f>IF(RES_hh_tes!N26=0,"",RES_hh_tes!N26/RES_hh_fec!N26)</f>
        <v>0.99999999999999989</v>
      </c>
      <c r="O26" s="81">
        <f>IF(RES_hh_tes!O26=0,"",RES_hh_tes!O26/RES_hh_fec!O26)</f>
        <v>1.0000000000000022</v>
      </c>
      <c r="P26" s="81">
        <f>IF(RES_hh_tes!P26=0,"",RES_hh_tes!P26/RES_hh_fec!P26)</f>
        <v>1.0000000000000004</v>
      </c>
      <c r="Q26" s="81">
        <f>IF(RES_hh_tes!Q26=0,"",RES_hh_tes!Q26/RES_hh_fec!Q26)</f>
        <v>1.0000000000000029</v>
      </c>
      <c r="R26" s="81">
        <f>IF(RES_hh_tes!R26=0,"",RES_hh_tes!R26/RES_hh_fec!R26)</f>
        <v>0.99999999999999933</v>
      </c>
      <c r="S26" s="81">
        <f>IF(RES_hh_tes!S26=0,"",RES_hh_tes!S26/RES_hh_fec!S26)</f>
        <v>0.99999999999999489</v>
      </c>
      <c r="T26" s="81">
        <f>IF(RES_hh_tes!T26=0,"",RES_hh_tes!T26/RES_hh_fec!T26)</f>
        <v>0.99999999999999967</v>
      </c>
      <c r="U26" s="81">
        <f>IF(RES_hh_tes!U26=0,"",RES_hh_tes!U26/RES_hh_fec!U26)</f>
        <v>1.0000000000000011</v>
      </c>
      <c r="V26" s="81">
        <f>IF(RES_hh_tes!V26=0,"",RES_hh_tes!V26/RES_hh_fec!V26)</f>
        <v>0.99999999999999467</v>
      </c>
      <c r="W26" s="81">
        <f>IF(RES_hh_tes!W26=0,"",RES_hh_tes!W26/RES_hh_fec!W26)</f>
        <v>1.000000000000002</v>
      </c>
      <c r="DA26" s="92" t="s">
        <v>439</v>
      </c>
    </row>
    <row r="27" spans="1:105" ht="12.95" customHeight="1" x14ac:dyDescent="0.25">
      <c r="A27" s="68" t="s">
        <v>54</v>
      </c>
      <c r="B27" s="70">
        <f>IF(RES_hh_tes!B27=0,"",RES_hh_tes!B27/RES_hh_fec!B27)</f>
        <v>0.76581370415522521</v>
      </c>
      <c r="C27" s="70">
        <f>IF(RES_hh_tes!C27=0,"",RES_hh_tes!C27/RES_hh_fec!C27)</f>
        <v>0.76791778956437362</v>
      </c>
      <c r="D27" s="70">
        <f>IF(RES_hh_tes!D27=0,"",RES_hh_tes!D27/RES_hh_fec!D27)</f>
        <v>0.77127648386102132</v>
      </c>
      <c r="E27" s="70">
        <f>IF(RES_hh_tes!E27=0,"",RES_hh_tes!E27/RES_hh_fec!E27)</f>
        <v>0.77418803198158237</v>
      </c>
      <c r="F27" s="70">
        <f>IF(RES_hh_tes!F27=0,"",RES_hh_tes!F27/RES_hh_fec!F27)</f>
        <v>0.77712255149032483</v>
      </c>
      <c r="G27" s="70">
        <f>IF(RES_hh_tes!G27=0,"",RES_hh_tes!G27/RES_hh_fec!G27)</f>
        <v>0.78030859104089278</v>
      </c>
      <c r="H27" s="70">
        <f>IF(RES_hh_tes!H27=0,"",RES_hh_tes!H27/RES_hh_fec!H27)</f>
        <v>0.78409493366857685</v>
      </c>
      <c r="I27" s="70">
        <f>IF(RES_hh_tes!I27=0,"",RES_hh_tes!I27/RES_hh_fec!I27)</f>
        <v>0.78599969255048374</v>
      </c>
      <c r="J27" s="70">
        <f>IF(RES_hh_tes!J27=0,"",RES_hh_tes!J27/RES_hh_fec!J27)</f>
        <v>0.78593606280184869</v>
      </c>
      <c r="K27" s="70">
        <f>IF(RES_hh_tes!K27=0,"",RES_hh_tes!K27/RES_hh_fec!K27)</f>
        <v>0.78700793100749045</v>
      </c>
      <c r="L27" s="70">
        <f>IF(RES_hh_tes!L27=0,"",RES_hh_tes!L27/RES_hh_fec!L27)</f>
        <v>0.78889584593270357</v>
      </c>
      <c r="M27" s="70">
        <f>IF(RES_hh_tes!M27=0,"",RES_hh_tes!M27/RES_hh_fec!M27)</f>
        <v>0.79175064191036459</v>
      </c>
      <c r="N27" s="70">
        <f>IF(RES_hh_tes!N27=0,"",RES_hh_tes!N27/RES_hh_fec!N27)</f>
        <v>0.79419315468960017</v>
      </c>
      <c r="O27" s="70">
        <f>IF(RES_hh_tes!O27=0,"",RES_hh_tes!O27/RES_hh_fec!O27)</f>
        <v>0.79700075700914919</v>
      </c>
      <c r="P27" s="70">
        <f>IF(RES_hh_tes!P27=0,"",RES_hh_tes!P27/RES_hh_fec!P27)</f>
        <v>0.79935931828847795</v>
      </c>
      <c r="Q27" s="70">
        <f>IF(RES_hh_tes!Q27=0,"",RES_hh_tes!Q27/RES_hh_fec!Q27)</f>
        <v>0.80311456605136822</v>
      </c>
      <c r="R27" s="70">
        <f>IF(RES_hh_tes!R27=0,"",RES_hh_tes!R27/RES_hh_fec!R27)</f>
        <v>0.80859192093084709</v>
      </c>
      <c r="S27" s="70">
        <f>IF(RES_hh_tes!S27=0,"",RES_hh_tes!S27/RES_hh_fec!S27)</f>
        <v>0.81643578938610228</v>
      </c>
      <c r="T27" s="70">
        <f>IF(RES_hh_tes!T27=0,"",RES_hh_tes!T27/RES_hh_fec!T27)</f>
        <v>0.82579306308806311</v>
      </c>
      <c r="U27" s="70">
        <f>IF(RES_hh_tes!U27=0,"",RES_hh_tes!U27/RES_hh_fec!U27)</f>
        <v>0.83651409969152646</v>
      </c>
      <c r="V27" s="70">
        <f>IF(RES_hh_tes!V27=0,"",RES_hh_tes!V27/RES_hh_fec!V27)</f>
        <v>0.84847922049834223</v>
      </c>
      <c r="W27" s="70">
        <f>IF(RES_hh_tes!W27=0,"",RES_hh_tes!W27/RES_hh_fec!W27)</f>
        <v>0.85892848612440453</v>
      </c>
      <c r="DA27" s="88" t="s">
        <v>293</v>
      </c>
    </row>
    <row r="28" spans="1:105" ht="12" customHeight="1" x14ac:dyDescent="0.25">
      <c r="A28" s="28" t="s">
        <v>51</v>
      </c>
      <c r="B28" s="78" t="str">
        <f>IF(RES_hh_tes!B28=0,"",RES_hh_tes!B28/RES_hh_fec!B28)</f>
        <v/>
      </c>
      <c r="C28" s="78" t="str">
        <f>IF(RES_hh_tes!C28=0,"",RES_hh_tes!C28/RES_hh_fec!C28)</f>
        <v/>
      </c>
      <c r="D28" s="78" t="str">
        <f>IF(RES_hh_tes!D28=0,"",RES_hh_tes!D28/RES_hh_fec!D28)</f>
        <v/>
      </c>
      <c r="E28" s="78" t="str">
        <f>IF(RES_hh_tes!E28=0,"",RES_hh_tes!E28/RES_hh_fec!E28)</f>
        <v/>
      </c>
      <c r="F28" s="78" t="str">
        <f>IF(RES_hh_tes!F28=0,"",RES_hh_tes!F28/RES_hh_fec!F28)</f>
        <v/>
      </c>
      <c r="G28" s="78" t="str">
        <f>IF(RES_hh_tes!G28=0,"",RES_hh_tes!G28/RES_hh_fec!G28)</f>
        <v/>
      </c>
      <c r="H28" s="78" t="str">
        <f>IF(RES_hh_tes!H28=0,"",RES_hh_tes!H28/RES_hh_fec!H28)</f>
        <v/>
      </c>
      <c r="I28" s="78" t="str">
        <f>IF(RES_hh_tes!I28=0,"",RES_hh_tes!I28/RES_hh_fec!I28)</f>
        <v/>
      </c>
      <c r="J28" s="78" t="str">
        <f>IF(RES_hh_tes!J28=0,"",RES_hh_tes!J28/RES_hh_fec!J28)</f>
        <v/>
      </c>
      <c r="K28" s="78" t="str">
        <f>IF(RES_hh_tes!K28=0,"",RES_hh_tes!K28/RES_hh_fec!K28)</f>
        <v/>
      </c>
      <c r="L28" s="78" t="str">
        <f>IF(RES_hh_tes!L28=0,"",RES_hh_tes!L28/RES_hh_fec!L28)</f>
        <v/>
      </c>
      <c r="M28" s="78" t="str">
        <f>IF(RES_hh_tes!M28=0,"",RES_hh_tes!M28/RES_hh_fec!M28)</f>
        <v/>
      </c>
      <c r="N28" s="78" t="str">
        <f>IF(RES_hh_tes!N28=0,"",RES_hh_tes!N28/RES_hh_fec!N28)</f>
        <v/>
      </c>
      <c r="O28" s="78" t="str">
        <f>IF(RES_hh_tes!O28=0,"",RES_hh_tes!O28/RES_hh_fec!O28)</f>
        <v/>
      </c>
      <c r="P28" s="78" t="str">
        <f>IF(RES_hh_tes!P28=0,"",RES_hh_tes!P28/RES_hh_fec!P28)</f>
        <v/>
      </c>
      <c r="Q28" s="78" t="str">
        <f>IF(RES_hh_tes!Q28=0,"",RES_hh_tes!Q28/RES_hh_fec!Q28)</f>
        <v/>
      </c>
      <c r="R28" s="78" t="str">
        <f>IF(RES_hh_tes!R28=0,"",RES_hh_tes!R28/RES_hh_fec!R28)</f>
        <v/>
      </c>
      <c r="S28" s="78" t="str">
        <f>IF(RES_hh_tes!S28=0,"",RES_hh_tes!S28/RES_hh_fec!S28)</f>
        <v/>
      </c>
      <c r="T28" s="78" t="str">
        <f>IF(RES_hh_tes!T28=0,"",RES_hh_tes!T28/RES_hh_fec!T28)</f>
        <v/>
      </c>
      <c r="U28" s="78" t="str">
        <f>IF(RES_hh_tes!U28=0,"",RES_hh_tes!U28/RES_hh_fec!U28)</f>
        <v/>
      </c>
      <c r="V28" s="78" t="str">
        <f>IF(RES_hh_tes!V28=0,"",RES_hh_tes!V28/RES_hh_fec!V28)</f>
        <v/>
      </c>
      <c r="W28" s="78" t="str">
        <f>IF(RES_hh_tes!W28=0,"",RES_hh_tes!W28/RES_hh_fec!W28)</f>
        <v/>
      </c>
      <c r="DA28" s="89" t="s">
        <v>440</v>
      </c>
    </row>
    <row r="29" spans="1:105" s="2" customFormat="1" ht="12" customHeight="1" x14ac:dyDescent="0.25">
      <c r="A29" s="28" t="s">
        <v>74</v>
      </c>
      <c r="B29" s="78" t="str">
        <f>IF(RES_hh_tes!B29=0,"",RES_hh_tes!B29/RES_hh_fec!B29)</f>
        <v/>
      </c>
      <c r="C29" s="78" t="str">
        <f>IF(RES_hh_tes!C29=0,"",RES_hh_tes!C29/RES_hh_fec!C29)</f>
        <v/>
      </c>
      <c r="D29" s="78" t="str">
        <f>IF(RES_hh_tes!D29=0,"",RES_hh_tes!D29/RES_hh_fec!D29)</f>
        <v/>
      </c>
      <c r="E29" s="78" t="str">
        <f>IF(RES_hh_tes!E29=0,"",RES_hh_tes!E29/RES_hh_fec!E29)</f>
        <v/>
      </c>
      <c r="F29" s="78" t="str">
        <f>IF(RES_hh_tes!F29=0,"",RES_hh_tes!F29/RES_hh_fec!F29)</f>
        <v/>
      </c>
      <c r="G29" s="78" t="str">
        <f>IF(RES_hh_tes!G29=0,"",RES_hh_tes!G29/RES_hh_fec!G29)</f>
        <v/>
      </c>
      <c r="H29" s="78" t="str">
        <f>IF(RES_hh_tes!H29=0,"",RES_hh_tes!H29/RES_hh_fec!H29)</f>
        <v/>
      </c>
      <c r="I29" s="78" t="str">
        <f>IF(RES_hh_tes!I29=0,"",RES_hh_tes!I29/RES_hh_fec!I29)</f>
        <v/>
      </c>
      <c r="J29" s="78" t="str">
        <f>IF(RES_hh_tes!J29=0,"",RES_hh_tes!J29/RES_hh_fec!J29)</f>
        <v/>
      </c>
      <c r="K29" s="78" t="str">
        <f>IF(RES_hh_tes!K29=0,"",RES_hh_tes!K29/RES_hh_fec!K29)</f>
        <v/>
      </c>
      <c r="L29" s="78" t="str">
        <f>IF(RES_hh_tes!L29=0,"",RES_hh_tes!L29/RES_hh_fec!L29)</f>
        <v/>
      </c>
      <c r="M29" s="78" t="str">
        <f>IF(RES_hh_tes!M29=0,"",RES_hh_tes!M29/RES_hh_fec!M29)</f>
        <v/>
      </c>
      <c r="N29" s="78" t="str">
        <f>IF(RES_hh_tes!N29=0,"",RES_hh_tes!N29/RES_hh_fec!N29)</f>
        <v/>
      </c>
      <c r="O29" s="78" t="str">
        <f>IF(RES_hh_tes!O29=0,"",RES_hh_tes!O29/RES_hh_fec!O29)</f>
        <v/>
      </c>
      <c r="P29" s="78" t="str">
        <f>IF(RES_hh_tes!P29=0,"",RES_hh_tes!P29/RES_hh_fec!P29)</f>
        <v/>
      </c>
      <c r="Q29" s="78" t="str">
        <f>IF(RES_hh_tes!Q29=0,"",RES_hh_tes!Q29/RES_hh_fec!Q29)</f>
        <v/>
      </c>
      <c r="R29" s="78" t="str">
        <f>IF(RES_hh_tes!R29=0,"",RES_hh_tes!R29/RES_hh_fec!R29)</f>
        <v/>
      </c>
      <c r="S29" s="78" t="str">
        <f>IF(RES_hh_tes!S29=0,"",RES_hh_tes!S29/RES_hh_fec!S29)</f>
        <v/>
      </c>
      <c r="T29" s="78" t="str">
        <f>IF(RES_hh_tes!T29=0,"",RES_hh_tes!T29/RES_hh_fec!T29)</f>
        <v/>
      </c>
      <c r="U29" s="78" t="str">
        <f>IF(RES_hh_tes!U29=0,"",RES_hh_tes!U29/RES_hh_fec!U29)</f>
        <v/>
      </c>
      <c r="V29" s="78" t="str">
        <f>IF(RES_hh_tes!V29=0,"",RES_hh_tes!V29/RES_hh_fec!V29)</f>
        <v/>
      </c>
      <c r="W29" s="78" t="str">
        <f>IF(RES_hh_tes!W29=0,"",RES_hh_tes!W29/RES_hh_fec!W29)</f>
        <v/>
      </c>
      <c r="DA29" s="89" t="s">
        <v>441</v>
      </c>
    </row>
    <row r="30" spans="1:105" ht="12" customHeight="1" x14ac:dyDescent="0.25">
      <c r="A30" s="28" t="s">
        <v>192</v>
      </c>
      <c r="B30" s="78">
        <f>IF(RES_hh_tes!B30=0,"",RES_hh_tes!B30/RES_hh_fec!B30)</f>
        <v>0.62047976589551723</v>
      </c>
      <c r="C30" s="78">
        <f>IF(RES_hh_tes!C30=0,"",RES_hh_tes!C30/RES_hh_fec!C30)</f>
        <v>0.62116968102343217</v>
      </c>
      <c r="D30" s="78">
        <f>IF(RES_hh_tes!D30=0,"",RES_hh_tes!D30/RES_hh_fec!D30)</f>
        <v>0.62130534558418948</v>
      </c>
      <c r="E30" s="78">
        <f>IF(RES_hh_tes!E30=0,"",RES_hh_tes!E30/RES_hh_fec!E30)</f>
        <v>0.62174938309452432</v>
      </c>
      <c r="F30" s="78">
        <f>IF(RES_hh_tes!F30=0,"",RES_hh_tes!F30/RES_hh_fec!F30)</f>
        <v>0.62288959444860204</v>
      </c>
      <c r="G30" s="78">
        <f>IF(RES_hh_tes!G30=0,"",RES_hh_tes!G30/RES_hh_fec!G30)</f>
        <v>0.62453992837133965</v>
      </c>
      <c r="H30" s="78">
        <f>IF(RES_hh_tes!H30=0,"",RES_hh_tes!H30/RES_hh_fec!H30)</f>
        <v>0.62666256411023968</v>
      </c>
      <c r="I30" s="78">
        <f>IF(RES_hh_tes!I30=0,"",RES_hh_tes!I30/RES_hh_fec!I30)</f>
        <v>0.6275983518644177</v>
      </c>
      <c r="J30" s="78">
        <f>IF(RES_hh_tes!J30=0,"",RES_hh_tes!J30/RES_hh_fec!J30)</f>
        <v>0.62777459543444469</v>
      </c>
      <c r="K30" s="78">
        <f>IF(RES_hh_tes!K30=0,"",RES_hh_tes!K30/RES_hh_fec!K30)</f>
        <v>0.62789340298272656</v>
      </c>
      <c r="L30" s="78">
        <f>IF(RES_hh_tes!L30=0,"",RES_hh_tes!L30/RES_hh_fec!L30)</f>
        <v>0.6279389382513465</v>
      </c>
      <c r="M30" s="78">
        <f>IF(RES_hh_tes!M30=0,"",RES_hh_tes!M30/RES_hh_fec!M30)</f>
        <v>0.6279908827143631</v>
      </c>
      <c r="N30" s="78">
        <f>IF(RES_hh_tes!N30=0,"",RES_hh_tes!N30/RES_hh_fec!N30)</f>
        <v>0.62803838053487548</v>
      </c>
      <c r="O30" s="78">
        <f>IF(RES_hh_tes!O30=0,"",RES_hh_tes!O30/RES_hh_fec!O30)</f>
        <v>0.62809088194854357</v>
      </c>
      <c r="P30" s="78">
        <f>IF(RES_hh_tes!P30=0,"",RES_hh_tes!P30/RES_hh_fec!P30)</f>
        <v>0.62815237336830643</v>
      </c>
      <c r="Q30" s="78">
        <f>IF(RES_hh_tes!Q30=0,"",RES_hh_tes!Q30/RES_hh_fec!Q30)</f>
        <v>0.62825782048247314</v>
      </c>
      <c r="R30" s="78">
        <f>IF(RES_hh_tes!R30=0,"",RES_hh_tes!R30/RES_hh_fec!R30)</f>
        <v>0.62845610436941779</v>
      </c>
      <c r="S30" s="78">
        <f>IF(RES_hh_tes!S30=0,"",RES_hh_tes!S30/RES_hh_fec!S30)</f>
        <v>0.62862761281801693</v>
      </c>
      <c r="T30" s="78">
        <f>IF(RES_hh_tes!T30=0,"",RES_hh_tes!T30/RES_hh_fec!T30)</f>
        <v>0.62869395984847753</v>
      </c>
      <c r="U30" s="78">
        <f>IF(RES_hh_tes!U30=0,"",RES_hh_tes!U30/RES_hh_fec!U30)</f>
        <v>0.62874781039966388</v>
      </c>
      <c r="V30" s="78">
        <f>IF(RES_hh_tes!V30=0,"",RES_hh_tes!V30/RES_hh_fec!V30)</f>
        <v>0.62887096572868983</v>
      </c>
      <c r="W30" s="78">
        <f>IF(RES_hh_tes!W30=0,"",RES_hh_tes!W30/RES_hh_fec!W30)</f>
        <v>0.62898073253896403</v>
      </c>
      <c r="DA30" s="89" t="s">
        <v>442</v>
      </c>
    </row>
    <row r="31" spans="1:105" ht="12" customHeight="1" x14ac:dyDescent="0.25">
      <c r="A31" s="28" t="s">
        <v>207</v>
      </c>
      <c r="B31" s="78" t="str">
        <f>IF(RES_hh_tes!B31=0,"",RES_hh_tes!B31/RES_hh_fec!B31)</f>
        <v/>
      </c>
      <c r="C31" s="78" t="str">
        <f>IF(RES_hh_tes!C31=0,"",RES_hh_tes!C31/RES_hh_fec!C31)</f>
        <v/>
      </c>
      <c r="D31" s="78" t="str">
        <f>IF(RES_hh_tes!D31=0,"",RES_hh_tes!D31/RES_hh_fec!D31)</f>
        <v/>
      </c>
      <c r="E31" s="78" t="str">
        <f>IF(RES_hh_tes!E31=0,"",RES_hh_tes!E31/RES_hh_fec!E31)</f>
        <v/>
      </c>
      <c r="F31" s="78" t="str">
        <f>IF(RES_hh_tes!F31=0,"",RES_hh_tes!F31/RES_hh_fec!F31)</f>
        <v/>
      </c>
      <c r="G31" s="78" t="str">
        <f>IF(RES_hh_tes!G31=0,"",RES_hh_tes!G31/RES_hh_fec!G31)</f>
        <v/>
      </c>
      <c r="H31" s="78" t="str">
        <f>IF(RES_hh_tes!H31=0,"",RES_hh_tes!H31/RES_hh_fec!H31)</f>
        <v/>
      </c>
      <c r="I31" s="78" t="str">
        <f>IF(RES_hh_tes!I31=0,"",RES_hh_tes!I31/RES_hh_fec!I31)</f>
        <v/>
      </c>
      <c r="J31" s="78" t="str">
        <f>IF(RES_hh_tes!J31=0,"",RES_hh_tes!J31/RES_hh_fec!J31)</f>
        <v/>
      </c>
      <c r="K31" s="78" t="str">
        <f>IF(RES_hh_tes!K31=0,"",RES_hh_tes!K31/RES_hh_fec!K31)</f>
        <v/>
      </c>
      <c r="L31" s="78" t="str">
        <f>IF(RES_hh_tes!L31=0,"",RES_hh_tes!L31/RES_hh_fec!L31)</f>
        <v/>
      </c>
      <c r="M31" s="78" t="str">
        <f>IF(RES_hh_tes!M31=0,"",RES_hh_tes!M31/RES_hh_fec!M31)</f>
        <v/>
      </c>
      <c r="N31" s="78" t="str">
        <f>IF(RES_hh_tes!N31=0,"",RES_hh_tes!N31/RES_hh_fec!N31)</f>
        <v/>
      </c>
      <c r="O31" s="78" t="str">
        <f>IF(RES_hh_tes!O31=0,"",RES_hh_tes!O31/RES_hh_fec!O31)</f>
        <v/>
      </c>
      <c r="P31" s="78" t="str">
        <f>IF(RES_hh_tes!P31=0,"",RES_hh_tes!P31/RES_hh_fec!P31)</f>
        <v/>
      </c>
      <c r="Q31" s="78" t="str">
        <f>IF(RES_hh_tes!Q31=0,"",RES_hh_tes!Q31/RES_hh_fec!Q31)</f>
        <v/>
      </c>
      <c r="R31" s="78" t="str">
        <f>IF(RES_hh_tes!R31=0,"",RES_hh_tes!R31/RES_hh_fec!R31)</f>
        <v/>
      </c>
      <c r="S31" s="78" t="str">
        <f>IF(RES_hh_tes!S31=0,"",RES_hh_tes!S31/RES_hh_fec!S31)</f>
        <v/>
      </c>
      <c r="T31" s="78" t="str">
        <f>IF(RES_hh_tes!T31=0,"",RES_hh_tes!T31/RES_hh_fec!T31)</f>
        <v/>
      </c>
      <c r="U31" s="78" t="str">
        <f>IF(RES_hh_tes!U31=0,"",RES_hh_tes!U31/RES_hh_fec!U31)</f>
        <v/>
      </c>
      <c r="V31" s="78" t="str">
        <f>IF(RES_hh_tes!V31=0,"",RES_hh_tes!V31/RES_hh_fec!V31)</f>
        <v/>
      </c>
      <c r="W31" s="78" t="str">
        <f>IF(RES_hh_tes!W31=0,"",RES_hh_tes!W31/RES_hh_fec!W31)</f>
        <v/>
      </c>
      <c r="DA31" s="89" t="s">
        <v>443</v>
      </c>
    </row>
    <row r="32" spans="1:105" ht="12" customHeight="1" x14ac:dyDescent="0.25">
      <c r="A32" s="32" t="s">
        <v>53</v>
      </c>
      <c r="B32" s="81">
        <f>IF(RES_hh_tes!B32=0,"",RES_hh_tes!B32/RES_hh_fec!B32)</f>
        <v>0.76787081485254127</v>
      </c>
      <c r="C32" s="81">
        <f>IF(RES_hh_tes!C32=0,"",RES_hh_tes!C32/RES_hh_fec!C32)</f>
        <v>0.77020745877605112</v>
      </c>
      <c r="D32" s="81">
        <f>IF(RES_hh_tes!D32=0,"",RES_hh_tes!D32/RES_hh_fec!D32)</f>
        <v>0.77275978960673208</v>
      </c>
      <c r="E32" s="81">
        <f>IF(RES_hh_tes!E32=0,"",RES_hh_tes!E32/RES_hh_fec!E32)</f>
        <v>0.77550593222869257</v>
      </c>
      <c r="F32" s="81">
        <f>IF(RES_hh_tes!F32=0,"",RES_hh_tes!F32/RES_hh_fec!F32)</f>
        <v>0.77846783780986395</v>
      </c>
      <c r="G32" s="81">
        <f>IF(RES_hh_tes!G32=0,"",RES_hh_tes!G32/RES_hh_fec!G32)</f>
        <v>0.78157383356178267</v>
      </c>
      <c r="H32" s="81">
        <f>IF(RES_hh_tes!H32=0,"",RES_hh_tes!H32/RES_hh_fec!H32)</f>
        <v>0.78512822108116354</v>
      </c>
      <c r="I32" s="81">
        <f>IF(RES_hh_tes!I32=0,"",RES_hh_tes!I32/RES_hh_fec!I32)</f>
        <v>0.7870869171792495</v>
      </c>
      <c r="J32" s="81">
        <f>IF(RES_hh_tes!J32=0,"",RES_hh_tes!J32/RES_hh_fec!J32)</f>
        <v>0.78828612277871035</v>
      </c>
      <c r="K32" s="81">
        <f>IF(RES_hh_tes!K32=0,"",RES_hh_tes!K32/RES_hh_fec!K32)</f>
        <v>0.78992989808355962</v>
      </c>
      <c r="L32" s="81">
        <f>IF(RES_hh_tes!L32=0,"",RES_hh_tes!L32/RES_hh_fec!L32)</f>
        <v>0.79148511520647735</v>
      </c>
      <c r="M32" s="81">
        <f>IF(RES_hh_tes!M32=0,"",RES_hh_tes!M32/RES_hh_fec!M32)</f>
        <v>0.79335195945960502</v>
      </c>
      <c r="N32" s="81">
        <f>IF(RES_hh_tes!N32=0,"",RES_hh_tes!N32/RES_hh_fec!N32)</f>
        <v>0.7956301718052412</v>
      </c>
      <c r="O32" s="81">
        <f>IF(RES_hh_tes!O32=0,"",RES_hh_tes!O32/RES_hh_fec!O32)</f>
        <v>0.79840978094188508</v>
      </c>
      <c r="P32" s="81">
        <f>IF(RES_hh_tes!P32=0,"",RES_hh_tes!P32/RES_hh_fec!P32)</f>
        <v>0.80091887469002288</v>
      </c>
      <c r="Q32" s="81">
        <f>IF(RES_hh_tes!Q32=0,"",RES_hh_tes!Q32/RES_hh_fec!Q32)</f>
        <v>0.80474386292170319</v>
      </c>
      <c r="R32" s="81">
        <f>IF(RES_hh_tes!R32=0,"",RES_hh_tes!R32/RES_hh_fec!R32)</f>
        <v>0.81033557441606285</v>
      </c>
      <c r="S32" s="81">
        <f>IF(RES_hh_tes!S32=0,"",RES_hh_tes!S32/RES_hh_fec!S32)</f>
        <v>0.81779036484859591</v>
      </c>
      <c r="T32" s="81">
        <f>IF(RES_hh_tes!T32=0,"",RES_hh_tes!T32/RES_hh_fec!T32)</f>
        <v>0.82700524464317182</v>
      </c>
      <c r="U32" s="81">
        <f>IF(RES_hh_tes!U32=0,"",RES_hh_tes!U32/RES_hh_fec!U32)</f>
        <v>0.83774088481260411</v>
      </c>
      <c r="V32" s="81">
        <f>IF(RES_hh_tes!V32=0,"",RES_hh_tes!V32/RES_hh_fec!V32)</f>
        <v>0.84902974735526482</v>
      </c>
      <c r="W32" s="81">
        <f>IF(RES_hh_tes!W32=0,"",RES_hh_tes!W32/RES_hh_fec!W32)</f>
        <v>0.85977245258113943</v>
      </c>
      <c r="DA32" s="92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2974.3206609600002</v>
      </c>
      <c r="C3" s="65">
        <f t="shared" si="0"/>
        <v>2881.9698371999993</v>
      </c>
      <c r="D3" s="65">
        <f t="shared" si="0"/>
        <v>2496.3845907600007</v>
      </c>
      <c r="E3" s="65">
        <f t="shared" si="0"/>
        <v>2357.8952446799999</v>
      </c>
      <c r="F3" s="65">
        <f t="shared" si="0"/>
        <v>1716.9440950799999</v>
      </c>
      <c r="G3" s="65">
        <f t="shared" si="0"/>
        <v>2458.5922238399994</v>
      </c>
      <c r="H3" s="65">
        <f t="shared" si="0"/>
        <v>1827.0312861600003</v>
      </c>
      <c r="I3" s="65">
        <f t="shared" si="0"/>
        <v>1535.0676069600001</v>
      </c>
      <c r="J3" s="65">
        <f t="shared" si="0"/>
        <v>1330.2093488399994</v>
      </c>
      <c r="K3" s="65">
        <f t="shared" si="0"/>
        <v>1235.2073979599998</v>
      </c>
      <c r="L3" s="65">
        <f t="shared" si="0"/>
        <v>1127.7092811599998</v>
      </c>
      <c r="M3" s="65">
        <f t="shared" si="0"/>
        <v>954.28604015999952</v>
      </c>
      <c r="N3" s="65">
        <f t="shared" si="0"/>
        <v>884.06048951999935</v>
      </c>
      <c r="O3" s="65">
        <f t="shared" si="0"/>
        <v>832.57255224000028</v>
      </c>
      <c r="P3" s="65">
        <f t="shared" si="0"/>
        <v>764.46777851999991</v>
      </c>
      <c r="Q3" s="65">
        <f t="shared" si="0"/>
        <v>767.16311328000029</v>
      </c>
      <c r="R3" s="65">
        <f t="shared" ref="R3:V3" si="1">SUM(R4,R15,R17,R27)</f>
        <v>696.70499327999983</v>
      </c>
      <c r="S3" s="65">
        <f t="shared" si="1"/>
        <v>680.21375760000046</v>
      </c>
      <c r="T3" s="65">
        <f t="shared" si="1"/>
        <v>637.20041363999997</v>
      </c>
      <c r="U3" s="65">
        <f t="shared" si="1"/>
        <v>614.17661939999971</v>
      </c>
      <c r="V3" s="65">
        <f t="shared" si="1"/>
        <v>649.80257291999965</v>
      </c>
      <c r="W3" s="65">
        <f t="shared" ref="W3" si="2">SUM(W4,W15,W17,W27)</f>
        <v>676.45148112000027</v>
      </c>
      <c r="DA3" s="87" t="s">
        <v>264</v>
      </c>
    </row>
    <row r="4" spans="1:105" ht="12.95" customHeight="1" x14ac:dyDescent="0.25">
      <c r="A4" s="68" t="s">
        <v>57</v>
      </c>
      <c r="B4" s="69">
        <f t="shared" ref="B4:Q4" si="3">SUM(B5:B14)</f>
        <v>2798.2957042018666</v>
      </c>
      <c r="C4" s="69">
        <f t="shared" si="3"/>
        <v>2724.7989893081231</v>
      </c>
      <c r="D4" s="69">
        <f t="shared" si="3"/>
        <v>2360.8317864190844</v>
      </c>
      <c r="E4" s="69">
        <f t="shared" si="3"/>
        <v>2232.6831723397372</v>
      </c>
      <c r="F4" s="69">
        <f t="shared" si="3"/>
        <v>1623.1972205338157</v>
      </c>
      <c r="G4" s="69">
        <f t="shared" si="3"/>
        <v>2331.5517048727884</v>
      </c>
      <c r="H4" s="69">
        <f t="shared" si="3"/>
        <v>1731.1273852419142</v>
      </c>
      <c r="I4" s="69">
        <f t="shared" si="3"/>
        <v>1451.3211439711038</v>
      </c>
      <c r="J4" s="69">
        <f t="shared" si="3"/>
        <v>1259.3479177474967</v>
      </c>
      <c r="K4" s="69">
        <f t="shared" si="3"/>
        <v>1166.9416094909434</v>
      </c>
      <c r="L4" s="69">
        <f t="shared" si="3"/>
        <v>1076.6964637819883</v>
      </c>
      <c r="M4" s="69">
        <f t="shared" si="3"/>
        <v>903.9755746378662</v>
      </c>
      <c r="N4" s="69">
        <f t="shared" si="3"/>
        <v>838.07622619991525</v>
      </c>
      <c r="O4" s="69">
        <f t="shared" si="3"/>
        <v>781.79107700557915</v>
      </c>
      <c r="P4" s="69">
        <f t="shared" si="3"/>
        <v>712.68860604803024</v>
      </c>
      <c r="Q4" s="69">
        <f t="shared" si="3"/>
        <v>712.67104403679832</v>
      </c>
      <c r="R4" s="69">
        <f t="shared" ref="R4:V4" si="4">SUM(R5:R14)</f>
        <v>646.32846341851382</v>
      </c>
      <c r="S4" s="69">
        <f t="shared" si="4"/>
        <v>634.03095730766017</v>
      </c>
      <c r="T4" s="69">
        <f t="shared" si="4"/>
        <v>590.2034727159288</v>
      </c>
      <c r="U4" s="69">
        <f t="shared" si="4"/>
        <v>568.57570218935246</v>
      </c>
      <c r="V4" s="69">
        <f t="shared" si="4"/>
        <v>601.06176073305164</v>
      </c>
      <c r="W4" s="69">
        <f t="shared" ref="W4" si="5">SUM(W5:W14)</f>
        <v>646.82160919672242</v>
      </c>
      <c r="DA4" s="88" t="s">
        <v>265</v>
      </c>
    </row>
    <row r="5" spans="1:105" ht="12" customHeight="1" x14ac:dyDescent="0.25">
      <c r="A5" s="28" t="s">
        <v>51</v>
      </c>
      <c r="B5" s="72">
        <v>0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446</v>
      </c>
    </row>
    <row r="6" spans="1:105" ht="12" customHeight="1" x14ac:dyDescent="0.25">
      <c r="A6" s="28" t="s">
        <v>74</v>
      </c>
      <c r="B6" s="72">
        <v>0</v>
      </c>
      <c r="C6" s="72">
        <v>0</v>
      </c>
      <c r="D6" s="72">
        <v>2.4130827769466374</v>
      </c>
      <c r="E6" s="72">
        <v>4.8112136557801284</v>
      </c>
      <c r="F6" s="72">
        <v>4.7443117340228538</v>
      </c>
      <c r="G6" s="72">
        <v>7.8712078094658464</v>
      </c>
      <c r="H6" s="72">
        <v>7.9401536735072922</v>
      </c>
      <c r="I6" s="72">
        <v>9.2753230121470143</v>
      </c>
      <c r="J6" s="72">
        <v>8.9708775898968334</v>
      </c>
      <c r="K6" s="72">
        <v>8.9160694465846841</v>
      </c>
      <c r="L6" s="72">
        <v>10.408219706830861</v>
      </c>
      <c r="M6" s="72">
        <v>9.449756543367176</v>
      </c>
      <c r="N6" s="72">
        <v>9.5006409351022629</v>
      </c>
      <c r="O6" s="72">
        <v>9.2097799995612561</v>
      </c>
      <c r="P6" s="72">
        <v>13.050880992806519</v>
      </c>
      <c r="Q6" s="72">
        <v>7.9444033542941153</v>
      </c>
      <c r="R6" s="72">
        <v>8.5899727997395257</v>
      </c>
      <c r="S6" s="72">
        <v>8.3487416934844063</v>
      </c>
      <c r="T6" s="72">
        <v>7.9519629599999995</v>
      </c>
      <c r="U6" s="72">
        <v>7.9519629599999941</v>
      </c>
      <c r="V6" s="72">
        <v>7.9519629599999995</v>
      </c>
      <c r="W6" s="72">
        <v>7.4431466613523316</v>
      </c>
      <c r="DA6" s="89" t="s">
        <v>447</v>
      </c>
    </row>
    <row r="7" spans="1:105" ht="12" customHeight="1" x14ac:dyDescent="0.25">
      <c r="A7" s="28" t="s">
        <v>205</v>
      </c>
      <c r="B7" s="72">
        <v>2585.9081068233472</v>
      </c>
      <c r="C7" s="72">
        <v>2475.078386861861</v>
      </c>
      <c r="D7" s="72">
        <v>2204.0266416715472</v>
      </c>
      <c r="E7" s="72">
        <v>2089.5376268427081</v>
      </c>
      <c r="F7" s="72">
        <v>1477.8568291203449</v>
      </c>
      <c r="G7" s="72">
        <v>2178.6553259245647</v>
      </c>
      <c r="H7" s="72">
        <v>1609.5836388728578</v>
      </c>
      <c r="I7" s="72">
        <v>1328.6341496550153</v>
      </c>
      <c r="J7" s="72">
        <v>1139.6066738256891</v>
      </c>
      <c r="K7" s="72">
        <v>997.73285257040857</v>
      </c>
      <c r="L7" s="72">
        <v>885.34723098046391</v>
      </c>
      <c r="M7" s="72">
        <v>741.2949107534107</v>
      </c>
      <c r="N7" s="72">
        <v>728.81474346844971</v>
      </c>
      <c r="O7" s="72">
        <v>699.38274643801003</v>
      </c>
      <c r="P7" s="72">
        <v>636.18397851574787</v>
      </c>
      <c r="Q7" s="72">
        <v>645.48377725582282</v>
      </c>
      <c r="R7" s="72">
        <v>572.31732944255361</v>
      </c>
      <c r="S7" s="72">
        <v>568.98371632341764</v>
      </c>
      <c r="T7" s="72">
        <v>511.52595208813079</v>
      </c>
      <c r="U7" s="72">
        <v>517.61385833127736</v>
      </c>
      <c r="V7" s="72">
        <v>551.87233935390441</v>
      </c>
      <c r="W7" s="72">
        <v>574.56810061613646</v>
      </c>
      <c r="DA7" s="89" t="s">
        <v>448</v>
      </c>
    </row>
    <row r="8" spans="1:105" ht="12" customHeight="1" x14ac:dyDescent="0.25">
      <c r="A8" s="28" t="s">
        <v>192</v>
      </c>
      <c r="B8" s="72">
        <v>212.3875973785193</v>
      </c>
      <c r="C8" s="72">
        <v>249.72060244626229</v>
      </c>
      <c r="D8" s="72">
        <v>154.39206197059036</v>
      </c>
      <c r="E8" s="72">
        <v>138.33433184124905</v>
      </c>
      <c r="F8" s="72">
        <v>140.59607967944791</v>
      </c>
      <c r="G8" s="72">
        <v>145.02517113875763</v>
      </c>
      <c r="H8" s="72">
        <v>113.60359269554917</v>
      </c>
      <c r="I8" s="72">
        <v>113.41167130394142</v>
      </c>
      <c r="J8" s="72">
        <v>110.77036633191082</v>
      </c>
      <c r="K8" s="72">
        <v>160.29268747395014</v>
      </c>
      <c r="L8" s="72">
        <v>180.94101309469363</v>
      </c>
      <c r="M8" s="72">
        <v>153.23090734108834</v>
      </c>
      <c r="N8" s="72">
        <v>99.760841796363195</v>
      </c>
      <c r="O8" s="72">
        <v>73.198550568007803</v>
      </c>
      <c r="P8" s="72">
        <v>63.453746539475915</v>
      </c>
      <c r="Q8" s="72">
        <v>59.242863426681431</v>
      </c>
      <c r="R8" s="72">
        <v>65.42116117622075</v>
      </c>
      <c r="S8" s="72">
        <v>56.69849929075815</v>
      </c>
      <c r="T8" s="72">
        <v>70.725557667798029</v>
      </c>
      <c r="U8" s="72">
        <v>43.009880898075103</v>
      </c>
      <c r="V8" s="72">
        <v>41.237458419147302</v>
      </c>
      <c r="W8" s="72">
        <v>64.810361919233614</v>
      </c>
      <c r="DA8" s="89" t="s">
        <v>449</v>
      </c>
    </row>
    <row r="9" spans="1:105" ht="12" customHeight="1" x14ac:dyDescent="0.25">
      <c r="A9" s="28" t="s">
        <v>207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450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451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452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453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454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455</v>
      </c>
    </row>
    <row r="15" spans="1:105" ht="12.95" customHeight="1" x14ac:dyDescent="0.25">
      <c r="A15" s="68" t="s">
        <v>92</v>
      </c>
      <c r="B15" s="69">
        <f t="shared" ref="B15:W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266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456</v>
      </c>
    </row>
    <row r="17" spans="1:105" ht="12.95" customHeight="1" x14ac:dyDescent="0.25">
      <c r="A17" s="68" t="s">
        <v>55</v>
      </c>
      <c r="B17" s="69">
        <f t="shared" ref="B17:Q17" si="7">SUM(B18:B26)</f>
        <v>174.19511719539969</v>
      </c>
      <c r="C17" s="69">
        <f t="shared" si="7"/>
        <v>155.15063983665584</v>
      </c>
      <c r="D17" s="69">
        <f t="shared" si="7"/>
        <v>134.28231961783194</v>
      </c>
      <c r="E17" s="69">
        <f t="shared" si="7"/>
        <v>124.06639355984494</v>
      </c>
      <c r="F17" s="69">
        <f t="shared" si="7"/>
        <v>92.518375238557368</v>
      </c>
      <c r="G17" s="69">
        <f t="shared" si="7"/>
        <v>125.84867609115162</v>
      </c>
      <c r="H17" s="69">
        <f t="shared" si="7"/>
        <v>94.937614856994259</v>
      </c>
      <c r="I17" s="69">
        <f t="shared" si="7"/>
        <v>82.701416878762416</v>
      </c>
      <c r="J17" s="69">
        <f t="shared" si="7"/>
        <v>69.792292455207061</v>
      </c>
      <c r="K17" s="69">
        <f t="shared" si="7"/>
        <v>66.559729132083206</v>
      </c>
      <c r="L17" s="69">
        <f t="shared" si="7"/>
        <v>49.335396198663823</v>
      </c>
      <c r="M17" s="69">
        <f t="shared" si="7"/>
        <v>48.720185509360661</v>
      </c>
      <c r="N17" s="69">
        <f t="shared" si="7"/>
        <v>44.955644758357813</v>
      </c>
      <c r="O17" s="69">
        <f t="shared" si="7"/>
        <v>49.879262204100208</v>
      </c>
      <c r="P17" s="69">
        <f t="shared" si="7"/>
        <v>50.934383181078495</v>
      </c>
      <c r="Q17" s="69">
        <f t="shared" si="7"/>
        <v>53.633914735466391</v>
      </c>
      <c r="R17" s="69">
        <f t="shared" ref="R17:V17" si="8">SUM(R18:R26)</f>
        <v>49.479053969626534</v>
      </c>
      <c r="S17" s="69">
        <f t="shared" si="8"/>
        <v>45.33951381613803</v>
      </c>
      <c r="T17" s="69">
        <f t="shared" si="8"/>
        <v>45.838904324350693</v>
      </c>
      <c r="U17" s="69">
        <f t="shared" si="8"/>
        <v>44.870221004788867</v>
      </c>
      <c r="V17" s="69">
        <f t="shared" si="8"/>
        <v>48.020881606688874</v>
      </c>
      <c r="W17" s="69">
        <f t="shared" ref="W17" si="9">SUM(W18:W26)</f>
        <v>28.570827596063584</v>
      </c>
      <c r="DA17" s="88" t="s">
        <v>267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457</v>
      </c>
    </row>
    <row r="19" spans="1:105" s="2" customFormat="1" ht="12" customHeight="1" x14ac:dyDescent="0.25">
      <c r="A19" s="28" t="s">
        <v>74</v>
      </c>
      <c r="B19" s="72">
        <v>0</v>
      </c>
      <c r="C19" s="72">
        <v>0</v>
      </c>
      <c r="D19" s="72">
        <v>0.57157246305336307</v>
      </c>
      <c r="E19" s="72">
        <v>1.1580968242198713</v>
      </c>
      <c r="F19" s="72">
        <v>1.2249987459771443</v>
      </c>
      <c r="G19" s="72">
        <v>1.9870818705341546</v>
      </c>
      <c r="H19" s="72">
        <v>2.1180368064927038</v>
      </c>
      <c r="I19" s="72">
        <v>2.5976487078529882</v>
      </c>
      <c r="J19" s="72">
        <v>2.5318233301031703</v>
      </c>
      <c r="K19" s="72">
        <v>2.6375153134153169</v>
      </c>
      <c r="L19" s="72">
        <v>2.5121867731691436</v>
      </c>
      <c r="M19" s="72">
        <v>2.6917182966328235</v>
      </c>
      <c r="N19" s="72">
        <v>2.5454267048977357</v>
      </c>
      <c r="O19" s="72">
        <v>2.8839912404387467</v>
      </c>
      <c r="P19" s="72">
        <v>4.5106314471934814</v>
      </c>
      <c r="Q19" s="72">
        <v>2.889765685705882</v>
      </c>
      <c r="R19" s="72">
        <v>3.1096758402604694</v>
      </c>
      <c r="S19" s="72">
        <v>3.0403792265155882</v>
      </c>
      <c r="T19" s="72">
        <v>2.9053764000000011</v>
      </c>
      <c r="U19" s="72">
        <v>2.9053763999999989</v>
      </c>
      <c r="V19" s="72">
        <v>2.9053763999999971</v>
      </c>
      <c r="W19" s="72">
        <v>3.4141926986476698</v>
      </c>
      <c r="DA19" s="89" t="s">
        <v>458</v>
      </c>
    </row>
    <row r="20" spans="1:105" ht="12" customHeight="1" x14ac:dyDescent="0.25">
      <c r="A20" s="28" t="s">
        <v>205</v>
      </c>
      <c r="B20" s="72">
        <v>159.95529413665281</v>
      </c>
      <c r="C20" s="72">
        <v>139.85038033813873</v>
      </c>
      <c r="D20" s="72">
        <v>124.37251384845322</v>
      </c>
      <c r="E20" s="72">
        <v>114.85544735729167</v>
      </c>
      <c r="F20" s="72">
        <v>82.985265479654913</v>
      </c>
      <c r="G20" s="72">
        <v>115.85325823543448</v>
      </c>
      <c r="H20" s="72">
        <v>86.436206807142383</v>
      </c>
      <c r="I20" s="72">
        <v>73.370715584984822</v>
      </c>
      <c r="J20" s="72">
        <v>60.714964094310552</v>
      </c>
      <c r="K20" s="72">
        <v>54.171260629591067</v>
      </c>
      <c r="L20" s="72">
        <v>38.140703699536154</v>
      </c>
      <c r="M20" s="72">
        <v>37.665974566588773</v>
      </c>
      <c r="N20" s="72">
        <v>37.221168411549527</v>
      </c>
      <c r="O20" s="72">
        <v>42.634574561990185</v>
      </c>
      <c r="P20" s="72">
        <v>42.308337564252113</v>
      </c>
      <c r="Q20" s="72">
        <v>46.571396984177483</v>
      </c>
      <c r="R20" s="72">
        <v>41.69907519744627</v>
      </c>
      <c r="S20" s="72">
        <v>38.599579756582806</v>
      </c>
      <c r="T20" s="72">
        <v>38.021832191869215</v>
      </c>
      <c r="U20" s="72">
        <v>38.958144428722356</v>
      </c>
      <c r="V20" s="72">
        <v>42.406208846095375</v>
      </c>
      <c r="W20" s="72">
        <v>20.934611383863814</v>
      </c>
      <c r="DA20" s="89" t="s">
        <v>459</v>
      </c>
    </row>
    <row r="21" spans="1:105" ht="12" customHeight="1" x14ac:dyDescent="0.25">
      <c r="A21" s="28" t="s">
        <v>192</v>
      </c>
      <c r="B21" s="72">
        <v>14.239823058746866</v>
      </c>
      <c r="C21" s="72">
        <v>15.300259498517097</v>
      </c>
      <c r="D21" s="72">
        <v>9.3382333063253711</v>
      </c>
      <c r="E21" s="72">
        <v>8.052849378333411</v>
      </c>
      <c r="F21" s="72">
        <v>8.3081110129253144</v>
      </c>
      <c r="G21" s="72">
        <v>8.0083359851829741</v>
      </c>
      <c r="H21" s="72">
        <v>6.3833712433591696</v>
      </c>
      <c r="I21" s="72">
        <v>6.733052585924618</v>
      </c>
      <c r="J21" s="72">
        <v>6.5455050307933336</v>
      </c>
      <c r="K21" s="72">
        <v>9.7509531890768244</v>
      </c>
      <c r="L21" s="72">
        <v>8.6825057259585297</v>
      </c>
      <c r="M21" s="72">
        <v>8.3624926461390672</v>
      </c>
      <c r="N21" s="72">
        <v>5.1890496419105485</v>
      </c>
      <c r="O21" s="72">
        <v>4.3606964016712766</v>
      </c>
      <c r="P21" s="72">
        <v>4.1154141696328965</v>
      </c>
      <c r="Q21" s="72">
        <v>4.1727520655830226</v>
      </c>
      <c r="R21" s="72">
        <v>4.6703029319197906</v>
      </c>
      <c r="S21" s="72">
        <v>3.6995548330396342</v>
      </c>
      <c r="T21" s="72">
        <v>4.9116957324814754</v>
      </c>
      <c r="U21" s="72">
        <v>3.0067001760665066</v>
      </c>
      <c r="V21" s="72">
        <v>2.7092963605935032</v>
      </c>
      <c r="W21" s="72">
        <v>4.2220235135520987</v>
      </c>
      <c r="DA21" s="89" t="s">
        <v>460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461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462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463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464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465</v>
      </c>
    </row>
    <row r="27" spans="1:105" ht="12.95" customHeight="1" x14ac:dyDescent="0.25">
      <c r="A27" s="68" t="s">
        <v>54</v>
      </c>
      <c r="B27" s="69">
        <f t="shared" ref="B27:Q27" si="10">SUM(B28:B32)</f>
        <v>1.8298395627338211</v>
      </c>
      <c r="C27" s="69">
        <f t="shared" si="10"/>
        <v>2.0202080552205555</v>
      </c>
      <c r="D27" s="69">
        <f t="shared" si="10"/>
        <v>1.2704847230842629</v>
      </c>
      <c r="E27" s="69">
        <f t="shared" si="10"/>
        <v>1.145678780417593</v>
      </c>
      <c r="F27" s="69">
        <f t="shared" si="10"/>
        <v>1.2284993076267896</v>
      </c>
      <c r="G27" s="69">
        <f t="shared" si="10"/>
        <v>1.1918428760594528</v>
      </c>
      <c r="H27" s="69">
        <f t="shared" si="10"/>
        <v>0.96628606109168491</v>
      </c>
      <c r="I27" s="69">
        <f t="shared" si="10"/>
        <v>1.0450461101339557</v>
      </c>
      <c r="J27" s="69">
        <f t="shared" si="10"/>
        <v>1.0691386372958467</v>
      </c>
      <c r="K27" s="69">
        <f t="shared" si="10"/>
        <v>1.7060593369730137</v>
      </c>
      <c r="L27" s="69">
        <f t="shared" si="10"/>
        <v>1.6774211793477833</v>
      </c>
      <c r="M27" s="69">
        <f t="shared" si="10"/>
        <v>1.5902800127726324</v>
      </c>
      <c r="N27" s="69">
        <f t="shared" si="10"/>
        <v>1.0286185617262367</v>
      </c>
      <c r="O27" s="69">
        <f t="shared" si="10"/>
        <v>0.90221303032088196</v>
      </c>
      <c r="P27" s="69">
        <f t="shared" si="10"/>
        <v>0.84478929089119514</v>
      </c>
      <c r="Q27" s="69">
        <f t="shared" si="10"/>
        <v>0.85815450773552726</v>
      </c>
      <c r="R27" s="69">
        <f t="shared" ref="R27:V27" si="11">SUM(R28:R32)</f>
        <v>0.89747589185943133</v>
      </c>
      <c r="S27" s="69">
        <f t="shared" si="11"/>
        <v>0.84328647620219865</v>
      </c>
      <c r="T27" s="69">
        <f t="shared" si="11"/>
        <v>1.1580365997205018</v>
      </c>
      <c r="U27" s="69">
        <f t="shared" si="11"/>
        <v>0.73069620585838846</v>
      </c>
      <c r="V27" s="69">
        <f t="shared" si="11"/>
        <v>0.71993058025919532</v>
      </c>
      <c r="W27" s="69">
        <f t="shared" ref="W27" si="12">SUM(W28:W32)</f>
        <v>1.0590443272142738</v>
      </c>
      <c r="DA27" s="88" t="s">
        <v>268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466</v>
      </c>
    </row>
    <row r="29" spans="1:105" s="2" customFormat="1" ht="12" customHeight="1" x14ac:dyDescent="0.25">
      <c r="A29" s="28" t="s">
        <v>74</v>
      </c>
      <c r="B29" s="72">
        <v>0</v>
      </c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DA29" s="89" t="s">
        <v>467</v>
      </c>
    </row>
    <row r="30" spans="1:105" ht="12" customHeight="1" x14ac:dyDescent="0.25">
      <c r="A30" s="28" t="s">
        <v>192</v>
      </c>
      <c r="B30" s="72">
        <v>1.8298395627338211</v>
      </c>
      <c r="C30" s="72">
        <v>2.0202080552205555</v>
      </c>
      <c r="D30" s="72">
        <v>1.2704847230842629</v>
      </c>
      <c r="E30" s="72">
        <v>1.145678780417593</v>
      </c>
      <c r="F30" s="72">
        <v>1.2284993076267896</v>
      </c>
      <c r="G30" s="72">
        <v>1.1918428760594528</v>
      </c>
      <c r="H30" s="72">
        <v>0.96628606109168491</v>
      </c>
      <c r="I30" s="72">
        <v>1.0450461101339557</v>
      </c>
      <c r="J30" s="72">
        <v>1.0691386372958467</v>
      </c>
      <c r="K30" s="72">
        <v>1.7060593369730137</v>
      </c>
      <c r="L30" s="72">
        <v>1.6774211793477833</v>
      </c>
      <c r="M30" s="72">
        <v>1.5902800127726324</v>
      </c>
      <c r="N30" s="72">
        <v>1.0286185617262367</v>
      </c>
      <c r="O30" s="72">
        <v>0.90221303032088196</v>
      </c>
      <c r="P30" s="72">
        <v>0.84478929089119514</v>
      </c>
      <c r="Q30" s="72">
        <v>0.85815450773552726</v>
      </c>
      <c r="R30" s="72">
        <v>0.89747589185943133</v>
      </c>
      <c r="S30" s="72">
        <v>0.84328647620219865</v>
      </c>
      <c r="T30" s="72">
        <v>1.1580365997205018</v>
      </c>
      <c r="U30" s="72">
        <v>0.73069620585838846</v>
      </c>
      <c r="V30" s="72">
        <v>0.71993058025919532</v>
      </c>
      <c r="W30" s="72">
        <v>1.0590443272142738</v>
      </c>
      <c r="DA30" s="89" t="s">
        <v>468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469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470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17565.302204924257</v>
      </c>
      <c r="C3" s="65">
        <f>IF(RES_hh_fec!C3=0,0,1000*11630*RES_hh_fec!C3/RES_hh_num!C3)</f>
        <v>17978.635581764425</v>
      </c>
      <c r="D3" s="65">
        <f>IF(RES_hh_fec!D3=0,0,1000*11630*RES_hh_fec!D3/RES_hh_num!D3)</f>
        <v>17345.545941213855</v>
      </c>
      <c r="E3" s="65">
        <f>IF(RES_hh_fec!E3=0,0,1000*11630*RES_hh_fec!E3/RES_hh_num!E3)</f>
        <v>17311.164037591014</v>
      </c>
      <c r="F3" s="65">
        <f>IF(RES_hh_fec!F3=0,0,1000*11630*RES_hh_fec!F3/RES_hh_num!F3)</f>
        <v>16508.027798411276</v>
      </c>
      <c r="G3" s="65">
        <f>IF(RES_hh_fec!G3=0,0,1000*11630*RES_hh_fec!G3/RES_hh_num!G3)</f>
        <v>18001.234294028804</v>
      </c>
      <c r="H3" s="65">
        <f>IF(RES_hh_fec!H3=0,0,1000*11630*RES_hh_fec!H3/RES_hh_num!H3)</f>
        <v>17241.763327299137</v>
      </c>
      <c r="I3" s="65">
        <f>IF(RES_hh_fec!I3=0,0,1000*11630*RES_hh_fec!I3/RES_hh_num!I3)</f>
        <v>16414.159135946236</v>
      </c>
      <c r="J3" s="65">
        <f>IF(RES_hh_fec!J3=0,0,1000*11630*RES_hh_fec!J3/RES_hh_num!J3)</f>
        <v>15544.692295167388</v>
      </c>
      <c r="K3" s="65">
        <f>IF(RES_hh_fec!K3=0,0,1000*11630*RES_hh_fec!K3/RES_hh_num!K3)</f>
        <v>15785.289352681051</v>
      </c>
      <c r="L3" s="65">
        <f>IF(RES_hh_fec!L3=0,0,1000*11630*RES_hh_fec!L3/RES_hh_num!L3)</f>
        <v>18633.017016022219</v>
      </c>
      <c r="M3" s="65">
        <f>IF(RES_hh_fec!M3=0,0,1000*11630*RES_hh_fec!M3/RES_hh_num!M3)</f>
        <v>17063.663622700358</v>
      </c>
      <c r="N3" s="65">
        <f>IF(RES_hh_fec!N3=0,0,1000*11630*RES_hh_fec!N3/RES_hh_num!N3)</f>
        <v>17920.759793022047</v>
      </c>
      <c r="O3" s="65">
        <f>IF(RES_hh_fec!O3=0,0,1000*11630*RES_hh_fec!O3/RES_hh_num!O3)</f>
        <v>16644.432111127931</v>
      </c>
      <c r="P3" s="65">
        <f>IF(RES_hh_fec!P3=0,0,1000*11630*RES_hh_fec!P3/RES_hh_num!P3)</f>
        <v>15342.624109717284</v>
      </c>
      <c r="Q3" s="65">
        <f>IF(RES_hh_fec!Q3=0,0,1000*11630*RES_hh_fec!Q3/RES_hh_num!Q3)</f>
        <v>15594.264515275916</v>
      </c>
      <c r="R3" s="65">
        <f>IF(RES_hh_fec!R3=0,0,1000*11630*RES_hh_fec!R3/RES_hh_num!R3)</f>
        <v>16062.974029206438</v>
      </c>
      <c r="S3" s="65">
        <f>IF(RES_hh_fec!S3=0,0,1000*11630*RES_hh_fec!S3/RES_hh_num!S3)</f>
        <v>16065.791746636658</v>
      </c>
      <c r="T3" s="65">
        <f>IF(RES_hh_fec!T3=0,0,1000*11630*RES_hh_fec!T3/RES_hh_num!T3)</f>
        <v>15268.738084313371</v>
      </c>
      <c r="U3" s="65">
        <f>IF(RES_hh_fec!U3=0,0,1000*11630*RES_hh_fec!U3/RES_hh_num!U3)</f>
        <v>14687.765048834453</v>
      </c>
      <c r="V3" s="65">
        <f>IF(RES_hh_fec!V3=0,0,1000*11630*RES_hh_fec!V3/RES_hh_num!V3)</f>
        <v>14000.808120746771</v>
      </c>
      <c r="W3" s="65">
        <f>IF(RES_hh_fec!W3=0,0,1000*11630*RES_hh_fec!W3/RES_hh_num!W3)</f>
        <v>15334.928126935269</v>
      </c>
      <c r="DA3" s="87" t="s">
        <v>271</v>
      </c>
    </row>
    <row r="4" spans="1:105" ht="12.95" customHeight="1" x14ac:dyDescent="0.25">
      <c r="A4" s="68" t="s">
        <v>57</v>
      </c>
      <c r="B4" s="69">
        <f>IF(RES_hh_fec!B4=0,0,1000*11630*RES_hh_fec!B4/RES_hh_num!B4)</f>
        <v>16172.555013117972</v>
      </c>
      <c r="C4" s="69">
        <f>IF(RES_hh_fec!C4=0,0,1000*11630*RES_hh_fec!C4/RES_hh_num!C4)</f>
        <v>16643.803500452399</v>
      </c>
      <c r="D4" s="69">
        <f>IF(RES_hh_fec!D4=0,0,1000*11630*RES_hh_fec!D4/RES_hh_num!D4)</f>
        <v>16027.701292894963</v>
      </c>
      <c r="E4" s="69">
        <f>IF(RES_hh_fec!E4=0,0,1000*11630*RES_hh_fec!E4/RES_hh_num!E4)</f>
        <v>15991.563743875151</v>
      </c>
      <c r="F4" s="69">
        <f>IF(RES_hh_fec!F4=0,0,1000*11630*RES_hh_fec!F4/RES_hh_num!F4)</f>
        <v>15180.777614424393</v>
      </c>
      <c r="G4" s="69">
        <f>IF(RES_hh_fec!G4=0,0,1000*11630*RES_hh_fec!G4/RES_hh_num!G4)</f>
        <v>16615.207408645565</v>
      </c>
      <c r="H4" s="69">
        <f>IF(RES_hh_fec!H4=0,0,1000*11630*RES_hh_fec!H4/RES_hh_num!H4)</f>
        <v>15860.929389670335</v>
      </c>
      <c r="I4" s="69">
        <f>IF(RES_hh_fec!I4=0,0,1000*11630*RES_hh_fec!I4/RES_hh_num!I4)</f>
        <v>15048.766530719166</v>
      </c>
      <c r="J4" s="69">
        <f>IF(RES_hh_fec!J4=0,0,1000*11630*RES_hh_fec!J4/RES_hh_num!J4)</f>
        <v>14260.023030785229</v>
      </c>
      <c r="K4" s="69">
        <f>IF(RES_hh_fec!K4=0,0,1000*11630*RES_hh_fec!K4/RES_hh_num!K4)</f>
        <v>14427.862030269118</v>
      </c>
      <c r="L4" s="69">
        <f>IF(RES_hh_fec!L4=0,0,1000*11630*RES_hh_fec!L4/RES_hh_num!L4)</f>
        <v>17299.59680781823</v>
      </c>
      <c r="M4" s="69">
        <f>IF(RES_hh_fec!M4=0,0,1000*11630*RES_hh_fec!M4/RES_hh_num!M4)</f>
        <v>15680.018814594028</v>
      </c>
      <c r="N4" s="69">
        <f>IF(RES_hh_fec!N4=0,0,1000*11630*RES_hh_fec!N4/RES_hh_num!N4)</f>
        <v>16531.337883431264</v>
      </c>
      <c r="O4" s="69">
        <f>IF(RES_hh_fec!O4=0,0,1000*11630*RES_hh_fec!O4/RES_hh_num!O4)</f>
        <v>15153.521202272041</v>
      </c>
      <c r="P4" s="69">
        <f>IF(RES_hh_fec!P4=0,0,1000*11630*RES_hh_fec!P4/RES_hh_num!P4)</f>
        <v>13849.506845219925</v>
      </c>
      <c r="Q4" s="69">
        <f>IF(RES_hh_fec!Q4=0,0,1000*11630*RES_hh_fec!Q4/RES_hh_num!Q4)</f>
        <v>13981.08244762711</v>
      </c>
      <c r="R4" s="69">
        <f>IF(RES_hh_fec!R4=0,0,1000*11630*RES_hh_fec!R4/RES_hh_num!R4)</f>
        <v>14363.471074185427</v>
      </c>
      <c r="S4" s="69">
        <f>IF(RES_hh_fec!S4=0,0,1000*11630*RES_hh_fec!S4/RES_hh_num!S4)</f>
        <v>14453.025049859489</v>
      </c>
      <c r="T4" s="69">
        <f>IF(RES_hh_fec!T4=0,0,1000*11630*RES_hh_fec!T4/RES_hh_num!T4)</f>
        <v>13586.371209092415</v>
      </c>
      <c r="U4" s="69">
        <f>IF(RES_hh_fec!U4=0,0,1000*11630*RES_hh_fec!U4/RES_hh_num!U4)</f>
        <v>13024.599945455164</v>
      </c>
      <c r="V4" s="69">
        <f>IF(RES_hh_fec!V4=0,0,1000*11630*RES_hh_fec!V4/RES_hh_num!V4)</f>
        <v>12406.352287860793</v>
      </c>
      <c r="W4" s="69">
        <f>IF(RES_hh_fec!W4=0,0,1000*11630*RES_hh_fec!W4/RES_hh_num!W4)</f>
        <v>13656.293111239464</v>
      </c>
      <c r="DA4" s="88" t="s">
        <v>272</v>
      </c>
    </row>
    <row r="5" spans="1:105" ht="12" customHeight="1" x14ac:dyDescent="0.25">
      <c r="A5" s="28" t="s">
        <v>51</v>
      </c>
      <c r="B5" s="72">
        <f>IF(RES_hh_fec!B5=0,0,1000*11630*RES_hh_fec!B5/RES_hh_num!B5)</f>
        <v>0</v>
      </c>
      <c r="C5" s="72">
        <f>IF(RES_hh_fec!C5=0,0,1000*11630*RES_hh_fec!C5/RES_hh_num!C5)</f>
        <v>0</v>
      </c>
      <c r="D5" s="72">
        <f>IF(RES_hh_fec!D5=0,0,1000*11630*RES_hh_fec!D5/RES_hh_num!D5)</f>
        <v>0</v>
      </c>
      <c r="E5" s="72">
        <f>IF(RES_hh_fec!E5=0,0,1000*11630*RES_hh_fec!E5/RES_hh_num!E5)</f>
        <v>0</v>
      </c>
      <c r="F5" s="72">
        <f>IF(RES_hh_fec!F5=0,0,1000*11630*RES_hh_fec!F5/RES_hh_num!F5)</f>
        <v>0</v>
      </c>
      <c r="G5" s="72">
        <f>IF(RES_hh_fec!G5=0,0,1000*11630*RES_hh_fec!G5/RES_hh_num!G5)</f>
        <v>0</v>
      </c>
      <c r="H5" s="72">
        <f>IF(RES_hh_fec!H5=0,0,1000*11630*RES_hh_fec!H5/RES_hh_num!H5)</f>
        <v>0</v>
      </c>
      <c r="I5" s="72">
        <f>IF(RES_hh_fec!I5=0,0,1000*11630*RES_hh_fec!I5/RES_hh_num!I5)</f>
        <v>0</v>
      </c>
      <c r="J5" s="72">
        <f>IF(RES_hh_fec!J5=0,0,1000*11630*RES_hh_fec!J5/RES_hh_num!J5)</f>
        <v>0</v>
      </c>
      <c r="K5" s="72">
        <f>IF(RES_hh_fec!K5=0,0,1000*11630*RES_hh_fec!K5/RES_hh_num!K5)</f>
        <v>0</v>
      </c>
      <c r="L5" s="72">
        <f>IF(RES_hh_fec!L5=0,0,1000*11630*RES_hh_fec!L5/RES_hh_num!L5)</f>
        <v>0</v>
      </c>
      <c r="M5" s="72">
        <f>IF(RES_hh_fec!M5=0,0,1000*11630*RES_hh_fec!M5/RES_hh_num!M5)</f>
        <v>0</v>
      </c>
      <c r="N5" s="72">
        <f>IF(RES_hh_fec!N5=0,0,1000*11630*RES_hh_fec!N5/RES_hh_num!N5)</f>
        <v>0</v>
      </c>
      <c r="O5" s="72">
        <f>IF(RES_hh_fec!O5=0,0,1000*11630*RES_hh_fec!O5/RES_hh_num!O5)</f>
        <v>0</v>
      </c>
      <c r="P5" s="72">
        <f>IF(RES_hh_fec!P5=0,0,1000*11630*RES_hh_fec!P5/RES_hh_num!P5)</f>
        <v>0</v>
      </c>
      <c r="Q5" s="72">
        <f>IF(RES_hh_fec!Q5=0,0,1000*11630*RES_hh_fec!Q5/RES_hh_num!Q5)</f>
        <v>0</v>
      </c>
      <c r="R5" s="72">
        <f>IF(RES_hh_fec!R5=0,0,1000*11630*RES_hh_fec!R5/RES_hh_num!R5)</f>
        <v>0</v>
      </c>
      <c r="S5" s="72">
        <f>IF(RES_hh_fec!S5=0,0,1000*11630*RES_hh_fec!S5/RES_hh_num!S5)</f>
        <v>0</v>
      </c>
      <c r="T5" s="72">
        <f>IF(RES_hh_fec!T5=0,0,1000*11630*RES_hh_fec!T5/RES_hh_num!T5)</f>
        <v>0</v>
      </c>
      <c r="U5" s="72">
        <f>IF(RES_hh_fec!U5=0,0,1000*11630*RES_hh_fec!U5/RES_hh_num!U5)</f>
        <v>0</v>
      </c>
      <c r="V5" s="72">
        <f>IF(RES_hh_fec!V5=0,0,1000*11630*RES_hh_fec!V5/RES_hh_num!V5)</f>
        <v>0</v>
      </c>
      <c r="W5" s="72">
        <f>IF(RES_hh_fec!W5=0,0,1000*11630*RES_hh_fec!W5/RES_hh_num!W5)</f>
        <v>0</v>
      </c>
      <c r="DA5" s="89" t="s">
        <v>472</v>
      </c>
    </row>
    <row r="6" spans="1:105" ht="12" customHeight="1" x14ac:dyDescent="0.25">
      <c r="A6" s="28" t="s">
        <v>74</v>
      </c>
      <c r="B6" s="72">
        <f>IF(RES_hh_fec!B6=0,0,1000*11630*RES_hh_fec!B6/RES_hh_num!B6)</f>
        <v>0</v>
      </c>
      <c r="C6" s="72">
        <f>IF(RES_hh_fec!C6=0,0,1000*11630*RES_hh_fec!C6/RES_hh_num!C6)</f>
        <v>0</v>
      </c>
      <c r="D6" s="72">
        <f>IF(RES_hh_fec!D6=0,0,1000*11630*RES_hh_fec!D6/RES_hh_num!D6)</f>
        <v>20389.315055287007</v>
      </c>
      <c r="E6" s="72">
        <f>IF(RES_hh_fec!E6=0,0,1000*11630*RES_hh_fec!E6/RES_hh_num!E6)</f>
        <v>24095.387131622021</v>
      </c>
      <c r="F6" s="72">
        <f>IF(RES_hh_fec!F6=0,0,1000*11630*RES_hh_fec!F6/RES_hh_num!F6)</f>
        <v>18304.409074280818</v>
      </c>
      <c r="G6" s="72">
        <f>IF(RES_hh_fec!G6=0,0,1000*11630*RES_hh_fec!G6/RES_hh_num!G6)</f>
        <v>24079.569847220817</v>
      </c>
      <c r="H6" s="72">
        <f>IF(RES_hh_fec!H6=0,0,1000*11630*RES_hh_fec!H6/RES_hh_num!H6)</f>
        <v>21576.551453120799</v>
      </c>
      <c r="I6" s="72">
        <f>IF(RES_hh_fec!I6=0,0,1000*11630*RES_hh_fec!I6/RES_hh_num!I6)</f>
        <v>22709.495975324597</v>
      </c>
      <c r="J6" s="72">
        <f>IF(RES_hh_fec!J6=0,0,1000*11630*RES_hh_fec!J6/RES_hh_num!J6)</f>
        <v>21544.707667390405</v>
      </c>
      <c r="K6" s="72">
        <f>IF(RES_hh_fec!K6=0,0,1000*11630*RES_hh_fec!K6/RES_hh_num!K6)</f>
        <v>21733.208001718467</v>
      </c>
      <c r="L6" s="72">
        <f>IF(RES_hh_fec!L6=0,0,1000*11630*RES_hh_fec!L6/RES_hh_num!L6)</f>
        <v>26439.061096898284</v>
      </c>
      <c r="M6" s="72">
        <f>IF(RES_hh_fec!M6=0,0,1000*11630*RES_hh_fec!M6/RES_hh_num!M6)</f>
        <v>24615.12554654065</v>
      </c>
      <c r="N6" s="72">
        <f>IF(RES_hh_fec!N6=0,0,1000*11630*RES_hh_fec!N6/RES_hh_num!N6)</f>
        <v>23763.388978689083</v>
      </c>
      <c r="O6" s="72">
        <f>IF(RES_hh_fec!O6=0,0,1000*11630*RES_hh_fec!O6/RES_hh_num!O6)</f>
        <v>21762.287383898034</v>
      </c>
      <c r="P6" s="72">
        <f>IF(RES_hh_fec!P6=0,0,1000*11630*RES_hh_fec!P6/RES_hh_num!P6)</f>
        <v>27970.970177814172</v>
      </c>
      <c r="Q6" s="72">
        <f>IF(RES_hh_fec!Q6=0,0,1000*11630*RES_hh_fec!Q6/RES_hh_num!Q6)</f>
        <v>18893.96068537196</v>
      </c>
      <c r="R6" s="72">
        <f>IF(RES_hh_fec!R6=0,0,1000*11630*RES_hh_fec!R6/RES_hh_num!R6)</f>
        <v>21376.278337194821</v>
      </c>
      <c r="S6" s="72">
        <f>IF(RES_hh_fec!S6=0,0,1000*11630*RES_hh_fec!S6/RES_hh_num!S6)</f>
        <v>21644.695398677097</v>
      </c>
      <c r="T6" s="72">
        <f>IF(RES_hh_fec!T6=0,0,1000*11630*RES_hh_fec!T6/RES_hh_num!T6)</f>
        <v>19889.772727272724</v>
      </c>
      <c r="U6" s="72">
        <f>IF(RES_hh_fec!U6=0,0,1000*11630*RES_hh_fec!U6/RES_hh_num!U6)</f>
        <v>19255.225522552239</v>
      </c>
      <c r="V6" s="72">
        <f>IF(RES_hh_fec!V6=0,0,1000*11630*RES_hh_fec!V6/RES_hh_num!V6)</f>
        <v>18719.786096256681</v>
      </c>
      <c r="W6" s="72">
        <f>IF(RES_hh_fec!W6=0,0,1000*11630*RES_hh_fec!W6/RES_hh_num!W6)</f>
        <v>18213.506000115722</v>
      </c>
      <c r="DA6" s="89" t="s">
        <v>473</v>
      </c>
    </row>
    <row r="7" spans="1:105" ht="12" customHeight="1" x14ac:dyDescent="0.25">
      <c r="A7" s="28" t="s">
        <v>205</v>
      </c>
      <c r="B7" s="72">
        <f>IF(RES_hh_fec!B7=0,0,1000*11630*RES_hh_fec!B7/RES_hh_num!B7)</f>
        <v>25498.872800810925</v>
      </c>
      <c r="C7" s="72">
        <f>IF(RES_hh_fec!C7=0,0,1000*11630*RES_hh_fec!C7/RES_hh_num!C7)</f>
        <v>26101.138722864664</v>
      </c>
      <c r="D7" s="72">
        <f>IF(RES_hh_fec!D7=0,0,1000*11630*RES_hh_fec!D7/RES_hh_num!D7)</f>
        <v>26028.537071486531</v>
      </c>
      <c r="E7" s="72">
        <f>IF(RES_hh_fec!E7=0,0,1000*11630*RES_hh_fec!E7/RES_hh_num!E7)</f>
        <v>27274.339397425229</v>
      </c>
      <c r="F7" s="72">
        <f>IF(RES_hh_fec!F7=0,0,1000*11630*RES_hh_fec!F7/RES_hh_num!F7)</f>
        <v>21877.127552296282</v>
      </c>
      <c r="G7" s="72">
        <f>IF(RES_hh_fec!G7=0,0,1000*11630*RES_hh_fec!G7/RES_hh_num!G7)</f>
        <v>33529.216523456649</v>
      </c>
      <c r="H7" s="72">
        <f>IF(RES_hh_fec!H7=0,0,1000*11630*RES_hh_fec!H7/RES_hh_num!H7)</f>
        <v>28364.489089701998</v>
      </c>
      <c r="I7" s="72">
        <f>IF(RES_hh_fec!I7=0,0,1000*11630*RES_hh_fec!I7/RES_hh_num!I7)</f>
        <v>26680.412004291567</v>
      </c>
      <c r="J7" s="72">
        <f>IF(RES_hh_fec!J7=0,0,1000*11630*RES_hh_fec!J7/RES_hh_num!J7)</f>
        <v>27292.938345284118</v>
      </c>
      <c r="K7" s="72">
        <f>IF(RES_hh_fec!K7=0,0,1000*11630*RES_hh_fec!K7/RES_hh_num!K7)</f>
        <v>28306.136703676108</v>
      </c>
      <c r="L7" s="72">
        <f>IF(RES_hh_fec!L7=0,0,1000*11630*RES_hh_fec!L7/RES_hh_num!L7)</f>
        <v>30113.06395526497</v>
      </c>
      <c r="M7" s="72">
        <f>IF(RES_hh_fec!M7=0,0,1000*11630*RES_hh_fec!M7/RES_hh_num!M7)</f>
        <v>27814.135790897966</v>
      </c>
      <c r="N7" s="72">
        <f>IF(RES_hh_fec!N7=0,0,1000*11630*RES_hh_fec!N7/RES_hh_num!N7)</f>
        <v>27872.632892463484</v>
      </c>
      <c r="O7" s="72">
        <f>IF(RES_hh_fec!O7=0,0,1000*11630*RES_hh_fec!O7/RES_hh_num!O7)</f>
        <v>25704.245563110057</v>
      </c>
      <c r="P7" s="72">
        <f>IF(RES_hh_fec!P7=0,0,1000*11630*RES_hh_fec!P7/RES_hh_num!P7)</f>
        <v>23423.742451414786</v>
      </c>
      <c r="Q7" s="72">
        <f>IF(RES_hh_fec!Q7=0,0,1000*11630*RES_hh_fec!Q7/RES_hh_num!Q7)</f>
        <v>24130.456599073626</v>
      </c>
      <c r="R7" s="72">
        <f>IF(RES_hh_fec!R7=0,0,1000*11630*RES_hh_fec!R7/RES_hh_num!R7)</f>
        <v>23137.709323917483</v>
      </c>
      <c r="S7" s="72">
        <f>IF(RES_hh_fec!S7=0,0,1000*11630*RES_hh_fec!S7/RES_hh_num!S7)</f>
        <v>24027.438303998639</v>
      </c>
      <c r="T7" s="72">
        <f>IF(RES_hh_fec!T7=0,0,1000*11630*RES_hh_fec!T7/RES_hh_num!T7)</f>
        <v>22153.772285081981</v>
      </c>
      <c r="U7" s="72">
        <f>IF(RES_hh_fec!U7=0,0,1000*11630*RES_hh_fec!U7/RES_hh_num!U7)</f>
        <v>21385.787321397263</v>
      </c>
      <c r="V7" s="72">
        <f>IF(RES_hh_fec!V7=0,0,1000*11630*RES_hh_fec!V7/RES_hh_num!V7)</f>
        <v>21843.279094510704</v>
      </c>
      <c r="W7" s="72">
        <f>IF(RES_hh_fec!W7=0,0,1000*11630*RES_hh_fec!W7/RES_hh_num!W7)</f>
        <v>22540.703873139173</v>
      </c>
      <c r="DA7" s="89" t="s">
        <v>474</v>
      </c>
    </row>
    <row r="8" spans="1:105" ht="12" customHeight="1" x14ac:dyDescent="0.25">
      <c r="A8" s="28" t="s">
        <v>192</v>
      </c>
      <c r="B8" s="72">
        <f>IF(RES_hh_fec!B8=0,0,1000*11630*RES_hh_fec!B8/RES_hh_num!B8)</f>
        <v>21237.106247736916</v>
      </c>
      <c r="C8" s="72">
        <f>IF(RES_hh_fec!C8=0,0,1000*11630*RES_hh_fec!C8/RES_hh_num!C8)</f>
        <v>26215.517437376835</v>
      </c>
      <c r="D8" s="72">
        <f>IF(RES_hh_fec!D8=0,0,1000*11630*RES_hh_fec!D8/RES_hh_num!D8)</f>
        <v>20634.741456212509</v>
      </c>
      <c r="E8" s="72">
        <f>IF(RES_hh_fec!E8=0,0,1000*11630*RES_hh_fec!E8/RES_hh_num!E8)</f>
        <v>21552.882718623288</v>
      </c>
      <c r="F8" s="72">
        <f>IF(RES_hh_fec!F8=0,0,1000*11630*RES_hh_fec!F8/RES_hh_num!F8)</f>
        <v>24227.803932205614</v>
      </c>
      <c r="G8" s="72">
        <f>IF(RES_hh_fec!G8=0,0,1000*11630*RES_hh_fec!G8/RES_hh_num!G8)</f>
        <v>26803.188437625678</v>
      </c>
      <c r="H8" s="72">
        <f>IF(RES_hh_fec!H8=0,0,1000*11630*RES_hh_fec!H8/RES_hh_num!H8)</f>
        <v>20830.460692751454</v>
      </c>
      <c r="I8" s="72">
        <f>IF(RES_hh_fec!I8=0,0,1000*11630*RES_hh_fec!I8/RES_hh_num!I8)</f>
        <v>16255.76134104805</v>
      </c>
      <c r="J8" s="72">
        <f>IF(RES_hh_fec!J8=0,0,1000*11630*RES_hh_fec!J8/RES_hh_num!J8)</f>
        <v>23763.674712009291</v>
      </c>
      <c r="K8" s="72">
        <f>IF(RES_hh_fec!K8=0,0,1000*11630*RES_hh_fec!K8/RES_hh_num!K8)</f>
        <v>25954.716440114837</v>
      </c>
      <c r="L8" s="72">
        <f>IF(RES_hh_fec!L8=0,0,1000*11630*RES_hh_fec!L8/RES_hh_num!L8)</f>
        <v>29183.623717890376</v>
      </c>
      <c r="M8" s="72">
        <f>IF(RES_hh_fec!M8=0,0,1000*11630*RES_hh_fec!M8/RES_hh_num!M8)</f>
        <v>19908.958836387683</v>
      </c>
      <c r="N8" s="72">
        <f>IF(RES_hh_fec!N8=0,0,1000*11630*RES_hh_fec!N8/RES_hh_num!N8)</f>
        <v>21827.777626395775</v>
      </c>
      <c r="O8" s="72">
        <f>IF(RES_hh_fec!O8=0,0,1000*11630*RES_hh_fec!O8/RES_hh_num!O8)</f>
        <v>21315.399823420321</v>
      </c>
      <c r="P8" s="72">
        <f>IF(RES_hh_fec!P8=0,0,1000*11630*RES_hh_fec!P8/RES_hh_num!P8)</f>
        <v>20973.964571942342</v>
      </c>
      <c r="Q8" s="72">
        <f>IF(RES_hh_fec!Q8=0,0,1000*11630*RES_hh_fec!Q8/RES_hh_num!Q8)</f>
        <v>21363.605816591164</v>
      </c>
      <c r="R8" s="72">
        <f>IF(RES_hh_fec!R8=0,0,1000*11630*RES_hh_fec!R8/RES_hh_num!R8)</f>
        <v>24353.034046154073</v>
      </c>
      <c r="S8" s="72">
        <f>IF(RES_hh_fec!S8=0,0,1000*11630*RES_hh_fec!S8/RES_hh_num!S8)</f>
        <v>20780.744428301514</v>
      </c>
      <c r="T8" s="72">
        <f>IF(RES_hh_fec!T8=0,0,1000*11630*RES_hh_fec!T8/RES_hh_num!T8)</f>
        <v>20572.3606530131</v>
      </c>
      <c r="U8" s="72">
        <f>IF(RES_hh_fec!U8=0,0,1000*11630*RES_hh_fec!U8/RES_hh_num!U8)</f>
        <v>23258.127138838063</v>
      </c>
      <c r="V8" s="72">
        <f>IF(RES_hh_fec!V8=0,0,1000*11630*RES_hh_fec!V8/RES_hh_num!V8)</f>
        <v>13745.28890489737</v>
      </c>
      <c r="W8" s="72">
        <f>IF(RES_hh_fec!W8=0,0,1000*11630*RES_hh_fec!W8/RES_hh_num!W8)</f>
        <v>23998.42370347679</v>
      </c>
      <c r="DA8" s="89" t="s">
        <v>475</v>
      </c>
    </row>
    <row r="9" spans="1:105" ht="12" customHeight="1" x14ac:dyDescent="0.25">
      <c r="A9" s="28" t="s">
        <v>207</v>
      </c>
      <c r="B9" s="72">
        <f>IF(RES_hh_fec!B9=0,0,1000*11630*RES_hh_fec!B9/RES_hh_num!B9)</f>
        <v>26168.847724969506</v>
      </c>
      <c r="C9" s="72">
        <f>IF(RES_hh_fec!C9=0,0,1000*11630*RES_hh_fec!C9/RES_hh_num!C9)</f>
        <v>25089.610169703526</v>
      </c>
      <c r="D9" s="72">
        <f>IF(RES_hh_fec!D9=0,0,1000*11630*RES_hh_fec!D9/RES_hh_num!D9)</f>
        <v>25463.446055116205</v>
      </c>
      <c r="E9" s="72">
        <f>IF(RES_hh_fec!E9=0,0,1000*11630*RES_hh_fec!E9/RES_hh_num!E9)</f>
        <v>25789.311395186876</v>
      </c>
      <c r="F9" s="72">
        <f>IF(RES_hh_fec!F9=0,0,1000*11630*RES_hh_fec!F9/RES_hh_num!F9)</f>
        <v>24948.837144066907</v>
      </c>
      <c r="G9" s="72">
        <f>IF(RES_hh_fec!G9=0,0,1000*11630*RES_hh_fec!G9/RES_hh_num!G9)</f>
        <v>27004.288954937267</v>
      </c>
      <c r="H9" s="72">
        <f>IF(RES_hh_fec!H9=0,0,1000*11630*RES_hh_fec!H9/RES_hh_num!H9)</f>
        <v>24982.146254961226</v>
      </c>
      <c r="I9" s="72">
        <f>IF(RES_hh_fec!I9=0,0,1000*11630*RES_hh_fec!I9/RES_hh_num!I9)</f>
        <v>24135.796628044925</v>
      </c>
      <c r="J9" s="72">
        <f>IF(RES_hh_fec!J9=0,0,1000*11630*RES_hh_fec!J9/RES_hh_num!J9)</f>
        <v>24017.352532820209</v>
      </c>
      <c r="K9" s="72">
        <f>IF(RES_hh_fec!K9=0,0,1000*11630*RES_hh_fec!K9/RES_hh_num!K9)</f>
        <v>21882.610012538953</v>
      </c>
      <c r="L9" s="72">
        <f>IF(RES_hh_fec!L9=0,0,1000*11630*RES_hh_fec!L9/RES_hh_num!L9)</f>
        <v>19438.857126495204</v>
      </c>
      <c r="M9" s="72">
        <f>IF(RES_hh_fec!M9=0,0,1000*11630*RES_hh_fec!M9/RES_hh_num!M9)</f>
        <v>28427.425413121757</v>
      </c>
      <c r="N9" s="72">
        <f>IF(RES_hh_fec!N9=0,0,1000*11630*RES_hh_fec!N9/RES_hh_num!N9)</f>
        <v>26617.104612414172</v>
      </c>
      <c r="O9" s="72">
        <f>IF(RES_hh_fec!O9=0,0,1000*11630*RES_hh_fec!O9/RES_hh_num!O9)</f>
        <v>21431.903715314129</v>
      </c>
      <c r="P9" s="72">
        <f>IF(RES_hh_fec!P9=0,0,1000*11630*RES_hh_fec!P9/RES_hh_num!P9)</f>
        <v>20540.768170457402</v>
      </c>
      <c r="Q9" s="72">
        <f>IF(RES_hh_fec!Q9=0,0,1000*11630*RES_hh_fec!Q9/RES_hh_num!Q9)</f>
        <v>21040.180545227631</v>
      </c>
      <c r="R9" s="72">
        <f>IF(RES_hh_fec!R9=0,0,1000*11630*RES_hh_fec!R9/RES_hh_num!R9)</f>
        <v>21611.17835177877</v>
      </c>
      <c r="S9" s="72">
        <f>IF(RES_hh_fec!S9=0,0,1000*11630*RES_hh_fec!S9/RES_hh_num!S9)</f>
        <v>22270.53159706193</v>
      </c>
      <c r="T9" s="72">
        <f>IF(RES_hh_fec!T9=0,0,1000*11630*RES_hh_fec!T9/RES_hh_num!T9)</f>
        <v>19417.247999513187</v>
      </c>
      <c r="U9" s="72">
        <f>IF(RES_hh_fec!U9=0,0,1000*11630*RES_hh_fec!U9/RES_hh_num!U9)</f>
        <v>18681.952886934039</v>
      </c>
      <c r="V9" s="72">
        <f>IF(RES_hh_fec!V9=0,0,1000*11630*RES_hh_fec!V9/RES_hh_num!V9)</f>
        <v>19753.861015190865</v>
      </c>
      <c r="W9" s="72">
        <f>IF(RES_hh_fec!W9=0,0,1000*11630*RES_hh_fec!W9/RES_hh_num!W9)</f>
        <v>19844.30395933543</v>
      </c>
      <c r="DA9" s="89" t="s">
        <v>476</v>
      </c>
    </row>
    <row r="10" spans="1:105" ht="12" customHeight="1" x14ac:dyDescent="0.25">
      <c r="A10" s="28" t="s">
        <v>202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DA10" s="89" t="s">
        <v>477</v>
      </c>
    </row>
    <row r="11" spans="1:105" ht="12" customHeight="1" x14ac:dyDescent="0.25">
      <c r="A11" s="28" t="s">
        <v>203</v>
      </c>
      <c r="B11" s="72">
        <f>IF(RES_hh_fec!B11=0,0,1000*11630*RES_hh_fec!B11/RES_hh_num!B11)</f>
        <v>14492.619158171583</v>
      </c>
      <c r="C11" s="72">
        <f>IF(RES_hh_fec!C11=0,0,1000*11630*RES_hh_fec!C11/RES_hh_num!C11)</f>
        <v>15872.297234248266</v>
      </c>
      <c r="D11" s="72">
        <f>IF(RES_hh_fec!D11=0,0,1000*11630*RES_hh_fec!D11/RES_hh_num!D11)</f>
        <v>15662.387522344297</v>
      </c>
      <c r="E11" s="72">
        <f>IF(RES_hh_fec!E11=0,0,1000*11630*RES_hh_fec!E11/RES_hh_num!E11)</f>
        <v>15757.482202327774</v>
      </c>
      <c r="F11" s="72">
        <f>IF(RES_hh_fec!F11=0,0,1000*11630*RES_hh_fec!F11/RES_hh_num!F11)</f>
        <v>15741.127607518361</v>
      </c>
      <c r="G11" s="72">
        <f>IF(RES_hh_fec!G11=0,0,1000*11630*RES_hh_fec!G11/RES_hh_num!G11)</f>
        <v>16867.852178031448</v>
      </c>
      <c r="H11" s="72">
        <f>IF(RES_hh_fec!H11=0,0,1000*11630*RES_hh_fec!H11/RES_hh_num!H11)</f>
        <v>17280.537475208661</v>
      </c>
      <c r="I11" s="72">
        <f>IF(RES_hh_fec!I11=0,0,1000*11630*RES_hh_fec!I11/RES_hh_num!I11)</f>
        <v>17158.565963116711</v>
      </c>
      <c r="J11" s="72">
        <f>IF(RES_hh_fec!J11=0,0,1000*11630*RES_hh_fec!J11/RES_hh_num!J11)</f>
        <v>15879.571678810178</v>
      </c>
      <c r="K11" s="72">
        <f>IF(RES_hh_fec!K11=0,0,1000*11630*RES_hh_fec!K11/RES_hh_num!K11)</f>
        <v>16251.488781887929</v>
      </c>
      <c r="L11" s="72">
        <f>IF(RES_hh_fec!L11=0,0,1000*11630*RES_hh_fec!L11/RES_hh_num!L11)</f>
        <v>21755.001801577513</v>
      </c>
      <c r="M11" s="72">
        <f>IF(RES_hh_fec!M11=0,0,1000*11630*RES_hh_fec!M11/RES_hh_num!M11)</f>
        <v>17638.066154232572</v>
      </c>
      <c r="N11" s="72">
        <f>IF(RES_hh_fec!N11=0,0,1000*11630*RES_hh_fec!N11/RES_hh_num!N11)</f>
        <v>19549.140180045146</v>
      </c>
      <c r="O11" s="72">
        <f>IF(RES_hh_fec!O11=0,0,1000*11630*RES_hh_fec!O11/RES_hh_num!O11)</f>
        <v>18794.36178585577</v>
      </c>
      <c r="P11" s="72">
        <f>IF(RES_hh_fec!P11=0,0,1000*11630*RES_hh_fec!P11/RES_hh_num!P11)</f>
        <v>17172.131165449457</v>
      </c>
      <c r="Q11" s="72">
        <f>IF(RES_hh_fec!Q11=0,0,1000*11630*RES_hh_fec!Q11/RES_hh_num!Q11)</f>
        <v>17179.863567620367</v>
      </c>
      <c r="R11" s="72">
        <f>IF(RES_hh_fec!R11=0,0,1000*11630*RES_hh_fec!R11/RES_hh_num!R11)</f>
        <v>18001.453567232678</v>
      </c>
      <c r="S11" s="72">
        <f>IF(RES_hh_fec!S11=0,0,1000*11630*RES_hh_fec!S11/RES_hh_num!S11)</f>
        <v>17915.17944608238</v>
      </c>
      <c r="T11" s="72">
        <f>IF(RES_hh_fec!T11=0,0,1000*11630*RES_hh_fec!T11/RES_hh_num!T11)</f>
        <v>17313.638836298702</v>
      </c>
      <c r="U11" s="72">
        <f>IF(RES_hh_fec!U11=0,0,1000*11630*RES_hh_fec!U11/RES_hh_num!U11)</f>
        <v>16925.979572965436</v>
      </c>
      <c r="V11" s="72">
        <f>IF(RES_hh_fec!V11=0,0,1000*11630*RES_hh_fec!V11/RES_hh_num!V11)</f>
        <v>15808.620858224902</v>
      </c>
      <c r="W11" s="72">
        <f>IF(RES_hh_fec!W11=0,0,1000*11630*RES_hh_fec!W11/RES_hh_num!W11)</f>
        <v>17770.013170495404</v>
      </c>
      <c r="DA11" s="89" t="s">
        <v>478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8110.5477409541963</v>
      </c>
      <c r="C12" s="72">
        <f>IF(RES_hh_fec!C12=0,0,1000*11630*RES_hh_fec!C12/RES_hh_num!C12)</f>
        <v>8852.6127700671568</v>
      </c>
      <c r="D12" s="72">
        <f>IF(RES_hh_fec!D12=0,0,1000*11630*RES_hh_fec!D12/RES_hh_num!D12)</f>
        <v>8679.2540346508722</v>
      </c>
      <c r="E12" s="72">
        <f>IF(RES_hh_fec!E12=0,0,1000*11630*RES_hh_fec!E12/RES_hh_num!E12)</f>
        <v>8747.0264624343035</v>
      </c>
      <c r="F12" s="72">
        <f>IF(RES_hh_fec!F12=0,0,1000*11630*RES_hh_fec!F12/RES_hh_num!F12)</f>
        <v>8377.0607395958123</v>
      </c>
      <c r="G12" s="72">
        <f>IF(RES_hh_fec!G12=0,0,1000*11630*RES_hh_fec!G12/RES_hh_num!G12)</f>
        <v>8916.9784199167334</v>
      </c>
      <c r="H12" s="72">
        <f>IF(RES_hh_fec!H12=0,0,1000*11630*RES_hh_fec!H12/RES_hh_num!H12)</f>
        <v>8529.2708370198015</v>
      </c>
      <c r="I12" s="72">
        <f>IF(RES_hh_fec!I12=0,0,1000*11630*RES_hh_fec!I12/RES_hh_num!I12)</f>
        <v>7868.3385271830939</v>
      </c>
      <c r="J12" s="72">
        <f>IF(RES_hh_fec!J12=0,0,1000*11630*RES_hh_fec!J12/RES_hh_num!J12)</f>
        <v>7532.3988925088679</v>
      </c>
      <c r="K12" s="72">
        <f>IF(RES_hh_fec!K12=0,0,1000*11630*RES_hh_fec!K12/RES_hh_num!K12)</f>
        <v>7571.4151404068434</v>
      </c>
      <c r="L12" s="72">
        <f>IF(RES_hh_fec!L12=0,0,1000*11630*RES_hh_fec!L12/RES_hh_num!L12)</f>
        <v>9194.8230997008141</v>
      </c>
      <c r="M12" s="72">
        <f>IF(RES_hh_fec!M12=0,0,1000*11630*RES_hh_fec!M12/RES_hh_num!M12)</f>
        <v>8263.568750354556</v>
      </c>
      <c r="N12" s="72">
        <f>IF(RES_hh_fec!N12=0,0,1000*11630*RES_hh_fec!N12/RES_hh_num!N12)</f>
        <v>7956.2479661821526</v>
      </c>
      <c r="O12" s="72">
        <f>IF(RES_hh_fec!O12=0,0,1000*11630*RES_hh_fec!O12/RES_hh_num!O12)</f>
        <v>7210.5042073987306</v>
      </c>
      <c r="P12" s="72">
        <f>IF(RES_hh_fec!P12=0,0,1000*11630*RES_hh_fec!P12/RES_hh_num!P12)</f>
        <v>6641.4578083950446</v>
      </c>
      <c r="Q12" s="72">
        <f>IF(RES_hh_fec!Q12=0,0,1000*11630*RES_hh_fec!Q12/RES_hh_num!Q12)</f>
        <v>6150.5924642999571</v>
      </c>
      <c r="R12" s="72">
        <f>IF(RES_hh_fec!R12=0,0,1000*11630*RES_hh_fec!R12/RES_hh_num!R12)</f>
        <v>6454.7189553365142</v>
      </c>
      <c r="S12" s="72">
        <f>IF(RES_hh_fec!S12=0,0,1000*11630*RES_hh_fec!S12/RES_hh_num!S12)</f>
        <v>5914.5681580946193</v>
      </c>
      <c r="T12" s="72">
        <f>IF(RES_hh_fec!T12=0,0,1000*11630*RES_hh_fec!T12/RES_hh_num!T12)</f>
        <v>5332.2026242169795</v>
      </c>
      <c r="U12" s="72">
        <f>IF(RES_hh_fec!U12=0,0,1000*11630*RES_hh_fec!U12/RES_hh_num!U12)</f>
        <v>4776.0676338662424</v>
      </c>
      <c r="V12" s="72">
        <f>IF(RES_hh_fec!V12=0,0,1000*11630*RES_hh_fec!V12/RES_hh_num!V12)</f>
        <v>4657.4150762040081</v>
      </c>
      <c r="W12" s="72">
        <f>IF(RES_hh_fec!W12=0,0,1000*11630*RES_hh_fec!W12/RES_hh_num!W12)</f>
        <v>4448.4558949248913</v>
      </c>
      <c r="DA12" s="89" t="s">
        <v>479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17200.653672236804</v>
      </c>
      <c r="C13" s="74">
        <f>IF(RES_hh_fec!C13=0,0,1000*11630*RES_hh_fec!C13/RES_hh_num!C13)</f>
        <v>17436.189126888552</v>
      </c>
      <c r="D13" s="74">
        <f>IF(RES_hh_fec!D13=0,0,1000*11630*RES_hh_fec!D13/RES_hh_num!D13)</f>
        <v>17235.313241739437</v>
      </c>
      <c r="E13" s="74">
        <f>IF(RES_hh_fec!E13=0,0,1000*11630*RES_hh_fec!E13/RES_hh_num!E13)</f>
        <v>17874.895537323275</v>
      </c>
      <c r="F13" s="74">
        <f>IF(RES_hh_fec!F13=0,0,1000*11630*RES_hh_fec!F13/RES_hh_num!F13)</f>
        <v>17828.863308761855</v>
      </c>
      <c r="G13" s="74">
        <f>IF(RES_hh_fec!G13=0,0,1000*11630*RES_hh_fec!G13/RES_hh_num!G13)</f>
        <v>19206.456311154183</v>
      </c>
      <c r="H13" s="74">
        <f>IF(RES_hh_fec!H13=0,0,1000*11630*RES_hh_fec!H13/RES_hh_num!H13)</f>
        <v>19031.579099502538</v>
      </c>
      <c r="I13" s="74">
        <f>IF(RES_hh_fec!I13=0,0,1000*11630*RES_hh_fec!I13/RES_hh_num!I13)</f>
        <v>18179.117206576833</v>
      </c>
      <c r="J13" s="74">
        <f>IF(RES_hh_fec!J13=0,0,1000*11630*RES_hh_fec!J13/RES_hh_num!J13)</f>
        <v>17548.299640572666</v>
      </c>
      <c r="K13" s="74">
        <f>IF(RES_hh_fec!K13=0,0,1000*11630*RES_hh_fec!K13/RES_hh_num!K13)</f>
        <v>18930.674941062949</v>
      </c>
      <c r="L13" s="74">
        <f>IF(RES_hh_fec!L13=0,0,1000*11630*RES_hh_fec!L13/RES_hh_num!L13)</f>
        <v>22189.709574557961</v>
      </c>
      <c r="M13" s="74">
        <f>IF(RES_hh_fec!M13=0,0,1000*11630*RES_hh_fec!M13/RES_hh_num!M13)</f>
        <v>18794.935439188786</v>
      </c>
      <c r="N13" s="74">
        <f>IF(RES_hh_fec!N13=0,0,1000*11630*RES_hh_fec!N13/RES_hh_num!N13)</f>
        <v>21026.833566442085</v>
      </c>
      <c r="O13" s="74">
        <f>IF(RES_hh_fec!O13=0,0,1000*11630*RES_hh_fec!O13/RES_hh_num!O13)</f>
        <v>19594.057537526649</v>
      </c>
      <c r="P13" s="74">
        <f>IF(RES_hh_fec!P13=0,0,1000*11630*RES_hh_fec!P13/RES_hh_num!P13)</f>
        <v>16980.32391243965</v>
      </c>
      <c r="Q13" s="74">
        <f>IF(RES_hh_fec!Q13=0,0,1000*11630*RES_hh_fec!Q13/RES_hh_num!Q13)</f>
        <v>18088.578468615451</v>
      </c>
      <c r="R13" s="74">
        <f>IF(RES_hh_fec!R13=0,0,1000*11630*RES_hh_fec!R13/RES_hh_num!R13)</f>
        <v>17787.935508716015</v>
      </c>
      <c r="S13" s="74">
        <f>IF(RES_hh_fec!S13=0,0,1000*11630*RES_hh_fec!S13/RES_hh_num!S13)</f>
        <v>18492.388726856625</v>
      </c>
      <c r="T13" s="74">
        <f>IF(RES_hh_fec!T13=0,0,1000*11630*RES_hh_fec!T13/RES_hh_num!T13)</f>
        <v>17862.810202964956</v>
      </c>
      <c r="U13" s="74">
        <f>IF(RES_hh_fec!U13=0,0,1000*11630*RES_hh_fec!U13/RES_hh_num!U13)</f>
        <v>16841.88499784315</v>
      </c>
      <c r="V13" s="74">
        <f>IF(RES_hh_fec!V13=0,0,1000*11630*RES_hh_fec!V13/RES_hh_num!V13)</f>
        <v>15430.411096928168</v>
      </c>
      <c r="W13" s="74">
        <f>IF(RES_hh_fec!W13=0,0,1000*11630*RES_hh_fec!W13/RES_hh_num!W13)</f>
        <v>17781.895119423065</v>
      </c>
      <c r="DA13" s="90" t="s">
        <v>480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98.826440102357665</v>
      </c>
      <c r="C14" s="76">
        <f>IF(RES_hh_fec!C14=0,0,1000*11630*RES_hh_fec!C14/RES_hh_num!C14)</f>
        <v>98.363691798654628</v>
      </c>
      <c r="D14" s="76">
        <f>IF(RES_hh_fec!D14=0,0,1000*11630*RES_hh_fec!D14/RES_hh_num!D14)</f>
        <v>90.425194472087142</v>
      </c>
      <c r="E14" s="76">
        <f>IF(RES_hh_fec!E14=0,0,1000*11630*RES_hh_fec!E14/RES_hh_num!E14)</f>
        <v>87.977000116516578</v>
      </c>
      <c r="F14" s="76">
        <f>IF(RES_hh_fec!F14=0,0,1000*11630*RES_hh_fec!F14/RES_hh_num!F14)</f>
        <v>76.734725182742423</v>
      </c>
      <c r="G14" s="76">
        <f>IF(RES_hh_fec!G14=0,0,1000*11630*RES_hh_fec!G14/RES_hh_num!G14)</f>
        <v>93.372047248845178</v>
      </c>
      <c r="H14" s="76">
        <f>IF(RES_hh_fec!H14=0,0,1000*11630*RES_hh_fec!H14/RES_hh_num!H14)</f>
        <v>83.21825044059014</v>
      </c>
      <c r="I14" s="76">
        <f>IF(RES_hh_fec!I14=0,0,1000*11630*RES_hh_fec!I14/RES_hh_num!I14)</f>
        <v>77.948360404850334</v>
      </c>
      <c r="J14" s="76">
        <f>IF(RES_hh_fec!J14=0,0,1000*11630*RES_hh_fec!J14/RES_hh_num!J14)</f>
        <v>74.449750864758002</v>
      </c>
      <c r="K14" s="76">
        <f>IF(RES_hh_fec!K14=0,0,1000*11630*RES_hh_fec!K14/RES_hh_num!K14)</f>
        <v>73.633873934635133</v>
      </c>
      <c r="L14" s="76">
        <f>IF(RES_hh_fec!L14=0,0,1000*11630*RES_hh_fec!L14/RES_hh_num!L14)</f>
        <v>86.239437526861167</v>
      </c>
      <c r="M14" s="76">
        <f>IF(RES_hh_fec!M14=0,0,1000*11630*RES_hh_fec!M14/RES_hh_num!M14)</f>
        <v>81.568626662112663</v>
      </c>
      <c r="N14" s="76">
        <f>IF(RES_hh_fec!N14=0,0,1000*11630*RES_hh_fec!N14/RES_hh_num!N14)</f>
        <v>86.027742276666473</v>
      </c>
      <c r="O14" s="76">
        <f>IF(RES_hh_fec!O14=0,0,1000*11630*RES_hh_fec!O14/RES_hh_num!O14)</f>
        <v>77.913785782404176</v>
      </c>
      <c r="P14" s="76">
        <f>IF(RES_hh_fec!P14=0,0,1000*11630*RES_hh_fec!P14/RES_hh_num!P14)</f>
        <v>71.445801322667748</v>
      </c>
      <c r="Q14" s="76">
        <f>IF(RES_hh_fec!Q14=0,0,1000*11630*RES_hh_fec!Q14/RES_hh_num!Q14)</f>
        <v>71.723030690105347</v>
      </c>
      <c r="R14" s="76">
        <f>IF(RES_hh_fec!R14=0,0,1000*11630*RES_hh_fec!R14/RES_hh_num!R14)</f>
        <v>73.196360329212254</v>
      </c>
      <c r="S14" s="76">
        <f>IF(RES_hh_fec!S14=0,0,1000*11630*RES_hh_fec!S14/RES_hh_num!S14)</f>
        <v>72.294133059824617</v>
      </c>
      <c r="T14" s="76">
        <f>IF(RES_hh_fec!T14=0,0,1000*11630*RES_hh_fec!T14/RES_hh_num!T14)</f>
        <v>66.625413694558389</v>
      </c>
      <c r="U14" s="76">
        <f>IF(RES_hh_fec!U14=0,0,1000*11630*RES_hh_fec!U14/RES_hh_num!U14)</f>
        <v>65.222302775605513</v>
      </c>
      <c r="V14" s="76">
        <f>IF(RES_hh_fec!V14=0,0,1000*11630*RES_hh_fec!V14/RES_hh_num!V14)</f>
        <v>63.601579602321387</v>
      </c>
      <c r="W14" s="76">
        <f>IF(RES_hh_fec!W14=0,0,1000*11630*RES_hh_fec!W14/RES_hh_num!W14)</f>
        <v>69.736464665307523</v>
      </c>
      <c r="DA14" s="91" t="s">
        <v>481</v>
      </c>
    </row>
    <row r="15" spans="1:105" ht="12.95" customHeight="1" x14ac:dyDescent="0.25">
      <c r="A15" s="68" t="s">
        <v>92</v>
      </c>
      <c r="B15" s="69">
        <f t="shared" ref="B15:W15" si="0">B16</f>
        <v>1.2933893838432207</v>
      </c>
      <c r="C15" s="69">
        <f t="shared" si="0"/>
        <v>1.3407919236317278</v>
      </c>
      <c r="D15" s="69">
        <f t="shared" si="0"/>
        <v>1.3833785253962614</v>
      </c>
      <c r="E15" s="69">
        <f t="shared" si="0"/>
        <v>1.4174468748609312</v>
      </c>
      <c r="F15" s="69">
        <f t="shared" si="0"/>
        <v>1.4693715598906583</v>
      </c>
      <c r="G15" s="69">
        <f t="shared" si="0"/>
        <v>1.6029917738745634</v>
      </c>
      <c r="H15" s="69">
        <f t="shared" si="0"/>
        <v>1.7414606623532058</v>
      </c>
      <c r="I15" s="69">
        <f t="shared" si="0"/>
        <v>1.8758091263965555</v>
      </c>
      <c r="J15" s="69">
        <f t="shared" si="0"/>
        <v>1.9571532180398015</v>
      </c>
      <c r="K15" s="69">
        <f t="shared" si="0"/>
        <v>2.0732183094195489</v>
      </c>
      <c r="L15" s="69">
        <f t="shared" si="0"/>
        <v>2.4498143855702037</v>
      </c>
      <c r="M15" s="69">
        <f t="shared" si="0"/>
        <v>2.4035715235261579</v>
      </c>
      <c r="N15" s="69">
        <f t="shared" si="0"/>
        <v>2.6121338877857059</v>
      </c>
      <c r="O15" s="69">
        <f t="shared" si="0"/>
        <v>2.7829950940484229</v>
      </c>
      <c r="P15" s="69">
        <f t="shared" si="0"/>
        <v>3.2382523742338867</v>
      </c>
      <c r="Q15" s="69">
        <f t="shared" si="0"/>
        <v>3.2247350906111603</v>
      </c>
      <c r="R15" s="69">
        <f t="shared" si="0"/>
        <v>3.3093320239514412</v>
      </c>
      <c r="S15" s="69">
        <f t="shared" si="0"/>
        <v>3.5204439924453297</v>
      </c>
      <c r="T15" s="69">
        <f t="shared" si="0"/>
        <v>3.7869890884457313</v>
      </c>
      <c r="U15" s="69">
        <f t="shared" si="0"/>
        <v>3.8959139866538424</v>
      </c>
      <c r="V15" s="69">
        <f t="shared" si="0"/>
        <v>4.2024328276115126</v>
      </c>
      <c r="W15" s="69">
        <f t="shared" si="0"/>
        <v>4.3553400084106118</v>
      </c>
      <c r="DA15" s="88" t="s">
        <v>273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1.2933893838432207</v>
      </c>
      <c r="C16" s="72">
        <f>IF(RES_hh_fec!C16=0,0,1000*11630*RES_hh_fec!C16/RES_hh_num!C$3)</f>
        <v>1.3407919236317278</v>
      </c>
      <c r="D16" s="72">
        <f>IF(RES_hh_fec!D16=0,0,1000*11630*RES_hh_fec!D16/RES_hh_num!D$3)</f>
        <v>1.3833785253962614</v>
      </c>
      <c r="E16" s="72">
        <f>IF(RES_hh_fec!E16=0,0,1000*11630*RES_hh_fec!E16/RES_hh_num!E$3)</f>
        <v>1.4174468748609312</v>
      </c>
      <c r="F16" s="72">
        <f>IF(RES_hh_fec!F16=0,0,1000*11630*RES_hh_fec!F16/RES_hh_num!F$3)</f>
        <v>1.4693715598906583</v>
      </c>
      <c r="G16" s="72">
        <f>IF(RES_hh_fec!G16=0,0,1000*11630*RES_hh_fec!G16/RES_hh_num!G$3)</f>
        <v>1.6029917738745634</v>
      </c>
      <c r="H16" s="72">
        <f>IF(RES_hh_fec!H16=0,0,1000*11630*RES_hh_fec!H16/RES_hh_num!H$3)</f>
        <v>1.7414606623532058</v>
      </c>
      <c r="I16" s="72">
        <f>IF(RES_hh_fec!I16=0,0,1000*11630*RES_hh_fec!I16/RES_hh_num!I$3)</f>
        <v>1.8758091263965555</v>
      </c>
      <c r="J16" s="72">
        <f>IF(RES_hh_fec!J16=0,0,1000*11630*RES_hh_fec!J16/RES_hh_num!J$3)</f>
        <v>1.9571532180398015</v>
      </c>
      <c r="K16" s="72">
        <f>IF(RES_hh_fec!K16=0,0,1000*11630*RES_hh_fec!K16/RES_hh_num!K$3)</f>
        <v>2.0732183094195489</v>
      </c>
      <c r="L16" s="72">
        <f>IF(RES_hh_fec!L16=0,0,1000*11630*RES_hh_fec!L16/RES_hh_num!L$3)</f>
        <v>2.4498143855702037</v>
      </c>
      <c r="M16" s="72">
        <f>IF(RES_hh_fec!M16=0,0,1000*11630*RES_hh_fec!M16/RES_hh_num!M$3)</f>
        <v>2.4035715235261579</v>
      </c>
      <c r="N16" s="72">
        <f>IF(RES_hh_fec!N16=0,0,1000*11630*RES_hh_fec!N16/RES_hh_num!N$3)</f>
        <v>2.6121338877857059</v>
      </c>
      <c r="O16" s="72">
        <f>IF(RES_hh_fec!O16=0,0,1000*11630*RES_hh_fec!O16/RES_hh_num!O$3)</f>
        <v>2.7829950940484229</v>
      </c>
      <c r="P16" s="72">
        <f>IF(RES_hh_fec!P16=0,0,1000*11630*RES_hh_fec!P16/RES_hh_num!P$3)</f>
        <v>3.2382523742338867</v>
      </c>
      <c r="Q16" s="72">
        <f>IF(RES_hh_fec!Q16=0,0,1000*11630*RES_hh_fec!Q16/RES_hh_num!Q$3)</f>
        <v>3.2247350906111603</v>
      </c>
      <c r="R16" s="72">
        <f>IF(RES_hh_fec!R16=0,0,1000*11630*RES_hh_fec!R16/RES_hh_num!R$3)</f>
        <v>3.3093320239514412</v>
      </c>
      <c r="S16" s="72">
        <f>IF(RES_hh_fec!S16=0,0,1000*11630*RES_hh_fec!S16/RES_hh_num!S$3)</f>
        <v>3.5204439924453297</v>
      </c>
      <c r="T16" s="72">
        <f>IF(RES_hh_fec!T16=0,0,1000*11630*RES_hh_fec!T16/RES_hh_num!T$3)</f>
        <v>3.7869890884457313</v>
      </c>
      <c r="U16" s="72">
        <f>IF(RES_hh_fec!U16=0,0,1000*11630*RES_hh_fec!U16/RES_hh_num!U$3)</f>
        <v>3.8959139866538424</v>
      </c>
      <c r="V16" s="72">
        <f>IF(RES_hh_fec!V16=0,0,1000*11630*RES_hh_fec!V16/RES_hh_num!V$3)</f>
        <v>4.2024328276115126</v>
      </c>
      <c r="W16" s="72">
        <f>IF(RES_hh_fec!W16=0,0,1000*11630*RES_hh_fec!W16/RES_hh_num!W$3)</f>
        <v>4.3553400084106118</v>
      </c>
      <c r="DA16" s="89" t="s">
        <v>482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1230.2047472949496</v>
      </c>
      <c r="C17" s="69">
        <f>IF(RES_hh_fec!C17=0,0,1000*11630*RES_hh_fec!C17/RES_hh_num!C17)</f>
        <v>1173.461142642295</v>
      </c>
      <c r="D17" s="69">
        <f>IF(RES_hh_fec!D17=0,0,1000*11630*RES_hh_fec!D17/RES_hh_num!D17)</f>
        <v>1154.721772100939</v>
      </c>
      <c r="E17" s="69">
        <f>IF(RES_hh_fec!E17=0,0,1000*11630*RES_hh_fec!E17/RES_hh_num!E17)</f>
        <v>1150.7185108357367</v>
      </c>
      <c r="F17" s="69">
        <f>IF(RES_hh_fec!F17=0,0,1000*11630*RES_hh_fec!F17/RES_hh_num!F17)</f>
        <v>1151.1226295368335</v>
      </c>
      <c r="G17" s="69">
        <f>IF(RES_hh_fec!G17=0,0,1000*11630*RES_hh_fec!G17/RES_hh_num!G17)</f>
        <v>1202.0096041606603</v>
      </c>
      <c r="H17" s="69">
        <f>IF(RES_hh_fec!H17=0,0,1000*11630*RES_hh_fec!H17/RES_hh_num!H17)</f>
        <v>1192.3870954079687</v>
      </c>
      <c r="I17" s="69">
        <f>IF(RES_hh_fec!I17=0,0,1000*11630*RES_hh_fec!I17/RES_hh_num!I17)</f>
        <v>1178.3444025671477</v>
      </c>
      <c r="J17" s="69">
        <f>IF(RES_hh_fec!J17=0,0,1000*11630*RES_hh_fec!J17/RES_hh_num!J17)</f>
        <v>1105.1605354889296</v>
      </c>
      <c r="K17" s="69">
        <f>IF(RES_hh_fec!K17=0,0,1000*11630*RES_hh_fec!K17/RES_hh_num!K17)</f>
        <v>1159.4418089302667</v>
      </c>
      <c r="L17" s="69">
        <f>IF(RES_hh_fec!L17=0,0,1000*11630*RES_hh_fec!L17/RES_hh_num!L17)</f>
        <v>1120.7354504062466</v>
      </c>
      <c r="M17" s="69">
        <f>IF(RES_hh_fec!M17=0,0,1000*11630*RES_hh_fec!M17/RES_hh_num!M17)</f>
        <v>1170.9428088354903</v>
      </c>
      <c r="N17" s="69">
        <f>IF(RES_hh_fec!N17=0,0,1000*11630*RES_hh_fec!N17/RES_hh_num!N17)</f>
        <v>1171.7749057131477</v>
      </c>
      <c r="O17" s="69">
        <f>IF(RES_hh_fec!O17=0,0,1000*11630*RES_hh_fec!O17/RES_hh_num!O17)</f>
        <v>1252.2811054471517</v>
      </c>
      <c r="P17" s="69">
        <f>IF(RES_hh_fec!P17=0,0,1000*11630*RES_hh_fec!P17/RES_hh_num!P17)</f>
        <v>1255.1024584035893</v>
      </c>
      <c r="Q17" s="69">
        <f>IF(RES_hh_fec!Q17=0,0,1000*11630*RES_hh_fec!Q17/RES_hh_num!Q17)</f>
        <v>1356.5213504665592</v>
      </c>
      <c r="R17" s="69">
        <f>IF(RES_hh_fec!R17=0,0,1000*11630*RES_hh_fec!R17/RES_hh_num!R17)</f>
        <v>1444.2581889080482</v>
      </c>
      <c r="S17" s="69">
        <f>IF(RES_hh_fec!S17=0,0,1000*11630*RES_hh_fec!S17/RES_hh_num!S17)</f>
        <v>1339.3683951047392</v>
      </c>
      <c r="T17" s="69">
        <f>IF(RES_hh_fec!T17=0,0,1000*11630*RES_hh_fec!T17/RES_hh_num!T17)</f>
        <v>1396.6603272143198</v>
      </c>
      <c r="U17" s="69">
        <f>IF(RES_hh_fec!U17=0,0,1000*11630*RES_hh_fec!U17/RES_hh_num!U17)</f>
        <v>1380.085496517858</v>
      </c>
      <c r="V17" s="69">
        <f>IF(RES_hh_fec!V17=0,0,1000*11630*RES_hh_fec!V17/RES_hh_num!V17)</f>
        <v>1312.944561318229</v>
      </c>
      <c r="W17" s="69">
        <f>IF(RES_hh_fec!W17=0,0,1000*11630*RES_hh_fec!W17/RES_hh_num!W17)</f>
        <v>1398.6545088004666</v>
      </c>
      <c r="DA17" s="88" t="s">
        <v>274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0</v>
      </c>
      <c r="C18" s="72">
        <f>IF(RES_hh_fec!C18=0,0,1000*11630*RES_hh_fec!C18/RES_hh_num!C18)</f>
        <v>0</v>
      </c>
      <c r="D18" s="72">
        <f>IF(RES_hh_fec!D18=0,0,1000*11630*RES_hh_fec!D18/RES_hh_num!D18)</f>
        <v>0</v>
      </c>
      <c r="E18" s="72">
        <f>IF(RES_hh_fec!E18=0,0,1000*11630*RES_hh_fec!E18/RES_hh_num!E18)</f>
        <v>0</v>
      </c>
      <c r="F18" s="72">
        <f>IF(RES_hh_fec!F18=0,0,1000*11630*RES_hh_fec!F18/RES_hh_num!F18)</f>
        <v>0</v>
      </c>
      <c r="G18" s="72">
        <f>IF(RES_hh_fec!G18=0,0,1000*11630*RES_hh_fec!G18/RES_hh_num!G18)</f>
        <v>0</v>
      </c>
      <c r="H18" s="72">
        <f>IF(RES_hh_fec!H18=0,0,1000*11630*RES_hh_fec!H18/RES_hh_num!H18)</f>
        <v>0</v>
      </c>
      <c r="I18" s="72">
        <f>IF(RES_hh_fec!I18=0,0,1000*11630*RES_hh_fec!I18/RES_hh_num!I18)</f>
        <v>0</v>
      </c>
      <c r="J18" s="72">
        <f>IF(RES_hh_fec!J18=0,0,1000*11630*RES_hh_fec!J18/RES_hh_num!J18)</f>
        <v>0</v>
      </c>
      <c r="K18" s="72">
        <f>IF(RES_hh_fec!K18=0,0,1000*11630*RES_hh_fec!K18/RES_hh_num!K18)</f>
        <v>0</v>
      </c>
      <c r="L18" s="72">
        <f>IF(RES_hh_fec!L18=0,0,1000*11630*RES_hh_fec!L18/RES_hh_num!L18)</f>
        <v>0</v>
      </c>
      <c r="M18" s="72">
        <f>IF(RES_hh_fec!M18=0,0,1000*11630*RES_hh_fec!M18/RES_hh_num!M18)</f>
        <v>0</v>
      </c>
      <c r="N18" s="72">
        <f>IF(RES_hh_fec!N18=0,0,1000*11630*RES_hh_fec!N18/RES_hh_num!N18)</f>
        <v>0</v>
      </c>
      <c r="O18" s="72">
        <f>IF(RES_hh_fec!O18=0,0,1000*11630*RES_hh_fec!O18/RES_hh_num!O18)</f>
        <v>0</v>
      </c>
      <c r="P18" s="72">
        <f>IF(RES_hh_fec!P18=0,0,1000*11630*RES_hh_fec!P18/RES_hh_num!P18)</f>
        <v>0</v>
      </c>
      <c r="Q18" s="72">
        <f>IF(RES_hh_fec!Q18=0,0,1000*11630*RES_hh_fec!Q18/RES_hh_num!Q18)</f>
        <v>0</v>
      </c>
      <c r="R18" s="72">
        <f>IF(RES_hh_fec!R18=0,0,1000*11630*RES_hh_fec!R18/RES_hh_num!R18)</f>
        <v>0</v>
      </c>
      <c r="S18" s="72">
        <f>IF(RES_hh_fec!S18=0,0,1000*11630*RES_hh_fec!S18/RES_hh_num!S18)</f>
        <v>0</v>
      </c>
      <c r="T18" s="72">
        <f>IF(RES_hh_fec!T18=0,0,1000*11630*RES_hh_fec!T18/RES_hh_num!T18)</f>
        <v>0</v>
      </c>
      <c r="U18" s="72">
        <f>IF(RES_hh_fec!U18=0,0,1000*11630*RES_hh_fec!U18/RES_hh_num!U18)</f>
        <v>0</v>
      </c>
      <c r="V18" s="72">
        <f>IF(RES_hh_fec!V18=0,0,1000*11630*RES_hh_fec!V18/RES_hh_num!V18)</f>
        <v>0</v>
      </c>
      <c r="W18" s="72">
        <f>IF(RES_hh_fec!W18=0,0,1000*11630*RES_hh_fec!W18/RES_hh_num!W18)</f>
        <v>0</v>
      </c>
      <c r="DA18" s="89" t="s">
        <v>483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0</v>
      </c>
      <c r="C19" s="72">
        <f>IF(RES_hh_fec!C19=0,0,1000*11630*RES_hh_fec!C19/RES_hh_num!C19)</f>
        <v>0</v>
      </c>
      <c r="D19" s="72">
        <f>IF(RES_hh_fec!D19=0,0,1000*11630*RES_hh_fec!D19/RES_hh_num!D19)</f>
        <v>1040.1681918956056</v>
      </c>
      <c r="E19" s="72">
        <f>IF(RES_hh_fec!E19=0,0,1000*11630*RES_hh_fec!E19/RES_hh_num!E19)</f>
        <v>1215.2931373788417</v>
      </c>
      <c r="F19" s="72">
        <f>IF(RES_hh_fec!F19=0,0,1000*11630*RES_hh_fec!F19/RES_hh_num!F19)</f>
        <v>961.08879811897543</v>
      </c>
      <c r="G19" s="72">
        <f>IF(RES_hh_fec!G19=0,0,1000*11630*RES_hh_fec!G19/RES_hh_num!G19)</f>
        <v>1197.1395907827075</v>
      </c>
      <c r="H19" s="72">
        <f>IF(RES_hh_fec!H19=0,0,1000*11630*RES_hh_fec!H19/RES_hh_num!H19)</f>
        <v>1097.8437119915559</v>
      </c>
      <c r="I19" s="72">
        <f>IF(RES_hh_fec!I19=0,0,1000*11630*RES_hh_fec!I19/RES_hh_num!I19)</f>
        <v>1180.3598509874466</v>
      </c>
      <c r="J19" s="72">
        <f>IF(RES_hh_fec!J19=0,0,1000*11630*RES_hh_fec!J19/RES_hh_num!J19)</f>
        <v>1091.8447145056232</v>
      </c>
      <c r="K19" s="72">
        <f>IF(RES_hh_fec!K19=0,0,1000*11630*RES_hh_fec!K19/RES_hh_num!K19)</f>
        <v>1115.5674816387823</v>
      </c>
      <c r="L19" s="72">
        <f>IF(RES_hh_fec!L19=0,0,1000*11630*RES_hh_fec!L19/RES_hh_num!L19)</f>
        <v>1070.167129773107</v>
      </c>
      <c r="M19" s="72">
        <f>IF(RES_hh_fec!M19=0,0,1000*11630*RES_hh_fec!M19/RES_hh_num!M19)</f>
        <v>1144.4309277908344</v>
      </c>
      <c r="N19" s="72">
        <f>IF(RES_hh_fec!N19=0,0,1000*11630*RES_hh_fec!N19/RES_hh_num!N19)</f>
        <v>1027.1734712170864</v>
      </c>
      <c r="O19" s="72">
        <f>IF(RES_hh_fec!O19=0,0,1000*11630*RES_hh_fec!O19/RES_hh_num!O19)</f>
        <v>1090.9906852107913</v>
      </c>
      <c r="P19" s="72">
        <f>IF(RES_hh_fec!P19=0,0,1000*11630*RES_hh_fec!P19/RES_hh_num!P19)</f>
        <v>1549.1205535005206</v>
      </c>
      <c r="Q19" s="72">
        <f>IF(RES_hh_fec!Q19=0,0,1000*11630*RES_hh_fec!Q19/RES_hh_num!Q19)</f>
        <v>1108.2218635226495</v>
      </c>
      <c r="R19" s="72">
        <f>IF(RES_hh_fec!R19=0,0,1000*11630*RES_hh_fec!R19/RES_hh_num!R19)</f>
        <v>1264.4895272032461</v>
      </c>
      <c r="S19" s="72">
        <f>IF(RES_hh_fec!S19=0,0,1000*11630*RES_hh_fec!S19/RES_hh_num!S19)</f>
        <v>1299.5734744194842</v>
      </c>
      <c r="T19" s="72">
        <f>IF(RES_hh_fec!T19=0,0,1000*11630*RES_hh_fec!T19/RES_hh_num!T19)</f>
        <v>1247.8048780487804</v>
      </c>
      <c r="U19" s="72">
        <f>IF(RES_hh_fec!U19=0,0,1000*11630*RES_hh_fec!U19/RES_hh_num!U19)</f>
        <v>1213.3573664737692</v>
      </c>
      <c r="V19" s="72">
        <f>IF(RES_hh_fec!V19=0,0,1000*11630*RES_hh_fec!V19/RES_hh_num!V19)</f>
        <v>1157.7803928668416</v>
      </c>
      <c r="W19" s="72">
        <f>IF(RES_hh_fec!W19=0,0,1000*11630*RES_hh_fec!W19/RES_hh_num!W19)</f>
        <v>1283.4004530605266</v>
      </c>
      <c r="DA19" s="89" t="s">
        <v>484</v>
      </c>
    </row>
    <row r="20" spans="1:105" ht="12" customHeight="1" x14ac:dyDescent="0.25">
      <c r="A20" s="28" t="s">
        <v>205</v>
      </c>
      <c r="B20" s="72">
        <f>IF(RES_hh_fec!B20=0,0,1000*11630*RES_hh_fec!B20/RES_hh_num!B20)</f>
        <v>1635.4749353020254</v>
      </c>
      <c r="C20" s="72">
        <f>IF(RES_hh_fec!C20=0,0,1000*11630*RES_hh_fec!C20/RES_hh_num!C20)</f>
        <v>1529.3137151146348</v>
      </c>
      <c r="D20" s="72">
        <f>IF(RES_hh_fec!D20=0,0,1000*11630*RES_hh_fec!D20/RES_hh_num!D20)</f>
        <v>1523.047405822259</v>
      </c>
      <c r="E20" s="72">
        <f>IF(RES_hh_fec!E20=0,0,1000*11630*RES_hh_fec!E20/RES_hh_num!E20)</f>
        <v>1554.4090701139044</v>
      </c>
      <c r="F20" s="72">
        <f>IF(RES_hh_fec!F20=0,0,1000*11630*RES_hh_fec!F20/RES_hh_num!F20)</f>
        <v>1273.5119735053358</v>
      </c>
      <c r="G20" s="72">
        <f>IF(RES_hh_fec!G20=0,0,1000*11630*RES_hh_fec!G20/RES_hh_num!G20)</f>
        <v>1847.8193649919392</v>
      </c>
      <c r="H20" s="72">
        <f>IF(RES_hh_fec!H20=0,0,1000*11630*RES_hh_fec!H20/RES_hh_num!H20)</f>
        <v>1578.4356265473277</v>
      </c>
      <c r="I20" s="72">
        <f>IF(RES_hh_fec!I20=0,0,1000*11630*RES_hh_fec!I20/RES_hh_num!I20)</f>
        <v>1526.5790698687958</v>
      </c>
      <c r="J20" s="72">
        <f>IF(RES_hh_fec!J20=0,0,1000*11630*RES_hh_fec!J20/RES_hh_num!J20)</f>
        <v>1506.5301056578476</v>
      </c>
      <c r="K20" s="72">
        <f>IF(RES_hh_fec!K20=0,0,1000*11630*RES_hh_fec!K20/RES_hh_num!K20)</f>
        <v>1592.2370595944265</v>
      </c>
      <c r="L20" s="72">
        <f>IF(RES_hh_fec!L20=0,0,1000*11630*RES_hh_fec!L20/RES_hh_num!L20)</f>
        <v>1344.0484554212267</v>
      </c>
      <c r="M20" s="72">
        <f>IF(RES_hh_fec!M20=0,0,1000*11630*RES_hh_fec!M20/RES_hh_num!M20)</f>
        <v>1464.1333835188457</v>
      </c>
      <c r="N20" s="72">
        <f>IF(RES_hh_fec!N20=0,0,1000*11630*RES_hh_fec!N20/RES_hh_num!N20)</f>
        <v>1474.6061438976558</v>
      </c>
      <c r="O20" s="72">
        <f>IF(RES_hh_fec!O20=0,0,1000*11630*RES_hh_fec!O20/RES_hh_num!O20)</f>
        <v>1623.0591470165791</v>
      </c>
      <c r="P20" s="72">
        <f>IF(RES_hh_fec!P20=0,0,1000*11630*RES_hh_fec!P20/RES_hh_num!P20)</f>
        <v>1613.5151797927158</v>
      </c>
      <c r="Q20" s="72">
        <f>IF(RES_hh_fec!Q20=0,0,1000*11630*RES_hh_fec!Q20/RES_hh_num!Q20)</f>
        <v>1803.2797087512311</v>
      </c>
      <c r="R20" s="72">
        <f>IF(RES_hh_fec!R20=0,0,1000*11630*RES_hh_fec!R20/RES_hh_num!R20)</f>
        <v>1746.2829699219772</v>
      </c>
      <c r="S20" s="72">
        <f>IF(RES_hh_fec!S20=0,0,1000*11630*RES_hh_fec!S20/RES_hh_num!S20)</f>
        <v>1693.8855671273107</v>
      </c>
      <c r="T20" s="72">
        <f>IF(RES_hh_fec!T20=0,0,1000*11630*RES_hh_fec!T20/RES_hh_num!T20)</f>
        <v>1716.315049451903</v>
      </c>
      <c r="U20" s="72">
        <f>IF(RES_hh_fec!U20=0,0,1000*11630*RES_hh_fec!U20/RES_hh_num!U20)</f>
        <v>1790.6824957436345</v>
      </c>
      <c r="V20" s="72">
        <f>IF(RES_hh_fec!V20=0,0,1000*11630*RES_hh_fec!V20/RES_hh_num!V20)</f>
        <v>2019.775476933605</v>
      </c>
      <c r="W20" s="72">
        <f>IF(RES_hh_fec!W20=0,0,1000*11630*RES_hh_fec!W20/RES_hh_num!W20)</f>
        <v>1292.8564106565566</v>
      </c>
      <c r="DA20" s="89" t="s">
        <v>485</v>
      </c>
    </row>
    <row r="21" spans="1:105" ht="12" customHeight="1" x14ac:dyDescent="0.25">
      <c r="A21" s="28" t="s">
        <v>192</v>
      </c>
      <c r="B21" s="72">
        <f>IF(RES_hh_fec!B21=0,0,1000*11630*RES_hh_fec!B21/RES_hh_num!B21)</f>
        <v>1476.4498419521649</v>
      </c>
      <c r="C21" s="72">
        <f>IF(RES_hh_fec!C21=0,0,1000*11630*RES_hh_fec!C21/RES_hh_num!C21)</f>
        <v>1665.6094278859377</v>
      </c>
      <c r="D21" s="72">
        <f>IF(RES_hh_fec!D21=0,0,1000*11630*RES_hh_fec!D21/RES_hh_num!D21)</f>
        <v>1294.1705076169151</v>
      </c>
      <c r="E21" s="72">
        <f>IF(RES_hh_fec!E21=0,0,1000*11630*RES_hh_fec!E21/RES_hh_num!E21)</f>
        <v>1300.8775328804868</v>
      </c>
      <c r="F21" s="72">
        <f>IF(RES_hh_fec!F21=0,0,1000*11630*RES_hh_fec!F21/RES_hh_num!F21)</f>
        <v>1484.2469594916586</v>
      </c>
      <c r="G21" s="72">
        <f>IF(RES_hh_fec!G21=0,0,1000*11630*RES_hh_fec!G21/RES_hh_num!G21)</f>
        <v>1533.9971128503055</v>
      </c>
      <c r="H21" s="72">
        <f>IF(RES_hh_fec!H21=0,0,1000*11630*RES_hh_fec!H21/RES_hh_num!H21)</f>
        <v>1212.9277208451622</v>
      </c>
      <c r="I21" s="72">
        <f>IF(RES_hh_fec!I21=0,0,1000*11630*RES_hh_fec!I21/RES_hh_num!I21)</f>
        <v>999.96697724239334</v>
      </c>
      <c r="J21" s="72">
        <f>IF(RES_hh_fec!J21=0,0,1000*11630*RES_hh_fec!J21/RES_hh_num!J21)</f>
        <v>1454.9420568059993</v>
      </c>
      <c r="K21" s="72">
        <f>IF(RES_hh_fec!K21=0,0,1000*11630*RES_hh_fec!K21/RES_hh_num!K21)</f>
        <v>1635.9084355639482</v>
      </c>
      <c r="L21" s="72">
        <f>IF(RES_hh_fec!L21=0,0,1000*11630*RES_hh_fec!L21/RES_hh_num!L21)</f>
        <v>1451.042540483794</v>
      </c>
      <c r="M21" s="72">
        <f>IF(RES_hh_fec!M21=0,0,1000*11630*RES_hh_fec!M21/RES_hh_num!M21)</f>
        <v>1125.7221402996743</v>
      </c>
      <c r="N21" s="72">
        <f>IF(RES_hh_fec!N21=0,0,1000*11630*RES_hh_fec!N21/RES_hh_num!N21)</f>
        <v>1176.1715477887853</v>
      </c>
      <c r="O21" s="72">
        <f>IF(RES_hh_fec!O21=0,0,1000*11630*RES_hh_fec!O21/RES_hh_num!O21)</f>
        <v>1315.3278454524254</v>
      </c>
      <c r="P21" s="72">
        <f>IF(RES_hh_fec!P21=0,0,1000*11630*RES_hh_fec!P21/RES_hh_num!P21)</f>
        <v>1408.8413862341324</v>
      </c>
      <c r="Q21" s="72">
        <f>IF(RES_hh_fec!Q21=0,0,1000*11630*RES_hh_fec!Q21/RES_hh_num!Q21)</f>
        <v>1558.4901442766486</v>
      </c>
      <c r="R21" s="72">
        <f>IF(RES_hh_fec!R21=0,0,1000*11630*RES_hh_fec!R21/RES_hh_num!R21)</f>
        <v>1800.824272856245</v>
      </c>
      <c r="S21" s="72">
        <f>IF(RES_hh_fec!S21=0,0,1000*11630*RES_hh_fec!S21/RES_hh_num!S21)</f>
        <v>1404.7821527107433</v>
      </c>
      <c r="T21" s="72">
        <f>IF(RES_hh_fec!T21=0,0,1000*11630*RES_hh_fec!T21/RES_hh_num!T21)</f>
        <v>1480.5637998475715</v>
      </c>
      <c r="U21" s="72">
        <f>IF(RES_hh_fec!U21=0,0,1000*11630*RES_hh_fec!U21/RES_hh_num!U21)</f>
        <v>1685.1892756652469</v>
      </c>
      <c r="V21" s="72">
        <f>IF(RES_hh_fec!V21=0,0,1000*11630*RES_hh_fec!V21/RES_hh_num!V21)</f>
        <v>935.17007035945164</v>
      </c>
      <c r="W21" s="72">
        <f>IF(RES_hh_fec!W21=0,0,1000*11630*RES_hh_fec!W21/RES_hh_num!W21)</f>
        <v>1617.4271686992058</v>
      </c>
      <c r="DA21" s="89" t="s">
        <v>486</v>
      </c>
    </row>
    <row r="22" spans="1:105" ht="12" customHeight="1" x14ac:dyDescent="0.25">
      <c r="A22" s="28" t="s">
        <v>207</v>
      </c>
      <c r="B22" s="72">
        <f>IF(RES_hh_fec!B22=0,0,1000*11630*RES_hh_fec!B22/RES_hh_num!B22)</f>
        <v>1777.0251983402491</v>
      </c>
      <c r="C22" s="72">
        <f>IF(RES_hh_fec!C22=0,0,1000*11630*RES_hh_fec!C22/RES_hh_num!C22)</f>
        <v>1554.6843207450991</v>
      </c>
      <c r="D22" s="72">
        <f>IF(RES_hh_fec!D22=0,0,1000*11630*RES_hh_fec!D22/RES_hh_num!D22)</f>
        <v>1576.6322236372332</v>
      </c>
      <c r="E22" s="72">
        <f>IF(RES_hh_fec!E22=0,0,1000*11630*RES_hh_fec!E22/RES_hh_num!E22)</f>
        <v>1557.7162745454141</v>
      </c>
      <c r="F22" s="72">
        <f>IF(RES_hh_fec!F22=0,0,1000*11630*RES_hh_fec!F22/RES_hh_num!F22)</f>
        <v>1545.4027026747549</v>
      </c>
      <c r="G22" s="72">
        <f>IF(RES_hh_fec!G22=0,0,1000*11630*RES_hh_fec!G22/RES_hh_num!G22)</f>
        <v>1573.080381525137</v>
      </c>
      <c r="H22" s="72">
        <f>IF(RES_hh_fec!H22=0,0,1000*11630*RES_hh_fec!H22/RES_hh_num!H22)</f>
        <v>1473.7171095613699</v>
      </c>
      <c r="I22" s="72">
        <f>IF(RES_hh_fec!I22=0,0,1000*11630*RES_hh_fec!I22/RES_hh_num!I22)</f>
        <v>1460.8782683465695</v>
      </c>
      <c r="J22" s="72">
        <f>IF(RES_hh_fec!J22=0,0,1000*11630*RES_hh_fec!J22/RES_hh_num!J22)</f>
        <v>1405.3033917517778</v>
      </c>
      <c r="K22" s="72">
        <f>IF(RES_hh_fec!K22=0,0,1000*11630*RES_hh_fec!K22/RES_hh_num!K22)</f>
        <v>1295.7875437077714</v>
      </c>
      <c r="L22" s="72">
        <f>IF(RES_hh_fec!L22=0,0,1000*11630*RES_hh_fec!L22/RES_hh_num!L22)</f>
        <v>900.42033985703426</v>
      </c>
      <c r="M22" s="72">
        <f>IF(RES_hh_fec!M22=0,0,1000*11630*RES_hh_fec!M22/RES_hh_num!M22)</f>
        <v>1496.9572509866593</v>
      </c>
      <c r="N22" s="72">
        <f>IF(RES_hh_fec!N22=0,0,1000*11630*RES_hh_fec!N22/RES_hh_num!N22)</f>
        <v>1340.5390493545001</v>
      </c>
      <c r="O22" s="72">
        <f>IF(RES_hh_fec!O22=0,0,1000*11630*RES_hh_fec!O22/RES_hh_num!O22)</f>
        <v>1232.3143421606553</v>
      </c>
      <c r="P22" s="72">
        <f>IF(RES_hh_fec!P22=0,0,1000*11630*RES_hh_fec!P22/RES_hh_num!P22)</f>
        <v>1286.8193633445328</v>
      </c>
      <c r="Q22" s="72">
        <f>IF(RES_hh_fec!Q22=0,0,1000*11630*RES_hh_fec!Q22/RES_hh_num!Q22)</f>
        <v>1431.8972563946702</v>
      </c>
      <c r="R22" s="72">
        <f>IF(RES_hh_fec!R22=0,0,1000*11630*RES_hh_fec!R22/RES_hh_num!R22)</f>
        <v>1500.6134845535273</v>
      </c>
      <c r="S22" s="72">
        <f>IF(RES_hh_fec!S22=0,0,1000*11630*RES_hh_fec!S22/RES_hh_num!S22)</f>
        <v>1449.7870353005083</v>
      </c>
      <c r="T22" s="72">
        <f>IF(RES_hh_fec!T22=0,0,1000*11630*RES_hh_fec!T22/RES_hh_num!T22)</f>
        <v>1387.2109251805437</v>
      </c>
      <c r="U22" s="72">
        <f>IF(RES_hh_fec!U22=0,0,1000*11630*RES_hh_fec!U22/RES_hh_num!U22)</f>
        <v>1382.3879264959826</v>
      </c>
      <c r="V22" s="72">
        <f>IF(RES_hh_fec!V22=0,0,1000*11630*RES_hh_fec!V22/RES_hh_num!V22)</f>
        <v>1435.0848363082055</v>
      </c>
      <c r="W22" s="72">
        <f>IF(RES_hh_fec!W22=0,0,1000*11630*RES_hh_fec!W22/RES_hh_num!W22)</f>
        <v>1442.5264663907717</v>
      </c>
      <c r="DA22" s="89" t="s">
        <v>487</v>
      </c>
    </row>
    <row r="23" spans="1:105" ht="12" customHeight="1" x14ac:dyDescent="0.25">
      <c r="A23" s="28" t="s">
        <v>202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DA23" s="89" t="s">
        <v>488</v>
      </c>
    </row>
    <row r="24" spans="1:105" ht="12" customHeight="1" x14ac:dyDescent="0.25">
      <c r="A24" s="28" t="s">
        <v>203</v>
      </c>
      <c r="B24" s="72">
        <f>IF(RES_hh_fec!B24=0,0,1000*11630*RES_hh_fec!B24/RES_hh_num!B24)</f>
        <v>982.95967426397078</v>
      </c>
      <c r="C24" s="72">
        <f>IF(RES_hh_fec!C24=0,0,1000*11630*RES_hh_fec!C24/RES_hh_num!C24)</f>
        <v>987.79593967388678</v>
      </c>
      <c r="D24" s="72">
        <f>IF(RES_hh_fec!D24=0,0,1000*11630*RES_hh_fec!D24/RES_hh_num!D24)</f>
        <v>973.95885379602487</v>
      </c>
      <c r="E24" s="72">
        <f>IF(RES_hh_fec!E24=0,0,1000*11630*RES_hh_fec!E24/RES_hh_num!E24)</f>
        <v>961.58223815774181</v>
      </c>
      <c r="F24" s="72">
        <f>IF(RES_hh_fec!F24=0,0,1000*11630*RES_hh_fec!F24/RES_hh_num!F24)</f>
        <v>999.95232226677945</v>
      </c>
      <c r="G24" s="72">
        <f>IF(RES_hh_fec!G24=0,0,1000*11630*RES_hh_fec!G24/RES_hh_num!G24)</f>
        <v>989.34316135680228</v>
      </c>
      <c r="H24" s="72">
        <f>IF(RES_hh_fec!H24=0,0,1000*11630*RES_hh_fec!H24/RES_hh_num!H24)</f>
        <v>1007.0406872271843</v>
      </c>
      <c r="I24" s="72">
        <f>IF(RES_hh_fec!I24=0,0,1000*11630*RES_hh_fec!I24/RES_hh_num!I24)</f>
        <v>1016.0307359001549</v>
      </c>
      <c r="J24" s="72">
        <f>IF(RES_hh_fec!J24=0,0,1000*11630*RES_hh_fec!J24/RES_hh_num!J24)</f>
        <v>951.60280461773505</v>
      </c>
      <c r="K24" s="72">
        <f>IF(RES_hh_fec!K24=0,0,1000*11630*RES_hh_fec!K24/RES_hh_num!K24)</f>
        <v>1018.3351978086293</v>
      </c>
      <c r="L24" s="72">
        <f>IF(RES_hh_fec!L24=0,0,1000*11630*RES_hh_fec!L24/RES_hh_num!L24)</f>
        <v>1028.456321661504</v>
      </c>
      <c r="M24" s="72">
        <f>IF(RES_hh_fec!M24=0,0,1000*11630*RES_hh_fec!M24/RES_hh_num!M24)</f>
        <v>951.00854932483412</v>
      </c>
      <c r="N24" s="72">
        <f>IF(RES_hh_fec!N24=0,0,1000*11630*RES_hh_fec!N24/RES_hh_num!N24)</f>
        <v>1009.3738660210377</v>
      </c>
      <c r="O24" s="72">
        <f>IF(RES_hh_fec!O24=0,0,1000*11630*RES_hh_fec!O24/RES_hh_num!O24)</f>
        <v>1107.297348259402</v>
      </c>
      <c r="P24" s="72">
        <f>IF(RES_hh_fec!P24=0,0,1000*11630*RES_hh_fec!P24/RES_hh_num!P24)</f>
        <v>1102.2084989277691</v>
      </c>
      <c r="Q24" s="72">
        <f>IF(RES_hh_fec!Q24=0,0,1000*11630*RES_hh_fec!Q24/RES_hh_num!Q24)</f>
        <v>1197.1039433760893</v>
      </c>
      <c r="R24" s="72">
        <f>IF(RES_hh_fec!R24=0,0,1000*11630*RES_hh_fec!R24/RES_hh_num!R24)</f>
        <v>1279.1894013987908</v>
      </c>
      <c r="S24" s="72">
        <f>IF(RES_hh_fec!S24=0,0,1000*11630*RES_hh_fec!S24/RES_hh_num!S24)</f>
        <v>1192.8256961882103</v>
      </c>
      <c r="T24" s="72">
        <f>IF(RES_hh_fec!T24=0,0,1000*11630*RES_hh_fec!T24/RES_hh_num!T24)</f>
        <v>1265.0273752705566</v>
      </c>
      <c r="U24" s="72">
        <f>IF(RES_hh_fec!U24=0,0,1000*11630*RES_hh_fec!U24/RES_hh_num!U24)</f>
        <v>1282.7866418503368</v>
      </c>
      <c r="V24" s="72">
        <f>IF(RES_hh_fec!V24=0,0,1000*11630*RES_hh_fec!V24/RES_hh_num!V24)</f>
        <v>1179.2770310542508</v>
      </c>
      <c r="W24" s="72">
        <f>IF(RES_hh_fec!W24=0,0,1000*11630*RES_hh_fec!W24/RES_hh_num!W24)</f>
        <v>1328.1136837956046</v>
      </c>
      <c r="DA24" s="89" t="s">
        <v>489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1237.3396143486157</v>
      </c>
      <c r="C25" s="74">
        <f>IF(RES_hh_fec!C25=0,0,1000*11630*RES_hh_fec!C25/RES_hh_num!C25)</f>
        <v>1178.6356620281954</v>
      </c>
      <c r="D25" s="74">
        <f>IF(RES_hh_fec!D25=0,0,1000*11630*RES_hh_fec!D25/RES_hh_num!D25)</f>
        <v>1164.3263480073474</v>
      </c>
      <c r="E25" s="74">
        <f>IF(RES_hh_fec!E25=0,0,1000*11630*RES_hh_fec!E25/RES_hh_num!E25)</f>
        <v>1166.155377340898</v>
      </c>
      <c r="F25" s="74">
        <f>IF(RES_hh_fec!F25=0,0,1000*11630*RES_hh_fec!F25/RES_hh_num!F25)</f>
        <v>1174.0691234157839</v>
      </c>
      <c r="G25" s="74">
        <f>IF(RES_hh_fec!G25=0,0,1000*11630*RES_hh_fec!G25/RES_hh_num!G25)</f>
        <v>1207.035542518692</v>
      </c>
      <c r="H25" s="74">
        <f>IF(RES_hh_fec!H25=0,0,1000*11630*RES_hh_fec!H25/RES_hh_num!H25)</f>
        <v>1225.3171547795723</v>
      </c>
      <c r="I25" s="74">
        <f>IF(RES_hh_fec!I25=0,0,1000*11630*RES_hh_fec!I25/RES_hh_num!I25)</f>
        <v>1189.3734646047892</v>
      </c>
      <c r="J25" s="74">
        <f>IF(RES_hh_fec!J25=0,0,1000*11630*RES_hh_fec!J25/RES_hh_num!J25)</f>
        <v>1094.8482468272084</v>
      </c>
      <c r="K25" s="74">
        <f>IF(RES_hh_fec!K25=0,0,1000*11630*RES_hh_fec!K25/RES_hh_num!K25)</f>
        <v>1154.2755193075191</v>
      </c>
      <c r="L25" s="74">
        <f>IF(RES_hh_fec!L25=0,0,1000*11630*RES_hh_fec!L25/RES_hh_num!L25)</f>
        <v>1145.3617779814181</v>
      </c>
      <c r="M25" s="74">
        <f>IF(RES_hh_fec!M25=0,0,1000*11630*RES_hh_fec!M25/RES_hh_num!M25)</f>
        <v>1183.402225516525</v>
      </c>
      <c r="N25" s="74">
        <f>IF(RES_hh_fec!N25=0,0,1000*11630*RES_hh_fec!N25/RES_hh_num!N25)</f>
        <v>1172.5298376001128</v>
      </c>
      <c r="O25" s="74">
        <f>IF(RES_hh_fec!O25=0,0,1000*11630*RES_hh_fec!O25/RES_hh_num!O25)</f>
        <v>1273.9968732201069</v>
      </c>
      <c r="P25" s="74">
        <f>IF(RES_hh_fec!P25=0,0,1000*11630*RES_hh_fec!P25/RES_hh_num!P25)</f>
        <v>1269.2281329788282</v>
      </c>
      <c r="Q25" s="74">
        <f>IF(RES_hh_fec!Q25=0,0,1000*11630*RES_hh_fec!Q25/RES_hh_num!Q25)</f>
        <v>1365.0975104353224</v>
      </c>
      <c r="R25" s="74">
        <f>IF(RES_hh_fec!R25=0,0,1000*11630*RES_hh_fec!R25/RES_hh_num!R25)</f>
        <v>1464.2408576373698</v>
      </c>
      <c r="S25" s="74">
        <f>IF(RES_hh_fec!S25=0,0,1000*11630*RES_hh_fec!S25/RES_hh_num!S25)</f>
        <v>1343.6998347351464</v>
      </c>
      <c r="T25" s="74">
        <f>IF(RES_hh_fec!T25=0,0,1000*11630*RES_hh_fec!T25/RES_hh_num!T25)</f>
        <v>1414.3381107506095</v>
      </c>
      <c r="U25" s="74">
        <f>IF(RES_hh_fec!U25=0,0,1000*11630*RES_hh_fec!U25/RES_hh_num!U25)</f>
        <v>1375.4619538357222</v>
      </c>
      <c r="V25" s="74">
        <f>IF(RES_hh_fec!V25=0,0,1000*11630*RES_hh_fec!V25/RES_hh_num!V25)</f>
        <v>1305.1460304530972</v>
      </c>
      <c r="W25" s="74">
        <f>IF(RES_hh_fec!W25=0,0,1000*11630*RES_hh_fec!W25/RES_hh_num!W25)</f>
        <v>1392.3470210732542</v>
      </c>
      <c r="DA25" s="90" t="s">
        <v>490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314.31688443485984</v>
      </c>
      <c r="C26" s="77">
        <f>IF(RES_hh_fec!C26=0,0,1000*11630*RES_hh_fec!C26/RES_hh_num!C26)</f>
        <v>224.98785080792123</v>
      </c>
      <c r="D26" s="77">
        <f>IF(RES_hh_fec!D26=0,0,1000*11630*RES_hh_fec!D26/RES_hh_num!D26)</f>
        <v>234.74841134202646</v>
      </c>
      <c r="E26" s="77">
        <f>IF(RES_hh_fec!E26=0,0,1000*11630*RES_hh_fec!E26/RES_hh_num!E26)</f>
        <v>258.71703906169552</v>
      </c>
      <c r="F26" s="77">
        <f>IF(RES_hh_fec!F26=0,0,1000*11630*RES_hh_fec!F26/RES_hh_num!F26)</f>
        <v>259.11709148573959</v>
      </c>
      <c r="G26" s="77">
        <f>IF(RES_hh_fec!G26=0,0,1000*11630*RES_hh_fec!G26/RES_hh_num!G26)</f>
        <v>315.97295778799128</v>
      </c>
      <c r="H26" s="77">
        <f>IF(RES_hh_fec!H26=0,0,1000*11630*RES_hh_fec!H26/RES_hh_num!H26)</f>
        <v>305.02713367263709</v>
      </c>
      <c r="I26" s="77">
        <f>IF(RES_hh_fec!I26=0,0,1000*11630*RES_hh_fec!I26/RES_hh_num!I26)</f>
        <v>309.49116557467869</v>
      </c>
      <c r="J26" s="77">
        <f>IF(RES_hh_fec!J26=0,0,1000*11630*RES_hh_fec!J26/RES_hh_num!J26)</f>
        <v>292.09950502411147</v>
      </c>
      <c r="K26" s="77">
        <f>IF(RES_hh_fec!K26=0,0,1000*11630*RES_hh_fec!K26/RES_hh_num!K26)</f>
        <v>304.63091977346056</v>
      </c>
      <c r="L26" s="77">
        <f>IF(RES_hh_fec!L26=0,0,1000*11630*RES_hh_fec!L26/RES_hh_num!L26)</f>
        <v>317.17251277280127</v>
      </c>
      <c r="M26" s="77">
        <f>IF(RES_hh_fec!M26=0,0,1000*11630*RES_hh_fec!M26/RES_hh_num!M26)</f>
        <v>338.21684481315083</v>
      </c>
      <c r="N26" s="77">
        <f>IF(RES_hh_fec!N26=0,0,1000*11630*RES_hh_fec!N26/RES_hh_num!N26)</f>
        <v>340.59144828460984</v>
      </c>
      <c r="O26" s="77">
        <f>IF(RES_hh_fec!O26=0,0,1000*11630*RES_hh_fec!O26/RES_hh_num!O26)</f>
        <v>343.48281000644693</v>
      </c>
      <c r="P26" s="77">
        <f>IF(RES_hh_fec!P26=0,0,1000*11630*RES_hh_fec!P26/RES_hh_num!P26)</f>
        <v>343.28779928754579</v>
      </c>
      <c r="Q26" s="77">
        <f>IF(RES_hh_fec!Q26=0,0,1000*11630*RES_hh_fec!Q26/RES_hh_num!Q26)</f>
        <v>346.14937825065334</v>
      </c>
      <c r="R26" s="77">
        <f>IF(RES_hh_fec!R26=0,0,1000*11630*RES_hh_fec!R26/RES_hh_num!R26)</f>
        <v>342.88487508440244</v>
      </c>
      <c r="S26" s="77">
        <f>IF(RES_hh_fec!S26=0,0,1000*11630*RES_hh_fec!S26/RES_hh_num!S26)</f>
        <v>339.91956220742412</v>
      </c>
      <c r="T26" s="77">
        <f>IF(RES_hh_fec!T26=0,0,1000*11630*RES_hh_fec!T26/RES_hh_num!T26)</f>
        <v>334.74321516343713</v>
      </c>
      <c r="U26" s="77">
        <f>IF(RES_hh_fec!U26=0,0,1000*11630*RES_hh_fec!U26/RES_hh_num!U26)</f>
        <v>326.77871503104529</v>
      </c>
      <c r="V26" s="77">
        <f>IF(RES_hh_fec!V26=0,0,1000*11630*RES_hh_fec!V26/RES_hh_num!V26)</f>
        <v>319.29376840517898</v>
      </c>
      <c r="W26" s="77">
        <f>IF(RES_hh_fec!W26=0,0,1000*11630*RES_hh_fec!W26/RES_hh_num!W26)</f>
        <v>310.79963985404618</v>
      </c>
      <c r="DA26" s="92" t="s">
        <v>491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161.24905512749339</v>
      </c>
      <c r="C27" s="69">
        <f>IF(RES_hh_fec!C27=0,0,1000*11630*RES_hh_fec!C27/RES_hh_num!C27)</f>
        <v>160.030146746101</v>
      </c>
      <c r="D27" s="69">
        <f>IF(RES_hh_fec!D27=0,0,1000*11630*RES_hh_fec!D27/RES_hh_num!D27)</f>
        <v>161.73949769255921</v>
      </c>
      <c r="E27" s="69">
        <f>IF(RES_hh_fec!E27=0,0,1000*11630*RES_hh_fec!E27/RES_hh_num!E27)</f>
        <v>167.46433600526149</v>
      </c>
      <c r="F27" s="69">
        <f>IF(RES_hh_fec!F27=0,0,1000*11630*RES_hh_fec!F27/RES_hh_num!F27)</f>
        <v>174.65818289015738</v>
      </c>
      <c r="G27" s="69">
        <f>IF(RES_hh_fec!G27=0,0,1000*11630*RES_hh_fec!G27/RES_hh_num!G27)</f>
        <v>182.41428944870043</v>
      </c>
      <c r="H27" s="69">
        <f>IF(RES_hh_fec!H27=0,0,1000*11630*RES_hh_fec!H27/RES_hh_num!H27)</f>
        <v>186.70538155847836</v>
      </c>
      <c r="I27" s="69">
        <f>IF(RES_hh_fec!I27=0,0,1000*11630*RES_hh_fec!I27/RES_hh_num!I27)</f>
        <v>185.17239353352932</v>
      </c>
      <c r="J27" s="69">
        <f>IF(RES_hh_fec!J27=0,0,1000*11630*RES_hh_fec!J27/RES_hh_num!J27)</f>
        <v>177.55157567518904</v>
      </c>
      <c r="K27" s="69">
        <f>IF(RES_hh_fec!K27=0,0,1000*11630*RES_hh_fec!K27/RES_hh_num!K27)</f>
        <v>195.91229517224727</v>
      </c>
      <c r="L27" s="69">
        <f>IF(RES_hh_fec!L27=0,0,1000*11630*RES_hh_fec!L27/RES_hh_num!L27)</f>
        <v>210.23494341217264</v>
      </c>
      <c r="M27" s="69">
        <f>IF(RES_hh_fec!M27=0,0,1000*11630*RES_hh_fec!M27/RES_hh_num!M27)</f>
        <v>210.29842774731168</v>
      </c>
      <c r="N27" s="69">
        <f>IF(RES_hh_fec!N27=0,0,1000*11630*RES_hh_fec!N27/RES_hh_num!N27)</f>
        <v>215.03486998985147</v>
      </c>
      <c r="O27" s="69">
        <f>IF(RES_hh_fec!O27=0,0,1000*11630*RES_hh_fec!O27/RES_hh_num!O27)</f>
        <v>235.84680831469205</v>
      </c>
      <c r="P27" s="69">
        <f>IF(RES_hh_fec!P27=0,0,1000*11630*RES_hh_fec!P27/RES_hh_num!P27)</f>
        <v>234.77655371953404</v>
      </c>
      <c r="Q27" s="69">
        <f>IF(RES_hh_fec!Q27=0,0,1000*11630*RES_hh_fec!Q27/RES_hh_num!Q27)</f>
        <v>253.43598209163736</v>
      </c>
      <c r="R27" s="69">
        <f>IF(RES_hh_fec!R27=0,0,1000*11630*RES_hh_fec!R27/RES_hh_num!R27)</f>
        <v>251.93543408901388</v>
      </c>
      <c r="S27" s="69">
        <f>IF(RES_hh_fec!S27=0,0,1000*11630*RES_hh_fec!S27/RES_hh_num!S27)</f>
        <v>269.87785767998338</v>
      </c>
      <c r="T27" s="69">
        <f>IF(RES_hh_fec!T27=0,0,1000*11630*RES_hh_fec!T27/RES_hh_num!T27)</f>
        <v>281.91955891819157</v>
      </c>
      <c r="U27" s="69">
        <f>IF(RES_hh_fec!U27=0,0,1000*11630*RES_hh_fec!U27/RES_hh_num!U27)</f>
        <v>279.1836928747789</v>
      </c>
      <c r="V27" s="69">
        <f>IF(RES_hh_fec!V27=0,0,1000*11630*RES_hh_fec!V27/RES_hh_num!V27)</f>
        <v>277.30883874013529</v>
      </c>
      <c r="W27" s="69">
        <f>IF(RES_hh_fec!W27=0,0,1000*11630*RES_hh_fec!W27/RES_hh_num!W27)</f>
        <v>275.6251668869287</v>
      </c>
      <c r="DA27" s="88" t="s">
        <v>275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0</v>
      </c>
      <c r="C28" s="72">
        <f>IF(RES_hh_fec!C28=0,0,1000*11630*RES_hh_fec!C28/RES_hh_num!C28)</f>
        <v>0</v>
      </c>
      <c r="D28" s="72">
        <f>IF(RES_hh_fec!D28=0,0,1000*11630*RES_hh_fec!D28/RES_hh_num!D28)</f>
        <v>0</v>
      </c>
      <c r="E28" s="72">
        <f>IF(RES_hh_fec!E28=0,0,1000*11630*RES_hh_fec!E28/RES_hh_num!E28)</f>
        <v>0</v>
      </c>
      <c r="F28" s="72">
        <f>IF(RES_hh_fec!F28=0,0,1000*11630*RES_hh_fec!F28/RES_hh_num!F28)</f>
        <v>0</v>
      </c>
      <c r="G28" s="72">
        <f>IF(RES_hh_fec!G28=0,0,1000*11630*RES_hh_fec!G28/RES_hh_num!G28)</f>
        <v>0</v>
      </c>
      <c r="H28" s="72">
        <f>IF(RES_hh_fec!H28=0,0,1000*11630*RES_hh_fec!H28/RES_hh_num!H28)</f>
        <v>0</v>
      </c>
      <c r="I28" s="72">
        <f>IF(RES_hh_fec!I28=0,0,1000*11630*RES_hh_fec!I28/RES_hh_num!I28)</f>
        <v>0</v>
      </c>
      <c r="J28" s="72">
        <f>IF(RES_hh_fec!J28=0,0,1000*11630*RES_hh_fec!J28/RES_hh_num!J28)</f>
        <v>0</v>
      </c>
      <c r="K28" s="72">
        <f>IF(RES_hh_fec!K28=0,0,1000*11630*RES_hh_fec!K28/RES_hh_num!K28)</f>
        <v>0</v>
      </c>
      <c r="L28" s="72">
        <f>IF(RES_hh_fec!L28=0,0,1000*11630*RES_hh_fec!L28/RES_hh_num!L28)</f>
        <v>0</v>
      </c>
      <c r="M28" s="72">
        <f>IF(RES_hh_fec!M28=0,0,1000*11630*RES_hh_fec!M28/RES_hh_num!M28)</f>
        <v>0</v>
      </c>
      <c r="N28" s="72">
        <f>IF(RES_hh_fec!N28=0,0,1000*11630*RES_hh_fec!N28/RES_hh_num!N28)</f>
        <v>0</v>
      </c>
      <c r="O28" s="72">
        <f>IF(RES_hh_fec!O28=0,0,1000*11630*RES_hh_fec!O28/RES_hh_num!O28)</f>
        <v>0</v>
      </c>
      <c r="P28" s="72">
        <f>IF(RES_hh_fec!P28=0,0,1000*11630*RES_hh_fec!P28/RES_hh_num!P28)</f>
        <v>0</v>
      </c>
      <c r="Q28" s="72">
        <f>IF(RES_hh_fec!Q28=0,0,1000*11630*RES_hh_fec!Q28/RES_hh_num!Q28)</f>
        <v>0</v>
      </c>
      <c r="R28" s="72">
        <f>IF(RES_hh_fec!R28=0,0,1000*11630*RES_hh_fec!R28/RES_hh_num!R28)</f>
        <v>0</v>
      </c>
      <c r="S28" s="72">
        <f>IF(RES_hh_fec!S28=0,0,1000*11630*RES_hh_fec!S28/RES_hh_num!S28)</f>
        <v>0</v>
      </c>
      <c r="T28" s="72">
        <f>IF(RES_hh_fec!T28=0,0,1000*11630*RES_hh_fec!T28/RES_hh_num!T28)</f>
        <v>0</v>
      </c>
      <c r="U28" s="72">
        <f>IF(RES_hh_fec!U28=0,0,1000*11630*RES_hh_fec!U28/RES_hh_num!U28)</f>
        <v>0</v>
      </c>
      <c r="V28" s="72">
        <f>IF(RES_hh_fec!V28=0,0,1000*11630*RES_hh_fec!V28/RES_hh_num!V28)</f>
        <v>0</v>
      </c>
      <c r="W28" s="72">
        <f>IF(RES_hh_fec!W28=0,0,1000*11630*RES_hh_fec!W28/RES_hh_num!W28)</f>
        <v>0</v>
      </c>
      <c r="DA28" s="89" t="s">
        <v>492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0</v>
      </c>
      <c r="C29" s="72">
        <f>IF(RES_hh_fec!C29=0,0,1000*11630*RES_hh_fec!C29/RES_hh_num!C29)</f>
        <v>0</v>
      </c>
      <c r="D29" s="72">
        <f>IF(RES_hh_fec!D29=0,0,1000*11630*RES_hh_fec!D29/RES_hh_num!D29)</f>
        <v>0</v>
      </c>
      <c r="E29" s="72">
        <f>IF(RES_hh_fec!E29=0,0,1000*11630*RES_hh_fec!E29/RES_hh_num!E29)</f>
        <v>0</v>
      </c>
      <c r="F29" s="72">
        <f>IF(RES_hh_fec!F29=0,0,1000*11630*RES_hh_fec!F29/RES_hh_num!F29)</f>
        <v>0</v>
      </c>
      <c r="G29" s="72">
        <f>IF(RES_hh_fec!G29=0,0,1000*11630*RES_hh_fec!G29/RES_hh_num!G29)</f>
        <v>0</v>
      </c>
      <c r="H29" s="72">
        <f>IF(RES_hh_fec!H29=0,0,1000*11630*RES_hh_fec!H29/RES_hh_num!H29)</f>
        <v>0</v>
      </c>
      <c r="I29" s="72">
        <f>IF(RES_hh_fec!I29=0,0,1000*11630*RES_hh_fec!I29/RES_hh_num!I29)</f>
        <v>0</v>
      </c>
      <c r="J29" s="72">
        <f>IF(RES_hh_fec!J29=0,0,1000*11630*RES_hh_fec!J29/RES_hh_num!J29)</f>
        <v>0</v>
      </c>
      <c r="K29" s="72">
        <f>IF(RES_hh_fec!K29=0,0,1000*11630*RES_hh_fec!K29/RES_hh_num!K29)</f>
        <v>0</v>
      </c>
      <c r="L29" s="72">
        <f>IF(RES_hh_fec!L29=0,0,1000*11630*RES_hh_fec!L29/RES_hh_num!L29)</f>
        <v>0</v>
      </c>
      <c r="M29" s="72">
        <f>IF(RES_hh_fec!M29=0,0,1000*11630*RES_hh_fec!M29/RES_hh_num!M29)</f>
        <v>0</v>
      </c>
      <c r="N29" s="72">
        <f>IF(RES_hh_fec!N29=0,0,1000*11630*RES_hh_fec!N29/RES_hh_num!N29)</f>
        <v>0</v>
      </c>
      <c r="O29" s="72">
        <f>IF(RES_hh_fec!O29=0,0,1000*11630*RES_hh_fec!O29/RES_hh_num!O29)</f>
        <v>0</v>
      </c>
      <c r="P29" s="72">
        <f>IF(RES_hh_fec!P29=0,0,1000*11630*RES_hh_fec!P29/RES_hh_num!P29)</f>
        <v>0</v>
      </c>
      <c r="Q29" s="72">
        <f>IF(RES_hh_fec!Q29=0,0,1000*11630*RES_hh_fec!Q29/RES_hh_num!Q29)</f>
        <v>0</v>
      </c>
      <c r="R29" s="72">
        <f>IF(RES_hh_fec!R29=0,0,1000*11630*RES_hh_fec!R29/RES_hh_num!R29)</f>
        <v>0</v>
      </c>
      <c r="S29" s="72">
        <f>IF(RES_hh_fec!S29=0,0,1000*11630*RES_hh_fec!S29/RES_hh_num!S29)</f>
        <v>0</v>
      </c>
      <c r="T29" s="72">
        <f>IF(RES_hh_fec!T29=0,0,1000*11630*RES_hh_fec!T29/RES_hh_num!T29)</f>
        <v>0</v>
      </c>
      <c r="U29" s="72">
        <f>IF(RES_hh_fec!U29=0,0,1000*11630*RES_hh_fec!U29/RES_hh_num!U29)</f>
        <v>0</v>
      </c>
      <c r="V29" s="72">
        <f>IF(RES_hh_fec!V29=0,0,1000*11630*RES_hh_fec!V29/RES_hh_num!V29)</f>
        <v>0</v>
      </c>
      <c r="W29" s="72">
        <f>IF(RES_hh_fec!W29=0,0,1000*11630*RES_hh_fec!W29/RES_hh_num!W29)</f>
        <v>0</v>
      </c>
      <c r="DA29" s="89" t="s">
        <v>493</v>
      </c>
    </row>
    <row r="30" spans="1:105" ht="12" customHeight="1" x14ac:dyDescent="0.25">
      <c r="A30" s="28" t="s">
        <v>192</v>
      </c>
      <c r="B30" s="72">
        <f>IF(RES_hh_fec!B30=0,0,1000*11630*RES_hh_fec!B30/RES_hh_num!B30)</f>
        <v>192.24073350707027</v>
      </c>
      <c r="C30" s="72">
        <f>IF(RES_hh_fec!C30=0,0,1000*11630*RES_hh_fec!C30/RES_hh_num!C30)</f>
        <v>223.31565948943282</v>
      </c>
      <c r="D30" s="72">
        <f>IF(RES_hh_fec!D30=0,0,1000*11630*RES_hh_fec!D30/RES_hh_num!D30)</f>
        <v>179.35925302419975</v>
      </c>
      <c r="E30" s="72">
        <f>IF(RES_hh_fec!E30=0,0,1000*11630*RES_hh_fec!E30/RES_hh_num!E30)</f>
        <v>189.22354948511915</v>
      </c>
      <c r="F30" s="72">
        <f>IF(RES_hh_fec!F30=0,0,1000*11630*RES_hh_fec!F30/RES_hh_num!F30)</f>
        <v>225.23266155059213</v>
      </c>
      <c r="G30" s="72">
        <f>IF(RES_hh_fec!G30=0,0,1000*11630*RES_hh_fec!G30/RES_hh_num!G30)</f>
        <v>235.2146422388638</v>
      </c>
      <c r="H30" s="72">
        <f>IF(RES_hh_fec!H30=0,0,1000*11630*RES_hh_fec!H30/RES_hh_num!H30)</f>
        <v>190.22277712969969</v>
      </c>
      <c r="I30" s="72">
        <f>IF(RES_hh_fec!I30=0,0,1000*11630*RES_hh_fec!I30/RES_hh_num!I30)</f>
        <v>161.58976929393944</v>
      </c>
      <c r="J30" s="72">
        <f>IF(RES_hh_fec!J30=0,0,1000*11630*RES_hh_fec!J30/RES_hh_num!J30)</f>
        <v>248.32744809547651</v>
      </c>
      <c r="K30" s="72">
        <f>IF(RES_hh_fec!K30=0,0,1000*11630*RES_hh_fec!K30/RES_hh_num!K30)</f>
        <v>299.43604420860277</v>
      </c>
      <c r="L30" s="72">
        <f>IF(RES_hh_fec!L30=0,0,1000*11630*RES_hh_fec!L30/RES_hh_num!L30)</f>
        <v>293.92868717762246</v>
      </c>
      <c r="M30" s="72">
        <f>IF(RES_hh_fec!M30=0,0,1000*11630*RES_hh_fec!M30/RES_hh_num!M30)</f>
        <v>224.49572845635186</v>
      </c>
      <c r="N30" s="72">
        <f>IF(RES_hh_fec!N30=0,0,1000*11630*RES_hh_fec!N30/RES_hh_num!N30)</f>
        <v>244.28760699438263</v>
      </c>
      <c r="O30" s="72">
        <f>IF(RES_hh_fec!O30=0,0,1000*11630*RES_hh_fec!O30/RES_hh_num!O30)</f>
        <v>284.65398220842849</v>
      </c>
      <c r="P30" s="72">
        <f>IF(RES_hh_fec!P30=0,0,1000*11630*RES_hh_fec!P30/RES_hh_num!P30)</f>
        <v>302.32987023975835</v>
      </c>
      <c r="Q30" s="72">
        <f>IF(RES_hh_fec!Q30=0,0,1000*11630*RES_hh_fec!Q30/RES_hh_num!Q30)</f>
        <v>334.52049381613239</v>
      </c>
      <c r="R30" s="72">
        <f>IF(RES_hh_fec!R30=0,0,1000*11630*RES_hh_fec!R30/RES_hh_num!R30)</f>
        <v>360.76195383539306</v>
      </c>
      <c r="S30" s="72">
        <f>IF(RES_hh_fec!S30=0,0,1000*11630*RES_hh_fec!S30/RES_hh_num!S30)</f>
        <v>332.90531477602082</v>
      </c>
      <c r="T30" s="72">
        <f>IF(RES_hh_fec!T30=0,0,1000*11630*RES_hh_fec!T30/RES_hh_num!T30)</f>
        <v>362.17924329757699</v>
      </c>
      <c r="U30" s="72">
        <f>IF(RES_hh_fec!U30=0,0,1000*11630*RES_hh_fec!U30/RES_hh_num!U30)</f>
        <v>424.53481380455628</v>
      </c>
      <c r="V30" s="72">
        <f>IF(RES_hh_fec!V30=0,0,1000*11630*RES_hh_fec!V30/RES_hh_num!V30)</f>
        <v>257.84583424544184</v>
      </c>
      <c r="W30" s="72">
        <f>IF(RES_hh_fec!W30=0,0,1000*11630*RES_hh_fec!W30/RES_hh_num!W30)</f>
        <v>420.81952344683356</v>
      </c>
      <c r="DA30" s="89" t="s">
        <v>494</v>
      </c>
    </row>
    <row r="31" spans="1:105" ht="12" customHeight="1" x14ac:dyDescent="0.25">
      <c r="A31" s="28" t="s">
        <v>207</v>
      </c>
      <c r="B31" s="72">
        <f>IF(RES_hh_fec!B31=0,0,1000*11630*RES_hh_fec!B31/RES_hh_num!B31)</f>
        <v>0</v>
      </c>
      <c r="C31" s="72">
        <f>IF(RES_hh_fec!C31=0,0,1000*11630*RES_hh_fec!C31/RES_hh_num!C31)</f>
        <v>0</v>
      </c>
      <c r="D31" s="72">
        <f>IF(RES_hh_fec!D31=0,0,1000*11630*RES_hh_fec!D31/RES_hh_num!D31)</f>
        <v>0</v>
      </c>
      <c r="E31" s="72">
        <f>IF(RES_hh_fec!E31=0,0,1000*11630*RES_hh_fec!E31/RES_hh_num!E31)</f>
        <v>0</v>
      </c>
      <c r="F31" s="72">
        <f>IF(RES_hh_fec!F31=0,0,1000*11630*RES_hh_fec!F31/RES_hh_num!F31)</f>
        <v>0</v>
      </c>
      <c r="G31" s="72">
        <f>IF(RES_hh_fec!G31=0,0,1000*11630*RES_hh_fec!G31/RES_hh_num!G31)</f>
        <v>0</v>
      </c>
      <c r="H31" s="72">
        <f>IF(RES_hh_fec!H31=0,0,1000*11630*RES_hh_fec!H31/RES_hh_num!H31)</f>
        <v>0</v>
      </c>
      <c r="I31" s="72">
        <f>IF(RES_hh_fec!I31=0,0,1000*11630*RES_hh_fec!I31/RES_hh_num!I31)</f>
        <v>0</v>
      </c>
      <c r="J31" s="72">
        <f>IF(RES_hh_fec!J31=0,0,1000*11630*RES_hh_fec!J31/RES_hh_num!J31)</f>
        <v>0</v>
      </c>
      <c r="K31" s="72">
        <f>IF(RES_hh_fec!K31=0,0,1000*11630*RES_hh_fec!K31/RES_hh_num!K31)</f>
        <v>0</v>
      </c>
      <c r="L31" s="72">
        <f>IF(RES_hh_fec!L31=0,0,1000*11630*RES_hh_fec!L31/RES_hh_num!L31)</f>
        <v>0</v>
      </c>
      <c r="M31" s="72">
        <f>IF(RES_hh_fec!M31=0,0,1000*11630*RES_hh_fec!M31/RES_hh_num!M31)</f>
        <v>0</v>
      </c>
      <c r="N31" s="72">
        <f>IF(RES_hh_fec!N31=0,0,1000*11630*RES_hh_fec!N31/RES_hh_num!N31)</f>
        <v>0</v>
      </c>
      <c r="O31" s="72">
        <f>IF(RES_hh_fec!O31=0,0,1000*11630*RES_hh_fec!O31/RES_hh_num!O31)</f>
        <v>0</v>
      </c>
      <c r="P31" s="72">
        <f>IF(RES_hh_fec!P31=0,0,1000*11630*RES_hh_fec!P31/RES_hh_num!P31)</f>
        <v>0</v>
      </c>
      <c r="Q31" s="72">
        <f>IF(RES_hh_fec!Q31=0,0,1000*11630*RES_hh_fec!Q31/RES_hh_num!Q31)</f>
        <v>0</v>
      </c>
      <c r="R31" s="72">
        <f>IF(RES_hh_fec!R31=0,0,1000*11630*RES_hh_fec!R31/RES_hh_num!R31)</f>
        <v>0</v>
      </c>
      <c r="S31" s="72">
        <f>IF(RES_hh_fec!S31=0,0,1000*11630*RES_hh_fec!S31/RES_hh_num!S31)</f>
        <v>0</v>
      </c>
      <c r="T31" s="72">
        <f>IF(RES_hh_fec!T31=0,0,1000*11630*RES_hh_fec!T31/RES_hh_num!T31)</f>
        <v>0</v>
      </c>
      <c r="U31" s="72">
        <f>IF(RES_hh_fec!U31=0,0,1000*11630*RES_hh_fec!U31/RES_hh_num!U31)</f>
        <v>0</v>
      </c>
      <c r="V31" s="72">
        <f>IF(RES_hh_fec!V31=0,0,1000*11630*RES_hh_fec!V31/RES_hh_num!V31)</f>
        <v>0</v>
      </c>
      <c r="W31" s="72">
        <f>IF(RES_hh_fec!W31=0,0,1000*11630*RES_hh_fec!W31/RES_hh_num!W31)</f>
        <v>0</v>
      </c>
      <c r="DA31" s="89" t="s">
        <v>495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160.881943950476</v>
      </c>
      <c r="C32" s="77">
        <f>IF(RES_hh_fec!C32=0,0,1000*11630*RES_hh_fec!C32/RES_hh_num!C32)</f>
        <v>159.32566281570249</v>
      </c>
      <c r="D32" s="77">
        <f>IF(RES_hh_fec!D32=0,0,1000*11630*RES_hh_fec!D32/RES_hh_num!D32)</f>
        <v>161.58249995235929</v>
      </c>
      <c r="E32" s="77">
        <f>IF(RES_hh_fec!E32=0,0,1000*11630*RES_hh_fec!E32/RES_hh_num!E32)</f>
        <v>167.29801532761488</v>
      </c>
      <c r="F32" s="77">
        <f>IF(RES_hh_fec!F32=0,0,1000*11630*RES_hh_fec!F32/RES_hh_num!F32)</f>
        <v>174.31677247746015</v>
      </c>
      <c r="G32" s="77">
        <f>IF(RES_hh_fec!G32=0,0,1000*11630*RES_hh_fec!G32/RES_hh_num!G32)</f>
        <v>182.08229266868696</v>
      </c>
      <c r="H32" s="77">
        <f>IF(RES_hh_fec!H32=0,0,1000*11630*RES_hh_fec!H32/RES_hh_num!H32)</f>
        <v>186.68272520908795</v>
      </c>
      <c r="I32" s="77">
        <f>IF(RES_hh_fec!I32=0,0,1000*11630*RES_hh_fec!I32/RES_hh_num!I32)</f>
        <v>185.35806714769714</v>
      </c>
      <c r="J32" s="77">
        <f>IF(RES_hh_fec!J32=0,0,1000*11630*RES_hh_fec!J32/RES_hh_num!J32)</f>
        <v>176.80284089824167</v>
      </c>
      <c r="K32" s="77">
        <f>IF(RES_hh_fec!K32=0,0,1000*11630*RES_hh_fec!K32/RES_hh_num!K32)</f>
        <v>194.67630648529951</v>
      </c>
      <c r="L32" s="77">
        <f>IF(RES_hh_fec!L32=0,0,1000*11630*RES_hh_fec!L32/RES_hh_num!L32)</f>
        <v>209.27634048570101</v>
      </c>
      <c r="M32" s="77">
        <f>IF(RES_hh_fec!M32=0,0,1000*11630*RES_hh_fec!M32/RES_hh_num!M32)</f>
        <v>210.16846002340057</v>
      </c>
      <c r="N32" s="77">
        <f>IF(RES_hh_fec!N32=0,0,1000*11630*RES_hh_fec!N32/RES_hh_num!N32)</f>
        <v>214.81239892531104</v>
      </c>
      <c r="O32" s="77">
        <f>IF(RES_hh_fec!O32=0,0,1000*11630*RES_hh_fec!O32/RES_hh_num!O32)</f>
        <v>235.50995641679691</v>
      </c>
      <c r="P32" s="77">
        <f>IF(RES_hh_fec!P32=0,0,1000*11630*RES_hh_fec!P32/RES_hh_num!P32)</f>
        <v>234.29966506144831</v>
      </c>
      <c r="Q32" s="77">
        <f>IF(RES_hh_fec!Q32=0,0,1000*11630*RES_hh_fec!Q32/RES_hh_num!Q32)</f>
        <v>252.86486980115558</v>
      </c>
      <c r="R32" s="77">
        <f>IF(RES_hh_fec!R32=0,0,1000*11630*RES_hh_fec!R32/RES_hh_num!R32)</f>
        <v>251.20193917356323</v>
      </c>
      <c r="S32" s="77">
        <f>IF(RES_hh_fec!S32=0,0,1000*11630*RES_hh_fec!S32/RES_hh_num!S32)</f>
        <v>269.50983686213408</v>
      </c>
      <c r="T32" s="77">
        <f>IF(RES_hh_fec!T32=0,0,1000*11630*RES_hh_fec!T32/RES_hh_num!T32)</f>
        <v>281.53585994810254</v>
      </c>
      <c r="U32" s="77">
        <f>IF(RES_hh_fec!U32=0,0,1000*11630*RES_hh_fec!U32/RES_hh_num!U32)</f>
        <v>278.62042958242165</v>
      </c>
      <c r="V32" s="77">
        <f>IF(RES_hh_fec!V32=0,0,1000*11630*RES_hh_fec!V32/RES_hh_num!V32)</f>
        <v>277.36132256927579</v>
      </c>
      <c r="W32" s="77">
        <f>IF(RES_hh_fec!W32=0,0,1000*11630*RES_hh_fec!W32/RES_hh_num!W32)</f>
        <v>275.2765735153348</v>
      </c>
      <c r="DA32" s="92" t="s">
        <v>496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11822.281106031634</v>
      </c>
      <c r="C3" s="65">
        <f>IF(RES_hh_tes!C3=0,0,1000*11630*RES_hh_tes!C3/RES_hh_num!C3)</f>
        <v>12434.886057076728</v>
      </c>
      <c r="D3" s="65">
        <f>IF(RES_hh_tes!D3=0,0,1000*11630*RES_hh_tes!D3/RES_hh_num!D3)</f>
        <v>12356.594253643789</v>
      </c>
      <c r="E3" s="65">
        <f>IF(RES_hh_tes!E3=0,0,1000*11630*RES_hh_tes!E3/RES_hh_num!E3)</f>
        <v>12688.288520352791</v>
      </c>
      <c r="F3" s="65">
        <f>IF(RES_hh_tes!F3=0,0,1000*11630*RES_hh_tes!F3/RES_hh_num!F3)</f>
        <v>12549.478225732801</v>
      </c>
      <c r="G3" s="65">
        <f>IF(RES_hh_tes!G3=0,0,1000*11630*RES_hh_tes!G3/RES_hh_num!G3)</f>
        <v>13844.532039956042</v>
      </c>
      <c r="H3" s="65">
        <f>IF(RES_hh_tes!H3=0,0,1000*11630*RES_hh_tes!H3/RES_hh_num!H3)</f>
        <v>13741.826755556487</v>
      </c>
      <c r="I3" s="65">
        <f>IF(RES_hh_tes!I3=0,0,1000*11630*RES_hh_tes!I3/RES_hh_num!I3)</f>
        <v>13394.103340610836</v>
      </c>
      <c r="J3" s="65">
        <f>IF(RES_hh_tes!J3=0,0,1000*11630*RES_hh_tes!J3/RES_hh_num!J3)</f>
        <v>13013.475457117929</v>
      </c>
      <c r="K3" s="65">
        <f>IF(RES_hh_tes!K3=0,0,1000*11630*RES_hh_tes!K3/RES_hh_num!K3)</f>
        <v>13562.952022377311</v>
      </c>
      <c r="L3" s="65">
        <f>IF(RES_hh_tes!L3=0,0,1000*11630*RES_hh_tes!L3/RES_hh_num!L3)</f>
        <v>16674.833050389323</v>
      </c>
      <c r="M3" s="65">
        <f>IF(RES_hh_tes!M3=0,0,1000*11630*RES_hh_tes!M3/RES_hh_num!M3)</f>
        <v>15350.128305741491</v>
      </c>
      <c r="N3" s="65">
        <f>IF(RES_hh_tes!N3=0,0,1000*11630*RES_hh_tes!N3/RES_hh_num!N3)</f>
        <v>16186.489163793738</v>
      </c>
      <c r="O3" s="65">
        <f>IF(RES_hh_tes!O3=0,0,1000*11630*RES_hh_tes!O3/RES_hh_num!O3)</f>
        <v>15423.425223356267</v>
      </c>
      <c r="P3" s="65">
        <f>IF(RES_hh_tes!P3=0,0,1000*11630*RES_hh_tes!P3/RES_hh_num!P3)</f>
        <v>14354.033561537894</v>
      </c>
      <c r="Q3" s="65">
        <f>IF(RES_hh_tes!Q3=0,0,1000*11630*RES_hh_tes!Q3/RES_hh_num!Q3)</f>
        <v>14487.583643995527</v>
      </c>
      <c r="R3" s="65">
        <f>IF(RES_hh_tes!R3=0,0,1000*11630*RES_hh_tes!R3/RES_hh_num!R3)</f>
        <v>15300.082006606423</v>
      </c>
      <c r="S3" s="65">
        <f>IF(RES_hh_tes!S3=0,0,1000*11630*RES_hh_tes!S3/RES_hh_num!S3)</f>
        <v>15300.323675053065</v>
      </c>
      <c r="T3" s="65">
        <f>IF(RES_hh_tes!T3=0,0,1000*11630*RES_hh_tes!T3/RES_hh_num!T3)</f>
        <v>14844.163004223452</v>
      </c>
      <c r="U3" s="65">
        <f>IF(RES_hh_tes!U3=0,0,1000*11630*RES_hh_tes!U3/RES_hh_num!U3)</f>
        <v>14377.008518667677</v>
      </c>
      <c r="V3" s="65">
        <f>IF(RES_hh_tes!V3=0,0,1000*11630*RES_hh_tes!V3/RES_hh_num!V3)</f>
        <v>14064.078238414959</v>
      </c>
      <c r="W3" s="65">
        <f>IF(RES_hh_tes!W3=0,0,1000*11630*RES_hh_tes!W3/RES_hh_num!W3)</f>
        <v>15169.18875119541</v>
      </c>
      <c r="DA3" s="87" t="s">
        <v>277</v>
      </c>
    </row>
    <row r="4" spans="1:105" ht="12.95" customHeight="1" x14ac:dyDescent="0.25">
      <c r="A4" s="68" t="s">
        <v>57</v>
      </c>
      <c r="B4" s="69">
        <f>IF(RES_hh_tes!B4=0,0,1000*11630*RES_hh_tes!B4/RES_hh_num!B4)</f>
        <v>10915.694354443973</v>
      </c>
      <c r="C4" s="69">
        <f>IF(RES_hh_tes!C4=0,0,1000*11630*RES_hh_tes!C4/RES_hh_num!C4)</f>
        <v>11554.889803696464</v>
      </c>
      <c r="D4" s="69">
        <f>IF(RES_hh_tes!D4=0,0,1000*11630*RES_hh_tes!D4/RES_hh_num!D4)</f>
        <v>11479.284596404297</v>
      </c>
      <c r="E4" s="69">
        <f>IF(RES_hh_tes!E4=0,0,1000*11630*RES_hh_tes!E4/RES_hh_num!E4)</f>
        <v>11802.732092741899</v>
      </c>
      <c r="F4" s="69">
        <f>IF(RES_hh_tes!F4=0,0,1000*11630*RES_hh_tes!F4/RES_hh_num!F4)</f>
        <v>11647.030576688294</v>
      </c>
      <c r="G4" s="69">
        <f>IF(RES_hh_tes!G4=0,0,1000*11630*RES_hh_tes!G4/RES_hh_num!G4)</f>
        <v>12902.12683915585</v>
      </c>
      <c r="H4" s="69">
        <f>IF(RES_hh_tes!H4=0,0,1000*11630*RES_hh_tes!H4/RES_hh_num!H4)</f>
        <v>12789.723222366194</v>
      </c>
      <c r="I4" s="69">
        <f>IF(RES_hh_tes!I4=0,0,1000*11630*RES_hh_tes!I4/RES_hh_num!I4)</f>
        <v>12441.650887066402</v>
      </c>
      <c r="J4" s="69">
        <f>IF(RES_hh_tes!J4=0,0,1000*11630*RES_hh_tes!J4/RES_hh_num!J4)</f>
        <v>12111.724835214203</v>
      </c>
      <c r="K4" s="69">
        <f>IF(RES_hh_tes!K4=0,0,1000*11630*RES_hh_tes!K4/RES_hh_num!K4)</f>
        <v>12602.740731324895</v>
      </c>
      <c r="L4" s="69">
        <f>IF(RES_hh_tes!L4=0,0,1000*11630*RES_hh_tes!L4/RES_hh_num!L4)</f>
        <v>15718.008245008701</v>
      </c>
      <c r="M4" s="69">
        <f>IF(RES_hh_tes!M4=0,0,1000*11630*RES_hh_tes!M4/RES_hh_num!M4)</f>
        <v>14359.376497859625</v>
      </c>
      <c r="N4" s="69">
        <f>IF(RES_hh_tes!N4=0,0,1000*11630*RES_hh_tes!N4/RES_hh_num!N4)</f>
        <v>15179.652635002605</v>
      </c>
      <c r="O4" s="69">
        <f>IF(RES_hh_tes!O4=0,0,1000*11630*RES_hh_tes!O4/RES_hh_num!O4)</f>
        <v>14333.548068267235</v>
      </c>
      <c r="P4" s="69">
        <f>IF(RES_hh_tes!P4=0,0,1000*11630*RES_hh_tes!P4/RES_hh_num!P4)</f>
        <v>13255.02674445025</v>
      </c>
      <c r="Q4" s="69">
        <f>IF(RES_hh_tes!Q4=0,0,1000*11630*RES_hh_tes!Q4/RES_hh_num!Q4)</f>
        <v>13291.83484236235</v>
      </c>
      <c r="R4" s="69">
        <f>IF(RES_hh_tes!R4=0,0,1000*11630*RES_hh_tes!R4/RES_hh_num!R4)</f>
        <v>14027.383446605039</v>
      </c>
      <c r="S4" s="69">
        <f>IF(RES_hh_tes!S4=0,0,1000*11630*RES_hh_tes!S4/RES_hh_num!S4)</f>
        <v>14071.482179753724</v>
      </c>
      <c r="T4" s="69">
        <f>IF(RES_hh_tes!T4=0,0,1000*11630*RES_hh_tes!T4/RES_hh_num!T4)</f>
        <v>13543.241974991803</v>
      </c>
      <c r="U4" s="69">
        <f>IF(RES_hh_tes!U4=0,0,1000*11630*RES_hh_tes!U4/RES_hh_num!U4)</f>
        <v>13070.793831576546</v>
      </c>
      <c r="V4" s="69">
        <f>IF(RES_hh_tes!V4=0,0,1000*11630*RES_hh_tes!V4/RES_hh_num!V4)</f>
        <v>12793.424655979547</v>
      </c>
      <c r="W4" s="69">
        <f>IF(RES_hh_tes!W4=0,0,1000*11630*RES_hh_tes!W4/RES_hh_num!W4)</f>
        <v>13810.625280492379</v>
      </c>
      <c r="DA4" s="88" t="s">
        <v>278</v>
      </c>
    </row>
    <row r="5" spans="1:105" ht="12" customHeight="1" x14ac:dyDescent="0.25">
      <c r="A5" s="28" t="s">
        <v>51</v>
      </c>
      <c r="B5" s="72">
        <f>IF(RES_hh_tes!B5=0,0,1000*11630*RES_hh_tes!B5/RES_hh_num!B5)</f>
        <v>0</v>
      </c>
      <c r="C5" s="72">
        <f>IF(RES_hh_tes!C5=0,0,1000*11630*RES_hh_tes!C5/RES_hh_num!C5)</f>
        <v>0</v>
      </c>
      <c r="D5" s="72">
        <f>IF(RES_hh_tes!D5=0,0,1000*11630*RES_hh_tes!D5/RES_hh_num!D5)</f>
        <v>0</v>
      </c>
      <c r="E5" s="72">
        <f>IF(RES_hh_tes!E5=0,0,1000*11630*RES_hh_tes!E5/RES_hh_num!E5)</f>
        <v>0</v>
      </c>
      <c r="F5" s="72">
        <f>IF(RES_hh_tes!F5=0,0,1000*11630*RES_hh_tes!F5/RES_hh_num!F5)</f>
        <v>0</v>
      </c>
      <c r="G5" s="72">
        <f>IF(RES_hh_tes!G5=0,0,1000*11630*RES_hh_tes!G5/RES_hh_num!G5)</f>
        <v>0</v>
      </c>
      <c r="H5" s="72">
        <f>IF(RES_hh_tes!H5=0,0,1000*11630*RES_hh_tes!H5/RES_hh_num!H5)</f>
        <v>0</v>
      </c>
      <c r="I5" s="72">
        <f>IF(RES_hh_tes!I5=0,0,1000*11630*RES_hh_tes!I5/RES_hh_num!I5)</f>
        <v>0</v>
      </c>
      <c r="J5" s="72">
        <f>IF(RES_hh_tes!J5=0,0,1000*11630*RES_hh_tes!J5/RES_hh_num!J5)</f>
        <v>0</v>
      </c>
      <c r="K5" s="72">
        <f>IF(RES_hh_tes!K5=0,0,1000*11630*RES_hh_tes!K5/RES_hh_num!K5)</f>
        <v>0</v>
      </c>
      <c r="L5" s="72">
        <f>IF(RES_hh_tes!L5=0,0,1000*11630*RES_hh_tes!L5/RES_hh_num!L5)</f>
        <v>0</v>
      </c>
      <c r="M5" s="72">
        <f>IF(RES_hh_tes!M5=0,0,1000*11630*RES_hh_tes!M5/RES_hh_num!M5)</f>
        <v>0</v>
      </c>
      <c r="N5" s="72">
        <f>IF(RES_hh_tes!N5=0,0,1000*11630*RES_hh_tes!N5/RES_hh_num!N5)</f>
        <v>0</v>
      </c>
      <c r="O5" s="72">
        <f>IF(RES_hh_tes!O5=0,0,1000*11630*RES_hh_tes!O5/RES_hh_num!O5)</f>
        <v>0</v>
      </c>
      <c r="P5" s="72">
        <f>IF(RES_hh_tes!P5=0,0,1000*11630*RES_hh_tes!P5/RES_hh_num!P5)</f>
        <v>0</v>
      </c>
      <c r="Q5" s="72">
        <f>IF(RES_hh_tes!Q5=0,0,1000*11630*RES_hh_tes!Q5/RES_hh_num!Q5)</f>
        <v>0</v>
      </c>
      <c r="R5" s="72">
        <f>IF(RES_hh_tes!R5=0,0,1000*11630*RES_hh_tes!R5/RES_hh_num!R5)</f>
        <v>0</v>
      </c>
      <c r="S5" s="72">
        <f>IF(RES_hh_tes!S5=0,0,1000*11630*RES_hh_tes!S5/RES_hh_num!S5)</f>
        <v>0</v>
      </c>
      <c r="T5" s="72">
        <f>IF(RES_hh_tes!T5=0,0,1000*11630*RES_hh_tes!T5/RES_hh_num!T5)</f>
        <v>0</v>
      </c>
      <c r="U5" s="72">
        <f>IF(RES_hh_tes!U5=0,0,1000*11630*RES_hh_tes!U5/RES_hh_num!U5)</f>
        <v>0</v>
      </c>
      <c r="V5" s="72">
        <f>IF(RES_hh_tes!V5=0,0,1000*11630*RES_hh_tes!V5/RES_hh_num!V5)</f>
        <v>0</v>
      </c>
      <c r="W5" s="72">
        <f>IF(RES_hh_tes!W5=0,0,1000*11630*RES_hh_tes!W5/RES_hh_num!W5)</f>
        <v>0</v>
      </c>
      <c r="DA5" s="89" t="s">
        <v>498</v>
      </c>
    </row>
    <row r="6" spans="1:105" ht="12" customHeight="1" x14ac:dyDescent="0.25">
      <c r="A6" s="28" t="s">
        <v>74</v>
      </c>
      <c r="B6" s="72">
        <f>IF(RES_hh_tes!B6=0,0,1000*11630*RES_hh_tes!B6/RES_hh_num!B6)</f>
        <v>0</v>
      </c>
      <c r="C6" s="72">
        <f>IF(RES_hh_tes!C6=0,0,1000*11630*RES_hh_tes!C6/RES_hh_num!C6)</f>
        <v>0</v>
      </c>
      <c r="D6" s="72">
        <f>IF(RES_hh_tes!D6=0,0,1000*11630*RES_hh_tes!D6/RES_hh_num!D6)</f>
        <v>11384.839615377798</v>
      </c>
      <c r="E6" s="72">
        <f>IF(RES_hh_tes!E6=0,0,1000*11630*RES_hh_tes!E6/RES_hh_num!E6)</f>
        <v>13515.198219063817</v>
      </c>
      <c r="F6" s="72">
        <f>IF(RES_hh_tes!F6=0,0,1000*11630*RES_hh_tes!F6/RES_hh_num!F6)</f>
        <v>10308.389809345806</v>
      </c>
      <c r="G6" s="72">
        <f>IF(RES_hh_tes!G6=0,0,1000*11630*RES_hh_tes!G6/RES_hh_num!G6)</f>
        <v>13629.847013812268</v>
      </c>
      <c r="H6" s="72">
        <f>IF(RES_hh_tes!H6=0,0,1000*11630*RES_hh_tes!H6/RES_hh_num!H6)</f>
        <v>12256.942719413561</v>
      </c>
      <c r="I6" s="72">
        <f>IF(RES_hh_tes!I6=0,0,1000*11630*RES_hh_tes!I6/RES_hh_num!I6)</f>
        <v>12953.554090209916</v>
      </c>
      <c r="J6" s="72">
        <f>IF(RES_hh_tes!J6=0,0,1000*11630*RES_hh_tes!J6/RES_hh_num!J6)</f>
        <v>12307.287307691899</v>
      </c>
      <c r="K6" s="72">
        <f>IF(RES_hh_tes!K6=0,0,1000*11630*RES_hh_tes!K6/RES_hh_num!K6)</f>
        <v>12419.432134970824</v>
      </c>
      <c r="L6" s="72">
        <f>IF(RES_hh_tes!L6=0,0,1000*11630*RES_hh_tes!L6/RES_hh_num!L6)</f>
        <v>15113.718218061327</v>
      </c>
      <c r="M6" s="72">
        <f>IF(RES_hh_tes!M6=0,0,1000*11630*RES_hh_tes!M6/RES_hh_num!M6)</f>
        <v>14076.478587331216</v>
      </c>
      <c r="N6" s="72">
        <f>IF(RES_hh_tes!N6=0,0,1000*11630*RES_hh_tes!N6/RES_hh_num!N6)</f>
        <v>13721.368247833785</v>
      </c>
      <c r="O6" s="72">
        <f>IF(RES_hh_tes!O6=0,0,1000*11630*RES_hh_tes!O6/RES_hh_num!O6)</f>
        <v>12767.589480946581</v>
      </c>
      <c r="P6" s="72">
        <f>IF(RES_hh_tes!P6=0,0,1000*11630*RES_hh_tes!P6/RES_hh_num!P6)</f>
        <v>16822.180928643411</v>
      </c>
      <c r="Q6" s="72">
        <f>IF(RES_hh_tes!Q6=0,0,1000*11630*RES_hh_tes!Q6/RES_hh_num!Q6)</f>
        <v>11423.988766165079</v>
      </c>
      <c r="R6" s="72">
        <f>IF(RES_hh_tes!R6=0,0,1000*11630*RES_hh_tes!R6/RES_hh_num!R6)</f>
        <v>13090.899629710873</v>
      </c>
      <c r="S6" s="72">
        <f>IF(RES_hh_tes!S6=0,0,1000*11630*RES_hh_tes!S6/RES_hh_num!S6)</f>
        <v>13597.546944419419</v>
      </c>
      <c r="T6" s="72">
        <f>IF(RES_hh_tes!T6=0,0,1000*11630*RES_hh_tes!T6/RES_hh_num!T6)</f>
        <v>13077.808175609032</v>
      </c>
      <c r="U6" s="72">
        <f>IF(RES_hh_tes!U6=0,0,1000*11630*RES_hh_tes!U6/RES_hh_num!U6)</f>
        <v>13114.149632955856</v>
      </c>
      <c r="V6" s="72">
        <f>IF(RES_hh_tes!V6=0,0,1000*11630*RES_hh_tes!V6/RES_hh_num!V6)</f>
        <v>13112.53735766504</v>
      </c>
      <c r="W6" s="72">
        <f>IF(RES_hh_tes!W6=0,0,1000*11630*RES_hh_tes!W6/RES_hh_num!W6)</f>
        <v>12992.557756262495</v>
      </c>
      <c r="DA6" s="89" t="s">
        <v>499</v>
      </c>
    </row>
    <row r="7" spans="1:105" ht="12" customHeight="1" x14ac:dyDescent="0.25">
      <c r="A7" s="28" t="s">
        <v>205</v>
      </c>
      <c r="B7" s="72">
        <f>IF(RES_hh_tes!B7=0,0,1000*11630*RES_hh_tes!B7/RES_hh_num!B7)</f>
        <v>11006.737076123438</v>
      </c>
      <c r="C7" s="72">
        <f>IF(RES_hh_tes!C7=0,0,1000*11630*RES_hh_tes!C7/RES_hh_num!C7)</f>
        <v>11285.597634126629</v>
      </c>
      <c r="D7" s="72">
        <f>IF(RES_hh_tes!D7=0,0,1000*11630*RES_hh_tes!D7/RES_hh_num!D7)</f>
        <v>11255.923247995092</v>
      </c>
      <c r="E7" s="72">
        <f>IF(RES_hh_tes!E7=0,0,1000*11630*RES_hh_tes!E7/RES_hh_num!E7)</f>
        <v>11796.236826856693</v>
      </c>
      <c r="F7" s="72">
        <f>IF(RES_hh_tes!F7=0,0,1000*11630*RES_hh_tes!F7/RES_hh_num!F7)</f>
        <v>9463.4083557225149</v>
      </c>
      <c r="G7" s="72">
        <f>IF(RES_hh_tes!G7=0,0,1000*11630*RES_hh_tes!G7/RES_hh_num!G7)</f>
        <v>14607.238009836485</v>
      </c>
      <c r="H7" s="72">
        <f>IF(RES_hh_tes!H7=0,0,1000*11630*RES_hh_tes!H7/RES_hh_num!H7)</f>
        <v>12373.501179413426</v>
      </c>
      <c r="I7" s="72">
        <f>IF(RES_hh_tes!I7=0,0,1000*11630*RES_hh_tes!I7/RES_hh_num!I7)</f>
        <v>11704.869058119772</v>
      </c>
      <c r="J7" s="72">
        <f>IF(RES_hh_tes!J7=0,0,1000*11630*RES_hh_tes!J7/RES_hh_num!J7)</f>
        <v>12009.622283857287</v>
      </c>
      <c r="K7" s="72">
        <f>IF(RES_hh_tes!K7=0,0,1000*11630*RES_hh_tes!K7/RES_hh_num!K7)</f>
        <v>12593.811658794415</v>
      </c>
      <c r="L7" s="72">
        <f>IF(RES_hh_tes!L7=0,0,1000*11630*RES_hh_tes!L7/RES_hh_num!L7)</f>
        <v>13664.556002355563</v>
      </c>
      <c r="M7" s="72">
        <f>IF(RES_hh_tes!M7=0,0,1000*11630*RES_hh_tes!M7/RES_hh_num!M7)</f>
        <v>13281.562819070063</v>
      </c>
      <c r="N7" s="72">
        <f>IF(RES_hh_tes!N7=0,0,1000*11630*RES_hh_tes!N7/RES_hh_num!N7)</f>
        <v>14430.819054463513</v>
      </c>
      <c r="O7" s="72">
        <f>IF(RES_hh_tes!O7=0,0,1000*11630*RES_hh_tes!O7/RES_hh_num!O7)</f>
        <v>14513.540634585343</v>
      </c>
      <c r="P7" s="72">
        <f>IF(RES_hh_tes!P7=0,0,1000*11630*RES_hh_tes!P7/RES_hh_num!P7)</f>
        <v>13272.648642123533</v>
      </c>
      <c r="Q7" s="72">
        <f>IF(RES_hh_tes!Q7=0,0,1000*11630*RES_hh_tes!Q7/RES_hh_num!Q7)</f>
        <v>13707.938917908134</v>
      </c>
      <c r="R7" s="72">
        <f>IF(RES_hh_tes!R7=0,0,1000*11630*RES_hh_tes!R7/RES_hh_num!R7)</f>
        <v>13174.977499325787</v>
      </c>
      <c r="S7" s="72">
        <f>IF(RES_hh_tes!S7=0,0,1000*11630*RES_hh_tes!S7/RES_hh_num!S7)</f>
        <v>13715.026065406735</v>
      </c>
      <c r="T7" s="72">
        <f>IF(RES_hh_tes!T7=0,0,1000*11630*RES_hh_tes!T7/RES_hh_num!T7)</f>
        <v>12687.837935502575</v>
      </c>
      <c r="U7" s="72">
        <f>IF(RES_hh_tes!U7=0,0,1000*11630*RES_hh_tes!U7/RES_hh_num!U7)</f>
        <v>12421.318714480927</v>
      </c>
      <c r="V7" s="72">
        <f>IF(RES_hh_tes!V7=0,0,1000*11630*RES_hh_tes!V7/RES_hh_num!V7)</f>
        <v>12952.696364046806</v>
      </c>
      <c r="W7" s="72">
        <f>IF(RES_hh_tes!W7=0,0,1000*11630*RES_hh_tes!W7/RES_hh_num!W7)</f>
        <v>13613.372938358209</v>
      </c>
      <c r="DA7" s="89" t="s">
        <v>500</v>
      </c>
    </row>
    <row r="8" spans="1:105" ht="12" customHeight="1" x14ac:dyDescent="0.25">
      <c r="A8" s="28" t="s">
        <v>192</v>
      </c>
      <c r="B8" s="72">
        <f>IF(RES_hh_tes!B8=0,0,1000*11630*RES_hh_tes!B8/RES_hh_num!B8)</f>
        <v>10280.967174843545</v>
      </c>
      <c r="C8" s="72">
        <f>IF(RES_hh_tes!C8=0,0,1000*11630*RES_hh_tes!C8/RES_hh_num!C8)</f>
        <v>12746.00645098158</v>
      </c>
      <c r="D8" s="72">
        <f>IF(RES_hh_tes!D8=0,0,1000*11630*RES_hh_tes!D8/RES_hh_num!D8)</f>
        <v>10036.541254057098</v>
      </c>
      <c r="E8" s="72">
        <f>IF(RES_hh_tes!E8=0,0,1000*11630*RES_hh_tes!E8/RES_hh_num!E8)</f>
        <v>10483.117128535028</v>
      </c>
      <c r="F8" s="72">
        <f>IF(RES_hh_tes!F8=0,0,1000*11630*RES_hh_tes!F8/RES_hh_num!F8)</f>
        <v>11784.147292918655</v>
      </c>
      <c r="G8" s="72">
        <f>IF(RES_hh_tes!G8=0,0,1000*11630*RES_hh_tes!G8/RES_hh_num!G8)</f>
        <v>13036.8111048515</v>
      </c>
      <c r="H8" s="72">
        <f>IF(RES_hh_tes!H8=0,0,1000*11630*RES_hh_tes!H8/RES_hh_num!H8)</f>
        <v>10191.892769058002</v>
      </c>
      <c r="I8" s="72">
        <f>IF(RES_hh_tes!I8=0,0,1000*11630*RES_hh_tes!I8/RES_hh_num!I8)</f>
        <v>8488.0660226121308</v>
      </c>
      <c r="J8" s="72">
        <f>IF(RES_hh_tes!J8=0,0,1000*11630*RES_hh_tes!J8/RES_hh_num!J8)</f>
        <v>13278.214015640619</v>
      </c>
      <c r="K8" s="72">
        <f>IF(RES_hh_tes!K8=0,0,1000*11630*RES_hh_tes!K8/RES_hh_num!K8)</f>
        <v>15037.045757135435</v>
      </c>
      <c r="L8" s="72">
        <f>IF(RES_hh_tes!L8=0,0,1000*11630*RES_hh_tes!L8/RES_hh_num!L8)</f>
        <v>17206.148717128057</v>
      </c>
      <c r="M8" s="72">
        <f>IF(RES_hh_tes!M8=0,0,1000*11630*RES_hh_tes!M8/RES_hh_num!M8)</f>
        <v>11952.236896549139</v>
      </c>
      <c r="N8" s="72">
        <f>IF(RES_hh_tes!N8=0,0,1000*11630*RES_hh_tes!N8/RES_hh_num!N8)</f>
        <v>13358.187516193177</v>
      </c>
      <c r="O8" s="72">
        <f>IF(RES_hh_tes!O8=0,0,1000*11630*RES_hh_tes!O8/RES_hh_num!O8)</f>
        <v>13366.212391710398</v>
      </c>
      <c r="P8" s="72">
        <f>IF(RES_hh_tes!P8=0,0,1000*11630*RES_hh_tes!P8/RES_hh_num!P8)</f>
        <v>13192.346889722052</v>
      </c>
      <c r="Q8" s="72">
        <f>IF(RES_hh_tes!Q8=0,0,1000*11630*RES_hh_tes!Q8/RES_hh_num!Q8)</f>
        <v>13462.783325808159</v>
      </c>
      <c r="R8" s="72">
        <f>IF(RES_hh_tes!R8=0,0,1000*11630*RES_hh_tes!R8/RES_hh_num!R8)</f>
        <v>15356.002738958668</v>
      </c>
      <c r="S8" s="72">
        <f>IF(RES_hh_tes!S8=0,0,1000*11630*RES_hh_tes!S8/RES_hh_num!S8)</f>
        <v>13113.316756876966</v>
      </c>
      <c r="T8" s="72">
        <f>IF(RES_hh_tes!T8=0,0,1000*11630*RES_hh_tes!T8/RES_hh_num!T8)</f>
        <v>12982.223708337537</v>
      </c>
      <c r="U8" s="72">
        <f>IF(RES_hh_tes!U8=0,0,1000*11630*RES_hh_tes!U8/RES_hh_num!U8)</f>
        <v>14677.5504254644</v>
      </c>
      <c r="V8" s="72">
        <f>IF(RES_hh_tes!V8=0,0,1000*11630*RES_hh_tes!V8/RES_hh_num!V8)</f>
        <v>8675.042045441327</v>
      </c>
      <c r="W8" s="72">
        <f>IF(RES_hh_tes!W8=0,0,1000*11630*RES_hh_tes!W8/RES_hh_num!W8)</f>
        <v>15147.772352672306</v>
      </c>
      <c r="DA8" s="89" t="s">
        <v>501</v>
      </c>
    </row>
    <row r="9" spans="1:105" ht="12" customHeight="1" x14ac:dyDescent="0.25">
      <c r="A9" s="28" t="s">
        <v>207</v>
      </c>
      <c r="B9" s="72">
        <f>IF(RES_hh_tes!B9=0,0,1000*11630*RES_hh_tes!B9/RES_hh_num!B9)</f>
        <v>11307.412065264974</v>
      </c>
      <c r="C9" s="72">
        <f>IF(RES_hh_tes!C9=0,0,1000*11630*RES_hh_tes!C9/RES_hh_num!C9)</f>
        <v>10913.314214806678</v>
      </c>
      <c r="D9" s="72">
        <f>IF(RES_hh_tes!D9=0,0,1000*11630*RES_hh_tes!D9/RES_hh_num!D9)</f>
        <v>11288.140873265702</v>
      </c>
      <c r="E9" s="72">
        <f>IF(RES_hh_tes!E9=0,0,1000*11630*RES_hh_tes!E9/RES_hh_num!E9)</f>
        <v>11675.858845563771</v>
      </c>
      <c r="F9" s="72">
        <f>IF(RES_hh_tes!F9=0,0,1000*11630*RES_hh_tes!F9/RES_hh_num!F9)</f>
        <v>11583.787768152863</v>
      </c>
      <c r="G9" s="72">
        <f>IF(RES_hh_tes!G9=0,0,1000*11630*RES_hh_tes!G9/RES_hh_num!G9)</f>
        <v>12875.216520708134</v>
      </c>
      <c r="H9" s="72">
        <f>IF(RES_hh_tes!H9=0,0,1000*11630*RES_hh_tes!H9/RES_hh_num!H9)</f>
        <v>12260.994507188891</v>
      </c>
      <c r="I9" s="72">
        <f>IF(RES_hh_tes!I9=0,0,1000*11630*RES_hh_tes!I9/RES_hh_num!I9)</f>
        <v>12253.592187782289</v>
      </c>
      <c r="J9" s="72">
        <f>IF(RES_hh_tes!J9=0,0,1000*11630*RES_hh_tes!J9/RES_hh_num!J9)</f>
        <v>12587.913469769748</v>
      </c>
      <c r="K9" s="72">
        <f>IF(RES_hh_tes!K9=0,0,1000*11630*RES_hh_tes!K9/RES_hh_num!K9)</f>
        <v>11958.251104403036</v>
      </c>
      <c r="L9" s="72">
        <f>IF(RES_hh_tes!L9=0,0,1000*11630*RES_hh_tes!L9/RES_hh_num!L9)</f>
        <v>11114.24886922099</v>
      </c>
      <c r="M9" s="72">
        <f>IF(RES_hh_tes!M9=0,0,1000*11630*RES_hh_tes!M9/RES_hh_num!M9)</f>
        <v>17128.163527647226</v>
      </c>
      <c r="N9" s="72">
        <f>IF(RES_hh_tes!N9=0,0,1000*11630*RES_hh_tes!N9/RES_hh_num!N9)</f>
        <v>16538.7135228466</v>
      </c>
      <c r="O9" s="72">
        <f>IF(RES_hh_tes!O9=0,0,1000*11630*RES_hh_tes!O9/RES_hh_num!O9)</f>
        <v>13594.257590680398</v>
      </c>
      <c r="P9" s="72">
        <f>IF(RES_hh_tes!P9=0,0,1000*11630*RES_hh_tes!P9/RES_hh_num!P9)</f>
        <v>13055.074177126493</v>
      </c>
      <c r="Q9" s="72">
        <f>IF(RES_hh_tes!Q9=0,0,1000*11630*RES_hh_tes!Q9/RES_hh_num!Q9)</f>
        <v>13414.363323269701</v>
      </c>
      <c r="R9" s="72">
        <f>IF(RES_hh_tes!R9=0,0,1000*11630*RES_hh_tes!R9/RES_hh_num!R9)</f>
        <v>13840.22609462101</v>
      </c>
      <c r="S9" s="72">
        <f>IF(RES_hh_tes!S9=0,0,1000*11630*RES_hh_tes!S9/RES_hh_num!S9)</f>
        <v>14362.547426877069</v>
      </c>
      <c r="T9" s="72">
        <f>IF(RES_hh_tes!T9=0,0,1000*11630*RES_hh_tes!T9/RES_hh_num!T9)</f>
        <v>12634.463802750408</v>
      </c>
      <c r="U9" s="72">
        <f>IF(RES_hh_tes!U9=0,0,1000*11630*RES_hh_tes!U9/RES_hh_num!U9)</f>
        <v>12331.407063819623</v>
      </c>
      <c r="V9" s="72">
        <f>IF(RES_hh_tes!V9=0,0,1000*11630*RES_hh_tes!V9/RES_hh_num!V9)</f>
        <v>13293.913069423887</v>
      </c>
      <c r="W9" s="72">
        <f>IF(RES_hh_tes!W9=0,0,1000*11630*RES_hh_tes!W9/RES_hh_num!W9)</f>
        <v>13570.818482701041</v>
      </c>
      <c r="DA9" s="89" t="s">
        <v>502</v>
      </c>
    </row>
    <row r="10" spans="1:105" ht="12" customHeight="1" x14ac:dyDescent="0.25">
      <c r="A10" s="28" t="s">
        <v>202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DA10" s="89" t="s">
        <v>503</v>
      </c>
    </row>
    <row r="11" spans="1:105" ht="12" customHeight="1" x14ac:dyDescent="0.25">
      <c r="A11" s="28" t="s">
        <v>203</v>
      </c>
      <c r="B11" s="72">
        <f>IF(RES_hh_tes!B11=0,0,1000*11630*RES_hh_tes!B11/RES_hh_num!B11)</f>
        <v>10632.890707184906</v>
      </c>
      <c r="C11" s="72">
        <f>IF(RES_hh_tes!C11=0,0,1000*11630*RES_hh_tes!C11/RES_hh_num!C11)</f>
        <v>11687.049272171336</v>
      </c>
      <c r="D11" s="72">
        <f>IF(RES_hh_tes!D11=0,0,1000*11630*RES_hh_tes!D11/RES_hh_num!D11)</f>
        <v>11566.367471188867</v>
      </c>
      <c r="E11" s="72">
        <f>IF(RES_hh_tes!E11=0,0,1000*11630*RES_hh_tes!E11/RES_hh_num!E11)</f>
        <v>11669.768542237089</v>
      </c>
      <c r="F11" s="72">
        <f>IF(RES_hh_tes!F11=0,0,1000*11630*RES_hh_tes!F11/RES_hh_num!F11)</f>
        <v>11692.631841111008</v>
      </c>
      <c r="G11" s="72">
        <f>IF(RES_hh_tes!G11=0,0,1000*11630*RES_hh_tes!G11/RES_hh_num!G11)</f>
        <v>12553.874238893963</v>
      </c>
      <c r="H11" s="72">
        <f>IF(RES_hh_tes!H11=0,0,1000*11630*RES_hh_tes!H11/RES_hh_num!H11)</f>
        <v>12894.937511907761</v>
      </c>
      <c r="I11" s="72">
        <f>IF(RES_hh_tes!I11=0,0,1000*11630*RES_hh_tes!I11/RES_hh_num!I11)</f>
        <v>12845.766433579854</v>
      </c>
      <c r="J11" s="72">
        <f>IF(RES_hh_tes!J11=0,0,1000*11630*RES_hh_tes!J11/RES_hh_num!J11)</f>
        <v>11944.009739016386</v>
      </c>
      <c r="K11" s="72">
        <f>IF(RES_hh_tes!K11=0,0,1000*11630*RES_hh_tes!K11/RES_hh_num!K11)</f>
        <v>12273.587110764009</v>
      </c>
      <c r="L11" s="72">
        <f>IF(RES_hh_tes!L11=0,0,1000*11630*RES_hh_tes!L11/RES_hh_num!L11)</f>
        <v>16476.743480834397</v>
      </c>
      <c r="M11" s="72">
        <f>IF(RES_hh_tes!M11=0,0,1000*11630*RES_hh_tes!M11/RES_hh_num!M11)</f>
        <v>13406.09046284652</v>
      </c>
      <c r="N11" s="72">
        <f>IF(RES_hh_tes!N11=0,0,1000*11630*RES_hh_tes!N11/RES_hh_num!N11)</f>
        <v>14934.041349587986</v>
      </c>
      <c r="O11" s="72">
        <f>IF(RES_hh_tes!O11=0,0,1000*11630*RES_hh_tes!O11/RES_hh_num!O11)</f>
        <v>14431.545406043722</v>
      </c>
      <c r="P11" s="72">
        <f>IF(RES_hh_tes!P11=0,0,1000*11630*RES_hh_tes!P11/RES_hh_num!P11)</f>
        <v>13207.858397673004</v>
      </c>
      <c r="Q11" s="72">
        <f>IF(RES_hh_tes!Q11=0,0,1000*11630*RES_hh_tes!Q11/RES_hh_num!Q11)</f>
        <v>13244.163854185868</v>
      </c>
      <c r="R11" s="72">
        <f>IF(RES_hh_tes!R11=0,0,1000*11630*RES_hh_tes!R11/RES_hh_num!R11)</f>
        <v>13921.321638743428</v>
      </c>
      <c r="S11" s="72">
        <f>IF(RES_hh_tes!S11=0,0,1000*11630*RES_hh_tes!S11/RES_hh_num!S11)</f>
        <v>13915.784903062286</v>
      </c>
      <c r="T11" s="72">
        <f>IF(RES_hh_tes!T11=0,0,1000*11630*RES_hh_tes!T11/RES_hh_num!T11)</f>
        <v>13504.563327311882</v>
      </c>
      <c r="U11" s="72">
        <f>IF(RES_hh_tes!U11=0,0,1000*11630*RES_hh_tes!U11/RES_hh_num!U11)</f>
        <v>13258.105973304564</v>
      </c>
      <c r="V11" s="72">
        <f>IF(RES_hh_tes!V11=0,0,1000*11630*RES_hh_tes!V11/RES_hh_num!V11)</f>
        <v>12431.215656611808</v>
      </c>
      <c r="W11" s="72">
        <f>IF(RES_hh_tes!W11=0,0,1000*11630*RES_hh_tes!W11/RES_hh_num!W11)</f>
        <v>14030.880906885348</v>
      </c>
      <c r="DA11" s="89" t="s">
        <v>504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10290.256204343652</v>
      </c>
      <c r="C12" s="72">
        <f>IF(RES_hh_tes!C12=0,0,1000*11630*RES_hh_tes!C12/RES_hh_num!C12)</f>
        <v>11358.674131297208</v>
      </c>
      <c r="D12" s="72">
        <f>IF(RES_hh_tes!D12=0,0,1000*11630*RES_hh_tes!D12/RES_hh_num!D12)</f>
        <v>11458.734132138941</v>
      </c>
      <c r="E12" s="72">
        <f>IF(RES_hh_tes!E12=0,0,1000*11630*RES_hh_tes!E12/RES_hh_num!E12)</f>
        <v>11935.738845778487</v>
      </c>
      <c r="F12" s="72">
        <f>IF(RES_hh_tes!F12=0,0,1000*11630*RES_hh_tes!F12/RES_hh_num!F12)</f>
        <v>11830.287196108591</v>
      </c>
      <c r="G12" s="72">
        <f>IF(RES_hh_tes!G12=0,0,1000*11630*RES_hh_tes!G12/RES_hh_num!G12)</f>
        <v>13012.059214764107</v>
      </c>
      <c r="H12" s="72">
        <f>IF(RES_hh_tes!H12=0,0,1000*11630*RES_hh_tes!H12/RES_hh_num!H12)</f>
        <v>12864.930879408681</v>
      </c>
      <c r="I12" s="72">
        <f>IF(RES_hh_tes!I12=0,0,1000*11630*RES_hh_tes!I12/RES_hh_num!I12)</f>
        <v>12277.175642299924</v>
      </c>
      <c r="J12" s="72">
        <f>IF(RES_hh_tes!J12=0,0,1000*11630*RES_hh_tes!J12/RES_hh_num!J12)</f>
        <v>12201.079816689831</v>
      </c>
      <c r="K12" s="72">
        <f>IF(RES_hh_tes!K12=0,0,1000*11630*RES_hh_tes!K12/RES_hh_num!K12)</f>
        <v>12740.508538279868</v>
      </c>
      <c r="L12" s="72">
        <f>IF(RES_hh_tes!L12=0,0,1000*11630*RES_hh_tes!L12/RES_hh_num!L12)</f>
        <v>16028.799261357126</v>
      </c>
      <c r="M12" s="72">
        <f>IF(RES_hh_tes!M12=0,0,1000*11630*RES_hh_tes!M12/RES_hh_num!M12)</f>
        <v>14921.197210471562</v>
      </c>
      <c r="N12" s="72">
        <f>IF(RES_hh_tes!N12=0,0,1000*11630*RES_hh_tes!N12/RES_hh_num!N12)</f>
        <v>14912.099762577818</v>
      </c>
      <c r="O12" s="72">
        <f>IF(RES_hh_tes!O12=0,0,1000*11630*RES_hh_tes!O12/RES_hh_num!O12)</f>
        <v>14230.299989911438</v>
      </c>
      <c r="P12" s="72">
        <f>IF(RES_hh_tes!P12=0,0,1000*11630*RES_hh_tes!P12/RES_hh_num!P12)</f>
        <v>13500.249330800845</v>
      </c>
      <c r="Q12" s="72">
        <f>IF(RES_hh_tes!Q12=0,0,1000*11630*RES_hh_tes!Q12/RES_hh_num!Q12)</f>
        <v>12993.182853071738</v>
      </c>
      <c r="R12" s="72">
        <f>IF(RES_hh_tes!R12=0,0,1000*11630*RES_hh_tes!R12/RES_hh_num!R12)</f>
        <v>14369.319847174414</v>
      </c>
      <c r="S12" s="72">
        <f>IF(RES_hh_tes!S12=0,0,1000*11630*RES_hh_tes!S12/RES_hh_num!S12)</f>
        <v>13984.982964780162</v>
      </c>
      <c r="T12" s="72">
        <f>IF(RES_hh_tes!T12=0,0,1000*11630*RES_hh_tes!T12/RES_hh_num!T12)</f>
        <v>13561.622890722272</v>
      </c>
      <c r="U12" s="72">
        <f>IF(RES_hh_tes!U12=0,0,1000*11630*RES_hh_tes!U12/RES_hh_num!U12)</f>
        <v>12900.141204921103</v>
      </c>
      <c r="V12" s="72">
        <f>IF(RES_hh_tes!V12=0,0,1000*11630*RES_hh_tes!V12/RES_hh_num!V12)</f>
        <v>13268.161914353592</v>
      </c>
      <c r="W12" s="72">
        <f>IF(RES_hh_tes!W12=0,0,1000*11630*RES_hh_tes!W12/RES_hh_num!W12)</f>
        <v>13204.412303455165</v>
      </c>
      <c r="DA12" s="89" t="s">
        <v>505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11313.041827071904</v>
      </c>
      <c r="C13" s="74">
        <f>IF(RES_hh_tes!C13=0,0,1000*11630*RES_hh_tes!C13/RES_hh_num!C13)</f>
        <v>11475.474011714086</v>
      </c>
      <c r="D13" s="74">
        <f>IF(RES_hh_tes!D13=0,0,1000*11630*RES_hh_tes!D13/RES_hh_num!D13)</f>
        <v>11343.946868855488</v>
      </c>
      <c r="E13" s="74">
        <f>IF(RES_hh_tes!E13=0,0,1000*11630*RES_hh_tes!E13/RES_hh_num!E13)</f>
        <v>11767.443570405047</v>
      </c>
      <c r="F13" s="74">
        <f>IF(RES_hh_tes!F13=0,0,1000*11630*RES_hh_tes!F13/RES_hh_num!F13)</f>
        <v>11750.682096848985</v>
      </c>
      <c r="G13" s="74">
        <f>IF(RES_hh_tes!G13=0,0,1000*11630*RES_hh_tes!G13/RES_hh_num!G13)</f>
        <v>12677.568856521058</v>
      </c>
      <c r="H13" s="74">
        <f>IF(RES_hh_tes!H13=0,0,1000*11630*RES_hh_tes!H13/RES_hh_num!H13)</f>
        <v>12607.638268465331</v>
      </c>
      <c r="I13" s="74">
        <f>IF(RES_hh_tes!I13=0,0,1000*11630*RES_hh_tes!I13/RES_hh_num!I13)</f>
        <v>12125.433809977088</v>
      </c>
      <c r="J13" s="74">
        <f>IF(RES_hh_tes!J13=0,0,1000*11630*RES_hh_tes!J13/RES_hh_num!J13)</f>
        <v>11831.749366957483</v>
      </c>
      <c r="K13" s="74">
        <f>IF(RES_hh_tes!K13=0,0,1000*11630*RES_hh_tes!K13/RES_hh_num!K13)</f>
        <v>12949.592997263657</v>
      </c>
      <c r="L13" s="74">
        <f>IF(RES_hh_tes!L13=0,0,1000*11630*RES_hh_tes!L13/RES_hh_num!L13)</f>
        <v>15441.015392690193</v>
      </c>
      <c r="M13" s="74">
        <f>IF(RES_hh_tes!M13=0,0,1000*11630*RES_hh_tes!M13/RES_hh_num!M13)</f>
        <v>13362.97237293322</v>
      </c>
      <c r="N13" s="74">
        <f>IF(RES_hh_tes!N13=0,0,1000*11630*RES_hh_tes!N13/RES_hh_num!N13)</f>
        <v>15348.069825153532</v>
      </c>
      <c r="O13" s="74">
        <f>IF(RES_hh_tes!O13=0,0,1000*11630*RES_hh_tes!O13/RES_hh_num!O13)</f>
        <v>14646.47219233937</v>
      </c>
      <c r="P13" s="74">
        <f>IF(RES_hh_tes!P13=0,0,1000*11630*RES_hh_tes!P13/RES_hh_num!P13)</f>
        <v>12741.206728553179</v>
      </c>
      <c r="Q13" s="74">
        <f>IF(RES_hh_tes!Q13=0,0,1000*11630*RES_hh_tes!Q13/RES_hh_num!Q13)</f>
        <v>13664.254537204546</v>
      </c>
      <c r="R13" s="74">
        <f>IF(RES_hh_tes!R13=0,0,1000*11630*RES_hh_tes!R13/RES_hh_num!R13)</f>
        <v>13538.695777161558</v>
      </c>
      <c r="S13" s="74">
        <f>IF(RES_hh_tes!S13=0,0,1000*11630*RES_hh_tes!S13/RES_hh_num!S13)</f>
        <v>14242.197519703976</v>
      </c>
      <c r="T13" s="74">
        <f>IF(RES_hh_tes!T13=0,0,1000*11630*RES_hh_tes!T13/RES_hh_num!T13)</f>
        <v>13900.857760669216</v>
      </c>
      <c r="U13" s="74">
        <f>IF(RES_hh_tes!U13=0,0,1000*11630*RES_hh_tes!U13/RES_hh_num!U13)</f>
        <v>13256.385122082698</v>
      </c>
      <c r="V13" s="74">
        <f>IF(RES_hh_tes!V13=0,0,1000*11630*RES_hh_tes!V13/RES_hh_num!V13)</f>
        <v>12278.1992958872</v>
      </c>
      <c r="W13" s="74">
        <f>IF(RES_hh_tes!W13=0,0,1000*11630*RES_hh_tes!W13/RES_hh_num!W13)</f>
        <v>14366.538538320439</v>
      </c>
      <c r="DA13" s="90" t="s">
        <v>506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98.826440102357665</v>
      </c>
      <c r="C14" s="76">
        <f>IF(RES_hh_tes!C14=0,0,1000*11630*RES_hh_tes!C14/RES_hh_num!C14)</f>
        <v>98.363691798654628</v>
      </c>
      <c r="D14" s="76">
        <f>IF(RES_hh_tes!D14=0,0,1000*11630*RES_hh_tes!D14/RES_hh_num!D14)</f>
        <v>90.425194472087142</v>
      </c>
      <c r="E14" s="76">
        <f>IF(RES_hh_tes!E14=0,0,1000*11630*RES_hh_tes!E14/RES_hh_num!E14)</f>
        <v>87.977000116516578</v>
      </c>
      <c r="F14" s="76">
        <f>IF(RES_hh_tes!F14=0,0,1000*11630*RES_hh_tes!F14/RES_hh_num!F14)</f>
        <v>76.734725182742423</v>
      </c>
      <c r="G14" s="76">
        <f>IF(RES_hh_tes!G14=0,0,1000*11630*RES_hh_tes!G14/RES_hh_num!G14)</f>
        <v>93.372047248845178</v>
      </c>
      <c r="H14" s="76">
        <f>IF(RES_hh_tes!H14=0,0,1000*11630*RES_hh_tes!H14/RES_hh_num!H14)</f>
        <v>83.21825044059014</v>
      </c>
      <c r="I14" s="76">
        <f>IF(RES_hh_tes!I14=0,0,1000*11630*RES_hh_tes!I14/RES_hh_num!I14)</f>
        <v>77.948360404850334</v>
      </c>
      <c r="J14" s="76">
        <f>IF(RES_hh_tes!J14=0,0,1000*11630*RES_hh_tes!J14/RES_hh_num!J14)</f>
        <v>74.449750864758002</v>
      </c>
      <c r="K14" s="76">
        <f>IF(RES_hh_tes!K14=0,0,1000*11630*RES_hh_tes!K14/RES_hh_num!K14)</f>
        <v>73.633873934635133</v>
      </c>
      <c r="L14" s="76">
        <f>IF(RES_hh_tes!L14=0,0,1000*11630*RES_hh_tes!L14/RES_hh_num!L14)</f>
        <v>86.239437526861167</v>
      </c>
      <c r="M14" s="76">
        <f>IF(RES_hh_tes!M14=0,0,1000*11630*RES_hh_tes!M14/RES_hh_num!M14)</f>
        <v>81.568626662112663</v>
      </c>
      <c r="N14" s="76">
        <f>IF(RES_hh_tes!N14=0,0,1000*11630*RES_hh_tes!N14/RES_hh_num!N14)</f>
        <v>86.027742276666473</v>
      </c>
      <c r="O14" s="76">
        <f>IF(RES_hh_tes!O14=0,0,1000*11630*RES_hh_tes!O14/RES_hh_num!O14)</f>
        <v>77.913785782404176</v>
      </c>
      <c r="P14" s="76">
        <f>IF(RES_hh_tes!P14=0,0,1000*11630*RES_hh_tes!P14/RES_hh_num!P14)</f>
        <v>71.445801322667748</v>
      </c>
      <c r="Q14" s="76">
        <f>IF(RES_hh_tes!Q14=0,0,1000*11630*RES_hh_tes!Q14/RES_hh_num!Q14)</f>
        <v>71.723030690105347</v>
      </c>
      <c r="R14" s="76">
        <f>IF(RES_hh_tes!R14=0,0,1000*11630*RES_hh_tes!R14/RES_hh_num!R14)</f>
        <v>73.196360329212254</v>
      </c>
      <c r="S14" s="76">
        <f>IF(RES_hh_tes!S14=0,0,1000*11630*RES_hh_tes!S14/RES_hh_num!S14)</f>
        <v>72.294133059824617</v>
      </c>
      <c r="T14" s="76">
        <f>IF(RES_hh_tes!T14=0,0,1000*11630*RES_hh_tes!T14/RES_hh_num!T14)</f>
        <v>66.625413694558389</v>
      </c>
      <c r="U14" s="76">
        <f>IF(RES_hh_tes!U14=0,0,1000*11630*RES_hh_tes!U14/RES_hh_num!U14)</f>
        <v>65.222302775605513</v>
      </c>
      <c r="V14" s="76">
        <f>IF(RES_hh_tes!V14=0,0,1000*11630*RES_hh_tes!V14/RES_hh_num!V14)</f>
        <v>63.601579602321387</v>
      </c>
      <c r="W14" s="76">
        <f>IF(RES_hh_tes!W14=0,0,1000*11630*RES_hh_tes!W14/RES_hh_num!W14)</f>
        <v>69.736464665307523</v>
      </c>
      <c r="DA14" s="91" t="s">
        <v>507</v>
      </c>
    </row>
    <row r="15" spans="1:105" ht="12.95" customHeight="1" x14ac:dyDescent="0.25">
      <c r="A15" s="68" t="s">
        <v>92</v>
      </c>
      <c r="B15" s="69">
        <f t="shared" ref="B15:W15" si="0">B16</f>
        <v>2.4573009090267974</v>
      </c>
      <c r="C15" s="69">
        <f t="shared" si="0"/>
        <v>2.6822666822028096</v>
      </c>
      <c r="D15" s="69">
        <f t="shared" si="0"/>
        <v>2.9282016221491798</v>
      </c>
      <c r="E15" s="69">
        <f t="shared" si="0"/>
        <v>3.1773118108811471</v>
      </c>
      <c r="F15" s="69">
        <f t="shared" si="0"/>
        <v>3.5053857865663391</v>
      </c>
      <c r="G15" s="69">
        <f t="shared" si="0"/>
        <v>4.0936769057239877</v>
      </c>
      <c r="H15" s="69">
        <f t="shared" si="0"/>
        <v>4.7583405351053196</v>
      </c>
      <c r="I15" s="69">
        <f t="shared" si="0"/>
        <v>5.3222822601901454</v>
      </c>
      <c r="J15" s="69">
        <f t="shared" si="0"/>
        <v>5.6597066001685272</v>
      </c>
      <c r="K15" s="69">
        <f t="shared" si="0"/>
        <v>6.2031023910008578</v>
      </c>
      <c r="L15" s="69">
        <f t="shared" si="0"/>
        <v>7.5834350243939364</v>
      </c>
      <c r="M15" s="69">
        <f t="shared" si="0"/>
        <v>7.6647481775824469</v>
      </c>
      <c r="N15" s="69">
        <f t="shared" si="0"/>
        <v>8.6385288073123299</v>
      </c>
      <c r="O15" s="69">
        <f t="shared" si="0"/>
        <v>9.5623212094328611</v>
      </c>
      <c r="P15" s="69">
        <f t="shared" si="0"/>
        <v>11.598219305401001</v>
      </c>
      <c r="Q15" s="69">
        <f t="shared" si="0"/>
        <v>11.927034927345501</v>
      </c>
      <c r="R15" s="69">
        <f t="shared" si="0"/>
        <v>12.592319354371508</v>
      </c>
      <c r="S15" s="69">
        <f t="shared" si="0"/>
        <v>13.869620522949972</v>
      </c>
      <c r="T15" s="69">
        <f t="shared" si="0"/>
        <v>15.3928952739231</v>
      </c>
      <c r="U15" s="69">
        <f t="shared" si="0"/>
        <v>16.282311549048185</v>
      </c>
      <c r="V15" s="69">
        <f t="shared" si="0"/>
        <v>18.059486669298177</v>
      </c>
      <c r="W15" s="69">
        <f t="shared" si="0"/>
        <v>19.050540688563466</v>
      </c>
      <c r="DA15" s="88" t="s">
        <v>279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2.4573009090267974</v>
      </c>
      <c r="C16" s="72">
        <f>IF(RES_hh_tes!C16=0,0,1000*11630*RES_hh_tes!C16/RES_hh_num!C$3)</f>
        <v>2.6822666822028096</v>
      </c>
      <c r="D16" s="72">
        <f>IF(RES_hh_tes!D16=0,0,1000*11630*RES_hh_tes!D16/RES_hh_num!D$3)</f>
        <v>2.9282016221491798</v>
      </c>
      <c r="E16" s="72">
        <f>IF(RES_hh_tes!E16=0,0,1000*11630*RES_hh_tes!E16/RES_hh_num!E$3)</f>
        <v>3.1773118108811471</v>
      </c>
      <c r="F16" s="72">
        <f>IF(RES_hh_tes!F16=0,0,1000*11630*RES_hh_tes!F16/RES_hh_num!F$3)</f>
        <v>3.5053857865663391</v>
      </c>
      <c r="G16" s="72">
        <f>IF(RES_hh_tes!G16=0,0,1000*11630*RES_hh_tes!G16/RES_hh_num!G$3)</f>
        <v>4.0936769057239877</v>
      </c>
      <c r="H16" s="72">
        <f>IF(RES_hh_tes!H16=0,0,1000*11630*RES_hh_tes!H16/RES_hh_num!H$3)</f>
        <v>4.7583405351053196</v>
      </c>
      <c r="I16" s="72">
        <f>IF(RES_hh_tes!I16=0,0,1000*11630*RES_hh_tes!I16/RES_hh_num!I$3)</f>
        <v>5.3222822601901454</v>
      </c>
      <c r="J16" s="72">
        <f>IF(RES_hh_tes!J16=0,0,1000*11630*RES_hh_tes!J16/RES_hh_num!J$3)</f>
        <v>5.6597066001685272</v>
      </c>
      <c r="K16" s="72">
        <f>IF(RES_hh_tes!K16=0,0,1000*11630*RES_hh_tes!K16/RES_hh_num!K$3)</f>
        <v>6.2031023910008578</v>
      </c>
      <c r="L16" s="72">
        <f>IF(RES_hh_tes!L16=0,0,1000*11630*RES_hh_tes!L16/RES_hh_num!L$3)</f>
        <v>7.5834350243939364</v>
      </c>
      <c r="M16" s="72">
        <f>IF(RES_hh_tes!M16=0,0,1000*11630*RES_hh_tes!M16/RES_hh_num!M$3)</f>
        <v>7.6647481775824469</v>
      </c>
      <c r="N16" s="72">
        <f>IF(RES_hh_tes!N16=0,0,1000*11630*RES_hh_tes!N16/RES_hh_num!N$3)</f>
        <v>8.6385288073123299</v>
      </c>
      <c r="O16" s="72">
        <f>IF(RES_hh_tes!O16=0,0,1000*11630*RES_hh_tes!O16/RES_hh_num!O$3)</f>
        <v>9.5623212094328611</v>
      </c>
      <c r="P16" s="72">
        <f>IF(RES_hh_tes!P16=0,0,1000*11630*RES_hh_tes!P16/RES_hh_num!P$3)</f>
        <v>11.598219305401001</v>
      </c>
      <c r="Q16" s="72">
        <f>IF(RES_hh_tes!Q16=0,0,1000*11630*RES_hh_tes!Q16/RES_hh_num!Q$3)</f>
        <v>11.927034927345501</v>
      </c>
      <c r="R16" s="72">
        <f>IF(RES_hh_tes!R16=0,0,1000*11630*RES_hh_tes!R16/RES_hh_num!R$3)</f>
        <v>12.592319354371508</v>
      </c>
      <c r="S16" s="72">
        <f>IF(RES_hh_tes!S16=0,0,1000*11630*RES_hh_tes!S16/RES_hh_num!S$3)</f>
        <v>13.869620522949972</v>
      </c>
      <c r="T16" s="72">
        <f>IF(RES_hh_tes!T16=0,0,1000*11630*RES_hh_tes!T16/RES_hh_num!T$3)</f>
        <v>15.3928952739231</v>
      </c>
      <c r="U16" s="72">
        <f>IF(RES_hh_tes!U16=0,0,1000*11630*RES_hh_tes!U16/RES_hh_num!U$3)</f>
        <v>16.282311549048185</v>
      </c>
      <c r="V16" s="72">
        <f>IF(RES_hh_tes!V16=0,0,1000*11630*RES_hh_tes!V16/RES_hh_num!V$3)</f>
        <v>18.059486669298177</v>
      </c>
      <c r="W16" s="72">
        <f>IF(RES_hh_tes!W16=0,0,1000*11630*RES_hh_tes!W16/RES_hh_num!W$3)</f>
        <v>19.050540688563466</v>
      </c>
      <c r="DA16" s="89" t="s">
        <v>508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780.64271447991825</v>
      </c>
      <c r="C17" s="69">
        <f>IF(RES_hh_tes!C17=0,0,1000*11630*RES_hh_tes!C17/RES_hh_num!C17)</f>
        <v>754.42399014513421</v>
      </c>
      <c r="D17" s="69">
        <f>IF(RES_hh_tes!D17=0,0,1000*11630*RES_hh_tes!D17/RES_hh_num!D17)</f>
        <v>749.6355845355771</v>
      </c>
      <c r="E17" s="69">
        <f>IF(RES_hh_tes!E17=0,0,1000*11630*RES_hh_tes!E17/RES_hh_num!E17)</f>
        <v>752.73023108099517</v>
      </c>
      <c r="F17" s="69">
        <f>IF(RES_hh_tes!F17=0,0,1000*11630*RES_hh_tes!F17/RES_hh_num!F17)</f>
        <v>763.2114505316772</v>
      </c>
      <c r="G17" s="69">
        <f>IF(RES_hh_tes!G17=0,0,1000*11630*RES_hh_tes!G17/RES_hh_num!G17)</f>
        <v>795.97208670903046</v>
      </c>
      <c r="H17" s="69">
        <f>IF(RES_hh_tes!H17=0,0,1000*11630*RES_hh_tes!H17/RES_hh_num!H17)</f>
        <v>800.95044888652842</v>
      </c>
      <c r="I17" s="69">
        <f>IF(RES_hh_tes!I17=0,0,1000*11630*RES_hh_tes!I17/RES_hh_num!I17)</f>
        <v>801.58472689805205</v>
      </c>
      <c r="J17" s="69">
        <f>IF(RES_hh_tes!J17=0,0,1000*11630*RES_hh_tes!J17/RES_hh_num!J17)</f>
        <v>756.5467289731364</v>
      </c>
      <c r="K17" s="69">
        <f>IF(RES_hh_tes!K17=0,0,1000*11630*RES_hh_tes!K17/RES_hh_num!K17)</f>
        <v>799.82365857897548</v>
      </c>
      <c r="L17" s="69">
        <f>IF(RES_hh_tes!L17=0,0,1000*11630*RES_hh_tes!L17/RES_hh_num!L17)</f>
        <v>783.38789682847221</v>
      </c>
      <c r="M17" s="69">
        <f>IF(RES_hh_tes!M17=0,0,1000*11630*RES_hh_tes!M17/RES_hh_num!M17)</f>
        <v>816.58314454260994</v>
      </c>
      <c r="N17" s="69">
        <f>IF(RES_hh_tes!N17=0,0,1000*11630*RES_hh_tes!N17/RES_hh_num!N17)</f>
        <v>827.41877821831224</v>
      </c>
      <c r="O17" s="69">
        <f>IF(RES_hh_tes!O17=0,0,1000*11630*RES_hh_tes!O17/RES_hh_num!O17)</f>
        <v>892.34474911459756</v>
      </c>
      <c r="P17" s="69">
        <f>IF(RES_hh_tes!P17=0,0,1000*11630*RES_hh_tes!P17/RES_hh_num!P17)</f>
        <v>899.73777185087908</v>
      </c>
      <c r="Q17" s="69">
        <f>IF(RES_hh_tes!Q17=0,0,1000*11630*RES_hh_tes!Q17/RES_hh_num!Q17)</f>
        <v>980.28363792650384</v>
      </c>
      <c r="R17" s="69">
        <f>IF(RES_hh_tes!R17=0,0,1000*11630*RES_hh_tes!R17/RES_hh_num!R17)</f>
        <v>1056.3932840464274</v>
      </c>
      <c r="S17" s="69">
        <f>IF(RES_hh_tes!S17=0,0,1000*11630*RES_hh_tes!S17/RES_hh_num!S17)</f>
        <v>994.63393300360485</v>
      </c>
      <c r="T17" s="69">
        <f>IF(RES_hh_tes!T17=0,0,1000*11630*RES_hh_tes!T17/RES_hh_num!T17)</f>
        <v>1052.7209178542353</v>
      </c>
      <c r="U17" s="69">
        <f>IF(RES_hh_tes!U17=0,0,1000*11630*RES_hh_tes!U17/RES_hh_num!U17)</f>
        <v>1056.3912800483836</v>
      </c>
      <c r="V17" s="69">
        <f>IF(RES_hh_tes!V17=0,0,1000*11630*RES_hh_tes!V17/RES_hh_num!V17)</f>
        <v>1017.3033084345865</v>
      </c>
      <c r="W17" s="69">
        <f>IF(RES_hh_tes!W17=0,0,1000*11630*RES_hh_tes!W17/RES_hh_num!W17)</f>
        <v>1102.770622682493</v>
      </c>
      <c r="DA17" s="88" t="s">
        <v>280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0</v>
      </c>
      <c r="C18" s="72">
        <f>IF(RES_hh_tes!C18=0,0,1000*11630*RES_hh_tes!C18/RES_hh_num!C18)</f>
        <v>0</v>
      </c>
      <c r="D18" s="72">
        <f>IF(RES_hh_tes!D18=0,0,1000*11630*RES_hh_tes!D18/RES_hh_num!D18)</f>
        <v>0</v>
      </c>
      <c r="E18" s="72">
        <f>IF(RES_hh_tes!E18=0,0,1000*11630*RES_hh_tes!E18/RES_hh_num!E18)</f>
        <v>0</v>
      </c>
      <c r="F18" s="72">
        <f>IF(RES_hh_tes!F18=0,0,1000*11630*RES_hh_tes!F18/RES_hh_num!F18)</f>
        <v>0</v>
      </c>
      <c r="G18" s="72">
        <f>IF(RES_hh_tes!G18=0,0,1000*11630*RES_hh_tes!G18/RES_hh_num!G18)</f>
        <v>0</v>
      </c>
      <c r="H18" s="72">
        <f>IF(RES_hh_tes!H18=0,0,1000*11630*RES_hh_tes!H18/RES_hh_num!H18)</f>
        <v>0</v>
      </c>
      <c r="I18" s="72">
        <f>IF(RES_hh_tes!I18=0,0,1000*11630*RES_hh_tes!I18/RES_hh_num!I18)</f>
        <v>0</v>
      </c>
      <c r="J18" s="72">
        <f>IF(RES_hh_tes!J18=0,0,1000*11630*RES_hh_tes!J18/RES_hh_num!J18)</f>
        <v>0</v>
      </c>
      <c r="K18" s="72">
        <f>IF(RES_hh_tes!K18=0,0,1000*11630*RES_hh_tes!K18/RES_hh_num!K18)</f>
        <v>0</v>
      </c>
      <c r="L18" s="72">
        <f>IF(RES_hh_tes!L18=0,0,1000*11630*RES_hh_tes!L18/RES_hh_num!L18)</f>
        <v>0</v>
      </c>
      <c r="M18" s="72">
        <f>IF(RES_hh_tes!M18=0,0,1000*11630*RES_hh_tes!M18/RES_hh_num!M18)</f>
        <v>0</v>
      </c>
      <c r="N18" s="72">
        <f>IF(RES_hh_tes!N18=0,0,1000*11630*RES_hh_tes!N18/RES_hh_num!N18)</f>
        <v>0</v>
      </c>
      <c r="O18" s="72">
        <f>IF(RES_hh_tes!O18=0,0,1000*11630*RES_hh_tes!O18/RES_hh_num!O18)</f>
        <v>0</v>
      </c>
      <c r="P18" s="72">
        <f>IF(RES_hh_tes!P18=0,0,1000*11630*RES_hh_tes!P18/RES_hh_num!P18)</f>
        <v>0</v>
      </c>
      <c r="Q18" s="72">
        <f>IF(RES_hh_tes!Q18=0,0,1000*11630*RES_hh_tes!Q18/RES_hh_num!Q18)</f>
        <v>0</v>
      </c>
      <c r="R18" s="72">
        <f>IF(RES_hh_tes!R18=0,0,1000*11630*RES_hh_tes!R18/RES_hh_num!R18)</f>
        <v>0</v>
      </c>
      <c r="S18" s="72">
        <f>IF(RES_hh_tes!S18=0,0,1000*11630*RES_hh_tes!S18/RES_hh_num!S18)</f>
        <v>0</v>
      </c>
      <c r="T18" s="72">
        <f>IF(RES_hh_tes!T18=0,0,1000*11630*RES_hh_tes!T18/RES_hh_num!T18)</f>
        <v>0</v>
      </c>
      <c r="U18" s="72">
        <f>IF(RES_hh_tes!U18=0,0,1000*11630*RES_hh_tes!U18/RES_hh_num!U18)</f>
        <v>0</v>
      </c>
      <c r="V18" s="72">
        <f>IF(RES_hh_tes!V18=0,0,1000*11630*RES_hh_tes!V18/RES_hh_num!V18)</f>
        <v>0</v>
      </c>
      <c r="W18" s="72">
        <f>IF(RES_hh_tes!W18=0,0,1000*11630*RES_hh_tes!W18/RES_hh_num!W18)</f>
        <v>0</v>
      </c>
      <c r="DA18" s="89" t="s">
        <v>509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0</v>
      </c>
      <c r="C19" s="72">
        <f>IF(RES_hh_tes!C19=0,0,1000*11630*RES_hh_tes!C19/RES_hh_num!C19)</f>
        <v>0</v>
      </c>
      <c r="D19" s="72">
        <f>IF(RES_hh_tes!D19=0,0,1000*11630*RES_hh_tes!D19/RES_hh_num!D19)</f>
        <v>738.61492228871271</v>
      </c>
      <c r="E19" s="72">
        <f>IF(RES_hh_tes!E19=0,0,1000*11630*RES_hh_tes!E19/RES_hh_num!E19)</f>
        <v>863.95152036439242</v>
      </c>
      <c r="F19" s="72">
        <f>IF(RES_hh_tes!F19=0,0,1000*11630*RES_hh_tes!F19/RES_hh_num!F19)</f>
        <v>683.99585318676566</v>
      </c>
      <c r="G19" s="72">
        <f>IF(RES_hh_tes!G19=0,0,1000*11630*RES_hh_tes!G19/RES_hh_num!G19)</f>
        <v>853.32327685516191</v>
      </c>
      <c r="H19" s="72">
        <f>IF(RES_hh_tes!H19=0,0,1000*11630*RES_hh_tes!H19/RES_hh_num!H19)</f>
        <v>783.67961726192948</v>
      </c>
      <c r="I19" s="72">
        <f>IF(RES_hh_tes!I19=0,0,1000*11630*RES_hh_tes!I19/RES_hh_num!I19)</f>
        <v>844.24303908711943</v>
      </c>
      <c r="J19" s="72">
        <f>IF(RES_hh_tes!J19=0,0,1000*11630*RES_hh_tes!J19/RES_hh_num!J19)</f>
        <v>782.76968258079296</v>
      </c>
      <c r="K19" s="72">
        <f>IF(RES_hh_tes!K19=0,0,1000*11630*RES_hh_tes!K19/RES_hh_num!K19)</f>
        <v>802.21270102664926</v>
      </c>
      <c r="L19" s="72">
        <f>IF(RES_hh_tes!L19=0,0,1000*11630*RES_hh_tes!L19/RES_hh_num!L19)</f>
        <v>773.39646283638183</v>
      </c>
      <c r="M19" s="72">
        <f>IF(RES_hh_tes!M19=0,0,1000*11630*RES_hh_tes!M19/RES_hh_num!M19)</f>
        <v>832.0678885615481</v>
      </c>
      <c r="N19" s="72">
        <f>IF(RES_hh_tes!N19=0,0,1000*11630*RES_hh_tes!N19/RES_hh_num!N19)</f>
        <v>754.68832467544723</v>
      </c>
      <c r="O19" s="72">
        <f>IF(RES_hh_tes!O19=0,0,1000*11630*RES_hh_tes!O19/RES_hh_num!O19)</f>
        <v>813.9994244988261</v>
      </c>
      <c r="P19" s="72">
        <f>IF(RES_hh_tes!P19=0,0,1000*11630*RES_hh_tes!P19/RES_hh_num!P19)</f>
        <v>1177.3451295075624</v>
      </c>
      <c r="Q19" s="72">
        <f>IF(RES_hh_tes!Q19=0,0,1000*11630*RES_hh_tes!Q19/RES_hh_num!Q19)</f>
        <v>848.95241206187404</v>
      </c>
      <c r="R19" s="72">
        <f>IF(RES_hh_tes!R19=0,0,1000*11630*RES_hh_tes!R19/RES_hh_num!R19)</f>
        <v>984.74186840473146</v>
      </c>
      <c r="S19" s="72">
        <f>IF(RES_hh_tes!S19=0,0,1000*11630*RES_hh_tes!S19/RES_hh_num!S19)</f>
        <v>1033.9242448557102</v>
      </c>
      <c r="T19" s="72">
        <f>IF(RES_hh_tes!T19=0,0,1000*11630*RES_hh_tes!T19/RES_hh_num!T19)</f>
        <v>1022.038847731481</v>
      </c>
      <c r="U19" s="72">
        <f>IF(RES_hh_tes!U19=0,0,1000*11630*RES_hh_tes!U19/RES_hh_num!U19)</f>
        <v>1024.9241807007966</v>
      </c>
      <c r="V19" s="72">
        <f>IF(RES_hh_tes!V19=0,0,1000*11630*RES_hh_tes!V19/RES_hh_num!V19)</f>
        <v>1007.3372445773209</v>
      </c>
      <c r="W19" s="72">
        <f>IF(RES_hh_tes!W19=0,0,1000*11630*RES_hh_tes!W19/RES_hh_num!W19)</f>
        <v>1141.2431879378335</v>
      </c>
      <c r="DA19" s="89" t="s">
        <v>510</v>
      </c>
    </row>
    <row r="20" spans="1:105" ht="12" customHeight="1" x14ac:dyDescent="0.25">
      <c r="A20" s="28" t="s">
        <v>205</v>
      </c>
      <c r="B20" s="72">
        <f>IF(RES_hh_tes!B20=0,0,1000*11630*RES_hh_tes!B20/RES_hh_num!B20)</f>
        <v>805.91859407841923</v>
      </c>
      <c r="C20" s="72">
        <f>IF(RES_hh_tes!C20=0,0,1000*11630*RES_hh_tes!C20/RES_hh_num!C20)</f>
        <v>753.96055012335046</v>
      </c>
      <c r="D20" s="72">
        <f>IF(RES_hh_tes!D20=0,0,1000*11630*RES_hh_tes!D20/RES_hh_num!D20)</f>
        <v>751.62236603820475</v>
      </c>
      <c r="E20" s="72">
        <f>IF(RES_hh_tes!E20=0,0,1000*11630*RES_hh_tes!E20/RES_hh_num!E20)</f>
        <v>768.86892615888189</v>
      </c>
      <c r="F20" s="72">
        <f>IF(RES_hh_tes!F20=0,0,1000*11630*RES_hh_tes!F20/RES_hh_num!F20)</f>
        <v>633.17974639091847</v>
      </c>
      <c r="G20" s="72">
        <f>IF(RES_hh_tes!G20=0,0,1000*11630*RES_hh_tes!G20/RES_hh_num!G20)</f>
        <v>920.28785300837353</v>
      </c>
      <c r="H20" s="72">
        <f>IF(RES_hh_tes!H20=0,0,1000*11630*RES_hh_tes!H20/RES_hh_num!H20)</f>
        <v>790.63658369398979</v>
      </c>
      <c r="I20" s="72">
        <f>IF(RES_hh_tes!I20=0,0,1000*11630*RES_hh_tes!I20/RES_hh_num!I20)</f>
        <v>768.93092851012693</v>
      </c>
      <c r="J20" s="72">
        <f>IF(RES_hh_tes!J20=0,0,1000*11630*RES_hh_tes!J20/RES_hh_num!J20)</f>
        <v>764.76131154215693</v>
      </c>
      <c r="K20" s="72">
        <f>IF(RES_hh_tes!K20=0,0,1000*11630*RES_hh_tes!K20/RES_hh_num!K20)</f>
        <v>814.53376005205166</v>
      </c>
      <c r="L20" s="72">
        <f>IF(RES_hh_tes!L20=0,0,1000*11630*RES_hh_tes!L20/RES_hh_num!L20)</f>
        <v>693.64940719885499</v>
      </c>
      <c r="M20" s="72">
        <f>IF(RES_hh_tes!M20=0,0,1000*11630*RES_hh_tes!M20/RES_hh_num!M20)</f>
        <v>769.40277362328743</v>
      </c>
      <c r="N20" s="72">
        <f>IF(RES_hh_tes!N20=0,0,1000*11630*RES_hh_tes!N20/RES_hh_num!N20)</f>
        <v>801.26416805101474</v>
      </c>
      <c r="O20" s="72">
        <f>IF(RES_hh_tes!O20=0,0,1000*11630*RES_hh_tes!O20/RES_hh_num!O20)</f>
        <v>920.08436234155818</v>
      </c>
      <c r="P20" s="72">
        <f>IF(RES_hh_tes!P20=0,0,1000*11630*RES_hh_tes!P20/RES_hh_num!P20)</f>
        <v>917.12629013846276</v>
      </c>
      <c r="Q20" s="72">
        <f>IF(RES_hh_tes!Q20=0,0,1000*11630*RES_hh_tes!Q20/RES_hh_num!Q20)</f>
        <v>1029.1299833361625</v>
      </c>
      <c r="R20" s="72">
        <f>IF(RES_hh_tes!R20=0,0,1000*11630*RES_hh_tes!R20/RES_hh_num!R20)</f>
        <v>1009.7731512281357</v>
      </c>
      <c r="S20" s="72">
        <f>IF(RES_hh_tes!S20=0,0,1000*11630*RES_hh_tes!S20/RES_hh_num!S20)</f>
        <v>989.40311191455601</v>
      </c>
      <c r="T20" s="72">
        <f>IF(RES_hh_tes!T20=0,0,1000*11630*RES_hh_tes!T20/RES_hh_num!T20)</f>
        <v>1009.1441445568731</v>
      </c>
      <c r="U20" s="72">
        <f>IF(RES_hh_tes!U20=0,0,1000*11630*RES_hh_tes!U20/RES_hh_num!U20)</f>
        <v>1064.3127750427332</v>
      </c>
      <c r="V20" s="72">
        <f>IF(RES_hh_tes!V20=0,0,1000*11630*RES_hh_tes!V20/RES_hh_num!V20)</f>
        <v>1220.0275492207804</v>
      </c>
      <c r="W20" s="72">
        <f>IF(RES_hh_tes!W20=0,0,1000*11630*RES_hh_tes!W20/RES_hh_num!W20)</f>
        <v>820.61239937168739</v>
      </c>
      <c r="DA20" s="89" t="s">
        <v>511</v>
      </c>
    </row>
    <row r="21" spans="1:105" ht="12" customHeight="1" x14ac:dyDescent="0.25">
      <c r="A21" s="28" t="s">
        <v>192</v>
      </c>
      <c r="B21" s="72">
        <f>IF(RES_hh_tes!B21=0,0,1000*11630*RES_hh_tes!B21/RES_hh_num!B21)</f>
        <v>752.78664752803843</v>
      </c>
      <c r="C21" s="72">
        <f>IF(RES_hh_tes!C21=0,0,1000*11630*RES_hh_tes!C21/RES_hh_num!C21)</f>
        <v>851.5496967089241</v>
      </c>
      <c r="D21" s="72">
        <f>IF(RES_hh_tes!D21=0,0,1000*11630*RES_hh_tes!D21/RES_hh_num!D21)</f>
        <v>670.1886417454582</v>
      </c>
      <c r="E21" s="72">
        <f>IF(RES_hh_tes!E21=0,0,1000*11630*RES_hh_tes!E21/RES_hh_num!E21)</f>
        <v>683.29496572402763</v>
      </c>
      <c r="F21" s="72">
        <f>IF(RES_hh_tes!F21=0,0,1000*11630*RES_hh_tes!F21/RES_hh_num!F21)</f>
        <v>788.46412902664019</v>
      </c>
      <c r="G21" s="72">
        <f>IF(RES_hh_tes!G21=0,0,1000*11630*RES_hh_tes!G21/RES_hh_num!G21)</f>
        <v>821.43460542119146</v>
      </c>
      <c r="H21" s="72">
        <f>IF(RES_hh_tes!H21=0,0,1000*11630*RES_hh_tes!H21/RES_hh_num!H21)</f>
        <v>651.13900156003285</v>
      </c>
      <c r="I21" s="72">
        <f>IF(RES_hh_tes!I21=0,0,1000*11630*RES_hh_tes!I21/RES_hh_num!I21)</f>
        <v>557.53372028394051</v>
      </c>
      <c r="J21" s="72">
        <f>IF(RES_hh_tes!J21=0,0,1000*11630*RES_hh_tes!J21/RES_hh_num!J21)</f>
        <v>845.48068902998114</v>
      </c>
      <c r="K21" s="72">
        <f>IF(RES_hh_tes!K21=0,0,1000*11630*RES_hh_tes!K21/RES_hh_num!K21)</f>
        <v>972.55771261730661</v>
      </c>
      <c r="L21" s="72">
        <f>IF(RES_hh_tes!L21=0,0,1000*11630*RES_hh_tes!L21/RES_hh_num!L21)</f>
        <v>873.50037802096904</v>
      </c>
      <c r="M21" s="72">
        <f>IF(RES_hh_tes!M21=0,0,1000*11630*RES_hh_tes!M21/RES_hh_num!M21)</f>
        <v>692.39225824236928</v>
      </c>
      <c r="N21" s="72">
        <f>IF(RES_hh_tes!N21=0,0,1000*11630*RES_hh_tes!N21/RES_hh_num!N21)</f>
        <v>741.61495866828341</v>
      </c>
      <c r="O21" s="72">
        <f>IF(RES_hh_tes!O21=0,0,1000*11630*RES_hh_tes!O21/RES_hh_num!O21)</f>
        <v>847.28215351132178</v>
      </c>
      <c r="P21" s="72">
        <f>IF(RES_hh_tes!P21=0,0,1000*11630*RES_hh_tes!P21/RES_hh_num!P21)</f>
        <v>911.47010985263864</v>
      </c>
      <c r="Q21" s="72">
        <f>IF(RES_hh_tes!Q21=0,0,1000*11630*RES_hh_tes!Q21/RES_hh_num!Q21)</f>
        <v>1010.722117786893</v>
      </c>
      <c r="R21" s="72">
        <f>IF(RES_hh_tes!R21=0,0,1000*11630*RES_hh_tes!R21/RES_hh_num!R21)</f>
        <v>1176.8958195597452</v>
      </c>
      <c r="S21" s="72">
        <f>IF(RES_hh_tes!S21=0,0,1000*11630*RES_hh_tes!S21/RES_hh_num!S21)</f>
        <v>943.09649627377189</v>
      </c>
      <c r="T21" s="72">
        <f>IF(RES_hh_tes!T21=0,0,1000*11630*RES_hh_tes!T21/RES_hh_num!T21)</f>
        <v>1026.3337494909545</v>
      </c>
      <c r="U21" s="72">
        <f>IF(RES_hh_tes!U21=0,0,1000*11630*RES_hh_tes!U21/RES_hh_num!U21)</f>
        <v>1205.8522727485517</v>
      </c>
      <c r="V21" s="72">
        <f>IF(RES_hh_tes!V21=0,0,1000*11630*RES_hh_tes!V21/RES_hh_num!V21)</f>
        <v>702.56740092000177</v>
      </c>
      <c r="W21" s="72">
        <f>IF(RES_hh_tes!W21=0,0,1000*11630*RES_hh_tes!W21/RES_hh_num!W21)</f>
        <v>1230.4409550541145</v>
      </c>
      <c r="DA21" s="89" t="s">
        <v>512</v>
      </c>
    </row>
    <row r="22" spans="1:105" ht="12" customHeight="1" x14ac:dyDescent="0.25">
      <c r="A22" s="28" t="s">
        <v>207</v>
      </c>
      <c r="B22" s="72">
        <f>IF(RES_hh_tes!B22=0,0,1000*11630*RES_hh_tes!B22/RES_hh_num!B22)</f>
        <v>816.29311019358352</v>
      </c>
      <c r="C22" s="72">
        <f>IF(RES_hh_tes!C22=0,0,1000*11630*RES_hh_tes!C22/RES_hh_num!C22)</f>
        <v>719.00934144325061</v>
      </c>
      <c r="D22" s="72">
        <f>IF(RES_hh_tes!D22=0,0,1000*11630*RES_hh_tes!D22/RES_hh_num!D22)</f>
        <v>743.61749475875001</v>
      </c>
      <c r="E22" s="72">
        <f>IF(RES_hh_tes!E22=0,0,1000*11630*RES_hh_tes!E22/RES_hh_num!E22)</f>
        <v>751.04730609529827</v>
      </c>
      <c r="F22" s="72">
        <f>IF(RES_hh_tes!F22=0,0,1000*11630*RES_hh_tes!F22/RES_hh_num!F22)</f>
        <v>765.15598599320049</v>
      </c>
      <c r="G22" s="72">
        <f>IF(RES_hh_tes!G22=0,0,1000*11630*RES_hh_tes!G22/RES_hh_num!G22)</f>
        <v>801.10694239601241</v>
      </c>
      <c r="H22" s="72">
        <f>IF(RES_hh_tes!H22=0,0,1000*11630*RES_hh_tes!H22/RES_hh_num!H22)</f>
        <v>773.92234023983292</v>
      </c>
      <c r="I22" s="72">
        <f>IF(RES_hh_tes!I22=0,0,1000*11630*RES_hh_tes!I22/RES_hh_num!I22)</f>
        <v>795.38885783431965</v>
      </c>
      <c r="J22" s="72">
        <f>IF(RES_hh_tes!J22=0,0,1000*11630*RES_hh_tes!J22/RES_hh_num!J22)</f>
        <v>792.19072367875651</v>
      </c>
      <c r="K22" s="72">
        <f>IF(RES_hh_tes!K22=0,0,1000*11630*RES_hh_tes!K22/RES_hh_num!K22)</f>
        <v>764.50790902959909</v>
      </c>
      <c r="L22" s="72">
        <f>IF(RES_hh_tes!L22=0,0,1000*11630*RES_hh_tes!L22/RES_hh_num!L22)</f>
        <v>557.78725507962793</v>
      </c>
      <c r="M22" s="72">
        <f>IF(RES_hh_tes!M22=0,0,1000*11630*RES_hh_tes!M22/RES_hh_num!M22)</f>
        <v>981.03004688935096</v>
      </c>
      <c r="N22" s="72">
        <f>IF(RES_hh_tes!N22=0,0,1000*11630*RES_hh_tes!N22/RES_hh_num!N22)</f>
        <v>907.97916325017184</v>
      </c>
      <c r="O22" s="72">
        <f>IF(RES_hh_tes!O22=0,0,1000*11630*RES_hh_tes!O22/RES_hh_num!O22)</f>
        <v>852.14856080059189</v>
      </c>
      <c r="P22" s="72">
        <f>IF(RES_hh_tes!P22=0,0,1000*11630*RES_hh_tes!P22/RES_hh_num!P22)</f>
        <v>892.22490922294276</v>
      </c>
      <c r="Q22" s="72">
        <f>IF(RES_hh_tes!Q22=0,0,1000*11630*RES_hh_tes!Q22/RES_hh_num!Q22)</f>
        <v>996.26503645625564</v>
      </c>
      <c r="R22" s="72">
        <f>IF(RES_hh_tes!R22=0,0,1000*11630*RES_hh_tes!R22/RES_hh_num!R22)</f>
        <v>1049.4442823487159</v>
      </c>
      <c r="S22" s="72">
        <f>IF(RES_hh_tes!S22=0,0,1000*11630*RES_hh_tes!S22/RES_hh_num!S22)</f>
        <v>1022.0415041209026</v>
      </c>
      <c r="T22" s="72">
        <f>IF(RES_hh_tes!T22=0,0,1000*11630*RES_hh_tes!T22/RES_hh_num!T22)</f>
        <v>988.28068794880789</v>
      </c>
      <c r="U22" s="72">
        <f>IF(RES_hh_tes!U22=0,0,1000*11630*RES_hh_tes!U22/RES_hh_num!U22)</f>
        <v>1002.2054314670744</v>
      </c>
      <c r="V22" s="72">
        <f>IF(RES_hh_tes!V22=0,0,1000*11630*RES_hh_tes!V22/RES_hh_num!V22)</f>
        <v>1065.1305809174528</v>
      </c>
      <c r="W22" s="72">
        <f>IF(RES_hh_tes!W22=0,0,1000*11630*RES_hh_tes!W22/RES_hh_num!W22)</f>
        <v>1091.2240571322423</v>
      </c>
      <c r="DA22" s="89" t="s">
        <v>513</v>
      </c>
    </row>
    <row r="23" spans="1:105" ht="12" customHeight="1" x14ac:dyDescent="0.25">
      <c r="A23" s="28" t="s">
        <v>202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DA23" s="89" t="s">
        <v>514</v>
      </c>
    </row>
    <row r="24" spans="1:105" ht="12" customHeight="1" x14ac:dyDescent="0.25">
      <c r="A24" s="28" t="s">
        <v>203</v>
      </c>
      <c r="B24" s="72">
        <f>IF(RES_hh_tes!B24=0,0,1000*11630*RES_hh_tes!B24/RES_hh_num!B24)</f>
        <v>759.71364670569199</v>
      </c>
      <c r="C24" s="72">
        <f>IF(RES_hh_tes!C24=0,0,1000*11630*RES_hh_tes!C24/RES_hh_num!C24)</f>
        <v>766.17319427414338</v>
      </c>
      <c r="D24" s="72">
        <f>IF(RES_hh_tes!D24=0,0,1000*11630*RES_hh_tes!D24/RES_hh_num!D24)</f>
        <v>757.79144115959264</v>
      </c>
      <c r="E24" s="72">
        <f>IF(RES_hh_tes!E24=0,0,1000*11630*RES_hh_tes!E24/RES_hh_num!E24)</f>
        <v>750.34502166843401</v>
      </c>
      <c r="F24" s="72">
        <f>IF(RES_hh_tes!F24=0,0,1000*11630*RES_hh_tes!F24/RES_hh_num!F24)</f>
        <v>782.55747384746257</v>
      </c>
      <c r="G24" s="72">
        <f>IF(RES_hh_tes!G24=0,0,1000*11630*RES_hh_tes!G24/RES_hh_num!G24)</f>
        <v>776.34275850191329</v>
      </c>
      <c r="H24" s="72">
        <f>IF(RES_hh_tes!H24=0,0,1000*11630*RES_hh_tes!H24/RES_hh_num!H24)</f>
        <v>793.04577376148484</v>
      </c>
      <c r="I24" s="72">
        <f>IF(RES_hh_tes!I24=0,0,1000*11630*RES_hh_tes!I24/RES_hh_num!I24)</f>
        <v>803.32203713539184</v>
      </c>
      <c r="J24" s="72">
        <f>IF(RES_hh_tes!J24=0,0,1000*11630*RES_hh_tes!J24/RES_hh_num!J24)</f>
        <v>755.67578040915998</v>
      </c>
      <c r="K24" s="72">
        <f>IF(RES_hh_tes!K24=0,0,1000*11630*RES_hh_tes!K24/RES_hh_num!K24)</f>
        <v>812.08910422479914</v>
      </c>
      <c r="L24" s="72">
        <f>IF(RES_hh_tes!L24=0,0,1000*11630*RES_hh_tes!L24/RES_hh_num!L24)</f>
        <v>823.68512236131937</v>
      </c>
      <c r="M24" s="72">
        <f>IF(RES_hh_tes!M24=0,0,1000*11630*RES_hh_tes!M24/RES_hh_num!M24)</f>
        <v>764.85123735878688</v>
      </c>
      <c r="N24" s="72">
        <f>IF(RES_hh_tes!N24=0,0,1000*11630*RES_hh_tes!N24/RES_hh_num!N24)</f>
        <v>816.71488904956516</v>
      </c>
      <c r="O24" s="72">
        <f>IF(RES_hh_tes!O24=0,0,1000*11630*RES_hh_tes!O24/RES_hh_num!O24)</f>
        <v>901.23820541949829</v>
      </c>
      <c r="P24" s="72">
        <f>IF(RES_hh_tes!P24=0,0,1000*11630*RES_hh_tes!P24/RES_hh_num!P24)</f>
        <v>899.3165794420064</v>
      </c>
      <c r="Q24" s="72">
        <f>IF(RES_hh_tes!Q24=0,0,1000*11630*RES_hh_tes!Q24/RES_hh_num!Q24)</f>
        <v>980.02967000436308</v>
      </c>
      <c r="R24" s="72">
        <f>IF(RES_hh_tes!R24=0,0,1000*11630*RES_hh_tes!R24/RES_hh_num!R24)</f>
        <v>1051.7964930167807</v>
      </c>
      <c r="S24" s="72">
        <f>IF(RES_hh_tes!S24=0,0,1000*11630*RES_hh_tes!S24/RES_hh_num!S24)</f>
        <v>986.7549331603268</v>
      </c>
      <c r="T24" s="72">
        <f>IF(RES_hh_tes!T24=0,0,1000*11630*RES_hh_tes!T24/RES_hh_num!T24)</f>
        <v>1052.6666461836705</v>
      </c>
      <c r="U24" s="72">
        <f>IF(RES_hh_tes!U24=0,0,1000*11630*RES_hh_tes!U24/RES_hh_num!U24)</f>
        <v>1073.8024343831371</v>
      </c>
      <c r="V24" s="72">
        <f>IF(RES_hh_tes!V24=0,0,1000*11630*RES_hh_tes!V24/RES_hh_num!V24)</f>
        <v>992.50414440000577</v>
      </c>
      <c r="W24" s="72">
        <f>IF(RES_hh_tes!W24=0,0,1000*11630*RES_hh_tes!W24/RES_hh_num!W24)</f>
        <v>1124.1301025151979</v>
      </c>
      <c r="DA24" s="89" t="s">
        <v>515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757.99085326009879</v>
      </c>
      <c r="C25" s="74">
        <f>IF(RES_hh_tes!C25=0,0,1000*11630*RES_hh_tes!C25/RES_hh_num!C25)</f>
        <v>726.15061933219545</v>
      </c>
      <c r="D25" s="74">
        <f>IF(RES_hh_tes!D25=0,0,1000*11630*RES_hh_tes!D25/RES_hh_num!D25)</f>
        <v>722.00310103483901</v>
      </c>
      <c r="E25" s="74">
        <f>IF(RES_hh_tes!E25=0,0,1000*11630*RES_hh_tes!E25/RES_hh_num!E25)</f>
        <v>728.16065675697519</v>
      </c>
      <c r="F25" s="74">
        <f>IF(RES_hh_tes!F25=0,0,1000*11630*RES_hh_tes!F25/RES_hh_num!F25)</f>
        <v>738.45508595869705</v>
      </c>
      <c r="G25" s="74">
        <f>IF(RES_hh_tes!G25=0,0,1000*11630*RES_hh_tes!G25/RES_hh_num!G25)</f>
        <v>764.78017925248764</v>
      </c>
      <c r="H25" s="74">
        <f>IF(RES_hh_tes!H25=0,0,1000*11630*RES_hh_tes!H25/RES_hh_num!H25)</f>
        <v>782.53169797049964</v>
      </c>
      <c r="I25" s="74">
        <f>IF(RES_hh_tes!I25=0,0,1000*11630*RES_hh_tes!I25/RES_hh_num!I25)</f>
        <v>762.73657303158438</v>
      </c>
      <c r="J25" s="74">
        <f>IF(RES_hh_tes!J25=0,0,1000*11630*RES_hh_tes!J25/RES_hh_num!J25)</f>
        <v>704.07376711647021</v>
      </c>
      <c r="K25" s="74">
        <f>IF(RES_hh_tes!K25=0,0,1000*11630*RES_hh_tes!K25/RES_hh_num!K25)</f>
        <v>745.14696668725924</v>
      </c>
      <c r="L25" s="74">
        <f>IF(RES_hh_tes!L25=0,0,1000*11630*RES_hh_tes!L25/RES_hh_num!L25)</f>
        <v>742.19824455562139</v>
      </c>
      <c r="M25" s="74">
        <f>IF(RES_hh_tes!M25=0,0,1000*11630*RES_hh_tes!M25/RES_hh_num!M25)</f>
        <v>770.59918374409767</v>
      </c>
      <c r="N25" s="74">
        <f>IF(RES_hh_tes!N25=0,0,1000*11630*RES_hh_tes!N25/RES_hh_num!N25)</f>
        <v>768.78363245000423</v>
      </c>
      <c r="O25" s="74">
        <f>IF(RES_hh_tes!O25=0,0,1000*11630*RES_hh_tes!O25/RES_hh_num!O25)</f>
        <v>843.98160683725791</v>
      </c>
      <c r="P25" s="74">
        <f>IF(RES_hh_tes!P25=0,0,1000*11630*RES_hh_tes!P25/RES_hh_num!P25)</f>
        <v>849.30402295205374</v>
      </c>
      <c r="Q25" s="74">
        <f>IF(RES_hh_tes!Q25=0,0,1000*11630*RES_hh_tes!Q25/RES_hh_num!Q25)</f>
        <v>926.81662461177598</v>
      </c>
      <c r="R25" s="74">
        <f>IF(RES_hh_tes!R25=0,0,1000*11630*RES_hh_tes!R25/RES_hh_num!R25)</f>
        <v>1012.9317377462584</v>
      </c>
      <c r="S25" s="74">
        <f>IF(RES_hh_tes!S25=0,0,1000*11630*RES_hh_tes!S25/RES_hh_num!S25)</f>
        <v>948.64472070770569</v>
      </c>
      <c r="T25" s="74">
        <f>IF(RES_hh_tes!T25=0,0,1000*11630*RES_hh_tes!T25/RES_hh_num!T25)</f>
        <v>1019.7200161327386</v>
      </c>
      <c r="U25" s="74">
        <f>IF(RES_hh_tes!U25=0,0,1000*11630*RES_hh_tes!U25/RES_hh_num!U25)</f>
        <v>1011.5120447718273</v>
      </c>
      <c r="V25" s="74">
        <f>IF(RES_hh_tes!V25=0,0,1000*11630*RES_hh_tes!V25/RES_hh_num!V25)</f>
        <v>977.72552906460112</v>
      </c>
      <c r="W25" s="74">
        <f>IF(RES_hh_tes!W25=0,0,1000*11630*RES_hh_tes!W25/RES_hh_num!W25)</f>
        <v>1060.2022150777875</v>
      </c>
      <c r="DA25" s="90" t="s">
        <v>516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314.31688443485984</v>
      </c>
      <c r="C26" s="77">
        <f>IF(RES_hh_tes!C26=0,0,1000*11630*RES_hh_tes!C26/RES_hh_num!C26)</f>
        <v>224.98785080792121</v>
      </c>
      <c r="D26" s="77">
        <f>IF(RES_hh_tes!D26=0,0,1000*11630*RES_hh_tes!D26/RES_hh_num!D26)</f>
        <v>234.74841134202643</v>
      </c>
      <c r="E26" s="77">
        <f>IF(RES_hh_tes!E26=0,0,1000*11630*RES_hh_tes!E26/RES_hh_num!E26)</f>
        <v>258.71703906169563</v>
      </c>
      <c r="F26" s="77">
        <f>IF(RES_hh_tes!F26=0,0,1000*11630*RES_hh_tes!F26/RES_hh_num!F26)</f>
        <v>259.11709148573965</v>
      </c>
      <c r="G26" s="77">
        <f>IF(RES_hh_tes!G26=0,0,1000*11630*RES_hh_tes!G26/RES_hh_num!G26)</f>
        <v>315.97295778799122</v>
      </c>
      <c r="H26" s="77">
        <f>IF(RES_hh_tes!H26=0,0,1000*11630*RES_hh_tes!H26/RES_hh_num!H26)</f>
        <v>305.02713367263692</v>
      </c>
      <c r="I26" s="77">
        <f>IF(RES_hh_tes!I26=0,0,1000*11630*RES_hh_tes!I26/RES_hh_num!I26)</f>
        <v>309.4911655746784</v>
      </c>
      <c r="J26" s="77">
        <f>IF(RES_hh_tes!J26=0,0,1000*11630*RES_hh_tes!J26/RES_hh_num!J26)</f>
        <v>292.09950502411186</v>
      </c>
      <c r="K26" s="77">
        <f>IF(RES_hh_tes!K26=0,0,1000*11630*RES_hh_tes!K26/RES_hh_num!K26)</f>
        <v>304.6309197734605</v>
      </c>
      <c r="L26" s="77">
        <f>IF(RES_hh_tes!L26=0,0,1000*11630*RES_hh_tes!L26/RES_hh_num!L26)</f>
        <v>317.17251277280121</v>
      </c>
      <c r="M26" s="77">
        <f>IF(RES_hh_tes!M26=0,0,1000*11630*RES_hh_tes!M26/RES_hh_num!M26)</f>
        <v>338.21684481315054</v>
      </c>
      <c r="N26" s="77">
        <f>IF(RES_hh_tes!N26=0,0,1000*11630*RES_hh_tes!N26/RES_hh_num!N26)</f>
        <v>340.59144828460973</v>
      </c>
      <c r="O26" s="77">
        <f>IF(RES_hh_tes!O26=0,0,1000*11630*RES_hh_tes!O26/RES_hh_num!O26)</f>
        <v>343.48281000644772</v>
      </c>
      <c r="P26" s="77">
        <f>IF(RES_hh_tes!P26=0,0,1000*11630*RES_hh_tes!P26/RES_hh_num!P26)</f>
        <v>343.28779928754597</v>
      </c>
      <c r="Q26" s="77">
        <f>IF(RES_hh_tes!Q26=0,0,1000*11630*RES_hh_tes!Q26/RES_hh_num!Q26)</f>
        <v>346.14937825065437</v>
      </c>
      <c r="R26" s="77">
        <f>IF(RES_hh_tes!R26=0,0,1000*11630*RES_hh_tes!R26/RES_hh_num!R26)</f>
        <v>342.88487508440221</v>
      </c>
      <c r="S26" s="77">
        <f>IF(RES_hh_tes!S26=0,0,1000*11630*RES_hh_tes!S26/RES_hh_num!S26)</f>
        <v>339.91956220742236</v>
      </c>
      <c r="T26" s="77">
        <f>IF(RES_hh_tes!T26=0,0,1000*11630*RES_hh_tes!T26/RES_hh_num!T26)</f>
        <v>334.74321516343707</v>
      </c>
      <c r="U26" s="77">
        <f>IF(RES_hh_tes!U26=0,0,1000*11630*RES_hh_tes!U26/RES_hh_num!U26)</f>
        <v>326.77871503104564</v>
      </c>
      <c r="V26" s="77">
        <f>IF(RES_hh_tes!V26=0,0,1000*11630*RES_hh_tes!V26/RES_hh_num!V26)</f>
        <v>319.29376840517727</v>
      </c>
      <c r="W26" s="77">
        <f>IF(RES_hh_tes!W26=0,0,1000*11630*RES_hh_tes!W26/RES_hh_num!W26)</f>
        <v>310.7996398540468</v>
      </c>
      <c r="DA26" s="92" t="s">
        <v>517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123.48673619871582</v>
      </c>
      <c r="C27" s="69">
        <f>IF(RES_hh_tes!C27=0,0,1000*11630*RES_hh_tes!C27/RES_hh_num!C27)</f>
        <v>122.88999655292822</v>
      </c>
      <c r="D27" s="69">
        <f>IF(RES_hh_tes!D27=0,0,1000*11630*RES_hh_tes!D27/RES_hh_num!D27)</f>
        <v>124.74587108176483</v>
      </c>
      <c r="E27" s="69">
        <f>IF(RES_hh_tes!E27=0,0,1000*11630*RES_hh_tes!E27/RES_hh_num!E27)</f>
        <v>129.64888471901583</v>
      </c>
      <c r="F27" s="69">
        <f>IF(RES_hh_tes!F27=0,0,1000*11630*RES_hh_tes!F27/RES_hh_num!F27)</f>
        <v>135.73081272626288</v>
      </c>
      <c r="G27" s="69">
        <f>IF(RES_hh_tes!G27=0,0,1000*11630*RES_hh_tes!G27/RES_hh_num!G27)</f>
        <v>142.33943718544103</v>
      </c>
      <c r="H27" s="69">
        <f>IF(RES_hh_tes!H27=0,0,1000*11630*RES_hh_tes!H27/RES_hh_num!H27)</f>
        <v>146.39474376866141</v>
      </c>
      <c r="I27" s="69">
        <f>IF(RES_hh_tes!I27=0,0,1000*11630*RES_hh_tes!I27/RES_hh_num!I27)</f>
        <v>145.54544438619124</v>
      </c>
      <c r="J27" s="69">
        <f>IF(RES_hh_tes!J27=0,0,1000*11630*RES_hh_tes!J27/RES_hh_num!J27)</f>
        <v>139.54418633042255</v>
      </c>
      <c r="K27" s="69">
        <f>IF(RES_hh_tes!K27=0,0,1000*11630*RES_hh_tes!K27/RES_hh_num!K27)</f>
        <v>154.1845300824391</v>
      </c>
      <c r="L27" s="69">
        <f>IF(RES_hh_tes!L27=0,0,1000*11630*RES_hh_tes!L27/RES_hh_num!L27)</f>
        <v>165.85347352776</v>
      </c>
      <c r="M27" s="69">
        <f>IF(RES_hh_tes!M27=0,0,1000*11630*RES_hh_tes!M27/RES_hh_num!M27)</f>
        <v>166.50391516167446</v>
      </c>
      <c r="N27" s="69">
        <f>IF(RES_hh_tes!N27=0,0,1000*11630*RES_hh_tes!N27/RES_hh_num!N27)</f>
        <v>170.77922176550817</v>
      </c>
      <c r="O27" s="69">
        <f>IF(RES_hh_tes!O27=0,0,1000*11630*RES_hh_tes!O27/RES_hh_num!O27)</f>
        <v>187.97008476500127</v>
      </c>
      <c r="P27" s="69">
        <f>IF(RES_hh_tes!P27=0,0,1000*11630*RES_hh_tes!P27/RES_hh_num!P27)</f>
        <v>187.67082593136493</v>
      </c>
      <c r="Q27" s="69">
        <f>IF(RES_hh_tes!Q27=0,0,1000*11630*RES_hh_tes!Q27/RES_hh_num!Q27)</f>
        <v>203.53812877932765</v>
      </c>
      <c r="R27" s="69">
        <f>IF(RES_hh_tes!R27=0,0,1000*11630*RES_hh_tes!R27/RES_hh_num!R27)</f>
        <v>203.71295660058257</v>
      </c>
      <c r="S27" s="69">
        <f>IF(RES_hh_tes!S27=0,0,1000*11630*RES_hh_tes!S27/RES_hh_num!S27)</f>
        <v>220.33794177278742</v>
      </c>
      <c r="T27" s="69">
        <f>IF(RES_hh_tes!T27=0,0,1000*11630*RES_hh_tes!T27/RES_hh_num!T27)</f>
        <v>232.80721610348908</v>
      </c>
      <c r="U27" s="69">
        <f>IF(RES_hh_tes!U27=0,0,1000*11630*RES_hh_tes!U27/RES_hh_num!U27)</f>
        <v>233.54109549370131</v>
      </c>
      <c r="V27" s="69">
        <f>IF(RES_hh_tes!V27=0,0,1000*11630*RES_hh_tes!V27/RES_hh_num!V27)</f>
        <v>235.29078733153048</v>
      </c>
      <c r="W27" s="69">
        <f>IF(RES_hh_tes!W27=0,0,1000*11630*RES_hh_tes!W27/RES_hh_num!W27)</f>
        <v>236.74230733197604</v>
      </c>
      <c r="DA27" s="88" t="s">
        <v>281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0</v>
      </c>
      <c r="C28" s="72">
        <f>IF(RES_hh_tes!C28=0,0,1000*11630*RES_hh_tes!C28/RES_hh_num!C28)</f>
        <v>0</v>
      </c>
      <c r="D28" s="72">
        <f>IF(RES_hh_tes!D28=0,0,1000*11630*RES_hh_tes!D28/RES_hh_num!D28)</f>
        <v>0</v>
      </c>
      <c r="E28" s="72">
        <f>IF(RES_hh_tes!E28=0,0,1000*11630*RES_hh_tes!E28/RES_hh_num!E28)</f>
        <v>0</v>
      </c>
      <c r="F28" s="72">
        <f>IF(RES_hh_tes!F28=0,0,1000*11630*RES_hh_tes!F28/RES_hh_num!F28)</f>
        <v>0</v>
      </c>
      <c r="G28" s="72">
        <f>IF(RES_hh_tes!G28=0,0,1000*11630*RES_hh_tes!G28/RES_hh_num!G28)</f>
        <v>0</v>
      </c>
      <c r="H28" s="72">
        <f>IF(RES_hh_tes!H28=0,0,1000*11630*RES_hh_tes!H28/RES_hh_num!H28)</f>
        <v>0</v>
      </c>
      <c r="I28" s="72">
        <f>IF(RES_hh_tes!I28=0,0,1000*11630*RES_hh_tes!I28/RES_hh_num!I28)</f>
        <v>0</v>
      </c>
      <c r="J28" s="72">
        <f>IF(RES_hh_tes!J28=0,0,1000*11630*RES_hh_tes!J28/RES_hh_num!J28)</f>
        <v>0</v>
      </c>
      <c r="K28" s="72">
        <f>IF(RES_hh_tes!K28=0,0,1000*11630*RES_hh_tes!K28/RES_hh_num!K28)</f>
        <v>0</v>
      </c>
      <c r="L28" s="72">
        <f>IF(RES_hh_tes!L28=0,0,1000*11630*RES_hh_tes!L28/RES_hh_num!L28)</f>
        <v>0</v>
      </c>
      <c r="M28" s="72">
        <f>IF(RES_hh_tes!M28=0,0,1000*11630*RES_hh_tes!M28/RES_hh_num!M28)</f>
        <v>0</v>
      </c>
      <c r="N28" s="72">
        <f>IF(RES_hh_tes!N28=0,0,1000*11630*RES_hh_tes!N28/RES_hh_num!N28)</f>
        <v>0</v>
      </c>
      <c r="O28" s="72">
        <f>IF(RES_hh_tes!O28=0,0,1000*11630*RES_hh_tes!O28/RES_hh_num!O28)</f>
        <v>0</v>
      </c>
      <c r="P28" s="72">
        <f>IF(RES_hh_tes!P28=0,0,1000*11630*RES_hh_tes!P28/RES_hh_num!P28)</f>
        <v>0</v>
      </c>
      <c r="Q28" s="72">
        <f>IF(RES_hh_tes!Q28=0,0,1000*11630*RES_hh_tes!Q28/RES_hh_num!Q28)</f>
        <v>0</v>
      </c>
      <c r="R28" s="72">
        <f>IF(RES_hh_tes!R28=0,0,1000*11630*RES_hh_tes!R28/RES_hh_num!R28)</f>
        <v>0</v>
      </c>
      <c r="S28" s="72">
        <f>IF(RES_hh_tes!S28=0,0,1000*11630*RES_hh_tes!S28/RES_hh_num!S28)</f>
        <v>0</v>
      </c>
      <c r="T28" s="72">
        <f>IF(RES_hh_tes!T28=0,0,1000*11630*RES_hh_tes!T28/RES_hh_num!T28)</f>
        <v>0</v>
      </c>
      <c r="U28" s="72">
        <f>IF(RES_hh_tes!U28=0,0,1000*11630*RES_hh_tes!U28/RES_hh_num!U28)</f>
        <v>0</v>
      </c>
      <c r="V28" s="72">
        <f>IF(RES_hh_tes!V28=0,0,1000*11630*RES_hh_tes!V28/RES_hh_num!V28)</f>
        <v>0</v>
      </c>
      <c r="W28" s="72">
        <f>IF(RES_hh_tes!W28=0,0,1000*11630*RES_hh_tes!W28/RES_hh_num!W28)</f>
        <v>0</v>
      </c>
      <c r="DA28" s="89" t="s">
        <v>518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0</v>
      </c>
      <c r="C29" s="72">
        <f>IF(RES_hh_tes!C29=0,0,1000*11630*RES_hh_tes!C29/RES_hh_num!C29)</f>
        <v>0</v>
      </c>
      <c r="D29" s="72">
        <f>IF(RES_hh_tes!D29=0,0,1000*11630*RES_hh_tes!D29/RES_hh_num!D29)</f>
        <v>0</v>
      </c>
      <c r="E29" s="72">
        <f>IF(RES_hh_tes!E29=0,0,1000*11630*RES_hh_tes!E29/RES_hh_num!E29)</f>
        <v>0</v>
      </c>
      <c r="F29" s="72">
        <f>IF(RES_hh_tes!F29=0,0,1000*11630*RES_hh_tes!F29/RES_hh_num!F29)</f>
        <v>0</v>
      </c>
      <c r="G29" s="72">
        <f>IF(RES_hh_tes!G29=0,0,1000*11630*RES_hh_tes!G29/RES_hh_num!G29)</f>
        <v>0</v>
      </c>
      <c r="H29" s="72">
        <f>IF(RES_hh_tes!H29=0,0,1000*11630*RES_hh_tes!H29/RES_hh_num!H29)</f>
        <v>0</v>
      </c>
      <c r="I29" s="72">
        <f>IF(RES_hh_tes!I29=0,0,1000*11630*RES_hh_tes!I29/RES_hh_num!I29)</f>
        <v>0</v>
      </c>
      <c r="J29" s="72">
        <f>IF(RES_hh_tes!J29=0,0,1000*11630*RES_hh_tes!J29/RES_hh_num!J29)</f>
        <v>0</v>
      </c>
      <c r="K29" s="72">
        <f>IF(RES_hh_tes!K29=0,0,1000*11630*RES_hh_tes!K29/RES_hh_num!K29)</f>
        <v>0</v>
      </c>
      <c r="L29" s="72">
        <f>IF(RES_hh_tes!L29=0,0,1000*11630*RES_hh_tes!L29/RES_hh_num!L29)</f>
        <v>0</v>
      </c>
      <c r="M29" s="72">
        <f>IF(RES_hh_tes!M29=0,0,1000*11630*RES_hh_tes!M29/RES_hh_num!M29)</f>
        <v>0</v>
      </c>
      <c r="N29" s="72">
        <f>IF(RES_hh_tes!N29=0,0,1000*11630*RES_hh_tes!N29/RES_hh_num!N29)</f>
        <v>0</v>
      </c>
      <c r="O29" s="72">
        <f>IF(RES_hh_tes!O29=0,0,1000*11630*RES_hh_tes!O29/RES_hh_num!O29)</f>
        <v>0</v>
      </c>
      <c r="P29" s="72">
        <f>IF(RES_hh_tes!P29=0,0,1000*11630*RES_hh_tes!P29/RES_hh_num!P29)</f>
        <v>0</v>
      </c>
      <c r="Q29" s="72">
        <f>IF(RES_hh_tes!Q29=0,0,1000*11630*RES_hh_tes!Q29/RES_hh_num!Q29)</f>
        <v>0</v>
      </c>
      <c r="R29" s="72">
        <f>IF(RES_hh_tes!R29=0,0,1000*11630*RES_hh_tes!R29/RES_hh_num!R29)</f>
        <v>0</v>
      </c>
      <c r="S29" s="72">
        <f>IF(RES_hh_tes!S29=0,0,1000*11630*RES_hh_tes!S29/RES_hh_num!S29)</f>
        <v>0</v>
      </c>
      <c r="T29" s="72">
        <f>IF(RES_hh_tes!T29=0,0,1000*11630*RES_hh_tes!T29/RES_hh_num!T29)</f>
        <v>0</v>
      </c>
      <c r="U29" s="72">
        <f>IF(RES_hh_tes!U29=0,0,1000*11630*RES_hh_tes!U29/RES_hh_num!U29)</f>
        <v>0</v>
      </c>
      <c r="V29" s="72">
        <f>IF(RES_hh_tes!V29=0,0,1000*11630*RES_hh_tes!V29/RES_hh_num!V29)</f>
        <v>0</v>
      </c>
      <c r="W29" s="72">
        <f>IF(RES_hh_tes!W29=0,0,1000*11630*RES_hh_tes!W29/RES_hh_num!W29)</f>
        <v>0</v>
      </c>
      <c r="DA29" s="89" t="s">
        <v>519</v>
      </c>
    </row>
    <row r="30" spans="1:105" ht="12" customHeight="1" x14ac:dyDescent="0.25">
      <c r="A30" s="28" t="s">
        <v>192</v>
      </c>
      <c r="B30" s="72">
        <f>IF(RES_hh_tes!B30=0,0,1000*11630*RES_hh_tes!B30/RES_hh_num!B30)</f>
        <v>119.28148532204946</v>
      </c>
      <c r="C30" s="72">
        <f>IF(RES_hh_tes!C30=0,0,1000*11630*RES_hh_tes!C30/RES_hh_num!C30)</f>
        <v>138.71691697258839</v>
      </c>
      <c r="D30" s="72">
        <f>IF(RES_hh_tes!D30=0,0,1000*11630*RES_hh_tes!D30/RES_hh_num!D30)</f>
        <v>111.4368626839225</v>
      </c>
      <c r="E30" s="72">
        <f>IF(RES_hh_tes!E30=0,0,1000*11630*RES_hh_tes!E30/RES_hh_num!E30)</f>
        <v>117.64962515932902</v>
      </c>
      <c r="F30" s="72">
        <f>IF(RES_hh_tes!F30=0,0,1000*11630*RES_hh_tes!F30/RES_hh_num!F30)</f>
        <v>140.29508120982754</v>
      </c>
      <c r="G30" s="72">
        <f>IF(RES_hh_tes!G30=0,0,1000*11630*RES_hh_tes!G30/RES_hh_num!G30)</f>
        <v>146.90093581575027</v>
      </c>
      <c r="H30" s="72">
        <f>IF(RES_hh_tes!H30=0,0,1000*11630*RES_hh_tes!H30/RES_hh_num!H30)</f>
        <v>119.20549326826827</v>
      </c>
      <c r="I30" s="72">
        <f>IF(RES_hh_tes!I30=0,0,1000*11630*RES_hh_tes!I30/RES_hh_num!I30)</f>
        <v>101.41347288702789</v>
      </c>
      <c r="J30" s="72">
        <f>IF(RES_hh_tes!J30=0,0,1000*11630*RES_hh_tes!J30/RES_hh_num!J30)</f>
        <v>155.89366326340581</v>
      </c>
      <c r="K30" s="72">
        <f>IF(RES_hh_tes!K30=0,0,1000*11630*RES_hh_tes!K30/RES_hh_num!K30)</f>
        <v>188.01391677382577</v>
      </c>
      <c r="L30" s="72">
        <f>IF(RES_hh_tes!L30=0,0,1000*11630*RES_hh_tes!L30/RES_hh_num!L30)</f>
        <v>184.56926774792842</v>
      </c>
      <c r="M30" s="72">
        <f>IF(RES_hh_tes!M30=0,0,1000*11630*RES_hh_tes!M30/RES_hh_num!M30)</f>
        <v>140.98127067890837</v>
      </c>
      <c r="N30" s="72">
        <f>IF(RES_hh_tes!N30=0,0,1000*11630*RES_hh_tes!N30/RES_hh_num!N30)</f>
        <v>153.42199308149219</v>
      </c>
      <c r="O30" s="72">
        <f>IF(RES_hh_tes!O30=0,0,1000*11630*RES_hh_tes!O30/RES_hh_num!O30)</f>
        <v>178.78857073545689</v>
      </c>
      <c r="P30" s="72">
        <f>IF(RES_hh_tes!P30=0,0,1000*11630*RES_hh_tes!P30/RES_hh_num!P30)</f>
        <v>189.9092255312363</v>
      </c>
      <c r="Q30" s="72">
        <f>IF(RES_hh_tes!Q30=0,0,1000*11630*RES_hh_tes!Q30/RES_hh_num!Q30)</f>
        <v>210.16511635164395</v>
      </c>
      <c r="R30" s="72">
        <f>IF(RES_hh_tes!R30=0,0,1000*11630*RES_hh_tes!R30/RES_hh_num!R30)</f>
        <v>226.7230521120909</v>
      </c>
      <c r="S30" s="72">
        <f>IF(RES_hh_tes!S30=0,0,1000*11630*RES_hh_tes!S30/RES_hh_num!S30)</f>
        <v>209.27347332208046</v>
      </c>
      <c r="T30" s="72">
        <f>IF(RES_hh_tes!T30=0,0,1000*11630*RES_hh_tes!T30/RES_hh_num!T30)</f>
        <v>227.69990264367883</v>
      </c>
      <c r="U30" s="72">
        <f>IF(RES_hh_tes!U30=0,0,1000*11630*RES_hh_tes!U30/RES_hh_num!U30)</f>
        <v>266.92533461804379</v>
      </c>
      <c r="V30" s="72">
        <f>IF(RES_hh_tes!V30=0,0,1000*11630*RES_hh_tes!V30/RES_hh_num!V30)</f>
        <v>162.1517587910507</v>
      </c>
      <c r="W30" s="72">
        <f>IF(RES_hh_tes!W30=0,0,1000*11630*RES_hh_tes!W30/RES_hh_num!W30)</f>
        <v>264.68737212428709</v>
      </c>
      <c r="DA30" s="89" t="s">
        <v>520</v>
      </c>
    </row>
    <row r="31" spans="1:105" ht="12" customHeight="1" x14ac:dyDescent="0.25">
      <c r="A31" s="28" t="s">
        <v>207</v>
      </c>
      <c r="B31" s="72">
        <f>IF(RES_hh_tes!B31=0,0,1000*11630*RES_hh_tes!B31/RES_hh_num!B31)</f>
        <v>0</v>
      </c>
      <c r="C31" s="72">
        <f>IF(RES_hh_tes!C31=0,0,1000*11630*RES_hh_tes!C31/RES_hh_num!C31)</f>
        <v>0</v>
      </c>
      <c r="D31" s="72">
        <f>IF(RES_hh_tes!D31=0,0,1000*11630*RES_hh_tes!D31/RES_hh_num!D31)</f>
        <v>0</v>
      </c>
      <c r="E31" s="72">
        <f>IF(RES_hh_tes!E31=0,0,1000*11630*RES_hh_tes!E31/RES_hh_num!E31)</f>
        <v>0</v>
      </c>
      <c r="F31" s="72">
        <f>IF(RES_hh_tes!F31=0,0,1000*11630*RES_hh_tes!F31/RES_hh_num!F31)</f>
        <v>0</v>
      </c>
      <c r="G31" s="72">
        <f>IF(RES_hh_tes!G31=0,0,1000*11630*RES_hh_tes!G31/RES_hh_num!G31)</f>
        <v>0</v>
      </c>
      <c r="H31" s="72">
        <f>IF(RES_hh_tes!H31=0,0,1000*11630*RES_hh_tes!H31/RES_hh_num!H31)</f>
        <v>0</v>
      </c>
      <c r="I31" s="72">
        <f>IF(RES_hh_tes!I31=0,0,1000*11630*RES_hh_tes!I31/RES_hh_num!I31)</f>
        <v>0</v>
      </c>
      <c r="J31" s="72">
        <f>IF(RES_hh_tes!J31=0,0,1000*11630*RES_hh_tes!J31/RES_hh_num!J31)</f>
        <v>0</v>
      </c>
      <c r="K31" s="72">
        <f>IF(RES_hh_tes!K31=0,0,1000*11630*RES_hh_tes!K31/RES_hh_num!K31)</f>
        <v>0</v>
      </c>
      <c r="L31" s="72">
        <f>IF(RES_hh_tes!L31=0,0,1000*11630*RES_hh_tes!L31/RES_hh_num!L31)</f>
        <v>0</v>
      </c>
      <c r="M31" s="72">
        <f>IF(RES_hh_tes!M31=0,0,1000*11630*RES_hh_tes!M31/RES_hh_num!M31)</f>
        <v>0</v>
      </c>
      <c r="N31" s="72">
        <f>IF(RES_hh_tes!N31=0,0,1000*11630*RES_hh_tes!N31/RES_hh_num!N31)</f>
        <v>0</v>
      </c>
      <c r="O31" s="72">
        <f>IF(RES_hh_tes!O31=0,0,1000*11630*RES_hh_tes!O31/RES_hh_num!O31)</f>
        <v>0</v>
      </c>
      <c r="P31" s="72">
        <f>IF(RES_hh_tes!P31=0,0,1000*11630*RES_hh_tes!P31/RES_hh_num!P31)</f>
        <v>0</v>
      </c>
      <c r="Q31" s="72">
        <f>IF(RES_hh_tes!Q31=0,0,1000*11630*RES_hh_tes!Q31/RES_hh_num!Q31)</f>
        <v>0</v>
      </c>
      <c r="R31" s="72">
        <f>IF(RES_hh_tes!R31=0,0,1000*11630*RES_hh_tes!R31/RES_hh_num!R31)</f>
        <v>0</v>
      </c>
      <c r="S31" s="72">
        <f>IF(RES_hh_tes!S31=0,0,1000*11630*RES_hh_tes!S31/RES_hh_num!S31)</f>
        <v>0</v>
      </c>
      <c r="T31" s="72">
        <f>IF(RES_hh_tes!T31=0,0,1000*11630*RES_hh_tes!T31/RES_hh_num!T31)</f>
        <v>0</v>
      </c>
      <c r="U31" s="72">
        <f>IF(RES_hh_tes!U31=0,0,1000*11630*RES_hh_tes!U31/RES_hh_num!U31)</f>
        <v>0</v>
      </c>
      <c r="V31" s="72">
        <f>IF(RES_hh_tes!V31=0,0,1000*11630*RES_hh_tes!V31/RES_hh_num!V31)</f>
        <v>0</v>
      </c>
      <c r="W31" s="72">
        <f>IF(RES_hh_tes!W31=0,0,1000*11630*RES_hh_tes!W31/RES_hh_num!W31)</f>
        <v>0</v>
      </c>
      <c r="DA31" s="89" t="s">
        <v>521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123.53654939631288</v>
      </c>
      <c r="C32" s="77">
        <f>IF(RES_hh_tes!C32=0,0,1000*11630*RES_hh_tes!C32/RES_hh_num!C32)</f>
        <v>122.7138138750922</v>
      </c>
      <c r="D32" s="77">
        <f>IF(RES_hh_tes!D32=0,0,1000*11630*RES_hh_tes!D32/RES_hh_num!D32)</f>
        <v>124.86445866731498</v>
      </c>
      <c r="E32" s="77">
        <f>IF(RES_hh_tes!E32=0,0,1000*11630*RES_hh_tes!E32/RES_hh_num!E32)</f>
        <v>129.7406033366521</v>
      </c>
      <c r="F32" s="77">
        <f>IF(RES_hh_tes!F32=0,0,1000*11630*RES_hh_tes!F32/RES_hh_num!F32)</f>
        <v>135.70000096452242</v>
      </c>
      <c r="G32" s="77">
        <f>IF(RES_hh_tes!G32=0,0,1000*11630*RES_hh_tes!G32/RES_hh_num!G32)</f>
        <v>142.31075550478417</v>
      </c>
      <c r="H32" s="77">
        <f>IF(RES_hh_tes!H32=0,0,1000*11630*RES_hh_tes!H32/RES_hh_num!H32)</f>
        <v>146.56987594999492</v>
      </c>
      <c r="I32" s="77">
        <f>IF(RES_hh_tes!I32=0,0,1000*11630*RES_hh_tes!I32/RES_hh_num!I32)</f>
        <v>145.89290964558526</v>
      </c>
      <c r="J32" s="77">
        <f>IF(RES_hh_tes!J32=0,0,1000*11630*RES_hh_tes!J32/RES_hh_num!J32)</f>
        <v>139.37122594793613</v>
      </c>
      <c r="K32" s="77">
        <f>IF(RES_hh_tes!K32=0,0,1000*11630*RES_hh_tes!K32/RES_hh_num!K32)</f>
        <v>153.78063494121645</v>
      </c>
      <c r="L32" s="77">
        <f>IF(RES_hh_tes!L32=0,0,1000*11630*RES_hh_tes!L32/RES_hh_num!L32)</f>
        <v>165.63910845931505</v>
      </c>
      <c r="M32" s="77">
        <f>IF(RES_hh_tes!M32=0,0,1000*11630*RES_hh_tes!M32/RES_hh_num!M32)</f>
        <v>166.73755957617252</v>
      </c>
      <c r="N32" s="77">
        <f>IF(RES_hh_tes!N32=0,0,1000*11630*RES_hh_tes!N32/RES_hh_num!N32)</f>
        <v>170.91122586284123</v>
      </c>
      <c r="O32" s="77">
        <f>IF(RES_hh_tes!O32=0,0,1000*11630*RES_hh_tes!O32/RES_hh_num!O32)</f>
        <v>188.0334527123677</v>
      </c>
      <c r="P32" s="77">
        <f>IF(RES_hh_tes!P32=0,0,1000*11630*RES_hh_tes!P32/RES_hh_num!P32)</f>
        <v>187.65502408126446</v>
      </c>
      <c r="Q32" s="77">
        <f>IF(RES_hh_tes!Q32=0,0,1000*11630*RES_hh_tes!Q32/RES_hh_num!Q32)</f>
        <v>203.49145212097545</v>
      </c>
      <c r="R32" s="77">
        <f>IF(RES_hh_tes!R32=0,0,1000*11630*RES_hh_tes!R32/RES_hh_num!R32)</f>
        <v>203.55786767463823</v>
      </c>
      <c r="S32" s="77">
        <f>IF(RES_hh_tes!S32=0,0,1000*11630*RES_hh_tes!S32/RES_hh_num!S32)</f>
        <v>220.4025478177702</v>
      </c>
      <c r="T32" s="77">
        <f>IF(RES_hh_tes!T32=0,0,1000*11630*RES_hh_tes!T32/RES_hh_num!T32)</f>
        <v>232.83163273220629</v>
      </c>
      <c r="U32" s="77">
        <f>IF(RES_hh_tes!U32=0,0,1000*11630*RES_hh_tes!U32/RES_hh_num!U32)</f>
        <v>233.4117252052458</v>
      </c>
      <c r="V32" s="77">
        <f>IF(RES_hh_tes!V32=0,0,1000*11630*RES_hh_tes!V32/RES_hh_num!V32)</f>
        <v>235.48801362711433</v>
      </c>
      <c r="W32" s="77">
        <f>IF(RES_hh_tes!W32=0,0,1000*11630*RES_hh_tes!W32/RES_hh_num!W32)</f>
        <v>236.67521474941179</v>
      </c>
      <c r="DA32" s="92" t="s">
        <v>522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698.1830795849944</v>
      </c>
      <c r="C3" s="65">
        <f>IF(RES_hh_emi!C3=0,0,1000000*RES_hh_emi!C3/RES_hh_num!C3)</f>
        <v>672.35471893202248</v>
      </c>
      <c r="D3" s="65">
        <f>IF(RES_hh_emi!D3=0,0,1000000*RES_hh_emi!D3/RES_hh_num!D3)</f>
        <v>578.49833076108098</v>
      </c>
      <c r="E3" s="65">
        <f>IF(RES_hh_emi!E3=0,0,1000000*RES_hh_emi!E3/RES_hh_num!E3)</f>
        <v>542.42008890287559</v>
      </c>
      <c r="F3" s="65">
        <f>IF(RES_hh_emi!F3=0,0,1000000*RES_hh_emi!F3/RES_hh_num!F3)</f>
        <v>391.95055168893498</v>
      </c>
      <c r="G3" s="65">
        <f>IF(RES_hh_emi!G3=0,0,1000000*RES_hh_emi!G3/RES_hh_num!G3)</f>
        <v>566.94397273421146</v>
      </c>
      <c r="H3" s="65">
        <f>IF(RES_hh_emi!H3=0,0,1000000*RES_hh_emi!H3/RES_hh_num!H3)</f>
        <v>424.25924516586122</v>
      </c>
      <c r="I3" s="65">
        <f>IF(RES_hh_emi!I3=0,0,1000000*RES_hh_emi!I3/RES_hh_num!I3)</f>
        <v>354.5732874079132</v>
      </c>
      <c r="J3" s="65">
        <f>IF(RES_hh_emi!J3=0,0,1000000*RES_hh_emi!J3/RES_hh_num!J3)</f>
        <v>296.81155161376466</v>
      </c>
      <c r="K3" s="65">
        <f>IF(RES_hh_emi!K3=0,0,1000000*RES_hh_emi!K3/RES_hh_num!K3)</f>
        <v>268.2231706689991</v>
      </c>
      <c r="L3" s="65">
        <f>IF(RES_hh_emi!L3=0,0,1000000*RES_hh_emi!L3/RES_hh_num!L3)</f>
        <v>247.49843214095242</v>
      </c>
      <c r="M3" s="65">
        <f>IF(RES_hh_emi!M3=0,0,1000000*RES_hh_emi!M3/RES_hh_num!M3)</f>
        <v>208.88631085355689</v>
      </c>
      <c r="N3" s="65">
        <f>IF(RES_hh_emi!N3=0,0,1000000*RES_hh_emi!N3/RES_hh_num!N3)</f>
        <v>192.23457831207395</v>
      </c>
      <c r="O3" s="65">
        <f>IF(RES_hh_emi!O3=0,0,1000000*RES_hh_emi!O3/RES_hh_num!O3)</f>
        <v>177.47690384467813</v>
      </c>
      <c r="P3" s="65">
        <f>IF(RES_hh_emi!P3=0,0,1000000*RES_hh_emi!P3/RES_hh_num!P3)</f>
        <v>161.45595235148485</v>
      </c>
      <c r="Q3" s="65">
        <f>IF(RES_hh_emi!Q3=0,0,1000000*RES_hh_emi!Q3/RES_hh_num!Q3)</f>
        <v>160.16416223038073</v>
      </c>
      <c r="R3" s="65">
        <f>IF(RES_hh_emi!R3=0,0,1000000*RES_hh_emi!R3/RES_hh_num!R3)</f>
        <v>144.13585069230015</v>
      </c>
      <c r="S3" s="65">
        <f>IF(RES_hh_emi!S3=0,0,1000000*RES_hh_emi!S3/RES_hh_num!S3)</f>
        <v>139.78367005473905</v>
      </c>
      <c r="T3" s="65">
        <f>IF(RES_hh_emi!T3=0,0,1000000*RES_hh_emi!T3/RES_hh_num!T3)</f>
        <v>128.31852569117666</v>
      </c>
      <c r="U3" s="65">
        <f>IF(RES_hh_emi!U3=0,0,1000000*RES_hh_emi!U3/RES_hh_num!U3)</f>
        <v>121.41465104808628</v>
      </c>
      <c r="V3" s="65">
        <f>IF(RES_hh_emi!V3=0,0,1000000*RES_hh_emi!V3/RES_hh_num!V3)</f>
        <v>126.40445392441666</v>
      </c>
      <c r="W3" s="65">
        <f>IF(RES_hh_emi!W3=0,0,1000000*RES_hh_emi!W3/RES_hh_num!W3)</f>
        <v>130.02046284838474</v>
      </c>
      <c r="DA3" s="87" t="s">
        <v>283</v>
      </c>
    </row>
    <row r="4" spans="1:105" ht="12.95" customHeight="1" x14ac:dyDescent="0.25">
      <c r="A4" s="68" t="s">
        <v>57</v>
      </c>
      <c r="B4" s="69">
        <f>IF(RES_hh_emi!B4=0,0,1000000*RES_hh_emi!B4/RES_hh_num!B4)</f>
        <v>656.86351105079939</v>
      </c>
      <c r="C4" s="69">
        <f>IF(RES_hh_emi!C4=0,0,1000000*RES_hh_emi!C4/RES_hh_num!C4)</f>
        <v>635.68724243916677</v>
      </c>
      <c r="D4" s="69">
        <f>IF(RES_hh_emi!D4=0,0,1000000*RES_hh_emi!D4/RES_hh_num!D4)</f>
        <v>547.08607508082537</v>
      </c>
      <c r="E4" s="69">
        <f>IF(RES_hh_emi!E4=0,0,1000000*RES_hh_emi!E4/RES_hh_num!E4)</f>
        <v>513.61577982096981</v>
      </c>
      <c r="F4" s="69">
        <f>IF(RES_hh_emi!F4=0,0,1000000*RES_hh_emi!F4/RES_hh_num!F4)</f>
        <v>370.54965733088176</v>
      </c>
      <c r="G4" s="69">
        <f>IF(RES_hh_emi!G4=0,0,1000000*RES_hh_emi!G4/RES_hh_num!G4)</f>
        <v>537.64881112787032</v>
      </c>
      <c r="H4" s="69">
        <f>IF(RES_hh_emi!H4=0,0,1000000*RES_hh_emi!H4/RES_hh_num!H4)</f>
        <v>401.98917408378043</v>
      </c>
      <c r="I4" s="69">
        <f>IF(RES_hh_emi!I4=0,0,1000000*RES_hh_emi!I4/RES_hh_num!I4)</f>
        <v>335.22934544983639</v>
      </c>
      <c r="J4" s="69">
        <f>IF(RES_hh_emi!J4=0,0,1000000*RES_hh_emi!J4/RES_hh_num!J4)</f>
        <v>281.00013716950531</v>
      </c>
      <c r="K4" s="69">
        <f>IF(RES_hh_emi!K4=0,0,1000000*RES_hh_emi!K4/RES_hh_num!K4)</f>
        <v>253.39937163603503</v>
      </c>
      <c r="L4" s="69">
        <f>IF(RES_hh_emi!L4=0,0,1000000*RES_hh_emi!L4/RES_hh_num!L4)</f>
        <v>236.3026456638176</v>
      </c>
      <c r="M4" s="69">
        <f>IF(RES_hh_emi!M4=0,0,1000000*RES_hh_emi!M4/RES_hh_num!M4)</f>
        <v>197.87371389836989</v>
      </c>
      <c r="N4" s="69">
        <f>IF(RES_hh_emi!N4=0,0,1000000*RES_hh_emi!N4/RES_hh_num!N4)</f>
        <v>182.23552782501139</v>
      </c>
      <c r="O4" s="69">
        <f>IF(RES_hh_emi!O4=0,0,1000000*RES_hh_emi!O4/RES_hh_num!O4)</f>
        <v>166.65197456611565</v>
      </c>
      <c r="P4" s="69">
        <f>IF(RES_hh_emi!P4=0,0,1000000*RES_hh_emi!P4/RES_hh_num!P4)</f>
        <v>150.52016690920161</v>
      </c>
      <c r="Q4" s="69">
        <f>IF(RES_hh_emi!Q4=0,0,1000000*RES_hh_emi!Q4/RES_hh_num!Q4)</f>
        <v>148.78760297269926</v>
      </c>
      <c r="R4" s="69">
        <f>IF(RES_hh_emi!R4=0,0,1000000*RES_hh_emi!R4/RES_hh_num!R4)</f>
        <v>133.71384416651486</v>
      </c>
      <c r="S4" s="69">
        <f>IF(RES_hh_emi!S4=0,0,1000000*RES_hh_emi!S4/RES_hh_num!S4)</f>
        <v>130.29312205252617</v>
      </c>
      <c r="T4" s="69">
        <f>IF(RES_hh_emi!T4=0,0,1000000*RES_hh_emi!T4/RES_hh_num!T4)</f>
        <v>118.85434763623388</v>
      </c>
      <c r="U4" s="69">
        <f>IF(RES_hh_emi!U4=0,0,1000000*RES_hh_emi!U4/RES_hh_num!U4)</f>
        <v>112.39994863884735</v>
      </c>
      <c r="V4" s="69">
        <f>IF(RES_hh_emi!V4=0,0,1000000*RES_hh_emi!V4/RES_hh_num!V4)</f>
        <v>116.92302678780509</v>
      </c>
      <c r="W4" s="69">
        <f>IF(RES_hh_emi!W4=0,0,1000000*RES_hh_emi!W4/RES_hh_num!W4)</f>
        <v>124.3253172701322</v>
      </c>
      <c r="DA4" s="88" t="s">
        <v>284</v>
      </c>
    </row>
    <row r="5" spans="1:105" ht="12" customHeight="1" x14ac:dyDescent="0.25">
      <c r="A5" s="28" t="s">
        <v>51</v>
      </c>
      <c r="B5" s="72">
        <f>IF(RES_hh_emi!B5=0,0,1000000*RES_hh_emi!B5/RES_hh_num!B5)</f>
        <v>0</v>
      </c>
      <c r="C5" s="72">
        <f>IF(RES_hh_emi!C5=0,0,1000000*RES_hh_emi!C5/RES_hh_num!C5)</f>
        <v>0</v>
      </c>
      <c r="D5" s="72">
        <f>IF(RES_hh_emi!D5=0,0,1000000*RES_hh_emi!D5/RES_hh_num!D5)</f>
        <v>0</v>
      </c>
      <c r="E5" s="72">
        <f>IF(RES_hh_emi!E5=0,0,1000000*RES_hh_emi!E5/RES_hh_num!E5)</f>
        <v>0</v>
      </c>
      <c r="F5" s="72">
        <f>IF(RES_hh_emi!F5=0,0,1000000*RES_hh_emi!F5/RES_hh_num!F5)</f>
        <v>0</v>
      </c>
      <c r="G5" s="72">
        <f>IF(RES_hh_emi!G5=0,0,1000000*RES_hh_emi!G5/RES_hh_num!G5)</f>
        <v>0</v>
      </c>
      <c r="H5" s="72">
        <f>IF(RES_hh_emi!H5=0,0,1000000*RES_hh_emi!H5/RES_hh_num!H5)</f>
        <v>0</v>
      </c>
      <c r="I5" s="72">
        <f>IF(RES_hh_emi!I5=0,0,1000000*RES_hh_emi!I5/RES_hh_num!I5)</f>
        <v>0</v>
      </c>
      <c r="J5" s="72">
        <f>IF(RES_hh_emi!J5=0,0,1000000*RES_hh_emi!J5/RES_hh_num!J5)</f>
        <v>0</v>
      </c>
      <c r="K5" s="72">
        <f>IF(RES_hh_emi!K5=0,0,1000000*RES_hh_emi!K5/RES_hh_num!K5)</f>
        <v>0</v>
      </c>
      <c r="L5" s="72">
        <f>IF(RES_hh_emi!L5=0,0,1000000*RES_hh_emi!L5/RES_hh_num!L5)</f>
        <v>0</v>
      </c>
      <c r="M5" s="72">
        <f>IF(RES_hh_emi!M5=0,0,1000000*RES_hh_emi!M5/RES_hh_num!M5)</f>
        <v>0</v>
      </c>
      <c r="N5" s="72">
        <f>IF(RES_hh_emi!N5=0,0,1000000*RES_hh_emi!N5/RES_hh_num!N5)</f>
        <v>0</v>
      </c>
      <c r="O5" s="72">
        <f>IF(RES_hh_emi!O5=0,0,1000000*RES_hh_emi!O5/RES_hh_num!O5)</f>
        <v>0</v>
      </c>
      <c r="P5" s="72">
        <f>IF(RES_hh_emi!P5=0,0,1000000*RES_hh_emi!P5/RES_hh_num!P5)</f>
        <v>0</v>
      </c>
      <c r="Q5" s="72">
        <f>IF(RES_hh_emi!Q5=0,0,1000000*RES_hh_emi!Q5/RES_hh_num!Q5)</f>
        <v>0</v>
      </c>
      <c r="R5" s="72">
        <f>IF(RES_hh_emi!R5=0,0,1000000*RES_hh_emi!R5/RES_hh_num!R5)</f>
        <v>0</v>
      </c>
      <c r="S5" s="72">
        <f>IF(RES_hh_emi!S5=0,0,1000000*RES_hh_emi!S5/RES_hh_num!S5)</f>
        <v>0</v>
      </c>
      <c r="T5" s="72">
        <f>IF(RES_hh_emi!T5=0,0,1000000*RES_hh_emi!T5/RES_hh_num!T5)</f>
        <v>0</v>
      </c>
      <c r="U5" s="72">
        <f>IF(RES_hh_emi!U5=0,0,1000000*RES_hh_emi!U5/RES_hh_num!U5)</f>
        <v>0</v>
      </c>
      <c r="V5" s="72">
        <f>IF(RES_hh_emi!V5=0,0,1000000*RES_hh_emi!V5/RES_hh_num!V5)</f>
        <v>0</v>
      </c>
      <c r="W5" s="72">
        <f>IF(RES_hh_emi!W5=0,0,1000000*RES_hh_emi!W5/RES_hh_num!W5)</f>
        <v>0</v>
      </c>
      <c r="DA5" s="89" t="s">
        <v>524</v>
      </c>
    </row>
    <row r="6" spans="1:105" ht="12" customHeight="1" x14ac:dyDescent="0.25">
      <c r="A6" s="28" t="s">
        <v>74</v>
      </c>
      <c r="B6" s="72">
        <f>IF(RES_hh_emi!B6=0,0,1000000*RES_hh_emi!B6/RES_hh_num!B6)</f>
        <v>0</v>
      </c>
      <c r="C6" s="72">
        <f>IF(RES_hh_emi!C6=0,0,1000000*RES_hh_emi!C6/RES_hh_num!C6)</f>
        <v>0</v>
      </c>
      <c r="D6" s="72">
        <f>IF(RES_hh_emi!D6=0,0,1000000*RES_hh_emi!D6/RES_hh_num!D6)</f>
        <v>4631.6368079589965</v>
      </c>
      <c r="E6" s="72">
        <f>IF(RES_hh_emi!E6=0,0,1000000*RES_hh_emi!E6/RES_hh_num!E6)</f>
        <v>5473.5081408192582</v>
      </c>
      <c r="F6" s="72">
        <f>IF(RES_hh_emi!F6=0,0,1000000*RES_hh_emi!F6/RES_hh_num!F6)</f>
        <v>4158.0295653136318</v>
      </c>
      <c r="G6" s="72">
        <f>IF(RES_hh_emi!G6=0,0,1000000*RES_hh_emi!G6/RES_hh_num!G6)</f>
        <v>5469.9150864946814</v>
      </c>
      <c r="H6" s="72">
        <f>IF(RES_hh_emi!H6=0,0,1000000*RES_hh_emi!H6/RES_hh_num!H6)</f>
        <v>4901.3294280909213</v>
      </c>
      <c r="I6" s="72">
        <f>IF(RES_hh_emi!I6=0,0,1000000*RES_hh_emi!I6/RES_hh_num!I6)</f>
        <v>5158.6891057547355</v>
      </c>
      <c r="J6" s="72">
        <f>IF(RES_hh_emi!J6=0,0,1000000*RES_hh_emi!J6/RES_hh_num!J6)</f>
        <v>4894.0957937244048</v>
      </c>
      <c r="K6" s="72">
        <f>IF(RES_hh_emi!K6=0,0,1000000*RES_hh_emi!K6/RES_hh_num!K6)</f>
        <v>4936.9155296703684</v>
      </c>
      <c r="L6" s="72">
        <f>IF(RES_hh_emi!L6=0,0,1000000*RES_hh_emi!L6/RES_hh_num!L6)</f>
        <v>6005.8971187714142</v>
      </c>
      <c r="M6" s="72">
        <f>IF(RES_hh_emi!M6=0,0,1000000*RES_hh_emi!M6/RES_hh_num!M6)</f>
        <v>5591.5719191521748</v>
      </c>
      <c r="N6" s="72">
        <f>IF(RES_hh_emi!N6=0,0,1000000*RES_hh_emi!N6/RES_hh_num!N6)</f>
        <v>5398.0914403990137</v>
      </c>
      <c r="O6" s="72">
        <f>IF(RES_hh_emi!O6=0,0,1000000*RES_hh_emi!O6/RES_hh_num!O6)</f>
        <v>4943.5212021262778</v>
      </c>
      <c r="P6" s="72">
        <f>IF(RES_hh_emi!P6=0,0,1000000*RES_hh_emi!P6/RES_hh_num!P6)</f>
        <v>6353.8855855922684</v>
      </c>
      <c r="Q6" s="72">
        <f>IF(RES_hh_emi!Q6=0,0,1000000*RES_hh_emi!Q6/RES_hh_num!Q6)</f>
        <v>4291.9521092890955</v>
      </c>
      <c r="R6" s="72">
        <f>IF(RES_hh_emi!R6=0,0,1000000*RES_hh_emi!R6/RES_hh_num!R6)</f>
        <v>4855.8353870771771</v>
      </c>
      <c r="S6" s="72">
        <f>IF(RES_hh_emi!S6=0,0,1000000*RES_hh_emi!S6/RES_hh_num!S6)</f>
        <v>4916.8090067634903</v>
      </c>
      <c r="T6" s="72">
        <f>IF(RES_hh_emi!T6=0,0,1000000*RES_hh_emi!T6/RES_hh_num!T6)</f>
        <v>4518.1607727272722</v>
      </c>
      <c r="U6" s="72">
        <f>IF(RES_hh_emi!U6=0,0,1000000*RES_hh_emi!U6/RES_hh_num!U6)</f>
        <v>4374.0170297029672</v>
      </c>
      <c r="V6" s="72">
        <f>IF(RES_hh_emi!V6=0,0,1000000*RES_hh_emi!V6/RES_hh_num!V6)</f>
        <v>4252.3866096256679</v>
      </c>
      <c r="W6" s="72">
        <f>IF(RES_hh_emi!W6=0,0,1000000*RES_hh_emi!W6/RES_hh_num!W6)</f>
        <v>4137.3800229862882</v>
      </c>
      <c r="DA6" s="89" t="s">
        <v>525</v>
      </c>
    </row>
    <row r="7" spans="1:105" ht="12" customHeight="1" x14ac:dyDescent="0.25">
      <c r="A7" s="28" t="s">
        <v>205</v>
      </c>
      <c r="B7" s="72">
        <f>IF(RES_hh_emi!B7=0,0,1000000*RES_hh_emi!B7/RES_hh_num!B7)</f>
        <v>6805.2362359425751</v>
      </c>
      <c r="C7" s="72">
        <f>IF(RES_hh_emi!C7=0,0,1000000*RES_hh_emi!C7/RES_hh_num!C7)</f>
        <v>6967.9103036275928</v>
      </c>
      <c r="D7" s="72">
        <f>IF(RES_hh_emi!D7=0,0,1000000*RES_hh_emi!D7/RES_hh_num!D7)</f>
        <v>6947.5711902191324</v>
      </c>
      <c r="E7" s="72">
        <f>IF(RES_hh_emi!E7=0,0,1000000*RES_hh_emi!E7/RES_hh_num!E7)</f>
        <v>7277.82949685733</v>
      </c>
      <c r="F7" s="72">
        <f>IF(RES_hh_emi!F7=0,0,1000000*RES_hh_emi!F7/RES_hh_num!F7)</f>
        <v>5836.9939693837978</v>
      </c>
      <c r="G7" s="72">
        <f>IF(RES_hh_emi!G7=0,0,1000000*RES_hh_emi!G7/RES_hh_num!G7)</f>
        <v>8817.3968817519599</v>
      </c>
      <c r="H7" s="72">
        <f>IF(RES_hh_emi!H7=0,0,1000000*RES_hh_emi!H7/RES_hh_num!H7)</f>
        <v>7401.4394643505866</v>
      </c>
      <c r="I7" s="72">
        <f>IF(RES_hh_emi!I7=0,0,1000000*RES_hh_emi!I7/RES_hh_num!I7)</f>
        <v>6904.5063121915255</v>
      </c>
      <c r="J7" s="72">
        <f>IF(RES_hh_emi!J7=0,0,1000000*RES_hh_emi!J7/RES_hh_num!J7)</f>
        <v>7002.4066719450002</v>
      </c>
      <c r="K7" s="72">
        <f>IF(RES_hh_emi!K7=0,0,1000000*RES_hh_emi!K7/RES_hh_num!K7)</f>
        <v>7209.3128550193906</v>
      </c>
      <c r="L7" s="72">
        <f>IF(RES_hh_emi!L7=0,0,1000000*RES_hh_emi!L7/RES_hh_num!L7)</f>
        <v>7631.1195761042582</v>
      </c>
      <c r="M7" s="72">
        <f>IF(RES_hh_emi!M7=0,0,1000000*RES_hh_emi!M7/RES_hh_num!M7)</f>
        <v>6966.3372278562429</v>
      </c>
      <c r="N7" s="72">
        <f>IF(RES_hh_emi!N7=0,0,1000000*RES_hh_emi!N7/RES_hh_num!N7)</f>
        <v>6951.7521482315715</v>
      </c>
      <c r="O7" s="72">
        <f>IF(RES_hh_emi!O7=0,0,1000000*RES_hh_emi!O7/RES_hh_num!O7)</f>
        <v>6387.4070400022829</v>
      </c>
      <c r="P7" s="72">
        <f>IF(RES_hh_emi!P7=0,0,1000000*RES_hh_emi!P7/RES_hh_num!P7)</f>
        <v>5761.2314106021995</v>
      </c>
      <c r="Q7" s="72">
        <f>IF(RES_hh_emi!Q7=0,0,1000000*RES_hh_emi!Q7/RES_hh_num!Q7)</f>
        <v>5930.3025150978256</v>
      </c>
      <c r="R7" s="72">
        <f>IF(RES_hh_emi!R7=0,0,1000000*RES_hh_emi!R7/RES_hh_num!R7)</f>
        <v>5609.2494383329931</v>
      </c>
      <c r="S7" s="72">
        <f>IF(RES_hh_emi!S7=0,0,1000000*RES_hh_emi!S7/RES_hh_num!S7)</f>
        <v>5772.4407909527099</v>
      </c>
      <c r="T7" s="72">
        <f>IF(RES_hh_emi!T7=0,0,1000000*RES_hh_emi!T7/RES_hh_num!T7)</f>
        <v>5237.1274772775569</v>
      </c>
      <c r="U7" s="72">
        <f>IF(RES_hh_emi!U7=0,0,1000000*RES_hh_emi!U7/RES_hh_num!U7)</f>
        <v>5070.6190018835769</v>
      </c>
      <c r="V7" s="72">
        <f>IF(RES_hh_emi!V7=0,0,1000000*RES_hh_emi!V7/RES_hh_num!V7)</f>
        <v>5011.3720837774181</v>
      </c>
      <c r="W7" s="72">
        <f>IF(RES_hh_emi!W7=0,0,1000000*RES_hh_emi!W7/RES_hh_num!W7)</f>
        <v>5025.831202961228</v>
      </c>
      <c r="DA7" s="89" t="s">
        <v>526</v>
      </c>
    </row>
    <row r="8" spans="1:105" ht="12" customHeight="1" x14ac:dyDescent="0.25">
      <c r="A8" s="28" t="s">
        <v>192</v>
      </c>
      <c r="B8" s="72">
        <f>IF(RES_hh_emi!B8=0,0,1000000*RES_hh_emi!B8/RES_hh_num!B8)</f>
        <v>4053.2757758453272</v>
      </c>
      <c r="C8" s="72">
        <f>IF(RES_hh_emi!C8=0,0,1000000*RES_hh_emi!C8/RES_hh_num!C8)</f>
        <v>5025.5705865619302</v>
      </c>
      <c r="D8" s="72">
        <f>IF(RES_hh_emi!D8=0,0,1000000*RES_hh_emi!D8/RES_hh_num!D8)</f>
        <v>3835.2559114315968</v>
      </c>
      <c r="E8" s="72">
        <f>IF(RES_hh_emi!E8=0,0,1000000*RES_hh_emi!E8/RES_hh_num!E8)</f>
        <v>3957.3844788090469</v>
      </c>
      <c r="F8" s="72">
        <f>IF(RES_hh_emi!F8=0,0,1000000*RES_hh_emi!F8/RES_hh_num!F8)</f>
        <v>4498.9305839636463</v>
      </c>
      <c r="G8" s="72">
        <f>IF(RES_hh_emi!G8=0,0,1000000*RES_hh_emi!G8/RES_hh_num!G8)</f>
        <v>5012.1019920082117</v>
      </c>
      <c r="H8" s="72">
        <f>IF(RES_hh_emi!H8=0,0,1000000*RES_hh_emi!H8/RES_hh_num!H8)</f>
        <v>3839.2562587208231</v>
      </c>
      <c r="I8" s="72">
        <f>IF(RES_hh_emi!I8=0,0,1000000*RES_hh_emi!I8/RES_hh_num!I8)</f>
        <v>3108.5317208623346</v>
      </c>
      <c r="J8" s="72">
        <f>IF(RES_hh_emi!J8=0,0,1000000*RES_hh_emi!J8/RES_hh_num!J8)</f>
        <v>2180.7765943204081</v>
      </c>
      <c r="K8" s="72">
        <f>IF(RES_hh_emi!K8=0,0,1000000*RES_hh_emi!K8/RES_hh_num!K8)</f>
        <v>2721.7150724004168</v>
      </c>
      <c r="L8" s="72">
        <f>IF(RES_hh_emi!L8=0,0,1000000*RES_hh_emi!L8/RES_hh_num!L8)</f>
        <v>3227.8616578902102</v>
      </c>
      <c r="M8" s="72">
        <f>IF(RES_hh_emi!M8=0,0,1000000*RES_hh_emi!M8/RES_hh_num!M8)</f>
        <v>3403.0894205940513</v>
      </c>
      <c r="N8" s="72">
        <f>IF(RES_hh_emi!N8=0,0,1000000*RES_hh_emi!N8/RES_hh_num!N8)</f>
        <v>2647.8618164445056</v>
      </c>
      <c r="O8" s="72">
        <f>IF(RES_hh_emi!O8=0,0,1000000*RES_hh_emi!O8/RES_hh_num!O8)</f>
        <v>2101.0519982780161</v>
      </c>
      <c r="P8" s="72">
        <f>IF(RES_hh_emi!P8=0,0,1000000*RES_hh_emi!P8/RES_hh_num!P8)</f>
        <v>1765.7431695090138</v>
      </c>
      <c r="Q8" s="72">
        <f>IF(RES_hh_emi!Q8=0,0,1000000*RES_hh_emi!Q8/RES_hh_num!Q8)</f>
        <v>1635.9105160071085</v>
      </c>
      <c r="R8" s="72">
        <f>IF(RES_hh_emi!R8=0,0,1000000*RES_hh_emi!R8/RES_hh_num!R8)</f>
        <v>1872.1179332156462</v>
      </c>
      <c r="S8" s="72">
        <f>IF(RES_hh_emi!S8=0,0,1000000*RES_hh_emi!S8/RES_hh_num!S8)</f>
        <v>1863.4271959364428</v>
      </c>
      <c r="T8" s="72">
        <f>IF(RES_hh_emi!T8=0,0,1000000*RES_hh_emi!T8/RES_hh_num!T8)</f>
        <v>2784.0323440323582</v>
      </c>
      <c r="U8" s="72">
        <f>IF(RES_hh_emi!U8=0,0,1000000*RES_hh_emi!U8/RES_hh_num!U8)</f>
        <v>2050.0419875154957</v>
      </c>
      <c r="V8" s="72">
        <f>IF(RES_hh_emi!V8=0,0,1000000*RES_hh_emi!V8/RES_hh_num!V8)</f>
        <v>2775.9985472330732</v>
      </c>
      <c r="W8" s="72">
        <f>IF(RES_hh_emi!W8=0,0,1000000*RES_hh_emi!W8/RES_hh_num!W8)</f>
        <v>4846.7216511541737</v>
      </c>
      <c r="DA8" s="89" t="s">
        <v>527</v>
      </c>
    </row>
    <row r="9" spans="1:105" ht="12" customHeight="1" x14ac:dyDescent="0.25">
      <c r="A9" s="28" t="s">
        <v>207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DA9" s="89" t="s">
        <v>528</v>
      </c>
    </row>
    <row r="10" spans="1:105" ht="12" customHeight="1" x14ac:dyDescent="0.25">
      <c r="A10" s="28" t="s">
        <v>202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DA10" s="89" t="s">
        <v>529</v>
      </c>
    </row>
    <row r="11" spans="1:105" ht="12" customHeight="1" x14ac:dyDescent="0.25">
      <c r="A11" s="28" t="s">
        <v>203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DA11" s="89" t="s">
        <v>530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DA12" s="89" t="s">
        <v>531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DA13" s="90" t="s">
        <v>532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DA14" s="91" t="s">
        <v>533</v>
      </c>
    </row>
    <row r="15" spans="1:105" ht="12.95" customHeight="1" x14ac:dyDescent="0.25">
      <c r="A15" s="68" t="s">
        <v>92</v>
      </c>
      <c r="B15" s="69">
        <f t="shared" ref="B15:W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285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DA16" s="89" t="s">
        <v>534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40.890037502849047</v>
      </c>
      <c r="C17" s="69">
        <f>IF(RES_hh_emi!C17=0,0,1000000*RES_hh_emi!C17/RES_hh_num!C17)</f>
        <v>36.196168153115543</v>
      </c>
      <c r="D17" s="69">
        <f>IF(RES_hh_emi!D17=0,0,1000000*RES_hh_emi!D17/RES_hh_num!D17)</f>
        <v>31.117840591217622</v>
      </c>
      <c r="E17" s="69">
        <f>IF(RES_hh_emi!E17=0,0,1000000*RES_hh_emi!E17/RES_hh_num!E17)</f>
        <v>28.540752341066487</v>
      </c>
      <c r="F17" s="69">
        <f>IF(RES_hh_emi!F17=0,0,1000000*RES_hh_emi!F17/RES_hh_num!F17)</f>
        <v>21.120447846862962</v>
      </c>
      <c r="G17" s="69">
        <f>IF(RES_hh_emi!G17=0,0,1000000*RES_hh_emi!G17/RES_hh_num!G17)</f>
        <v>29.020326223524954</v>
      </c>
      <c r="H17" s="69">
        <f>IF(RES_hh_emi!H17=0,0,1000000*RES_hh_emi!H17/RES_hh_num!H17)</f>
        <v>22.045687516239017</v>
      </c>
      <c r="I17" s="69">
        <f>IF(RES_hh_emi!I17=0,0,1000000*RES_hh_emi!I17/RES_hh_num!I17)</f>
        <v>19.102554912266587</v>
      </c>
      <c r="J17" s="69">
        <f>IF(RES_hh_emi!J17=0,0,1000000*RES_hh_emi!J17/RES_hh_num!J17)</f>
        <v>15.572855981185347</v>
      </c>
      <c r="K17" s="69">
        <f>IF(RES_hh_emi!K17=0,0,1000000*RES_hh_emi!K17/RES_hh_num!K17)</f>
        <v>14.453331170264931</v>
      </c>
      <c r="L17" s="69">
        <f>IF(RES_hh_emi!L17=0,0,1000000*RES_hh_emi!L17/RES_hh_num!L17)</f>
        <v>10.827642737551948</v>
      </c>
      <c r="M17" s="69">
        <f>IF(RES_hh_emi!M17=0,0,1000000*RES_hh_emi!M17/RES_hh_num!M17)</f>
        <v>10.664496164530455</v>
      </c>
      <c r="N17" s="69">
        <f>IF(RES_hh_emi!N17=0,0,1000000*RES_hh_emi!N17/RES_hh_num!N17)</f>
        <v>9.7753824713538577</v>
      </c>
      <c r="O17" s="69">
        <f>IF(RES_hh_emi!O17=0,0,1000000*RES_hh_emi!O17/RES_hh_num!O17)</f>
        <v>10.632607330404465</v>
      </c>
      <c r="P17" s="69">
        <f>IF(RES_hh_emi!P17=0,0,1000000*RES_hh_emi!P17/RES_hh_num!P17)</f>
        <v>10.75736554895405</v>
      </c>
      <c r="Q17" s="69">
        <f>IF(RES_hh_emi!Q17=0,0,1000000*RES_hh_emi!Q17/RES_hh_num!Q17)</f>
        <v>11.197398404641977</v>
      </c>
      <c r="R17" s="69">
        <f>IF(RES_hh_emi!R17=0,0,1000000*RES_hh_emi!R17/RES_hh_num!R17)</f>
        <v>10.236334753088499</v>
      </c>
      <c r="S17" s="69">
        <f>IF(RES_hh_emi!S17=0,0,1000000*RES_hh_emi!S17/RES_hh_num!S17)</f>
        <v>9.3172529501295624</v>
      </c>
      <c r="T17" s="69">
        <f>IF(RES_hh_emi!T17=0,0,1000000*RES_hh_emi!T17/RES_hh_num!T17)</f>
        <v>9.2309742685175564</v>
      </c>
      <c r="U17" s="69">
        <f>IF(RES_hh_emi!U17=0,0,1000000*RES_hh_emi!U17/RES_hh_num!U17)</f>
        <v>8.8702533663184813</v>
      </c>
      <c r="V17" s="69">
        <f>IF(RES_hh_emi!V17=0,0,1000000*RES_hh_emi!V17/RES_hh_num!V17)</f>
        <v>9.3413808584748175</v>
      </c>
      <c r="W17" s="69">
        <f>IF(RES_hh_emi!W17=0,0,1000000*RES_hh_emi!W17/RES_hh_num!W17)</f>
        <v>5.4915871007496531</v>
      </c>
      <c r="DA17" s="88" t="s">
        <v>286</v>
      </c>
    </row>
    <row r="18" spans="1:105" ht="12" customHeight="1" x14ac:dyDescent="0.25">
      <c r="A18" s="28" t="s">
        <v>51</v>
      </c>
      <c r="B18" s="72">
        <f>IF(RES_hh_emi!B18=0,0,1000000*RES_hh_emi!B18/RES_hh_num!B18)</f>
        <v>0</v>
      </c>
      <c r="C18" s="72">
        <f>IF(RES_hh_emi!C18=0,0,1000000*RES_hh_emi!C18/RES_hh_num!C18)</f>
        <v>0</v>
      </c>
      <c r="D18" s="72">
        <f>IF(RES_hh_emi!D18=0,0,1000000*RES_hh_emi!D18/RES_hh_num!D18)</f>
        <v>0</v>
      </c>
      <c r="E18" s="72">
        <f>IF(RES_hh_emi!E18=0,0,1000000*RES_hh_emi!E18/RES_hh_num!E18)</f>
        <v>0</v>
      </c>
      <c r="F18" s="72">
        <f>IF(RES_hh_emi!F18=0,0,1000000*RES_hh_emi!F18/RES_hh_num!F18)</f>
        <v>0</v>
      </c>
      <c r="G18" s="72">
        <f>IF(RES_hh_emi!G18=0,0,1000000*RES_hh_emi!G18/RES_hh_num!G18)</f>
        <v>0</v>
      </c>
      <c r="H18" s="72">
        <f>IF(RES_hh_emi!H18=0,0,1000000*RES_hh_emi!H18/RES_hh_num!H18)</f>
        <v>0</v>
      </c>
      <c r="I18" s="72">
        <f>IF(RES_hh_emi!I18=0,0,1000000*RES_hh_emi!I18/RES_hh_num!I18)</f>
        <v>0</v>
      </c>
      <c r="J18" s="72">
        <f>IF(RES_hh_emi!J18=0,0,1000000*RES_hh_emi!J18/RES_hh_num!J18)</f>
        <v>0</v>
      </c>
      <c r="K18" s="72">
        <f>IF(RES_hh_emi!K18=0,0,1000000*RES_hh_emi!K18/RES_hh_num!K18)</f>
        <v>0</v>
      </c>
      <c r="L18" s="72">
        <f>IF(RES_hh_emi!L18=0,0,1000000*RES_hh_emi!L18/RES_hh_num!L18)</f>
        <v>0</v>
      </c>
      <c r="M18" s="72">
        <f>IF(RES_hh_emi!M18=0,0,1000000*RES_hh_emi!M18/RES_hh_num!M18)</f>
        <v>0</v>
      </c>
      <c r="N18" s="72">
        <f>IF(RES_hh_emi!N18=0,0,1000000*RES_hh_emi!N18/RES_hh_num!N18)</f>
        <v>0</v>
      </c>
      <c r="O18" s="72">
        <f>IF(RES_hh_emi!O18=0,0,1000000*RES_hh_emi!O18/RES_hh_num!O18)</f>
        <v>0</v>
      </c>
      <c r="P18" s="72">
        <f>IF(RES_hh_emi!P18=0,0,1000000*RES_hh_emi!P18/RES_hh_num!P18)</f>
        <v>0</v>
      </c>
      <c r="Q18" s="72">
        <f>IF(RES_hh_emi!Q18=0,0,1000000*RES_hh_emi!Q18/RES_hh_num!Q18)</f>
        <v>0</v>
      </c>
      <c r="R18" s="72">
        <f>IF(RES_hh_emi!R18=0,0,1000000*RES_hh_emi!R18/RES_hh_num!R18)</f>
        <v>0</v>
      </c>
      <c r="S18" s="72">
        <f>IF(RES_hh_emi!S18=0,0,1000000*RES_hh_emi!S18/RES_hh_num!S18)</f>
        <v>0</v>
      </c>
      <c r="T18" s="72">
        <f>IF(RES_hh_emi!T18=0,0,1000000*RES_hh_emi!T18/RES_hh_num!T18)</f>
        <v>0</v>
      </c>
      <c r="U18" s="72">
        <f>IF(RES_hh_emi!U18=0,0,1000000*RES_hh_emi!U18/RES_hh_num!U18)</f>
        <v>0</v>
      </c>
      <c r="V18" s="72">
        <f>IF(RES_hh_emi!V18=0,0,1000000*RES_hh_emi!V18/RES_hh_num!V18)</f>
        <v>0</v>
      </c>
      <c r="W18" s="72">
        <f>IF(RES_hh_emi!W18=0,0,1000000*RES_hh_emi!W18/RES_hh_num!W18)</f>
        <v>0</v>
      </c>
      <c r="DA18" s="89" t="s">
        <v>535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0</v>
      </c>
      <c r="C19" s="72">
        <f>IF(RES_hh_emi!C19=0,0,1000000*RES_hh_emi!C19/RES_hh_num!C19)</f>
        <v>0</v>
      </c>
      <c r="D19" s="72">
        <f>IF(RES_hh_emi!D19=0,0,1000000*RES_hh_emi!D19/RES_hh_num!D19)</f>
        <v>236.28460647100579</v>
      </c>
      <c r="E19" s="72">
        <f>IF(RES_hh_emi!E19=0,0,1000000*RES_hh_emi!E19/RES_hh_num!E19)</f>
        <v>276.06598908697765</v>
      </c>
      <c r="F19" s="72">
        <f>IF(RES_hh_emi!F19=0,0,1000000*RES_hh_emi!F19/RES_hh_num!F19)</f>
        <v>218.3209313807065</v>
      </c>
      <c r="G19" s="72">
        <f>IF(RES_hh_emi!G19=0,0,1000000*RES_hh_emi!G19/RES_hh_num!G19)</f>
        <v>271.9422294421999</v>
      </c>
      <c r="H19" s="72">
        <f>IF(RES_hh_emi!H19=0,0,1000000*RES_hh_emi!H19/RES_hh_num!H19)</f>
        <v>249.38617761600187</v>
      </c>
      <c r="I19" s="72">
        <f>IF(RES_hh_emi!I19=0,0,1000000*RES_hh_emi!I19/RES_hh_num!I19)</f>
        <v>268.13054375030845</v>
      </c>
      <c r="J19" s="72">
        <f>IF(RES_hh_emi!J19=0,0,1000000*RES_hh_emi!J19/RES_hh_num!J19)</f>
        <v>248.02344534709738</v>
      </c>
      <c r="K19" s="72">
        <f>IF(RES_hh_emi!K19=0,0,1000000*RES_hh_emi!K19/RES_hh_num!K19)</f>
        <v>253.41230912906579</v>
      </c>
      <c r="L19" s="72">
        <f>IF(RES_hh_emi!L19=0,0,1000000*RES_hh_emi!L19/RES_hh_num!L19)</f>
        <v>243.09916519925912</v>
      </c>
      <c r="M19" s="72">
        <f>IF(RES_hh_emi!M19=0,0,1000000*RES_hh_emi!M19/RES_hh_num!M19)</f>
        <v>259.96892955696575</v>
      </c>
      <c r="N19" s="72">
        <f>IF(RES_hh_emi!N19=0,0,1000000*RES_hh_emi!N19/RES_hh_num!N19)</f>
        <v>233.33272572167346</v>
      </c>
      <c r="O19" s="72">
        <f>IF(RES_hh_emi!O19=0,0,1000000*RES_hh_emi!O19/RES_hh_num!O19)</f>
        <v>247.82944405248318</v>
      </c>
      <c r="P19" s="72">
        <f>IF(RES_hh_emi!P19=0,0,1000000*RES_hh_emi!P19/RES_hh_num!P19)</f>
        <v>351.89822493317843</v>
      </c>
      <c r="Q19" s="72">
        <f>IF(RES_hh_emi!Q19=0,0,1000000*RES_hh_emi!Q19/RES_hh_num!Q19)</f>
        <v>251.74367851780485</v>
      </c>
      <c r="R19" s="72">
        <f>IF(RES_hh_emi!R19=0,0,1000000*RES_hh_emi!R19/RES_hh_num!R19)</f>
        <v>287.24144099948916</v>
      </c>
      <c r="S19" s="72">
        <f>IF(RES_hh_emi!S19=0,0,1000000*RES_hh_emi!S19/RES_hh_num!S19)</f>
        <v>295.21111044912988</v>
      </c>
      <c r="T19" s="72">
        <f>IF(RES_hh_emi!T19=0,0,1000000*RES_hh_emi!T19/RES_hh_num!T19)</f>
        <v>283.45135609756107</v>
      </c>
      <c r="U19" s="72">
        <f>IF(RES_hh_emi!U19=0,0,1000000*RES_hh_emi!U19/RES_hh_num!U19)</f>
        <v>275.62625936818131</v>
      </c>
      <c r="V19" s="72">
        <f>IF(RES_hh_emi!V19=0,0,1000000*RES_hh_emi!V19/RES_hh_num!V19)</f>
        <v>263.00139404363148</v>
      </c>
      <c r="W19" s="72">
        <f>IF(RES_hh_emi!W19=0,0,1000000*RES_hh_emi!W19/RES_hh_num!W19)</f>
        <v>291.53724691722908</v>
      </c>
      <c r="DA19" s="89" t="s">
        <v>536</v>
      </c>
    </row>
    <row r="20" spans="1:105" ht="12" customHeight="1" x14ac:dyDescent="0.25">
      <c r="A20" s="28" t="s">
        <v>205</v>
      </c>
      <c r="B20" s="72">
        <f>IF(RES_hh_emi!B20=0,0,1000000*RES_hh_emi!B20/RES_hh_num!B20)</f>
        <v>436.48177625872268</v>
      </c>
      <c r="C20" s="72">
        <f>IF(RES_hh_emi!C20=0,0,1000000*RES_hh_emi!C20/RES_hh_num!C20)</f>
        <v>408.2626779685848</v>
      </c>
      <c r="D20" s="72">
        <f>IF(RES_hh_emi!D20=0,0,1000000*RES_hh_emi!D20/RES_hh_num!D20)</f>
        <v>406.53380745014687</v>
      </c>
      <c r="E20" s="72">
        <f>IF(RES_hh_emi!E20=0,0,1000000*RES_hh_emi!E20/RES_hh_num!E20)</f>
        <v>414.77536873818809</v>
      </c>
      <c r="F20" s="72">
        <f>IF(RES_hh_emi!F20=0,0,1000000*RES_hh_emi!F20/RES_hh_num!F20)</f>
        <v>339.78325954901078</v>
      </c>
      <c r="G20" s="72">
        <f>IF(RES_hh_emi!G20=0,0,1000000*RES_hh_emi!G20/RES_hh_num!G20)</f>
        <v>485.93311733134163</v>
      </c>
      <c r="H20" s="72">
        <f>IF(RES_hh_emi!H20=0,0,1000000*RES_hh_emi!H20/RES_hh_num!H20)</f>
        <v>411.87753113825175</v>
      </c>
      <c r="I20" s="72">
        <f>IF(RES_hh_emi!I20=0,0,1000000*RES_hh_emi!I20/RES_hh_num!I20)</f>
        <v>395.05667387269585</v>
      </c>
      <c r="J20" s="72">
        <f>IF(RES_hh_emi!J20=0,0,1000000*RES_hh_emi!J20/RES_hh_num!J20)</f>
        <v>386.52256235237172</v>
      </c>
      <c r="K20" s="72">
        <f>IF(RES_hh_emi!K20=0,0,1000000*RES_hh_emi!K20/RES_hh_num!K20)</f>
        <v>405.52814473200783</v>
      </c>
      <c r="L20" s="72">
        <f>IF(RES_hh_emi!L20=0,0,1000000*RES_hh_emi!L20/RES_hh_num!L20)</f>
        <v>340.60281924929586</v>
      </c>
      <c r="M20" s="72">
        <f>IF(RES_hh_emi!M20=0,0,1000000*RES_hh_emi!M20/RES_hh_num!M20)</f>
        <v>366.70730929171071</v>
      </c>
      <c r="N20" s="72">
        <f>IF(RES_hh_emi!N20=0,0,1000000*RES_hh_emi!N20/RES_hh_num!N20)</f>
        <v>367.78356993349604</v>
      </c>
      <c r="O20" s="72">
        <f>IF(RES_hh_emi!O20=0,0,1000000*RES_hh_emi!O20/RES_hh_num!O20)</f>
        <v>403.32401106813285</v>
      </c>
      <c r="P20" s="72">
        <f>IF(RES_hh_emi!P20=0,0,1000000*RES_hh_emi!P20/RES_hh_num!P20)</f>
        <v>396.85521451521089</v>
      </c>
      <c r="Q20" s="72">
        <f>IF(RES_hh_emi!Q20=0,0,1000000*RES_hh_emi!Q20/RES_hh_num!Q20)</f>
        <v>443.17413341622563</v>
      </c>
      <c r="R20" s="72">
        <f>IF(RES_hh_emi!R20=0,0,1000000*RES_hh_emi!R20/RES_hh_num!R20)</f>
        <v>423.34946087683272</v>
      </c>
      <c r="S20" s="72">
        <f>IF(RES_hh_emi!S20=0,0,1000000*RES_hh_emi!S20/RES_hh_num!S20)</f>
        <v>406.94534386816099</v>
      </c>
      <c r="T20" s="72">
        <f>IF(RES_hh_emi!T20=0,0,1000000*RES_hh_emi!T20/RES_hh_num!T20)</f>
        <v>405.73499580485975</v>
      </c>
      <c r="U20" s="72">
        <f>IF(RES_hh_emi!U20=0,0,1000000*RES_hh_emi!U20/RES_hh_num!U20)</f>
        <v>424.57490822295995</v>
      </c>
      <c r="V20" s="72">
        <f>IF(RES_hh_emi!V20=0,0,1000000*RES_hh_emi!V20/RES_hh_num!V20)</f>
        <v>463.38493395650255</v>
      </c>
      <c r="W20" s="72">
        <f>IF(RES_hh_emi!W20=0,0,1000000*RES_hh_emi!W20/RES_hh_num!W20)</f>
        <v>288.26420533252298</v>
      </c>
      <c r="DA20" s="89" t="s">
        <v>537</v>
      </c>
    </row>
    <row r="21" spans="1:105" ht="12" customHeight="1" x14ac:dyDescent="0.25">
      <c r="A21" s="28" t="s">
        <v>192</v>
      </c>
      <c r="B21" s="72">
        <f>IF(RES_hh_emi!B21=0,0,1000000*RES_hh_emi!B21/RES_hh_num!B21)</f>
        <v>281.79255256459874</v>
      </c>
      <c r="C21" s="72">
        <f>IF(RES_hh_emi!C21=0,0,1000000*RES_hh_emi!C21/RES_hh_num!C21)</f>
        <v>319.3008785533014</v>
      </c>
      <c r="D21" s="72">
        <f>IF(RES_hh_emi!D21=0,0,1000000*RES_hh_emi!D21/RES_hh_num!D21)</f>
        <v>240.53972763704525</v>
      </c>
      <c r="E21" s="72">
        <f>IF(RES_hh_emi!E21=0,0,1000000*RES_hh_emi!E21/RES_hh_num!E21)</f>
        <v>238.85772611773777</v>
      </c>
      <c r="F21" s="72">
        <f>IF(RES_hh_emi!F21=0,0,1000000*RES_hh_emi!F21/RES_hh_num!F21)</f>
        <v>275.61408615065403</v>
      </c>
      <c r="G21" s="72">
        <f>IF(RES_hh_emi!G21=0,0,1000000*RES_hh_emi!G21/RES_hh_num!G21)</f>
        <v>286.85206623622662</v>
      </c>
      <c r="H21" s="72">
        <f>IF(RES_hh_emi!H21=0,0,1000000*RES_hh_emi!H21/RES_hh_num!H21)</f>
        <v>223.55436167819465</v>
      </c>
      <c r="I21" s="72">
        <f>IF(RES_hh_emi!I21=0,0,1000000*RES_hh_emi!I21/RES_hh_num!I21)</f>
        <v>191.22014671337416</v>
      </c>
      <c r="J21" s="72">
        <f>IF(RES_hh_emi!J21=0,0,1000000*RES_hh_emi!J21/RES_hh_num!J21)</f>
        <v>133.51906310901686</v>
      </c>
      <c r="K21" s="72">
        <f>IF(RES_hh_emi!K21=0,0,1000000*RES_hh_emi!K21/RES_hh_num!K21)</f>
        <v>171.54788249814086</v>
      </c>
      <c r="L21" s="72">
        <f>IF(RES_hh_emi!L21=0,0,1000000*RES_hh_emi!L21/RES_hh_num!L21)</f>
        <v>160.49290607882827</v>
      </c>
      <c r="M21" s="72">
        <f>IF(RES_hh_emi!M21=0,0,1000000*RES_hh_emi!M21/RES_hh_num!M21)</f>
        <v>192.42257406150782</v>
      </c>
      <c r="N21" s="72">
        <f>IF(RES_hh_emi!N21=0,0,1000000*RES_hh_emi!N21/RES_hh_num!N21)</f>
        <v>142.67782017406441</v>
      </c>
      <c r="O21" s="72">
        <f>IF(RES_hh_emi!O21=0,0,1000000*RES_hh_emi!O21/RES_hh_num!O21)</f>
        <v>129.65143609654743</v>
      </c>
      <c r="P21" s="72">
        <f>IF(RES_hh_emi!P21=0,0,1000000*RES_hh_emi!P21/RES_hh_num!P21)</f>
        <v>118.60666809709194</v>
      </c>
      <c r="Q21" s="72">
        <f>IF(RES_hh_emi!Q21=0,0,1000000*RES_hh_emi!Q21/RES_hh_num!Q21)</f>
        <v>119.34082841650287</v>
      </c>
      <c r="R21" s="72">
        <f>IF(RES_hh_emi!R21=0,0,1000000*RES_hh_emi!R21/RES_hh_num!R21)</f>
        <v>138.43677175479579</v>
      </c>
      <c r="S21" s="72">
        <f>IF(RES_hh_emi!S21=0,0,1000000*RES_hh_emi!S21/RES_hh_num!S21)</f>
        <v>125.96802182708414</v>
      </c>
      <c r="T21" s="72">
        <f>IF(RES_hh_emi!T21=0,0,1000000*RES_hh_emi!T21/RES_hh_num!T21)</f>
        <v>200.36288375954456</v>
      </c>
      <c r="U21" s="72">
        <f>IF(RES_hh_emi!U21=0,0,1000000*RES_hh_emi!U21/RES_hh_num!U21)</f>
        <v>148.53770260184302</v>
      </c>
      <c r="V21" s="72">
        <f>IF(RES_hh_emi!V21=0,0,1000000*RES_hh_emi!V21/RES_hh_num!V21)</f>
        <v>188.86694740979459</v>
      </c>
      <c r="W21" s="72">
        <f>IF(RES_hh_emi!W21=0,0,1000000*RES_hh_emi!W21/RES_hh_num!W21)</f>
        <v>326.65559099049119</v>
      </c>
      <c r="DA21" s="89" t="s">
        <v>538</v>
      </c>
    </row>
    <row r="22" spans="1:105" ht="12" customHeight="1" x14ac:dyDescent="0.25">
      <c r="A22" s="28" t="s">
        <v>207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DA22" s="89" t="s">
        <v>539</v>
      </c>
    </row>
    <row r="23" spans="1:105" ht="12" customHeight="1" x14ac:dyDescent="0.25">
      <c r="A23" s="28" t="s">
        <v>202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DA23" s="89" t="s">
        <v>540</v>
      </c>
    </row>
    <row r="24" spans="1:105" ht="12" customHeight="1" x14ac:dyDescent="0.25">
      <c r="A24" s="28" t="s">
        <v>203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DA24" s="89" t="s">
        <v>541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DA25" s="90" t="s">
        <v>542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DA26" s="92" t="s">
        <v>543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0.42953103134603143</v>
      </c>
      <c r="C27" s="69">
        <f>IF(RES_hh_emi!C27=0,0,1000000*RES_hh_emi!C27/RES_hh_num!C27)</f>
        <v>0.47130833974018549</v>
      </c>
      <c r="D27" s="69">
        <f>IF(RES_hh_emi!D27=0,0,1000000*RES_hh_emi!D27/RES_hh_num!D27)</f>
        <v>0.2944150890380014</v>
      </c>
      <c r="E27" s="69">
        <f>IF(RES_hh_emi!E27=0,0,1000000*RES_hh_emi!E27/RES_hh_num!E27)</f>
        <v>0.2635567408392594</v>
      </c>
      <c r="F27" s="69">
        <f>IF(RES_hh_emi!F27=0,0,1000000*RES_hh_emi!F27/RES_hh_num!F27)</f>
        <v>0.28044651119019642</v>
      </c>
      <c r="G27" s="69">
        <f>IF(RES_hh_emi!G27=0,0,1000000*RES_hh_emi!G27/RES_hh_num!G27)</f>
        <v>0.27483538281624714</v>
      </c>
      <c r="H27" s="69">
        <f>IF(RES_hh_emi!H27=0,0,1000000*RES_hh_emi!H27/RES_hh_num!H27)</f>
        <v>0.22438356584176747</v>
      </c>
      <c r="I27" s="69">
        <f>IF(RES_hh_emi!I27=0,0,1000000*RES_hh_emi!I27/RES_hh_num!I27)</f>
        <v>0.2413870458102268</v>
      </c>
      <c r="J27" s="69">
        <f>IF(RES_hh_emi!J27=0,0,1000000*RES_hh_emi!J27/RES_hh_num!J27)</f>
        <v>0.23855846307405232</v>
      </c>
      <c r="K27" s="69">
        <f>IF(RES_hh_emi!K27=0,0,1000000*RES_hh_emi!K27/RES_hh_num!K27)</f>
        <v>0.37046786269909543</v>
      </c>
      <c r="L27" s="69">
        <f>IF(RES_hh_emi!L27=0,0,1000000*RES_hh_emi!L27/RES_hh_num!L27)</f>
        <v>0.36814373958291541</v>
      </c>
      <c r="M27" s="69">
        <f>IF(RES_hh_emi!M27=0,0,1000000*RES_hh_emi!M27/RES_hh_num!M27)</f>
        <v>0.3481007906565694</v>
      </c>
      <c r="N27" s="69">
        <f>IF(RES_hh_emi!N27=0,0,1000000*RES_hh_emi!N27/RES_hh_num!N27)</f>
        <v>0.22366801570871686</v>
      </c>
      <c r="O27" s="69">
        <f>IF(RES_hh_emi!O27=0,0,1000000*RES_hh_emi!O27/RES_hh_num!O27)</f>
        <v>0.19232194815799972</v>
      </c>
      <c r="P27" s="69">
        <f>IF(RES_hh_emi!P27=0,0,1000000*RES_hh_emi!P27/RES_hh_num!P27)</f>
        <v>0.17841989332923222</v>
      </c>
      <c r="Q27" s="69">
        <f>IF(RES_hh_emi!Q27=0,0,1000000*RES_hh_emi!Q27/RES_hh_num!Q27)</f>
        <v>0.17916085303950272</v>
      </c>
      <c r="R27" s="69">
        <f>IF(RES_hh_emi!R27=0,0,1000000*RES_hh_emi!R27/RES_hh_num!R27)</f>
        <v>0.1856717726967716</v>
      </c>
      <c r="S27" s="69">
        <f>IF(RES_hh_emi!S27=0,0,1000000*RES_hh_emi!S27/RES_hh_num!S27)</f>
        <v>0.17329505208330351</v>
      </c>
      <c r="T27" s="69">
        <f>IF(RES_hh_emi!T27=0,0,1000000*RES_hh_emi!T27/RES_hh_num!T27)</f>
        <v>0.23320378642521006</v>
      </c>
      <c r="U27" s="69">
        <f>IF(RES_hh_emi!U27=0,0,1000000*RES_hh_emi!U27/RES_hh_num!U27)</f>
        <v>0.14444904292046531</v>
      </c>
      <c r="V27" s="69">
        <f>IF(RES_hh_emi!V27=0,0,1000000*RES_hh_emi!V27/RES_hh_num!V27)</f>
        <v>0.1400462781367838</v>
      </c>
      <c r="W27" s="69">
        <f>IF(RES_hh_emi!W27=0,0,1000000*RES_hh_emi!W27/RES_hh_num!W27)</f>
        <v>0.203558477502881</v>
      </c>
      <c r="DA27" s="88" t="s">
        <v>287</v>
      </c>
    </row>
    <row r="28" spans="1:105" ht="12" customHeight="1" x14ac:dyDescent="0.25">
      <c r="A28" s="28" t="s">
        <v>51</v>
      </c>
      <c r="B28" s="72">
        <f>IF(RES_hh_emi!B28=0,0,1000000*RES_hh_emi!B28/RES_hh_num!B28)</f>
        <v>0</v>
      </c>
      <c r="C28" s="72">
        <f>IF(RES_hh_emi!C28=0,0,1000000*RES_hh_emi!C28/RES_hh_num!C28)</f>
        <v>0</v>
      </c>
      <c r="D28" s="72">
        <f>IF(RES_hh_emi!D28=0,0,1000000*RES_hh_emi!D28/RES_hh_num!D28)</f>
        <v>0</v>
      </c>
      <c r="E28" s="72">
        <f>IF(RES_hh_emi!E28=0,0,1000000*RES_hh_emi!E28/RES_hh_num!E28)</f>
        <v>0</v>
      </c>
      <c r="F28" s="72">
        <f>IF(RES_hh_emi!F28=0,0,1000000*RES_hh_emi!F28/RES_hh_num!F28)</f>
        <v>0</v>
      </c>
      <c r="G28" s="72">
        <f>IF(RES_hh_emi!G28=0,0,1000000*RES_hh_emi!G28/RES_hh_num!G28)</f>
        <v>0</v>
      </c>
      <c r="H28" s="72">
        <f>IF(RES_hh_emi!H28=0,0,1000000*RES_hh_emi!H28/RES_hh_num!H28)</f>
        <v>0</v>
      </c>
      <c r="I28" s="72">
        <f>IF(RES_hh_emi!I28=0,0,1000000*RES_hh_emi!I28/RES_hh_num!I28)</f>
        <v>0</v>
      </c>
      <c r="J28" s="72">
        <f>IF(RES_hh_emi!J28=0,0,1000000*RES_hh_emi!J28/RES_hh_num!J28)</f>
        <v>0</v>
      </c>
      <c r="K28" s="72">
        <f>IF(RES_hh_emi!K28=0,0,1000000*RES_hh_emi!K28/RES_hh_num!K28)</f>
        <v>0</v>
      </c>
      <c r="L28" s="72">
        <f>IF(RES_hh_emi!L28=0,0,1000000*RES_hh_emi!L28/RES_hh_num!L28)</f>
        <v>0</v>
      </c>
      <c r="M28" s="72">
        <f>IF(RES_hh_emi!M28=0,0,1000000*RES_hh_emi!M28/RES_hh_num!M28)</f>
        <v>0</v>
      </c>
      <c r="N28" s="72">
        <f>IF(RES_hh_emi!N28=0,0,1000000*RES_hh_emi!N28/RES_hh_num!N28)</f>
        <v>0</v>
      </c>
      <c r="O28" s="72">
        <f>IF(RES_hh_emi!O28=0,0,1000000*RES_hh_emi!O28/RES_hh_num!O28)</f>
        <v>0</v>
      </c>
      <c r="P28" s="72">
        <f>IF(RES_hh_emi!P28=0,0,1000000*RES_hh_emi!P28/RES_hh_num!P28)</f>
        <v>0</v>
      </c>
      <c r="Q28" s="72">
        <f>IF(RES_hh_emi!Q28=0,0,1000000*RES_hh_emi!Q28/RES_hh_num!Q28)</f>
        <v>0</v>
      </c>
      <c r="R28" s="72">
        <f>IF(RES_hh_emi!R28=0,0,1000000*RES_hh_emi!R28/RES_hh_num!R28)</f>
        <v>0</v>
      </c>
      <c r="S28" s="72">
        <f>IF(RES_hh_emi!S28=0,0,1000000*RES_hh_emi!S28/RES_hh_num!S28)</f>
        <v>0</v>
      </c>
      <c r="T28" s="72">
        <f>IF(RES_hh_emi!T28=0,0,1000000*RES_hh_emi!T28/RES_hh_num!T28)</f>
        <v>0</v>
      </c>
      <c r="U28" s="72">
        <f>IF(RES_hh_emi!U28=0,0,1000000*RES_hh_emi!U28/RES_hh_num!U28)</f>
        <v>0</v>
      </c>
      <c r="V28" s="72">
        <f>IF(RES_hh_emi!V28=0,0,1000000*RES_hh_emi!V28/RES_hh_num!V28)</f>
        <v>0</v>
      </c>
      <c r="W28" s="72">
        <f>IF(RES_hh_emi!W28=0,0,1000000*RES_hh_emi!W28/RES_hh_num!W28)</f>
        <v>0</v>
      </c>
      <c r="DA28" s="89" t="s">
        <v>544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0</v>
      </c>
      <c r="C29" s="72">
        <f>IF(RES_hh_emi!C29=0,0,1000000*RES_hh_emi!C29/RES_hh_num!C29)</f>
        <v>0</v>
      </c>
      <c r="D29" s="72">
        <f>IF(RES_hh_emi!D29=0,0,1000000*RES_hh_emi!D29/RES_hh_num!D29)</f>
        <v>0</v>
      </c>
      <c r="E29" s="72">
        <f>IF(RES_hh_emi!E29=0,0,1000000*RES_hh_emi!E29/RES_hh_num!E29)</f>
        <v>0</v>
      </c>
      <c r="F29" s="72">
        <f>IF(RES_hh_emi!F29=0,0,1000000*RES_hh_emi!F29/RES_hh_num!F29)</f>
        <v>0</v>
      </c>
      <c r="G29" s="72">
        <f>IF(RES_hh_emi!G29=0,0,1000000*RES_hh_emi!G29/RES_hh_num!G29)</f>
        <v>0</v>
      </c>
      <c r="H29" s="72">
        <f>IF(RES_hh_emi!H29=0,0,1000000*RES_hh_emi!H29/RES_hh_num!H29)</f>
        <v>0</v>
      </c>
      <c r="I29" s="72">
        <f>IF(RES_hh_emi!I29=0,0,1000000*RES_hh_emi!I29/RES_hh_num!I29)</f>
        <v>0</v>
      </c>
      <c r="J29" s="72">
        <f>IF(RES_hh_emi!J29=0,0,1000000*RES_hh_emi!J29/RES_hh_num!J29)</f>
        <v>0</v>
      </c>
      <c r="K29" s="72">
        <f>IF(RES_hh_emi!K29=0,0,1000000*RES_hh_emi!K29/RES_hh_num!K29)</f>
        <v>0</v>
      </c>
      <c r="L29" s="72">
        <f>IF(RES_hh_emi!L29=0,0,1000000*RES_hh_emi!L29/RES_hh_num!L29)</f>
        <v>0</v>
      </c>
      <c r="M29" s="72">
        <f>IF(RES_hh_emi!M29=0,0,1000000*RES_hh_emi!M29/RES_hh_num!M29)</f>
        <v>0</v>
      </c>
      <c r="N29" s="72">
        <f>IF(RES_hh_emi!N29=0,0,1000000*RES_hh_emi!N29/RES_hh_num!N29)</f>
        <v>0</v>
      </c>
      <c r="O29" s="72">
        <f>IF(RES_hh_emi!O29=0,0,1000000*RES_hh_emi!O29/RES_hh_num!O29)</f>
        <v>0</v>
      </c>
      <c r="P29" s="72">
        <f>IF(RES_hh_emi!P29=0,0,1000000*RES_hh_emi!P29/RES_hh_num!P29)</f>
        <v>0</v>
      </c>
      <c r="Q29" s="72">
        <f>IF(RES_hh_emi!Q29=0,0,1000000*RES_hh_emi!Q29/RES_hh_num!Q29)</f>
        <v>0</v>
      </c>
      <c r="R29" s="72">
        <f>IF(RES_hh_emi!R29=0,0,1000000*RES_hh_emi!R29/RES_hh_num!R29)</f>
        <v>0</v>
      </c>
      <c r="S29" s="72">
        <f>IF(RES_hh_emi!S29=0,0,1000000*RES_hh_emi!S29/RES_hh_num!S29)</f>
        <v>0</v>
      </c>
      <c r="T29" s="72">
        <f>IF(RES_hh_emi!T29=0,0,1000000*RES_hh_emi!T29/RES_hh_num!T29)</f>
        <v>0</v>
      </c>
      <c r="U29" s="72">
        <f>IF(RES_hh_emi!U29=0,0,1000000*RES_hh_emi!U29/RES_hh_num!U29)</f>
        <v>0</v>
      </c>
      <c r="V29" s="72">
        <f>IF(RES_hh_emi!V29=0,0,1000000*RES_hh_emi!V29/RES_hh_num!V29)</f>
        <v>0</v>
      </c>
      <c r="W29" s="72">
        <f>IF(RES_hh_emi!W29=0,0,1000000*RES_hh_emi!W29/RES_hh_num!W29)</f>
        <v>0</v>
      </c>
      <c r="DA29" s="89" t="s">
        <v>545</v>
      </c>
    </row>
    <row r="30" spans="1:105" ht="12" customHeight="1" x14ac:dyDescent="0.25">
      <c r="A30" s="28" t="s">
        <v>192</v>
      </c>
      <c r="B30" s="72">
        <f>IF(RES_hh_emi!B30=0,0,1000000*RES_hh_emi!B30/RES_hh_num!B30)</f>
        <v>36.69071949658769</v>
      </c>
      <c r="C30" s="72">
        <f>IF(RES_hh_emi!C30=0,0,1000000*RES_hh_emi!C30/RES_hh_num!C30)</f>
        <v>42.810088052989094</v>
      </c>
      <c r="D30" s="72">
        <f>IF(RES_hh_emi!D30=0,0,1000000*RES_hh_emi!D30/RES_hh_num!D30)</f>
        <v>33.336431032622151</v>
      </c>
      <c r="E30" s="72">
        <f>IF(RES_hh_emi!E30=0,0,1000000*RES_hh_emi!E30/RES_hh_num!E30)</f>
        <v>34.743859906522907</v>
      </c>
      <c r="F30" s="72">
        <f>IF(RES_hh_emi!F30=0,0,1000000*RES_hh_emi!F30/RES_hh_num!F30)</f>
        <v>41.824100623933191</v>
      </c>
      <c r="G30" s="72">
        <f>IF(RES_hh_emi!G30=0,0,1000000*RES_hh_emi!G30/RES_hh_num!G30)</f>
        <v>43.98431103293548</v>
      </c>
      <c r="H30" s="72">
        <f>IF(RES_hh_emi!H30=0,0,1000000*RES_hh_emi!H30/RES_hh_num!H30)</f>
        <v>35.059905703410074</v>
      </c>
      <c r="I30" s="72">
        <f>IF(RES_hh_emi!I30=0,0,1000000*RES_hh_emi!I30/RES_hh_num!I30)</f>
        <v>30.90023980289638</v>
      </c>
      <c r="J30" s="72">
        <f>IF(RES_hh_emi!J30=0,0,1000000*RES_hh_emi!J30/RES_hh_num!J30)</f>
        <v>22.788844448382108</v>
      </c>
      <c r="K30" s="72">
        <f>IF(RES_hh_emi!K30=0,0,1000000*RES_hh_emi!K30/RES_hh_num!K30)</f>
        <v>31.400057736053849</v>
      </c>
      <c r="L30" s="72">
        <f>IF(RES_hh_emi!L30=0,0,1000000*RES_hh_emi!L30/RES_hh_num!L30)</f>
        <v>32.510052509792885</v>
      </c>
      <c r="M30" s="72">
        <f>IF(RES_hh_emi!M30=0,0,1000000*RES_hh_emi!M30/RES_hh_num!M30)</f>
        <v>38.373630924488019</v>
      </c>
      <c r="N30" s="72">
        <f>IF(RES_hh_emi!N30=0,0,1000000*RES_hh_emi!N30/RES_hh_num!N30)</f>
        <v>29.633792219360913</v>
      </c>
      <c r="O30" s="72">
        <f>IF(RES_hh_emi!O30=0,0,1000000*RES_hh_emi!O30/RES_hh_num!O30)</f>
        <v>28.058250048853427</v>
      </c>
      <c r="P30" s="72">
        <f>IF(RES_hh_emi!P30=0,0,1000000*RES_hh_emi!P30/RES_hh_num!P30)</f>
        <v>25.452360305239228</v>
      </c>
      <c r="Q30" s="72">
        <f>IF(RES_hh_emi!Q30=0,0,1000000*RES_hh_emi!Q30/RES_hh_num!Q30)</f>
        <v>25.615787819334564</v>
      </c>
      <c r="R30" s="72">
        <f>IF(RES_hh_emi!R30=0,0,1000000*RES_hh_emi!R30/RES_hh_num!R30)</f>
        <v>27.733255828294283</v>
      </c>
      <c r="S30" s="72">
        <f>IF(RES_hh_emi!S30=0,0,1000000*RES_hh_emi!S30/RES_hh_num!S30)</f>
        <v>29.851905419738703</v>
      </c>
      <c r="T30" s="72">
        <f>IF(RES_hh_emi!T30=0,0,1000000*RES_hh_emi!T30/RES_hh_num!T30)</f>
        <v>49.013272938608445</v>
      </c>
      <c r="U30" s="72">
        <f>IF(RES_hh_emi!U30=0,0,1000000*RES_hh_emi!U30/RES_hh_num!U30)</f>
        <v>37.419788285880493</v>
      </c>
      <c r="V30" s="72">
        <f>IF(RES_hh_emi!V30=0,0,1000000*RES_hh_emi!V30/RES_hh_num!V30)</f>
        <v>52.074544684209428</v>
      </c>
      <c r="W30" s="72">
        <f>IF(RES_hh_emi!W30=0,0,1000000*RES_hh_emi!W30/RES_hh_num!W30)</f>
        <v>84.988710955322517</v>
      </c>
      <c r="DA30" s="89" t="s">
        <v>546</v>
      </c>
    </row>
    <row r="31" spans="1:105" ht="12" customHeight="1" x14ac:dyDescent="0.25">
      <c r="A31" s="28" t="s">
        <v>207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DA31" s="89" t="s">
        <v>547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DA32" s="92" t="s">
        <v>548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549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184.61468068971854</v>
      </c>
      <c r="C3" s="65">
        <f>IF(RES_hh_fech!C3=0,0,RES_hh_fech!C3/RES_summary!C$19)</f>
        <v>189.24280058054828</v>
      </c>
      <c r="D3" s="65">
        <f>IF(RES_hh_fech!D3=0,0,RES_hh_fech!D3/RES_summary!D$19)</f>
        <v>182.85368224103902</v>
      </c>
      <c r="E3" s="65">
        <f>IF(RES_hh_fech!E3=0,0,RES_hh_fech!E3/RES_summary!E$19)</f>
        <v>182.76629807984594</v>
      </c>
      <c r="F3" s="65">
        <f>IF(RES_hh_fech!F3=0,0,RES_hh_fech!F3/RES_summary!F$19)</f>
        <v>174.55010624472612</v>
      </c>
      <c r="G3" s="65">
        <f>IF(RES_hh_fech!G3=0,0,RES_hh_fech!G3/RES_summary!G$19)</f>
        <v>190.62649334950299</v>
      </c>
      <c r="H3" s="65">
        <f>IF(RES_hh_fech!H3=0,0,RES_hh_fech!H3/RES_summary!H$19)</f>
        <v>182.86040213163511</v>
      </c>
      <c r="I3" s="65">
        <f>IF(RES_hh_fech!I3=0,0,RES_hh_fech!I3/RES_summary!I$19)</f>
        <v>174.34703784704712</v>
      </c>
      <c r="J3" s="65">
        <f>IF(RES_hh_fech!J3=0,0,RES_hh_fech!J3/RES_summary!J$19)</f>
        <v>165.36246419987344</v>
      </c>
      <c r="K3" s="65">
        <f>IF(RES_hh_fech!K3=0,0,RES_hh_fech!K3/RES_summary!K$19)</f>
        <v>168.17721103821157</v>
      </c>
      <c r="L3" s="65">
        <f>IF(RES_hh_fech!L3=0,0,RES_hh_fech!L3/RES_summary!L$19)</f>
        <v>198.81924603318376</v>
      </c>
      <c r="M3" s="65">
        <f>IF(RES_hh_fech!M3=0,0,RES_hh_fech!M3/RES_summary!M$19)</f>
        <v>182.35131233545769</v>
      </c>
      <c r="N3" s="65">
        <f>IF(RES_hh_fech!N3=0,0,RES_hh_fech!N3/RES_summary!N$19)</f>
        <v>191.80276829693693</v>
      </c>
      <c r="O3" s="65">
        <f>IF(RES_hh_fech!O3=0,0,RES_hh_fech!O3/RES_summary!O$19)</f>
        <v>178.40592529205469</v>
      </c>
      <c r="P3" s="65">
        <f>IF(RES_hh_fech!P3=0,0,RES_hh_fech!P3/RES_summary!P$19)</f>
        <v>164.74387557759025</v>
      </c>
      <c r="Q3" s="65">
        <f>IF(RES_hh_fech!Q3=0,0,RES_hh_fech!Q3/RES_summary!Q$19)</f>
        <v>167.75869317077047</v>
      </c>
      <c r="R3" s="65">
        <f>IF(RES_hh_fech!R3=0,0,RES_hh_fech!R3/RES_summary!R$19)</f>
        <v>173.2098792425974</v>
      </c>
      <c r="S3" s="65">
        <f>IF(RES_hh_fech!S3=0,0,RES_hh_fech!S3/RES_summary!S$19)</f>
        <v>173.6455757987269</v>
      </c>
      <c r="T3" s="65">
        <f>IF(RES_hh_fech!T3=0,0,RES_hh_fech!T3/RES_summary!T$19)</f>
        <v>165.53796494184752</v>
      </c>
      <c r="U3" s="65">
        <f>IF(RES_hh_fech!U3=0,0,RES_hh_fech!U3/RES_summary!U$19)</f>
        <v>159.74571941507875</v>
      </c>
      <c r="V3" s="65">
        <f>IF(RES_hh_fech!V3=0,0,RES_hh_fech!V3/RES_summary!V$19)</f>
        <v>152.6064579484061</v>
      </c>
      <c r="W3" s="65">
        <f>IF(RES_hh_fech!W3=0,0,RES_hh_fech!W3/RES_summary!W$19)</f>
        <v>167.55925793301242</v>
      </c>
      <c r="DA3" s="87" t="s">
        <v>295</v>
      </c>
    </row>
    <row r="4" spans="1:105" ht="12.95" customHeight="1" x14ac:dyDescent="0.25">
      <c r="A4" s="68" t="s">
        <v>57</v>
      </c>
      <c r="B4" s="69">
        <f>IF(RES_hh_fech!B4=0,0,RES_hh_fech!B4/RES_summary!B$19)</f>
        <v>169.97664172533692</v>
      </c>
      <c r="C4" s="69">
        <f>IF(RES_hh_fech!C4=0,0,RES_hh_fech!C4/RES_summary!C$19)</f>
        <v>175.19238166953437</v>
      </c>
      <c r="D4" s="69">
        <f>IF(RES_hh_fech!D4=0,0,RES_hh_fech!D4/RES_summary!D$19)</f>
        <v>168.96119667826446</v>
      </c>
      <c r="E4" s="69">
        <f>IF(RES_hh_fech!E4=0,0,RES_hh_fech!E4/RES_summary!E$19)</f>
        <v>168.8343371727799</v>
      </c>
      <c r="F4" s="69">
        <f>IF(RES_hh_fech!F4=0,0,RES_hh_fech!F4/RES_summary!F$19)</f>
        <v>160.51622748844375</v>
      </c>
      <c r="G4" s="69">
        <f>IF(RES_hh_fech!G4=0,0,RES_hh_fech!G4/RES_summary!G$19)</f>
        <v>175.94897510085809</v>
      </c>
      <c r="H4" s="69">
        <f>IF(RES_hh_fech!H4=0,0,RES_hh_fech!H4/RES_summary!H$19)</f>
        <v>168.21573706353124</v>
      </c>
      <c r="I4" s="69">
        <f>IF(RES_hh_fech!I4=0,0,RES_hh_fech!I4/RES_summary!I$19)</f>
        <v>159.84418368022725</v>
      </c>
      <c r="J4" s="69">
        <f>IF(RES_hh_fech!J4=0,0,RES_hh_fech!J4/RES_summary!J$19)</f>
        <v>151.69631557458894</v>
      </c>
      <c r="K4" s="69">
        <f>IF(RES_hh_fech!K4=0,0,RES_hh_fech!K4/RES_summary!K$19)</f>
        <v>153.71511685863717</v>
      </c>
      <c r="L4" s="69">
        <f>IF(RES_hh_fech!L4=0,0,RES_hh_fech!L4/RES_summary!L$19)</f>
        <v>184.59129785857712</v>
      </c>
      <c r="M4" s="69">
        <f>IF(RES_hh_fech!M4=0,0,RES_hh_fech!M4/RES_summary!M$19)</f>
        <v>167.56495389900351</v>
      </c>
      <c r="N4" s="69">
        <f>IF(RES_hh_fech!N4=0,0,RES_hh_fech!N4/RES_summary!N$19)</f>
        <v>176.93202778873058</v>
      </c>
      <c r="O4" s="69">
        <f>IF(RES_hh_fech!O4=0,0,RES_hh_fech!O4/RES_summary!O$19)</f>
        <v>162.42536564024039</v>
      </c>
      <c r="P4" s="69">
        <f>IF(RES_hh_fech!P4=0,0,RES_hh_fech!P4/RES_summary!P$19)</f>
        <v>148.71129059825077</v>
      </c>
      <c r="Q4" s="69">
        <f>IF(RES_hh_fech!Q4=0,0,RES_hh_fech!Q4/RES_summary!Q$19)</f>
        <v>150.40453611833723</v>
      </c>
      <c r="R4" s="69">
        <f>IF(RES_hh_fech!R4=0,0,RES_hh_fech!R4/RES_summary!R$19)</f>
        <v>154.88383942728123</v>
      </c>
      <c r="S4" s="69">
        <f>IF(RES_hh_fech!S4=0,0,RES_hh_fech!S4/RES_summary!S$19)</f>
        <v>156.21414097700327</v>
      </c>
      <c r="T4" s="69">
        <f>IF(RES_hh_fech!T4=0,0,RES_hh_fech!T4/RES_summary!T$19)</f>
        <v>147.29837059738955</v>
      </c>
      <c r="U4" s="69">
        <f>IF(RES_hh_fech!U4=0,0,RES_hh_fech!U4/RES_summary!U$19)</f>
        <v>141.65695607620293</v>
      </c>
      <c r="V4" s="69">
        <f>IF(RES_hh_fech!V4=0,0,RES_hh_fech!V4/RES_summary!V$19)</f>
        <v>135.22715705995662</v>
      </c>
      <c r="W4" s="69">
        <f>IF(RES_hh_fech!W4=0,0,RES_hh_fech!W4/RES_summary!W$19)</f>
        <v>149.21741536015307</v>
      </c>
      <c r="DA4" s="88" t="s">
        <v>296</v>
      </c>
    </row>
    <row r="5" spans="1:105" ht="12" customHeight="1" x14ac:dyDescent="0.25">
      <c r="A5" s="28" t="s">
        <v>51</v>
      </c>
      <c r="B5" s="72">
        <f>IF(RES_hh_fech!B5=0,0,RES_hh_fech!B5/RES_summary!B$19)</f>
        <v>0</v>
      </c>
      <c r="C5" s="72">
        <f>IF(RES_hh_fech!C5=0,0,RES_hh_fech!C5/RES_summary!C$19)</f>
        <v>0</v>
      </c>
      <c r="D5" s="72">
        <f>IF(RES_hh_fech!D5=0,0,RES_hh_fech!D5/RES_summary!D$19)</f>
        <v>0</v>
      </c>
      <c r="E5" s="72">
        <f>IF(RES_hh_fech!E5=0,0,RES_hh_fech!E5/RES_summary!E$19)</f>
        <v>0</v>
      </c>
      <c r="F5" s="72">
        <f>IF(RES_hh_fech!F5=0,0,RES_hh_fech!F5/RES_summary!F$19)</f>
        <v>0</v>
      </c>
      <c r="G5" s="72">
        <f>IF(RES_hh_fech!G5=0,0,RES_hh_fech!G5/RES_summary!G$19)</f>
        <v>0</v>
      </c>
      <c r="H5" s="72">
        <f>IF(RES_hh_fech!H5=0,0,RES_hh_fech!H5/RES_summary!H$19)</f>
        <v>0</v>
      </c>
      <c r="I5" s="72">
        <f>IF(RES_hh_fech!I5=0,0,RES_hh_fech!I5/RES_summary!I$19)</f>
        <v>0</v>
      </c>
      <c r="J5" s="72">
        <f>IF(RES_hh_fech!J5=0,0,RES_hh_fech!J5/RES_summary!J$19)</f>
        <v>0</v>
      </c>
      <c r="K5" s="72">
        <f>IF(RES_hh_fech!K5=0,0,RES_hh_fech!K5/RES_summary!K$19)</f>
        <v>0</v>
      </c>
      <c r="L5" s="72">
        <f>IF(RES_hh_fech!L5=0,0,RES_hh_fech!L5/RES_summary!L$19)</f>
        <v>0</v>
      </c>
      <c r="M5" s="72">
        <f>IF(RES_hh_fech!M5=0,0,RES_hh_fech!M5/RES_summary!M$19)</f>
        <v>0</v>
      </c>
      <c r="N5" s="72">
        <f>IF(RES_hh_fech!N5=0,0,RES_hh_fech!N5/RES_summary!N$19)</f>
        <v>0</v>
      </c>
      <c r="O5" s="72">
        <f>IF(RES_hh_fech!O5=0,0,RES_hh_fech!O5/RES_summary!O$19)</f>
        <v>0</v>
      </c>
      <c r="P5" s="72">
        <f>IF(RES_hh_fech!P5=0,0,RES_hh_fech!P5/RES_summary!P$19)</f>
        <v>0</v>
      </c>
      <c r="Q5" s="72">
        <f>IF(RES_hh_fech!Q5=0,0,RES_hh_fech!Q5/RES_summary!Q$19)</f>
        <v>0</v>
      </c>
      <c r="R5" s="72">
        <f>IF(RES_hh_fech!R5=0,0,RES_hh_fech!R5/RES_summary!R$19)</f>
        <v>0</v>
      </c>
      <c r="S5" s="72">
        <f>IF(RES_hh_fech!S5=0,0,RES_hh_fech!S5/RES_summary!S$19)</f>
        <v>0</v>
      </c>
      <c r="T5" s="72">
        <f>IF(RES_hh_fech!T5=0,0,RES_hh_fech!T5/RES_summary!T$19)</f>
        <v>0</v>
      </c>
      <c r="U5" s="72">
        <f>IF(RES_hh_fech!U5=0,0,RES_hh_fech!U5/RES_summary!U$19)</f>
        <v>0</v>
      </c>
      <c r="V5" s="72">
        <f>IF(RES_hh_fech!V5=0,0,RES_hh_fech!V5/RES_summary!V$19)</f>
        <v>0</v>
      </c>
      <c r="W5" s="72">
        <f>IF(RES_hh_fech!W5=0,0,RES_hh_fech!W5/RES_summary!W$19)</f>
        <v>0</v>
      </c>
      <c r="DA5" s="89" t="s">
        <v>550</v>
      </c>
    </row>
    <row r="6" spans="1:105" ht="12" customHeight="1" x14ac:dyDescent="0.25">
      <c r="A6" s="28" t="s">
        <v>74</v>
      </c>
      <c r="B6" s="72">
        <f>IF(RES_hh_fech!B6=0,0,RES_hh_fech!B6/RES_summary!B$19)</f>
        <v>0</v>
      </c>
      <c r="C6" s="72">
        <f>IF(RES_hh_fech!C6=0,0,RES_hh_fech!C6/RES_summary!C$19)</f>
        <v>0</v>
      </c>
      <c r="D6" s="72">
        <f>IF(RES_hh_fech!D6=0,0,RES_hh_fech!D6/RES_summary!D$19)</f>
        <v>214.9405587386762</v>
      </c>
      <c r="E6" s="72">
        <f>IF(RES_hh_fech!E6=0,0,RES_hh_fech!E6/RES_summary!E$19)</f>
        <v>254.39217705316955</v>
      </c>
      <c r="F6" s="72">
        <f>IF(RES_hh_fech!F6=0,0,RES_hh_fech!F6/RES_summary!F$19)</f>
        <v>193.5444129170981</v>
      </c>
      <c r="G6" s="72">
        <f>IF(RES_hh_fech!G6=0,0,RES_hh_fech!G6/RES_summary!G$19)</f>
        <v>254.993845775495</v>
      </c>
      <c r="H6" s="72">
        <f>IF(RES_hh_fech!H6=0,0,RES_hh_fech!H6/RES_summary!H$19)</f>
        <v>228.83372195955283</v>
      </c>
      <c r="I6" s="72">
        <f>IF(RES_hh_fech!I6=0,0,RES_hh_fech!I6/RES_summary!I$19)</f>
        <v>241.21451007664035</v>
      </c>
      <c r="J6" s="72">
        <f>IF(RES_hh_fech!J6=0,0,RES_hh_fech!J6/RES_summary!J$19)</f>
        <v>229.18986639916767</v>
      </c>
      <c r="K6" s="72">
        <f>IF(RES_hh_fech!K6=0,0,RES_hh_fech!K6/RES_summary!K$19)</f>
        <v>231.5466145079923</v>
      </c>
      <c r="L6" s="72">
        <f>IF(RES_hh_fech!L6=0,0,RES_hh_fech!L6/RES_summary!L$19)</f>
        <v>282.11181198356337</v>
      </c>
      <c r="M6" s="72">
        <f>IF(RES_hh_fech!M6=0,0,RES_hh_fech!M6/RES_summary!M$19)</f>
        <v>263.05021863783128</v>
      </c>
      <c r="N6" s="72">
        <f>IF(RES_hh_fech!N6=0,0,RES_hh_fech!N6/RES_summary!N$19)</f>
        <v>254.33541004239268</v>
      </c>
      <c r="O6" s="72">
        <f>IF(RES_hh_fech!O6=0,0,RES_hh_fech!O6/RES_summary!O$19)</f>
        <v>233.26245024606209</v>
      </c>
      <c r="P6" s="72">
        <f>IF(RES_hh_fech!P6=0,0,RES_hh_fech!P6/RES_summary!P$19)</f>
        <v>300.34275739309737</v>
      </c>
      <c r="Q6" s="72">
        <f>IF(RES_hh_fech!Q6=0,0,RES_hh_fech!Q6/RES_summary!Q$19)</f>
        <v>203.25589259390816</v>
      </c>
      <c r="R6" s="72">
        <f>IF(RES_hh_fech!R6=0,0,RES_hh_fech!R6/RES_summary!R$19)</f>
        <v>230.50417579642848</v>
      </c>
      <c r="S6" s="72">
        <f>IF(RES_hh_fech!S6=0,0,RES_hh_fech!S6/RES_summary!S$19)</f>
        <v>233.94462313245003</v>
      </c>
      <c r="T6" s="72">
        <f>IF(RES_hh_fech!T6=0,0,RES_hh_fech!T6/RES_summary!T$19)</f>
        <v>215.63749946115146</v>
      </c>
      <c r="U6" s="72">
        <f>IF(RES_hh_fech!U6=0,0,RES_hh_fech!U6/RES_summary!U$19)</f>
        <v>209.42191295766841</v>
      </c>
      <c r="V6" s="72">
        <f>IF(RES_hh_fech!V6=0,0,RES_hh_fech!V6/RES_summary!V$19)</f>
        <v>204.04252562166957</v>
      </c>
      <c r="W6" s="72">
        <f>IF(RES_hh_fech!W6=0,0,RES_hh_fech!W6/RES_summary!W$19)</f>
        <v>199.01244560627617</v>
      </c>
      <c r="DA6" s="89" t="s">
        <v>551</v>
      </c>
    </row>
    <row r="7" spans="1:105" ht="12" customHeight="1" x14ac:dyDescent="0.25">
      <c r="A7" s="28" t="s">
        <v>205</v>
      </c>
      <c r="B7" s="72">
        <f>IF(RES_hh_fech!B7=0,0,RES_hh_fech!B7/RES_summary!B$19)</f>
        <v>267.99802275817189</v>
      </c>
      <c r="C7" s="72">
        <f>IF(RES_hh_fech!C7=0,0,RES_hh_fech!C7/RES_summary!C$19)</f>
        <v>274.740125177594</v>
      </c>
      <c r="D7" s="72">
        <f>IF(RES_hh_fech!D7=0,0,RES_hh_fech!D7/RES_summary!D$19)</f>
        <v>274.38824139631754</v>
      </c>
      <c r="E7" s="72">
        <f>IF(RES_hh_fech!E7=0,0,RES_hh_fech!E7/RES_summary!E$19)</f>
        <v>287.95464206890989</v>
      </c>
      <c r="F7" s="72">
        <f>IF(RES_hh_fech!F7=0,0,RES_hh_fech!F7/RES_summary!F$19)</f>
        <v>231.32108724400419</v>
      </c>
      <c r="G7" s="72">
        <f>IF(RES_hh_fech!G7=0,0,RES_hh_fech!G7/RES_summary!G$19)</f>
        <v>355.06215108498981</v>
      </c>
      <c r="H7" s="72">
        <f>IF(RES_hh_fech!H7=0,0,RES_hh_fech!H7/RES_summary!H$19)</f>
        <v>300.82432885440664</v>
      </c>
      <c r="I7" s="72">
        <f>IF(RES_hh_fech!I7=0,0,RES_hh_fech!I7/RES_summary!I$19)</f>
        <v>283.39257362871155</v>
      </c>
      <c r="J7" s="72">
        <f>IF(RES_hh_fech!J7=0,0,RES_hh_fech!J7/RES_summary!J$19)</f>
        <v>290.33881496866252</v>
      </c>
      <c r="K7" s="72">
        <f>IF(RES_hh_fech!K7=0,0,RES_hh_fech!K7/RES_summary!K$19)</f>
        <v>301.57490431317723</v>
      </c>
      <c r="L7" s="72">
        <f>IF(RES_hh_fech!L7=0,0,RES_hh_fech!L7/RES_summary!L$19)</f>
        <v>321.31439939042906</v>
      </c>
      <c r="M7" s="72">
        <f>IF(RES_hh_fech!M7=0,0,RES_hh_fech!M7/RES_summary!M$19)</f>
        <v>297.23652992077808</v>
      </c>
      <c r="N7" s="72">
        <f>IF(RES_hh_fech!N7=0,0,RES_hh_fech!N7/RES_summary!N$19)</f>
        <v>298.31593136918173</v>
      </c>
      <c r="O7" s="72">
        <f>IF(RES_hh_fech!O7=0,0,RES_hh_fech!O7/RES_summary!O$19)</f>
        <v>275.51493995129636</v>
      </c>
      <c r="P7" s="72">
        <f>IF(RES_hh_fech!P7=0,0,RES_hh_fech!P7/RES_summary!P$19)</f>
        <v>251.51617379020203</v>
      </c>
      <c r="Q7" s="72">
        <f>IF(RES_hh_fech!Q7=0,0,RES_hh_fech!Q7/RES_summary!Q$19)</f>
        <v>259.58863662400569</v>
      </c>
      <c r="R7" s="72">
        <f>IF(RES_hh_fech!R7=0,0,RES_hh_fech!R7/RES_summary!R$19)</f>
        <v>249.49799648926279</v>
      </c>
      <c r="S7" s="72">
        <f>IF(RES_hh_fech!S7=0,0,RES_hh_fech!S7/RES_summary!S$19)</f>
        <v>259.69827227093765</v>
      </c>
      <c r="T7" s="72">
        <f>IF(RES_hh_fech!T7=0,0,RES_hh_fech!T7/RES_summary!T$19)</f>
        <v>240.18293847251431</v>
      </c>
      <c r="U7" s="72">
        <f>IF(RES_hh_fech!U7=0,0,RES_hh_fech!U7/RES_summary!U$19)</f>
        <v>232.59413325008052</v>
      </c>
      <c r="V7" s="72">
        <f>IF(RES_hh_fech!V7=0,0,RES_hh_fech!V7/RES_summary!V$19)</f>
        <v>238.08807490563257</v>
      </c>
      <c r="W7" s="72">
        <f>IF(RES_hh_fech!W7=0,0,RES_hh_fech!W7/RES_summary!W$19)</f>
        <v>246.29418429663056</v>
      </c>
      <c r="DA7" s="89" t="s">
        <v>552</v>
      </c>
    </row>
    <row r="8" spans="1:105" ht="12" customHeight="1" x14ac:dyDescent="0.25">
      <c r="A8" s="28" t="s">
        <v>192</v>
      </c>
      <c r="B8" s="72">
        <f>IF(RES_hh_fech!B8=0,0,RES_hh_fech!B8/RES_summary!B$19)</f>
        <v>223.20604239877258</v>
      </c>
      <c r="C8" s="72">
        <f>IF(RES_hh_fech!C8=0,0,RES_hh_fech!C8/RES_summary!C$19)</f>
        <v>275.94407350630036</v>
      </c>
      <c r="D8" s="72">
        <f>IF(RES_hh_fech!D8=0,0,RES_hh_fech!D8/RES_summary!D$19)</f>
        <v>217.52780051708362</v>
      </c>
      <c r="E8" s="72">
        <f>IF(RES_hh_fech!E8=0,0,RES_hh_fech!E8/RES_summary!E$19)</f>
        <v>227.54914567720931</v>
      </c>
      <c r="F8" s="72">
        <f>IF(RES_hh_fech!F8=0,0,RES_hh_fech!F8/RES_summary!F$19)</f>
        <v>256.17631627988152</v>
      </c>
      <c r="G8" s="72">
        <f>IF(RES_hh_fech!G8=0,0,RES_hh_fech!G8/RES_summary!G$19)</f>
        <v>283.83597141143633</v>
      </c>
      <c r="H8" s="72">
        <f>IF(RES_hh_fech!H8=0,0,RES_hh_fech!H8/RES_summary!H$19)</f>
        <v>220.92093172586348</v>
      </c>
      <c r="I8" s="72">
        <f>IF(RES_hh_fech!I8=0,0,RES_hh_fech!I8/RES_summary!I$19)</f>
        <v>172.66457661870891</v>
      </c>
      <c r="J8" s="72">
        <f>IF(RES_hh_fech!J8=0,0,RES_hh_fech!J8/RES_summary!J$19)</f>
        <v>252.79495625936156</v>
      </c>
      <c r="K8" s="72">
        <f>IF(RES_hh_fech!K8=0,0,RES_hh_fech!K8/RES_summary!K$19)</f>
        <v>276.52276284975164</v>
      </c>
      <c r="L8" s="72">
        <f>IF(RES_hh_fech!L8=0,0,RES_hh_fech!L8/RES_summary!L$19)</f>
        <v>311.39702492182732</v>
      </c>
      <c r="M8" s="72">
        <f>IF(RES_hh_fech!M8=0,0,RES_hh_fech!M8/RES_summary!M$19)</f>
        <v>212.75763817907344</v>
      </c>
      <c r="N8" s="72">
        <f>IF(RES_hh_fech!N8=0,0,RES_hh_fech!N8/RES_summary!N$19)</f>
        <v>233.6188991352272</v>
      </c>
      <c r="O8" s="72">
        <f>IF(RES_hh_fech!O8=0,0,RES_hh_fech!O8/RES_summary!O$19)</f>
        <v>228.47241666629023</v>
      </c>
      <c r="P8" s="72">
        <f>IF(RES_hh_fech!P8=0,0,RES_hh_fech!P8/RES_summary!P$19)</f>
        <v>225.211292742316</v>
      </c>
      <c r="Q8" s="72">
        <f>IF(RES_hh_fech!Q8=0,0,RES_hh_fech!Q8/RES_summary!Q$19)</f>
        <v>229.82363738257985</v>
      </c>
      <c r="R8" s="72">
        <f>IF(RES_hh_fech!R8=0,0,RES_hh_fech!R8/RES_summary!R$19)</f>
        <v>262.60305710857222</v>
      </c>
      <c r="S8" s="72">
        <f>IF(RES_hh_fech!S8=0,0,RES_hh_fech!S8/RES_summary!S$19)</f>
        <v>224.60669157709151</v>
      </c>
      <c r="T8" s="72">
        <f>IF(RES_hh_fech!T8=0,0,RES_hh_fech!T8/RES_summary!T$19)</f>
        <v>223.03786323037647</v>
      </c>
      <c r="U8" s="72">
        <f>IF(RES_hh_fech!U8=0,0,RES_hh_fech!U8/RES_summary!U$19)</f>
        <v>252.95790337658539</v>
      </c>
      <c r="V8" s="72">
        <f>IF(RES_hh_fech!V8=0,0,RES_hh_fech!V8/RES_summary!V$19)</f>
        <v>149.82134139425884</v>
      </c>
      <c r="W8" s="72">
        <f>IF(RES_hh_fech!W8=0,0,RES_hh_fech!W8/RES_summary!W$19)</f>
        <v>262.22216589679101</v>
      </c>
      <c r="DA8" s="89" t="s">
        <v>553</v>
      </c>
    </row>
    <row r="9" spans="1:105" ht="12" customHeight="1" x14ac:dyDescent="0.25">
      <c r="A9" s="28" t="s">
        <v>207</v>
      </c>
      <c r="B9" s="72">
        <f>IF(RES_hh_fech!B9=0,0,RES_hh_fech!B9/RES_summary!B$19)</f>
        <v>275.0395871588675</v>
      </c>
      <c r="C9" s="72">
        <f>IF(RES_hh_fech!C9=0,0,RES_hh_fech!C9/RES_summary!C$19)</f>
        <v>264.09279349344973</v>
      </c>
      <c r="D9" s="72">
        <f>IF(RES_hh_fech!D9=0,0,RES_hh_fech!D9/RES_summary!D$19)</f>
        <v>268.43115169185739</v>
      </c>
      <c r="E9" s="72">
        <f>IF(RES_hh_fech!E9=0,0,RES_hh_fech!E9/RES_summary!E$19)</f>
        <v>272.27614292670074</v>
      </c>
      <c r="F9" s="72">
        <f>IF(RES_hh_fech!F9=0,0,RES_hh_fech!F9/RES_summary!F$19)</f>
        <v>263.80026901810487</v>
      </c>
      <c r="G9" s="72">
        <f>IF(RES_hh_fech!G9=0,0,RES_hh_fech!G9/RES_summary!G$19)</f>
        <v>285.9655524057016</v>
      </c>
      <c r="H9" s="72">
        <f>IF(RES_hh_fech!H9=0,0,RES_hh_fech!H9/RES_summary!H$19)</f>
        <v>264.95232671826335</v>
      </c>
      <c r="I9" s="72">
        <f>IF(RES_hh_fech!I9=0,0,RES_hh_fech!I9/RES_summary!I$19)</f>
        <v>256.36431408557803</v>
      </c>
      <c r="J9" s="72">
        <f>IF(RES_hh_fech!J9=0,0,RES_hh_fech!J9/RES_summary!J$19)</f>
        <v>255.49354872845717</v>
      </c>
      <c r="K9" s="72">
        <f>IF(RES_hh_fech!K9=0,0,RES_hh_fech!K9/RES_summary!K$19)</f>
        <v>233.13835051877518</v>
      </c>
      <c r="L9" s="72">
        <f>IF(RES_hh_fech!L9=0,0,RES_hh_fech!L9/RES_summary!L$19)</f>
        <v>207.41777428278334</v>
      </c>
      <c r="M9" s="72">
        <f>IF(RES_hh_fech!M9=0,0,RES_hh_fech!M9/RES_summary!M$19)</f>
        <v>303.79046639813856</v>
      </c>
      <c r="N9" s="72">
        <f>IF(RES_hh_fech!N9=0,0,RES_hh_fech!N9/RES_summary!N$19)</f>
        <v>284.87823103895812</v>
      </c>
      <c r="O9" s="72">
        <f>IF(RES_hh_fech!O9=0,0,RES_hh_fech!O9/RES_summary!O$19)</f>
        <v>229.72118168841101</v>
      </c>
      <c r="P9" s="72">
        <f>IF(RES_hh_fech!P9=0,0,RES_hh_fech!P9/RES_summary!P$19)</f>
        <v>220.55977722863705</v>
      </c>
      <c r="Q9" s="72">
        <f>IF(RES_hh_fech!Q9=0,0,RES_hh_fech!Q9/RES_summary!Q$19)</f>
        <v>226.34431966232455</v>
      </c>
      <c r="R9" s="72">
        <f>IF(RES_hh_fech!R9=0,0,RES_hh_fech!R9/RES_summary!R$19)</f>
        <v>233.03714404291827</v>
      </c>
      <c r="S9" s="72">
        <f>IF(RES_hh_fech!S9=0,0,RES_hh_fech!S9/RES_summary!S$19)</f>
        <v>240.70891391488041</v>
      </c>
      <c r="T9" s="72">
        <f>IF(RES_hh_fech!T9=0,0,RES_hh_fech!T9/RES_summary!T$19)</f>
        <v>210.51456255660295</v>
      </c>
      <c r="U9" s="72">
        <f>IF(RES_hh_fech!U9=0,0,RES_hh_fech!U9/RES_summary!U$19)</f>
        <v>203.18693784107811</v>
      </c>
      <c r="V9" s="72">
        <f>IF(RES_hh_fech!V9=0,0,RES_hh_fech!V9/RES_summary!V$19)</f>
        <v>215.31376862927775</v>
      </c>
      <c r="W9" s="72">
        <f>IF(RES_hh_fech!W9=0,0,RES_hh_fech!W9/RES_summary!W$19)</f>
        <v>216.83158982551524</v>
      </c>
      <c r="DA9" s="89" t="s">
        <v>554</v>
      </c>
    </row>
    <row r="10" spans="1:105" ht="12" customHeight="1" x14ac:dyDescent="0.25">
      <c r="A10" s="28" t="s">
        <v>202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DA10" s="89" t="s">
        <v>555</v>
      </c>
    </row>
    <row r="11" spans="1:105" ht="12" customHeight="1" x14ac:dyDescent="0.25">
      <c r="A11" s="28" t="s">
        <v>203</v>
      </c>
      <c r="B11" s="72">
        <f>IF(RES_hh_fech!B11=0,0,RES_hh_fech!B11/RES_summary!B$19)</f>
        <v>152.32019506578604</v>
      </c>
      <c r="C11" s="72">
        <f>IF(RES_hh_fech!C11=0,0,RES_hh_fech!C11/RES_summary!C$19)</f>
        <v>167.07152033843312</v>
      </c>
      <c r="D11" s="72">
        <f>IF(RES_hh_fech!D11=0,0,RES_hh_fech!D11/RES_summary!D$19)</f>
        <v>165.11012342032626</v>
      </c>
      <c r="E11" s="72">
        <f>IF(RES_hh_fech!E11=0,0,RES_hh_fech!E11/RES_summary!E$19)</f>
        <v>166.36297148618965</v>
      </c>
      <c r="F11" s="72">
        <f>IF(RES_hh_fech!F11=0,0,RES_hh_fech!F11/RES_summary!F$19)</f>
        <v>166.44117212890509</v>
      </c>
      <c r="G11" s="72">
        <f>IF(RES_hh_fech!G11=0,0,RES_hh_fech!G11/RES_summary!G$19)</f>
        <v>178.6243908898243</v>
      </c>
      <c r="H11" s="72">
        <f>IF(RES_hh_fech!H11=0,0,RES_hh_fech!H11/RES_summary!H$19)</f>
        <v>183.27162783659656</v>
      </c>
      <c r="I11" s="72">
        <f>IF(RES_hh_fech!I11=0,0,RES_hh_fech!I11/RES_summary!I$19)</f>
        <v>182.25393848054151</v>
      </c>
      <c r="J11" s="72">
        <f>IF(RES_hh_fech!J11=0,0,RES_hh_fech!J11/RES_summary!J$19)</f>
        <v>168.92486859086435</v>
      </c>
      <c r="K11" s="72">
        <f>IF(RES_hh_fech!K11=0,0,RES_hh_fech!K11/RES_summary!K$19)</f>
        <v>173.14412156103339</v>
      </c>
      <c r="L11" s="72">
        <f>IF(RES_hh_fech!L11=0,0,RES_hh_fech!L11/RES_summary!L$19)</f>
        <v>232.13165382293869</v>
      </c>
      <c r="M11" s="72">
        <f>IF(RES_hh_fech!M11=0,0,RES_hh_fech!M11/RES_summary!M$19)</f>
        <v>188.4896808446895</v>
      </c>
      <c r="N11" s="72">
        <f>IF(RES_hh_fech!N11=0,0,RES_hh_fech!N11/RES_summary!N$19)</f>
        <v>209.23103973624731</v>
      </c>
      <c r="O11" s="72">
        <f>IF(RES_hh_fech!O11=0,0,RES_hh_fech!O11/RES_summary!O$19)</f>
        <v>201.45027972672659</v>
      </c>
      <c r="P11" s="72">
        <f>IF(RES_hh_fech!P11=0,0,RES_hh_fech!P11/RES_summary!P$19)</f>
        <v>184.38849963945279</v>
      </c>
      <c r="Q11" s="72">
        <f>IF(RES_hh_fech!Q11=0,0,RES_hh_fech!Q11/RES_summary!Q$19)</f>
        <v>184.81611993517797</v>
      </c>
      <c r="R11" s="72">
        <f>IF(RES_hh_fech!R11=0,0,RES_hh_fech!R11/RES_summary!R$19)</f>
        <v>194.11284565997877</v>
      </c>
      <c r="S11" s="72">
        <f>IF(RES_hh_fech!S11=0,0,RES_hh_fech!S11/RES_summary!S$19)</f>
        <v>193.63450613031574</v>
      </c>
      <c r="T11" s="72">
        <f>IF(RES_hh_fech!T11=0,0,RES_hh_fech!T11/RES_summary!T$19)</f>
        <v>187.70801639747361</v>
      </c>
      <c r="U11" s="72">
        <f>IF(RES_hh_fech!U11=0,0,RES_hh_fech!U11/RES_summary!U$19)</f>
        <v>184.08878237760587</v>
      </c>
      <c r="V11" s="72">
        <f>IF(RES_hh_fech!V11=0,0,RES_hh_fech!V11/RES_summary!V$19)</f>
        <v>172.31131327684511</v>
      </c>
      <c r="W11" s="72">
        <f>IF(RES_hh_fech!W11=0,0,RES_hh_fech!W11/RES_summary!W$19)</f>
        <v>194.1665585688751</v>
      </c>
      <c r="DA11" s="89" t="s">
        <v>556</v>
      </c>
    </row>
    <row r="12" spans="1:105" ht="12" customHeight="1" x14ac:dyDescent="0.25">
      <c r="A12" s="28" t="s">
        <v>95</v>
      </c>
      <c r="B12" s="72">
        <f>IF(RES_hh_fech!B12=0,0,RES_hh_fech!B12/RES_summary!B$19)</f>
        <v>85.243405661145786</v>
      </c>
      <c r="C12" s="72">
        <f>IF(RES_hh_fech!C12=0,0,RES_hh_fech!C12/RES_summary!C$19)</f>
        <v>93.182445655768745</v>
      </c>
      <c r="D12" s="72">
        <f>IF(RES_hh_fech!D12=0,0,RES_hh_fech!D12/RES_summary!D$19)</f>
        <v>91.495163353171733</v>
      </c>
      <c r="E12" s="72">
        <f>IF(RES_hh_fech!E12=0,0,RES_hh_fech!E12/RES_summary!E$19)</f>
        <v>92.348593212685813</v>
      </c>
      <c r="F12" s="72">
        <f>IF(RES_hh_fech!F12=0,0,RES_hh_fech!F12/RES_summary!F$19)</f>
        <v>88.576107332197239</v>
      </c>
      <c r="G12" s="72">
        <f>IF(RES_hh_fech!G12=0,0,RES_hh_fech!G12/RES_summary!G$19)</f>
        <v>94.427543117183049</v>
      </c>
      <c r="H12" s="72">
        <f>IF(RES_hh_fech!H12=0,0,RES_hh_fech!H12/RES_summary!H$19)</f>
        <v>90.458607135479411</v>
      </c>
      <c r="I12" s="72">
        <f>IF(RES_hh_fech!I12=0,0,RES_hh_fech!I12/RES_summary!I$19)</f>
        <v>83.575497448903448</v>
      </c>
      <c r="J12" s="72">
        <f>IF(RES_hh_fech!J12=0,0,RES_hh_fech!J12/RES_summary!J$19)</f>
        <v>80.128703646896568</v>
      </c>
      <c r="K12" s="72">
        <f>IF(RES_hh_fech!K12=0,0,RES_hh_fech!K12/RES_summary!K$19)</f>
        <v>80.666211019428772</v>
      </c>
      <c r="L12" s="72">
        <f>IF(RES_hh_fech!L12=0,0,RES_hh_fech!L12/RES_summary!L$19)</f>
        <v>98.111207354077891</v>
      </c>
      <c r="M12" s="72">
        <f>IF(RES_hh_fech!M12=0,0,RES_hh_fech!M12/RES_summary!M$19)</f>
        <v>88.308855561169679</v>
      </c>
      <c r="N12" s="72">
        <f>IF(RES_hh_fech!N12=0,0,RES_hh_fech!N12/RES_summary!N$19)</f>
        <v>85.15433512840309</v>
      </c>
      <c r="O12" s="72">
        <f>IF(RES_hh_fech!O12=0,0,RES_hh_fech!O12/RES_summary!O$19)</f>
        <v>77.286906898023915</v>
      </c>
      <c r="P12" s="72">
        <f>IF(RES_hh_fech!P12=0,0,RES_hh_fech!P12/RES_summary!P$19)</f>
        <v>71.313713417972139</v>
      </c>
      <c r="Q12" s="72">
        <f>IF(RES_hh_fech!Q12=0,0,RES_hh_fech!Q12/RES_summary!Q$19)</f>
        <v>66.166336541630301</v>
      </c>
      <c r="R12" s="72">
        <f>IF(RES_hh_fech!R12=0,0,RES_hh_fech!R12/RES_summary!R$19)</f>
        <v>69.6023718127107</v>
      </c>
      <c r="S12" s="72">
        <f>IF(RES_hh_fech!S12=0,0,RES_hh_fech!S12/RES_summary!S$19)</f>
        <v>63.927045091205308</v>
      </c>
      <c r="T12" s="72">
        <f>IF(RES_hh_fech!T12=0,0,RES_hh_fech!T12/RES_summary!T$19)</f>
        <v>57.809752593588456</v>
      </c>
      <c r="U12" s="72">
        <f>IF(RES_hh_fech!U12=0,0,RES_hh_fech!U12/RES_summary!U$19)</f>
        <v>51.945027552546549</v>
      </c>
      <c r="V12" s="72">
        <f>IF(RES_hh_fech!V12=0,0,RES_hh_fech!V12/RES_summary!V$19)</f>
        <v>50.765042406501436</v>
      </c>
      <c r="W12" s="72">
        <f>IF(RES_hh_fech!W12=0,0,RES_hh_fech!W12/RES_summary!W$19)</f>
        <v>48.606681591947954</v>
      </c>
      <c r="DA12" s="89" t="s">
        <v>557</v>
      </c>
    </row>
    <row r="13" spans="1:105" ht="12" customHeight="1" x14ac:dyDescent="0.25">
      <c r="A13" s="73" t="s">
        <v>94</v>
      </c>
      <c r="B13" s="74">
        <f>IF(RES_hh_fech!B13=0,0,RES_hh_fech!B13/RES_summary!B$19)</f>
        <v>180.78215497278575</v>
      </c>
      <c r="C13" s="74">
        <f>IF(RES_hh_fech!C13=0,0,RES_hh_fech!C13/RES_summary!C$19)</f>
        <v>183.53301877764986</v>
      </c>
      <c r="D13" s="74">
        <f>IF(RES_hh_fech!D13=0,0,RES_hh_fech!D13/RES_summary!D$19)</f>
        <v>181.69162858930736</v>
      </c>
      <c r="E13" s="74">
        <f>IF(RES_hh_fech!E13=0,0,RES_hh_fech!E13/RES_summary!E$19)</f>
        <v>188.7180133482897</v>
      </c>
      <c r="F13" s="74">
        <f>IF(RES_hh_fech!F13=0,0,RES_hh_fech!F13/RES_summary!F$19)</f>
        <v>188.51615848784681</v>
      </c>
      <c r="G13" s="74">
        <f>IF(RES_hh_fech!G13=0,0,RES_hh_fech!G13/RES_summary!G$19)</f>
        <v>203.38935411113619</v>
      </c>
      <c r="H13" s="74">
        <f>IF(RES_hh_fech!H13=0,0,RES_hh_fech!H13/RES_summary!H$19)</f>
        <v>201.84259238873366</v>
      </c>
      <c r="I13" s="74">
        <f>IF(RES_hh_fech!I13=0,0,RES_hh_fech!I13/RES_summary!I$19)</f>
        <v>193.093975109572</v>
      </c>
      <c r="J13" s="74">
        <f>IF(RES_hh_fech!J13=0,0,RES_hh_fech!J13/RES_summary!J$19)</f>
        <v>186.67658490641114</v>
      </c>
      <c r="K13" s="74">
        <f>IF(RES_hh_fech!K13=0,0,RES_hh_fech!K13/RES_summary!K$19)</f>
        <v>201.68829620587158</v>
      </c>
      <c r="L13" s="74">
        <f>IF(RES_hh_fech!L13=0,0,RES_hh_fech!L13/RES_summary!L$19)</f>
        <v>236.77010134834043</v>
      </c>
      <c r="M13" s="74">
        <f>IF(RES_hh_fech!M13=0,0,RES_hh_fech!M13/RES_summary!M$19)</f>
        <v>200.85259639300736</v>
      </c>
      <c r="N13" s="74">
        <f>IF(RES_hh_fech!N13=0,0,RES_hh_fech!N13/RES_summary!N$19)</f>
        <v>225.04653447410814</v>
      </c>
      <c r="O13" s="74">
        <f>IF(RES_hh_fech!O13=0,0,RES_hh_fech!O13/RES_summary!O$19)</f>
        <v>210.02194258529798</v>
      </c>
      <c r="P13" s="74">
        <f>IF(RES_hh_fech!P13=0,0,RES_hh_fech!P13/RES_summary!P$19)</f>
        <v>182.3289386413629</v>
      </c>
      <c r="Q13" s="74">
        <f>IF(RES_hh_fech!Q13=0,0,RES_hh_fech!Q13/RES_summary!Q$19)</f>
        <v>194.59181818028651</v>
      </c>
      <c r="R13" s="74">
        <f>IF(RES_hh_fech!R13=0,0,RES_hh_fech!R13/RES_summary!R$19)</f>
        <v>191.81044281324938</v>
      </c>
      <c r="S13" s="74">
        <f>IF(RES_hh_fech!S13=0,0,RES_hh_fech!S13/RES_summary!S$19)</f>
        <v>199.87321751765808</v>
      </c>
      <c r="T13" s="74">
        <f>IF(RES_hh_fech!T13=0,0,RES_hh_fech!T13/RES_summary!T$19)</f>
        <v>193.66192758124473</v>
      </c>
      <c r="U13" s="74">
        <f>IF(RES_hh_fech!U13=0,0,RES_hh_fech!U13/RES_summary!U$19)</f>
        <v>183.17416069369753</v>
      </c>
      <c r="V13" s="74">
        <f>IF(RES_hh_fech!V13=0,0,RES_hh_fech!V13/RES_summary!V$19)</f>
        <v>168.18889037559273</v>
      </c>
      <c r="W13" s="74">
        <f>IF(RES_hh_fech!W13=0,0,RES_hh_fech!W13/RES_summary!W$19)</f>
        <v>194.29638836192251</v>
      </c>
      <c r="DA13" s="90" t="s">
        <v>558</v>
      </c>
    </row>
    <row r="14" spans="1:105" ht="12" customHeight="1" x14ac:dyDescent="0.25">
      <c r="A14" s="75" t="s">
        <v>97</v>
      </c>
      <c r="B14" s="76">
        <f>IF(RES_hh_fech!B14=0,0,RES_hh_fech!B14/RES_summary!B$19)</f>
        <v>1.0386847587560211</v>
      </c>
      <c r="C14" s="76">
        <f>IF(RES_hh_fech!C14=0,0,RES_hh_fech!C14/RES_summary!C$19)</f>
        <v>1.0353744824940974</v>
      </c>
      <c r="D14" s="76">
        <f>IF(RES_hh_fech!D14=0,0,RES_hh_fech!D14/RES_summary!D$19)</f>
        <v>0.95324643182871638</v>
      </c>
      <c r="E14" s="76">
        <f>IF(RES_hh_fech!E14=0,0,RES_hh_fech!E14/RES_summary!E$19)</f>
        <v>0.92883589991695692</v>
      </c>
      <c r="F14" s="76">
        <f>IF(RES_hh_fech!F14=0,0,RES_hh_fech!F14/RES_summary!F$19)</f>
        <v>0.81136611816201254</v>
      </c>
      <c r="G14" s="76">
        <f>IF(RES_hh_fech!G14=0,0,RES_hh_fech!G14/RES_summary!G$19)</f>
        <v>0.98877586132055628</v>
      </c>
      <c r="H14" s="76">
        <f>IF(RES_hh_fech!H14=0,0,RES_hh_fech!H14/RES_summary!H$19)</f>
        <v>0.88258506113255963</v>
      </c>
      <c r="I14" s="76">
        <f>IF(RES_hh_fech!I14=0,0,RES_hh_fech!I14/RES_summary!I$19)</f>
        <v>0.82794772665863248</v>
      </c>
      <c r="J14" s="76">
        <f>IF(RES_hh_fech!J14=0,0,RES_hh_fech!J14/RES_summary!J$19)</f>
        <v>0.79198700291355451</v>
      </c>
      <c r="K14" s="76">
        <f>IF(RES_hh_fech!K14=0,0,RES_hh_fech!K14/RES_summary!K$19)</f>
        <v>0.78449873674079451</v>
      </c>
      <c r="L14" s="76">
        <f>IF(RES_hh_fech!L14=0,0,RES_hh_fech!L14/RES_summary!L$19)</f>
        <v>0.92019772926052623</v>
      </c>
      <c r="M14" s="76">
        <f>IF(RES_hh_fech!M14=0,0,RES_hh_fech!M14/RES_summary!M$19)</f>
        <v>0.8716853804741953</v>
      </c>
      <c r="N14" s="76">
        <f>IF(RES_hh_fech!N14=0,0,RES_hh_fech!N14/RES_summary!N$19)</f>
        <v>0.92073993009074007</v>
      </c>
      <c r="O14" s="76">
        <f>IF(RES_hh_fech!O14=0,0,RES_hh_fech!O14/RES_summary!O$19)</f>
        <v>0.83513098871204339</v>
      </c>
      <c r="P14" s="76">
        <f>IF(RES_hh_fech!P14=0,0,RES_hh_fech!P14/RES_summary!P$19)</f>
        <v>0.76716069685811361</v>
      </c>
      <c r="Q14" s="76">
        <f>IF(RES_hh_fech!Q14=0,0,RES_hh_fech!Q14/RES_summary!Q$19)</f>
        <v>0.77157610652510134</v>
      </c>
      <c r="R14" s="76">
        <f>IF(RES_hh_fech!R14=0,0,RES_hh_fech!R14/RES_summary!R$19)</f>
        <v>0.78928925058137889</v>
      </c>
      <c r="S14" s="76">
        <f>IF(RES_hh_fech!S14=0,0,RES_hh_fech!S14/RES_summary!S$19)</f>
        <v>0.78138423303483229</v>
      </c>
      <c r="T14" s="76">
        <f>IF(RES_hh_fech!T14=0,0,RES_hh_fech!T14/RES_summary!T$19)</f>
        <v>0.72232789216135573</v>
      </c>
      <c r="U14" s="76">
        <f>IF(RES_hh_fech!U14=0,0,RES_hh_fech!U14/RES_summary!U$19)</f>
        <v>0.70936481106252369</v>
      </c>
      <c r="V14" s="76">
        <f>IF(RES_hh_fech!V14=0,0,RES_hh_fech!V14/RES_summary!V$19)</f>
        <v>0.69324653972303463</v>
      </c>
      <c r="W14" s="76">
        <f>IF(RES_hh_fech!W14=0,0,RES_hh_fech!W14/RES_summary!W$19)</f>
        <v>0.76198533005618663</v>
      </c>
      <c r="DA14" s="91" t="s">
        <v>559</v>
      </c>
    </row>
    <row r="15" spans="1:105" ht="12.95" customHeight="1" x14ac:dyDescent="0.25">
      <c r="A15" s="68" t="s">
        <v>92</v>
      </c>
      <c r="B15" s="69">
        <f>IF(RES_hh_fech!B15=0,0,RES_hh_fech!B15/RES_summary!B$19)</f>
        <v>1.3593769427932117E-2</v>
      </c>
      <c r="C15" s="69">
        <f>IF(RES_hh_fech!C15=0,0,RES_hh_fech!C15/RES_summary!C$19)</f>
        <v>1.411315210600354E-2</v>
      </c>
      <c r="D15" s="69">
        <f>IF(RES_hh_fech!D15=0,0,RES_hh_fech!D15/RES_summary!D$19)</f>
        <v>1.4583332122216446E-2</v>
      </c>
      <c r="E15" s="69">
        <f>IF(RES_hh_fech!E15=0,0,RES_hh_fech!E15/RES_summary!E$19)</f>
        <v>1.4964997008903021E-2</v>
      </c>
      <c r="F15" s="69">
        <f>IF(RES_hh_fech!F15=0,0,RES_hh_fech!F15/RES_summary!F$19)</f>
        <v>1.5536620426370783E-2</v>
      </c>
      <c r="G15" s="69">
        <f>IF(RES_hh_fech!G15=0,0,RES_hh_fech!G15/RES_summary!G$19)</f>
        <v>1.6975097136709628E-2</v>
      </c>
      <c r="H15" s="69">
        <f>IF(RES_hh_fech!H15=0,0,RES_hh_fech!H15/RES_summary!H$19)</f>
        <v>1.8469352059260289E-2</v>
      </c>
      <c r="I15" s="69">
        <f>IF(RES_hh_fech!I15=0,0,RES_hh_fech!I15/RES_summary!I$19)</f>
        <v>1.992436907946692E-2</v>
      </c>
      <c r="J15" s="69">
        <f>IF(RES_hh_fech!J15=0,0,RES_hh_fech!J15/RES_summary!J$19)</f>
        <v>2.081994759409863E-2</v>
      </c>
      <c r="K15" s="69">
        <f>IF(RES_hh_fech!K15=0,0,RES_hh_fech!K15/RES_summary!K$19)</f>
        <v>2.2088164832551275E-2</v>
      </c>
      <c r="L15" s="69">
        <f>IF(RES_hh_fech!L15=0,0,RES_hh_fech!L15/RES_summary!L$19)</f>
        <v>2.6140170893500056E-2</v>
      </c>
      <c r="M15" s="69">
        <f>IF(RES_hh_fech!M15=0,0,RES_hh_fech!M15/RES_summary!M$19)</f>
        <v>2.5685833435209814E-2</v>
      </c>
      <c r="N15" s="69">
        <f>IF(RES_hh_fech!N15=0,0,RES_hh_fech!N15/RES_summary!N$19)</f>
        <v>2.7957213679892238E-2</v>
      </c>
      <c r="O15" s="69">
        <f>IF(RES_hh_fech!O15=0,0,RES_hh_fech!O15/RES_summary!O$19)</f>
        <v>2.9829964250027603E-2</v>
      </c>
      <c r="P15" s="69">
        <f>IF(RES_hh_fech!P15=0,0,RES_hh_fech!P15/RES_summary!P$19)</f>
        <v>3.4771251802469795E-2</v>
      </c>
      <c r="Q15" s="69">
        <f>IF(RES_hh_fech!Q15=0,0,RES_hh_fech!Q15/RES_summary!Q$19)</f>
        <v>3.4690789302241266E-2</v>
      </c>
      <c r="R15" s="69">
        <f>IF(RES_hh_fech!R15=0,0,RES_hh_fech!R15/RES_summary!R$19)</f>
        <v>3.5685110316436709E-2</v>
      </c>
      <c r="S15" s="69">
        <f>IF(RES_hh_fech!S15=0,0,RES_hh_fech!S15/RES_summary!S$19)</f>
        <v>3.8050382687383873E-2</v>
      </c>
      <c r="T15" s="69">
        <f>IF(RES_hh_fech!T15=0,0,RES_hh_fech!T15/RES_summary!T$19)</f>
        <v>4.1057123614055342E-2</v>
      </c>
      <c r="U15" s="69">
        <f>IF(RES_hh_fech!U15=0,0,RES_hh_fech!U15/RES_summary!U$19)</f>
        <v>4.2372381400986023E-2</v>
      </c>
      <c r="V15" s="69">
        <f>IF(RES_hh_fech!V15=0,0,RES_hh_fech!V15/RES_summary!V$19)</f>
        <v>4.5805812282904937E-2</v>
      </c>
      <c r="W15" s="69">
        <f>IF(RES_hh_fech!W15=0,0,RES_hh_fech!W15/RES_summary!W$19)</f>
        <v>4.7589237707179946E-2</v>
      </c>
      <c r="DA15" s="88" t="s">
        <v>297</v>
      </c>
    </row>
    <row r="16" spans="1:105" ht="12" customHeight="1" x14ac:dyDescent="0.25">
      <c r="A16" s="28" t="s">
        <v>91</v>
      </c>
      <c r="B16" s="72">
        <f>IF(RES_hh_fech!B16=0,0,RES_hh_fech!B16/RES_summary!B$19)</f>
        <v>1.3593769427932117E-2</v>
      </c>
      <c r="C16" s="72">
        <f>IF(RES_hh_fech!C16=0,0,RES_hh_fech!C16/RES_summary!C$19)</f>
        <v>1.411315210600354E-2</v>
      </c>
      <c r="D16" s="72">
        <f>IF(RES_hh_fech!D16=0,0,RES_hh_fech!D16/RES_summary!D$19)</f>
        <v>1.4583332122216446E-2</v>
      </c>
      <c r="E16" s="72">
        <f>IF(RES_hh_fech!E16=0,0,RES_hh_fech!E16/RES_summary!E$19)</f>
        <v>1.4964997008903021E-2</v>
      </c>
      <c r="F16" s="72">
        <f>IF(RES_hh_fech!F16=0,0,RES_hh_fech!F16/RES_summary!F$19)</f>
        <v>1.5536620426370783E-2</v>
      </c>
      <c r="G16" s="72">
        <f>IF(RES_hh_fech!G16=0,0,RES_hh_fech!G16/RES_summary!G$19)</f>
        <v>1.6975097136709628E-2</v>
      </c>
      <c r="H16" s="72">
        <f>IF(RES_hh_fech!H16=0,0,RES_hh_fech!H16/RES_summary!H$19)</f>
        <v>1.8469352059260289E-2</v>
      </c>
      <c r="I16" s="72">
        <f>IF(RES_hh_fech!I16=0,0,RES_hh_fech!I16/RES_summary!I$19)</f>
        <v>1.992436907946692E-2</v>
      </c>
      <c r="J16" s="72">
        <f>IF(RES_hh_fech!J16=0,0,RES_hh_fech!J16/RES_summary!J$19)</f>
        <v>2.081994759409863E-2</v>
      </c>
      <c r="K16" s="72">
        <f>IF(RES_hh_fech!K16=0,0,RES_hh_fech!K16/RES_summary!K$19)</f>
        <v>2.2088164832551275E-2</v>
      </c>
      <c r="L16" s="72">
        <f>IF(RES_hh_fech!L16=0,0,RES_hh_fech!L16/RES_summary!L$19)</f>
        <v>2.6140170893500056E-2</v>
      </c>
      <c r="M16" s="72">
        <f>IF(RES_hh_fech!M16=0,0,RES_hh_fech!M16/RES_summary!M$19)</f>
        <v>2.5685833435209814E-2</v>
      </c>
      <c r="N16" s="72">
        <f>IF(RES_hh_fech!N16=0,0,RES_hh_fech!N16/RES_summary!N$19)</f>
        <v>2.7957213679892238E-2</v>
      </c>
      <c r="O16" s="72">
        <f>IF(RES_hh_fech!O16=0,0,RES_hh_fech!O16/RES_summary!O$19)</f>
        <v>2.9829964250027603E-2</v>
      </c>
      <c r="P16" s="72">
        <f>IF(RES_hh_fech!P16=0,0,RES_hh_fech!P16/RES_summary!P$19)</f>
        <v>3.4771251802469795E-2</v>
      </c>
      <c r="Q16" s="72">
        <f>IF(RES_hh_fech!Q16=0,0,RES_hh_fech!Q16/RES_summary!Q$19)</f>
        <v>3.4690789302241266E-2</v>
      </c>
      <c r="R16" s="72">
        <f>IF(RES_hh_fech!R16=0,0,RES_hh_fech!R16/RES_summary!R$19)</f>
        <v>3.5685110316436709E-2</v>
      </c>
      <c r="S16" s="72">
        <f>IF(RES_hh_fech!S16=0,0,RES_hh_fech!S16/RES_summary!S$19)</f>
        <v>3.8050382687383873E-2</v>
      </c>
      <c r="T16" s="72">
        <f>IF(RES_hh_fech!T16=0,0,RES_hh_fech!T16/RES_summary!T$19)</f>
        <v>4.1057123614055342E-2</v>
      </c>
      <c r="U16" s="72">
        <f>IF(RES_hh_fech!U16=0,0,RES_hh_fech!U16/RES_summary!U$19)</f>
        <v>4.2372381400986023E-2</v>
      </c>
      <c r="V16" s="72">
        <f>IF(RES_hh_fech!V16=0,0,RES_hh_fech!V16/RES_summary!V$19)</f>
        <v>4.5805812282904937E-2</v>
      </c>
      <c r="W16" s="72">
        <f>IF(RES_hh_fech!W16=0,0,RES_hh_fech!W16/RES_summary!W$19)</f>
        <v>4.7589237707179946E-2</v>
      </c>
      <c r="DA16" s="89" t="s">
        <v>560</v>
      </c>
    </row>
    <row r="17" spans="1:105" ht="12.95" customHeight="1" x14ac:dyDescent="0.25">
      <c r="A17" s="68" t="s">
        <v>55</v>
      </c>
      <c r="B17" s="69">
        <f>IF(RES_hh_fech!B17=0,0,RES_hh_fech!B17/RES_summary!B$19)</f>
        <v>12.929686831187221</v>
      </c>
      <c r="C17" s="69">
        <f>IF(RES_hh_fech!C17=0,0,RES_hh_fech!C17/RES_summary!C$19)</f>
        <v>12.351831260839441</v>
      </c>
      <c r="D17" s="69">
        <f>IF(RES_hh_fech!D17=0,0,RES_hh_fech!D17/RES_summary!D$19)</f>
        <v>12.17287300775374</v>
      </c>
      <c r="E17" s="69">
        <f>IF(RES_hh_fech!E17=0,0,RES_hh_fech!E17/RES_summary!E$19)</f>
        <v>12.148955546877676</v>
      </c>
      <c r="F17" s="69">
        <f>IF(RES_hh_fech!F17=0,0,RES_hh_fech!F17/RES_summary!F$19)</f>
        <v>12.171567660293137</v>
      </c>
      <c r="G17" s="69">
        <f>IF(RES_hh_fech!G17=0,0,RES_hh_fech!G17/RES_summary!G$19)</f>
        <v>12.728842482183417</v>
      </c>
      <c r="H17" s="69">
        <f>IF(RES_hh_fech!H17=0,0,RES_hh_fech!H17/RES_summary!H$19)</f>
        <v>12.64606059274964</v>
      </c>
      <c r="I17" s="69">
        <f>IF(RES_hh_fech!I17=0,0,RES_hh_fech!I17/RES_summary!I$19)</f>
        <v>12.516075569251964</v>
      </c>
      <c r="J17" s="69">
        <f>IF(RES_hh_fech!J17=0,0,RES_hh_fech!J17/RES_summary!J$19)</f>
        <v>11.7565575448358</v>
      </c>
      <c r="K17" s="69">
        <f>IF(RES_hh_fech!K17=0,0,RES_hh_fech!K17/RES_summary!K$19)</f>
        <v>12.352747259198823</v>
      </c>
      <c r="L17" s="69">
        <f>IF(RES_hh_fech!L17=0,0,RES_hh_fech!L17/RES_summary!L$19)</f>
        <v>11.958545256564095</v>
      </c>
      <c r="M17" s="69">
        <f>IF(RES_hh_fech!M17=0,0,RES_hh_fech!M17/RES_summary!M$19)</f>
        <v>12.513312649744332</v>
      </c>
      <c r="N17" s="69">
        <f>IF(RES_hh_fech!N17=0,0,RES_hh_fech!N17/RES_summary!N$19)</f>
        <v>12.541302563754948</v>
      </c>
      <c r="O17" s="69">
        <f>IF(RES_hh_fech!O17=0,0,RES_hh_fech!O17/RES_summary!O$19)</f>
        <v>13.422769118910855</v>
      </c>
      <c r="P17" s="69">
        <f>IF(RES_hh_fech!P17=0,0,RES_hh_fech!P17/RES_summary!P$19)</f>
        <v>13.476863003728941</v>
      </c>
      <c r="Q17" s="69">
        <f>IF(RES_hh_fech!Q17=0,0,RES_hh_fech!Q17/RES_summary!Q$19)</f>
        <v>14.593073548906148</v>
      </c>
      <c r="R17" s="69">
        <f>IF(RES_hh_fech!R17=0,0,RES_hh_fech!R17/RES_summary!R$19)</f>
        <v>15.573690528356918</v>
      </c>
      <c r="S17" s="69">
        <f>IF(RES_hh_fech!S17=0,0,RES_hh_fech!S17/RES_summary!S$19)</f>
        <v>14.476435387833805</v>
      </c>
      <c r="T17" s="69">
        <f>IF(RES_hh_fech!T17=0,0,RES_hh_fech!T17/RES_summary!T$19)</f>
        <v>15.142070484502016</v>
      </c>
      <c r="U17" s="69">
        <f>IF(RES_hh_fech!U17=0,0,RES_hh_fech!U17/RES_summary!U$19)</f>
        <v>15.009958953084983</v>
      </c>
      <c r="V17" s="69">
        <f>IF(RES_hh_fech!V17=0,0,RES_hh_fech!V17/RES_summary!V$19)</f>
        <v>14.310875290726566</v>
      </c>
      <c r="W17" s="69">
        <f>IF(RES_hh_fech!W17=0,0,RES_hh_fech!W17/RES_summary!W$19)</f>
        <v>15.282596022581114</v>
      </c>
      <c r="DA17" s="88" t="s">
        <v>298</v>
      </c>
    </row>
    <row r="18" spans="1:105" ht="12" customHeight="1" x14ac:dyDescent="0.25">
      <c r="A18" s="28" t="s">
        <v>51</v>
      </c>
      <c r="B18" s="72">
        <f>IF(RES_hh_fech!B18=0,0,RES_hh_fech!B18/RES_summary!B$19)</f>
        <v>0</v>
      </c>
      <c r="C18" s="72">
        <f>IF(RES_hh_fech!C18=0,0,RES_hh_fech!C18/RES_summary!C$19)</f>
        <v>0</v>
      </c>
      <c r="D18" s="72">
        <f>IF(RES_hh_fech!D18=0,0,RES_hh_fech!D18/RES_summary!D$19)</f>
        <v>0</v>
      </c>
      <c r="E18" s="72">
        <f>IF(RES_hh_fech!E18=0,0,RES_hh_fech!E18/RES_summary!E$19)</f>
        <v>0</v>
      </c>
      <c r="F18" s="72">
        <f>IF(RES_hh_fech!F18=0,0,RES_hh_fech!F18/RES_summary!F$19)</f>
        <v>0</v>
      </c>
      <c r="G18" s="72">
        <f>IF(RES_hh_fech!G18=0,0,RES_hh_fech!G18/RES_summary!G$19)</f>
        <v>0</v>
      </c>
      <c r="H18" s="72">
        <f>IF(RES_hh_fech!H18=0,0,RES_hh_fech!H18/RES_summary!H$19)</f>
        <v>0</v>
      </c>
      <c r="I18" s="72">
        <f>IF(RES_hh_fech!I18=0,0,RES_hh_fech!I18/RES_summary!I$19)</f>
        <v>0</v>
      </c>
      <c r="J18" s="72">
        <f>IF(RES_hh_fech!J18=0,0,RES_hh_fech!J18/RES_summary!J$19)</f>
        <v>0</v>
      </c>
      <c r="K18" s="72">
        <f>IF(RES_hh_fech!K18=0,0,RES_hh_fech!K18/RES_summary!K$19)</f>
        <v>0</v>
      </c>
      <c r="L18" s="72">
        <f>IF(RES_hh_fech!L18=0,0,RES_hh_fech!L18/RES_summary!L$19)</f>
        <v>0</v>
      </c>
      <c r="M18" s="72">
        <f>IF(RES_hh_fech!M18=0,0,RES_hh_fech!M18/RES_summary!M$19)</f>
        <v>0</v>
      </c>
      <c r="N18" s="72">
        <f>IF(RES_hh_fech!N18=0,0,RES_hh_fech!N18/RES_summary!N$19)</f>
        <v>0</v>
      </c>
      <c r="O18" s="72">
        <f>IF(RES_hh_fech!O18=0,0,RES_hh_fech!O18/RES_summary!O$19)</f>
        <v>0</v>
      </c>
      <c r="P18" s="72">
        <f>IF(RES_hh_fech!P18=0,0,RES_hh_fech!P18/RES_summary!P$19)</f>
        <v>0</v>
      </c>
      <c r="Q18" s="72">
        <f>IF(RES_hh_fech!Q18=0,0,RES_hh_fech!Q18/RES_summary!Q$19)</f>
        <v>0</v>
      </c>
      <c r="R18" s="72">
        <f>IF(RES_hh_fech!R18=0,0,RES_hh_fech!R18/RES_summary!R$19)</f>
        <v>0</v>
      </c>
      <c r="S18" s="72">
        <f>IF(RES_hh_fech!S18=0,0,RES_hh_fech!S18/RES_summary!S$19)</f>
        <v>0</v>
      </c>
      <c r="T18" s="72">
        <f>IF(RES_hh_fech!T18=0,0,RES_hh_fech!T18/RES_summary!T$19)</f>
        <v>0</v>
      </c>
      <c r="U18" s="72">
        <f>IF(RES_hh_fech!U18=0,0,RES_hh_fech!U18/RES_summary!U$19)</f>
        <v>0</v>
      </c>
      <c r="V18" s="72">
        <f>IF(RES_hh_fech!V18=0,0,RES_hh_fech!V18/RES_summary!V$19)</f>
        <v>0</v>
      </c>
      <c r="W18" s="72">
        <f>IF(RES_hh_fech!W18=0,0,RES_hh_fech!W18/RES_summary!W$19)</f>
        <v>0</v>
      </c>
      <c r="DA18" s="89" t="s">
        <v>561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0</v>
      </c>
      <c r="C19" s="72">
        <f>IF(RES_hh_fech!C19=0,0,RES_hh_fech!C19/RES_summary!C$19)</f>
        <v>0</v>
      </c>
      <c r="D19" s="72">
        <f>IF(RES_hh_fech!D19=0,0,RES_hh_fech!D19/RES_summary!D$19)</f>
        <v>10.965269394386379</v>
      </c>
      <c r="E19" s="72">
        <f>IF(RES_hh_fech!E19=0,0,RES_hh_fech!E19/RES_summary!E$19)</f>
        <v>12.830715907853044</v>
      </c>
      <c r="F19" s="72">
        <f>IF(RES_hh_fech!F19=0,0,RES_hh_fech!F19/RES_summary!F$19)</f>
        <v>10.162216460431951</v>
      </c>
      <c r="G19" s="72">
        <f>IF(RES_hh_fech!G19=0,0,RES_hh_fech!G19/RES_summary!G$19)</f>
        <v>12.677270820060656</v>
      </c>
      <c r="H19" s="72">
        <f>IF(RES_hh_fech!H19=0,0,RES_hh_fech!H19/RES_summary!H$19)</f>
        <v>11.643364941369372</v>
      </c>
      <c r="I19" s="72">
        <f>IF(RES_hh_fech!I19=0,0,RES_hh_fech!I19/RES_summary!I$19)</f>
        <v>12.537483151516907</v>
      </c>
      <c r="J19" s="72">
        <f>IF(RES_hh_fech!J19=0,0,RES_hh_fech!J19/RES_summary!J$19)</f>
        <v>11.614905530834308</v>
      </c>
      <c r="K19" s="72">
        <f>IF(RES_hh_fech!K19=0,0,RES_hh_fech!K19/RES_summary!K$19)</f>
        <v>11.885308124242053</v>
      </c>
      <c r="L19" s="72">
        <f>IF(RES_hh_fech!L19=0,0,RES_hh_fech!L19/RES_summary!L$19)</f>
        <v>11.418967829419588</v>
      </c>
      <c r="M19" s="72">
        <f>IF(RES_hh_fech!M19=0,0,RES_hh_fech!M19/RES_summary!M$19)</f>
        <v>12.229992701117176</v>
      </c>
      <c r="N19" s="72">
        <f>IF(RES_hh_fech!N19=0,0,RES_hh_fech!N19/RES_summary!N$19)</f>
        <v>10.993658615820769</v>
      </c>
      <c r="O19" s="72">
        <f>IF(RES_hh_fech!O19=0,0,RES_hh_fech!O19/RES_summary!O$19)</f>
        <v>11.693952751317632</v>
      </c>
      <c r="P19" s="72">
        <f>IF(RES_hh_fech!P19=0,0,RES_hh_fech!P19/RES_summary!P$19)</f>
        <v>16.633929235021853</v>
      </c>
      <c r="Q19" s="72">
        <f>IF(RES_hh_fech!Q19=0,0,RES_hh_fech!Q19/RES_summary!Q$19)</f>
        <v>11.92193779871549</v>
      </c>
      <c r="R19" s="72">
        <f>IF(RES_hh_fech!R19=0,0,RES_hh_fech!R19/RES_summary!R$19)</f>
        <v>13.635213374071784</v>
      </c>
      <c r="S19" s="72">
        <f>IF(RES_hh_fech!S19=0,0,RES_hh_fech!S19/RES_summary!S$19)</f>
        <v>14.046315788051091</v>
      </c>
      <c r="T19" s="72">
        <f>IF(RES_hh_fech!T19=0,0,RES_hh_fech!T19/RES_summary!T$19)</f>
        <v>13.528235209491069</v>
      </c>
      <c r="U19" s="72">
        <f>IF(RES_hh_fech!U19=0,0,RES_hh_fech!U19/RES_summary!U$19)</f>
        <v>13.196605798805237</v>
      </c>
      <c r="V19" s="72">
        <f>IF(RES_hh_fech!V19=0,0,RES_hh_fech!V19/RES_summary!V$19)</f>
        <v>12.61961190480902</v>
      </c>
      <c r="W19" s="72">
        <f>IF(RES_hh_fech!W19=0,0,RES_hh_fech!W19/RES_summary!W$19)</f>
        <v>14.023256305192172</v>
      </c>
      <c r="DA19" s="89" t="s">
        <v>562</v>
      </c>
    </row>
    <row r="20" spans="1:105" ht="12" customHeight="1" x14ac:dyDescent="0.25">
      <c r="A20" s="28" t="s">
        <v>205</v>
      </c>
      <c r="B20" s="72">
        <f>IF(RES_hh_fech!B20=0,0,RES_hh_fech!B20/RES_summary!B$19)</f>
        <v>17.189153903209117</v>
      </c>
      <c r="C20" s="72">
        <f>IF(RES_hh_fech!C20=0,0,RES_hh_fech!C20/RES_summary!C$19)</f>
        <v>16.097529153329294</v>
      </c>
      <c r="D20" s="72">
        <f>IF(RES_hh_fech!D20=0,0,RES_hh_fech!D20/RES_summary!D$19)</f>
        <v>16.05569679536837</v>
      </c>
      <c r="E20" s="72">
        <f>IF(RES_hh_fech!E20=0,0,RES_hh_fech!E20/RES_summary!E$19)</f>
        <v>16.411004530345142</v>
      </c>
      <c r="F20" s="72">
        <f>IF(RES_hh_fech!F20=0,0,RES_hh_fech!F20/RES_summary!F$19)</f>
        <v>13.465669733163427</v>
      </c>
      <c r="G20" s="72">
        <f>IF(RES_hh_fech!G20=0,0,RES_hh_fech!G20/RES_summary!G$19)</f>
        <v>19.567731864284525</v>
      </c>
      <c r="H20" s="72">
        <f>IF(RES_hh_fech!H20=0,0,RES_hh_fech!H20/RES_summary!H$19)</f>
        <v>16.740362799920025</v>
      </c>
      <c r="I20" s="72">
        <f>IF(RES_hh_fech!I20=0,0,RES_hh_fech!I20/RES_summary!I$19)</f>
        <v>16.214935938330157</v>
      </c>
      <c r="J20" s="72">
        <f>IF(RES_hh_fech!J20=0,0,RES_hh_fech!J20/RES_summary!J$19)</f>
        <v>16.026276103279713</v>
      </c>
      <c r="K20" s="72">
        <f>IF(RES_hh_fech!K20=0,0,RES_hh_fech!K20/RES_summary!K$19)</f>
        <v>16.96376810151995</v>
      </c>
      <c r="L20" s="72">
        <f>IF(RES_hh_fech!L20=0,0,RES_hh_fech!L20/RES_summary!L$19)</f>
        <v>14.341354398438705</v>
      </c>
      <c r="M20" s="72">
        <f>IF(RES_hh_fech!M20=0,0,RES_hh_fech!M20/RES_summary!M$19)</f>
        <v>15.646501819435439</v>
      </c>
      <c r="N20" s="72">
        <f>IF(RES_hh_fech!N20=0,0,RES_hh_fech!N20/RES_summary!N$19)</f>
        <v>15.782452519528269</v>
      </c>
      <c r="O20" s="72">
        <f>IF(RES_hh_fech!O20=0,0,RES_hh_fech!O20/RES_summary!O$19)</f>
        <v>17.397011024102955</v>
      </c>
      <c r="P20" s="72">
        <f>IF(RES_hh_fech!P20=0,0,RES_hh_fech!P20/RES_summary!P$19)</f>
        <v>17.325376814385272</v>
      </c>
      <c r="Q20" s="72">
        <f>IF(RES_hh_fech!Q20=0,0,RES_hh_fech!Q20/RES_summary!Q$19)</f>
        <v>19.399173783741706</v>
      </c>
      <c r="R20" s="72">
        <f>IF(RES_hh_fech!R20=0,0,RES_hh_fech!R20/RES_summary!R$19)</f>
        <v>18.830476958601743</v>
      </c>
      <c r="S20" s="72">
        <f>IF(RES_hh_fech!S20=0,0,RES_hh_fech!S20/RES_summary!S$19)</f>
        <v>18.308200384992023</v>
      </c>
      <c r="T20" s="72">
        <f>IF(RES_hh_fech!T20=0,0,RES_hh_fech!T20/RES_summary!T$19)</f>
        <v>18.607647790960911</v>
      </c>
      <c r="U20" s="72">
        <f>IF(RES_hh_fech!U20=0,0,RES_hh_fech!U20/RES_summary!U$19)</f>
        <v>19.475656274148761</v>
      </c>
      <c r="V20" s="72">
        <f>IF(RES_hh_fech!V20=0,0,RES_hh_fech!V20/RES_summary!V$19)</f>
        <v>22.015213602502378</v>
      </c>
      <c r="W20" s="72">
        <f>IF(RES_hh_fech!W20=0,0,RES_hh_fech!W20/RES_summary!W$19)</f>
        <v>14.126578161331413</v>
      </c>
      <c r="DA20" s="89" t="s">
        <v>563</v>
      </c>
    </row>
    <row r="21" spans="1:105" ht="12" customHeight="1" x14ac:dyDescent="0.25">
      <c r="A21" s="28" t="s">
        <v>192</v>
      </c>
      <c r="B21" s="72">
        <f>IF(RES_hh_fech!B21=0,0,RES_hh_fech!B21/RES_summary!B$19)</f>
        <v>15.517769802444437</v>
      </c>
      <c r="C21" s="72">
        <f>IF(RES_hh_fech!C21=0,0,RES_hh_fech!C21/RES_summary!C$19)</f>
        <v>17.532175418595664</v>
      </c>
      <c r="D21" s="72">
        <f>IF(RES_hh_fech!D21=0,0,RES_hh_fech!D21/RES_summary!D$19)</f>
        <v>13.642916952139878</v>
      </c>
      <c r="E21" s="72">
        <f>IF(RES_hh_fech!E21=0,0,RES_hh_fech!E21/RES_summary!E$19)</f>
        <v>13.734291375410903</v>
      </c>
      <c r="F21" s="72">
        <f>IF(RES_hh_fech!F21=0,0,RES_hh_fech!F21/RES_summary!F$19)</f>
        <v>15.693907693662473</v>
      </c>
      <c r="G21" s="72">
        <f>IF(RES_hh_fech!G21=0,0,RES_hh_fech!G21/RES_summary!G$19)</f>
        <v>16.244468887775906</v>
      </c>
      <c r="H21" s="72">
        <f>IF(RES_hh_fech!H21=0,0,RES_hh_fech!H21/RES_summary!H$19)</f>
        <v>12.863907628240113</v>
      </c>
      <c r="I21" s="72">
        <f>IF(RES_hh_fech!I21=0,0,RES_hh_fech!I21/RES_summary!I$19)</f>
        <v>10.621395770757312</v>
      </c>
      <c r="J21" s="72">
        <f>IF(RES_hh_fech!J21=0,0,RES_hh_fech!J21/RES_summary!J$19)</f>
        <v>15.477488985502081</v>
      </c>
      <c r="K21" s="72">
        <f>IF(RES_hh_fech!K21=0,0,RES_hh_fech!K21/RES_summary!K$19)</f>
        <v>17.429044983600537</v>
      </c>
      <c r="L21" s="72">
        <f>IF(RES_hh_fech!L21=0,0,RES_hh_fech!L21/RES_summary!L$19)</f>
        <v>15.483009735513647</v>
      </c>
      <c r="M21" s="72">
        <f>IF(RES_hh_fech!M21=0,0,RES_hh_fech!M21/RES_summary!M$19)</f>
        <v>12.030060727148836</v>
      </c>
      <c r="N21" s="72">
        <f>IF(RES_hh_fech!N21=0,0,RES_hh_fech!N21/RES_summary!N$19)</f>
        <v>12.588359057511783</v>
      </c>
      <c r="O21" s="72">
        <f>IF(RES_hh_fech!O21=0,0,RES_hh_fech!O21/RES_summary!O$19)</f>
        <v>14.098545373227665</v>
      </c>
      <c r="P21" s="72">
        <f>IF(RES_hh_fech!P21=0,0,RES_hh_fech!P21/RES_summary!P$19)</f>
        <v>15.127659283219739</v>
      </c>
      <c r="Q21" s="72">
        <f>IF(RES_hh_fech!Q21=0,0,RES_hh_fech!Q21/RES_summary!Q$19)</f>
        <v>16.765796788124455</v>
      </c>
      <c r="R21" s="72">
        <f>IF(RES_hh_fech!R21=0,0,RES_hh_fech!R21/RES_summary!R$19)</f>
        <v>19.418605438284352</v>
      </c>
      <c r="S21" s="72">
        <f>IF(RES_hh_fech!S21=0,0,RES_hh_fech!S21/RES_summary!S$19)</f>
        <v>15.183453739856876</v>
      </c>
      <c r="T21" s="72">
        <f>IF(RES_hh_fech!T21=0,0,RES_hh_fech!T21/RES_summary!T$19)</f>
        <v>16.05172064907795</v>
      </c>
      <c r="U21" s="72">
        <f>IF(RES_hh_fech!U21=0,0,RES_hh_fech!U21/RES_summary!U$19)</f>
        <v>18.32830061596627</v>
      </c>
      <c r="V21" s="72">
        <f>IF(RES_hh_fech!V21=0,0,RES_hh_fech!V21/RES_summary!V$19)</f>
        <v>10.193196763081247</v>
      </c>
      <c r="W21" s="72">
        <f>IF(RES_hh_fech!W21=0,0,RES_hh_fech!W21/RES_summary!W$19)</f>
        <v>17.673046388258186</v>
      </c>
      <c r="DA21" s="89" t="s">
        <v>564</v>
      </c>
    </row>
    <row r="22" spans="1:105" ht="12" customHeight="1" x14ac:dyDescent="0.25">
      <c r="A22" s="28" t="s">
        <v>207</v>
      </c>
      <c r="B22" s="72">
        <f>IF(RES_hh_fech!B22=0,0,RES_hh_fech!B22/RES_summary!B$19)</f>
        <v>18.676874200160309</v>
      </c>
      <c r="C22" s="72">
        <f>IF(RES_hh_fech!C22=0,0,RES_hh_fech!C22/RES_summary!C$19)</f>
        <v>16.364579700079545</v>
      </c>
      <c r="D22" s="72">
        <f>IF(RES_hh_fech!D22=0,0,RES_hh_fech!D22/RES_summary!D$19)</f>
        <v>16.620578482165115</v>
      </c>
      <c r="E22" s="72">
        <f>IF(RES_hh_fech!E22=0,0,RES_hh_fech!E22/RES_summary!E$19)</f>
        <v>16.445921044891925</v>
      </c>
      <c r="F22" s="72">
        <f>IF(RES_hh_fech!F22=0,0,RES_hh_fech!F22/RES_summary!F$19)</f>
        <v>16.340547110583735</v>
      </c>
      <c r="G22" s="72">
        <f>IF(RES_hh_fech!G22=0,0,RES_hh_fech!G22/RES_summary!G$19)</f>
        <v>16.658346421639845</v>
      </c>
      <c r="H22" s="72">
        <f>IF(RES_hh_fech!H22=0,0,RES_hh_fech!H22/RES_summary!H$19)</f>
        <v>15.629753069164584</v>
      </c>
      <c r="I22" s="72">
        <f>IF(RES_hh_fech!I22=0,0,RES_hh_fech!I22/RES_summary!I$19)</f>
        <v>15.517078677735457</v>
      </c>
      <c r="J22" s="72">
        <f>IF(RES_hh_fech!J22=0,0,RES_hh_fech!J22/RES_summary!J$19)</f>
        <v>14.949439165210039</v>
      </c>
      <c r="K22" s="72">
        <f>IF(RES_hh_fech!K22=0,0,RES_hh_fech!K22/RES_summary!K$19)</f>
        <v>13.805381094380429</v>
      </c>
      <c r="L22" s="72">
        <f>IF(RES_hh_fech!L22=0,0,RES_hh_fech!L22/RES_summary!L$19)</f>
        <v>9.6077244457718027</v>
      </c>
      <c r="M22" s="72">
        <f>IF(RES_hh_fech!M22=0,0,RES_hh_fech!M22/RES_summary!M$19)</f>
        <v>15.997274985212002</v>
      </c>
      <c r="N22" s="72">
        <f>IF(RES_hh_fech!N22=0,0,RES_hh_fech!N22/RES_summary!N$19)</f>
        <v>14.347555775869159</v>
      </c>
      <c r="O22" s="72">
        <f>IF(RES_hh_fech!O22=0,0,RES_hh_fech!O22/RES_summary!O$19)</f>
        <v>13.208752271989821</v>
      </c>
      <c r="P22" s="72">
        <f>IF(RES_hh_fech!P22=0,0,RES_hh_fech!P22/RES_summary!P$19)</f>
        <v>13.81742833361848</v>
      </c>
      <c r="Q22" s="72">
        <f>IF(RES_hh_fech!Q22=0,0,RES_hh_fech!Q22/RES_summary!Q$19)</f>
        <v>15.403946255514144</v>
      </c>
      <c r="R22" s="72">
        <f>IF(RES_hh_fech!R22=0,0,RES_hh_fech!R22/RES_summary!R$19)</f>
        <v>16.181379611068866</v>
      </c>
      <c r="S22" s="72">
        <f>IF(RES_hh_fech!S22=0,0,RES_hh_fech!S22/RES_summary!S$19)</f>
        <v>15.669884715329335</v>
      </c>
      <c r="T22" s="72">
        <f>IF(RES_hh_fech!T22=0,0,RES_hh_fech!T22/RES_summary!T$19)</f>
        <v>15.039623591120847</v>
      </c>
      <c r="U22" s="72">
        <f>IF(RES_hh_fech!U22=0,0,RES_hh_fech!U22/RES_summary!U$19)</f>
        <v>15.035000430262448</v>
      </c>
      <c r="V22" s="72">
        <f>IF(RES_hh_fech!V22=0,0,RES_hh_fech!V22/RES_summary!V$19)</f>
        <v>15.642183782230298</v>
      </c>
      <c r="W22" s="72">
        <f>IF(RES_hh_fech!W22=0,0,RES_hh_fech!W22/RES_summary!W$19)</f>
        <v>15.761969163234317</v>
      </c>
      <c r="DA22" s="89" t="s">
        <v>565</v>
      </c>
    </row>
    <row r="23" spans="1:105" ht="12" customHeight="1" x14ac:dyDescent="0.25">
      <c r="A23" s="28" t="s">
        <v>202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DA23" s="89" t="s">
        <v>566</v>
      </c>
    </row>
    <row r="24" spans="1:105" ht="12" customHeight="1" x14ac:dyDescent="0.25">
      <c r="A24" s="28" t="s">
        <v>203</v>
      </c>
      <c r="B24" s="72">
        <f>IF(RES_hh_fech!B24=0,0,RES_hh_fech!B24/RES_summary!B$19)</f>
        <v>10.331093896251881</v>
      </c>
      <c r="C24" s="72">
        <f>IF(RES_hh_fech!C24=0,0,RES_hh_fech!C24/RES_summary!C$19)</f>
        <v>10.397522613761938</v>
      </c>
      <c r="D24" s="72">
        <f>IF(RES_hh_fech!D24=0,0,RES_hh_fech!D24/RES_summary!D$19)</f>
        <v>10.267302244128841</v>
      </c>
      <c r="E24" s="72">
        <f>IF(RES_hh_fech!E24=0,0,RES_hh_fech!E24/RES_summary!E$19)</f>
        <v>10.152109100566269</v>
      </c>
      <c r="F24" s="72">
        <f>IF(RES_hh_fech!F24=0,0,RES_hh_fech!F24/RES_summary!F$19)</f>
        <v>10.57314575809745</v>
      </c>
      <c r="G24" s="72">
        <f>IF(RES_hh_fech!G24=0,0,RES_hh_fech!G24/RES_summary!G$19)</f>
        <v>10.476782563255547</v>
      </c>
      <c r="H24" s="72">
        <f>IF(RES_hh_fech!H24=0,0,RES_hh_fech!H24/RES_summary!H$19)</f>
        <v>10.680338288701428</v>
      </c>
      <c r="I24" s="72">
        <f>IF(RES_hh_fech!I24=0,0,RES_hh_fech!I24/RES_summary!I$19)</f>
        <v>10.792020943541051</v>
      </c>
      <c r="J24" s="72">
        <f>IF(RES_hh_fech!J24=0,0,RES_hh_fech!J24/RES_summary!J$19)</f>
        <v>10.123029888473255</v>
      </c>
      <c r="K24" s="72">
        <f>IF(RES_hh_fech!K24=0,0,RES_hh_fech!K24/RES_summary!K$19)</f>
        <v>10.849390824781619</v>
      </c>
      <c r="L24" s="72">
        <f>IF(RES_hh_fech!L24=0,0,RES_hh_fech!L24/RES_summary!L$19)</f>
        <v>10.973902416070112</v>
      </c>
      <c r="M24" s="72">
        <f>IF(RES_hh_fech!M24=0,0,RES_hh_fech!M24/RES_summary!M$19)</f>
        <v>10.162979114339787</v>
      </c>
      <c r="N24" s="72">
        <f>IF(RES_hh_fech!N24=0,0,RES_hh_fech!N24/RES_summary!N$19)</f>
        <v>10.803152544056777</v>
      </c>
      <c r="O24" s="72">
        <f>IF(RES_hh_fech!O24=0,0,RES_hh_fech!O24/RES_summary!O$19)</f>
        <v>11.868738246562504</v>
      </c>
      <c r="P24" s="72">
        <f>IF(RES_hh_fech!P24=0,0,RES_hh_fech!P24/RES_summary!P$19)</f>
        <v>11.835139706832384</v>
      </c>
      <c r="Q24" s="72">
        <f>IF(RES_hh_fech!Q24=0,0,RES_hh_fech!Q24/RES_summary!Q$19)</f>
        <v>12.878106109693336</v>
      </c>
      <c r="R24" s="72">
        <f>IF(RES_hh_fech!R24=0,0,RES_hh_fech!R24/RES_summary!R$19)</f>
        <v>13.793724707630695</v>
      </c>
      <c r="S24" s="72">
        <f>IF(RES_hh_fech!S24=0,0,RES_hh_fech!S24/RES_summary!S$19)</f>
        <v>12.892542621528818</v>
      </c>
      <c r="T24" s="72">
        <f>IF(RES_hh_fech!T24=0,0,RES_hh_fech!T24/RES_summary!T$19)</f>
        <v>13.714955102488542</v>
      </c>
      <c r="U24" s="72">
        <f>IF(RES_hh_fech!U24=0,0,RES_hh_fech!U24/RES_summary!U$19)</f>
        <v>13.951726098362148</v>
      </c>
      <c r="V24" s="72">
        <f>IF(RES_hh_fech!V24=0,0,RES_hh_fech!V24/RES_summary!V$19)</f>
        <v>12.853921652024095</v>
      </c>
      <c r="W24" s="72">
        <f>IF(RES_hh_fech!W24=0,0,RES_hh_fech!W24/RES_summary!W$19)</f>
        <v>14.511821735674861</v>
      </c>
      <c r="DA24" s="89" t="s">
        <v>567</v>
      </c>
    </row>
    <row r="25" spans="1:105" ht="12" customHeight="1" x14ac:dyDescent="0.25">
      <c r="A25" s="73" t="s">
        <v>53</v>
      </c>
      <c r="B25" s="74">
        <f>IF(RES_hh_fech!B25=0,0,RES_hh_fech!B25/RES_summary!B$19)</f>
        <v>13.004675646495327</v>
      </c>
      <c r="C25" s="74">
        <f>IF(RES_hh_fech!C25=0,0,RES_hh_fech!C25/RES_summary!C$19)</f>
        <v>12.406298160498912</v>
      </c>
      <c r="D25" s="74">
        <f>IF(RES_hh_fech!D25=0,0,RES_hh_fech!D25/RES_summary!D$19)</f>
        <v>12.274122750875256</v>
      </c>
      <c r="E25" s="74">
        <f>IF(RES_hh_fech!E25=0,0,RES_hh_fech!E25/RES_summary!E$19)</f>
        <v>12.311933549915173</v>
      </c>
      <c r="F25" s="74">
        <f>IF(RES_hh_fech!F25=0,0,RES_hh_fech!F25/RES_summary!F$19)</f>
        <v>12.414195852674798</v>
      </c>
      <c r="G25" s="74">
        <f>IF(RES_hh_fech!G25=0,0,RES_hh_fech!G25/RES_summary!G$19)</f>
        <v>12.782065332868726</v>
      </c>
      <c r="H25" s="74">
        <f>IF(RES_hh_fech!H25=0,0,RES_hh_fech!H25/RES_summary!H$19)</f>
        <v>12.995305840152842</v>
      </c>
      <c r="I25" s="74">
        <f>IF(RES_hh_fech!I25=0,0,RES_hh_fech!I25/RES_summary!I$19)</f>
        <v>12.633223470680743</v>
      </c>
      <c r="J25" s="74">
        <f>IF(RES_hh_fech!J25=0,0,RES_hh_fech!J25/RES_summary!J$19)</f>
        <v>11.646856726558891</v>
      </c>
      <c r="K25" s="74">
        <f>IF(RES_hh_fech!K25=0,0,RES_hh_fech!K25/RES_summary!K$19)</f>
        <v>12.297705367931764</v>
      </c>
      <c r="L25" s="74">
        <f>IF(RES_hh_fech!L25=0,0,RES_hh_fech!L25/RES_summary!L$19)</f>
        <v>12.221314719869561</v>
      </c>
      <c r="M25" s="74">
        <f>IF(RES_hh_fech!M25=0,0,RES_hh_fech!M25/RES_summary!M$19)</f>
        <v>12.646460550040404</v>
      </c>
      <c r="N25" s="74">
        <f>IF(RES_hh_fech!N25=0,0,RES_hh_fech!N25/RES_summary!N$19)</f>
        <v>12.549382468148952</v>
      </c>
      <c r="O25" s="74">
        <f>IF(RES_hh_fech!O25=0,0,RES_hh_fech!O25/RES_summary!O$19)</f>
        <v>13.655532941496984</v>
      </c>
      <c r="P25" s="74">
        <f>IF(RES_hh_fech!P25=0,0,RES_hh_fech!P25/RES_summary!P$19)</f>
        <v>13.628539689413939</v>
      </c>
      <c r="Q25" s="74">
        <f>IF(RES_hh_fech!Q25=0,0,RES_hh_fech!Q25/RES_summary!Q$19)</f>
        <v>14.685333455577208</v>
      </c>
      <c r="R25" s="74">
        <f>IF(RES_hh_fech!R25=0,0,RES_hh_fech!R25/RES_summary!R$19)</f>
        <v>15.789167166198535</v>
      </c>
      <c r="S25" s="74">
        <f>IF(RES_hh_fech!S25=0,0,RES_hh_fech!S25/RES_summary!S$19)</f>
        <v>14.523251339423426</v>
      </c>
      <c r="T25" s="74">
        <f>IF(RES_hh_fech!T25=0,0,RES_hh_fech!T25/RES_summary!T$19)</f>
        <v>15.333726421955442</v>
      </c>
      <c r="U25" s="74">
        <f>IF(RES_hh_fech!U25=0,0,RES_hh_fech!U25/RES_summary!U$19)</f>
        <v>14.959672803384983</v>
      </c>
      <c r="V25" s="74">
        <f>IF(RES_hh_fech!V25=0,0,RES_hh_fech!V25/RES_summary!V$19)</f>
        <v>14.225872613576412</v>
      </c>
      <c r="W25" s="74">
        <f>IF(RES_hh_fech!W25=0,0,RES_hh_fech!W25/RES_summary!W$19)</f>
        <v>15.213676367122348</v>
      </c>
      <c r="DA25" s="90" t="s">
        <v>568</v>
      </c>
    </row>
    <row r="26" spans="1:105" ht="12" customHeight="1" x14ac:dyDescent="0.25">
      <c r="A26" s="32" t="s">
        <v>52</v>
      </c>
      <c r="B26" s="77">
        <f>IF(RES_hh_fech!B26=0,0,RES_hh_fech!B26/RES_summary!B$19)</f>
        <v>3.303530481762015</v>
      </c>
      <c r="C26" s="77">
        <f>IF(RES_hh_fech!C26=0,0,RES_hh_fech!C26/RES_summary!C$19)</f>
        <v>2.368218143688023</v>
      </c>
      <c r="D26" s="77">
        <f>IF(RES_hh_fech!D26=0,0,RES_hh_fech!D26/RES_summary!D$19)</f>
        <v>2.4746762978576924</v>
      </c>
      <c r="E26" s="77">
        <f>IF(RES_hh_fech!E26=0,0,RES_hh_fech!E26/RES_summary!E$19)</f>
        <v>2.7314601939422811</v>
      </c>
      <c r="F26" s="77">
        <f>IF(RES_hh_fech!F26=0,0,RES_hh_fech!F26/RES_summary!F$19)</f>
        <v>2.739813404785584</v>
      </c>
      <c r="G26" s="77">
        <f>IF(RES_hh_fech!G26=0,0,RES_hh_fech!G26/RES_summary!G$19)</f>
        <v>3.3460381634150034</v>
      </c>
      <c r="H26" s="77">
        <f>IF(RES_hh_fech!H26=0,0,RES_hh_fech!H26/RES_summary!H$19)</f>
        <v>3.2350162373546381</v>
      </c>
      <c r="I26" s="77">
        <f>IF(RES_hh_fech!I26=0,0,RES_hh_fech!I26/RES_summary!I$19)</f>
        <v>3.2873367140451228</v>
      </c>
      <c r="J26" s="77">
        <f>IF(RES_hh_fech!J26=0,0,RES_hh_fech!J26/RES_summary!J$19)</f>
        <v>3.1073174705019313</v>
      </c>
      <c r="K26" s="77">
        <f>IF(RES_hh_fech!K26=0,0,RES_hh_fech!K26/RES_summary!K$19)</f>
        <v>3.2455520667921287</v>
      </c>
      <c r="L26" s="77">
        <f>IF(RES_hh_fech!L26=0,0,RES_hh_fech!L26/RES_summary!L$19)</f>
        <v>3.3843150466569347</v>
      </c>
      <c r="M26" s="77">
        <f>IF(RES_hh_fech!M26=0,0,RES_hh_fech!M26/RES_summary!M$19)</f>
        <v>3.6143636483544213</v>
      </c>
      <c r="N26" s="77">
        <f>IF(RES_hh_fech!N26=0,0,RES_hh_fech!N26/RES_summary!N$19)</f>
        <v>3.6452909024921958</v>
      </c>
      <c r="O26" s="77">
        <f>IF(RES_hh_fech!O26=0,0,RES_hh_fech!O26/RES_summary!O$19)</f>
        <v>3.6816737352153801</v>
      </c>
      <c r="P26" s="77">
        <f>IF(RES_hh_fech!P26=0,0,RES_hh_fech!P26/RES_summary!P$19)</f>
        <v>3.6861075451436798</v>
      </c>
      <c r="Q26" s="77">
        <f>IF(RES_hh_fech!Q26=0,0,RES_hh_fech!Q26/RES_summary!Q$19)</f>
        <v>3.7237772438911896</v>
      </c>
      <c r="R26" s="77">
        <f>IF(RES_hh_fech!R26=0,0,RES_hh_fech!R26/RES_summary!R$19)</f>
        <v>3.6973880241289634</v>
      </c>
      <c r="S26" s="77">
        <f>IF(RES_hh_fech!S26=0,0,RES_hh_fech!S26/RES_summary!S$19)</f>
        <v>3.6739881255535511</v>
      </c>
      <c r="T26" s="77">
        <f>IF(RES_hh_fech!T26=0,0,RES_hh_fech!T26/RES_summary!T$19)</f>
        <v>3.6291611206020806</v>
      </c>
      <c r="U26" s="77">
        <f>IF(RES_hh_fech!U26=0,0,RES_hh_fech!U26/RES_summary!U$19)</f>
        <v>3.5540806071317017</v>
      </c>
      <c r="V26" s="77">
        <f>IF(RES_hh_fech!V26=0,0,RES_hh_fech!V26/RES_summary!V$19)</f>
        <v>3.4802484700228939</v>
      </c>
      <c r="W26" s="77">
        <f>IF(RES_hh_fech!W26=0,0,RES_hh_fech!W26/RES_summary!W$19)</f>
        <v>3.3959961591420451</v>
      </c>
      <c r="DA26" s="92" t="s">
        <v>569</v>
      </c>
    </row>
    <row r="27" spans="1:105" ht="12.95" customHeight="1" x14ac:dyDescent="0.25">
      <c r="A27" s="68" t="s">
        <v>54</v>
      </c>
      <c r="B27" s="69">
        <f>IF(RES_hh_fech!B27=0,0,RES_hh_fech!B27/RES_summary!B$19)</f>
        <v>1.6947583637664707</v>
      </c>
      <c r="C27" s="69">
        <f>IF(RES_hh_fech!C27=0,0,RES_hh_fech!C27/RES_summary!C$19)</f>
        <v>1.6844744980684534</v>
      </c>
      <c r="D27" s="69">
        <f>IF(RES_hh_fech!D27=0,0,RES_hh_fech!D27/RES_summary!D$19)</f>
        <v>1.7050292228986381</v>
      </c>
      <c r="E27" s="69">
        <f>IF(RES_hh_fech!E27=0,0,RES_hh_fech!E27/RES_summary!E$19)</f>
        <v>1.7680403631794297</v>
      </c>
      <c r="F27" s="69">
        <f>IF(RES_hh_fech!F27=0,0,RES_hh_fech!F27/RES_summary!F$19)</f>
        <v>1.8467744755628404</v>
      </c>
      <c r="G27" s="69">
        <f>IF(RES_hh_fech!G27=0,0,RES_hh_fech!G27/RES_summary!G$19)</f>
        <v>1.9317006693247458</v>
      </c>
      <c r="H27" s="69">
        <f>IF(RES_hh_fech!H27=0,0,RES_hh_fech!H27/RES_summary!H$19)</f>
        <v>1.9801351232949442</v>
      </c>
      <c r="I27" s="69">
        <f>IF(RES_hh_fech!I27=0,0,RES_hh_fech!I27/RES_summary!I$19)</f>
        <v>1.966854228488472</v>
      </c>
      <c r="J27" s="69">
        <f>IF(RES_hh_fech!J27=0,0,RES_hh_fech!J27/RES_summary!J$19)</f>
        <v>1.8887711328546057</v>
      </c>
      <c r="K27" s="69">
        <f>IF(RES_hh_fech!K27=0,0,RES_hh_fech!K27/RES_summary!K$19)</f>
        <v>2.0872587555430129</v>
      </c>
      <c r="L27" s="69">
        <f>IF(RES_hh_fech!L27=0,0,RES_hh_fech!L27/RES_summary!L$19)</f>
        <v>2.2432627471490618</v>
      </c>
      <c r="M27" s="69">
        <f>IF(RES_hh_fech!M27=0,0,RES_hh_fech!M27/RES_summary!M$19)</f>
        <v>2.24735995327462</v>
      </c>
      <c r="N27" s="69">
        <f>IF(RES_hh_fech!N27=0,0,RES_hh_fech!N27/RES_summary!N$19)</f>
        <v>2.3014807307715301</v>
      </c>
      <c r="O27" s="69">
        <f>IF(RES_hh_fech!O27=0,0,RES_hh_fech!O27/RES_summary!O$19)</f>
        <v>2.527960568653437</v>
      </c>
      <c r="P27" s="69">
        <f>IF(RES_hh_fech!P27=0,0,RES_hh_fech!P27/RES_summary!P$19)</f>
        <v>2.5209507238080318</v>
      </c>
      <c r="Q27" s="69">
        <f>IF(RES_hh_fech!Q27=0,0,RES_hh_fech!Q27/RES_summary!Q$19)</f>
        <v>2.7263927142248825</v>
      </c>
      <c r="R27" s="69">
        <f>IF(RES_hh_fech!R27=0,0,RES_hh_fech!R27/RES_summary!R$19)</f>
        <v>2.7166641766428414</v>
      </c>
      <c r="S27" s="69">
        <f>IF(RES_hh_fech!S27=0,0,RES_hh_fech!S27/RES_summary!S$19)</f>
        <v>2.916949051202427</v>
      </c>
      <c r="T27" s="69">
        <f>IF(RES_hh_fech!T27=0,0,RES_hh_fech!T27/RES_summary!T$19)</f>
        <v>3.05646673634191</v>
      </c>
      <c r="U27" s="69">
        <f>IF(RES_hh_fech!U27=0,0,RES_hh_fech!U27/RES_summary!U$19)</f>
        <v>3.0364320043898751</v>
      </c>
      <c r="V27" s="69">
        <f>IF(RES_hh_fech!V27=0,0,RES_hh_fech!V27/RES_summary!V$19)</f>
        <v>3.0226197854399692</v>
      </c>
      <c r="W27" s="69">
        <f>IF(RES_hh_fech!W27=0,0,RES_hh_fech!W27/RES_summary!W$19)</f>
        <v>3.0116573125710762</v>
      </c>
      <c r="DA27" s="88" t="s">
        <v>299</v>
      </c>
    </row>
    <row r="28" spans="1:105" ht="12" customHeight="1" x14ac:dyDescent="0.25">
      <c r="A28" s="28" t="s">
        <v>51</v>
      </c>
      <c r="B28" s="72">
        <f>IF(RES_hh_fech!B28=0,0,RES_hh_fech!B28/RES_summary!B$19)</f>
        <v>0</v>
      </c>
      <c r="C28" s="72">
        <f>IF(RES_hh_fech!C28=0,0,RES_hh_fech!C28/RES_summary!C$19)</f>
        <v>0</v>
      </c>
      <c r="D28" s="72">
        <f>IF(RES_hh_fech!D28=0,0,RES_hh_fech!D28/RES_summary!D$19)</f>
        <v>0</v>
      </c>
      <c r="E28" s="72">
        <f>IF(RES_hh_fech!E28=0,0,RES_hh_fech!E28/RES_summary!E$19)</f>
        <v>0</v>
      </c>
      <c r="F28" s="72">
        <f>IF(RES_hh_fech!F28=0,0,RES_hh_fech!F28/RES_summary!F$19)</f>
        <v>0</v>
      </c>
      <c r="G28" s="72">
        <f>IF(RES_hh_fech!G28=0,0,RES_hh_fech!G28/RES_summary!G$19)</f>
        <v>0</v>
      </c>
      <c r="H28" s="72">
        <f>IF(RES_hh_fech!H28=0,0,RES_hh_fech!H28/RES_summary!H$19)</f>
        <v>0</v>
      </c>
      <c r="I28" s="72">
        <f>IF(RES_hh_fech!I28=0,0,RES_hh_fech!I28/RES_summary!I$19)</f>
        <v>0</v>
      </c>
      <c r="J28" s="72">
        <f>IF(RES_hh_fech!J28=0,0,RES_hh_fech!J28/RES_summary!J$19)</f>
        <v>0</v>
      </c>
      <c r="K28" s="72">
        <f>IF(RES_hh_fech!K28=0,0,RES_hh_fech!K28/RES_summary!K$19)</f>
        <v>0</v>
      </c>
      <c r="L28" s="72">
        <f>IF(RES_hh_fech!L28=0,0,RES_hh_fech!L28/RES_summary!L$19)</f>
        <v>0</v>
      </c>
      <c r="M28" s="72">
        <f>IF(RES_hh_fech!M28=0,0,RES_hh_fech!M28/RES_summary!M$19)</f>
        <v>0</v>
      </c>
      <c r="N28" s="72">
        <f>IF(RES_hh_fech!N28=0,0,RES_hh_fech!N28/RES_summary!N$19)</f>
        <v>0</v>
      </c>
      <c r="O28" s="72">
        <f>IF(RES_hh_fech!O28=0,0,RES_hh_fech!O28/RES_summary!O$19)</f>
        <v>0</v>
      </c>
      <c r="P28" s="72">
        <f>IF(RES_hh_fech!P28=0,0,RES_hh_fech!P28/RES_summary!P$19)</f>
        <v>0</v>
      </c>
      <c r="Q28" s="72">
        <f>IF(RES_hh_fech!Q28=0,0,RES_hh_fech!Q28/RES_summary!Q$19)</f>
        <v>0</v>
      </c>
      <c r="R28" s="72">
        <f>IF(RES_hh_fech!R28=0,0,RES_hh_fech!R28/RES_summary!R$19)</f>
        <v>0</v>
      </c>
      <c r="S28" s="72">
        <f>IF(RES_hh_fech!S28=0,0,RES_hh_fech!S28/RES_summary!S$19)</f>
        <v>0</v>
      </c>
      <c r="T28" s="72">
        <f>IF(RES_hh_fech!T28=0,0,RES_hh_fech!T28/RES_summary!T$19)</f>
        <v>0</v>
      </c>
      <c r="U28" s="72">
        <f>IF(RES_hh_fech!U28=0,0,RES_hh_fech!U28/RES_summary!U$19)</f>
        <v>0</v>
      </c>
      <c r="V28" s="72">
        <f>IF(RES_hh_fech!V28=0,0,RES_hh_fech!V28/RES_summary!V$19)</f>
        <v>0</v>
      </c>
      <c r="W28" s="72">
        <f>IF(RES_hh_fech!W28=0,0,RES_hh_fech!W28/RES_summary!W$19)</f>
        <v>0</v>
      </c>
      <c r="DA28" s="89" t="s">
        <v>570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0</v>
      </c>
      <c r="C29" s="72">
        <f>IF(RES_hh_fech!C29=0,0,RES_hh_fech!C29/RES_summary!C$19)</f>
        <v>0</v>
      </c>
      <c r="D29" s="72">
        <f>IF(RES_hh_fech!D29=0,0,RES_hh_fech!D29/RES_summary!D$19)</f>
        <v>0</v>
      </c>
      <c r="E29" s="72">
        <f>IF(RES_hh_fech!E29=0,0,RES_hh_fech!E29/RES_summary!E$19)</f>
        <v>0</v>
      </c>
      <c r="F29" s="72">
        <f>IF(RES_hh_fech!F29=0,0,RES_hh_fech!F29/RES_summary!F$19)</f>
        <v>0</v>
      </c>
      <c r="G29" s="72">
        <f>IF(RES_hh_fech!G29=0,0,RES_hh_fech!G29/RES_summary!G$19)</f>
        <v>0</v>
      </c>
      <c r="H29" s="72">
        <f>IF(RES_hh_fech!H29=0,0,RES_hh_fech!H29/RES_summary!H$19)</f>
        <v>0</v>
      </c>
      <c r="I29" s="72">
        <f>IF(RES_hh_fech!I29=0,0,RES_hh_fech!I29/RES_summary!I$19)</f>
        <v>0</v>
      </c>
      <c r="J29" s="72">
        <f>IF(RES_hh_fech!J29=0,0,RES_hh_fech!J29/RES_summary!J$19)</f>
        <v>0</v>
      </c>
      <c r="K29" s="72">
        <f>IF(RES_hh_fech!K29=0,0,RES_hh_fech!K29/RES_summary!K$19)</f>
        <v>0</v>
      </c>
      <c r="L29" s="72">
        <f>IF(RES_hh_fech!L29=0,0,RES_hh_fech!L29/RES_summary!L$19)</f>
        <v>0</v>
      </c>
      <c r="M29" s="72">
        <f>IF(RES_hh_fech!M29=0,0,RES_hh_fech!M29/RES_summary!M$19)</f>
        <v>0</v>
      </c>
      <c r="N29" s="72">
        <f>IF(RES_hh_fech!N29=0,0,RES_hh_fech!N29/RES_summary!N$19)</f>
        <v>0</v>
      </c>
      <c r="O29" s="72">
        <f>IF(RES_hh_fech!O29=0,0,RES_hh_fech!O29/RES_summary!O$19)</f>
        <v>0</v>
      </c>
      <c r="P29" s="72">
        <f>IF(RES_hh_fech!P29=0,0,RES_hh_fech!P29/RES_summary!P$19)</f>
        <v>0</v>
      </c>
      <c r="Q29" s="72">
        <f>IF(RES_hh_fech!Q29=0,0,RES_hh_fech!Q29/RES_summary!Q$19)</f>
        <v>0</v>
      </c>
      <c r="R29" s="72">
        <f>IF(RES_hh_fech!R29=0,0,RES_hh_fech!R29/RES_summary!R$19)</f>
        <v>0</v>
      </c>
      <c r="S29" s="72">
        <f>IF(RES_hh_fech!S29=0,0,RES_hh_fech!S29/RES_summary!S$19)</f>
        <v>0</v>
      </c>
      <c r="T29" s="72">
        <f>IF(RES_hh_fech!T29=0,0,RES_hh_fech!T29/RES_summary!T$19)</f>
        <v>0</v>
      </c>
      <c r="U29" s="72">
        <f>IF(RES_hh_fech!U29=0,0,RES_hh_fech!U29/RES_summary!U$19)</f>
        <v>0</v>
      </c>
      <c r="V29" s="72">
        <f>IF(RES_hh_fech!V29=0,0,RES_hh_fech!V29/RES_summary!V$19)</f>
        <v>0</v>
      </c>
      <c r="W29" s="72">
        <f>IF(RES_hh_fech!W29=0,0,RES_hh_fech!W29/RES_summary!W$19)</f>
        <v>0</v>
      </c>
      <c r="DA29" s="89" t="s">
        <v>571</v>
      </c>
    </row>
    <row r="30" spans="1:105" ht="12" customHeight="1" x14ac:dyDescent="0.25">
      <c r="A30" s="28" t="s">
        <v>192</v>
      </c>
      <c r="B30" s="72">
        <f>IF(RES_hh_fech!B30=0,0,RES_hh_fech!B30/RES_summary!B$19)</f>
        <v>2.0204868221405072</v>
      </c>
      <c r="C30" s="72">
        <f>IF(RES_hh_fech!C30=0,0,RES_hh_fech!C30/RES_summary!C$19)</f>
        <v>2.3506166874051999</v>
      </c>
      <c r="D30" s="72">
        <f>IF(RES_hh_fech!D30=0,0,RES_hh_fech!D30/RES_summary!D$19)</f>
        <v>1.8907735721105825</v>
      </c>
      <c r="E30" s="72">
        <f>IF(RES_hh_fech!E30=0,0,RES_hh_fech!E30/RES_summary!E$19)</f>
        <v>1.9977678897748092</v>
      </c>
      <c r="F30" s="72">
        <f>IF(RES_hh_fech!F30=0,0,RES_hh_fech!F30/RES_summary!F$19)</f>
        <v>2.3815313060729091</v>
      </c>
      <c r="G30" s="72">
        <f>IF(RES_hh_fech!G30=0,0,RES_hh_fech!G30/RES_summary!G$19)</f>
        <v>2.490837111615495</v>
      </c>
      <c r="H30" s="72">
        <f>IF(RES_hh_fech!H30=0,0,RES_hh_fech!H30/RES_summary!H$19)</f>
        <v>2.0174394497956558</v>
      </c>
      <c r="I30" s="72">
        <f>IF(RES_hh_fech!I30=0,0,RES_hh_fech!I30/RES_summary!I$19)</f>
        <v>1.7163655713005237</v>
      </c>
      <c r="J30" s="72">
        <f>IF(RES_hh_fech!J30=0,0,RES_hh_fech!J30/RES_summary!J$19)</f>
        <v>2.6416758830472546</v>
      </c>
      <c r="K30" s="72">
        <f>IF(RES_hh_fech!K30=0,0,RES_hh_fech!K30/RES_summary!K$19)</f>
        <v>3.1902056195608686</v>
      </c>
      <c r="L30" s="72">
        <f>IF(RES_hh_fech!L30=0,0,RES_hh_fech!L30/RES_summary!L$19)</f>
        <v>3.1362972470817789</v>
      </c>
      <c r="M30" s="72">
        <f>IF(RES_hh_fech!M30=0,0,RES_hh_fech!M30/RES_summary!M$19)</f>
        <v>2.3990797992091419</v>
      </c>
      <c r="N30" s="72">
        <f>IF(RES_hh_fech!N30=0,0,RES_hh_fech!N30/RES_summary!N$19)</f>
        <v>2.6145676758862137</v>
      </c>
      <c r="O30" s="72">
        <f>IF(RES_hh_fech!O30=0,0,RES_hh_fech!O30/RES_summary!O$19)</f>
        <v>3.0511078266233089</v>
      </c>
      <c r="P30" s="72">
        <f>IF(RES_hh_fech!P30=0,0,RES_hh_fech!P30/RES_summary!P$19)</f>
        <v>3.2463152437282474</v>
      </c>
      <c r="Q30" s="72">
        <f>IF(RES_hh_fech!Q30=0,0,RES_hh_fech!Q30/RES_summary!Q$19)</f>
        <v>3.5986769896369331</v>
      </c>
      <c r="R30" s="72">
        <f>IF(RES_hh_fech!R30=0,0,RES_hh_fech!R30/RES_summary!R$19)</f>
        <v>3.8901597142306414</v>
      </c>
      <c r="S30" s="72">
        <f>IF(RES_hh_fech!S30=0,0,RES_hh_fech!S30/RES_summary!S$19)</f>
        <v>3.5981753020569593</v>
      </c>
      <c r="T30" s="72">
        <f>IF(RES_hh_fech!T30=0,0,RES_hh_fech!T30/RES_summary!T$19)</f>
        <v>3.9266123073559349</v>
      </c>
      <c r="U30" s="72">
        <f>IF(RES_hh_fech!U30=0,0,RES_hh_fech!U30/RES_summary!U$19)</f>
        <v>4.6172864981481316</v>
      </c>
      <c r="V30" s="72">
        <f>IF(RES_hh_fech!V30=0,0,RES_hh_fech!V30/RES_summary!V$19)</f>
        <v>2.8104763040527923</v>
      </c>
      <c r="W30" s="72">
        <f>IF(RES_hh_fech!W30=0,0,RES_hh_fech!W30/RES_summary!W$19)</f>
        <v>4.5981439553422563</v>
      </c>
      <c r="DA30" s="89" t="s">
        <v>572</v>
      </c>
    </row>
    <row r="31" spans="1:105" ht="12" customHeight="1" x14ac:dyDescent="0.25">
      <c r="A31" s="28" t="s">
        <v>207</v>
      </c>
      <c r="B31" s="72">
        <f>IF(RES_hh_fech!B31=0,0,RES_hh_fech!B31/RES_summary!B$19)</f>
        <v>0</v>
      </c>
      <c r="C31" s="72">
        <f>IF(RES_hh_fech!C31=0,0,RES_hh_fech!C31/RES_summary!C$19)</f>
        <v>0</v>
      </c>
      <c r="D31" s="72">
        <f>IF(RES_hh_fech!D31=0,0,RES_hh_fech!D31/RES_summary!D$19)</f>
        <v>0</v>
      </c>
      <c r="E31" s="72">
        <f>IF(RES_hh_fech!E31=0,0,RES_hh_fech!E31/RES_summary!E$19)</f>
        <v>0</v>
      </c>
      <c r="F31" s="72">
        <f>IF(RES_hh_fech!F31=0,0,RES_hh_fech!F31/RES_summary!F$19)</f>
        <v>0</v>
      </c>
      <c r="G31" s="72">
        <f>IF(RES_hh_fech!G31=0,0,RES_hh_fech!G31/RES_summary!G$19)</f>
        <v>0</v>
      </c>
      <c r="H31" s="72">
        <f>IF(RES_hh_fech!H31=0,0,RES_hh_fech!H31/RES_summary!H$19)</f>
        <v>0</v>
      </c>
      <c r="I31" s="72">
        <f>IF(RES_hh_fech!I31=0,0,RES_hh_fech!I31/RES_summary!I$19)</f>
        <v>0</v>
      </c>
      <c r="J31" s="72">
        <f>IF(RES_hh_fech!J31=0,0,RES_hh_fech!J31/RES_summary!J$19)</f>
        <v>0</v>
      </c>
      <c r="K31" s="72">
        <f>IF(RES_hh_fech!K31=0,0,RES_hh_fech!K31/RES_summary!K$19)</f>
        <v>0</v>
      </c>
      <c r="L31" s="72">
        <f>IF(RES_hh_fech!L31=0,0,RES_hh_fech!L31/RES_summary!L$19)</f>
        <v>0</v>
      </c>
      <c r="M31" s="72">
        <f>IF(RES_hh_fech!M31=0,0,RES_hh_fech!M31/RES_summary!M$19)</f>
        <v>0</v>
      </c>
      <c r="N31" s="72">
        <f>IF(RES_hh_fech!N31=0,0,RES_hh_fech!N31/RES_summary!N$19)</f>
        <v>0</v>
      </c>
      <c r="O31" s="72">
        <f>IF(RES_hh_fech!O31=0,0,RES_hh_fech!O31/RES_summary!O$19)</f>
        <v>0</v>
      </c>
      <c r="P31" s="72">
        <f>IF(RES_hh_fech!P31=0,0,RES_hh_fech!P31/RES_summary!P$19)</f>
        <v>0</v>
      </c>
      <c r="Q31" s="72">
        <f>IF(RES_hh_fech!Q31=0,0,RES_hh_fech!Q31/RES_summary!Q$19)</f>
        <v>0</v>
      </c>
      <c r="R31" s="72">
        <f>IF(RES_hh_fech!R31=0,0,RES_hh_fech!R31/RES_summary!R$19)</f>
        <v>0</v>
      </c>
      <c r="S31" s="72">
        <f>IF(RES_hh_fech!S31=0,0,RES_hh_fech!S31/RES_summary!S$19)</f>
        <v>0</v>
      </c>
      <c r="T31" s="72">
        <f>IF(RES_hh_fech!T31=0,0,RES_hh_fech!T31/RES_summary!T$19)</f>
        <v>0</v>
      </c>
      <c r="U31" s="72">
        <f>IF(RES_hh_fech!U31=0,0,RES_hh_fech!U31/RES_summary!U$19)</f>
        <v>0</v>
      </c>
      <c r="V31" s="72">
        <f>IF(RES_hh_fech!V31=0,0,RES_hh_fech!V31/RES_summary!V$19)</f>
        <v>0</v>
      </c>
      <c r="W31" s="72">
        <f>IF(RES_hh_fech!W31=0,0,RES_hh_fech!W31/RES_summary!W$19)</f>
        <v>0</v>
      </c>
      <c r="DA31" s="89" t="s">
        <v>573</v>
      </c>
    </row>
    <row r="32" spans="1:105" ht="12" customHeight="1" x14ac:dyDescent="0.25">
      <c r="A32" s="32" t="s">
        <v>53</v>
      </c>
      <c r="B32" s="77">
        <f>IF(RES_hh_fech!B32=0,0,RES_hh_fech!B32/RES_summary!B$19)</f>
        <v>1.6908999551873292</v>
      </c>
      <c r="C32" s="77">
        <f>IF(RES_hh_fech!C32=0,0,RES_hh_fech!C32/RES_summary!C$19)</f>
        <v>1.6770591126602397</v>
      </c>
      <c r="D32" s="77">
        <f>IF(RES_hh_fech!D32=0,0,RES_hh_fech!D32/RES_summary!D$19)</f>
        <v>1.7033741804458742</v>
      </c>
      <c r="E32" s="77">
        <f>IF(RES_hh_fech!E32=0,0,RES_hh_fech!E32/RES_summary!E$19)</f>
        <v>1.7662843972327382</v>
      </c>
      <c r="F32" s="77">
        <f>IF(RES_hh_fech!F32=0,0,RES_hh_fech!F32/RES_summary!F$19)</f>
        <v>1.8431645213916286</v>
      </c>
      <c r="G32" s="77">
        <f>IF(RES_hh_fech!G32=0,0,RES_hh_fech!G32/RES_summary!G$19)</f>
        <v>1.9281849447392219</v>
      </c>
      <c r="H32" s="77">
        <f>IF(RES_hh_fech!H32=0,0,RES_hh_fech!H32/RES_summary!H$19)</f>
        <v>1.9798948375955223</v>
      </c>
      <c r="I32" s="77">
        <f>IF(RES_hh_fech!I32=0,0,RES_hh_fech!I32/RES_summary!I$19)</f>
        <v>1.9688264065554937</v>
      </c>
      <c r="J32" s="77">
        <f>IF(RES_hh_fech!J32=0,0,RES_hh_fech!J32/RES_summary!J$19)</f>
        <v>1.880806187302956</v>
      </c>
      <c r="K32" s="77">
        <f>IF(RES_hh_fech!K32=0,0,RES_hh_fech!K32/RES_summary!K$19)</f>
        <v>2.0740904742653341</v>
      </c>
      <c r="L32" s="77">
        <f>IF(RES_hh_fech!L32=0,0,RES_hh_fech!L32/RES_summary!L$19)</f>
        <v>2.2330341990335092</v>
      </c>
      <c r="M32" s="77">
        <f>IF(RES_hh_fech!M32=0,0,RES_hh_fech!M32/RES_summary!M$19)</f>
        <v>2.2459710496053686</v>
      </c>
      <c r="N32" s="77">
        <f>IF(RES_hh_fech!N32=0,0,RES_hh_fech!N32/RES_summary!N$19)</f>
        <v>2.2990996617466868</v>
      </c>
      <c r="O32" s="77">
        <f>IF(RES_hh_fech!O32=0,0,RES_hh_fech!O32/RES_summary!O$19)</f>
        <v>2.5243499693774072</v>
      </c>
      <c r="P32" s="77">
        <f>IF(RES_hh_fech!P32=0,0,RES_hh_fech!P32/RES_summary!P$19)</f>
        <v>2.5158300557143463</v>
      </c>
      <c r="Q32" s="77">
        <f>IF(RES_hh_fech!Q32=0,0,RES_hh_fech!Q32/RES_summary!Q$19)</f>
        <v>2.7202488495103179</v>
      </c>
      <c r="R32" s="77">
        <f>IF(RES_hh_fech!R32=0,0,RES_hh_fech!R32/RES_summary!R$19)</f>
        <v>2.7087547717282061</v>
      </c>
      <c r="S32" s="77">
        <f>IF(RES_hh_fech!S32=0,0,RES_hh_fech!S32/RES_summary!S$19)</f>
        <v>2.9129713333389584</v>
      </c>
      <c r="T32" s="77">
        <f>IF(RES_hh_fech!T32=0,0,RES_hh_fech!T32/RES_summary!T$19)</f>
        <v>3.0523068151809021</v>
      </c>
      <c r="U32" s="77">
        <f>IF(RES_hh_fech!U32=0,0,RES_hh_fech!U32/RES_summary!U$19)</f>
        <v>3.0303058919719175</v>
      </c>
      <c r="V32" s="77">
        <f>IF(RES_hh_fech!V32=0,0,RES_hh_fech!V32/RES_summary!V$19)</f>
        <v>3.0231918503661954</v>
      </c>
      <c r="W32" s="77">
        <f>IF(RES_hh_fech!W32=0,0,RES_hh_fech!W32/RES_summary!W$19)</f>
        <v>3.0078483578644648</v>
      </c>
      <c r="DA32" s="92" t="s">
        <v>574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124.25443217266492</v>
      </c>
      <c r="C3" s="65">
        <f>IF(RES_hh_tesh!C3=0,0,RES_hh_tesh!C3/RES_summary!C$19)</f>
        <v>130.88939100184302</v>
      </c>
      <c r="D3" s="65">
        <f>IF(RES_hh_tesh!D3=0,0,RES_hh_tesh!D3/RES_summary!D$19)</f>
        <v>130.26103455577439</v>
      </c>
      <c r="E3" s="65">
        <f>IF(RES_hh_tesh!E3=0,0,RES_hh_tesh!E3/RES_summary!E$19)</f>
        <v>133.95930607544472</v>
      </c>
      <c r="F3" s="65">
        <f>IF(RES_hh_tesh!F3=0,0,RES_hh_tesh!F3/RES_summary!F$19)</f>
        <v>132.69378900781541</v>
      </c>
      <c r="G3" s="65">
        <f>IF(RES_hh_tesh!G3=0,0,RES_hh_tesh!G3/RES_summary!G$19)</f>
        <v>146.60853537788185</v>
      </c>
      <c r="H3" s="65">
        <f>IF(RES_hh_tesh!H3=0,0,RES_hh_tesh!H3/RES_summary!H$19)</f>
        <v>145.74123996735949</v>
      </c>
      <c r="I3" s="65">
        <f>IF(RES_hh_tesh!I3=0,0,RES_hh_tesh!I3/RES_summary!I$19)</f>
        <v>142.26877068217956</v>
      </c>
      <c r="J3" s="65">
        <f>IF(RES_hh_tesh!J3=0,0,RES_hh_tesh!J3/RES_summary!J$19)</f>
        <v>138.43570065794106</v>
      </c>
      <c r="K3" s="65">
        <f>IF(RES_hh_tesh!K3=0,0,RES_hh_tesh!K3/RES_summary!K$19)</f>
        <v>144.50032518289407</v>
      </c>
      <c r="L3" s="65">
        <f>IF(RES_hh_tesh!L3=0,0,RES_hh_tesh!L3/RES_summary!L$19)</f>
        <v>177.92490244370342</v>
      </c>
      <c r="M3" s="65">
        <f>IF(RES_hh_tesh!M3=0,0,RES_hh_tesh!M3/RES_summary!M$19)</f>
        <v>164.03956986973532</v>
      </c>
      <c r="N3" s="65">
        <f>IF(RES_hh_tesh!N3=0,0,RES_hh_tesh!N3/RES_summary!N$19)</f>
        <v>173.24117205303313</v>
      </c>
      <c r="O3" s="65">
        <f>IF(RES_hh_tesh!O3=0,0,RES_hh_tesh!O3/RES_summary!O$19)</f>
        <v>165.31837372246775</v>
      </c>
      <c r="P3" s="65">
        <f>IF(RES_hh_tesh!P3=0,0,RES_hh_tesh!P3/RES_summary!P$19)</f>
        <v>154.1287267541698</v>
      </c>
      <c r="Q3" s="65">
        <f>IF(RES_hh_tesh!Q3=0,0,RES_hh_tesh!Q3/RES_summary!Q$19)</f>
        <v>155.85333293135537</v>
      </c>
      <c r="R3" s="65">
        <f>IF(RES_hh_tesh!R3=0,0,RES_hh_tesh!R3/RES_summary!R$19)</f>
        <v>164.98348014181909</v>
      </c>
      <c r="S3" s="65">
        <f>IF(RES_hh_tesh!S3=0,0,RES_hh_tesh!S3/RES_summary!S$19)</f>
        <v>165.37208724977313</v>
      </c>
      <c r="T3" s="65">
        <f>IF(RES_hh_tesh!T3=0,0,RES_hh_tesh!T3/RES_summary!T$19)</f>
        <v>160.93488023799017</v>
      </c>
      <c r="U3" s="65">
        <f>IF(RES_hh_tesh!U3=0,0,RES_hh_tesh!U3/RES_summary!U$19)</f>
        <v>156.36589782143443</v>
      </c>
      <c r="V3" s="65">
        <f>IF(RES_hh_tesh!V3=0,0,RES_hh_tesh!V3/RES_summary!V$19)</f>
        <v>153.29609160869555</v>
      </c>
      <c r="W3" s="65">
        <f>IF(RES_hh_tesh!W3=0,0,RES_hh_tesh!W3/RES_summary!W$19)</f>
        <v>165.74828323659554</v>
      </c>
      <c r="DA3" s="87" t="s">
        <v>301</v>
      </c>
    </row>
    <row r="4" spans="1:105" ht="12.95" customHeight="1" x14ac:dyDescent="0.25">
      <c r="A4" s="68" t="s">
        <v>57</v>
      </c>
      <c r="B4" s="69">
        <f>IF(RES_hh_tesh!B4=0,0,RES_hh_tesh!B4/RES_summary!B$19)</f>
        <v>114.72603227898333</v>
      </c>
      <c r="C4" s="69">
        <f>IF(RES_hh_tesh!C4=0,0,RES_hh_tesh!C4/RES_summary!C$19)</f>
        <v>121.6265659819631</v>
      </c>
      <c r="D4" s="69">
        <f>IF(RES_hh_tesh!D4=0,0,RES_hh_tesh!D4/RES_summary!D$19)</f>
        <v>121.01259107434433</v>
      </c>
      <c r="E4" s="69">
        <f>IF(RES_hh_tesh!E4=0,0,RES_hh_tesh!E4/RES_summary!E$19)</f>
        <v>124.6098556477438</v>
      </c>
      <c r="F4" s="69">
        <f>IF(RES_hh_tesh!F4=0,0,RES_hh_tesh!F4/RES_summary!F$19)</f>
        <v>123.1516235265953</v>
      </c>
      <c r="G4" s="69">
        <f>IF(RES_hh_tesh!G4=0,0,RES_hh_tesh!G4/RES_summary!G$19)</f>
        <v>136.62880866533825</v>
      </c>
      <c r="H4" s="69">
        <f>IF(RES_hh_tesh!H4=0,0,RES_hh_tesh!H4/RES_summary!H$19)</f>
        <v>135.64354684600283</v>
      </c>
      <c r="I4" s="69">
        <f>IF(RES_hh_tesh!I4=0,0,RES_hh_tesh!I4/RES_summary!I$19)</f>
        <v>132.15206213864127</v>
      </c>
      <c r="J4" s="69">
        <f>IF(RES_hh_tesh!J4=0,0,RES_hh_tesh!J4/RES_summary!J$19)</f>
        <v>128.84299196353183</v>
      </c>
      <c r="K4" s="69">
        <f>IF(RES_hh_tesh!K4=0,0,RES_hh_tesh!K4/RES_summary!K$19)</f>
        <v>134.27018917913637</v>
      </c>
      <c r="L4" s="69">
        <f>IF(RES_hh_tesh!L4=0,0,RES_hh_tesh!L4/RES_summary!L$19)</f>
        <v>167.71532735298982</v>
      </c>
      <c r="M4" s="69">
        <f>IF(RES_hh_tesh!M4=0,0,RES_hh_tesh!M4/RES_summary!M$19)</f>
        <v>153.45187332573869</v>
      </c>
      <c r="N4" s="69">
        <f>IF(RES_hh_tesh!N4=0,0,RES_hh_tesh!N4/RES_summary!N$19)</f>
        <v>162.46517618706474</v>
      </c>
      <c r="O4" s="69">
        <f>IF(RES_hh_tesh!O4=0,0,RES_hh_tesh!O4/RES_summary!O$19)</f>
        <v>153.63635651634544</v>
      </c>
      <c r="P4" s="69">
        <f>IF(RES_hh_tesh!P4=0,0,RES_hh_tesh!P4/RES_summary!P$19)</f>
        <v>142.32796561719201</v>
      </c>
      <c r="Q4" s="69">
        <f>IF(RES_hh_tesh!Q4=0,0,RES_hh_tesh!Q4/RES_summary!Q$19)</f>
        <v>142.98980505378253</v>
      </c>
      <c r="R4" s="69">
        <f>IF(RES_hh_tesh!R4=0,0,RES_hh_tesh!R4/RES_summary!R$19)</f>
        <v>151.2597473206587</v>
      </c>
      <c r="S4" s="69">
        <f>IF(RES_hh_tesh!S4=0,0,RES_hh_tesh!S4/RES_summary!S$19)</f>
        <v>152.09027130308667</v>
      </c>
      <c r="T4" s="69">
        <f>IF(RES_hh_tesh!T4=0,0,RES_hh_tesh!T4/RES_summary!T$19)</f>
        <v>146.83077952318999</v>
      </c>
      <c r="U4" s="69">
        <f>IF(RES_hh_tesh!U4=0,0,RES_hh_tesh!U4/RES_summary!U$19)</f>
        <v>142.15936577206227</v>
      </c>
      <c r="V4" s="69">
        <f>IF(RES_hh_tesh!V4=0,0,RES_hh_tesh!V4/RES_summary!V$19)</f>
        <v>139.44618088764364</v>
      </c>
      <c r="W4" s="69">
        <f>IF(RES_hh_tesh!W4=0,0,RES_hh_tesh!W4/RES_summary!W$19)</f>
        <v>150.90374760384898</v>
      </c>
      <c r="DA4" s="88" t="s">
        <v>302</v>
      </c>
    </row>
    <row r="5" spans="1:105" ht="12" customHeight="1" x14ac:dyDescent="0.25">
      <c r="A5" s="28" t="s">
        <v>51</v>
      </c>
      <c r="B5" s="72">
        <f>IF(RES_hh_tesh!B5=0,0,RES_hh_tesh!B5/RES_summary!B$19)</f>
        <v>0</v>
      </c>
      <c r="C5" s="72">
        <f>IF(RES_hh_tesh!C5=0,0,RES_hh_tesh!C5/RES_summary!C$19)</f>
        <v>0</v>
      </c>
      <c r="D5" s="72">
        <f>IF(RES_hh_tesh!D5=0,0,RES_hh_tesh!D5/RES_summary!D$19)</f>
        <v>0</v>
      </c>
      <c r="E5" s="72">
        <f>IF(RES_hh_tesh!E5=0,0,RES_hh_tesh!E5/RES_summary!E$19)</f>
        <v>0</v>
      </c>
      <c r="F5" s="72">
        <f>IF(RES_hh_tesh!F5=0,0,RES_hh_tesh!F5/RES_summary!F$19)</f>
        <v>0</v>
      </c>
      <c r="G5" s="72">
        <f>IF(RES_hh_tesh!G5=0,0,RES_hh_tesh!G5/RES_summary!G$19)</f>
        <v>0</v>
      </c>
      <c r="H5" s="72">
        <f>IF(RES_hh_tesh!H5=0,0,RES_hh_tesh!H5/RES_summary!H$19)</f>
        <v>0</v>
      </c>
      <c r="I5" s="72">
        <f>IF(RES_hh_tesh!I5=0,0,RES_hh_tesh!I5/RES_summary!I$19)</f>
        <v>0</v>
      </c>
      <c r="J5" s="72">
        <f>IF(RES_hh_tesh!J5=0,0,RES_hh_tesh!J5/RES_summary!J$19)</f>
        <v>0</v>
      </c>
      <c r="K5" s="72">
        <f>IF(RES_hh_tesh!K5=0,0,RES_hh_tesh!K5/RES_summary!K$19)</f>
        <v>0</v>
      </c>
      <c r="L5" s="72">
        <f>IF(RES_hh_tesh!L5=0,0,RES_hh_tesh!L5/RES_summary!L$19)</f>
        <v>0</v>
      </c>
      <c r="M5" s="72">
        <f>IF(RES_hh_tesh!M5=0,0,RES_hh_tesh!M5/RES_summary!M$19)</f>
        <v>0</v>
      </c>
      <c r="N5" s="72">
        <f>IF(RES_hh_tesh!N5=0,0,RES_hh_tesh!N5/RES_summary!N$19)</f>
        <v>0</v>
      </c>
      <c r="O5" s="72">
        <f>IF(RES_hh_tesh!O5=0,0,RES_hh_tesh!O5/RES_summary!O$19)</f>
        <v>0</v>
      </c>
      <c r="P5" s="72">
        <f>IF(RES_hh_tesh!P5=0,0,RES_hh_tesh!P5/RES_summary!P$19)</f>
        <v>0</v>
      </c>
      <c r="Q5" s="72">
        <f>IF(RES_hh_tesh!Q5=0,0,RES_hh_tesh!Q5/RES_summary!Q$19)</f>
        <v>0</v>
      </c>
      <c r="R5" s="72">
        <f>IF(RES_hh_tesh!R5=0,0,RES_hh_tesh!R5/RES_summary!R$19)</f>
        <v>0</v>
      </c>
      <c r="S5" s="72">
        <f>IF(RES_hh_tesh!S5=0,0,RES_hh_tesh!S5/RES_summary!S$19)</f>
        <v>0</v>
      </c>
      <c r="T5" s="72">
        <f>IF(RES_hh_tesh!T5=0,0,RES_hh_tesh!T5/RES_summary!T$19)</f>
        <v>0</v>
      </c>
      <c r="U5" s="72">
        <f>IF(RES_hh_tesh!U5=0,0,RES_hh_tesh!U5/RES_summary!U$19)</f>
        <v>0</v>
      </c>
      <c r="V5" s="72">
        <f>IF(RES_hh_tesh!V5=0,0,RES_hh_tesh!V5/RES_summary!V$19)</f>
        <v>0</v>
      </c>
      <c r="W5" s="72">
        <f>IF(RES_hh_tesh!W5=0,0,RES_hh_tesh!W5/RES_summary!W$19)</f>
        <v>0</v>
      </c>
      <c r="DA5" s="89" t="s">
        <v>576</v>
      </c>
    </row>
    <row r="6" spans="1:105" ht="12" customHeight="1" x14ac:dyDescent="0.25">
      <c r="A6" s="28" t="s">
        <v>74</v>
      </c>
      <c r="B6" s="72">
        <f>IF(RES_hh_tesh!B6=0,0,RES_hh_tesh!B6/RES_summary!B$19)</f>
        <v>0</v>
      </c>
      <c r="C6" s="72">
        <f>IF(RES_hh_tesh!C6=0,0,RES_hh_tesh!C6/RES_summary!C$19)</f>
        <v>0</v>
      </c>
      <c r="D6" s="72">
        <f>IF(RES_hh_tesh!D6=0,0,RES_hh_tesh!D6/RES_summary!D$19)</f>
        <v>120.01696876251803</v>
      </c>
      <c r="E6" s="72">
        <f>IF(RES_hh_tesh!E6=0,0,RES_hh_tesh!E6/RES_summary!E$19)</f>
        <v>142.68958118297388</v>
      </c>
      <c r="F6" s="72">
        <f>IF(RES_hh_tesh!F6=0,0,RES_hh_tesh!F6/RES_summary!F$19)</f>
        <v>108.99730472991627</v>
      </c>
      <c r="G6" s="72">
        <f>IF(RES_hh_tesh!G6=0,0,RES_hh_tesh!G6/RES_summary!G$19)</f>
        <v>144.33509939899406</v>
      </c>
      <c r="H6" s="72">
        <f>IF(RES_hh_tesh!H6=0,0,RES_hh_tesh!H6/RES_summary!H$19)</f>
        <v>129.99305419229847</v>
      </c>
      <c r="I6" s="72">
        <f>IF(RES_hh_tesh!I6=0,0,RES_hh_tesh!I6/RES_summary!I$19)</f>
        <v>137.58936821038736</v>
      </c>
      <c r="J6" s="72">
        <f>IF(RES_hh_tesh!J6=0,0,RES_hh_tesh!J6/RES_summary!J$19)</f>
        <v>130.92336073120342</v>
      </c>
      <c r="K6" s="72">
        <f>IF(RES_hh_tesh!K6=0,0,RES_hh_tesh!K6/RES_summary!K$19)</f>
        <v>132.3172108202746</v>
      </c>
      <c r="L6" s="72">
        <f>IF(RES_hh_tesh!L6=0,0,RES_hh_tesh!L6/RES_summary!L$19)</f>
        <v>161.26739208626736</v>
      </c>
      <c r="M6" s="72">
        <f>IF(RES_hh_tesh!M6=0,0,RES_hh_tesh!M6/RES_summary!M$19)</f>
        <v>150.42867699566182</v>
      </c>
      <c r="N6" s="72">
        <f>IF(RES_hh_tesh!N6=0,0,RES_hh_tesh!N6/RES_summary!N$19)</f>
        <v>146.85741258475966</v>
      </c>
      <c r="O6" s="72">
        <f>IF(RES_hh_tesh!O6=0,0,RES_hh_tesh!O6/RES_summary!O$19)</f>
        <v>136.85138669131922</v>
      </c>
      <c r="P6" s="72">
        <f>IF(RES_hh_tesh!P6=0,0,RES_hh_tesh!P6/RES_summary!P$19)</f>
        <v>180.63085310790481</v>
      </c>
      <c r="Q6" s="72">
        <f>IF(RES_hh_tesh!Q6=0,0,RES_hh_tesh!Q6/RES_summary!Q$19)</f>
        <v>122.89604452534884</v>
      </c>
      <c r="R6" s="72">
        <f>IF(RES_hh_tesh!R6=0,0,RES_hh_tesh!R6/RES_summary!R$19)</f>
        <v>141.16147731524433</v>
      </c>
      <c r="S6" s="72">
        <f>IF(RES_hh_tesh!S6=0,0,RES_hh_tesh!S6/RES_summary!S$19)</f>
        <v>146.96778757313547</v>
      </c>
      <c r="T6" s="72">
        <f>IF(RES_hh_tesh!T6=0,0,RES_hh_tesh!T6/RES_summary!T$19)</f>
        <v>141.78471982005502</v>
      </c>
      <c r="U6" s="72">
        <f>IF(RES_hh_tesh!U6=0,0,RES_hh_tesh!U6/RES_summary!U$19)</f>
        <v>142.63090815166376</v>
      </c>
      <c r="V6" s="72">
        <f>IF(RES_hh_tesh!V6=0,0,RES_hh_tesh!V6/RES_summary!V$19)</f>
        <v>142.9244557608209</v>
      </c>
      <c r="W6" s="72">
        <f>IF(RES_hh_tesh!W6=0,0,RES_hh_tesh!W6/RES_summary!W$19)</f>
        <v>141.96501726455975</v>
      </c>
      <c r="DA6" s="89" t="s">
        <v>577</v>
      </c>
    </row>
    <row r="7" spans="1:105" ht="12" customHeight="1" x14ac:dyDescent="0.25">
      <c r="A7" s="28" t="s">
        <v>205</v>
      </c>
      <c r="B7" s="72">
        <f>IF(RES_hh_tesh!B7=0,0,RES_hh_tesh!B7/RES_summary!B$19)</f>
        <v>115.68290867062693</v>
      </c>
      <c r="C7" s="72">
        <f>IF(RES_hh_tesh!C7=0,0,RES_hh_tesh!C7/RES_summary!C$19)</f>
        <v>118.79200136152564</v>
      </c>
      <c r="D7" s="72">
        <f>IF(RES_hh_tesh!D7=0,0,RES_hh_tesh!D7/RES_summary!D$19)</f>
        <v>118.65795518306902</v>
      </c>
      <c r="E7" s="72">
        <f>IF(RES_hh_tesh!E7=0,0,RES_hh_tesh!E7/RES_summary!E$19)</f>
        <v>124.5412804959917</v>
      </c>
      <c r="F7" s="72">
        <f>IF(RES_hh_tesh!F7=0,0,RES_hh_tesh!F7/RES_summary!F$19)</f>
        <v>100.06276667934651</v>
      </c>
      <c r="G7" s="72">
        <f>IF(RES_hh_tesh!G7=0,0,RES_hh_tesh!G7/RES_summary!G$19)</f>
        <v>154.68531289881375</v>
      </c>
      <c r="H7" s="72">
        <f>IF(RES_hh_tesh!H7=0,0,RES_hh_tesh!H7/RES_summary!H$19)</f>
        <v>131.22923441718723</v>
      </c>
      <c r="I7" s="72">
        <f>IF(RES_hh_tesh!I7=0,0,RES_hh_tesh!I7/RES_summary!I$19)</f>
        <v>124.32615230357315</v>
      </c>
      <c r="J7" s="72">
        <f>IF(RES_hh_tesh!J7=0,0,RES_hh_tesh!J7/RES_summary!J$19)</f>
        <v>127.75683797779338</v>
      </c>
      <c r="K7" s="72">
        <f>IF(RES_hh_tesh!K7=0,0,RES_hh_tesh!K7/RES_summary!K$19)</f>
        <v>134.17505842278572</v>
      </c>
      <c r="L7" s="72">
        <f>IF(RES_hh_tesh!L7=0,0,RES_hh_tesh!L7/RES_summary!L$19)</f>
        <v>145.8044459161089</v>
      </c>
      <c r="M7" s="72">
        <f>IF(RES_hh_tesh!M7=0,0,RES_hh_tesh!M7/RES_summary!M$19)</f>
        <v>141.93378769499998</v>
      </c>
      <c r="N7" s="72">
        <f>IF(RES_hh_tesh!N7=0,0,RES_hh_tesh!N7/RES_summary!N$19)</f>
        <v>154.45054090374205</v>
      </c>
      <c r="O7" s="72">
        <f>IF(RES_hh_tesh!O7=0,0,RES_hh_tesh!O7/RES_summary!O$19)</f>
        <v>155.56563473534845</v>
      </c>
      <c r="P7" s="72">
        <f>IF(RES_hh_tesh!P7=0,0,RES_hh_tesh!P7/RES_summary!P$19)</f>
        <v>142.51718355650723</v>
      </c>
      <c r="Q7" s="72">
        <f>IF(RES_hh_tesh!Q7=0,0,RES_hh_tesh!Q7/RES_summary!Q$19)</f>
        <v>147.46613517298837</v>
      </c>
      <c r="R7" s="72">
        <f>IF(RES_hh_tesh!R7=0,0,RES_hh_tesh!R7/RES_summary!R$19)</f>
        <v>142.06810379776834</v>
      </c>
      <c r="S7" s="72">
        <f>IF(RES_hh_tesh!S7=0,0,RES_hh_tesh!S7/RES_summary!S$19)</f>
        <v>148.23754943298539</v>
      </c>
      <c r="T7" s="72">
        <f>IF(RES_hh_tesh!T7=0,0,RES_hh_tesh!T7/RES_summary!T$19)</f>
        <v>137.55680788793353</v>
      </c>
      <c r="U7" s="72">
        <f>IF(RES_hh_tesh!U7=0,0,RES_hh_tesh!U7/RES_summary!U$19)</f>
        <v>135.09560423464134</v>
      </c>
      <c r="V7" s="72">
        <f>IF(RES_hh_tesh!V7=0,0,RES_hh_tesh!V7/RES_summary!V$19)</f>
        <v>141.18221576576758</v>
      </c>
      <c r="W7" s="72">
        <f>IF(RES_hh_tesh!W7=0,0,RES_hh_tesh!W7/RES_summary!W$19)</f>
        <v>148.74844202954398</v>
      </c>
      <c r="DA7" s="89" t="s">
        <v>578</v>
      </c>
    </row>
    <row r="8" spans="1:105" ht="12" customHeight="1" x14ac:dyDescent="0.25">
      <c r="A8" s="28" t="s">
        <v>192</v>
      </c>
      <c r="B8" s="72">
        <f>IF(RES_hh_tesh!B8=0,0,RES_hh_tesh!B8/RES_summary!B$19)</f>
        <v>108.05492840499656</v>
      </c>
      <c r="C8" s="72">
        <f>IF(RES_hh_tesh!C8=0,0,RES_hh_tesh!C8/RES_summary!C$19)</f>
        <v>134.16423877282716</v>
      </c>
      <c r="D8" s="72">
        <f>IF(RES_hh_tesh!D8=0,0,RES_hh_tesh!D8/RES_summary!D$19)</f>
        <v>105.80344553513694</v>
      </c>
      <c r="E8" s="72">
        <f>IF(RES_hh_tesh!E8=0,0,RES_hh_tesh!E8/RES_summary!E$19)</f>
        <v>110.6777398538471</v>
      </c>
      <c r="F8" s="72">
        <f>IF(RES_hh_tesh!F8=0,0,RES_hh_tesh!F8/RES_summary!F$19)</f>
        <v>124.60144767749968</v>
      </c>
      <c r="G8" s="72">
        <f>IF(RES_hh_tesh!G8=0,0,RES_hh_tesh!G8/RES_summary!G$19)</f>
        <v>138.05506582412826</v>
      </c>
      <c r="H8" s="72">
        <f>IF(RES_hh_tesh!H8=0,0,RES_hh_tesh!H8/RES_summary!H$19)</f>
        <v>108.09182186613343</v>
      </c>
      <c r="I8" s="72">
        <f>IF(RES_hh_tesh!I8=0,0,RES_hh_tesh!I8/RES_summary!I$19)</f>
        <v>90.158085823095746</v>
      </c>
      <c r="J8" s="72">
        <f>IF(RES_hh_tesh!J8=0,0,RES_hh_tesh!J8/RES_summary!J$19)</f>
        <v>141.25195585133875</v>
      </c>
      <c r="K8" s="72">
        <f>IF(RES_hh_tesh!K8=0,0,RES_hh_tesh!K8/RES_summary!K$19)</f>
        <v>160.20538877606896</v>
      </c>
      <c r="L8" s="72">
        <f>IF(RES_hh_tesh!L8=0,0,RES_hh_tesh!L8/RES_summary!L$19)</f>
        <v>183.59418188330136</v>
      </c>
      <c r="M8" s="72">
        <f>IF(RES_hh_tesh!M8=0,0,RES_hh_tesh!M8/RES_summary!M$19)</f>
        <v>127.72790952879217</v>
      </c>
      <c r="N8" s="72">
        <f>IF(RES_hh_tesh!N8=0,0,RES_hh_tesh!N8/RES_summary!N$19)</f>
        <v>142.97035252004636</v>
      </c>
      <c r="O8" s="72">
        <f>IF(RES_hh_tesh!O8=0,0,RES_hh_tesh!O8/RES_summary!O$19)</f>
        <v>143.26781914048883</v>
      </c>
      <c r="P8" s="72">
        <f>IF(RES_hh_tesh!P8=0,0,RES_hh_tesh!P8/RES_summary!P$19)</f>
        <v>141.65493067123231</v>
      </c>
      <c r="Q8" s="72">
        <f>IF(RES_hh_tesh!Q8=0,0,RES_hh_tesh!Q8/RES_summary!Q$19)</f>
        <v>144.82882055555893</v>
      </c>
      <c r="R8" s="72">
        <f>IF(RES_hh_tesh!R8=0,0,RES_hh_tesh!R8/RES_summary!R$19)</f>
        <v>165.58648325197032</v>
      </c>
      <c r="S8" s="72">
        <f>IF(RES_hh_tesh!S8=0,0,RES_hh_tesh!S8/RES_summary!S$19)</f>
        <v>141.73403183541794</v>
      </c>
      <c r="T8" s="72">
        <f>IF(RES_hh_tesh!T8=0,0,RES_hh_tesh!T8/RES_summary!T$19)</f>
        <v>140.74842866719086</v>
      </c>
      <c r="U8" s="72">
        <f>IF(RES_hh_tesh!U8=0,0,RES_hh_tesh!U8/RES_summary!U$19)</f>
        <v>159.63462406780312</v>
      </c>
      <c r="V8" s="72">
        <f>IF(RES_hh_tesh!V8=0,0,RES_hh_tesh!V8/RES_summary!V$19)</f>
        <v>94.556501859814404</v>
      </c>
      <c r="W8" s="72">
        <f>IF(RES_hh_tesh!W8=0,0,RES_hh_tesh!W8/RES_summary!W$19)</f>
        <v>165.51427393349186</v>
      </c>
      <c r="DA8" s="89" t="s">
        <v>579</v>
      </c>
    </row>
    <row r="9" spans="1:105" ht="12" customHeight="1" x14ac:dyDescent="0.25">
      <c r="A9" s="28" t="s">
        <v>207</v>
      </c>
      <c r="B9" s="72">
        <f>IF(RES_hh_tesh!B9=0,0,RES_hh_tesh!B9/RES_summary!B$19)</f>
        <v>118.84306022760886</v>
      </c>
      <c r="C9" s="72">
        <f>IF(RES_hh_tesh!C9=0,0,RES_hh_tesh!C9/RES_summary!C$19)</f>
        <v>114.87335266533265</v>
      </c>
      <c r="D9" s="72">
        <f>IF(RES_hh_tesh!D9=0,0,RES_hh_tesh!D9/RES_summary!D$19)</f>
        <v>118.99758769932183</v>
      </c>
      <c r="E9" s="72">
        <f>IF(RES_hh_tesh!E9=0,0,RES_hh_tesh!E9/RES_summary!E$19)</f>
        <v>123.27036434249345</v>
      </c>
      <c r="F9" s="72">
        <f>IF(RES_hh_tesh!F9=0,0,RES_hh_tesh!F9/RES_summary!F$19)</f>
        <v>122.48291621134976</v>
      </c>
      <c r="G9" s="72">
        <f>IF(RES_hh_tesh!G9=0,0,RES_hh_tesh!G9/RES_summary!G$19)</f>
        <v>136.34383822626631</v>
      </c>
      <c r="H9" s="72">
        <f>IF(RES_hh_tesh!H9=0,0,RES_hh_tesh!H9/RES_summary!H$19)</f>
        <v>130.0360261046188</v>
      </c>
      <c r="I9" s="72">
        <f>IF(RES_hh_tesh!I9=0,0,RES_hh_tesh!I9/RES_summary!I$19)</f>
        <v>130.15455030206169</v>
      </c>
      <c r="J9" s="72">
        <f>IF(RES_hh_tesh!J9=0,0,RES_hh_tesh!J9/RES_summary!J$19)</f>
        <v>133.90862623527346</v>
      </c>
      <c r="K9" s="72">
        <f>IF(RES_hh_tesh!K9=0,0,RES_hh_tesh!K9/RES_summary!K$19)</f>
        <v>127.40376655126312</v>
      </c>
      <c r="L9" s="72">
        <f>IF(RES_hh_tesh!L9=0,0,RES_hh_tesh!L9/RES_summary!L$19)</f>
        <v>118.59199068532894</v>
      </c>
      <c r="M9" s="72">
        <f>IF(RES_hh_tesh!M9=0,0,RES_hh_tesh!M9/RES_summary!M$19)</f>
        <v>183.04059235015083</v>
      </c>
      <c r="N9" s="72">
        <f>IF(RES_hh_tesh!N9=0,0,RES_hh_tesh!N9/RES_summary!N$19)</f>
        <v>177.01096797174515</v>
      </c>
      <c r="O9" s="72">
        <f>IF(RES_hh_tesh!O9=0,0,RES_hh_tesh!O9/RES_summary!O$19)</f>
        <v>145.71215695021519</v>
      </c>
      <c r="P9" s="72">
        <f>IF(RES_hh_tesh!P9=0,0,RES_hh_tesh!P9/RES_summary!P$19)</f>
        <v>140.18094300638964</v>
      </c>
      <c r="Q9" s="72">
        <f>IF(RES_hh_tesh!Q9=0,0,RES_hh_tesh!Q9/RES_summary!Q$19)</f>
        <v>144.30793184412147</v>
      </c>
      <c r="R9" s="72">
        <f>IF(RES_hh_tesh!R9=0,0,RES_hh_tesh!R9/RES_summary!R$19)</f>
        <v>149.24159661721018</v>
      </c>
      <c r="S9" s="72">
        <f>IF(RES_hh_tesh!S9=0,0,RES_hh_tesh!S9/RES_summary!S$19)</f>
        <v>155.23622222967657</v>
      </c>
      <c r="T9" s="72">
        <f>IF(RES_hh_tesh!T9=0,0,RES_hh_tesh!T9/RES_summary!T$19)</f>
        <v>136.97814544264557</v>
      </c>
      <c r="U9" s="72">
        <f>IF(RES_hh_tesh!U9=0,0,RES_hh_tesh!U9/RES_summary!U$19)</f>
        <v>134.11771540874219</v>
      </c>
      <c r="V9" s="72">
        <f>IF(RES_hh_tesh!V9=0,0,RES_hh_tesh!V9/RES_summary!V$19)</f>
        <v>144.90142056818607</v>
      </c>
      <c r="W9" s="72">
        <f>IF(RES_hh_tesh!W9=0,0,RES_hh_tesh!W9/RES_summary!W$19)</f>
        <v>148.28346475983417</v>
      </c>
      <c r="DA9" s="89" t="s">
        <v>580</v>
      </c>
    </row>
    <row r="10" spans="1:105" ht="12" customHeight="1" x14ac:dyDescent="0.25">
      <c r="A10" s="28" t="s">
        <v>202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DA10" s="89" t="s">
        <v>581</v>
      </c>
    </row>
    <row r="11" spans="1:105" ht="12" customHeight="1" x14ac:dyDescent="0.25">
      <c r="A11" s="28" t="s">
        <v>203</v>
      </c>
      <c r="B11" s="72">
        <f>IF(RES_hh_tesh!B11=0,0,RES_hh_tesh!B11/RES_summary!B$19)</f>
        <v>111.75371193814775</v>
      </c>
      <c r="C11" s="72">
        <f>IF(RES_hh_tesh!C11=0,0,RES_hh_tesh!C11/RES_summary!C$19)</f>
        <v>123.01767421282291</v>
      </c>
      <c r="D11" s="72">
        <f>IF(RES_hh_tesh!D11=0,0,RES_hh_tesh!D11/RES_summary!D$19)</f>
        <v>121.93060336225157</v>
      </c>
      <c r="E11" s="72">
        <f>IF(RES_hh_tesh!E11=0,0,RES_hh_tesh!E11/RES_summary!E$19)</f>
        <v>123.20606466912751</v>
      </c>
      <c r="F11" s="72">
        <f>IF(RES_hh_tesh!F11=0,0,RES_hh_tesh!F11/RES_summary!F$19)</f>
        <v>123.63379533094886</v>
      </c>
      <c r="G11" s="72">
        <f>IF(RES_hh_tesh!G11=0,0,RES_hh_tesh!G11/RES_summary!G$19)</f>
        <v>132.94094088341674</v>
      </c>
      <c r="H11" s="72">
        <f>IF(RES_hh_tesh!H11=0,0,RES_hh_tesh!H11/RES_summary!H$19)</f>
        <v>136.75941457544226</v>
      </c>
      <c r="I11" s="72">
        <f>IF(RES_hh_tesh!I11=0,0,RES_hh_tesh!I11/RES_summary!I$19)</f>
        <v>136.44447504258741</v>
      </c>
      <c r="J11" s="72">
        <f>IF(RES_hh_tesh!J11=0,0,RES_hh_tesh!J11/RES_summary!J$19)</f>
        <v>127.05886005122554</v>
      </c>
      <c r="K11" s="72">
        <f>IF(RES_hh_tesh!K11=0,0,RES_hh_tesh!K11/RES_summary!K$19)</f>
        <v>130.76337111123331</v>
      </c>
      <c r="L11" s="72">
        <f>IF(RES_hh_tesh!L11=0,0,RES_hh_tesh!L11/RES_summary!L$19)</f>
        <v>175.81123406503545</v>
      </c>
      <c r="M11" s="72">
        <f>IF(RES_hh_tesh!M11=0,0,RES_hh_tesh!M11/RES_summary!M$19)</f>
        <v>143.26455579772266</v>
      </c>
      <c r="N11" s="72">
        <f>IF(RES_hh_tesh!N11=0,0,RES_hh_tesh!N11/RES_summary!N$19)</f>
        <v>159.83644141177712</v>
      </c>
      <c r="O11" s="72">
        <f>IF(RES_hh_tesh!O11=0,0,RES_hh_tesh!O11/RES_summary!O$19)</f>
        <v>154.6867561698418</v>
      </c>
      <c r="P11" s="72">
        <f>IF(RES_hh_tesh!P11=0,0,RES_hh_tesh!P11/RES_summary!P$19)</f>
        <v>141.82148796401472</v>
      </c>
      <c r="Q11" s="72">
        <f>IF(RES_hh_tesh!Q11=0,0,RES_hh_tesh!Q11/RES_summary!Q$19)</f>
        <v>142.47697402729764</v>
      </c>
      <c r="R11" s="72">
        <f>IF(RES_hh_tesh!R11=0,0,RES_hh_tesh!R11/RES_summary!R$19)</f>
        <v>150.11606415846478</v>
      </c>
      <c r="S11" s="72">
        <f>IF(RES_hh_tesh!S11=0,0,RES_hh_tesh!S11/RES_summary!S$19)</f>
        <v>150.4074321571704</v>
      </c>
      <c r="T11" s="72">
        <f>IF(RES_hh_tesh!T11=0,0,RES_hh_tesh!T11/RES_summary!T$19)</f>
        <v>146.41144004744021</v>
      </c>
      <c r="U11" s="72">
        <f>IF(RES_hh_tesh!U11=0,0,RES_hh_tesh!U11/RES_summary!U$19)</f>
        <v>144.19659286114182</v>
      </c>
      <c r="V11" s="72">
        <f>IF(RES_hh_tesh!V11=0,0,RES_hh_tesh!V11/RES_summary!V$19)</f>
        <v>135.49816360508134</v>
      </c>
      <c r="W11" s="72">
        <f>IF(RES_hh_tesh!W11=0,0,RES_hh_tesh!W11/RES_summary!W$19)</f>
        <v>153.31040181236483</v>
      </c>
      <c r="DA11" s="89" t="s">
        <v>582</v>
      </c>
    </row>
    <row r="12" spans="1:105" ht="12" customHeight="1" x14ac:dyDescent="0.25">
      <c r="A12" s="28" t="s">
        <v>95</v>
      </c>
      <c r="B12" s="72">
        <f>IF(RES_hh_tesh!B12=0,0,RES_hh_tesh!B12/RES_summary!B$19)</f>
        <v>108.15255787900577</v>
      </c>
      <c r="C12" s="72">
        <f>IF(RES_hh_tesh!C12=0,0,RES_hh_tesh!C12/RES_summary!C$19)</f>
        <v>119.56120328000736</v>
      </c>
      <c r="D12" s="72">
        <f>IF(RES_hh_tesh!D12=0,0,RES_hh_tesh!D12/RES_summary!D$19)</f>
        <v>120.79595170909064</v>
      </c>
      <c r="E12" s="72">
        <f>IF(RES_hh_tesh!E12=0,0,RES_hh_tesh!E12/RES_summary!E$19)</f>
        <v>126.01410274628266</v>
      </c>
      <c r="F12" s="72">
        <f>IF(RES_hh_tesh!F12=0,0,RES_hh_tesh!F12/RES_summary!F$19)</f>
        <v>125.08931485959273</v>
      </c>
      <c r="G12" s="72">
        <f>IF(RES_hh_tesh!G12=0,0,RES_hh_tesh!G12/RES_summary!G$19)</f>
        <v>137.79295235268162</v>
      </c>
      <c r="H12" s="72">
        <f>IF(RES_hh_tesh!H12=0,0,RES_hh_tesh!H12/RES_summary!H$19)</f>
        <v>136.44117422025133</v>
      </c>
      <c r="I12" s="72">
        <f>IF(RES_hh_tesh!I12=0,0,RES_hh_tesh!I12/RES_summary!I$19)</f>
        <v>130.40504777825257</v>
      </c>
      <c r="J12" s="72">
        <f>IF(RES_hh_tesh!J12=0,0,RES_hh_tesh!J12/RES_summary!J$19)</f>
        <v>129.79353891838775</v>
      </c>
      <c r="K12" s="72">
        <f>IF(RES_hh_tesh!K12=0,0,RES_hh_tesh!K12/RES_summary!K$19)</f>
        <v>135.73797383780672</v>
      </c>
      <c r="L12" s="72">
        <f>IF(RES_hh_tesh!L12=0,0,RES_hh_tesh!L12/RES_summary!L$19)</f>
        <v>171.03155013597484</v>
      </c>
      <c r="M12" s="72">
        <f>IF(RES_hh_tesh!M12=0,0,RES_hh_tesh!M12/RES_summary!M$19)</f>
        <v>159.45578587976595</v>
      </c>
      <c r="N12" s="72">
        <f>IF(RES_hh_tesh!N12=0,0,RES_hh_tesh!N12/RES_summary!N$19)</f>
        <v>159.60160443064549</v>
      </c>
      <c r="O12" s="72">
        <f>IF(RES_hh_tesh!O12=0,0,RES_hh_tesh!O12/RES_summary!O$19)</f>
        <v>152.52967598614114</v>
      </c>
      <c r="P12" s="72">
        <f>IF(RES_hh_tesh!P12=0,0,RES_hh_tesh!P12/RES_summary!P$19)</f>
        <v>144.96108228391466</v>
      </c>
      <c r="Q12" s="72">
        <f>IF(RES_hh_tesh!Q12=0,0,RES_hh_tesh!Q12/RES_summary!Q$19)</f>
        <v>139.77699130503757</v>
      </c>
      <c r="R12" s="72">
        <f>IF(RES_hh_tesh!R12=0,0,RES_hh_tesh!R12/RES_summary!R$19)</f>
        <v>154.94690777697153</v>
      </c>
      <c r="S12" s="72">
        <f>IF(RES_hh_tesh!S12=0,0,RES_hh_tesh!S12/RES_summary!S$19)</f>
        <v>151.15535279878287</v>
      </c>
      <c r="T12" s="72">
        <f>IF(RES_hh_tesh!T12=0,0,RES_hh_tesh!T12/RES_summary!T$19)</f>
        <v>147.03005855771056</v>
      </c>
      <c r="U12" s="72">
        <f>IF(RES_hh_tesh!U12=0,0,RES_hh_tesh!U12/RES_summary!U$19)</f>
        <v>140.30332936866748</v>
      </c>
      <c r="V12" s="72">
        <f>IF(RES_hh_tesh!V12=0,0,RES_hh_tesh!V12/RES_summary!V$19)</f>
        <v>144.62073730122987</v>
      </c>
      <c r="W12" s="72">
        <f>IF(RES_hh_tesh!W12=0,0,RES_hh_tesh!W12/RES_summary!W$19)</f>
        <v>144.27987589470794</v>
      </c>
      <c r="DA12" s="89" t="s">
        <v>583</v>
      </c>
    </row>
    <row r="13" spans="1:105" ht="12" customHeight="1" x14ac:dyDescent="0.25">
      <c r="A13" s="73" t="s">
        <v>94</v>
      </c>
      <c r="B13" s="74">
        <f>IF(RES_hh_tesh!B13=0,0,RES_hh_tesh!B13/RES_summary!B$19)</f>
        <v>118.9022300993378</v>
      </c>
      <c r="C13" s="74">
        <f>IF(RES_hh_tesh!C13=0,0,RES_hh_tesh!C13/RES_summary!C$19)</f>
        <v>120.79063675826211</v>
      </c>
      <c r="D13" s="74">
        <f>IF(RES_hh_tesh!D13=0,0,RES_hh_tesh!D13/RES_summary!D$19)</f>
        <v>119.58588464998013</v>
      </c>
      <c r="E13" s="74">
        <f>IF(RES_hh_tesh!E13=0,0,RES_hh_tesh!E13/RES_summary!E$19)</f>
        <v>124.23728956390279</v>
      </c>
      <c r="F13" s="74">
        <f>IF(RES_hh_tesh!F13=0,0,RES_hh_tesh!F13/RES_summary!F$19)</f>
        <v>124.24759841090082</v>
      </c>
      <c r="G13" s="74">
        <f>IF(RES_hh_tesh!G13=0,0,RES_hh_tesh!G13/RES_summary!G$19)</f>
        <v>134.2508216848839</v>
      </c>
      <c r="H13" s="74">
        <f>IF(RES_hh_tesh!H13=0,0,RES_hh_tesh!H13/RES_summary!H$19)</f>
        <v>133.71241444032171</v>
      </c>
      <c r="I13" s="74">
        <f>IF(RES_hh_tesh!I13=0,0,RES_hh_tesh!I13/RES_summary!I$19)</f>
        <v>128.79328449730369</v>
      </c>
      <c r="J13" s="74">
        <f>IF(RES_hh_tesh!J13=0,0,RES_hh_tesh!J13/RES_summary!J$19)</f>
        <v>125.8646484577657</v>
      </c>
      <c r="K13" s="74">
        <f>IF(RES_hh_tesh!K13=0,0,RES_hh_tesh!K13/RES_summary!K$19)</f>
        <v>137.96556944265731</v>
      </c>
      <c r="L13" s="74">
        <f>IF(RES_hh_tesh!L13=0,0,RES_hh_tesh!L13/RES_summary!L$19)</f>
        <v>164.75973996705056</v>
      </c>
      <c r="M13" s="74">
        <f>IF(RES_hh_tesh!M13=0,0,RES_hh_tesh!M13/RES_summary!M$19)</f>
        <v>142.80377313961702</v>
      </c>
      <c r="N13" s="74">
        <f>IF(RES_hh_tesh!N13=0,0,RES_hh_tesh!N13/RES_summary!N$19)</f>
        <v>164.26771601644839</v>
      </c>
      <c r="O13" s="74">
        <f>IF(RES_hh_tesh!O13=0,0,RES_hh_tesh!O13/RES_summary!O$19)</f>
        <v>156.99048224010448</v>
      </c>
      <c r="P13" s="74">
        <f>IF(RES_hh_tesh!P13=0,0,RES_hh_tesh!P13/RES_summary!P$19)</f>
        <v>136.81074117351878</v>
      </c>
      <c r="Q13" s="74">
        <f>IF(RES_hh_tesh!Q13=0,0,RES_hh_tesh!Q13/RES_summary!Q$19)</f>
        <v>146.99619094370911</v>
      </c>
      <c r="R13" s="74">
        <f>IF(RES_hh_tesh!R13=0,0,RES_hh_tesh!R13/RES_summary!R$19)</f>
        <v>145.99014207459746</v>
      </c>
      <c r="S13" s="74">
        <f>IF(RES_hh_tesh!S13=0,0,RES_hh_tesh!S13/RES_summary!S$19)</f>
        <v>153.93543175149986</v>
      </c>
      <c r="T13" s="74">
        <f>IF(RES_hh_tesh!T13=0,0,RES_hh_tesh!T13/RES_summary!T$19)</f>
        <v>150.70791652463859</v>
      </c>
      <c r="U13" s="74">
        <f>IF(RES_hh_tesh!U13=0,0,RES_hh_tesh!U13/RES_summary!U$19)</f>
        <v>144.17787669734636</v>
      </c>
      <c r="V13" s="74">
        <f>IF(RES_hh_tesh!V13=0,0,RES_hh_tesh!V13/RES_summary!V$19)</f>
        <v>133.83031096279453</v>
      </c>
      <c r="W13" s="74">
        <f>IF(RES_hh_tesh!W13=0,0,RES_hh_tesh!W13/RES_summary!W$19)</f>
        <v>156.9780123272148</v>
      </c>
      <c r="DA13" s="90" t="s">
        <v>584</v>
      </c>
    </row>
    <row r="14" spans="1:105" ht="12" customHeight="1" x14ac:dyDescent="0.25">
      <c r="A14" s="75" t="s">
        <v>97</v>
      </c>
      <c r="B14" s="76">
        <f>IF(RES_hh_tesh!B14=0,0,RES_hh_tesh!B14/RES_summary!B$19)</f>
        <v>1.0386847587560211</v>
      </c>
      <c r="C14" s="76">
        <f>IF(RES_hh_tesh!C14=0,0,RES_hh_tesh!C14/RES_summary!C$19)</f>
        <v>1.0353744824940974</v>
      </c>
      <c r="D14" s="76">
        <f>IF(RES_hh_tesh!D14=0,0,RES_hh_tesh!D14/RES_summary!D$19)</f>
        <v>0.95324643182871638</v>
      </c>
      <c r="E14" s="76">
        <f>IF(RES_hh_tesh!E14=0,0,RES_hh_tesh!E14/RES_summary!E$19)</f>
        <v>0.92883589991695692</v>
      </c>
      <c r="F14" s="76">
        <f>IF(RES_hh_tesh!F14=0,0,RES_hh_tesh!F14/RES_summary!F$19)</f>
        <v>0.81136611816201254</v>
      </c>
      <c r="G14" s="76">
        <f>IF(RES_hh_tesh!G14=0,0,RES_hh_tesh!G14/RES_summary!G$19)</f>
        <v>0.98877586132055628</v>
      </c>
      <c r="H14" s="76">
        <f>IF(RES_hh_tesh!H14=0,0,RES_hh_tesh!H14/RES_summary!H$19)</f>
        <v>0.88258506113255963</v>
      </c>
      <c r="I14" s="76">
        <f>IF(RES_hh_tesh!I14=0,0,RES_hh_tesh!I14/RES_summary!I$19)</f>
        <v>0.82794772665863248</v>
      </c>
      <c r="J14" s="76">
        <f>IF(RES_hh_tesh!J14=0,0,RES_hh_tesh!J14/RES_summary!J$19)</f>
        <v>0.79198700291355451</v>
      </c>
      <c r="K14" s="76">
        <f>IF(RES_hh_tesh!K14=0,0,RES_hh_tesh!K14/RES_summary!K$19)</f>
        <v>0.78449873674079451</v>
      </c>
      <c r="L14" s="76">
        <f>IF(RES_hh_tesh!L14=0,0,RES_hh_tesh!L14/RES_summary!L$19)</f>
        <v>0.92019772926052623</v>
      </c>
      <c r="M14" s="76">
        <f>IF(RES_hh_tesh!M14=0,0,RES_hh_tesh!M14/RES_summary!M$19)</f>
        <v>0.8716853804741953</v>
      </c>
      <c r="N14" s="76">
        <f>IF(RES_hh_tesh!N14=0,0,RES_hh_tesh!N14/RES_summary!N$19)</f>
        <v>0.92073993009074007</v>
      </c>
      <c r="O14" s="76">
        <f>IF(RES_hh_tesh!O14=0,0,RES_hh_tesh!O14/RES_summary!O$19)</f>
        <v>0.83513098871204339</v>
      </c>
      <c r="P14" s="76">
        <f>IF(RES_hh_tesh!P14=0,0,RES_hh_tesh!P14/RES_summary!P$19)</f>
        <v>0.76716069685811361</v>
      </c>
      <c r="Q14" s="76">
        <f>IF(RES_hh_tesh!Q14=0,0,RES_hh_tesh!Q14/RES_summary!Q$19)</f>
        <v>0.77157610652510134</v>
      </c>
      <c r="R14" s="76">
        <f>IF(RES_hh_tesh!R14=0,0,RES_hh_tesh!R14/RES_summary!R$19)</f>
        <v>0.78928925058137889</v>
      </c>
      <c r="S14" s="76">
        <f>IF(RES_hh_tesh!S14=0,0,RES_hh_tesh!S14/RES_summary!S$19)</f>
        <v>0.78138423303483229</v>
      </c>
      <c r="T14" s="76">
        <f>IF(RES_hh_tesh!T14=0,0,RES_hh_tesh!T14/RES_summary!T$19)</f>
        <v>0.72232789216135573</v>
      </c>
      <c r="U14" s="76">
        <f>IF(RES_hh_tesh!U14=0,0,RES_hh_tesh!U14/RES_summary!U$19)</f>
        <v>0.70936481106252369</v>
      </c>
      <c r="V14" s="76">
        <f>IF(RES_hh_tesh!V14=0,0,RES_hh_tesh!V14/RES_summary!V$19)</f>
        <v>0.69324653972303463</v>
      </c>
      <c r="W14" s="76">
        <f>IF(RES_hh_tesh!W14=0,0,RES_hh_tesh!W14/RES_summary!W$19)</f>
        <v>0.76198533005618663</v>
      </c>
      <c r="DA14" s="91" t="s">
        <v>585</v>
      </c>
    </row>
    <row r="15" spans="1:105" ht="12.95" customHeight="1" x14ac:dyDescent="0.25">
      <c r="A15" s="68" t="s">
        <v>92</v>
      </c>
      <c r="B15" s="69">
        <f>IF(RES_hh_tesh!B15=0,0,RES_hh_tesh!B15/RES_summary!B$19)</f>
        <v>2.5826701834447231E-2</v>
      </c>
      <c r="C15" s="69">
        <f>IF(RES_hh_tesh!C15=0,0,RES_hh_tesh!C15/RES_summary!C$19)</f>
        <v>2.823349172051794E-2</v>
      </c>
      <c r="D15" s="69">
        <f>IF(RES_hh_tesh!D15=0,0,RES_hh_tesh!D15/RES_summary!D$19)</f>
        <v>3.0868584405979855E-2</v>
      </c>
      <c r="E15" s="69">
        <f>IF(RES_hh_tesh!E15=0,0,RES_hh_tesh!E15/RES_summary!E$19)</f>
        <v>3.3545145563817824E-2</v>
      </c>
      <c r="F15" s="69">
        <f>IF(RES_hh_tesh!F15=0,0,RES_hh_tesh!F15/RES_summary!F$19)</f>
        <v>3.706472202165742E-2</v>
      </c>
      <c r="G15" s="69">
        <f>IF(RES_hh_tesh!G15=0,0,RES_hh_tesh!G15/RES_summary!G$19)</f>
        <v>4.3350542562676515E-2</v>
      </c>
      <c r="H15" s="69">
        <f>IF(RES_hh_tesh!H15=0,0,RES_hh_tesh!H15/RES_summary!H$19)</f>
        <v>5.0465375681787564E-2</v>
      </c>
      <c r="I15" s="69">
        <f>IF(RES_hh_tesh!I15=0,0,RES_hh_tesh!I15/RES_summary!I$19)</f>
        <v>5.6531933129485054E-2</v>
      </c>
      <c r="J15" s="69">
        <f>IF(RES_hh_tesh!J15=0,0,RES_hh_tesh!J15/RES_summary!J$19)</f>
        <v>6.0207240663304337E-2</v>
      </c>
      <c r="K15" s="69">
        <f>IF(RES_hh_tesh!K15=0,0,RES_hh_tesh!K15/RES_summary!K$19)</f>
        <v>6.6088142991550566E-2</v>
      </c>
      <c r="L15" s="69">
        <f>IF(RES_hh_tesh!L15=0,0,RES_hh_tesh!L15/RES_summary!L$19)</f>
        <v>8.0917268126528663E-2</v>
      </c>
      <c r="M15" s="69">
        <f>IF(RES_hh_tesh!M15=0,0,RES_hh_tesh!M15/RES_summary!M$19)</f>
        <v>8.1909542980183395E-2</v>
      </c>
      <c r="N15" s="69">
        <f>IF(RES_hh_tesh!N15=0,0,RES_hh_tesh!N15/RES_summary!N$19)</f>
        <v>9.2456668042640688E-2</v>
      </c>
      <c r="O15" s="69">
        <f>IF(RES_hh_tesh!O15=0,0,RES_hh_tesh!O15/RES_summary!O$19)</f>
        <v>0.10249522194080442</v>
      </c>
      <c r="P15" s="69">
        <f>IF(RES_hh_tesh!P15=0,0,RES_hh_tesh!P15/RES_summary!P$19)</f>
        <v>0.12453773125813719</v>
      </c>
      <c r="Q15" s="69">
        <f>IF(RES_hh_tesh!Q15=0,0,RES_hh_tesh!Q15/RES_summary!Q$19)</f>
        <v>0.12830767304566365</v>
      </c>
      <c r="R15" s="69">
        <f>IF(RES_hh_tesh!R15=0,0,RES_hh_tesh!R15/RES_summary!R$19)</f>
        <v>0.135785198356737</v>
      </c>
      <c r="S15" s="69">
        <f>IF(RES_hh_tesh!S15=0,0,RES_hh_tesh!S15/RES_summary!S$19)</f>
        <v>0.14990846886345835</v>
      </c>
      <c r="T15" s="69">
        <f>IF(RES_hh_tesh!T15=0,0,RES_hh_tesh!T15/RES_summary!T$19)</f>
        <v>0.16688403089617868</v>
      </c>
      <c r="U15" s="69">
        <f>IF(RES_hh_tesh!U15=0,0,RES_hh_tesh!U15/RES_summary!U$19)</f>
        <v>0.17708817941294291</v>
      </c>
      <c r="V15" s="69">
        <f>IF(RES_hh_tesh!V15=0,0,RES_hh_tesh!V15/RES_summary!V$19)</f>
        <v>0.19684537272417491</v>
      </c>
      <c r="W15" s="69">
        <f>IF(RES_hh_tesh!W15=0,0,RES_hh_tesh!W15/RES_summary!W$19)</f>
        <v>0.2081584233441271</v>
      </c>
      <c r="DA15" s="88" t="s">
        <v>303</v>
      </c>
    </row>
    <row r="16" spans="1:105" ht="12" customHeight="1" x14ac:dyDescent="0.25">
      <c r="A16" s="28" t="s">
        <v>91</v>
      </c>
      <c r="B16" s="72">
        <f>IF(RES_hh_tesh!B16=0,0,RES_hh_tesh!B16/RES_summary!B$19)</f>
        <v>2.5826701834447231E-2</v>
      </c>
      <c r="C16" s="72">
        <f>IF(RES_hh_tesh!C16=0,0,RES_hh_tesh!C16/RES_summary!C$19)</f>
        <v>2.823349172051794E-2</v>
      </c>
      <c r="D16" s="72">
        <f>IF(RES_hh_tesh!D16=0,0,RES_hh_tesh!D16/RES_summary!D$19)</f>
        <v>3.0868584405979855E-2</v>
      </c>
      <c r="E16" s="72">
        <f>IF(RES_hh_tesh!E16=0,0,RES_hh_tesh!E16/RES_summary!E$19)</f>
        <v>3.3545145563817824E-2</v>
      </c>
      <c r="F16" s="72">
        <f>IF(RES_hh_tesh!F16=0,0,RES_hh_tesh!F16/RES_summary!F$19)</f>
        <v>3.706472202165742E-2</v>
      </c>
      <c r="G16" s="72">
        <f>IF(RES_hh_tesh!G16=0,0,RES_hh_tesh!G16/RES_summary!G$19)</f>
        <v>4.3350542562676515E-2</v>
      </c>
      <c r="H16" s="72">
        <f>IF(RES_hh_tesh!H16=0,0,RES_hh_tesh!H16/RES_summary!H$19)</f>
        <v>5.0465375681787564E-2</v>
      </c>
      <c r="I16" s="72">
        <f>IF(RES_hh_tesh!I16=0,0,RES_hh_tesh!I16/RES_summary!I$19)</f>
        <v>5.6531933129485054E-2</v>
      </c>
      <c r="J16" s="72">
        <f>IF(RES_hh_tesh!J16=0,0,RES_hh_tesh!J16/RES_summary!J$19)</f>
        <v>6.0207240663304337E-2</v>
      </c>
      <c r="K16" s="72">
        <f>IF(RES_hh_tesh!K16=0,0,RES_hh_tesh!K16/RES_summary!K$19)</f>
        <v>6.6088142991550566E-2</v>
      </c>
      <c r="L16" s="72">
        <f>IF(RES_hh_tesh!L16=0,0,RES_hh_tesh!L16/RES_summary!L$19)</f>
        <v>8.0917268126528663E-2</v>
      </c>
      <c r="M16" s="72">
        <f>IF(RES_hh_tesh!M16=0,0,RES_hh_tesh!M16/RES_summary!M$19)</f>
        <v>8.1909542980183395E-2</v>
      </c>
      <c r="N16" s="72">
        <f>IF(RES_hh_tesh!N16=0,0,RES_hh_tesh!N16/RES_summary!N$19)</f>
        <v>9.2456668042640688E-2</v>
      </c>
      <c r="O16" s="72">
        <f>IF(RES_hh_tesh!O16=0,0,RES_hh_tesh!O16/RES_summary!O$19)</f>
        <v>0.10249522194080442</v>
      </c>
      <c r="P16" s="72">
        <f>IF(RES_hh_tesh!P16=0,0,RES_hh_tesh!P16/RES_summary!P$19)</f>
        <v>0.12453773125813719</v>
      </c>
      <c r="Q16" s="72">
        <f>IF(RES_hh_tesh!Q16=0,0,RES_hh_tesh!Q16/RES_summary!Q$19)</f>
        <v>0.12830767304566365</v>
      </c>
      <c r="R16" s="72">
        <f>IF(RES_hh_tesh!R16=0,0,RES_hh_tesh!R16/RES_summary!R$19)</f>
        <v>0.135785198356737</v>
      </c>
      <c r="S16" s="72">
        <f>IF(RES_hh_tesh!S16=0,0,RES_hh_tesh!S16/RES_summary!S$19)</f>
        <v>0.14990846886345835</v>
      </c>
      <c r="T16" s="72">
        <f>IF(RES_hh_tesh!T16=0,0,RES_hh_tesh!T16/RES_summary!T$19)</f>
        <v>0.16688403089617868</v>
      </c>
      <c r="U16" s="72">
        <f>IF(RES_hh_tesh!U16=0,0,RES_hh_tesh!U16/RES_summary!U$19)</f>
        <v>0.17708817941294291</v>
      </c>
      <c r="V16" s="72">
        <f>IF(RES_hh_tesh!V16=0,0,RES_hh_tesh!V16/RES_summary!V$19)</f>
        <v>0.19684537272417491</v>
      </c>
      <c r="W16" s="72">
        <f>IF(RES_hh_tesh!W16=0,0,RES_hh_tesh!W16/RES_summary!W$19)</f>
        <v>0.2081584233441271</v>
      </c>
      <c r="DA16" s="89" t="s">
        <v>586</v>
      </c>
    </row>
    <row r="17" spans="1:105" ht="12.95" customHeight="1" x14ac:dyDescent="0.25">
      <c r="A17" s="68" t="s">
        <v>55</v>
      </c>
      <c r="B17" s="69">
        <f>IF(RES_hh_tesh!B17=0,0,RES_hh_tesh!B17/RES_summary!B$19)</f>
        <v>8.2047040116430878</v>
      </c>
      <c r="C17" s="69">
        <f>IF(RES_hh_tesh!C17=0,0,RES_hh_tesh!C17/RES_summary!C$19)</f>
        <v>7.9410535950251315</v>
      </c>
      <c r="D17" s="69">
        <f>IF(RES_hh_tesh!D17=0,0,RES_hh_tesh!D17/RES_summary!D$19)</f>
        <v>7.9025259531065206</v>
      </c>
      <c r="E17" s="69">
        <f>IF(RES_hh_tesh!E17=0,0,RES_hh_tesh!E17/RES_summary!E$19)</f>
        <v>7.9471095929032023</v>
      </c>
      <c r="F17" s="69">
        <f>IF(RES_hh_tesh!F17=0,0,RES_hh_tesh!F17/RES_summary!F$19)</f>
        <v>8.0699306667218398</v>
      </c>
      <c r="G17" s="69">
        <f>IF(RES_hh_tesh!G17=0,0,RES_hh_tesh!G17/RES_summary!G$19)</f>
        <v>8.4290535423873987</v>
      </c>
      <c r="H17" s="69">
        <f>IF(RES_hh_tesh!H17=0,0,RES_hh_tesh!H17/RES_summary!H$19)</f>
        <v>8.4946138275201015</v>
      </c>
      <c r="I17" s="69">
        <f>IF(RES_hh_tesh!I17=0,0,RES_hh_tesh!I17/RES_summary!I$19)</f>
        <v>8.5142297915252385</v>
      </c>
      <c r="J17" s="69">
        <f>IF(RES_hh_tesh!J17=0,0,RES_hh_tesh!J17/RES_summary!J$19)</f>
        <v>8.0480481060564149</v>
      </c>
      <c r="K17" s="69">
        <f>IF(RES_hh_tesh!K17=0,0,RES_hh_tesh!K17/RES_summary!K$19)</f>
        <v>8.5213586660889824</v>
      </c>
      <c r="L17" s="69">
        <f>IF(RES_hh_tesh!L17=0,0,RES_hh_tesh!L17/RES_summary!L$19)</f>
        <v>8.3589571600256338</v>
      </c>
      <c r="M17" s="69">
        <f>IF(RES_hh_tesh!M17=0,0,RES_hh_tesh!M17/RES_summary!M$19)</f>
        <v>8.7264383154076235</v>
      </c>
      <c r="N17" s="69">
        <f>IF(RES_hh_tesh!N17=0,0,RES_hh_tesh!N17/RES_summary!N$19)</f>
        <v>8.8557189558969682</v>
      </c>
      <c r="O17" s="69">
        <f>IF(RES_hh_tesh!O17=0,0,RES_hh_tesh!O17/RES_summary!O$19)</f>
        <v>9.5647354972754197</v>
      </c>
      <c r="P17" s="69">
        <f>IF(RES_hh_tesh!P17=0,0,RES_hh_tesh!P17/RES_summary!P$19)</f>
        <v>9.661077953697637</v>
      </c>
      <c r="Q17" s="69">
        <f>IF(RES_hh_tesh!Q17=0,0,RES_hh_tesh!Q17/RES_summary!Q$19)</f>
        <v>10.545614502956846</v>
      </c>
      <c r="R17" s="69">
        <f>IF(RES_hh_tesh!R17=0,0,RES_hh_tesh!R17/RES_summary!R$19)</f>
        <v>11.391274917687971</v>
      </c>
      <c r="S17" s="69">
        <f>IF(RES_hh_tesh!S17=0,0,RES_hh_tesh!S17/RES_summary!S$19)</f>
        <v>10.750405876605528</v>
      </c>
      <c r="T17" s="69">
        <f>IF(RES_hh_tesh!T17=0,0,RES_hh_tesh!T17/RES_summary!T$19)</f>
        <v>11.413207655473421</v>
      </c>
      <c r="U17" s="69">
        <f>IF(RES_hh_tesh!U17=0,0,RES_hh_tesh!U17/RES_summary!U$19)</f>
        <v>11.489425685532492</v>
      </c>
      <c r="V17" s="69">
        <f>IF(RES_hh_tesh!V17=0,0,RES_hh_tesh!V17/RES_summary!V$19)</f>
        <v>11.088435268914791</v>
      </c>
      <c r="W17" s="69">
        <f>IF(RES_hh_tesh!W17=0,0,RES_hh_tesh!W17/RES_summary!W$19)</f>
        <v>12.049578953190261</v>
      </c>
      <c r="DA17" s="88" t="s">
        <v>304</v>
      </c>
    </row>
    <row r="18" spans="1:105" ht="12" customHeight="1" x14ac:dyDescent="0.25">
      <c r="A18" s="28" t="s">
        <v>51</v>
      </c>
      <c r="B18" s="72">
        <f>IF(RES_hh_tesh!B18=0,0,RES_hh_tesh!B18/RES_summary!B$19)</f>
        <v>0</v>
      </c>
      <c r="C18" s="72">
        <f>IF(RES_hh_tesh!C18=0,0,RES_hh_tesh!C18/RES_summary!C$19)</f>
        <v>0</v>
      </c>
      <c r="D18" s="72">
        <f>IF(RES_hh_tesh!D18=0,0,RES_hh_tesh!D18/RES_summary!D$19)</f>
        <v>0</v>
      </c>
      <c r="E18" s="72">
        <f>IF(RES_hh_tesh!E18=0,0,RES_hh_tesh!E18/RES_summary!E$19)</f>
        <v>0</v>
      </c>
      <c r="F18" s="72">
        <f>IF(RES_hh_tesh!F18=0,0,RES_hh_tesh!F18/RES_summary!F$19)</f>
        <v>0</v>
      </c>
      <c r="G18" s="72">
        <f>IF(RES_hh_tesh!G18=0,0,RES_hh_tesh!G18/RES_summary!G$19)</f>
        <v>0</v>
      </c>
      <c r="H18" s="72">
        <f>IF(RES_hh_tesh!H18=0,0,RES_hh_tesh!H18/RES_summary!H$19)</f>
        <v>0</v>
      </c>
      <c r="I18" s="72">
        <f>IF(RES_hh_tesh!I18=0,0,RES_hh_tesh!I18/RES_summary!I$19)</f>
        <v>0</v>
      </c>
      <c r="J18" s="72">
        <f>IF(RES_hh_tesh!J18=0,0,RES_hh_tesh!J18/RES_summary!J$19)</f>
        <v>0</v>
      </c>
      <c r="K18" s="72">
        <f>IF(RES_hh_tesh!K18=0,0,RES_hh_tesh!K18/RES_summary!K$19)</f>
        <v>0</v>
      </c>
      <c r="L18" s="72">
        <f>IF(RES_hh_tesh!L18=0,0,RES_hh_tesh!L18/RES_summary!L$19)</f>
        <v>0</v>
      </c>
      <c r="M18" s="72">
        <f>IF(RES_hh_tesh!M18=0,0,RES_hh_tesh!M18/RES_summary!M$19)</f>
        <v>0</v>
      </c>
      <c r="N18" s="72">
        <f>IF(RES_hh_tesh!N18=0,0,RES_hh_tesh!N18/RES_summary!N$19)</f>
        <v>0</v>
      </c>
      <c r="O18" s="72">
        <f>IF(RES_hh_tesh!O18=0,0,RES_hh_tesh!O18/RES_summary!O$19)</f>
        <v>0</v>
      </c>
      <c r="P18" s="72">
        <f>IF(RES_hh_tesh!P18=0,0,RES_hh_tesh!P18/RES_summary!P$19)</f>
        <v>0</v>
      </c>
      <c r="Q18" s="72">
        <f>IF(RES_hh_tesh!Q18=0,0,RES_hh_tesh!Q18/RES_summary!Q$19)</f>
        <v>0</v>
      </c>
      <c r="R18" s="72">
        <f>IF(RES_hh_tesh!R18=0,0,RES_hh_tesh!R18/RES_summary!R$19)</f>
        <v>0</v>
      </c>
      <c r="S18" s="72">
        <f>IF(RES_hh_tesh!S18=0,0,RES_hh_tesh!S18/RES_summary!S$19)</f>
        <v>0</v>
      </c>
      <c r="T18" s="72">
        <f>IF(RES_hh_tesh!T18=0,0,RES_hh_tesh!T18/RES_summary!T$19)</f>
        <v>0</v>
      </c>
      <c r="U18" s="72">
        <f>IF(RES_hh_tesh!U18=0,0,RES_hh_tesh!U18/RES_summary!U$19)</f>
        <v>0</v>
      </c>
      <c r="V18" s="72">
        <f>IF(RES_hh_tesh!V18=0,0,RES_hh_tesh!V18/RES_summary!V$19)</f>
        <v>0</v>
      </c>
      <c r="W18" s="72">
        <f>IF(RES_hh_tesh!W18=0,0,RES_hh_tesh!W18/RES_summary!W$19)</f>
        <v>0</v>
      </c>
      <c r="DA18" s="89" t="s">
        <v>587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0</v>
      </c>
      <c r="C19" s="72">
        <f>IF(RES_hh_tesh!C19=0,0,RES_hh_tesh!C19/RES_summary!C$19)</f>
        <v>0</v>
      </c>
      <c r="D19" s="72">
        <f>IF(RES_hh_tesh!D19=0,0,RES_hh_tesh!D19/RES_summary!D$19)</f>
        <v>7.7863480778523426</v>
      </c>
      <c r="E19" s="72">
        <f>IF(RES_hh_tesh!E19=0,0,RES_hh_tesh!E19/RES_summary!E$19)</f>
        <v>9.1213520220000088</v>
      </c>
      <c r="F19" s="72">
        <f>IF(RES_hh_tesh!F19=0,0,RES_hh_tesh!F19/RES_summary!F$19)</f>
        <v>7.2323326749057335</v>
      </c>
      <c r="G19" s="72">
        <f>IF(RES_hh_tesh!G19=0,0,RES_hh_tesh!G19/RES_summary!G$19)</f>
        <v>9.0363816893580822</v>
      </c>
      <c r="H19" s="72">
        <f>IF(RES_hh_tesh!H19=0,0,RES_hh_tesh!H19/RES_summary!H$19)</f>
        <v>8.3114451367040303</v>
      </c>
      <c r="I19" s="72">
        <f>IF(RES_hh_tesh!I19=0,0,RES_hh_tesh!I19/RES_summary!I$19)</f>
        <v>8.9673355710001701</v>
      </c>
      <c r="J19" s="72">
        <f>IF(RES_hh_tesh!J19=0,0,RES_hh_tesh!J19/RES_summary!J$19)</f>
        <v>8.327004559154501</v>
      </c>
      <c r="K19" s="72">
        <f>IF(RES_hh_tesh!K19=0,0,RES_hh_tesh!K19/RES_summary!K$19)</f>
        <v>8.5468116360615252</v>
      </c>
      <c r="L19" s="72">
        <f>IF(RES_hh_tesh!L19=0,0,RES_hh_tesh!L19/RES_summary!L$19)</f>
        <v>8.252345902632932</v>
      </c>
      <c r="M19" s="72">
        <f>IF(RES_hh_tesh!M19=0,0,RES_hh_tesh!M19/RES_summary!M$19)</f>
        <v>8.8919164598124141</v>
      </c>
      <c r="N19" s="72">
        <f>IF(RES_hh_tesh!N19=0,0,RES_hh_tesh!N19/RES_summary!N$19)</f>
        <v>8.0772975892736039</v>
      </c>
      <c r="O19" s="72">
        <f>IF(RES_hh_tesh!O19=0,0,RES_hh_tesh!O19/RES_summary!O$19)</f>
        <v>8.7249789926940267</v>
      </c>
      <c r="P19" s="72">
        <f>IF(RES_hh_tesh!P19=0,0,RES_hh_tesh!P19/RES_summary!P$19)</f>
        <v>12.64193127201953</v>
      </c>
      <c r="Q19" s="72">
        <f>IF(RES_hh_tesh!Q19=0,0,RES_hh_tesh!Q19/RES_summary!Q$19)</f>
        <v>9.1327902686376579</v>
      </c>
      <c r="R19" s="72">
        <f>IF(RES_hh_tesh!R19=0,0,RES_hh_tesh!R19/RES_summary!R$19)</f>
        <v>10.618645077890339</v>
      </c>
      <c r="S19" s="72">
        <f>IF(RES_hh_tesh!S19=0,0,RES_hh_tesh!S19/RES_summary!S$19)</f>
        <v>11.175071460005652</v>
      </c>
      <c r="T19" s="72">
        <f>IF(RES_hh_tesh!T19=0,0,RES_hh_tesh!T19/RES_summary!T$19)</f>
        <v>11.080564091854903</v>
      </c>
      <c r="U19" s="72">
        <f>IF(RES_hh_tesh!U19=0,0,RES_hh_tesh!U19/RES_summary!U$19)</f>
        <v>11.147186113584482</v>
      </c>
      <c r="V19" s="72">
        <f>IF(RES_hh_tesh!V19=0,0,RES_hh_tesh!V19/RES_summary!V$19)</f>
        <v>10.979806846053169</v>
      </c>
      <c r="W19" s="72">
        <f>IF(RES_hh_tesh!W19=0,0,RES_hh_tesh!W19/RES_summary!W$19)</f>
        <v>12.469954870938535</v>
      </c>
      <c r="DA19" s="89" t="s">
        <v>588</v>
      </c>
    </row>
    <row r="20" spans="1:105" ht="12" customHeight="1" x14ac:dyDescent="0.25">
      <c r="A20" s="28" t="s">
        <v>205</v>
      </c>
      <c r="B20" s="72">
        <f>IF(RES_hh_tesh!B20=0,0,RES_hh_tesh!B20/RES_summary!B$19)</f>
        <v>8.4703583332590782</v>
      </c>
      <c r="C20" s="72">
        <f>IF(RES_hh_tesh!C20=0,0,RES_hh_tesh!C20/RES_summary!C$19)</f>
        <v>7.9361754335414858</v>
      </c>
      <c r="D20" s="72">
        <f>IF(RES_hh_tesh!D20=0,0,RES_hh_tesh!D20/RES_summary!D$19)</f>
        <v>7.9234702528590386</v>
      </c>
      <c r="E20" s="72">
        <f>IF(RES_hh_tesh!E20=0,0,RES_hh_tesh!E20/RES_summary!E$19)</f>
        <v>8.1174973004438247</v>
      </c>
      <c r="F20" s="72">
        <f>IF(RES_hh_tesh!F20=0,0,RES_hh_tesh!F20/RES_summary!F$19)</f>
        <v>6.6950209530892657</v>
      </c>
      <c r="G20" s="72">
        <f>IF(RES_hh_tesh!G20=0,0,RES_hh_tesh!G20/RES_summary!G$19)</f>
        <v>9.7455120813199727</v>
      </c>
      <c r="H20" s="72">
        <f>IF(RES_hh_tesh!H20=0,0,RES_hh_tesh!H20/RES_summary!H$19)</f>
        <v>8.3852284067346901</v>
      </c>
      <c r="I20" s="72">
        <f>IF(RES_hh_tesh!I20=0,0,RES_hh_tesh!I20/RES_summary!I$19)</f>
        <v>8.1673894218031116</v>
      </c>
      <c r="J20" s="72">
        <f>IF(RES_hh_tesh!J20=0,0,RES_hh_tesh!J20/RES_summary!J$19)</f>
        <v>8.1354337930930676</v>
      </c>
      <c r="K20" s="72">
        <f>IF(RES_hh_tesh!K20=0,0,RES_hh_tesh!K20/RES_summary!K$19)</f>
        <v>8.6780807751715674</v>
      </c>
      <c r="L20" s="72">
        <f>IF(RES_hh_tesh!L20=0,0,RES_hh_tesh!L20/RES_summary!L$19)</f>
        <v>7.4014236144395724</v>
      </c>
      <c r="M20" s="72">
        <f>IF(RES_hh_tesh!M20=0,0,RES_hh_tesh!M20/RES_summary!M$19)</f>
        <v>8.2222439791944595</v>
      </c>
      <c r="N20" s="72">
        <f>IF(RES_hh_tesh!N20=0,0,RES_hh_tesh!N20/RES_summary!N$19)</f>
        <v>8.5757907222866834</v>
      </c>
      <c r="O20" s="72">
        <f>IF(RES_hh_tesh!O20=0,0,RES_hh_tesh!O20/RES_summary!O$19)</f>
        <v>9.8620668409919148</v>
      </c>
      <c r="P20" s="72">
        <f>IF(RES_hh_tesh!P20=0,0,RES_hh_tesh!P20/RES_summary!P$19)</f>
        <v>9.8477899446036776</v>
      </c>
      <c r="Q20" s="72">
        <f>IF(RES_hh_tesh!Q20=0,0,RES_hh_tesh!Q20/RES_summary!Q$19)</f>
        <v>11.071089690585303</v>
      </c>
      <c r="R20" s="72">
        <f>IF(RES_hh_tesh!R20=0,0,RES_hh_tesh!R20/RES_summary!R$19)</f>
        <v>10.888561811070996</v>
      </c>
      <c r="S20" s="72">
        <f>IF(RES_hh_tesh!S20=0,0,RES_hh_tesh!S20/RES_summary!S$19)</f>
        <v>10.693869046411761</v>
      </c>
      <c r="T20" s="72">
        <f>IF(RES_hh_tesh!T20=0,0,RES_hh_tesh!T20/RES_summary!T$19)</f>
        <v>10.940764528179974</v>
      </c>
      <c r="U20" s="72">
        <f>IF(RES_hh_tesh!U20=0,0,RES_hh_tesh!U20/RES_summary!U$19)</f>
        <v>11.575580720863462</v>
      </c>
      <c r="V20" s="72">
        <f>IF(RES_hh_tesh!V20=0,0,RES_hh_tesh!V20/RES_summary!V$19)</f>
        <v>13.2980954585161</v>
      </c>
      <c r="W20" s="72">
        <f>IF(RES_hh_tesh!W20=0,0,RES_hh_tesh!W20/RES_summary!W$19)</f>
        <v>8.9665372769392171</v>
      </c>
      <c r="DA20" s="89" t="s">
        <v>589</v>
      </c>
    </row>
    <row r="21" spans="1:105" ht="12" customHeight="1" x14ac:dyDescent="0.25">
      <c r="A21" s="28" t="s">
        <v>192</v>
      </c>
      <c r="B21" s="72">
        <f>IF(RES_hh_tesh!B21=0,0,RES_hh_tesh!B21/RES_summary!B$19)</f>
        <v>7.9119314281943938</v>
      </c>
      <c r="C21" s="72">
        <f>IF(RES_hh_tesh!C21=0,0,RES_hh_tesh!C21/RES_summary!C$19)</f>
        <v>8.9633970668033331</v>
      </c>
      <c r="D21" s="72">
        <f>IF(RES_hh_tesh!D21=0,0,RES_hh_tesh!D21/RES_summary!D$19)</f>
        <v>7.0650103118461809</v>
      </c>
      <c r="E21" s="72">
        <f>IF(RES_hh_tesh!E21=0,0,RES_hh_tesh!E21/RES_summary!E$19)</f>
        <v>7.2140320033241538</v>
      </c>
      <c r="F21" s="72">
        <f>IF(RES_hh_tesh!F21=0,0,RES_hh_tesh!F21/RES_summary!F$19)</f>
        <v>8.3369436478051355</v>
      </c>
      <c r="G21" s="72">
        <f>IF(RES_hh_tesh!G21=0,0,RES_hh_tesh!G21/RES_summary!G$19)</f>
        <v>8.6986923112997854</v>
      </c>
      <c r="H21" s="72">
        <f>IF(RES_hh_tesh!H21=0,0,RES_hh_tesh!H21/RES_summary!H$19)</f>
        <v>6.9057634888386161</v>
      </c>
      <c r="I21" s="72">
        <f>IF(RES_hh_tesh!I21=0,0,RES_hh_tesh!I21/RES_summary!I$19)</f>
        <v>5.9219818588499118</v>
      </c>
      <c r="J21" s="72">
        <f>IF(RES_hh_tesh!J21=0,0,RES_hh_tesh!J21/RES_summary!J$19)</f>
        <v>8.9941162884819317</v>
      </c>
      <c r="K21" s="72">
        <f>IF(RES_hh_tesh!K21=0,0,RES_hh_tesh!K21/RES_summary!K$19)</f>
        <v>10.361675356549666</v>
      </c>
      <c r="L21" s="72">
        <f>IF(RES_hh_tesh!L21=0,0,RES_hh_tesh!L21/RES_summary!L$19)</f>
        <v>9.3204812950310334</v>
      </c>
      <c r="M21" s="72">
        <f>IF(RES_hh_tesh!M21=0,0,RES_hh_tesh!M21/RES_summary!M$19)</f>
        <v>7.3992689807504819</v>
      </c>
      <c r="N21" s="72">
        <f>IF(RES_hh_tesh!N21=0,0,RES_hh_tesh!N21/RES_summary!N$19)</f>
        <v>7.9373756317174591</v>
      </c>
      <c r="O21" s="72">
        <f>IF(RES_hh_tesh!O21=0,0,RES_hh_tesh!O21/RES_summary!O$19)</f>
        <v>9.0817250820814301</v>
      </c>
      <c r="P21" s="72">
        <f>IF(RES_hh_tesh!P21=0,0,RES_hh_tesh!P21/RES_summary!P$19)</f>
        <v>9.7870558058677855</v>
      </c>
      <c r="Q21" s="72">
        <f>IF(RES_hh_tesh!Q21=0,0,RES_hh_tesh!Q21/RES_summary!Q$19)</f>
        <v>10.873063072171613</v>
      </c>
      <c r="R21" s="72">
        <f>IF(RES_hh_tesh!R21=0,0,RES_hh_tesh!R21/RES_summary!R$19)</f>
        <v>12.690674990597119</v>
      </c>
      <c r="S21" s="72">
        <f>IF(RES_hh_tesh!S21=0,0,RES_hh_tesh!S21/RES_summary!S$19)</f>
        <v>10.193368413573817</v>
      </c>
      <c r="T21" s="72">
        <f>IF(RES_hh_tesh!T21=0,0,RES_hh_tesh!T21/RES_summary!T$19)</f>
        <v>11.127127815259053</v>
      </c>
      <c r="U21" s="72">
        <f>IF(RES_hh_tesh!U21=0,0,RES_hh_tesh!U21/RES_summary!U$19)</f>
        <v>13.114979588661877</v>
      </c>
      <c r="V21" s="72">
        <f>IF(RES_hh_tesh!V21=0,0,RES_hh_tesh!V21/RES_summary!V$19)</f>
        <v>7.6578667173892061</v>
      </c>
      <c r="W21" s="72">
        <f>IF(RES_hh_tesh!W21=0,0,RES_hh_tesh!W21/RES_summary!W$19)</f>
        <v>13.444586870747765</v>
      </c>
      <c r="DA21" s="89" t="s">
        <v>590</v>
      </c>
    </row>
    <row r="22" spans="1:105" ht="12" customHeight="1" x14ac:dyDescent="0.25">
      <c r="A22" s="28" t="s">
        <v>207</v>
      </c>
      <c r="B22" s="72">
        <f>IF(RES_hh_tesh!B22=0,0,RES_hh_tesh!B22/RES_summary!B$19)</f>
        <v>8.5793964788922619</v>
      </c>
      <c r="C22" s="72">
        <f>IF(RES_hh_tesh!C22=0,0,RES_hh_tesh!C22/RES_summary!C$19)</f>
        <v>7.5682796283110791</v>
      </c>
      <c r="D22" s="72">
        <f>IF(RES_hh_tesh!D22=0,0,RES_hh_tesh!D22/RES_summary!D$19)</f>
        <v>7.8390843134210666</v>
      </c>
      <c r="E22" s="72">
        <f>IF(RES_hh_tesh!E22=0,0,RES_hh_tesh!E22/RES_summary!E$19)</f>
        <v>7.9293417542463693</v>
      </c>
      <c r="F22" s="72">
        <f>IF(RES_hh_tesh!F22=0,0,RES_hh_tesh!F22/RES_summary!F$19)</f>
        <v>8.0904915038824239</v>
      </c>
      <c r="G22" s="72">
        <f>IF(RES_hh_tesh!G22=0,0,RES_hh_tesh!G22/RES_summary!G$19)</f>
        <v>8.4834297877868501</v>
      </c>
      <c r="H22" s="72">
        <f>IF(RES_hh_tesh!H22=0,0,RES_hh_tesh!H22/RES_summary!H$19)</f>
        <v>8.2079627047682351</v>
      </c>
      <c r="I22" s="72">
        <f>IF(RES_hh_tesh!I22=0,0,RES_hh_tesh!I22/RES_summary!I$19)</f>
        <v>8.4484188407964709</v>
      </c>
      <c r="J22" s="72">
        <f>IF(RES_hh_tesh!J22=0,0,RES_hh_tesh!J22/RES_summary!J$19)</f>
        <v>8.4272243989368469</v>
      </c>
      <c r="K22" s="72">
        <f>IF(RES_hh_tesh!K22=0,0,RES_hh_tesh!K22/RES_summary!K$19)</f>
        <v>8.1451030186795599</v>
      </c>
      <c r="L22" s="72">
        <f>IF(RES_hh_tesh!L22=0,0,RES_hh_tesh!L22/RES_summary!L$19)</f>
        <v>5.9517383259238548</v>
      </c>
      <c r="M22" s="72">
        <f>IF(RES_hh_tesh!M22=0,0,RES_hh_tesh!M22/RES_summary!M$19)</f>
        <v>10.483804676787146</v>
      </c>
      <c r="N22" s="72">
        <f>IF(RES_hh_tesh!N22=0,0,RES_hh_tesh!N22/RES_summary!N$19)</f>
        <v>9.7179427144116239</v>
      </c>
      <c r="O22" s="72">
        <f>IF(RES_hh_tesh!O22=0,0,RES_hh_tesh!O22/RES_summary!O$19)</f>
        <v>9.1338864228525445</v>
      </c>
      <c r="P22" s="72">
        <f>IF(RES_hh_tesh!P22=0,0,RES_hh_tesh!P22/RES_summary!P$19)</f>
        <v>9.580407391924286</v>
      </c>
      <c r="Q22" s="72">
        <f>IF(RES_hh_tesh!Q22=0,0,RES_hh_tesh!Q22/RES_summary!Q$19)</f>
        <v>10.717537874512212</v>
      </c>
      <c r="R22" s="72">
        <f>IF(RES_hh_tesh!R22=0,0,RES_hh_tesh!R22/RES_summary!R$19)</f>
        <v>11.316342607971931</v>
      </c>
      <c r="S22" s="72">
        <f>IF(RES_hh_tesh!S22=0,0,RES_hh_tesh!S22/RES_summary!S$19)</f>
        <v>11.046637991583866</v>
      </c>
      <c r="T22" s="72">
        <f>IF(RES_hh_tesh!T22=0,0,RES_hh_tesh!T22/RES_summary!T$19)</f>
        <v>10.714570711148042</v>
      </c>
      <c r="U22" s="72">
        <f>IF(RES_hh_tesh!U22=0,0,RES_hh_tesh!U22/RES_summary!U$19)</f>
        <v>10.900094542573839</v>
      </c>
      <c r="V22" s="72">
        <f>IF(RES_hh_tesh!V22=0,0,RES_hh_tesh!V22/RES_summary!V$19)</f>
        <v>11.609744509352707</v>
      </c>
      <c r="W22" s="72">
        <f>IF(RES_hh_tesh!W22=0,0,RES_hh_tesh!W22/RES_summary!W$19)</f>
        <v>11.923413773982372</v>
      </c>
      <c r="DA22" s="89" t="s">
        <v>591</v>
      </c>
    </row>
    <row r="23" spans="1:105" ht="12" customHeight="1" x14ac:dyDescent="0.25">
      <c r="A23" s="28" t="s">
        <v>202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DA23" s="89" t="s">
        <v>592</v>
      </c>
    </row>
    <row r="24" spans="1:105" ht="12" customHeight="1" x14ac:dyDescent="0.25">
      <c r="A24" s="28" t="s">
        <v>203</v>
      </c>
      <c r="B24" s="72">
        <f>IF(RES_hh_tesh!B24=0,0,RES_hh_tesh!B24/RES_summary!B$19)</f>
        <v>7.9847355124282506</v>
      </c>
      <c r="C24" s="72">
        <f>IF(RES_hh_tesh!C24=0,0,RES_hh_tesh!C24/RES_summary!C$19)</f>
        <v>8.0647255101632016</v>
      </c>
      <c r="D24" s="72">
        <f>IF(RES_hh_tesh!D24=0,0,RES_hh_tesh!D24/RES_summary!D$19)</f>
        <v>7.9885035533841657</v>
      </c>
      <c r="E24" s="72">
        <f>IF(RES_hh_tesh!E24=0,0,RES_hh_tesh!E24/RES_summary!E$19)</f>
        <v>7.9219272369661686</v>
      </c>
      <c r="F24" s="72">
        <f>IF(RES_hh_tesh!F24=0,0,RES_hh_tesh!F24/RES_summary!F$19)</f>
        <v>8.2744887439446249</v>
      </c>
      <c r="G24" s="72">
        <f>IF(RES_hh_tesh!G24=0,0,RES_hh_tesh!G24/RES_summary!G$19)</f>
        <v>8.2211861294194755</v>
      </c>
      <c r="H24" s="72">
        <f>IF(RES_hh_tesh!H24=0,0,RES_hh_tesh!H24/RES_summary!H$19)</f>
        <v>8.4107794745802948</v>
      </c>
      <c r="I24" s="72">
        <f>IF(RES_hh_tesh!I24=0,0,RES_hh_tesh!I24/RES_summary!I$19)</f>
        <v>8.5326830605104416</v>
      </c>
      <c r="J24" s="72">
        <f>IF(RES_hh_tesh!J24=0,0,RES_hh_tesh!J24/RES_summary!J$19)</f>
        <v>8.0387830657458217</v>
      </c>
      <c r="K24" s="72">
        <f>IF(RES_hh_tesh!K24=0,0,RES_hh_tesh!K24/RES_summary!K$19)</f>
        <v>8.6520352976519668</v>
      </c>
      <c r="L24" s="72">
        <f>IF(RES_hh_tesh!L24=0,0,RES_hh_tesh!L24/RES_summary!L$19)</f>
        <v>8.7889392713917402</v>
      </c>
      <c r="M24" s="72">
        <f>IF(RES_hh_tesh!M24=0,0,RES_hh_tesh!M24/RES_summary!M$19)</f>
        <v>8.1736038612616397</v>
      </c>
      <c r="N24" s="72">
        <f>IF(RES_hh_tesh!N24=0,0,RES_hh_tesh!N24/RES_summary!N$19)</f>
        <v>8.7411570959188722</v>
      </c>
      <c r="O24" s="72">
        <f>IF(RES_hh_tesh!O24=0,0,RES_hh_tesh!O24/RES_summary!O$19)</f>
        <v>9.6600613870700922</v>
      </c>
      <c r="P24" s="72">
        <f>IF(RES_hh_tesh!P24=0,0,RES_hh_tesh!P24/RES_summary!P$19)</f>
        <v>9.6565553329708749</v>
      </c>
      <c r="Q24" s="72">
        <f>IF(RES_hh_tesh!Q24=0,0,RES_hh_tesh!Q24/RES_summary!Q$19)</f>
        <v>10.542882387781816</v>
      </c>
      <c r="R24" s="72">
        <f>IF(RES_hh_tesh!R24=0,0,RES_hh_tesh!R24/RES_summary!R$19)</f>
        <v>11.341706910063676</v>
      </c>
      <c r="S24" s="72">
        <f>IF(RES_hh_tesh!S24=0,0,RES_hh_tesh!S24/RES_summary!S$19)</f>
        <v>10.665246459249671</v>
      </c>
      <c r="T24" s="72">
        <f>IF(RES_hh_tesh!T24=0,0,RES_hh_tesh!T24/RES_summary!T$19)</f>
        <v>11.412619262257842</v>
      </c>
      <c r="U24" s="72">
        <f>IF(RES_hh_tesh!U24=0,0,RES_hh_tesh!U24/RES_summary!U$19)</f>
        <v>11.678791281033551</v>
      </c>
      <c r="V24" s="72">
        <f>IF(RES_hh_tesh!V24=0,0,RES_hh_tesh!V24/RES_summary!V$19)</f>
        <v>10.81812854442002</v>
      </c>
      <c r="W24" s="72">
        <f>IF(RES_hh_tesh!W24=0,0,RES_hh_tesh!W24/RES_summary!W$19)</f>
        <v>12.282966326184649</v>
      </c>
      <c r="DA24" s="89" t="s">
        <v>593</v>
      </c>
    </row>
    <row r="25" spans="1:105" ht="12" customHeight="1" x14ac:dyDescent="0.25">
      <c r="A25" s="73" t="s">
        <v>53</v>
      </c>
      <c r="B25" s="74">
        <f>IF(RES_hh_tesh!B25=0,0,RES_hh_tesh!B25/RES_summary!B$19)</f>
        <v>7.966628624306316</v>
      </c>
      <c r="C25" s="74">
        <f>IF(RES_hh_tesh!C25=0,0,RES_hh_tesh!C25/RES_summary!C$19)</f>
        <v>7.6434485932351262</v>
      </c>
      <c r="D25" s="74">
        <f>IF(RES_hh_tesh!D25=0,0,RES_hh_tesh!D25/RES_summary!D$19)</f>
        <v>7.6112291916959007</v>
      </c>
      <c r="E25" s="74">
        <f>IF(RES_hh_tesh!E25=0,0,RES_hh_tesh!E25/RES_summary!E$19)</f>
        <v>7.6877110836609752</v>
      </c>
      <c r="F25" s="74">
        <f>IF(RES_hh_tesh!F25=0,0,RES_hh_tesh!F25/RES_summary!F$19)</f>
        <v>7.8081655352830186</v>
      </c>
      <c r="G25" s="74">
        <f>IF(RES_hh_tesh!G25=0,0,RES_hh_tesh!G25/RES_summary!G$19)</f>
        <v>8.0987426402457992</v>
      </c>
      <c r="H25" s="74">
        <f>IF(RES_hh_tesh!H25=0,0,RES_hh_tesh!H25/RES_summary!H$19)</f>
        <v>8.2992706868371098</v>
      </c>
      <c r="I25" s="74">
        <f>IF(RES_hh_tesh!I25=0,0,RES_hh_tesh!I25/RES_summary!I$19)</f>
        <v>8.1015945479925815</v>
      </c>
      <c r="J25" s="74">
        <f>IF(RES_hh_tesh!J25=0,0,RES_hh_tesh!J25/RES_summary!J$19)</f>
        <v>7.4898473960184386</v>
      </c>
      <c r="K25" s="74">
        <f>IF(RES_hh_tesh!K25=0,0,RES_hh_tesh!K25/RES_summary!K$19)</f>
        <v>7.9388306334569654</v>
      </c>
      <c r="L25" s="74">
        <f>IF(RES_hh_tesh!L25=0,0,RES_hh_tesh!L25/RES_summary!L$19)</f>
        <v>7.919452618049668</v>
      </c>
      <c r="M25" s="74">
        <f>IF(RES_hh_tesh!M25=0,0,RES_hh_tesh!M25/RES_summary!M$19)</f>
        <v>8.2350294489766309</v>
      </c>
      <c r="N25" s="74">
        <f>IF(RES_hh_tesh!N25=0,0,RES_hh_tesh!N25/RES_summary!N$19)</f>
        <v>8.2281572114314798</v>
      </c>
      <c r="O25" s="74">
        <f>IF(RES_hh_tesh!O25=0,0,RES_hh_tesh!O25/RES_summary!O$19)</f>
        <v>9.0463476610060471</v>
      </c>
      <c r="P25" s="74">
        <f>IF(RES_hh_tesh!P25=0,0,RES_hh_tesh!P25/RES_summary!P$19)</f>
        <v>9.1195375239717205</v>
      </c>
      <c r="Q25" s="74">
        <f>IF(RES_hh_tesh!Q25=0,0,RES_hh_tesh!Q25/RES_summary!Q$19)</f>
        <v>9.9704314750790974</v>
      </c>
      <c r="R25" s="74">
        <f>IF(RES_hh_tesh!R25=0,0,RES_hh_tesh!R25/RES_summary!R$19)</f>
        <v>10.922621406036821</v>
      </c>
      <c r="S25" s="74">
        <f>IF(RES_hh_tesh!S25=0,0,RES_hh_tesh!S25/RES_summary!S$19)</f>
        <v>10.25333586750852</v>
      </c>
      <c r="T25" s="74">
        <f>IF(RES_hh_tesh!T25=0,0,RES_hh_tesh!T25/RES_summary!T$19)</f>
        <v>11.055424184301375</v>
      </c>
      <c r="U25" s="74">
        <f>IF(RES_hh_tesh!U25=0,0,RES_hh_tesh!U25/RES_summary!U$19)</f>
        <v>11.001314274285416</v>
      </c>
      <c r="V25" s="74">
        <f>IF(RES_hh_tesh!V25=0,0,RES_hh_tesh!V25/RES_summary!V$19)</f>
        <v>10.657044118416342</v>
      </c>
      <c r="W25" s="74">
        <f>IF(RES_hh_tesh!W25=0,0,RES_hh_tesh!W25/RES_summary!W$19)</f>
        <v>11.584449235555258</v>
      </c>
      <c r="DA25" s="90" t="s">
        <v>594</v>
      </c>
    </row>
    <row r="26" spans="1:105" ht="12" customHeight="1" x14ac:dyDescent="0.25">
      <c r="A26" s="32" t="s">
        <v>52</v>
      </c>
      <c r="B26" s="77">
        <f>IF(RES_hh_tesh!B26=0,0,RES_hh_tesh!B26/RES_summary!B$19)</f>
        <v>3.303530481762015</v>
      </c>
      <c r="C26" s="77">
        <f>IF(RES_hh_tesh!C26=0,0,RES_hh_tesh!C26/RES_summary!C$19)</f>
        <v>2.3682181436880225</v>
      </c>
      <c r="D26" s="77">
        <f>IF(RES_hh_tesh!D26=0,0,RES_hh_tesh!D26/RES_summary!D$19)</f>
        <v>2.4746762978576924</v>
      </c>
      <c r="E26" s="77">
        <f>IF(RES_hh_tesh!E26=0,0,RES_hh_tesh!E26/RES_summary!E$19)</f>
        <v>2.731460193942282</v>
      </c>
      <c r="F26" s="77">
        <f>IF(RES_hh_tesh!F26=0,0,RES_hh_tesh!F26/RES_summary!F$19)</f>
        <v>2.7398134047855844</v>
      </c>
      <c r="G26" s="77">
        <f>IF(RES_hh_tesh!G26=0,0,RES_hh_tesh!G26/RES_summary!G$19)</f>
        <v>3.3460381634150029</v>
      </c>
      <c r="H26" s="77">
        <f>IF(RES_hh_tesh!H26=0,0,RES_hh_tesh!H26/RES_summary!H$19)</f>
        <v>3.2350162373546363</v>
      </c>
      <c r="I26" s="77">
        <f>IF(RES_hh_tesh!I26=0,0,RES_hh_tesh!I26/RES_summary!I$19)</f>
        <v>3.2873367140451197</v>
      </c>
      <c r="J26" s="77">
        <f>IF(RES_hh_tesh!J26=0,0,RES_hh_tesh!J26/RES_summary!J$19)</f>
        <v>3.1073174705019353</v>
      </c>
      <c r="K26" s="77">
        <f>IF(RES_hh_tesh!K26=0,0,RES_hh_tesh!K26/RES_summary!K$19)</f>
        <v>3.2455520667921283</v>
      </c>
      <c r="L26" s="77">
        <f>IF(RES_hh_tesh!L26=0,0,RES_hh_tesh!L26/RES_summary!L$19)</f>
        <v>3.3843150466569343</v>
      </c>
      <c r="M26" s="77">
        <f>IF(RES_hh_tesh!M26=0,0,RES_hh_tesh!M26/RES_summary!M$19)</f>
        <v>3.6143636483544181</v>
      </c>
      <c r="N26" s="77">
        <f>IF(RES_hh_tesh!N26=0,0,RES_hh_tesh!N26/RES_summary!N$19)</f>
        <v>3.6452909024921945</v>
      </c>
      <c r="O26" s="77">
        <f>IF(RES_hh_tesh!O26=0,0,RES_hh_tesh!O26/RES_summary!O$19)</f>
        <v>3.6816737352153885</v>
      </c>
      <c r="P26" s="77">
        <f>IF(RES_hh_tesh!P26=0,0,RES_hh_tesh!P26/RES_summary!P$19)</f>
        <v>3.6861075451436816</v>
      </c>
      <c r="Q26" s="77">
        <f>IF(RES_hh_tesh!Q26=0,0,RES_hh_tesh!Q26/RES_summary!Q$19)</f>
        <v>3.7237772438912007</v>
      </c>
      <c r="R26" s="77">
        <f>IF(RES_hh_tesh!R26=0,0,RES_hh_tesh!R26/RES_summary!R$19)</f>
        <v>3.6973880241289607</v>
      </c>
      <c r="S26" s="77">
        <f>IF(RES_hh_tesh!S26=0,0,RES_hh_tesh!S26/RES_summary!S$19)</f>
        <v>3.673988125553532</v>
      </c>
      <c r="T26" s="77">
        <f>IF(RES_hh_tesh!T26=0,0,RES_hh_tesh!T26/RES_summary!T$19)</f>
        <v>3.6291611206020797</v>
      </c>
      <c r="U26" s="77">
        <f>IF(RES_hh_tesh!U26=0,0,RES_hh_tesh!U26/RES_summary!U$19)</f>
        <v>3.5540806071317053</v>
      </c>
      <c r="V26" s="77">
        <f>IF(RES_hh_tesh!V26=0,0,RES_hh_tesh!V26/RES_summary!V$19)</f>
        <v>3.4802484700228753</v>
      </c>
      <c r="W26" s="77">
        <f>IF(RES_hh_tesh!W26=0,0,RES_hh_tesh!W26/RES_summary!W$19)</f>
        <v>3.3959961591420522</v>
      </c>
      <c r="DA26" s="92" t="s">
        <v>595</v>
      </c>
    </row>
    <row r="27" spans="1:105" ht="12.95" customHeight="1" x14ac:dyDescent="0.25">
      <c r="A27" s="68" t="s">
        <v>54</v>
      </c>
      <c r="B27" s="69">
        <f>IF(RES_hh_tesh!B27=0,0,RES_hh_tesh!B27/RES_summary!B$19)</f>
        <v>1.2978691802040494</v>
      </c>
      <c r="C27" s="69">
        <f>IF(RES_hh_tesh!C27=0,0,RES_hh_tesh!C27/RES_summary!C$19)</f>
        <v>1.2935379331342844</v>
      </c>
      <c r="D27" s="69">
        <f>IF(RES_hh_tesh!D27=0,0,RES_hh_tesh!D27/RES_summary!D$19)</f>
        <v>1.3150489439175512</v>
      </c>
      <c r="E27" s="69">
        <f>IF(RES_hh_tesh!E27=0,0,RES_hh_tesh!E27/RES_summary!E$19)</f>
        <v>1.3687956892338848</v>
      </c>
      <c r="F27" s="69">
        <f>IF(RES_hh_tesh!F27=0,0,RES_hh_tesh!F27/RES_summary!F$19)</f>
        <v>1.4351700924766009</v>
      </c>
      <c r="G27" s="69">
        <f>IF(RES_hh_tesh!G27=0,0,RES_hh_tesh!G27/RES_summary!G$19)</f>
        <v>1.5073226275935421</v>
      </c>
      <c r="H27" s="69">
        <f>IF(RES_hh_tesh!H27=0,0,RES_hh_tesh!H27/RES_summary!H$19)</f>
        <v>1.5526139181547685</v>
      </c>
      <c r="I27" s="69">
        <f>IF(RES_hh_tesh!I27=0,0,RES_hh_tesh!I27/RES_summary!I$19)</f>
        <v>1.5459468188835579</v>
      </c>
      <c r="J27" s="69">
        <f>IF(RES_hh_tesh!J27=0,0,RES_hh_tesh!J27/RES_summary!J$19)</f>
        <v>1.4844533476895363</v>
      </c>
      <c r="K27" s="69">
        <f>IF(RES_hh_tesh!K27=0,0,RES_hh_tesh!K27/RES_summary!K$19)</f>
        <v>1.6426891946771762</v>
      </c>
      <c r="L27" s="69">
        <f>IF(RES_hh_tesh!L27=0,0,RES_hh_tesh!L27/RES_summary!L$19)</f>
        <v>1.7697006625614797</v>
      </c>
      <c r="M27" s="69">
        <f>IF(RES_hh_tesh!M27=0,0,RES_hh_tesh!M27/RES_summary!M$19)</f>
        <v>1.7793486856088274</v>
      </c>
      <c r="N27" s="69">
        <f>IF(RES_hh_tesh!N27=0,0,RES_hh_tesh!N27/RES_summary!N$19)</f>
        <v>1.8278202420287679</v>
      </c>
      <c r="O27" s="69">
        <f>IF(RES_hh_tesh!O27=0,0,RES_hh_tesh!O27/RES_summary!O$19)</f>
        <v>2.0147864869060688</v>
      </c>
      <c r="P27" s="69">
        <f>IF(RES_hh_tesh!P27=0,0,RES_hh_tesh!P27/RES_summary!P$19)</f>
        <v>2.0151454520220331</v>
      </c>
      <c r="Q27" s="69">
        <f>IF(RES_hh_tesh!Q27=0,0,RES_hh_tesh!Q27/RES_summary!Q$19)</f>
        <v>2.1896057015703283</v>
      </c>
      <c r="R27" s="69">
        <f>IF(RES_hh_tesh!R27=0,0,RES_hh_tesh!R27/RES_summary!R$19)</f>
        <v>2.1966727051156534</v>
      </c>
      <c r="S27" s="69">
        <f>IF(RES_hh_tesh!S27=0,0,RES_hh_tesh!S27/RES_summary!S$19)</f>
        <v>2.3815016012174959</v>
      </c>
      <c r="T27" s="69">
        <f>IF(RES_hh_tesh!T27=0,0,RES_hh_tesh!T27/RES_summary!T$19)</f>
        <v>2.524009028430561</v>
      </c>
      <c r="U27" s="69">
        <f>IF(RES_hh_tesh!U27=0,0,RES_hh_tesh!U27/RES_summary!U$19)</f>
        <v>2.5400181844267338</v>
      </c>
      <c r="V27" s="69">
        <f>IF(RES_hh_tesh!V27=0,0,RES_hh_tesh!V27/RES_summary!V$19)</f>
        <v>2.5646300794129715</v>
      </c>
      <c r="W27" s="69">
        <f>IF(RES_hh_tesh!W27=0,0,RES_hh_tesh!W27/RES_summary!W$19)</f>
        <v>2.5867982562121674</v>
      </c>
      <c r="DA27" s="88" t="s">
        <v>305</v>
      </c>
    </row>
    <row r="28" spans="1:105" ht="12" customHeight="1" x14ac:dyDescent="0.25">
      <c r="A28" s="28" t="s">
        <v>51</v>
      </c>
      <c r="B28" s="72">
        <f>IF(RES_hh_tesh!B28=0,0,RES_hh_tesh!B28/RES_summary!B$19)</f>
        <v>0</v>
      </c>
      <c r="C28" s="72">
        <f>IF(RES_hh_tesh!C28=0,0,RES_hh_tesh!C28/RES_summary!C$19)</f>
        <v>0</v>
      </c>
      <c r="D28" s="72">
        <f>IF(RES_hh_tesh!D28=0,0,RES_hh_tesh!D28/RES_summary!D$19)</f>
        <v>0</v>
      </c>
      <c r="E28" s="72">
        <f>IF(RES_hh_tesh!E28=0,0,RES_hh_tesh!E28/RES_summary!E$19)</f>
        <v>0</v>
      </c>
      <c r="F28" s="72">
        <f>IF(RES_hh_tesh!F28=0,0,RES_hh_tesh!F28/RES_summary!F$19)</f>
        <v>0</v>
      </c>
      <c r="G28" s="72">
        <f>IF(RES_hh_tesh!G28=0,0,RES_hh_tesh!G28/RES_summary!G$19)</f>
        <v>0</v>
      </c>
      <c r="H28" s="72">
        <f>IF(RES_hh_tesh!H28=0,0,RES_hh_tesh!H28/RES_summary!H$19)</f>
        <v>0</v>
      </c>
      <c r="I28" s="72">
        <f>IF(RES_hh_tesh!I28=0,0,RES_hh_tesh!I28/RES_summary!I$19)</f>
        <v>0</v>
      </c>
      <c r="J28" s="72">
        <f>IF(RES_hh_tesh!J28=0,0,RES_hh_tesh!J28/RES_summary!J$19)</f>
        <v>0</v>
      </c>
      <c r="K28" s="72">
        <f>IF(RES_hh_tesh!K28=0,0,RES_hh_tesh!K28/RES_summary!K$19)</f>
        <v>0</v>
      </c>
      <c r="L28" s="72">
        <f>IF(RES_hh_tesh!L28=0,0,RES_hh_tesh!L28/RES_summary!L$19)</f>
        <v>0</v>
      </c>
      <c r="M28" s="72">
        <f>IF(RES_hh_tesh!M28=0,0,RES_hh_tesh!M28/RES_summary!M$19)</f>
        <v>0</v>
      </c>
      <c r="N28" s="72">
        <f>IF(RES_hh_tesh!N28=0,0,RES_hh_tesh!N28/RES_summary!N$19)</f>
        <v>0</v>
      </c>
      <c r="O28" s="72">
        <f>IF(RES_hh_tesh!O28=0,0,RES_hh_tesh!O28/RES_summary!O$19)</f>
        <v>0</v>
      </c>
      <c r="P28" s="72">
        <f>IF(RES_hh_tesh!P28=0,0,RES_hh_tesh!P28/RES_summary!P$19)</f>
        <v>0</v>
      </c>
      <c r="Q28" s="72">
        <f>IF(RES_hh_tesh!Q28=0,0,RES_hh_tesh!Q28/RES_summary!Q$19)</f>
        <v>0</v>
      </c>
      <c r="R28" s="72">
        <f>IF(RES_hh_tesh!R28=0,0,RES_hh_tesh!R28/RES_summary!R$19)</f>
        <v>0</v>
      </c>
      <c r="S28" s="72">
        <f>IF(RES_hh_tesh!S28=0,0,RES_hh_tesh!S28/RES_summary!S$19)</f>
        <v>0</v>
      </c>
      <c r="T28" s="72">
        <f>IF(RES_hh_tesh!T28=0,0,RES_hh_tesh!T28/RES_summary!T$19)</f>
        <v>0</v>
      </c>
      <c r="U28" s="72">
        <f>IF(RES_hh_tesh!U28=0,0,RES_hh_tesh!U28/RES_summary!U$19)</f>
        <v>0</v>
      </c>
      <c r="V28" s="72">
        <f>IF(RES_hh_tesh!V28=0,0,RES_hh_tesh!V28/RES_summary!V$19)</f>
        <v>0</v>
      </c>
      <c r="W28" s="72">
        <f>IF(RES_hh_tesh!W28=0,0,RES_hh_tesh!W28/RES_summary!W$19)</f>
        <v>0</v>
      </c>
      <c r="DA28" s="89" t="s">
        <v>596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0</v>
      </c>
      <c r="C29" s="72">
        <f>IF(RES_hh_tesh!C29=0,0,RES_hh_tesh!C29/RES_summary!C$19)</f>
        <v>0</v>
      </c>
      <c r="D29" s="72">
        <f>IF(RES_hh_tesh!D29=0,0,RES_hh_tesh!D29/RES_summary!D$19)</f>
        <v>0</v>
      </c>
      <c r="E29" s="72">
        <f>IF(RES_hh_tesh!E29=0,0,RES_hh_tesh!E29/RES_summary!E$19)</f>
        <v>0</v>
      </c>
      <c r="F29" s="72">
        <f>IF(RES_hh_tesh!F29=0,0,RES_hh_tesh!F29/RES_summary!F$19)</f>
        <v>0</v>
      </c>
      <c r="G29" s="72">
        <f>IF(RES_hh_tesh!G29=0,0,RES_hh_tesh!G29/RES_summary!G$19)</f>
        <v>0</v>
      </c>
      <c r="H29" s="72">
        <f>IF(RES_hh_tesh!H29=0,0,RES_hh_tesh!H29/RES_summary!H$19)</f>
        <v>0</v>
      </c>
      <c r="I29" s="72">
        <f>IF(RES_hh_tesh!I29=0,0,RES_hh_tesh!I29/RES_summary!I$19)</f>
        <v>0</v>
      </c>
      <c r="J29" s="72">
        <f>IF(RES_hh_tesh!J29=0,0,RES_hh_tesh!J29/RES_summary!J$19)</f>
        <v>0</v>
      </c>
      <c r="K29" s="72">
        <f>IF(RES_hh_tesh!K29=0,0,RES_hh_tesh!K29/RES_summary!K$19)</f>
        <v>0</v>
      </c>
      <c r="L29" s="72">
        <f>IF(RES_hh_tesh!L29=0,0,RES_hh_tesh!L29/RES_summary!L$19)</f>
        <v>0</v>
      </c>
      <c r="M29" s="72">
        <f>IF(RES_hh_tesh!M29=0,0,RES_hh_tesh!M29/RES_summary!M$19)</f>
        <v>0</v>
      </c>
      <c r="N29" s="72">
        <f>IF(RES_hh_tesh!N29=0,0,RES_hh_tesh!N29/RES_summary!N$19)</f>
        <v>0</v>
      </c>
      <c r="O29" s="72">
        <f>IF(RES_hh_tesh!O29=0,0,RES_hh_tesh!O29/RES_summary!O$19)</f>
        <v>0</v>
      </c>
      <c r="P29" s="72">
        <f>IF(RES_hh_tesh!P29=0,0,RES_hh_tesh!P29/RES_summary!P$19)</f>
        <v>0</v>
      </c>
      <c r="Q29" s="72">
        <f>IF(RES_hh_tesh!Q29=0,0,RES_hh_tesh!Q29/RES_summary!Q$19)</f>
        <v>0</v>
      </c>
      <c r="R29" s="72">
        <f>IF(RES_hh_tesh!R29=0,0,RES_hh_tesh!R29/RES_summary!R$19)</f>
        <v>0</v>
      </c>
      <c r="S29" s="72">
        <f>IF(RES_hh_tesh!S29=0,0,RES_hh_tesh!S29/RES_summary!S$19)</f>
        <v>0</v>
      </c>
      <c r="T29" s="72">
        <f>IF(RES_hh_tesh!T29=0,0,RES_hh_tesh!T29/RES_summary!T$19)</f>
        <v>0</v>
      </c>
      <c r="U29" s="72">
        <f>IF(RES_hh_tesh!U29=0,0,RES_hh_tesh!U29/RES_summary!U$19)</f>
        <v>0</v>
      </c>
      <c r="V29" s="72">
        <f>IF(RES_hh_tesh!V29=0,0,RES_hh_tesh!V29/RES_summary!V$19)</f>
        <v>0</v>
      </c>
      <c r="W29" s="72">
        <f>IF(RES_hh_tesh!W29=0,0,RES_hh_tesh!W29/RES_summary!W$19)</f>
        <v>0</v>
      </c>
      <c r="DA29" s="89" t="s">
        <v>597</v>
      </c>
    </row>
    <row r="30" spans="1:105" ht="12" customHeight="1" x14ac:dyDescent="0.25">
      <c r="A30" s="28" t="s">
        <v>192</v>
      </c>
      <c r="B30" s="72">
        <f>IF(RES_hh_tesh!B30=0,0,RES_hh_tesh!B30/RES_summary!B$19)</f>
        <v>1.2536711903967193</v>
      </c>
      <c r="C30" s="72">
        <f>IF(RES_hh_tesh!C30=0,0,RES_hh_tesh!C30/RES_summary!C$19)</f>
        <v>1.4601318179238452</v>
      </c>
      <c r="D30" s="72">
        <f>IF(RES_hh_tesh!D30=0,0,RES_hh_tesh!D30/RES_summary!D$19)</f>
        <v>1.1747477276416178</v>
      </c>
      <c r="E30" s="72">
        <f>IF(RES_hh_tesh!E30=0,0,RES_hh_tesh!E30/RES_summary!E$19)</f>
        <v>1.2421109530335372</v>
      </c>
      <c r="F30" s="72">
        <f>IF(RES_hh_tesh!F30=0,0,RES_hh_tesh!F30/RES_summary!F$19)</f>
        <v>1.4834310694064035</v>
      </c>
      <c r="G30" s="72">
        <f>IF(RES_hh_tesh!G30=0,0,RES_hh_tesh!G30/RES_summary!G$19)</f>
        <v>1.5556272312730157</v>
      </c>
      <c r="H30" s="72">
        <f>IF(RES_hh_tesh!H30=0,0,RES_hh_tesh!H30/RES_summary!H$19)</f>
        <v>1.264253778546097</v>
      </c>
      <c r="I30" s="72">
        <f>IF(RES_hh_tesh!I30=0,0,RES_hh_tesh!I30/RES_summary!I$19)</f>
        <v>1.0771882037450384</v>
      </c>
      <c r="J30" s="72">
        <f>IF(RES_hh_tesh!J30=0,0,RES_hh_tesh!J30/RES_summary!J$19)</f>
        <v>1.6583770087489196</v>
      </c>
      <c r="K30" s="72">
        <f>IF(RES_hh_tesh!K30=0,0,RES_hh_tesh!K30/RES_summary!K$19)</f>
        <v>2.0031090626806916</v>
      </c>
      <c r="L30" s="72">
        <f>IF(RES_hh_tesh!L30=0,0,RES_hh_tesh!L30/RES_summary!L$19)</f>
        <v>1.9694031633731532</v>
      </c>
      <c r="M30" s="72">
        <f>IF(RES_hh_tesh!M30=0,0,RES_hh_tesh!M30/RES_summary!M$19)</f>
        <v>1.5066002408075461</v>
      </c>
      <c r="N30" s="72">
        <f>IF(RES_hh_tesh!N30=0,0,RES_hh_tesh!N30/RES_summary!N$19)</f>
        <v>1.642048848962411</v>
      </c>
      <c r="O30" s="72">
        <f>IF(RES_hh_tesh!O30=0,0,RES_hh_tesh!O30/RES_summary!O$19)</f>
        <v>1.9163730057439383</v>
      </c>
      <c r="P30" s="72">
        <f>IF(RES_hh_tesh!P30=0,0,RES_hh_tesh!P30/RES_summary!P$19)</f>
        <v>2.0391806250496107</v>
      </c>
      <c r="Q30" s="72">
        <f>IF(RES_hh_tesh!Q30=0,0,RES_hh_tesh!Q30/RES_summary!Q$19)</f>
        <v>2.2608969621297268</v>
      </c>
      <c r="R30" s="72">
        <f>IF(RES_hh_tesh!R30=0,0,RES_hh_tesh!R30/RES_summary!R$19)</f>
        <v>2.4447946193802368</v>
      </c>
      <c r="S30" s="72">
        <f>IF(RES_hh_tesh!S30=0,0,RES_hh_tesh!S30/RES_summary!S$19)</f>
        <v>2.2619123506328132</v>
      </c>
      <c r="T30" s="72">
        <f>IF(RES_hh_tesh!T30=0,0,RES_hh_tesh!T30/RES_summary!T$19)</f>
        <v>2.4686374403013698</v>
      </c>
      <c r="U30" s="72">
        <f>IF(RES_hh_tesh!U30=0,0,RES_hh_tesh!U30/RES_summary!U$19)</f>
        <v>2.9031087756985698</v>
      </c>
      <c r="V30" s="72">
        <f>IF(RES_hh_tesh!V30=0,0,RES_hh_tesh!V30/RES_summary!V$19)</f>
        <v>1.7674269474872786</v>
      </c>
      <c r="W30" s="72">
        <f>IF(RES_hh_tesh!W30=0,0,RES_hh_tesh!W30/RES_summary!W$19)</f>
        <v>2.8921439533507813</v>
      </c>
      <c r="DA30" s="89" t="s">
        <v>598</v>
      </c>
    </row>
    <row r="31" spans="1:105" ht="12" customHeight="1" x14ac:dyDescent="0.25">
      <c r="A31" s="28" t="s">
        <v>207</v>
      </c>
      <c r="B31" s="72">
        <f>IF(RES_hh_tesh!B31=0,0,RES_hh_tesh!B31/RES_summary!B$19)</f>
        <v>0</v>
      </c>
      <c r="C31" s="72">
        <f>IF(RES_hh_tesh!C31=0,0,RES_hh_tesh!C31/RES_summary!C$19)</f>
        <v>0</v>
      </c>
      <c r="D31" s="72">
        <f>IF(RES_hh_tesh!D31=0,0,RES_hh_tesh!D31/RES_summary!D$19)</f>
        <v>0</v>
      </c>
      <c r="E31" s="72">
        <f>IF(RES_hh_tesh!E31=0,0,RES_hh_tesh!E31/RES_summary!E$19)</f>
        <v>0</v>
      </c>
      <c r="F31" s="72">
        <f>IF(RES_hh_tesh!F31=0,0,RES_hh_tesh!F31/RES_summary!F$19)</f>
        <v>0</v>
      </c>
      <c r="G31" s="72">
        <f>IF(RES_hh_tesh!G31=0,0,RES_hh_tesh!G31/RES_summary!G$19)</f>
        <v>0</v>
      </c>
      <c r="H31" s="72">
        <f>IF(RES_hh_tesh!H31=0,0,RES_hh_tesh!H31/RES_summary!H$19)</f>
        <v>0</v>
      </c>
      <c r="I31" s="72">
        <f>IF(RES_hh_tesh!I31=0,0,RES_hh_tesh!I31/RES_summary!I$19)</f>
        <v>0</v>
      </c>
      <c r="J31" s="72">
        <f>IF(RES_hh_tesh!J31=0,0,RES_hh_tesh!J31/RES_summary!J$19)</f>
        <v>0</v>
      </c>
      <c r="K31" s="72">
        <f>IF(RES_hh_tesh!K31=0,0,RES_hh_tesh!K31/RES_summary!K$19)</f>
        <v>0</v>
      </c>
      <c r="L31" s="72">
        <f>IF(RES_hh_tesh!L31=0,0,RES_hh_tesh!L31/RES_summary!L$19)</f>
        <v>0</v>
      </c>
      <c r="M31" s="72">
        <f>IF(RES_hh_tesh!M31=0,0,RES_hh_tesh!M31/RES_summary!M$19)</f>
        <v>0</v>
      </c>
      <c r="N31" s="72">
        <f>IF(RES_hh_tesh!N31=0,0,RES_hh_tesh!N31/RES_summary!N$19)</f>
        <v>0</v>
      </c>
      <c r="O31" s="72">
        <f>IF(RES_hh_tesh!O31=0,0,RES_hh_tesh!O31/RES_summary!O$19)</f>
        <v>0</v>
      </c>
      <c r="P31" s="72">
        <f>IF(RES_hh_tesh!P31=0,0,RES_hh_tesh!P31/RES_summary!P$19)</f>
        <v>0</v>
      </c>
      <c r="Q31" s="72">
        <f>IF(RES_hh_tesh!Q31=0,0,RES_hh_tesh!Q31/RES_summary!Q$19)</f>
        <v>0</v>
      </c>
      <c r="R31" s="72">
        <f>IF(RES_hh_tesh!R31=0,0,RES_hh_tesh!R31/RES_summary!R$19)</f>
        <v>0</v>
      </c>
      <c r="S31" s="72">
        <f>IF(RES_hh_tesh!S31=0,0,RES_hh_tesh!S31/RES_summary!S$19)</f>
        <v>0</v>
      </c>
      <c r="T31" s="72">
        <f>IF(RES_hh_tesh!T31=0,0,RES_hh_tesh!T31/RES_summary!T$19)</f>
        <v>0</v>
      </c>
      <c r="U31" s="72">
        <f>IF(RES_hh_tesh!U31=0,0,RES_hh_tesh!U31/RES_summary!U$19)</f>
        <v>0</v>
      </c>
      <c r="V31" s="72">
        <f>IF(RES_hh_tesh!V31=0,0,RES_hh_tesh!V31/RES_summary!V$19)</f>
        <v>0</v>
      </c>
      <c r="W31" s="72">
        <f>IF(RES_hh_tesh!W31=0,0,RES_hh_tesh!W31/RES_summary!W$19)</f>
        <v>0</v>
      </c>
      <c r="DA31" s="89" t="s">
        <v>599</v>
      </c>
    </row>
    <row r="32" spans="1:105" ht="12" customHeight="1" x14ac:dyDescent="0.25">
      <c r="A32" s="32" t="s">
        <v>53</v>
      </c>
      <c r="B32" s="77">
        <f>IF(RES_hh_tesh!B32=0,0,RES_hh_tesh!B32/RES_summary!B$19)</f>
        <v>1.29839272642382</v>
      </c>
      <c r="C32" s="77">
        <f>IF(RES_hh_tesh!C32=0,0,RES_hh_tesh!C32/RES_summary!C$19)</f>
        <v>1.2916834373792625</v>
      </c>
      <c r="D32" s="77">
        <f>IF(RES_hh_tesh!D32=0,0,RES_hh_tesh!D32/RES_summary!D$19)</f>
        <v>1.3162990733028936</v>
      </c>
      <c r="E32" s="77">
        <f>IF(RES_hh_tesh!E32=0,0,RES_hh_tesh!E32/RES_summary!E$19)</f>
        <v>1.3697640280569692</v>
      </c>
      <c r="F32" s="77">
        <f>IF(RES_hh_tesh!F32=0,0,RES_hh_tesh!F32/RES_summary!F$19)</f>
        <v>1.4348442996955939</v>
      </c>
      <c r="G32" s="77">
        <f>IF(RES_hh_tesh!G32=0,0,RES_hh_tesh!G32/RES_summary!G$19)</f>
        <v>1.5070188990759481</v>
      </c>
      <c r="H32" s="77">
        <f>IF(RES_hh_tesh!H32=0,0,RES_hh_tesh!H32/RES_summary!H$19)</f>
        <v>1.5544713117691518</v>
      </c>
      <c r="I32" s="77">
        <f>IF(RES_hh_tesh!I32=0,0,RES_hh_tesh!I32/RES_summary!I$19)</f>
        <v>1.5496375067968631</v>
      </c>
      <c r="J32" s="77">
        <f>IF(RES_hh_tesh!J32=0,0,RES_hh_tesh!J32/RES_summary!J$19)</f>
        <v>1.482613417087256</v>
      </c>
      <c r="K32" s="77">
        <f>IF(RES_hh_tesh!K32=0,0,RES_hh_tesh!K32/RES_summary!K$19)</f>
        <v>1.6383860769524972</v>
      </c>
      <c r="L32" s="77">
        <f>IF(RES_hh_tesh!L32=0,0,RES_hh_tesh!L32/RES_summary!L$19)</f>
        <v>1.7674133302820412</v>
      </c>
      <c r="M32" s="77">
        <f>IF(RES_hh_tesh!M32=0,0,RES_hh_tesh!M32/RES_summary!M$19)</f>
        <v>1.7818455330939649</v>
      </c>
      <c r="N32" s="77">
        <f>IF(RES_hh_tesh!N32=0,0,RES_hh_tesh!N32/RES_summary!N$19)</f>
        <v>1.8292330588728885</v>
      </c>
      <c r="O32" s="77">
        <f>IF(RES_hh_tesh!O32=0,0,RES_hh_tesh!O32/RES_summary!O$19)</f>
        <v>2.0154657060712697</v>
      </c>
      <c r="P32" s="77">
        <f>IF(RES_hh_tesh!P32=0,0,RES_hh_tesh!P32/RES_summary!P$19)</f>
        <v>2.0149757771340719</v>
      </c>
      <c r="Q32" s="77">
        <f>IF(RES_hh_tesh!Q32=0,0,RES_hh_tesh!Q32/RES_summary!Q$19)</f>
        <v>2.1891035672632517</v>
      </c>
      <c r="R32" s="77">
        <f>IF(RES_hh_tesh!R32=0,0,RES_hh_tesh!R32/RES_summary!R$19)</f>
        <v>2.1950003539006269</v>
      </c>
      <c r="S32" s="77">
        <f>IF(RES_hh_tesh!S32=0,0,RES_hh_tesh!S32/RES_summary!S$19)</f>
        <v>2.382199889484768</v>
      </c>
      <c r="T32" s="77">
        <f>IF(RES_hh_tesh!T32=0,0,RES_hh_tesh!T32/RES_summary!T$19)</f>
        <v>2.5242737444147023</v>
      </c>
      <c r="U32" s="77">
        <f>IF(RES_hh_tesh!U32=0,0,RES_hh_tesh!U32/RES_summary!U$19)</f>
        <v>2.5386111391934016</v>
      </c>
      <c r="V32" s="77">
        <f>IF(RES_hh_tesh!V32=0,0,RES_hh_tesh!V32/RES_summary!V$19)</f>
        <v>2.5667798129229062</v>
      </c>
      <c r="W32" s="77">
        <f>IF(RES_hh_tesh!W32=0,0,RES_hh_tesh!W32/RES_summary!W$19)</f>
        <v>2.5860651596332844</v>
      </c>
      <c r="DA32" s="92" t="s">
        <v>600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7.3380375012513994</v>
      </c>
      <c r="C3" s="65">
        <f>IF(RES_hh_emih!C3=0,0,RES_hh_emih!C3/RES_summary!C$19)</f>
        <v>7.0771938958093132</v>
      </c>
      <c r="D3" s="65">
        <f>IF(RES_hh_emih!D3=0,0,RES_hh_emih!D3/RES_summary!D$19)</f>
        <v>6.0984272451533794</v>
      </c>
      <c r="E3" s="65">
        <f>IF(RES_hh_emih!E3=0,0,RES_hh_emih!E3/RES_summary!E$19)</f>
        <v>5.7267155136215253</v>
      </c>
      <c r="F3" s="65">
        <f>IF(RES_hh_emih!F3=0,0,RES_hh_emih!F3/RES_summary!F$19)</f>
        <v>4.144347906087658</v>
      </c>
      <c r="G3" s="65">
        <f>IF(RES_hh_emih!G3=0,0,RES_hh_emih!G3/RES_summary!G$19)</f>
        <v>6.0037295044711696</v>
      </c>
      <c r="H3" s="65">
        <f>IF(RES_hh_emih!H3=0,0,RES_hh_emih!H3/RES_summary!H$19)</f>
        <v>4.4995523199335103</v>
      </c>
      <c r="I3" s="65">
        <f>IF(RES_hh_emih!I3=0,0,RES_hh_emih!I3/RES_summary!I$19)</f>
        <v>3.7661875851976534</v>
      </c>
      <c r="J3" s="65">
        <f>IF(RES_hh_emih!J3=0,0,RES_hh_emih!J3/RES_summary!J$19)</f>
        <v>3.15744362422013</v>
      </c>
      <c r="K3" s="65">
        <f>IF(RES_hh_emih!K3=0,0,RES_hh_emih!K3/RES_summary!K$19)</f>
        <v>2.8576622050502332</v>
      </c>
      <c r="L3" s="65">
        <f>IF(RES_hh_emih!L3=0,0,RES_hh_emih!L3/RES_summary!L$19)</f>
        <v>2.6408740801528059</v>
      </c>
      <c r="M3" s="65">
        <f>IF(RES_hh_emih!M3=0,0,RES_hh_emih!M3/RES_summary!M$19)</f>
        <v>2.2322693271089302</v>
      </c>
      <c r="N3" s="65">
        <f>IF(RES_hh_emih!N3=0,0,RES_hh_emih!N3/RES_summary!N$19)</f>
        <v>2.0574531832632958</v>
      </c>
      <c r="O3" s="65">
        <f>IF(RES_hh_emih!O3=0,0,RES_hh_emih!O3/RES_summary!O$19)</f>
        <v>1.9023137008807891</v>
      </c>
      <c r="P3" s="65">
        <f>IF(RES_hh_emih!P3=0,0,RES_hh_emih!P3/RES_summary!P$19)</f>
        <v>1.7336590621814101</v>
      </c>
      <c r="Q3" s="65">
        <f>IF(RES_hh_emih!Q3=0,0,RES_hh_emih!Q3/RES_summary!Q$19)</f>
        <v>1.7230008200925109</v>
      </c>
      <c r="R3" s="65">
        <f>IF(RES_hh_emih!R3=0,0,RES_hh_emih!R3/RES_summary!R$19)</f>
        <v>1.5542422746590063</v>
      </c>
      <c r="S3" s="65">
        <f>IF(RES_hh_emih!S3=0,0,RES_hh_emih!S3/RES_summary!S$19)</f>
        <v>1.510838448344501</v>
      </c>
      <c r="T3" s="65">
        <f>IF(RES_hh_emih!T3=0,0,RES_hh_emih!T3/RES_summary!T$19)</f>
        <v>1.3911816084577751</v>
      </c>
      <c r="U3" s="65">
        <f>IF(RES_hh_emih!U3=0,0,RES_hh_emih!U3/RES_summary!U$19)</f>
        <v>1.3205188614278942</v>
      </c>
      <c r="V3" s="65">
        <f>IF(RES_hh_emih!V3=0,0,RES_hh_emih!V3/RES_summary!V$19)</f>
        <v>1.37778732598464</v>
      </c>
      <c r="W3" s="65">
        <f>IF(RES_hh_emih!W3=0,0,RES_hh_emih!W3/RES_summary!W$19)</f>
        <v>1.4206869501211141</v>
      </c>
      <c r="DA3" s="87" t="s">
        <v>307</v>
      </c>
    </row>
    <row r="4" spans="1:105" ht="12.95" customHeight="1" x14ac:dyDescent="0.25">
      <c r="A4" s="68" t="s">
        <v>57</v>
      </c>
      <c r="B4" s="69">
        <f>IF(RES_hh_emih!B4=0,0,RES_hh_emih!B4/RES_summary!B$19)</f>
        <v>6.9037609449938664</v>
      </c>
      <c r="C4" s="69">
        <f>IF(RES_hh_emih!C4=0,0,RES_hh_emih!C4/RES_summary!C$19)</f>
        <v>6.6912326858959386</v>
      </c>
      <c r="D4" s="69">
        <f>IF(RES_hh_emih!D4=0,0,RES_hh_emih!D4/RES_summary!D$19)</f>
        <v>5.7672847929008926</v>
      </c>
      <c r="E4" s="69">
        <f>IF(RES_hh_emih!E4=0,0,RES_hh_emih!E4/RES_summary!E$19)</f>
        <v>5.4226078910367068</v>
      </c>
      <c r="F4" s="69">
        <f>IF(RES_hh_emih!F4=0,0,RES_hh_emih!F4/RES_summary!F$19)</f>
        <v>3.9180623419035547</v>
      </c>
      <c r="G4" s="69">
        <f>IF(RES_hh_emih!G4=0,0,RES_hh_emih!G4/RES_summary!G$19)</f>
        <v>5.693504447794016</v>
      </c>
      <c r="H4" s="69">
        <f>IF(RES_hh_emih!H4=0,0,RES_hh_emih!H4/RES_summary!H$19)</f>
        <v>4.2633633596592651</v>
      </c>
      <c r="I4" s="69">
        <f>IF(RES_hh_emih!I4=0,0,RES_hh_emih!I4/RES_summary!I$19)</f>
        <v>3.5607211368256406</v>
      </c>
      <c r="J4" s="69">
        <f>IF(RES_hh_emih!J4=0,0,RES_hh_emih!J4/RES_summary!J$19)</f>
        <v>2.989243803642077</v>
      </c>
      <c r="K4" s="69">
        <f>IF(RES_hh_emih!K4=0,0,RES_hh_emih!K4/RES_summary!K$19)</f>
        <v>2.6997287568469912</v>
      </c>
      <c r="L4" s="69">
        <f>IF(RES_hh_emih!L4=0,0,RES_hh_emih!L4/RES_summary!L$19)</f>
        <v>2.5214120615103921</v>
      </c>
      <c r="M4" s="69">
        <f>IF(RES_hh_emih!M4=0,0,RES_hh_emih!M4/RES_summary!M$19)</f>
        <v>2.1145829057516612</v>
      </c>
      <c r="N4" s="69">
        <f>IF(RES_hh_emih!N4=0,0,RES_hh_emih!N4/RES_summary!N$19)</f>
        <v>1.950435088834833</v>
      </c>
      <c r="O4" s="69">
        <f>IF(RES_hh_emih!O4=0,0,RES_hh_emih!O4/RES_summary!O$19)</f>
        <v>1.7862850186602746</v>
      </c>
      <c r="P4" s="69">
        <f>IF(RES_hh_emih!P4=0,0,RES_hh_emih!P4/RES_summary!P$19)</f>
        <v>1.6162343202752532</v>
      </c>
      <c r="Q4" s="69">
        <f>IF(RES_hh_emih!Q4=0,0,RES_hh_emih!Q4/RES_summary!Q$19)</f>
        <v>1.6006150088233153</v>
      </c>
      <c r="R4" s="69">
        <f>IF(RES_hh_emih!R4=0,0,RES_hh_emih!R4/RES_summary!R$19)</f>
        <v>1.4418599419406353</v>
      </c>
      <c r="S4" s="69">
        <f>IF(RES_hh_emih!S4=0,0,RES_hh_emih!S4/RES_summary!S$19)</f>
        <v>1.4082607666168192</v>
      </c>
      <c r="T4" s="69">
        <f>IF(RES_hh_emih!T4=0,0,RES_hh_emih!T4/RES_summary!T$19)</f>
        <v>1.2885745189647619</v>
      </c>
      <c r="U4" s="69">
        <f>IF(RES_hh_emih!U4=0,0,RES_hh_emih!U4/RES_summary!U$19)</f>
        <v>1.2224739841515522</v>
      </c>
      <c r="V4" s="69">
        <f>IF(RES_hh_emih!V4=0,0,RES_hh_emih!V4/RES_summary!V$19)</f>
        <v>1.2744413620134536</v>
      </c>
      <c r="W4" s="69">
        <f>IF(RES_hh_emih!W4=0,0,RES_hh_emih!W4/RES_summary!W$19)</f>
        <v>1.3584581376341276</v>
      </c>
      <c r="DA4" s="88" t="s">
        <v>308</v>
      </c>
    </row>
    <row r="5" spans="1:105" ht="12" customHeight="1" x14ac:dyDescent="0.25">
      <c r="A5" s="28" t="s">
        <v>51</v>
      </c>
      <c r="B5" s="72">
        <f>IF(RES_hh_emih!B5=0,0,RES_hh_emih!B5/RES_summary!B$19)</f>
        <v>0</v>
      </c>
      <c r="C5" s="72">
        <f>IF(RES_hh_emih!C5=0,0,RES_hh_emih!C5/RES_summary!C$19)</f>
        <v>0</v>
      </c>
      <c r="D5" s="72">
        <f>IF(RES_hh_emih!D5=0,0,RES_hh_emih!D5/RES_summary!D$19)</f>
        <v>0</v>
      </c>
      <c r="E5" s="72">
        <f>IF(RES_hh_emih!E5=0,0,RES_hh_emih!E5/RES_summary!E$19)</f>
        <v>0</v>
      </c>
      <c r="F5" s="72">
        <f>IF(RES_hh_emih!F5=0,0,RES_hh_emih!F5/RES_summary!F$19)</f>
        <v>0</v>
      </c>
      <c r="G5" s="72">
        <f>IF(RES_hh_emih!G5=0,0,RES_hh_emih!G5/RES_summary!G$19)</f>
        <v>0</v>
      </c>
      <c r="H5" s="72">
        <f>IF(RES_hh_emih!H5=0,0,RES_hh_emih!H5/RES_summary!H$19)</f>
        <v>0</v>
      </c>
      <c r="I5" s="72">
        <f>IF(RES_hh_emih!I5=0,0,RES_hh_emih!I5/RES_summary!I$19)</f>
        <v>0</v>
      </c>
      <c r="J5" s="72">
        <f>IF(RES_hh_emih!J5=0,0,RES_hh_emih!J5/RES_summary!J$19)</f>
        <v>0</v>
      </c>
      <c r="K5" s="72">
        <f>IF(RES_hh_emih!K5=0,0,RES_hh_emih!K5/RES_summary!K$19)</f>
        <v>0</v>
      </c>
      <c r="L5" s="72">
        <f>IF(RES_hh_emih!L5=0,0,RES_hh_emih!L5/RES_summary!L$19)</f>
        <v>0</v>
      </c>
      <c r="M5" s="72">
        <f>IF(RES_hh_emih!M5=0,0,RES_hh_emih!M5/RES_summary!M$19)</f>
        <v>0</v>
      </c>
      <c r="N5" s="72">
        <f>IF(RES_hh_emih!N5=0,0,RES_hh_emih!N5/RES_summary!N$19)</f>
        <v>0</v>
      </c>
      <c r="O5" s="72">
        <f>IF(RES_hh_emih!O5=0,0,RES_hh_emih!O5/RES_summary!O$19)</f>
        <v>0</v>
      </c>
      <c r="P5" s="72">
        <f>IF(RES_hh_emih!P5=0,0,RES_hh_emih!P5/RES_summary!P$19)</f>
        <v>0</v>
      </c>
      <c r="Q5" s="72">
        <f>IF(RES_hh_emih!Q5=0,0,RES_hh_emih!Q5/RES_summary!Q$19)</f>
        <v>0</v>
      </c>
      <c r="R5" s="72">
        <f>IF(RES_hh_emih!R5=0,0,RES_hh_emih!R5/RES_summary!R$19)</f>
        <v>0</v>
      </c>
      <c r="S5" s="72">
        <f>IF(RES_hh_emih!S5=0,0,RES_hh_emih!S5/RES_summary!S$19)</f>
        <v>0</v>
      </c>
      <c r="T5" s="72">
        <f>IF(RES_hh_emih!T5=0,0,RES_hh_emih!T5/RES_summary!T$19)</f>
        <v>0</v>
      </c>
      <c r="U5" s="72">
        <f>IF(RES_hh_emih!U5=0,0,RES_hh_emih!U5/RES_summary!U$19)</f>
        <v>0</v>
      </c>
      <c r="V5" s="72">
        <f>IF(RES_hh_emih!V5=0,0,RES_hh_emih!V5/RES_summary!V$19)</f>
        <v>0</v>
      </c>
      <c r="W5" s="72">
        <f>IF(RES_hh_emih!W5=0,0,RES_hh_emih!W5/RES_summary!W$19)</f>
        <v>0</v>
      </c>
      <c r="DA5" s="89" t="s">
        <v>602</v>
      </c>
    </row>
    <row r="6" spans="1:105" ht="12" customHeight="1" x14ac:dyDescent="0.25">
      <c r="A6" s="28" t="s">
        <v>74</v>
      </c>
      <c r="B6" s="72">
        <f>IF(RES_hh_emih!B6=0,0,RES_hh_emih!B6/RES_summary!B$19)</f>
        <v>0</v>
      </c>
      <c r="C6" s="72">
        <f>IF(RES_hh_emih!C6=0,0,RES_hh_emih!C6/RES_summary!C$19)</f>
        <v>0</v>
      </c>
      <c r="D6" s="72">
        <f>IF(RES_hh_emih!D6=0,0,RES_hh_emih!D6/RES_summary!D$19)</f>
        <v>48.82589732307769</v>
      </c>
      <c r="E6" s="72">
        <f>IF(RES_hh_emih!E6=0,0,RES_hh_emih!E6/RES_summary!E$19)</f>
        <v>57.787726939397992</v>
      </c>
      <c r="F6" s="72">
        <f>IF(RES_hh_emih!F6=0,0,RES_hh_emih!F6/RES_summary!F$19)</f>
        <v>43.965548838248012</v>
      </c>
      <c r="G6" s="72">
        <f>IF(RES_hh_emih!G6=0,0,RES_hh_emih!G6/RES_summary!G$19)</f>
        <v>57.924402006361447</v>
      </c>
      <c r="H6" s="72">
        <f>IF(RES_hh_emih!H6=0,0,RES_hh_emih!H6/RES_summary!H$19)</f>
        <v>51.98186828033203</v>
      </c>
      <c r="I6" s="72">
        <f>IF(RES_hh_emih!I6=0,0,RES_hh_emih!I6/RES_summary!I$19)</f>
        <v>54.794288109009621</v>
      </c>
      <c r="J6" s="72">
        <f>IF(RES_hh_emih!J6=0,0,RES_hh_emih!J6/RES_summary!J$19)</f>
        <v>52.062770051234935</v>
      </c>
      <c r="K6" s="72">
        <f>IF(RES_hh_emih!K6=0,0,RES_hh_emih!K6/RES_summary!K$19)</f>
        <v>52.598128951635545</v>
      </c>
      <c r="L6" s="72">
        <f>IF(RES_hh_emih!L6=0,0,RES_hh_emih!L6/RES_summary!L$19)</f>
        <v>64.084519210186258</v>
      </c>
      <c r="M6" s="72">
        <f>IF(RES_hh_emih!M6=0,0,RES_hh_emih!M6/RES_summary!M$19)</f>
        <v>59.754487665769766</v>
      </c>
      <c r="N6" s="72">
        <f>IF(RES_hh_emih!N6=0,0,RES_hh_emih!N6/RES_summary!N$19)</f>
        <v>57.774831745229939</v>
      </c>
      <c r="O6" s="72">
        <f>IF(RES_hh_emih!O6=0,0,RES_hh_emih!O6/RES_summary!O$19)</f>
        <v>52.987898197895468</v>
      </c>
      <c r="P6" s="72">
        <f>IF(RES_hh_emih!P6=0,0,RES_hh_emih!P6/RES_summary!P$19)</f>
        <v>68.225860769416016</v>
      </c>
      <c r="Q6" s="72">
        <f>IF(RES_hh_emih!Q6=0,0,RES_hh_emih!Q6/RES_summary!Q$19)</f>
        <v>46.171608561632191</v>
      </c>
      <c r="R6" s="72">
        <f>IF(RES_hh_emih!R6=0,0,RES_hh_emih!R6/RES_summary!R$19)</f>
        <v>52.361328573916708</v>
      </c>
      <c r="S6" s="72">
        <f>IF(RES_hh_emih!S6=0,0,RES_hh_emih!S6/RES_summary!S$19)</f>
        <v>53.142860590767356</v>
      </c>
      <c r="T6" s="72">
        <f>IF(RES_hh_emih!T6=0,0,RES_hh_emih!T6/RES_summary!T$19)</f>
        <v>48.984214377595166</v>
      </c>
      <c r="U6" s="72">
        <f>IF(RES_hh_emih!U6=0,0,RES_hh_emih!U6/RES_summary!U$19)</f>
        <v>47.572281747463961</v>
      </c>
      <c r="V6" s="72">
        <f>IF(RES_hh_emih!V6=0,0,RES_hh_emih!V6/RES_summary!V$19)</f>
        <v>46.350300120218463</v>
      </c>
      <c r="W6" s="72">
        <f>IF(RES_hh_emih!W6=0,0,RES_hh_emih!W6/RES_summary!W$19)</f>
        <v>45.207667143921704</v>
      </c>
      <c r="DA6" s="89" t="s">
        <v>603</v>
      </c>
    </row>
    <row r="7" spans="1:105" ht="12" customHeight="1" x14ac:dyDescent="0.25">
      <c r="A7" s="28" t="s">
        <v>205</v>
      </c>
      <c r="B7" s="72">
        <f>IF(RES_hh_emih!B7=0,0,RES_hh_emih!B7/RES_summary!B$19)</f>
        <v>71.52433246291865</v>
      </c>
      <c r="C7" s="72">
        <f>IF(RES_hh_emih!C7=0,0,RES_hh_emih!C7/RES_summary!C$19)</f>
        <v>73.344100783154857</v>
      </c>
      <c r="D7" s="72">
        <f>IF(RES_hh_emih!D7=0,0,RES_hh_emih!D7/RES_summary!D$19)</f>
        <v>73.240068607170272</v>
      </c>
      <c r="E7" s="72">
        <f>IF(RES_hh_emih!E7=0,0,RES_hh_emih!E7/RES_summary!E$19)</f>
        <v>76.837233608816405</v>
      </c>
      <c r="F7" s="72">
        <f>IF(RES_hh_emih!F7=0,0,RES_hh_emih!F7/RES_summary!F$19)</f>
        <v>61.718330617532693</v>
      </c>
      <c r="G7" s="72">
        <f>IF(RES_hh_emih!G7=0,0,RES_hh_emih!G7/RES_summary!G$19)</f>
        <v>93.373011016070549</v>
      </c>
      <c r="H7" s="72">
        <f>IF(RES_hh_emih!H7=0,0,RES_hh_emih!H7/RES_summary!H$19)</f>
        <v>78.497203047741436</v>
      </c>
      <c r="I7" s="72">
        <f>IF(RES_hh_emih!I7=0,0,RES_hh_emih!I7/RES_summary!I$19)</f>
        <v>73.337915963700482</v>
      </c>
      <c r="J7" s="72">
        <f>IF(RES_hh_emih!J7=0,0,RES_hh_emih!J7/RES_summary!J$19)</f>
        <v>74.490713654231982</v>
      </c>
      <c r="K7" s="72">
        <f>IF(RES_hh_emih!K7=0,0,RES_hh_emih!K7/RES_summary!K$19)</f>
        <v>76.808356335461184</v>
      </c>
      <c r="L7" s="72">
        <f>IF(RES_hh_emih!L7=0,0,RES_hh_emih!L7/RES_summary!L$19)</f>
        <v>81.426074972479825</v>
      </c>
      <c r="M7" s="72">
        <f>IF(RES_hh_emih!M7=0,0,RES_hh_emih!M7/RES_summary!M$19)</f>
        <v>74.445955086748796</v>
      </c>
      <c r="N7" s="72">
        <f>IF(RES_hh_emih!N7=0,0,RES_hh_emih!N7/RES_summary!N$19)</f>
        <v>74.403391482551811</v>
      </c>
      <c r="O7" s="72">
        <f>IF(RES_hh_emih!O7=0,0,RES_hh_emih!O7/RES_summary!O$19)</f>
        <v>68.464412338028893</v>
      </c>
      <c r="P7" s="72">
        <f>IF(RES_hh_emih!P7=0,0,RES_hh_emih!P7/RES_summary!P$19)</f>
        <v>61.862141957895027</v>
      </c>
      <c r="Q7" s="72">
        <f>IF(RES_hh_emih!Q7=0,0,RES_hh_emih!Q7/RES_summary!Q$19)</f>
        <v>63.796519487379115</v>
      </c>
      <c r="R7" s="72">
        <f>IF(RES_hh_emih!R7=0,0,RES_hh_emih!R7/RES_summary!R$19)</f>
        <v>60.485525039678102</v>
      </c>
      <c r="S7" s="72">
        <f>IF(RES_hh_emih!S7=0,0,RES_hh_emih!S7/RES_summary!S$19)</f>
        <v>62.390875016718901</v>
      </c>
      <c r="T7" s="72">
        <f>IF(RES_hh_emih!T7=0,0,RES_hh_emih!T7/RES_summary!T$19)</f>
        <v>56.778983301850559</v>
      </c>
      <c r="U7" s="72">
        <f>IF(RES_hh_emih!U7=0,0,RES_hh_emih!U7/RES_summary!U$19)</f>
        <v>55.14860005198264</v>
      </c>
      <c r="V7" s="72">
        <f>IF(RES_hh_emih!V7=0,0,RES_hh_emih!V7/RES_summary!V$19)</f>
        <v>54.623114363916002</v>
      </c>
      <c r="W7" s="72">
        <f>IF(RES_hh_emih!W7=0,0,RES_hh_emih!W7/RES_summary!W$19)</f>
        <v>54.915454438002875</v>
      </c>
      <c r="DA7" s="89" t="s">
        <v>604</v>
      </c>
    </row>
    <row r="8" spans="1:105" ht="12" customHeight="1" x14ac:dyDescent="0.25">
      <c r="A8" s="28" t="s">
        <v>192</v>
      </c>
      <c r="B8" s="72">
        <f>IF(RES_hh_emih!B8=0,0,RES_hh_emih!B8/RES_summary!B$19)</f>
        <v>42.600702474408862</v>
      </c>
      <c r="C8" s="72">
        <f>IF(RES_hh_emih!C8=0,0,RES_hh_emih!C8/RES_summary!C$19)</f>
        <v>52.899067228486082</v>
      </c>
      <c r="D8" s="72">
        <f>IF(RES_hh_emih!D8=0,0,RES_hh_emih!D8/RES_summary!D$19)</f>
        <v>40.430590545765369</v>
      </c>
      <c r="E8" s="72">
        <f>IF(RES_hh_emih!E8=0,0,RES_hh_emih!E8/RES_summary!E$19)</f>
        <v>41.780928752103705</v>
      </c>
      <c r="F8" s="72">
        <f>IF(RES_hh_emih!F8=0,0,RES_hh_emih!F8/RES_summary!F$19)</f>
        <v>47.5701168551508</v>
      </c>
      <c r="G8" s="72">
        <f>IF(RES_hh_emih!G8=0,0,RES_hh_emih!G8/RES_summary!G$19)</f>
        <v>53.076328625060633</v>
      </c>
      <c r="H8" s="72">
        <f>IF(RES_hh_emih!H8=0,0,RES_hh_emih!H8/RES_summary!H$19)</f>
        <v>40.717873806127699</v>
      </c>
      <c r="I8" s="72">
        <f>IF(RES_hh_emih!I8=0,0,RES_hh_emih!I8/RES_summary!I$19)</f>
        <v>33.01803601983228</v>
      </c>
      <c r="J8" s="72">
        <f>IF(RES_hh_emih!J8=0,0,RES_hh_emih!J8/RES_summary!J$19)</f>
        <v>23.198824695831473</v>
      </c>
      <c r="K8" s="72">
        <f>IF(RES_hh_emih!K8=0,0,RES_hh_emih!K8/RES_summary!K$19)</f>
        <v>28.99727967541013</v>
      </c>
      <c r="L8" s="72">
        <f>IF(RES_hh_emih!L8=0,0,RES_hh_emih!L8/RES_summary!L$19)</f>
        <v>34.44214216996177</v>
      </c>
      <c r="M8" s="72">
        <f>IF(RES_hh_emih!M8=0,0,RES_hh_emih!M8/RES_summary!M$19)</f>
        <v>36.367209033275181</v>
      </c>
      <c r="N8" s="72">
        <f>IF(RES_hh_emih!N8=0,0,RES_hh_emih!N8/RES_summary!N$19)</f>
        <v>28.33960347259185</v>
      </c>
      <c r="O8" s="72">
        <f>IF(RES_hh_emih!O8=0,0,RES_hh_emih!O8/RES_summary!O$19)</f>
        <v>22.52045148412747</v>
      </c>
      <c r="P8" s="72">
        <f>IF(RES_hh_emih!P8=0,0,RES_hh_emih!P8/RES_summary!P$19)</f>
        <v>18.959949154677759</v>
      </c>
      <c r="Q8" s="72">
        <f>IF(RES_hh_emih!Q8=0,0,RES_hh_emih!Q8/RES_summary!Q$19)</f>
        <v>17.598663280389893</v>
      </c>
      <c r="R8" s="72">
        <f>IF(RES_hh_emih!R8=0,0,RES_hh_emih!R8/RES_summary!R$19)</f>
        <v>20.187377539836753</v>
      </c>
      <c r="S8" s="72">
        <f>IF(RES_hh_emih!S8=0,0,RES_hh_emih!S8/RES_summary!S$19)</f>
        <v>20.14067488862668</v>
      </c>
      <c r="T8" s="72">
        <f>IF(RES_hh_emih!T8=0,0,RES_hh_emih!T8/RES_summary!T$19)</f>
        <v>30.183440571089143</v>
      </c>
      <c r="U8" s="72">
        <f>IF(RES_hh_emih!U8=0,0,RES_hh_emih!U8/RES_summary!U$19)</f>
        <v>22.296478125701526</v>
      </c>
      <c r="V8" s="72">
        <f>IF(RES_hh_emih!V8=0,0,RES_hh_emih!V8/RES_summary!V$19)</f>
        <v>30.257918107984516</v>
      </c>
      <c r="W8" s="72">
        <f>IF(RES_hh_emih!W8=0,0,RES_hh_emih!W8/RES_summary!W$19)</f>
        <v>52.958388624515926</v>
      </c>
      <c r="DA8" s="89" t="s">
        <v>605</v>
      </c>
    </row>
    <row r="9" spans="1:105" ht="12" customHeight="1" x14ac:dyDescent="0.25">
      <c r="A9" s="28" t="s">
        <v>207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DA9" s="89" t="s">
        <v>606</v>
      </c>
    </row>
    <row r="10" spans="1:105" ht="12" customHeight="1" x14ac:dyDescent="0.25">
      <c r="A10" s="28" t="s">
        <v>202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DA10" s="89" t="s">
        <v>607</v>
      </c>
    </row>
    <row r="11" spans="1:105" ht="12" customHeight="1" x14ac:dyDescent="0.25">
      <c r="A11" s="28" t="s">
        <v>203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DA11" s="89" t="s">
        <v>608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DA12" s="89" t="s">
        <v>609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DA13" s="90" t="s">
        <v>610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DA14" s="91" t="s">
        <v>611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DA15" s="88" t="s">
        <v>309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DA16" s="89" t="s">
        <v>612</v>
      </c>
    </row>
    <row r="17" spans="1:105" ht="12.95" customHeight="1" x14ac:dyDescent="0.25">
      <c r="A17" s="68" t="s">
        <v>55</v>
      </c>
      <c r="B17" s="69">
        <f>IF(RES_hh_emih!B17=0,0,RES_hh_emih!B17/RES_summary!B$19)</f>
        <v>0.42976210308882895</v>
      </c>
      <c r="C17" s="69">
        <f>IF(RES_hh_emih!C17=0,0,RES_hh_emih!C17/RES_summary!C$19)</f>
        <v>0.38100022665389549</v>
      </c>
      <c r="D17" s="69">
        <f>IF(RES_hh_emih!D17=0,0,RES_hh_emih!D17/RES_summary!D$19)</f>
        <v>0.32803878037497053</v>
      </c>
      <c r="E17" s="69">
        <f>IF(RES_hh_emih!E17=0,0,RES_hh_emih!E17/RES_summary!E$19)</f>
        <v>0.3013250662094879</v>
      </c>
      <c r="F17" s="69">
        <f>IF(RES_hh_emih!F17=0,0,RES_hh_emih!F17/RES_summary!F$19)</f>
        <v>0.22332022096309537</v>
      </c>
      <c r="G17" s="69">
        <f>IF(RES_hh_emih!G17=0,0,RES_hh_emih!G17/RES_summary!G$19)</f>
        <v>0.30731465040062411</v>
      </c>
      <c r="H17" s="69">
        <f>IF(RES_hh_emih!H17=0,0,RES_hh_emih!H17/RES_summary!H$19)</f>
        <v>0.23380922287136635</v>
      </c>
      <c r="I17" s="69">
        <f>IF(RES_hh_emih!I17=0,0,RES_hh_emih!I17/RES_summary!I$19)</f>
        <v>0.2029024963557626</v>
      </c>
      <c r="J17" s="69">
        <f>IF(RES_hh_emih!J17=0,0,RES_hh_emih!J17/RES_summary!J$19)</f>
        <v>0.16566206591809654</v>
      </c>
      <c r="K17" s="69">
        <f>IF(RES_hh_emih!K17=0,0,RES_hh_emih!K17/RES_summary!K$19)</f>
        <v>0.15398646626733903</v>
      </c>
      <c r="L17" s="69">
        <f>IF(RES_hh_emih!L17=0,0,RES_hh_emih!L17/RES_summary!L$19)</f>
        <v>0.11553382705257274</v>
      </c>
      <c r="M17" s="69">
        <f>IF(RES_hh_emih!M17=0,0,RES_hh_emih!M17/RES_summary!M$19)</f>
        <v>0.11396643264881902</v>
      </c>
      <c r="N17" s="69">
        <f>IF(RES_hh_emih!N17=0,0,RES_hh_emih!N17/RES_summary!N$19)</f>
        <v>0.1046242146439062</v>
      </c>
      <c r="O17" s="69">
        <f>IF(RES_hh_emih!O17=0,0,RES_hh_emih!O17/RES_summary!O$19)</f>
        <v>0.11396724961133833</v>
      </c>
      <c r="P17" s="69">
        <f>IF(RES_hh_emih!P17=0,0,RES_hh_emih!P17/RES_summary!P$19)</f>
        <v>0.11550892981971113</v>
      </c>
      <c r="Q17" s="69">
        <f>IF(RES_hh_emih!Q17=0,0,RES_hh_emih!Q17/RES_summary!Q$19)</f>
        <v>0.12045844941485345</v>
      </c>
      <c r="R17" s="69">
        <f>IF(RES_hh_emih!R17=0,0,RES_hh_emih!R17/RES_summary!R$19)</f>
        <v>0.11038020127813503</v>
      </c>
      <c r="S17" s="69">
        <f>IF(RES_hh_emih!S17=0,0,RES_hh_emih!S17/RES_summary!S$19)</f>
        <v>0.1007046387070428</v>
      </c>
      <c r="T17" s="69">
        <f>IF(RES_hh_emih!T17=0,0,RES_hh_emih!T17/RES_summary!T$19)</f>
        <v>0.10007878099702651</v>
      </c>
      <c r="U17" s="69">
        <f>IF(RES_hh_emih!U17=0,0,RES_hh_emih!U17/RES_summary!U$19)</f>
        <v>9.6473833880466014E-2</v>
      </c>
      <c r="V17" s="69">
        <f>IF(RES_hh_emih!V17=0,0,RES_hh_emih!V17/RES_summary!V$19)</f>
        <v>0.10181948305158596</v>
      </c>
      <c r="W17" s="69">
        <f>IF(RES_hh_emih!W17=0,0,RES_hh_emih!W17/RES_summary!W$19)</f>
        <v>6.0004602033958993E-2</v>
      </c>
      <c r="DA17" s="88" t="s">
        <v>310</v>
      </c>
    </row>
    <row r="18" spans="1:105" ht="12" customHeight="1" x14ac:dyDescent="0.25">
      <c r="A18" s="28" t="s">
        <v>51</v>
      </c>
      <c r="B18" s="72">
        <f>IF(RES_hh_emih!B18=0,0,RES_hh_emih!B18/RES_summary!B$19)</f>
        <v>0</v>
      </c>
      <c r="C18" s="72">
        <f>IF(RES_hh_emih!C18=0,0,RES_hh_emih!C18/RES_summary!C$19)</f>
        <v>0</v>
      </c>
      <c r="D18" s="72">
        <f>IF(RES_hh_emih!D18=0,0,RES_hh_emih!D18/RES_summary!D$19)</f>
        <v>0</v>
      </c>
      <c r="E18" s="72">
        <f>IF(RES_hh_emih!E18=0,0,RES_hh_emih!E18/RES_summary!E$19)</f>
        <v>0</v>
      </c>
      <c r="F18" s="72">
        <f>IF(RES_hh_emih!F18=0,0,RES_hh_emih!F18/RES_summary!F$19)</f>
        <v>0</v>
      </c>
      <c r="G18" s="72">
        <f>IF(RES_hh_emih!G18=0,0,RES_hh_emih!G18/RES_summary!G$19)</f>
        <v>0</v>
      </c>
      <c r="H18" s="72">
        <f>IF(RES_hh_emih!H18=0,0,RES_hh_emih!H18/RES_summary!H$19)</f>
        <v>0</v>
      </c>
      <c r="I18" s="72">
        <f>IF(RES_hh_emih!I18=0,0,RES_hh_emih!I18/RES_summary!I$19)</f>
        <v>0</v>
      </c>
      <c r="J18" s="72">
        <f>IF(RES_hh_emih!J18=0,0,RES_hh_emih!J18/RES_summary!J$19)</f>
        <v>0</v>
      </c>
      <c r="K18" s="72">
        <f>IF(RES_hh_emih!K18=0,0,RES_hh_emih!K18/RES_summary!K$19)</f>
        <v>0</v>
      </c>
      <c r="L18" s="72">
        <f>IF(RES_hh_emih!L18=0,0,RES_hh_emih!L18/RES_summary!L$19)</f>
        <v>0</v>
      </c>
      <c r="M18" s="72">
        <f>IF(RES_hh_emih!M18=0,0,RES_hh_emih!M18/RES_summary!M$19)</f>
        <v>0</v>
      </c>
      <c r="N18" s="72">
        <f>IF(RES_hh_emih!N18=0,0,RES_hh_emih!N18/RES_summary!N$19)</f>
        <v>0</v>
      </c>
      <c r="O18" s="72">
        <f>IF(RES_hh_emih!O18=0,0,RES_hh_emih!O18/RES_summary!O$19)</f>
        <v>0</v>
      </c>
      <c r="P18" s="72">
        <f>IF(RES_hh_emih!P18=0,0,RES_hh_emih!P18/RES_summary!P$19)</f>
        <v>0</v>
      </c>
      <c r="Q18" s="72">
        <f>IF(RES_hh_emih!Q18=0,0,RES_hh_emih!Q18/RES_summary!Q$19)</f>
        <v>0</v>
      </c>
      <c r="R18" s="72">
        <f>IF(RES_hh_emih!R18=0,0,RES_hh_emih!R18/RES_summary!R$19)</f>
        <v>0</v>
      </c>
      <c r="S18" s="72">
        <f>IF(RES_hh_emih!S18=0,0,RES_hh_emih!S18/RES_summary!S$19)</f>
        <v>0</v>
      </c>
      <c r="T18" s="72">
        <f>IF(RES_hh_emih!T18=0,0,RES_hh_emih!T18/RES_summary!T$19)</f>
        <v>0</v>
      </c>
      <c r="U18" s="72">
        <f>IF(RES_hh_emih!U18=0,0,RES_hh_emih!U18/RES_summary!U$19)</f>
        <v>0</v>
      </c>
      <c r="V18" s="72">
        <f>IF(RES_hh_emih!V18=0,0,RES_hh_emih!V18/RES_summary!V$19)</f>
        <v>0</v>
      </c>
      <c r="W18" s="72">
        <f>IF(RES_hh_emih!W18=0,0,RES_hh_emih!W18/RES_summary!W$19)</f>
        <v>0</v>
      </c>
      <c r="DA18" s="89" t="s">
        <v>613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0</v>
      </c>
      <c r="C19" s="72">
        <f>IF(RES_hh_emih!C19=0,0,RES_hh_emih!C19/RES_summary!C$19)</f>
        <v>0</v>
      </c>
      <c r="D19" s="72">
        <f>IF(RES_hh_emih!D19=0,0,RES_hh_emih!D19/RES_summary!D$19)</f>
        <v>2.4908705956288104</v>
      </c>
      <c r="E19" s="72">
        <f>IF(RES_hh_emih!E19=0,0,RES_hh_emih!E19/RES_summary!E$19)</f>
        <v>2.9146254256278974</v>
      </c>
      <c r="F19" s="72">
        <f>IF(RES_hh_emih!F19=0,0,RES_hh_emih!F19/RES_summary!F$19)</f>
        <v>2.3084490911517226</v>
      </c>
      <c r="G19" s="72">
        <f>IF(RES_hh_emih!G19=0,0,RES_hh_emih!G19/RES_summary!G$19)</f>
        <v>2.8797688394849796</v>
      </c>
      <c r="H19" s="72">
        <f>IF(RES_hh_emih!H19=0,0,RES_hh_emih!H19/RES_summary!H$19)</f>
        <v>2.6449067800814672</v>
      </c>
      <c r="I19" s="72">
        <f>IF(RES_hh_emih!I19=0,0,RES_hh_emih!I19/RES_summary!I$19)</f>
        <v>2.8480146726985813</v>
      </c>
      <c r="J19" s="72">
        <f>IF(RES_hh_emih!J19=0,0,RES_hh_emih!J19/RES_summary!J$19)</f>
        <v>2.6384419403843218</v>
      </c>
      <c r="K19" s="72">
        <f>IF(RES_hh_emih!K19=0,0,RES_hh_emih!K19/RES_summary!K$19)</f>
        <v>2.6998665935028252</v>
      </c>
      <c r="L19" s="72">
        <f>IF(RES_hh_emih!L19=0,0,RES_hh_emih!L19/RES_summary!L$19)</f>
        <v>2.5939327321309547</v>
      </c>
      <c r="M19" s="72">
        <f>IF(RES_hh_emih!M19=0,0,RES_hh_emih!M19/RES_summary!M$19)</f>
        <v>2.7781651419857756</v>
      </c>
      <c r="N19" s="72">
        <f>IF(RES_hh_emih!N19=0,0,RES_hh_emih!N19/RES_summary!N$19)</f>
        <v>2.4973194911698466</v>
      </c>
      <c r="O19" s="72">
        <f>IF(RES_hh_emih!O19=0,0,RES_hh_emih!O19/RES_summary!O$19)</f>
        <v>2.6563983069893111</v>
      </c>
      <c r="P19" s="72">
        <f>IF(RES_hh_emih!P19=0,0,RES_hh_emih!P19/RES_summary!P$19)</f>
        <v>3.7785633650275661</v>
      </c>
      <c r="Q19" s="72">
        <f>IF(RES_hh_emih!Q19=0,0,RES_hh_emih!Q19/RES_summary!Q$19)</f>
        <v>2.7081873903562084</v>
      </c>
      <c r="R19" s="72">
        <f>IF(RES_hh_emih!R19=0,0,RES_hh_emih!R19/RES_summary!R$19)</f>
        <v>3.0973750700541438</v>
      </c>
      <c r="S19" s="72">
        <f>IF(RES_hh_emih!S19=0,0,RES_hh_emih!S19/RES_summary!S$19)</f>
        <v>3.1907610944136842</v>
      </c>
      <c r="T19" s="72">
        <f>IF(RES_hh_emih!T19=0,0,RES_hh_emih!T19/RES_summary!T$19)</f>
        <v>3.073073910187992</v>
      </c>
      <c r="U19" s="72">
        <f>IF(RES_hh_emih!U19=0,0,RES_hh_emih!U19/RES_summary!U$19)</f>
        <v>2.9977409732565965</v>
      </c>
      <c r="V19" s="72">
        <f>IF(RES_hh_emih!V19=0,0,RES_hh_emih!V19/RES_summary!V$19)</f>
        <v>2.866671040296414</v>
      </c>
      <c r="W19" s="72">
        <f>IF(RES_hh_emih!W19=0,0,RES_hh_emih!W19/RES_summary!W$19)</f>
        <v>3.1855229022874521</v>
      </c>
      <c r="DA19" s="89" t="s">
        <v>614</v>
      </c>
    </row>
    <row r="20" spans="1:105" ht="12" customHeight="1" x14ac:dyDescent="0.25">
      <c r="A20" s="28" t="s">
        <v>205</v>
      </c>
      <c r="B20" s="72">
        <f>IF(RES_hh_emih!B20=0,0,RES_hh_emih!B20/RES_summary!B$19)</f>
        <v>4.5875068251484565</v>
      </c>
      <c r="C20" s="72">
        <f>IF(RES_hh_emih!C20=0,0,RES_hh_emih!C20/RES_summary!C$19)</f>
        <v>4.2973657372339433</v>
      </c>
      <c r="D20" s="72">
        <f>IF(RES_hh_emih!D20=0,0,RES_hh_emih!D20/RES_summary!D$19)</f>
        <v>4.2856076078356509</v>
      </c>
      <c r="E20" s="72">
        <f>IF(RES_hh_emih!E20=0,0,RES_hh_emih!E20/RES_summary!E$19)</f>
        <v>4.3790792181489167</v>
      </c>
      <c r="F20" s="72">
        <f>IF(RES_hh_emih!F20=0,0,RES_hh_emih!F20/RES_summary!F$19)</f>
        <v>3.592749223512155</v>
      </c>
      <c r="G20" s="72">
        <f>IF(RES_hh_emih!G20=0,0,RES_hh_emih!G20/RES_summary!G$19)</f>
        <v>5.1458541479010229</v>
      </c>
      <c r="H20" s="72">
        <f>IF(RES_hh_emih!H20=0,0,RES_hh_emih!H20/RES_summary!H$19)</f>
        <v>4.368235982782382</v>
      </c>
      <c r="I20" s="72">
        <f>IF(RES_hh_emih!I20=0,0,RES_hh_emih!I20/RES_summary!I$19)</f>
        <v>4.196191854907398</v>
      </c>
      <c r="J20" s="72">
        <f>IF(RES_hh_emih!J20=0,0,RES_hh_emih!J20/RES_summary!J$19)</f>
        <v>4.1117779731997688</v>
      </c>
      <c r="K20" s="72">
        <f>IF(RES_hh_emih!K20=0,0,RES_hh_emih!K20/RES_summary!K$19)</f>
        <v>4.3205158204430223</v>
      </c>
      <c r="L20" s="72">
        <f>IF(RES_hh_emih!L20=0,0,RES_hh_emih!L20/RES_summary!L$19)</f>
        <v>3.6343226468205261</v>
      </c>
      <c r="M20" s="72">
        <f>IF(RES_hh_emih!M20=0,0,RES_hh_emih!M20/RES_summary!M$19)</f>
        <v>3.9188277834655172</v>
      </c>
      <c r="N20" s="72">
        <f>IF(RES_hh_emih!N20=0,0,RES_hh_emih!N20/RES_summary!N$19)</f>
        <v>3.9363234406412899</v>
      </c>
      <c r="O20" s="72">
        <f>IF(RES_hh_emih!O20=0,0,RES_hh_emih!O20/RES_summary!O$19)</f>
        <v>4.3230909235410975</v>
      </c>
      <c r="P20" s="72">
        <f>IF(RES_hh_emih!P20=0,0,RES_hh_emih!P20/RES_summary!P$19)</f>
        <v>4.2612962173141922</v>
      </c>
      <c r="Q20" s="72">
        <f>IF(RES_hh_emih!Q20=0,0,RES_hh_emih!Q20/RES_summary!Q$19)</f>
        <v>4.7675421560385951</v>
      </c>
      <c r="R20" s="72">
        <f>IF(RES_hh_emih!R20=0,0,RES_hh_emih!R20/RES_summary!R$19)</f>
        <v>4.565051830536861</v>
      </c>
      <c r="S20" s="72">
        <f>IF(RES_hh_emih!S20=0,0,RES_hh_emih!S20/RES_summary!S$19)</f>
        <v>4.3984298856227335</v>
      </c>
      <c r="T20" s="72">
        <f>IF(RES_hh_emih!T20=0,0,RES_hh_emih!T20/RES_summary!T$19)</f>
        <v>4.3988275350815202</v>
      </c>
      <c r="U20" s="72">
        <f>IF(RES_hh_emih!U20=0,0,RES_hh_emih!U20/RES_summary!U$19)</f>
        <v>4.6177225693741573</v>
      </c>
      <c r="V20" s="72">
        <f>IF(RES_hh_emih!V20=0,0,RES_hh_emih!V20/RES_summary!V$19)</f>
        <v>5.0508179833541025</v>
      </c>
      <c r="W20" s="72">
        <f>IF(RES_hh_emih!W20=0,0,RES_hh_emih!W20/RES_summary!W$19)</f>
        <v>3.149759551160038</v>
      </c>
      <c r="DA20" s="89" t="s">
        <v>615</v>
      </c>
    </row>
    <row r="21" spans="1:105" ht="12" customHeight="1" x14ac:dyDescent="0.25">
      <c r="A21" s="28" t="s">
        <v>192</v>
      </c>
      <c r="B21" s="72">
        <f>IF(RES_hh_emih!B21=0,0,RES_hh_emih!B21/RES_summary!B$19)</f>
        <v>2.9616935425039248</v>
      </c>
      <c r="C21" s="72">
        <f>IF(RES_hh_emih!C21=0,0,RES_hh_emih!C21/RES_summary!C$19)</f>
        <v>3.3609554079034356</v>
      </c>
      <c r="D21" s="72">
        <f>IF(RES_hh_emih!D21=0,0,RES_hh_emih!D21/RES_summary!D$19)</f>
        <v>2.5357273315441313</v>
      </c>
      <c r="E21" s="72">
        <f>IF(RES_hh_emih!E21=0,0,RES_hh_emih!E21/RES_summary!E$19)</f>
        <v>2.5217912715466144</v>
      </c>
      <c r="F21" s="72">
        <f>IF(RES_hh_emih!F21=0,0,RES_hh_emih!F21/RES_summary!F$19)</f>
        <v>2.9142468505395716</v>
      </c>
      <c r="G21" s="72">
        <f>IF(RES_hh_emih!G21=0,0,RES_hh_emih!G21/RES_summary!G$19)</f>
        <v>3.0376585629358597</v>
      </c>
      <c r="H21" s="72">
        <f>IF(RES_hh_emih!H21=0,0,RES_hh_emih!H21/RES_summary!H$19)</f>
        <v>2.3709431395587579</v>
      </c>
      <c r="I21" s="72">
        <f>IF(RES_hh_emih!I21=0,0,RES_hh_emih!I21/RES_summary!I$19)</f>
        <v>2.0310919298415011</v>
      </c>
      <c r="J21" s="72">
        <f>IF(RES_hh_emih!J21=0,0,RES_hh_emih!J21/RES_summary!J$19)</f>
        <v>1.4203588513765233</v>
      </c>
      <c r="K21" s="72">
        <f>IF(RES_hh_emih!K21=0,0,RES_hh_emih!K21/RES_summary!K$19)</f>
        <v>1.8276791633944964</v>
      </c>
      <c r="L21" s="72">
        <f>IF(RES_hh_emih!L21=0,0,RES_hh_emih!L21/RES_summary!L$19)</f>
        <v>1.7125019825200143</v>
      </c>
      <c r="M21" s="72">
        <f>IF(RES_hh_emih!M21=0,0,RES_hh_emih!M21/RES_summary!M$19)</f>
        <v>2.0563291494098221</v>
      </c>
      <c r="N21" s="72">
        <f>IF(RES_hh_emih!N21=0,0,RES_hh_emih!N21/RES_summary!N$19)</f>
        <v>1.527055839151074</v>
      </c>
      <c r="O21" s="72">
        <f>IF(RES_hh_emih!O21=0,0,RES_hh_emih!O21/RES_summary!O$19)</f>
        <v>1.3896890123865433</v>
      </c>
      <c r="P21" s="72">
        <f>IF(RES_hh_emih!P21=0,0,RES_hh_emih!P21/RES_summary!P$19)</f>
        <v>1.2735580323110653</v>
      </c>
      <c r="Q21" s="72">
        <f>IF(RES_hh_emih!Q21=0,0,RES_hh_emih!Q21/RES_summary!Q$19)</f>
        <v>1.2838349251712331</v>
      </c>
      <c r="R21" s="72">
        <f>IF(RES_hh_emih!R21=0,0,RES_hh_emih!R21/RES_summary!R$19)</f>
        <v>1.4927881023018637</v>
      </c>
      <c r="S21" s="72">
        <f>IF(RES_hh_emih!S21=0,0,RES_hh_emih!S21/RES_summary!S$19)</f>
        <v>1.361513333880346</v>
      </c>
      <c r="T21" s="72">
        <f>IF(RES_hh_emih!T21=0,0,RES_hh_emih!T21/RES_summary!T$19)</f>
        <v>2.1722596749177581</v>
      </c>
      <c r="U21" s="72">
        <f>IF(RES_hh_emih!U21=0,0,RES_hh_emih!U21/RES_summary!U$19)</f>
        <v>1.6155121002754183</v>
      </c>
      <c r="V21" s="72">
        <f>IF(RES_hh_emih!V21=0,0,RES_hh_emih!V21/RES_summary!V$19)</f>
        <v>2.0586180182718858</v>
      </c>
      <c r="W21" s="72">
        <f>IF(RES_hh_emih!W21=0,0,RES_hh_emih!W21/RES_summary!W$19)</f>
        <v>3.5692484485726186</v>
      </c>
      <c r="DA21" s="89" t="s">
        <v>616</v>
      </c>
    </row>
    <row r="22" spans="1:105" ht="12" customHeight="1" x14ac:dyDescent="0.25">
      <c r="A22" s="28" t="s">
        <v>207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DA22" s="89" t="s">
        <v>617</v>
      </c>
    </row>
    <row r="23" spans="1:105" ht="12" customHeight="1" x14ac:dyDescent="0.25">
      <c r="A23" s="28" t="s">
        <v>202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DA23" s="89" t="s">
        <v>618</v>
      </c>
    </row>
    <row r="24" spans="1:105" ht="12" customHeight="1" x14ac:dyDescent="0.25">
      <c r="A24" s="28" t="s">
        <v>203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DA24" s="89" t="s">
        <v>619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DA25" s="90" t="s">
        <v>620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DA26" s="92" t="s">
        <v>621</v>
      </c>
    </row>
    <row r="27" spans="1:105" ht="12.95" customHeight="1" x14ac:dyDescent="0.25">
      <c r="A27" s="68" t="s">
        <v>54</v>
      </c>
      <c r="B27" s="69">
        <f>IF(RES_hh_emih!B27=0,0,RES_hh_emih!B27/RES_summary!B$19)</f>
        <v>4.5144531687045355E-3</v>
      </c>
      <c r="C27" s="69">
        <f>IF(RES_hh_emih!C27=0,0,RES_hh_emih!C27/RES_summary!C$19)</f>
        <v>4.9609832594786889E-3</v>
      </c>
      <c r="D27" s="69">
        <f>IF(RES_hh_emih!D27=0,0,RES_hh_emih!D27/RES_summary!D$19)</f>
        <v>3.1036718775168462E-3</v>
      </c>
      <c r="E27" s="69">
        <f>IF(RES_hh_emih!E27=0,0,RES_hh_emih!E27/RES_summary!E$19)</f>
        <v>2.7825563753299128E-3</v>
      </c>
      <c r="F27" s="69">
        <f>IF(RES_hh_emih!F27=0,0,RES_hh_emih!F27/RES_summary!F$19)</f>
        <v>2.9653432210068526E-3</v>
      </c>
      <c r="G27" s="69">
        <f>IF(RES_hh_emih!G27=0,0,RES_hh_emih!G27/RES_summary!G$19)</f>
        <v>2.9104062765300518E-3</v>
      </c>
      <c r="H27" s="69">
        <f>IF(RES_hh_emih!H27=0,0,RES_hh_emih!H27/RES_summary!H$19)</f>
        <v>2.3797374028786864E-3</v>
      </c>
      <c r="I27" s="69">
        <f>IF(RES_hh_emih!I27=0,0,RES_hh_emih!I27/RES_summary!I$19)</f>
        <v>2.5639520162502923E-3</v>
      </c>
      <c r="J27" s="69">
        <f>IF(RES_hh_emih!J27=0,0,RES_hh_emih!J27/RES_summary!J$19)</f>
        <v>2.5377546599570705E-3</v>
      </c>
      <c r="K27" s="69">
        <f>IF(RES_hh_emih!K27=0,0,RES_hh_emih!K27/RES_summary!K$19)</f>
        <v>3.9469819359021696E-3</v>
      </c>
      <c r="L27" s="69">
        <f>IF(RES_hh_emih!L27=0,0,RES_hh_emih!L27/RES_summary!L$19)</f>
        <v>3.928191589841497E-3</v>
      </c>
      <c r="M27" s="69">
        <f>IF(RES_hh_emih!M27=0,0,RES_hh_emih!M27/RES_summary!M$19)</f>
        <v>3.7199887084500881E-3</v>
      </c>
      <c r="N27" s="69">
        <f>IF(RES_hh_emih!N27=0,0,RES_hh_emih!N27/RES_summary!N$19)</f>
        <v>2.3938797845568494E-3</v>
      </c>
      <c r="O27" s="69">
        <f>IF(RES_hh_emih!O27=0,0,RES_hh_emih!O27/RES_summary!O$19)</f>
        <v>2.0614326091761962E-3</v>
      </c>
      <c r="P27" s="69">
        <f>IF(RES_hh_emih!P27=0,0,RES_hh_emih!P27/RES_summary!P$19)</f>
        <v>1.9158120864462465E-3</v>
      </c>
      <c r="Q27" s="69">
        <f>IF(RES_hh_emih!Q27=0,0,RES_hh_emih!Q27/RES_summary!Q$19)</f>
        <v>1.9273618543423591E-3</v>
      </c>
      <c r="R27" s="69">
        <f>IF(RES_hh_emih!R27=0,0,RES_hh_emih!R27/RES_summary!R$19)</f>
        <v>2.0021314402358915E-3</v>
      </c>
      <c r="S27" s="69">
        <f>IF(RES_hh_emih!S27=0,0,RES_hh_emih!S27/RES_summary!S$19)</f>
        <v>1.8730430206388856E-3</v>
      </c>
      <c r="T27" s="69">
        <f>IF(RES_hh_emih!T27=0,0,RES_hh_emih!T27/RES_summary!T$19)</f>
        <v>2.5283084959865252E-3</v>
      </c>
      <c r="U27" s="69">
        <f>IF(RES_hh_emih!U27=0,0,RES_hh_emih!U27/RES_summary!U$19)</f>
        <v>1.571043395875974E-3</v>
      </c>
      <c r="V27" s="69">
        <f>IF(RES_hh_emih!V27=0,0,RES_hh_emih!V27/RES_summary!V$19)</f>
        <v>1.5264809196008002E-3</v>
      </c>
      <c r="W27" s="69">
        <f>IF(RES_hh_emih!W27=0,0,RES_hh_emih!W27/RES_summary!W$19)</f>
        <v>2.2242104530276106E-3</v>
      </c>
      <c r="DA27" s="88" t="s">
        <v>311</v>
      </c>
    </row>
    <row r="28" spans="1:105" ht="12" customHeight="1" x14ac:dyDescent="0.25">
      <c r="A28" s="28" t="s">
        <v>51</v>
      </c>
      <c r="B28" s="72">
        <f>IF(RES_hh_emih!B28=0,0,RES_hh_emih!B28/RES_summary!B$19)</f>
        <v>0</v>
      </c>
      <c r="C28" s="72">
        <f>IF(RES_hh_emih!C28=0,0,RES_hh_emih!C28/RES_summary!C$19)</f>
        <v>0</v>
      </c>
      <c r="D28" s="72">
        <f>IF(RES_hh_emih!D28=0,0,RES_hh_emih!D28/RES_summary!D$19)</f>
        <v>0</v>
      </c>
      <c r="E28" s="72">
        <f>IF(RES_hh_emih!E28=0,0,RES_hh_emih!E28/RES_summary!E$19)</f>
        <v>0</v>
      </c>
      <c r="F28" s="72">
        <f>IF(RES_hh_emih!F28=0,0,RES_hh_emih!F28/RES_summary!F$19)</f>
        <v>0</v>
      </c>
      <c r="G28" s="72">
        <f>IF(RES_hh_emih!G28=0,0,RES_hh_emih!G28/RES_summary!G$19)</f>
        <v>0</v>
      </c>
      <c r="H28" s="72">
        <f>IF(RES_hh_emih!H28=0,0,RES_hh_emih!H28/RES_summary!H$19)</f>
        <v>0</v>
      </c>
      <c r="I28" s="72">
        <f>IF(RES_hh_emih!I28=0,0,RES_hh_emih!I28/RES_summary!I$19)</f>
        <v>0</v>
      </c>
      <c r="J28" s="72">
        <f>IF(RES_hh_emih!J28=0,0,RES_hh_emih!J28/RES_summary!J$19)</f>
        <v>0</v>
      </c>
      <c r="K28" s="72">
        <f>IF(RES_hh_emih!K28=0,0,RES_hh_emih!K28/RES_summary!K$19)</f>
        <v>0</v>
      </c>
      <c r="L28" s="72">
        <f>IF(RES_hh_emih!L28=0,0,RES_hh_emih!L28/RES_summary!L$19)</f>
        <v>0</v>
      </c>
      <c r="M28" s="72">
        <f>IF(RES_hh_emih!M28=0,0,RES_hh_emih!M28/RES_summary!M$19)</f>
        <v>0</v>
      </c>
      <c r="N28" s="72">
        <f>IF(RES_hh_emih!N28=0,0,RES_hh_emih!N28/RES_summary!N$19)</f>
        <v>0</v>
      </c>
      <c r="O28" s="72">
        <f>IF(RES_hh_emih!O28=0,0,RES_hh_emih!O28/RES_summary!O$19)</f>
        <v>0</v>
      </c>
      <c r="P28" s="72">
        <f>IF(RES_hh_emih!P28=0,0,RES_hh_emih!P28/RES_summary!P$19)</f>
        <v>0</v>
      </c>
      <c r="Q28" s="72">
        <f>IF(RES_hh_emih!Q28=0,0,RES_hh_emih!Q28/RES_summary!Q$19)</f>
        <v>0</v>
      </c>
      <c r="R28" s="72">
        <f>IF(RES_hh_emih!R28=0,0,RES_hh_emih!R28/RES_summary!R$19)</f>
        <v>0</v>
      </c>
      <c r="S28" s="72">
        <f>IF(RES_hh_emih!S28=0,0,RES_hh_emih!S28/RES_summary!S$19)</f>
        <v>0</v>
      </c>
      <c r="T28" s="72">
        <f>IF(RES_hh_emih!T28=0,0,RES_hh_emih!T28/RES_summary!T$19)</f>
        <v>0</v>
      </c>
      <c r="U28" s="72">
        <f>IF(RES_hh_emih!U28=0,0,RES_hh_emih!U28/RES_summary!U$19)</f>
        <v>0</v>
      </c>
      <c r="V28" s="72">
        <f>IF(RES_hh_emih!V28=0,0,RES_hh_emih!V28/RES_summary!V$19)</f>
        <v>0</v>
      </c>
      <c r="W28" s="72">
        <f>IF(RES_hh_emih!W28=0,0,RES_hh_emih!W28/RES_summary!W$19)</f>
        <v>0</v>
      </c>
      <c r="DA28" s="89" t="s">
        <v>622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0</v>
      </c>
      <c r="C29" s="72">
        <f>IF(RES_hh_emih!C29=0,0,RES_hh_emih!C29/RES_summary!C$19)</f>
        <v>0</v>
      </c>
      <c r="D29" s="72">
        <f>IF(RES_hh_emih!D29=0,0,RES_hh_emih!D29/RES_summary!D$19)</f>
        <v>0</v>
      </c>
      <c r="E29" s="72">
        <f>IF(RES_hh_emih!E29=0,0,RES_hh_emih!E29/RES_summary!E$19)</f>
        <v>0</v>
      </c>
      <c r="F29" s="72">
        <f>IF(RES_hh_emih!F29=0,0,RES_hh_emih!F29/RES_summary!F$19)</f>
        <v>0</v>
      </c>
      <c r="G29" s="72">
        <f>IF(RES_hh_emih!G29=0,0,RES_hh_emih!G29/RES_summary!G$19)</f>
        <v>0</v>
      </c>
      <c r="H29" s="72">
        <f>IF(RES_hh_emih!H29=0,0,RES_hh_emih!H29/RES_summary!H$19)</f>
        <v>0</v>
      </c>
      <c r="I29" s="72">
        <f>IF(RES_hh_emih!I29=0,0,RES_hh_emih!I29/RES_summary!I$19)</f>
        <v>0</v>
      </c>
      <c r="J29" s="72">
        <f>IF(RES_hh_emih!J29=0,0,RES_hh_emih!J29/RES_summary!J$19)</f>
        <v>0</v>
      </c>
      <c r="K29" s="72">
        <f>IF(RES_hh_emih!K29=0,0,RES_hh_emih!K29/RES_summary!K$19)</f>
        <v>0</v>
      </c>
      <c r="L29" s="72">
        <f>IF(RES_hh_emih!L29=0,0,RES_hh_emih!L29/RES_summary!L$19)</f>
        <v>0</v>
      </c>
      <c r="M29" s="72">
        <f>IF(RES_hh_emih!M29=0,0,RES_hh_emih!M29/RES_summary!M$19)</f>
        <v>0</v>
      </c>
      <c r="N29" s="72">
        <f>IF(RES_hh_emih!N29=0,0,RES_hh_emih!N29/RES_summary!N$19)</f>
        <v>0</v>
      </c>
      <c r="O29" s="72">
        <f>IF(RES_hh_emih!O29=0,0,RES_hh_emih!O29/RES_summary!O$19)</f>
        <v>0</v>
      </c>
      <c r="P29" s="72">
        <f>IF(RES_hh_emih!P29=0,0,RES_hh_emih!P29/RES_summary!P$19)</f>
        <v>0</v>
      </c>
      <c r="Q29" s="72">
        <f>IF(RES_hh_emih!Q29=0,0,RES_hh_emih!Q29/RES_summary!Q$19)</f>
        <v>0</v>
      </c>
      <c r="R29" s="72">
        <f>IF(RES_hh_emih!R29=0,0,RES_hh_emih!R29/RES_summary!R$19)</f>
        <v>0</v>
      </c>
      <c r="S29" s="72">
        <f>IF(RES_hh_emih!S29=0,0,RES_hh_emih!S29/RES_summary!S$19)</f>
        <v>0</v>
      </c>
      <c r="T29" s="72">
        <f>IF(RES_hh_emih!T29=0,0,RES_hh_emih!T29/RES_summary!T$19)</f>
        <v>0</v>
      </c>
      <c r="U29" s="72">
        <f>IF(RES_hh_emih!U29=0,0,RES_hh_emih!U29/RES_summary!U$19)</f>
        <v>0</v>
      </c>
      <c r="V29" s="72">
        <f>IF(RES_hh_emih!V29=0,0,RES_hh_emih!V29/RES_summary!V$19)</f>
        <v>0</v>
      </c>
      <c r="W29" s="72">
        <f>IF(RES_hh_emih!W29=0,0,RES_hh_emih!W29/RES_summary!W$19)</f>
        <v>0</v>
      </c>
      <c r="DA29" s="89" t="s">
        <v>623</v>
      </c>
    </row>
    <row r="30" spans="1:105" ht="12" customHeight="1" x14ac:dyDescent="0.25">
      <c r="A30" s="28" t="s">
        <v>192</v>
      </c>
      <c r="B30" s="72">
        <f>IF(RES_hh_emih!B30=0,0,RES_hh_emih!B30/RES_summary!B$19)</f>
        <v>0.38562646888247915</v>
      </c>
      <c r="C30" s="72">
        <f>IF(RES_hh_emih!C30=0,0,RES_hh_emih!C30/RES_summary!C$19)</f>
        <v>0.45061823069959822</v>
      </c>
      <c r="D30" s="72">
        <f>IF(RES_hh_emih!D30=0,0,RES_hh_emih!D30/RES_summary!D$19)</f>
        <v>0.35142676902464925</v>
      </c>
      <c r="E30" s="72">
        <f>IF(RES_hh_emih!E30=0,0,RES_hh_emih!E30/RES_summary!E$19)</f>
        <v>0.36681569433060657</v>
      </c>
      <c r="F30" s="72">
        <f>IF(RES_hh_emih!F30=0,0,RES_hh_emih!F30/RES_summary!F$19)</f>
        <v>0.44223339678409318</v>
      </c>
      <c r="G30" s="72">
        <f>IF(RES_hh_emih!G30=0,0,RES_hh_emih!G30/RES_summary!G$19)</f>
        <v>0.46577778154821292</v>
      </c>
      <c r="H30" s="72">
        <f>IF(RES_hh_emih!H30=0,0,RES_hh_emih!H30/RES_summary!H$19)</f>
        <v>0.37183368858056615</v>
      </c>
      <c r="I30" s="72">
        <f>IF(RES_hh_emih!I30=0,0,RES_hh_emih!I30/RES_summary!I$19)</f>
        <v>0.3282145149062391</v>
      </c>
      <c r="J30" s="72">
        <f>IF(RES_hh_emih!J30=0,0,RES_hh_emih!J30/RES_summary!J$19)</f>
        <v>0.24242483560923339</v>
      </c>
      <c r="K30" s="72">
        <f>IF(RES_hh_emih!K30=0,0,RES_hh_emih!K30/RES_summary!K$19)</f>
        <v>0.33453768369418219</v>
      </c>
      <c r="L30" s="72">
        <f>IF(RES_hh_emih!L30=0,0,RES_hh_emih!L30/RES_summary!L$19)</f>
        <v>0.34689090462045269</v>
      </c>
      <c r="M30" s="72">
        <f>IF(RES_hh_emih!M30=0,0,RES_hh_emih!M30/RES_summary!M$19)</f>
        <v>0.41008086615396649</v>
      </c>
      <c r="N30" s="72">
        <f>IF(RES_hh_emih!N30=0,0,RES_hh_emih!N30/RES_summary!N$19)</f>
        <v>0.31716531265726905</v>
      </c>
      <c r="O30" s="72">
        <f>IF(RES_hh_emih!O30=0,0,RES_hh_emih!O30/RES_summary!O$19)</f>
        <v>0.30074670187725094</v>
      </c>
      <c r="P30" s="72">
        <f>IF(RES_hh_emih!P30=0,0,RES_hh_emih!P30/RES_summary!P$19)</f>
        <v>0.27329878183136913</v>
      </c>
      <c r="Q30" s="72">
        <f>IF(RES_hh_emih!Q30=0,0,RES_hh_emih!Q30/RES_summary!Q$19)</f>
        <v>0.27556741037076565</v>
      </c>
      <c r="R30" s="72">
        <f>IF(RES_hh_emih!R30=0,0,RES_hh_emih!R30/RES_summary!R$19)</f>
        <v>0.29905258417828806</v>
      </c>
      <c r="S30" s="72">
        <f>IF(RES_hh_emih!S30=0,0,RES_hh_emih!S30/RES_summary!S$19)</f>
        <v>0.32265146885056878</v>
      </c>
      <c r="T30" s="72">
        <f>IF(RES_hh_emih!T30=0,0,RES_hh_emih!T30/RES_summary!T$19)</f>
        <v>0.53138362925566107</v>
      </c>
      <c r="U30" s="72">
        <f>IF(RES_hh_emih!U30=0,0,RES_hh_emih!U30/RES_summary!U$19)</f>
        <v>0.406981659919885</v>
      </c>
      <c r="V30" s="72">
        <f>IF(RES_hh_emih!V30=0,0,RES_hh_emih!V30/RES_summary!V$19)</f>
        <v>0.56760379436650188</v>
      </c>
      <c r="W30" s="72">
        <f>IF(RES_hh_emih!W30=0,0,RES_hh_emih!W30/RES_summary!W$19)</f>
        <v>0.92864115322092222</v>
      </c>
      <c r="DA30" s="89" t="s">
        <v>624</v>
      </c>
    </row>
    <row r="31" spans="1:105" ht="12" customHeight="1" x14ac:dyDescent="0.25">
      <c r="A31" s="28" t="s">
        <v>207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DA31" s="89" t="s">
        <v>625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DA32" s="92" t="s">
        <v>626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W3" si="0">C4</f>
        <v>111498</v>
      </c>
      <c r="D3" s="67">
        <f t="shared" si="0"/>
        <v>114629</v>
      </c>
      <c r="E3" s="67">
        <f t="shared" si="0"/>
        <v>118013</v>
      </c>
      <c r="F3" s="67">
        <f t="shared" si="0"/>
        <v>120461</v>
      </c>
      <c r="G3" s="67">
        <f t="shared" si="0"/>
        <v>87610</v>
      </c>
      <c r="H3" s="67">
        <f t="shared" si="0"/>
        <v>86731</v>
      </c>
      <c r="I3" s="67">
        <f t="shared" si="0"/>
        <v>109063</v>
      </c>
      <c r="J3" s="67">
        <f t="shared" si="0"/>
        <v>238912</v>
      </c>
      <c r="K3" s="67">
        <f t="shared" si="0"/>
        <v>213118</v>
      </c>
      <c r="L3" s="67">
        <f t="shared" si="0"/>
        <v>92103</v>
      </c>
      <c r="M3" s="67">
        <f t="shared" si="0"/>
        <v>103146</v>
      </c>
      <c r="N3" s="67">
        <f t="shared" si="0"/>
        <v>121785</v>
      </c>
      <c r="O3" s="67">
        <f t="shared" si="0"/>
        <v>184274</v>
      </c>
      <c r="P3" s="67">
        <f t="shared" si="0"/>
        <v>137501</v>
      </c>
      <c r="Q3" s="67">
        <f t="shared" si="0"/>
        <v>149714</v>
      </c>
      <c r="R3" s="67">
        <f t="shared" si="0"/>
        <v>139611</v>
      </c>
      <c r="S3" s="67">
        <f t="shared" si="0"/>
        <v>129193</v>
      </c>
      <c r="T3" s="67">
        <f t="shared" si="0"/>
        <v>196906</v>
      </c>
      <c r="U3" s="67">
        <f t="shared" si="0"/>
        <v>192049</v>
      </c>
      <c r="V3" s="67">
        <f t="shared" si="0"/>
        <v>183327</v>
      </c>
      <c r="W3" s="67">
        <f t="shared" si="0"/>
        <v>164805</v>
      </c>
      <c r="DA3" s="87" t="s">
        <v>628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111498</v>
      </c>
      <c r="D4" s="71">
        <f t="shared" si="1"/>
        <v>114629</v>
      </c>
      <c r="E4" s="71">
        <f t="shared" si="1"/>
        <v>118013</v>
      </c>
      <c r="F4" s="71">
        <f t="shared" si="1"/>
        <v>120461</v>
      </c>
      <c r="G4" s="71">
        <f t="shared" si="1"/>
        <v>87610</v>
      </c>
      <c r="H4" s="71">
        <f t="shared" si="1"/>
        <v>86731</v>
      </c>
      <c r="I4" s="71">
        <f t="shared" si="1"/>
        <v>109063</v>
      </c>
      <c r="J4" s="71">
        <f t="shared" si="1"/>
        <v>238912</v>
      </c>
      <c r="K4" s="71">
        <f t="shared" si="1"/>
        <v>213118</v>
      </c>
      <c r="L4" s="71">
        <f t="shared" si="1"/>
        <v>92103</v>
      </c>
      <c r="M4" s="71">
        <f t="shared" si="1"/>
        <v>103146</v>
      </c>
      <c r="N4" s="71">
        <f t="shared" si="1"/>
        <v>121785</v>
      </c>
      <c r="O4" s="71">
        <f t="shared" si="1"/>
        <v>184274</v>
      </c>
      <c r="P4" s="71">
        <f t="shared" si="1"/>
        <v>137501</v>
      </c>
      <c r="Q4" s="71">
        <f t="shared" si="1"/>
        <v>149714</v>
      </c>
      <c r="R4" s="71">
        <f t="shared" ref="R4:V4" si="2">SUM(R5:R13)</f>
        <v>139611</v>
      </c>
      <c r="S4" s="71">
        <f t="shared" si="2"/>
        <v>129193</v>
      </c>
      <c r="T4" s="71">
        <f t="shared" si="2"/>
        <v>196906</v>
      </c>
      <c r="U4" s="71">
        <f t="shared" si="2"/>
        <v>192049</v>
      </c>
      <c r="V4" s="71">
        <f t="shared" si="2"/>
        <v>183327</v>
      </c>
      <c r="W4" s="71">
        <f t="shared" ref="W4" si="3">SUM(W5:W13)</f>
        <v>164805</v>
      </c>
      <c r="DA4" s="88" t="s">
        <v>629</v>
      </c>
    </row>
    <row r="5" spans="1:105" ht="12" customHeight="1" x14ac:dyDescent="0.25">
      <c r="A5" s="28" t="s">
        <v>51</v>
      </c>
      <c r="B5" s="82"/>
      <c r="C5" s="82">
        <v>0</v>
      </c>
      <c r="D5" s="82">
        <v>0</v>
      </c>
      <c r="E5" s="82">
        <v>0</v>
      </c>
      <c r="F5" s="82">
        <v>0</v>
      </c>
      <c r="G5" s="82">
        <v>0</v>
      </c>
      <c r="H5" s="82">
        <v>0</v>
      </c>
      <c r="I5" s="82">
        <v>0</v>
      </c>
      <c r="J5" s="82">
        <v>0</v>
      </c>
      <c r="K5" s="82">
        <v>0</v>
      </c>
      <c r="L5" s="82">
        <v>0</v>
      </c>
      <c r="M5" s="82">
        <v>0</v>
      </c>
      <c r="N5" s="82">
        <v>0</v>
      </c>
      <c r="O5" s="82">
        <v>0</v>
      </c>
      <c r="P5" s="82">
        <v>0</v>
      </c>
      <c r="Q5" s="82">
        <v>0</v>
      </c>
      <c r="R5" s="82">
        <v>0</v>
      </c>
      <c r="S5" s="82">
        <v>0</v>
      </c>
      <c r="T5" s="82">
        <v>0</v>
      </c>
      <c r="U5" s="82">
        <v>0</v>
      </c>
      <c r="V5" s="82">
        <v>0</v>
      </c>
      <c r="W5" s="82">
        <v>0</v>
      </c>
      <c r="DA5" s="89" t="s">
        <v>630</v>
      </c>
    </row>
    <row r="6" spans="1:105" ht="12" customHeight="1" x14ac:dyDescent="0.25">
      <c r="A6" s="28" t="s">
        <v>74</v>
      </c>
      <c r="B6" s="82"/>
      <c r="C6" s="82">
        <v>0</v>
      </c>
      <c r="D6" s="82">
        <v>158</v>
      </c>
      <c r="E6" s="82">
        <v>115</v>
      </c>
      <c r="F6" s="82">
        <v>85</v>
      </c>
      <c r="G6" s="82">
        <v>93</v>
      </c>
      <c r="H6" s="82">
        <v>52</v>
      </c>
      <c r="I6" s="82">
        <v>55</v>
      </c>
      <c r="J6" s="82">
        <v>25</v>
      </c>
      <c r="K6" s="82">
        <v>1</v>
      </c>
      <c r="L6" s="82">
        <v>0</v>
      </c>
      <c r="M6" s="82">
        <v>0</v>
      </c>
      <c r="N6" s="82">
        <v>36</v>
      </c>
      <c r="O6" s="82">
        <v>74</v>
      </c>
      <c r="P6" s="82">
        <v>182</v>
      </c>
      <c r="Q6" s="82">
        <v>0</v>
      </c>
      <c r="R6" s="82">
        <v>27</v>
      </c>
      <c r="S6" s="82">
        <v>46</v>
      </c>
      <c r="T6" s="82">
        <v>133</v>
      </c>
      <c r="U6" s="82">
        <v>106</v>
      </c>
      <c r="V6" s="82">
        <v>85</v>
      </c>
      <c r="W6" s="82">
        <v>26</v>
      </c>
      <c r="DA6" s="89" t="s">
        <v>631</v>
      </c>
    </row>
    <row r="7" spans="1:105" ht="12" customHeight="1" x14ac:dyDescent="0.25">
      <c r="A7" s="28" t="s">
        <v>205</v>
      </c>
      <c r="B7" s="82"/>
      <c r="C7" s="82">
        <v>1524</v>
      </c>
      <c r="D7" s="82">
        <v>0</v>
      </c>
      <c r="E7" s="82">
        <v>0</v>
      </c>
      <c r="F7" s="82">
        <v>0</v>
      </c>
      <c r="G7" s="82">
        <v>3472</v>
      </c>
      <c r="H7" s="82">
        <v>20</v>
      </c>
      <c r="I7" s="82">
        <v>1358</v>
      </c>
      <c r="J7" s="82">
        <v>24</v>
      </c>
      <c r="K7" s="82">
        <v>2369</v>
      </c>
      <c r="L7" s="82">
        <v>2054</v>
      </c>
      <c r="M7" s="82">
        <v>4860</v>
      </c>
      <c r="N7" s="82">
        <v>7297</v>
      </c>
      <c r="O7" s="82">
        <v>10669</v>
      </c>
      <c r="P7" s="82">
        <v>1446</v>
      </c>
      <c r="Q7" s="82">
        <v>313</v>
      </c>
      <c r="R7" s="82">
        <v>0</v>
      </c>
      <c r="S7" s="82">
        <v>0</v>
      </c>
      <c r="T7" s="82">
        <v>440</v>
      </c>
      <c r="U7" s="82">
        <v>3467</v>
      </c>
      <c r="V7" s="82">
        <v>5643</v>
      </c>
      <c r="W7" s="82">
        <v>4533</v>
      </c>
      <c r="DA7" s="89" t="s">
        <v>632</v>
      </c>
    </row>
    <row r="8" spans="1:105" ht="12" customHeight="1" x14ac:dyDescent="0.25">
      <c r="A8" s="28" t="s">
        <v>192</v>
      </c>
      <c r="B8" s="82"/>
      <c r="C8" s="82">
        <v>430</v>
      </c>
      <c r="D8" s="82">
        <v>0</v>
      </c>
      <c r="E8" s="82">
        <v>0</v>
      </c>
      <c r="F8" s="82">
        <v>0</v>
      </c>
      <c r="G8" s="82">
        <v>0</v>
      </c>
      <c r="H8" s="82">
        <v>244</v>
      </c>
      <c r="I8" s="82">
        <v>3197</v>
      </c>
      <c r="J8" s="82">
        <v>8535</v>
      </c>
      <c r="K8" s="82">
        <v>5197</v>
      </c>
      <c r="L8" s="82">
        <v>357</v>
      </c>
      <c r="M8" s="82">
        <v>0</v>
      </c>
      <c r="N8" s="82">
        <v>0</v>
      </c>
      <c r="O8" s="82">
        <v>39</v>
      </c>
      <c r="P8" s="82">
        <v>652</v>
      </c>
      <c r="Q8" s="82">
        <v>232</v>
      </c>
      <c r="R8" s="82">
        <v>0</v>
      </c>
      <c r="S8" s="82">
        <v>0</v>
      </c>
      <c r="T8" s="82">
        <v>0</v>
      </c>
      <c r="U8" s="82">
        <v>0</v>
      </c>
      <c r="V8" s="82">
        <v>1</v>
      </c>
      <c r="W8" s="82">
        <v>0</v>
      </c>
      <c r="DA8" s="89" t="s">
        <v>633</v>
      </c>
    </row>
    <row r="9" spans="1:105" ht="12" customHeight="1" x14ac:dyDescent="0.25">
      <c r="A9" s="28" t="s">
        <v>207</v>
      </c>
      <c r="B9" s="82"/>
      <c r="C9" s="82">
        <v>2447</v>
      </c>
      <c r="D9" s="82">
        <v>6305</v>
      </c>
      <c r="E9" s="82">
        <v>6941</v>
      </c>
      <c r="F9" s="82">
        <v>8014</v>
      </c>
      <c r="G9" s="82">
        <v>7828</v>
      </c>
      <c r="H9" s="82">
        <v>7491</v>
      </c>
      <c r="I9" s="82">
        <v>9620</v>
      </c>
      <c r="J9" s="82">
        <v>13936</v>
      </c>
      <c r="K9" s="82">
        <v>21139</v>
      </c>
      <c r="L9" s="82">
        <v>17634</v>
      </c>
      <c r="M9" s="82">
        <v>29697</v>
      </c>
      <c r="N9" s="82">
        <v>16781</v>
      </c>
      <c r="O9" s="82">
        <v>10011</v>
      </c>
      <c r="P9" s="82">
        <v>0</v>
      </c>
      <c r="Q9" s="82">
        <v>2259</v>
      </c>
      <c r="R9" s="82">
        <v>3035</v>
      </c>
      <c r="S9" s="82">
        <v>4552</v>
      </c>
      <c r="T9" s="82">
        <v>7947</v>
      </c>
      <c r="U9" s="82">
        <v>17534</v>
      </c>
      <c r="V9" s="82">
        <v>26500</v>
      </c>
      <c r="W9" s="82">
        <v>19553</v>
      </c>
      <c r="DA9" s="89" t="s">
        <v>634</v>
      </c>
    </row>
    <row r="10" spans="1:105" ht="12" customHeight="1" x14ac:dyDescent="0.25">
      <c r="A10" s="28" t="s">
        <v>202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635</v>
      </c>
    </row>
    <row r="11" spans="1:105" ht="12" customHeight="1" x14ac:dyDescent="0.25">
      <c r="A11" s="28" t="s">
        <v>203</v>
      </c>
      <c r="B11" s="82"/>
      <c r="C11" s="82">
        <v>58574</v>
      </c>
      <c r="D11" s="82">
        <v>45743</v>
      </c>
      <c r="E11" s="82">
        <v>45551</v>
      </c>
      <c r="F11" s="82">
        <v>46783</v>
      </c>
      <c r="G11" s="82">
        <v>20213</v>
      </c>
      <c r="H11" s="82">
        <v>27170</v>
      </c>
      <c r="I11" s="82">
        <v>36919</v>
      </c>
      <c r="J11" s="82">
        <v>107210</v>
      </c>
      <c r="K11" s="82">
        <v>79962</v>
      </c>
      <c r="L11" s="82">
        <v>14559</v>
      </c>
      <c r="M11" s="82">
        <v>17630</v>
      </c>
      <c r="N11" s="82">
        <v>37714</v>
      </c>
      <c r="O11" s="82">
        <v>57063</v>
      </c>
      <c r="P11" s="82">
        <v>51752</v>
      </c>
      <c r="Q11" s="82">
        <v>51941</v>
      </c>
      <c r="R11" s="82">
        <v>49748</v>
      </c>
      <c r="S11" s="82">
        <v>51146</v>
      </c>
      <c r="T11" s="82">
        <v>63393</v>
      </c>
      <c r="U11" s="82">
        <v>63596</v>
      </c>
      <c r="V11" s="82">
        <v>51851</v>
      </c>
      <c r="W11" s="82">
        <v>54595</v>
      </c>
      <c r="DA11" s="89" t="s">
        <v>636</v>
      </c>
    </row>
    <row r="12" spans="1:105" ht="12" customHeight="1" x14ac:dyDescent="0.25">
      <c r="A12" s="28" t="s">
        <v>95</v>
      </c>
      <c r="B12" s="82"/>
      <c r="C12" s="82">
        <v>43636</v>
      </c>
      <c r="D12" s="82">
        <v>62423</v>
      </c>
      <c r="E12" s="82">
        <v>64638</v>
      </c>
      <c r="F12" s="82">
        <v>60930</v>
      </c>
      <c r="G12" s="82">
        <v>51498</v>
      </c>
      <c r="H12" s="82">
        <v>43055</v>
      </c>
      <c r="I12" s="82">
        <v>42993</v>
      </c>
      <c r="J12" s="82">
        <v>74896</v>
      </c>
      <c r="K12" s="82">
        <v>66217</v>
      </c>
      <c r="L12" s="82">
        <v>32734</v>
      </c>
      <c r="M12" s="82">
        <v>24179</v>
      </c>
      <c r="N12" s="82">
        <v>22580</v>
      </c>
      <c r="O12" s="82">
        <v>55191</v>
      </c>
      <c r="P12" s="82">
        <v>52624</v>
      </c>
      <c r="Q12" s="82">
        <v>54586</v>
      </c>
      <c r="R12" s="82">
        <v>56940</v>
      </c>
      <c r="S12" s="82">
        <v>39695</v>
      </c>
      <c r="T12" s="82">
        <v>88516</v>
      </c>
      <c r="U12" s="82">
        <v>71336</v>
      </c>
      <c r="V12" s="82">
        <v>70481</v>
      </c>
      <c r="W12" s="82">
        <v>44007</v>
      </c>
      <c r="DA12" s="89" t="s">
        <v>637</v>
      </c>
    </row>
    <row r="13" spans="1:105" ht="12" customHeight="1" x14ac:dyDescent="0.25">
      <c r="A13" s="73" t="s">
        <v>94</v>
      </c>
      <c r="B13" s="83"/>
      <c r="C13" s="83">
        <v>4887</v>
      </c>
      <c r="D13" s="83">
        <v>0</v>
      </c>
      <c r="E13" s="83">
        <v>768</v>
      </c>
      <c r="F13" s="83">
        <v>4649</v>
      </c>
      <c r="G13" s="83">
        <v>4506</v>
      </c>
      <c r="H13" s="83">
        <v>8699</v>
      </c>
      <c r="I13" s="83">
        <v>14921</v>
      </c>
      <c r="J13" s="83">
        <v>34286</v>
      </c>
      <c r="K13" s="83">
        <v>38233</v>
      </c>
      <c r="L13" s="83">
        <v>24765</v>
      </c>
      <c r="M13" s="83">
        <v>26780</v>
      </c>
      <c r="N13" s="83">
        <v>37377</v>
      </c>
      <c r="O13" s="83">
        <v>51227</v>
      </c>
      <c r="P13" s="83">
        <v>30845</v>
      </c>
      <c r="Q13" s="83">
        <v>40383</v>
      </c>
      <c r="R13" s="83">
        <v>29861</v>
      </c>
      <c r="S13" s="83">
        <v>33754</v>
      </c>
      <c r="T13" s="83">
        <v>36477</v>
      </c>
      <c r="U13" s="83">
        <v>36010</v>
      </c>
      <c r="V13" s="83">
        <v>28766</v>
      </c>
      <c r="W13" s="83">
        <v>42091</v>
      </c>
      <c r="DA13" s="90" t="s">
        <v>638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62975</v>
      </c>
      <c r="D14" s="85">
        <f t="shared" si="4"/>
        <v>52206</v>
      </c>
      <c r="E14" s="85">
        <f t="shared" si="4"/>
        <v>52607</v>
      </c>
      <c r="F14" s="85">
        <f t="shared" si="4"/>
        <v>54882</v>
      </c>
      <c r="G14" s="85">
        <f t="shared" si="4"/>
        <v>31606</v>
      </c>
      <c r="H14" s="85">
        <f t="shared" si="4"/>
        <v>34977</v>
      </c>
      <c r="I14" s="85">
        <f t="shared" si="4"/>
        <v>51149</v>
      </c>
      <c r="J14" s="85">
        <f t="shared" si="4"/>
        <v>129730</v>
      </c>
      <c r="K14" s="85">
        <f t="shared" si="4"/>
        <v>108668</v>
      </c>
      <c r="L14" s="85">
        <f t="shared" si="4"/>
        <v>34604</v>
      </c>
      <c r="M14" s="85">
        <f t="shared" si="4"/>
        <v>52187</v>
      </c>
      <c r="N14" s="85">
        <f t="shared" si="4"/>
        <v>61828</v>
      </c>
      <c r="O14" s="85">
        <f t="shared" si="4"/>
        <v>77856</v>
      </c>
      <c r="P14" s="85">
        <f t="shared" si="4"/>
        <v>54032</v>
      </c>
      <c r="Q14" s="85">
        <f t="shared" si="4"/>
        <v>54745</v>
      </c>
      <c r="R14" s="85">
        <f t="shared" ref="R14:V14" si="5">SUM(R5:R11)</f>
        <v>52810</v>
      </c>
      <c r="S14" s="85">
        <f t="shared" si="5"/>
        <v>55744</v>
      </c>
      <c r="T14" s="85">
        <f t="shared" si="5"/>
        <v>71913</v>
      </c>
      <c r="U14" s="85">
        <f t="shared" si="5"/>
        <v>84703</v>
      </c>
      <c r="V14" s="85">
        <f t="shared" si="5"/>
        <v>84080</v>
      </c>
      <c r="W14" s="85">
        <f t="shared" ref="W14" si="6">SUM(W5:W11)</f>
        <v>78707</v>
      </c>
      <c r="DA14" s="93"/>
    </row>
    <row r="15" spans="1:105" ht="12.95" customHeight="1" x14ac:dyDescent="0.25">
      <c r="A15" s="68" t="s">
        <v>92</v>
      </c>
      <c r="B15" s="71"/>
      <c r="C15" s="71">
        <f t="shared" ref="C15:W15" si="7">C16</f>
        <v>1502</v>
      </c>
      <c r="D15" s="71">
        <f t="shared" si="7"/>
        <v>1898</v>
      </c>
      <c r="E15" s="71">
        <f t="shared" si="7"/>
        <v>2086</v>
      </c>
      <c r="F15" s="71">
        <f t="shared" si="7"/>
        <v>2813</v>
      </c>
      <c r="G15" s="71">
        <f t="shared" si="7"/>
        <v>3461</v>
      </c>
      <c r="H15" s="71">
        <f t="shared" si="7"/>
        <v>3697</v>
      </c>
      <c r="I15" s="71">
        <f t="shared" si="7"/>
        <v>4275</v>
      </c>
      <c r="J15" s="71">
        <f t="shared" si="7"/>
        <v>2249</v>
      </c>
      <c r="K15" s="71">
        <f t="shared" si="7"/>
        <v>5636</v>
      </c>
      <c r="L15" s="71">
        <f t="shared" si="7"/>
        <v>5404</v>
      </c>
      <c r="M15" s="71">
        <f t="shared" si="7"/>
        <v>4464</v>
      </c>
      <c r="N15" s="71">
        <f t="shared" si="7"/>
        <v>6907</v>
      </c>
      <c r="O15" s="71">
        <f t="shared" si="7"/>
        <v>8434</v>
      </c>
      <c r="P15" s="71">
        <f t="shared" si="7"/>
        <v>11115</v>
      </c>
      <c r="Q15" s="71">
        <f t="shared" si="7"/>
        <v>7418</v>
      </c>
      <c r="R15" s="71">
        <f t="shared" si="7"/>
        <v>4662</v>
      </c>
      <c r="S15" s="71">
        <f t="shared" si="7"/>
        <v>8794</v>
      </c>
      <c r="T15" s="71">
        <f t="shared" si="7"/>
        <v>8045</v>
      </c>
      <c r="U15" s="71">
        <f t="shared" si="7"/>
        <v>11336</v>
      </c>
      <c r="V15" s="71">
        <f t="shared" si="7"/>
        <v>20522</v>
      </c>
      <c r="W15" s="71">
        <f t="shared" si="7"/>
        <v>3739</v>
      </c>
      <c r="DA15" s="88" t="s">
        <v>639</v>
      </c>
    </row>
    <row r="16" spans="1:105" ht="12" customHeight="1" x14ac:dyDescent="0.25">
      <c r="A16" s="28" t="s">
        <v>91</v>
      </c>
      <c r="B16" s="82"/>
      <c r="C16" s="82">
        <v>1502</v>
      </c>
      <c r="D16" s="82">
        <v>1898</v>
      </c>
      <c r="E16" s="82">
        <v>2086</v>
      </c>
      <c r="F16" s="82">
        <v>2813</v>
      </c>
      <c r="G16" s="82">
        <v>3461</v>
      </c>
      <c r="H16" s="82">
        <v>3697</v>
      </c>
      <c r="I16" s="82">
        <v>4275</v>
      </c>
      <c r="J16" s="82">
        <v>2249</v>
      </c>
      <c r="K16" s="82">
        <v>5636</v>
      </c>
      <c r="L16" s="82">
        <v>5404</v>
      </c>
      <c r="M16" s="82">
        <v>4464</v>
      </c>
      <c r="N16" s="82">
        <v>6907</v>
      </c>
      <c r="O16" s="82">
        <v>8434</v>
      </c>
      <c r="P16" s="82">
        <v>11115</v>
      </c>
      <c r="Q16" s="82">
        <v>7418</v>
      </c>
      <c r="R16" s="82">
        <v>4662</v>
      </c>
      <c r="S16" s="82">
        <v>8794</v>
      </c>
      <c r="T16" s="82">
        <v>8045</v>
      </c>
      <c r="U16" s="82">
        <v>11336</v>
      </c>
      <c r="V16" s="82">
        <v>20522</v>
      </c>
      <c r="W16" s="82">
        <v>3739</v>
      </c>
      <c r="DA16" s="89" t="s">
        <v>640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111498</v>
      </c>
      <c r="D17" s="71">
        <f t="shared" si="8"/>
        <v>114629</v>
      </c>
      <c r="E17" s="71">
        <f t="shared" si="8"/>
        <v>118013</v>
      </c>
      <c r="F17" s="71">
        <f t="shared" si="8"/>
        <v>120461</v>
      </c>
      <c r="G17" s="71">
        <f t="shared" si="8"/>
        <v>87610</v>
      </c>
      <c r="H17" s="71">
        <f t="shared" si="8"/>
        <v>86731</v>
      </c>
      <c r="I17" s="71">
        <f t="shared" si="8"/>
        <v>109063</v>
      </c>
      <c r="J17" s="71">
        <f t="shared" si="8"/>
        <v>238912</v>
      </c>
      <c r="K17" s="71">
        <f t="shared" si="8"/>
        <v>213118</v>
      </c>
      <c r="L17" s="71">
        <f t="shared" si="8"/>
        <v>92103</v>
      </c>
      <c r="M17" s="71">
        <f t="shared" si="8"/>
        <v>103146</v>
      </c>
      <c r="N17" s="71">
        <f t="shared" si="8"/>
        <v>121785</v>
      </c>
      <c r="O17" s="71">
        <f t="shared" si="8"/>
        <v>184274</v>
      </c>
      <c r="P17" s="71">
        <f t="shared" si="8"/>
        <v>137501</v>
      </c>
      <c r="Q17" s="71">
        <f t="shared" si="8"/>
        <v>149714</v>
      </c>
      <c r="R17" s="71">
        <f t="shared" ref="R17:V17" si="9">SUM(R18:R25)</f>
        <v>139611</v>
      </c>
      <c r="S17" s="71">
        <f t="shared" si="9"/>
        <v>129193</v>
      </c>
      <c r="T17" s="71">
        <f t="shared" si="9"/>
        <v>196906</v>
      </c>
      <c r="U17" s="71">
        <f t="shared" si="9"/>
        <v>192049</v>
      </c>
      <c r="V17" s="71">
        <f t="shared" si="9"/>
        <v>183327</v>
      </c>
      <c r="W17" s="71">
        <f t="shared" ref="W17" si="10">SUM(W18:W25)</f>
        <v>164805</v>
      </c>
      <c r="DA17" s="88" t="s">
        <v>641</v>
      </c>
    </row>
    <row r="18" spans="1:105" ht="12" customHeight="1" x14ac:dyDescent="0.25">
      <c r="A18" s="28" t="s">
        <v>51</v>
      </c>
      <c r="B18" s="82"/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DA18" s="89" t="s">
        <v>642</v>
      </c>
    </row>
    <row r="19" spans="1:105" s="2" customFormat="1" ht="12" customHeight="1" x14ac:dyDescent="0.25">
      <c r="A19" s="28" t="s">
        <v>74</v>
      </c>
      <c r="B19" s="82"/>
      <c r="C19" s="82">
        <v>0</v>
      </c>
      <c r="D19" s="82">
        <v>420</v>
      </c>
      <c r="E19" s="82">
        <v>320</v>
      </c>
      <c r="F19" s="82">
        <v>254</v>
      </c>
      <c r="G19" s="82">
        <v>272</v>
      </c>
      <c r="H19" s="82">
        <v>180</v>
      </c>
      <c r="I19" s="82">
        <v>324</v>
      </c>
      <c r="J19" s="82">
        <v>495</v>
      </c>
      <c r="K19" s="82">
        <v>380</v>
      </c>
      <c r="L19" s="82">
        <v>267</v>
      </c>
      <c r="M19" s="82">
        <v>221</v>
      </c>
      <c r="N19" s="82">
        <v>324</v>
      </c>
      <c r="O19" s="82">
        <v>540</v>
      </c>
      <c r="P19" s="82">
        <v>607</v>
      </c>
      <c r="Q19" s="82">
        <v>63</v>
      </c>
      <c r="R19" s="82">
        <v>210</v>
      </c>
      <c r="S19" s="82">
        <v>215</v>
      </c>
      <c r="T19" s="82">
        <v>461</v>
      </c>
      <c r="U19" s="82">
        <v>501</v>
      </c>
      <c r="V19" s="82">
        <v>526</v>
      </c>
      <c r="W19" s="82">
        <v>477</v>
      </c>
      <c r="DA19" s="89" t="s">
        <v>643</v>
      </c>
    </row>
    <row r="20" spans="1:105" ht="12" customHeight="1" x14ac:dyDescent="0.25">
      <c r="A20" s="28" t="s">
        <v>205</v>
      </c>
      <c r="B20" s="82"/>
      <c r="C20" s="82">
        <v>1136</v>
      </c>
      <c r="D20" s="82">
        <v>0</v>
      </c>
      <c r="E20" s="82">
        <v>0</v>
      </c>
      <c r="F20" s="82">
        <v>0</v>
      </c>
      <c r="G20" s="82">
        <v>2836</v>
      </c>
      <c r="H20" s="82">
        <v>2</v>
      </c>
      <c r="I20" s="82">
        <v>1265</v>
      </c>
      <c r="J20" s="82">
        <v>24</v>
      </c>
      <c r="K20" s="82">
        <v>2369</v>
      </c>
      <c r="L20" s="82">
        <v>2022</v>
      </c>
      <c r="M20" s="82">
        <v>4664</v>
      </c>
      <c r="N20" s="82">
        <v>7049</v>
      </c>
      <c r="O20" s="82">
        <v>10231</v>
      </c>
      <c r="P20" s="82">
        <v>1126</v>
      </c>
      <c r="Q20" s="82">
        <v>227</v>
      </c>
      <c r="R20" s="82">
        <v>0</v>
      </c>
      <c r="S20" s="82">
        <v>0</v>
      </c>
      <c r="T20" s="82">
        <v>165</v>
      </c>
      <c r="U20" s="82">
        <v>643</v>
      </c>
      <c r="V20" s="82">
        <v>2053</v>
      </c>
      <c r="W20" s="82">
        <v>720</v>
      </c>
      <c r="DA20" s="89" t="s">
        <v>644</v>
      </c>
    </row>
    <row r="21" spans="1:105" ht="12" customHeight="1" x14ac:dyDescent="0.25">
      <c r="A21" s="28" t="s">
        <v>192</v>
      </c>
      <c r="B21" s="82"/>
      <c r="C21" s="82">
        <v>369</v>
      </c>
      <c r="D21" s="82">
        <v>0</v>
      </c>
      <c r="E21" s="82">
        <v>0</v>
      </c>
      <c r="F21" s="82">
        <v>0</v>
      </c>
      <c r="G21" s="82">
        <v>0</v>
      </c>
      <c r="H21" s="82">
        <v>151</v>
      </c>
      <c r="I21" s="82">
        <v>3062</v>
      </c>
      <c r="J21" s="82">
        <v>8250</v>
      </c>
      <c r="K21" s="82">
        <v>5014</v>
      </c>
      <c r="L21" s="82">
        <v>356</v>
      </c>
      <c r="M21" s="82">
        <v>0</v>
      </c>
      <c r="N21" s="82">
        <v>0</v>
      </c>
      <c r="O21" s="82">
        <v>18</v>
      </c>
      <c r="P21" s="82">
        <v>469</v>
      </c>
      <c r="Q21" s="82">
        <v>55</v>
      </c>
      <c r="R21" s="82">
        <v>0</v>
      </c>
      <c r="S21" s="82">
        <v>0</v>
      </c>
      <c r="T21" s="82">
        <v>0</v>
      </c>
      <c r="U21" s="82">
        <v>0</v>
      </c>
      <c r="V21" s="82">
        <v>1</v>
      </c>
      <c r="W21" s="82">
        <v>0</v>
      </c>
      <c r="DA21" s="89" t="s">
        <v>645</v>
      </c>
    </row>
    <row r="22" spans="1:105" ht="12" customHeight="1" x14ac:dyDescent="0.25">
      <c r="A22" s="28" t="s">
        <v>207</v>
      </c>
      <c r="B22" s="82"/>
      <c r="C22" s="82">
        <v>2235</v>
      </c>
      <c r="D22" s="82">
        <v>6007</v>
      </c>
      <c r="E22" s="82">
        <v>6625</v>
      </c>
      <c r="F22" s="82">
        <v>7668</v>
      </c>
      <c r="G22" s="82">
        <v>7491</v>
      </c>
      <c r="H22" s="82">
        <v>7134</v>
      </c>
      <c r="I22" s="82">
        <v>9319</v>
      </c>
      <c r="J22" s="82">
        <v>13549</v>
      </c>
      <c r="K22" s="82">
        <v>20467</v>
      </c>
      <c r="L22" s="82">
        <v>17083</v>
      </c>
      <c r="M22" s="82">
        <v>28886</v>
      </c>
      <c r="N22" s="82">
        <v>16257</v>
      </c>
      <c r="O22" s="82">
        <v>9546</v>
      </c>
      <c r="P22" s="82">
        <v>0</v>
      </c>
      <c r="Q22" s="82">
        <v>1641</v>
      </c>
      <c r="R22" s="82">
        <v>2461</v>
      </c>
      <c r="S22" s="82">
        <v>3947</v>
      </c>
      <c r="T22" s="82">
        <v>7128</v>
      </c>
      <c r="U22" s="82">
        <v>16592</v>
      </c>
      <c r="V22" s="82">
        <v>25780</v>
      </c>
      <c r="W22" s="82">
        <v>19043</v>
      </c>
      <c r="DA22" s="89" t="s">
        <v>646</v>
      </c>
    </row>
    <row r="23" spans="1:105" ht="12" customHeight="1" x14ac:dyDescent="0.25">
      <c r="A23" s="28" t="s">
        <v>202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647</v>
      </c>
    </row>
    <row r="24" spans="1:105" ht="12" customHeight="1" x14ac:dyDescent="0.25">
      <c r="A24" s="28" t="s">
        <v>203</v>
      </c>
      <c r="B24" s="82"/>
      <c r="C24" s="82">
        <v>52734</v>
      </c>
      <c r="D24" s="82">
        <v>43124</v>
      </c>
      <c r="E24" s="82">
        <v>39962</v>
      </c>
      <c r="F24" s="82">
        <v>36513</v>
      </c>
      <c r="G24" s="82">
        <v>20213</v>
      </c>
      <c r="H24" s="82">
        <v>27170</v>
      </c>
      <c r="I24" s="82">
        <v>36919</v>
      </c>
      <c r="J24" s="82">
        <v>74086</v>
      </c>
      <c r="K24" s="82">
        <v>58574</v>
      </c>
      <c r="L24" s="82">
        <v>14559</v>
      </c>
      <c r="M24" s="82">
        <v>17630</v>
      </c>
      <c r="N24" s="82">
        <v>37405</v>
      </c>
      <c r="O24" s="82">
        <v>55681</v>
      </c>
      <c r="P24" s="82">
        <v>47857</v>
      </c>
      <c r="Q24" s="82">
        <v>47068</v>
      </c>
      <c r="R24" s="82">
        <v>39358</v>
      </c>
      <c r="S24" s="82">
        <v>45157</v>
      </c>
      <c r="T24" s="82">
        <v>62103</v>
      </c>
      <c r="U24" s="82">
        <v>61683</v>
      </c>
      <c r="V24" s="82">
        <v>49850</v>
      </c>
      <c r="W24" s="82">
        <v>51115</v>
      </c>
      <c r="DA24" s="89" t="s">
        <v>648</v>
      </c>
    </row>
    <row r="25" spans="1:105" ht="12" customHeight="1" x14ac:dyDescent="0.25">
      <c r="A25" s="73" t="s">
        <v>53</v>
      </c>
      <c r="B25" s="83"/>
      <c r="C25" s="83">
        <v>55024</v>
      </c>
      <c r="D25" s="83">
        <v>65078</v>
      </c>
      <c r="E25" s="83">
        <v>71106</v>
      </c>
      <c r="F25" s="83">
        <v>76026</v>
      </c>
      <c r="G25" s="83">
        <v>56798</v>
      </c>
      <c r="H25" s="83">
        <v>52094</v>
      </c>
      <c r="I25" s="83">
        <v>58174</v>
      </c>
      <c r="J25" s="83">
        <v>142508</v>
      </c>
      <c r="K25" s="83">
        <v>126314</v>
      </c>
      <c r="L25" s="83">
        <v>57816</v>
      </c>
      <c r="M25" s="83">
        <v>51745</v>
      </c>
      <c r="N25" s="83">
        <v>60750</v>
      </c>
      <c r="O25" s="83">
        <v>108258</v>
      </c>
      <c r="P25" s="83">
        <v>87442</v>
      </c>
      <c r="Q25" s="83">
        <v>100660</v>
      </c>
      <c r="R25" s="83">
        <v>97582</v>
      </c>
      <c r="S25" s="83">
        <v>79874</v>
      </c>
      <c r="T25" s="83">
        <v>127049</v>
      </c>
      <c r="U25" s="83">
        <v>112630</v>
      </c>
      <c r="V25" s="83">
        <v>105117</v>
      </c>
      <c r="W25" s="83">
        <v>93450</v>
      </c>
      <c r="DA25" s="90" t="s">
        <v>649</v>
      </c>
    </row>
    <row r="26" spans="1:105" ht="12" customHeight="1" x14ac:dyDescent="0.25">
      <c r="A26" s="84" t="s">
        <v>52</v>
      </c>
      <c r="B26" s="85"/>
      <c r="C26" s="85">
        <v>5162</v>
      </c>
      <c r="D26" s="85">
        <v>7958</v>
      </c>
      <c r="E26" s="85">
        <v>6128</v>
      </c>
      <c r="F26" s="85">
        <v>6200</v>
      </c>
      <c r="G26" s="85">
        <v>6042</v>
      </c>
      <c r="H26" s="85">
        <v>5415</v>
      </c>
      <c r="I26" s="85">
        <v>25301</v>
      </c>
      <c r="J26" s="85">
        <v>28254</v>
      </c>
      <c r="K26" s="85">
        <v>10230</v>
      </c>
      <c r="L26" s="85">
        <v>7980</v>
      </c>
      <c r="M26" s="85">
        <v>5984</v>
      </c>
      <c r="N26" s="85">
        <v>7916</v>
      </c>
      <c r="O26" s="85">
        <v>14681</v>
      </c>
      <c r="P26" s="85">
        <v>14891</v>
      </c>
      <c r="Q26" s="85">
        <v>18059</v>
      </c>
      <c r="R26" s="85">
        <v>11845</v>
      </c>
      <c r="S26" s="85">
        <v>8595</v>
      </c>
      <c r="T26" s="85">
        <v>13932</v>
      </c>
      <c r="U26" s="85">
        <v>13023</v>
      </c>
      <c r="V26" s="85">
        <v>13279</v>
      </c>
      <c r="W26" s="85">
        <v>12362</v>
      </c>
      <c r="DA26" s="93" t="s">
        <v>650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111498</v>
      </c>
      <c r="D27" s="71">
        <f t="shared" si="11"/>
        <v>114629</v>
      </c>
      <c r="E27" s="71">
        <f t="shared" si="11"/>
        <v>118013</v>
      </c>
      <c r="F27" s="71">
        <f t="shared" si="11"/>
        <v>120461</v>
      </c>
      <c r="G27" s="71">
        <f t="shared" si="11"/>
        <v>87610</v>
      </c>
      <c r="H27" s="71">
        <f t="shared" si="11"/>
        <v>86731</v>
      </c>
      <c r="I27" s="71">
        <f t="shared" si="11"/>
        <v>109063</v>
      </c>
      <c r="J27" s="71">
        <f t="shared" si="11"/>
        <v>238912</v>
      </c>
      <c r="K27" s="71">
        <f t="shared" si="11"/>
        <v>213118</v>
      </c>
      <c r="L27" s="71">
        <f t="shared" si="11"/>
        <v>92103</v>
      </c>
      <c r="M27" s="71">
        <f t="shared" si="11"/>
        <v>103146</v>
      </c>
      <c r="N27" s="71">
        <f t="shared" si="11"/>
        <v>121785</v>
      </c>
      <c r="O27" s="71">
        <f t="shared" si="11"/>
        <v>184274</v>
      </c>
      <c r="P27" s="71">
        <f t="shared" si="11"/>
        <v>137501</v>
      </c>
      <c r="Q27" s="71">
        <f t="shared" si="11"/>
        <v>149714</v>
      </c>
      <c r="R27" s="71">
        <f t="shared" ref="R27:V27" si="12">SUM(R28:R32)</f>
        <v>139611</v>
      </c>
      <c r="S27" s="71">
        <f t="shared" si="12"/>
        <v>129193</v>
      </c>
      <c r="T27" s="71">
        <f t="shared" si="12"/>
        <v>196906</v>
      </c>
      <c r="U27" s="71">
        <f t="shared" si="12"/>
        <v>192049</v>
      </c>
      <c r="V27" s="71">
        <f t="shared" si="12"/>
        <v>183327</v>
      </c>
      <c r="W27" s="71">
        <f t="shared" ref="W27" si="13">SUM(W28:W32)</f>
        <v>164805</v>
      </c>
      <c r="DA27" s="88" t="s">
        <v>651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652</v>
      </c>
    </row>
    <row r="29" spans="1:105" s="2" customFormat="1" ht="12" customHeight="1" x14ac:dyDescent="0.25">
      <c r="A29" s="28" t="s">
        <v>74</v>
      </c>
      <c r="B29" s="82"/>
      <c r="C29" s="82">
        <v>0</v>
      </c>
      <c r="D29" s="82">
        <v>0</v>
      </c>
      <c r="E29" s="82">
        <v>0</v>
      </c>
      <c r="F29" s="82">
        <v>0</v>
      </c>
      <c r="G29" s="82">
        <v>0</v>
      </c>
      <c r="H29" s="82">
        <v>0</v>
      </c>
      <c r="I29" s="82">
        <v>0</v>
      </c>
      <c r="J29" s="82">
        <v>0</v>
      </c>
      <c r="K29" s="82">
        <v>0</v>
      </c>
      <c r="L29" s="82">
        <v>0</v>
      </c>
      <c r="M29" s="82">
        <v>0</v>
      </c>
      <c r="N29" s="82">
        <v>0</v>
      </c>
      <c r="O29" s="82">
        <v>0</v>
      </c>
      <c r="P29" s="82">
        <v>0</v>
      </c>
      <c r="Q29" s="82">
        <v>0</v>
      </c>
      <c r="R29" s="82">
        <v>0</v>
      </c>
      <c r="S29" s="82">
        <v>0</v>
      </c>
      <c r="T29" s="82">
        <v>0</v>
      </c>
      <c r="U29" s="82">
        <v>0</v>
      </c>
      <c r="V29" s="82">
        <v>0</v>
      </c>
      <c r="W29" s="82">
        <v>0</v>
      </c>
      <c r="DA29" s="89" t="s">
        <v>653</v>
      </c>
    </row>
    <row r="30" spans="1:105" ht="12" customHeight="1" x14ac:dyDescent="0.25">
      <c r="A30" s="28" t="s">
        <v>192</v>
      </c>
      <c r="B30" s="82"/>
      <c r="C30" s="82">
        <v>316</v>
      </c>
      <c r="D30" s="82">
        <v>0</v>
      </c>
      <c r="E30" s="82">
        <v>0</v>
      </c>
      <c r="F30" s="82">
        <v>0</v>
      </c>
      <c r="G30" s="82">
        <v>0</v>
      </c>
      <c r="H30" s="82">
        <v>125</v>
      </c>
      <c r="I30" s="82">
        <v>2945</v>
      </c>
      <c r="J30" s="82">
        <v>7840</v>
      </c>
      <c r="K30" s="82">
        <v>4778</v>
      </c>
      <c r="L30" s="82">
        <v>303</v>
      </c>
      <c r="M30" s="82">
        <v>0</v>
      </c>
      <c r="N30" s="82">
        <v>0</v>
      </c>
      <c r="O30" s="82">
        <v>8</v>
      </c>
      <c r="P30" s="82">
        <v>599</v>
      </c>
      <c r="Q30" s="82">
        <v>215</v>
      </c>
      <c r="R30" s="82">
        <v>0</v>
      </c>
      <c r="S30" s="82">
        <v>0</v>
      </c>
      <c r="T30" s="82">
        <v>0</v>
      </c>
      <c r="U30" s="82">
        <v>0</v>
      </c>
      <c r="V30" s="82">
        <v>0</v>
      </c>
      <c r="W30" s="82">
        <v>0</v>
      </c>
      <c r="DA30" s="89" t="s">
        <v>654</v>
      </c>
    </row>
    <row r="31" spans="1:105" ht="12" customHeight="1" x14ac:dyDescent="0.25">
      <c r="A31" s="28" t="s">
        <v>207</v>
      </c>
      <c r="B31" s="82"/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DA31" s="89" t="s">
        <v>655</v>
      </c>
    </row>
    <row r="32" spans="1:105" ht="12" customHeight="1" x14ac:dyDescent="0.25">
      <c r="A32" s="32" t="s">
        <v>53</v>
      </c>
      <c r="B32" s="86"/>
      <c r="C32" s="86">
        <v>111182</v>
      </c>
      <c r="D32" s="86">
        <v>114629</v>
      </c>
      <c r="E32" s="86">
        <v>118013</v>
      </c>
      <c r="F32" s="86">
        <v>120461</v>
      </c>
      <c r="G32" s="86">
        <v>87610</v>
      </c>
      <c r="H32" s="86">
        <v>86606</v>
      </c>
      <c r="I32" s="86">
        <v>106118</v>
      </c>
      <c r="J32" s="86">
        <v>231072</v>
      </c>
      <c r="K32" s="86">
        <v>208340</v>
      </c>
      <c r="L32" s="86">
        <v>91800</v>
      </c>
      <c r="M32" s="86">
        <v>103146</v>
      </c>
      <c r="N32" s="86">
        <v>121785</v>
      </c>
      <c r="O32" s="86">
        <v>184266</v>
      </c>
      <c r="P32" s="86">
        <v>136902</v>
      </c>
      <c r="Q32" s="86">
        <v>149499</v>
      </c>
      <c r="R32" s="86">
        <v>139611</v>
      </c>
      <c r="S32" s="86">
        <v>129193</v>
      </c>
      <c r="T32" s="86">
        <v>196906</v>
      </c>
      <c r="U32" s="86">
        <v>192049</v>
      </c>
      <c r="V32" s="86">
        <v>183327</v>
      </c>
      <c r="W32" s="86">
        <v>164805</v>
      </c>
      <c r="DA32" s="92" t="s">
        <v>656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W14 C17:W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129.64884956755699</v>
      </c>
      <c r="D3" s="65">
        <f t="shared" si="0"/>
        <v>118.7761502301923</v>
      </c>
      <c r="E3" s="65">
        <f t="shared" si="0"/>
        <v>120.6329392105084</v>
      </c>
      <c r="F3" s="65">
        <f t="shared" si="0"/>
        <v>122.79540178242488</v>
      </c>
      <c r="G3" s="65">
        <f t="shared" si="0"/>
        <v>91.431687507407659</v>
      </c>
      <c r="H3" s="65">
        <f t="shared" si="0"/>
        <v>89.955072235605101</v>
      </c>
      <c r="I3" s="65">
        <f t="shared" si="0"/>
        <v>116.8272950407767</v>
      </c>
      <c r="J3" s="65">
        <f t="shared" si="0"/>
        <v>261.20321562417422</v>
      </c>
      <c r="K3" s="65">
        <f t="shared" si="0"/>
        <v>239.24179632971882</v>
      </c>
      <c r="L3" s="65">
        <f t="shared" si="0"/>
        <v>110.01659721205768</v>
      </c>
      <c r="M3" s="65">
        <f t="shared" si="0"/>
        <v>138.79444128806466</v>
      </c>
      <c r="N3" s="65">
        <f t="shared" si="0"/>
        <v>164.87450110851847</v>
      </c>
      <c r="O3" s="65">
        <f t="shared" si="0"/>
        <v>209.30608566578204</v>
      </c>
      <c r="P3" s="65">
        <f t="shared" si="0"/>
        <v>122.47132691634761</v>
      </c>
      <c r="Q3" s="65">
        <f t="shared" si="0"/>
        <v>133.36483438171925</v>
      </c>
      <c r="R3" s="65">
        <f t="shared" ref="R3:V3" si="1">SUM(R4,R15,R17,R27)</f>
        <v>117.58927411899279</v>
      </c>
      <c r="S3" s="65">
        <f t="shared" si="1"/>
        <v>113.64462095359671</v>
      </c>
      <c r="T3" s="65">
        <f t="shared" si="1"/>
        <v>143.16297515220921</v>
      </c>
      <c r="U3" s="65">
        <f t="shared" si="1"/>
        <v>138.4916657960687</v>
      </c>
      <c r="V3" s="65">
        <f t="shared" si="1"/>
        <v>123.39289278185846</v>
      </c>
      <c r="W3" s="65">
        <f t="shared" ref="W3" si="2">SUM(W4,W15,W17,W27)</f>
        <v>121.22157167851931</v>
      </c>
      <c r="DA3" s="87" t="s">
        <v>658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117.85638649093275</v>
      </c>
      <c r="D4" s="69">
        <f t="shared" si="3"/>
        <v>106.57955513813137</v>
      </c>
      <c r="E4" s="69">
        <f t="shared" si="3"/>
        <v>107.92196699767666</v>
      </c>
      <c r="F4" s="69">
        <f t="shared" si="3"/>
        <v>109.48757392098096</v>
      </c>
      <c r="G4" s="69">
        <f t="shared" si="3"/>
        <v>81.242762055884484</v>
      </c>
      <c r="H4" s="69">
        <f t="shared" si="3"/>
        <v>80.038721520548961</v>
      </c>
      <c r="I4" s="69">
        <f t="shared" si="3"/>
        <v>104.83085767508014</v>
      </c>
      <c r="J4" s="69">
        <f t="shared" si="3"/>
        <v>235.88996539501565</v>
      </c>
      <c r="K4" s="69">
        <f t="shared" si="3"/>
        <v>215.07582678272246</v>
      </c>
      <c r="L4" s="69">
        <f t="shared" si="3"/>
        <v>99.948673771607915</v>
      </c>
      <c r="M4" s="69">
        <f t="shared" si="3"/>
        <v>126.41154728192778</v>
      </c>
      <c r="N4" s="69">
        <f t="shared" si="3"/>
        <v>150.9341604824248</v>
      </c>
      <c r="O4" s="69">
        <f t="shared" si="3"/>
        <v>186.81553690321758</v>
      </c>
      <c r="P4" s="69">
        <f t="shared" si="3"/>
        <v>106.15892614657785</v>
      </c>
      <c r="Q4" s="69">
        <f t="shared" si="3"/>
        <v>114.48887903258083</v>
      </c>
      <c r="R4" s="69">
        <f t="shared" ref="R4:V4" si="4">SUM(R5:R14)</f>
        <v>99.008963299777747</v>
      </c>
      <c r="S4" s="69">
        <f t="shared" si="4"/>
        <v>97.498329857857243</v>
      </c>
      <c r="T4" s="69">
        <f t="shared" si="4"/>
        <v>117.41325483355126</v>
      </c>
      <c r="U4" s="69">
        <f t="shared" si="4"/>
        <v>113.89597708221645</v>
      </c>
      <c r="V4" s="69">
        <f t="shared" si="4"/>
        <v>100.78102024491292</v>
      </c>
      <c r="W4" s="69">
        <f t="shared" ref="W4" si="5">SUM(W5:W14)</f>
        <v>100.00404100801924</v>
      </c>
      <c r="DA4" s="88" t="s">
        <v>659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660</v>
      </c>
    </row>
    <row r="6" spans="1:105" ht="12" customHeight="1" x14ac:dyDescent="0.25">
      <c r="A6" s="28" t="s">
        <v>74</v>
      </c>
      <c r="B6" s="72"/>
      <c r="C6" s="72">
        <v>0</v>
      </c>
      <c r="D6" s="72">
        <v>0.26403414357926086</v>
      </c>
      <c r="E6" s="72">
        <v>0.2233666479009003</v>
      </c>
      <c r="F6" s="72">
        <v>0.12304955920603079</v>
      </c>
      <c r="G6" s="72">
        <v>0.17151197357817846</v>
      </c>
      <c r="H6" s="72">
        <v>8.3883129837452677E-2</v>
      </c>
      <c r="I6" s="72">
        <v>9.1905010581188676E-2</v>
      </c>
      <c r="J6" s="72">
        <v>3.9319765497490888E-2</v>
      </c>
      <c r="K6" s="72">
        <v>1.5260299466227506E-3</v>
      </c>
      <c r="L6" s="72">
        <v>0</v>
      </c>
      <c r="M6" s="72">
        <v>0</v>
      </c>
      <c r="N6" s="72">
        <v>5.1532903569074313E-2</v>
      </c>
      <c r="O6" s="72">
        <v>9.3432104394193666E-2</v>
      </c>
      <c r="P6" s="72">
        <v>0.28160227917756586</v>
      </c>
      <c r="Q6" s="72">
        <v>0</v>
      </c>
      <c r="R6" s="72">
        <v>2.8085820010084524E-2</v>
      </c>
      <c r="S6" s="72">
        <v>4.7104706500258095E-2</v>
      </c>
      <c r="T6" s="72">
        <v>0.12716809967736065</v>
      </c>
      <c r="U6" s="72">
        <v>9.6722311473133413E-2</v>
      </c>
      <c r="V6" s="72">
        <v>7.457315660323692E-2</v>
      </c>
      <c r="W6" s="72">
        <v>2.0420189143370314E-2</v>
      </c>
      <c r="DA6" s="89" t="s">
        <v>661</v>
      </c>
    </row>
    <row r="7" spans="1:105" ht="12" customHeight="1" x14ac:dyDescent="0.25">
      <c r="A7" s="28" t="s">
        <v>205</v>
      </c>
      <c r="B7" s="72"/>
      <c r="C7" s="72">
        <v>2.8367744727198807</v>
      </c>
      <c r="D7" s="72">
        <v>0</v>
      </c>
      <c r="E7" s="72">
        <v>0</v>
      </c>
      <c r="F7" s="72">
        <v>0</v>
      </c>
      <c r="G7" s="72">
        <v>7.5086526896241228</v>
      </c>
      <c r="H7" s="72">
        <v>3.5597468775875246E-2</v>
      </c>
      <c r="I7" s="72">
        <v>2.2404877419041354</v>
      </c>
      <c r="J7" s="72">
        <v>4.0222432882183079E-2</v>
      </c>
      <c r="K7" s="72">
        <v>4.0159213779221643</v>
      </c>
      <c r="L7" s="72">
        <v>3.5686622912171146</v>
      </c>
      <c r="M7" s="72">
        <v>7.9027015490466663</v>
      </c>
      <c r="N7" s="72">
        <v>12.438788417202142</v>
      </c>
      <c r="O7" s="72">
        <v>17.653755662343634</v>
      </c>
      <c r="P7" s="72">
        <v>1.9887618845952768</v>
      </c>
      <c r="Q7" s="72">
        <v>0.4120968815392948</v>
      </c>
      <c r="R7" s="72">
        <v>0</v>
      </c>
      <c r="S7" s="72">
        <v>0</v>
      </c>
      <c r="T7" s="72">
        <v>0.434823043105243</v>
      </c>
      <c r="U7" s="72">
        <v>3.1484742548886286</v>
      </c>
      <c r="V7" s="72">
        <v>5.1434892447346607</v>
      </c>
      <c r="W7" s="72">
        <v>3.9565591751243985</v>
      </c>
      <c r="DA7" s="89" t="s">
        <v>662</v>
      </c>
    </row>
    <row r="8" spans="1:105" ht="12" customHeight="1" x14ac:dyDescent="0.25">
      <c r="A8" s="28" t="s">
        <v>192</v>
      </c>
      <c r="B8" s="72"/>
      <c r="C8" s="72">
        <v>0.77479495890364791</v>
      </c>
      <c r="D8" s="72">
        <v>0</v>
      </c>
      <c r="E8" s="72">
        <v>0</v>
      </c>
      <c r="F8" s="72">
        <v>0</v>
      </c>
      <c r="G8" s="72">
        <v>0</v>
      </c>
      <c r="H8" s="72">
        <v>0.30393672664647797</v>
      </c>
      <c r="I8" s="72">
        <v>3.2839038372102101</v>
      </c>
      <c r="J8" s="72">
        <v>13.845235530188017</v>
      </c>
      <c r="K8" s="72">
        <v>9.2772731095565195</v>
      </c>
      <c r="L8" s="72">
        <v>0.68854878456238244</v>
      </c>
      <c r="M8" s="72">
        <v>0</v>
      </c>
      <c r="N8" s="72">
        <v>0</v>
      </c>
      <c r="O8" s="72">
        <v>5.173967992598294E-2</v>
      </c>
      <c r="P8" s="72">
        <v>0.79110389155866745</v>
      </c>
      <c r="Q8" s="72">
        <v>0.27006669195273802</v>
      </c>
      <c r="R8" s="72">
        <v>0</v>
      </c>
      <c r="S8" s="72">
        <v>0</v>
      </c>
      <c r="T8" s="72">
        <v>0</v>
      </c>
      <c r="U8" s="72">
        <v>0</v>
      </c>
      <c r="V8" s="72">
        <v>5.3128238043561812E-4</v>
      </c>
      <c r="W8" s="72">
        <v>0</v>
      </c>
      <c r="DA8" s="89" t="s">
        <v>663</v>
      </c>
    </row>
    <row r="9" spans="1:105" ht="12" customHeight="1" x14ac:dyDescent="0.25">
      <c r="A9" s="28" t="s">
        <v>207</v>
      </c>
      <c r="B9" s="72"/>
      <c r="C9" s="72">
        <v>3.9716894242874425</v>
      </c>
      <c r="D9" s="72">
        <v>10.283031419773991</v>
      </c>
      <c r="E9" s="72">
        <v>11.367597553037072</v>
      </c>
      <c r="F9" s="72">
        <v>12.629150572899228</v>
      </c>
      <c r="G9" s="72">
        <v>13.113698013446259</v>
      </c>
      <c r="H9" s="72">
        <v>11.560093107583461</v>
      </c>
      <c r="I9" s="72">
        <v>14.478781267744955</v>
      </c>
      <c r="J9" s="72">
        <v>21.319524822275536</v>
      </c>
      <c r="K9" s="72">
        <v>29.647060912864347</v>
      </c>
      <c r="L9" s="72">
        <v>21.658846432866401</v>
      </c>
      <c r="M9" s="72">
        <v>54.147672683079072</v>
      </c>
      <c r="N9" s="72">
        <v>28.591474672112462</v>
      </c>
      <c r="O9" s="72">
        <v>13.639437930658307</v>
      </c>
      <c r="P9" s="72">
        <v>0</v>
      </c>
      <c r="Q9" s="72">
        <v>2.7082218173153314</v>
      </c>
      <c r="R9" s="72">
        <v>3.4725412649629788</v>
      </c>
      <c r="S9" s="72">
        <v>5.0403004984868227</v>
      </c>
      <c r="T9" s="72">
        <v>7.252439693060083</v>
      </c>
      <c r="U9" s="72">
        <v>14.57087935927178</v>
      </c>
      <c r="V9" s="72">
        <v>22.752175033786486</v>
      </c>
      <c r="W9" s="72">
        <v>15.528294570608256</v>
      </c>
      <c r="DA9" s="89" t="s">
        <v>664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665</v>
      </c>
    </row>
    <row r="11" spans="1:105" ht="12" customHeight="1" x14ac:dyDescent="0.25">
      <c r="A11" s="28" t="s">
        <v>203</v>
      </c>
      <c r="B11" s="72"/>
      <c r="C11" s="72">
        <v>73.503038199601164</v>
      </c>
      <c r="D11" s="72">
        <v>56.206917658703013</v>
      </c>
      <c r="E11" s="72">
        <v>55.811032623315867</v>
      </c>
      <c r="F11" s="72">
        <v>56.676436518674585</v>
      </c>
      <c r="G11" s="72">
        <v>25.543805774473736</v>
      </c>
      <c r="H11" s="72">
        <v>34.666454202561738</v>
      </c>
      <c r="I11" s="72">
        <v>46.518888415885115</v>
      </c>
      <c r="J11" s="72">
        <v>126.54091508671772</v>
      </c>
      <c r="K11" s="72">
        <v>94.880128074741023</v>
      </c>
      <c r="L11" s="72">
        <v>22.116350590714003</v>
      </c>
      <c r="M11" s="72">
        <v>21.194208038224104</v>
      </c>
      <c r="N11" s="72">
        <v>49.404763428186456</v>
      </c>
      <c r="O11" s="72">
        <v>71.00300314389051</v>
      </c>
      <c r="P11" s="72">
        <v>56.01268524699924</v>
      </c>
      <c r="Q11" s="72">
        <v>54.336701373958867</v>
      </c>
      <c r="R11" s="72">
        <v>51.685145467488837</v>
      </c>
      <c r="S11" s="72">
        <v>50.667394099392538</v>
      </c>
      <c r="T11" s="72">
        <v>58.397125797394111</v>
      </c>
      <c r="U11" s="72">
        <v>54.305566810357547</v>
      </c>
      <c r="V11" s="72">
        <v>39.742788054318666</v>
      </c>
      <c r="W11" s="72">
        <v>42.89169052196452</v>
      </c>
      <c r="DA11" s="89" t="s">
        <v>666</v>
      </c>
    </row>
    <row r="12" spans="1:105" ht="12" customHeight="1" x14ac:dyDescent="0.25">
      <c r="A12" s="28" t="s">
        <v>95</v>
      </c>
      <c r="B12" s="72"/>
      <c r="C12" s="72">
        <v>29.887479558376853</v>
      </c>
      <c r="D12" s="72">
        <v>39.574028295845366</v>
      </c>
      <c r="E12" s="72">
        <v>39.250586131435398</v>
      </c>
      <c r="F12" s="72">
        <v>33.773394739805155</v>
      </c>
      <c r="G12" s="72">
        <v>28.578334028167482</v>
      </c>
      <c r="H12" s="72">
        <v>21.789985390514097</v>
      </c>
      <c r="I12" s="72">
        <v>19.351606135088605</v>
      </c>
      <c r="J12" s="72">
        <v>31.726817192500373</v>
      </c>
      <c r="K12" s="72">
        <v>27.016014297527352</v>
      </c>
      <c r="L12" s="72">
        <v>15.159458613068374</v>
      </c>
      <c r="M12" s="72">
        <v>9.5702056297314595</v>
      </c>
      <c r="N12" s="72">
        <v>8.2202430516537515</v>
      </c>
      <c r="O12" s="72">
        <v>17.743550090137699</v>
      </c>
      <c r="P12" s="72">
        <v>14.454105841478709</v>
      </c>
      <c r="Q12" s="72">
        <v>13.355423535139835</v>
      </c>
      <c r="R12" s="72">
        <v>14.385403930685651</v>
      </c>
      <c r="S12" s="72">
        <v>9.2363453358173313</v>
      </c>
      <c r="T12" s="72">
        <v>19.193204181628666</v>
      </c>
      <c r="U12" s="72">
        <v>13.908445544506993</v>
      </c>
      <c r="V12" s="72">
        <v>13.554867098388486</v>
      </c>
      <c r="W12" s="72">
        <v>7.6119613190677597</v>
      </c>
      <c r="DA12" s="89" t="s">
        <v>667</v>
      </c>
    </row>
    <row r="13" spans="1:105" ht="12" customHeight="1" x14ac:dyDescent="0.25">
      <c r="A13" s="73" t="s">
        <v>94</v>
      </c>
      <c r="B13" s="74"/>
      <c r="C13" s="74">
        <v>6.5563086533652308</v>
      </c>
      <c r="D13" s="74">
        <v>0</v>
      </c>
      <c r="E13" s="74">
        <v>1.0186585308628029</v>
      </c>
      <c r="F13" s="74">
        <v>6.0332655392155301</v>
      </c>
      <c r="G13" s="74">
        <v>6.0911121656135876</v>
      </c>
      <c r="H13" s="74">
        <v>11.424563300485453</v>
      </c>
      <c r="I13" s="74">
        <v>18.580248463251344</v>
      </c>
      <c r="J13" s="74">
        <v>41.703931170940542</v>
      </c>
      <c r="K13" s="74">
        <v>49.641714918260774</v>
      </c>
      <c r="L13" s="74">
        <v>36.532880070076878</v>
      </c>
      <c r="M13" s="74">
        <v>33.177167811052207</v>
      </c>
      <c r="N13" s="74">
        <v>51.800596328579026</v>
      </c>
      <c r="O13" s="74">
        <v>66.159818092932483</v>
      </c>
      <c r="P13" s="74">
        <v>32.434027520239994</v>
      </c>
      <c r="Q13" s="74">
        <v>43.229167615336422</v>
      </c>
      <c r="R13" s="74">
        <v>29.271745234514498</v>
      </c>
      <c r="S13" s="74">
        <v>32.335934976798235</v>
      </c>
      <c r="T13" s="74">
        <v>31.797368806048166</v>
      </c>
      <c r="U13" s="74">
        <v>27.595126778591045</v>
      </c>
      <c r="V13" s="74">
        <v>19.21859991262243</v>
      </c>
      <c r="W13" s="74">
        <v>29.74263203486689</v>
      </c>
      <c r="DA13" s="90" t="s">
        <v>668</v>
      </c>
    </row>
    <row r="14" spans="1:105" ht="12" customHeight="1" x14ac:dyDescent="0.25">
      <c r="A14" s="75" t="s">
        <v>97</v>
      </c>
      <c r="B14" s="76"/>
      <c r="C14" s="76">
        <v>0.32630122367853209</v>
      </c>
      <c r="D14" s="76">
        <v>0.25154362022973453</v>
      </c>
      <c r="E14" s="76">
        <v>0.25072551112461028</v>
      </c>
      <c r="F14" s="76">
        <v>0.25227699118042174</v>
      </c>
      <c r="G14" s="76">
        <v>0.23564741098111669</v>
      </c>
      <c r="H14" s="76">
        <v>0.17420819414440469</v>
      </c>
      <c r="I14" s="76">
        <v>0.28503680341460103</v>
      </c>
      <c r="J14" s="76">
        <v>0.67399939401381093</v>
      </c>
      <c r="K14" s="76">
        <v>0.59618806190367024</v>
      </c>
      <c r="L14" s="76">
        <v>0.22392698910276312</v>
      </c>
      <c r="M14" s="76">
        <v>0.41959157079427556</v>
      </c>
      <c r="N14" s="76">
        <v>0.42676168112187712</v>
      </c>
      <c r="O14" s="76">
        <v>0.47080019893477226</v>
      </c>
      <c r="P14" s="76">
        <v>0.19663948252839605</v>
      </c>
      <c r="Q14" s="76">
        <v>0.17720111733834007</v>
      </c>
      <c r="R14" s="76">
        <v>0.16604158211569242</v>
      </c>
      <c r="S14" s="76">
        <v>0.17125024086206303</v>
      </c>
      <c r="T14" s="76">
        <v>0.21112521263763756</v>
      </c>
      <c r="U14" s="76">
        <v>0.27076202312731895</v>
      </c>
      <c r="V14" s="76">
        <v>0.29399646207852403</v>
      </c>
      <c r="W14" s="76">
        <v>0.25248319724404578</v>
      </c>
      <c r="DA14" s="91" t="s">
        <v>669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1.6582668114094402E-2</v>
      </c>
      <c r="D15" s="69">
        <f t="shared" si="6"/>
        <v>2.0586673457294254E-2</v>
      </c>
      <c r="E15" s="69">
        <f t="shared" si="6"/>
        <v>2.2262629782265345E-2</v>
      </c>
      <c r="F15" s="69">
        <f t="shared" si="6"/>
        <v>2.954625967812307E-2</v>
      </c>
      <c r="G15" s="69">
        <f t="shared" si="6"/>
        <v>3.5443256579946743E-2</v>
      </c>
      <c r="H15" s="69">
        <f t="shared" si="6"/>
        <v>3.7366678683150446E-2</v>
      </c>
      <c r="I15" s="69">
        <f t="shared" si="6"/>
        <v>4.2665349169132449E-2</v>
      </c>
      <c r="J15" s="69">
        <f t="shared" si="6"/>
        <v>2.321059999479071E-2</v>
      </c>
      <c r="K15" s="69">
        <f t="shared" si="6"/>
        <v>5.6537186724052502E-2</v>
      </c>
      <c r="L15" s="69">
        <f t="shared" si="6"/>
        <v>5.4671849616652446E-2</v>
      </c>
      <c r="M15" s="69">
        <f t="shared" si="6"/>
        <v>4.0735380087827788E-2</v>
      </c>
      <c r="N15" s="69">
        <f t="shared" si="6"/>
        <v>6.1010500739885343E-2</v>
      </c>
      <c r="O15" s="69">
        <f t="shared" si="6"/>
        <v>7.2557222113248457E-2</v>
      </c>
      <c r="P15" s="69">
        <f t="shared" si="6"/>
        <v>9.4421029125063505E-2</v>
      </c>
      <c r="Q15" s="69">
        <f t="shared" si="6"/>
        <v>5.7792575486788338E-2</v>
      </c>
      <c r="R15" s="69">
        <f t="shared" si="6"/>
        <v>3.5036634169335015E-2</v>
      </c>
      <c r="S15" s="69">
        <f t="shared" si="6"/>
        <v>6.5874616319865978E-2</v>
      </c>
      <c r="T15" s="69">
        <f t="shared" si="6"/>
        <v>6.2601688696169264E-2</v>
      </c>
      <c r="U15" s="69">
        <f t="shared" si="6"/>
        <v>8.4968162579609388E-2</v>
      </c>
      <c r="V15" s="69">
        <f t="shared" si="6"/>
        <v>0.14971974518777215</v>
      </c>
      <c r="W15" s="69">
        <f t="shared" si="6"/>
        <v>2.6849497043360464E-2</v>
      </c>
      <c r="DA15" s="88" t="s">
        <v>670</v>
      </c>
    </row>
    <row r="16" spans="1:105" ht="12" customHeight="1" x14ac:dyDescent="0.25">
      <c r="A16" s="28" t="s">
        <v>91</v>
      </c>
      <c r="B16" s="72"/>
      <c r="C16" s="72">
        <v>1.6582668114094402E-2</v>
      </c>
      <c r="D16" s="72">
        <v>2.0586673457294254E-2</v>
      </c>
      <c r="E16" s="72">
        <v>2.2262629782265345E-2</v>
      </c>
      <c r="F16" s="72">
        <v>2.954625967812307E-2</v>
      </c>
      <c r="G16" s="72">
        <v>3.5443256579946743E-2</v>
      </c>
      <c r="H16" s="72">
        <v>3.7366678683150446E-2</v>
      </c>
      <c r="I16" s="72">
        <v>4.2665349169132449E-2</v>
      </c>
      <c r="J16" s="72">
        <v>2.321059999479071E-2</v>
      </c>
      <c r="K16" s="72">
        <v>5.6537186724052502E-2</v>
      </c>
      <c r="L16" s="72">
        <v>5.4671849616652446E-2</v>
      </c>
      <c r="M16" s="72">
        <v>4.0735380087827788E-2</v>
      </c>
      <c r="N16" s="72">
        <v>6.1010500739885343E-2</v>
      </c>
      <c r="O16" s="72">
        <v>7.2557222113248457E-2</v>
      </c>
      <c r="P16" s="72">
        <v>9.4421029125063505E-2</v>
      </c>
      <c r="Q16" s="72">
        <v>5.7792575486788338E-2</v>
      </c>
      <c r="R16" s="72">
        <v>3.5036634169335015E-2</v>
      </c>
      <c r="S16" s="72">
        <v>6.5874616319865978E-2</v>
      </c>
      <c r="T16" s="72">
        <v>6.2601688696169264E-2</v>
      </c>
      <c r="U16" s="72">
        <v>8.4968162579609388E-2</v>
      </c>
      <c r="V16" s="72">
        <v>0.14971974518777215</v>
      </c>
      <c r="W16" s="72">
        <v>2.6849497043360464E-2</v>
      </c>
      <c r="DA16" s="89" t="s">
        <v>671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10.270698585322807</v>
      </c>
      <c r="D17" s="69">
        <f t="shared" si="7"/>
        <v>10.605960188080727</v>
      </c>
      <c r="E17" s="69">
        <f t="shared" si="7"/>
        <v>11.012161238296407</v>
      </c>
      <c r="F17" s="69">
        <f t="shared" si="7"/>
        <v>11.491526924796865</v>
      </c>
      <c r="G17" s="69">
        <f t="shared" si="7"/>
        <v>8.7931827236490374</v>
      </c>
      <c r="H17" s="69">
        <f t="shared" si="7"/>
        <v>8.4945888122000497</v>
      </c>
      <c r="I17" s="69">
        <f t="shared" si="7"/>
        <v>10.230168857788483</v>
      </c>
      <c r="J17" s="69">
        <f t="shared" si="7"/>
        <v>21.629575134967244</v>
      </c>
      <c r="K17" s="69">
        <f t="shared" si="7"/>
        <v>20.518997933354019</v>
      </c>
      <c r="L17" s="69">
        <f t="shared" si="7"/>
        <v>8.3638065617083548</v>
      </c>
      <c r="M17" s="69">
        <f t="shared" si="7"/>
        <v>10.491156932570448</v>
      </c>
      <c r="N17" s="69">
        <f t="shared" si="7"/>
        <v>11.648595737278404</v>
      </c>
      <c r="O17" s="69">
        <f t="shared" si="7"/>
        <v>18.725610186677336</v>
      </c>
      <c r="P17" s="69">
        <f t="shared" si="7"/>
        <v>13.485000561185991</v>
      </c>
      <c r="Q17" s="69">
        <f t="shared" si="7"/>
        <v>15.62442228409185</v>
      </c>
      <c r="R17" s="69">
        <f t="shared" ref="R17:V17" si="8">SUM(R18:R26)</f>
        <v>15.605263089824636</v>
      </c>
      <c r="S17" s="69">
        <f t="shared" si="8"/>
        <v>13.180470860060382</v>
      </c>
      <c r="T17" s="69">
        <f t="shared" si="8"/>
        <v>21.094784538442536</v>
      </c>
      <c r="U17" s="69">
        <f t="shared" si="8"/>
        <v>20.089931354349378</v>
      </c>
      <c r="V17" s="69">
        <f t="shared" si="8"/>
        <v>18.258698012820467</v>
      </c>
      <c r="W17" s="69">
        <f t="shared" ref="W17" si="9">SUM(W18:W26)</f>
        <v>17.428612811926463</v>
      </c>
      <c r="DA17" s="88" t="s">
        <v>672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673</v>
      </c>
    </row>
    <row r="19" spans="1:105" s="2" customFormat="1" ht="12" customHeight="1" x14ac:dyDescent="0.25">
      <c r="A19" s="28" t="s">
        <v>74</v>
      </c>
      <c r="B19" s="72"/>
      <c r="C19" s="72">
        <v>0</v>
      </c>
      <c r="D19" s="72">
        <v>3.7442722093423357E-2</v>
      </c>
      <c r="E19" s="72">
        <v>3.3173412961237998E-2</v>
      </c>
      <c r="F19" s="72">
        <v>2.0757690726853392E-2</v>
      </c>
      <c r="G19" s="72">
        <v>2.7572591232842659E-2</v>
      </c>
      <c r="H19" s="72">
        <v>1.6648301573488646E-2</v>
      </c>
      <c r="I19" s="72">
        <v>3.2033179614130297E-2</v>
      </c>
      <c r="J19" s="72">
        <v>4.5072732481121404E-2</v>
      </c>
      <c r="K19" s="72">
        <v>3.5185230956607881E-2</v>
      </c>
      <c r="L19" s="72">
        <v>2.3599862040886856E-2</v>
      </c>
      <c r="M19" s="72">
        <v>2.0661821641740574E-2</v>
      </c>
      <c r="N19" s="72">
        <v>2.6780132670244382E-2</v>
      </c>
      <c r="O19" s="72">
        <v>4.6511471020145814E-2</v>
      </c>
      <c r="P19" s="72">
        <v>7.2530734645607053E-2</v>
      </c>
      <c r="Q19" s="72">
        <v>5.2385181752378418E-3</v>
      </c>
      <c r="R19" s="72">
        <v>1.9727625850805942E-2</v>
      </c>
      <c r="S19" s="72">
        <v>2.0673548411640791E-2</v>
      </c>
      <c r="T19" s="72">
        <v>4.2829350761454964E-2</v>
      </c>
      <c r="U19" s="72">
        <v>4.5824104770596702E-2</v>
      </c>
      <c r="V19" s="72">
        <v>4.6538657919223306E-2</v>
      </c>
      <c r="W19" s="72">
        <v>4.7206433482348889E-2</v>
      </c>
      <c r="DA19" s="89" t="s">
        <v>674</v>
      </c>
    </row>
    <row r="20" spans="1:105" ht="12" customHeight="1" x14ac:dyDescent="0.25">
      <c r="A20" s="28" t="s">
        <v>205</v>
      </c>
      <c r="B20" s="72"/>
      <c r="C20" s="72">
        <v>0.14408752600814809</v>
      </c>
      <c r="D20" s="72">
        <v>0</v>
      </c>
      <c r="E20" s="72">
        <v>0</v>
      </c>
      <c r="F20" s="72">
        <v>0</v>
      </c>
      <c r="G20" s="72">
        <v>0.42573027707915628</v>
      </c>
      <c r="H20" s="72">
        <v>2.5609297474660572E-4</v>
      </c>
      <c r="I20" s="72">
        <v>0.15582430454948223</v>
      </c>
      <c r="J20" s="72">
        <v>2.9110100914755406E-3</v>
      </c>
      <c r="K20" s="72">
        <v>0.3021773043418961</v>
      </c>
      <c r="L20" s="72">
        <v>0.21649773824831861</v>
      </c>
      <c r="M20" s="72">
        <v>0.53996635552323935</v>
      </c>
      <c r="N20" s="72">
        <v>0.81776903225425368</v>
      </c>
      <c r="O20" s="72">
        <v>1.2944808066719582</v>
      </c>
      <c r="P20" s="72">
        <v>0.13328385114672262</v>
      </c>
      <c r="Q20" s="72">
        <v>2.8494806812739189E-2</v>
      </c>
      <c r="R20" s="72">
        <v>0</v>
      </c>
      <c r="S20" s="72">
        <v>0</v>
      </c>
      <c r="T20" s="72">
        <v>1.8169688119960302E-2</v>
      </c>
      <c r="U20" s="72">
        <v>7.2501143348702127E-2</v>
      </c>
      <c r="V20" s="72">
        <v>0.25906831029505217</v>
      </c>
      <c r="W20" s="72">
        <v>6.0200372530572845E-2</v>
      </c>
      <c r="DA20" s="89" t="s">
        <v>675</v>
      </c>
    </row>
    <row r="21" spans="1:105" ht="12" customHeight="1" x14ac:dyDescent="0.25">
      <c r="A21" s="28" t="s">
        <v>192</v>
      </c>
      <c r="B21" s="72"/>
      <c r="C21" s="72">
        <v>4.7598141505168709E-2</v>
      </c>
      <c r="D21" s="72">
        <v>0</v>
      </c>
      <c r="E21" s="72">
        <v>0</v>
      </c>
      <c r="F21" s="72">
        <v>0</v>
      </c>
      <c r="G21" s="72">
        <v>0</v>
      </c>
      <c r="H21" s="72">
        <v>1.3795016330143912E-2</v>
      </c>
      <c r="I21" s="72">
        <v>0.23568519506431776</v>
      </c>
      <c r="J21" s="72">
        <v>0.94809765264176227</v>
      </c>
      <c r="K21" s="72">
        <v>0.65137133006478465</v>
      </c>
      <c r="L21" s="72">
        <v>4.0738025324944027E-2</v>
      </c>
      <c r="M21" s="72">
        <v>0</v>
      </c>
      <c r="N21" s="72">
        <v>0</v>
      </c>
      <c r="O21" s="72">
        <v>1.7803438365728988E-3</v>
      </c>
      <c r="P21" s="72">
        <v>4.7279711011302773E-2</v>
      </c>
      <c r="Q21" s="72">
        <v>5.862487967104253E-3</v>
      </c>
      <c r="R21" s="72">
        <v>0</v>
      </c>
      <c r="S21" s="72">
        <v>0</v>
      </c>
      <c r="T21" s="72">
        <v>0</v>
      </c>
      <c r="U21" s="72">
        <v>0</v>
      </c>
      <c r="V21" s="72">
        <v>6.4575718291960617E-5</v>
      </c>
      <c r="W21" s="72">
        <v>0</v>
      </c>
      <c r="DA21" s="89" t="s">
        <v>676</v>
      </c>
    </row>
    <row r="22" spans="1:105" ht="12" customHeight="1" x14ac:dyDescent="0.25">
      <c r="A22" s="28" t="s">
        <v>207</v>
      </c>
      <c r="B22" s="72"/>
      <c r="C22" s="72">
        <v>0.23684914184808828</v>
      </c>
      <c r="D22" s="72">
        <v>0.64171491076005405</v>
      </c>
      <c r="E22" s="72">
        <v>0.6973062662900833</v>
      </c>
      <c r="F22" s="72">
        <v>0.80206034716122687</v>
      </c>
      <c r="G22" s="72">
        <v>0.80019431083715142</v>
      </c>
      <c r="H22" s="72">
        <v>0.71853883008984842</v>
      </c>
      <c r="I22" s="72">
        <v>0.93995449853583524</v>
      </c>
      <c r="J22" s="72">
        <v>1.3301651729033312</v>
      </c>
      <c r="K22" s="72">
        <v>1.8974870878556431</v>
      </c>
      <c r="L22" s="72">
        <v>1.128800287138521</v>
      </c>
      <c r="M22" s="72">
        <v>3.2813547757271397</v>
      </c>
      <c r="N22" s="72">
        <v>1.6779028255360349</v>
      </c>
      <c r="O22" s="72">
        <v>0.90895372438968891</v>
      </c>
      <c r="P22" s="72">
        <v>0</v>
      </c>
      <c r="Q22" s="72">
        <v>0.17627189556251471</v>
      </c>
      <c r="R22" s="72">
        <v>0.27157001699691907</v>
      </c>
      <c r="S22" s="72">
        <v>0.41284715026535762</v>
      </c>
      <c r="T22" s="72">
        <v>0.70192941866140501</v>
      </c>
      <c r="U22" s="72">
        <v>1.6182495837024018</v>
      </c>
      <c r="V22" s="72">
        <v>2.6199526623484393</v>
      </c>
      <c r="W22" s="72">
        <v>1.9455852257132504</v>
      </c>
      <c r="DA22" s="89" t="s">
        <v>677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678</v>
      </c>
    </row>
    <row r="24" spans="1:105" ht="12" customHeight="1" x14ac:dyDescent="0.25">
      <c r="A24" s="28" t="s">
        <v>203</v>
      </c>
      <c r="B24" s="72"/>
      <c r="C24" s="72">
        <v>4.3414621095077992</v>
      </c>
      <c r="D24" s="72">
        <v>3.4952798432728374</v>
      </c>
      <c r="E24" s="72">
        <v>3.1926112399444797</v>
      </c>
      <c r="F24" s="72">
        <v>3.0265111923771788</v>
      </c>
      <c r="G24" s="72">
        <v>1.6534380635572723</v>
      </c>
      <c r="H24" s="72">
        <v>2.2571936664119892</v>
      </c>
      <c r="I24" s="72">
        <v>3.0830713550276312</v>
      </c>
      <c r="J24" s="72">
        <v>5.7960886683683555</v>
      </c>
      <c r="K24" s="72">
        <v>4.8992392111238985</v>
      </c>
      <c r="L24" s="72">
        <v>1.2260819473367226</v>
      </c>
      <c r="M24" s="72">
        <v>1.3679770092477457</v>
      </c>
      <c r="N24" s="72">
        <v>3.0682848862436889</v>
      </c>
      <c r="O24" s="72">
        <v>4.9820026645226241</v>
      </c>
      <c r="P24" s="72">
        <v>4.2167383457433241</v>
      </c>
      <c r="Q24" s="72">
        <v>4.4617749314533643</v>
      </c>
      <c r="R24" s="72">
        <v>3.959102454421596</v>
      </c>
      <c r="S24" s="72">
        <v>4.2128982980575209</v>
      </c>
      <c r="T24" s="72">
        <v>6.1156079437750321</v>
      </c>
      <c r="U24" s="72">
        <v>6.1277729762083366</v>
      </c>
      <c r="V24" s="72">
        <v>4.526297150141068</v>
      </c>
      <c r="W24" s="72">
        <v>5.1882809323412982</v>
      </c>
      <c r="DA24" s="89" t="s">
        <v>679</v>
      </c>
    </row>
    <row r="25" spans="1:105" ht="12" customHeight="1" x14ac:dyDescent="0.25">
      <c r="A25" s="73" t="s">
        <v>53</v>
      </c>
      <c r="B25" s="74"/>
      <c r="C25" s="74">
        <v>5.4010120923119871</v>
      </c>
      <c r="D25" s="74">
        <v>6.2715363930328367</v>
      </c>
      <c r="E25" s="74">
        <v>6.9536012993006429</v>
      </c>
      <c r="F25" s="74">
        <v>7.5052442292424297</v>
      </c>
      <c r="G25" s="74">
        <v>5.7239034399350643</v>
      </c>
      <c r="H25" s="74">
        <v>5.348128290469905</v>
      </c>
      <c r="I25" s="74">
        <v>5.1213807180965825</v>
      </c>
      <c r="J25" s="74">
        <v>12.81088817877105</v>
      </c>
      <c r="K25" s="74">
        <v>12.471501593683985</v>
      </c>
      <c r="L25" s="74">
        <v>5.5161081446582623</v>
      </c>
      <c r="M25" s="74">
        <v>5.1118744518242529</v>
      </c>
      <c r="N25" s="74">
        <v>5.8340783688577051</v>
      </c>
      <c r="O25" s="74">
        <v>11.074865157013605</v>
      </c>
      <c r="P25" s="74">
        <v>8.5941197097255255</v>
      </c>
      <c r="Q25" s="74">
        <v>10.433838546149442</v>
      </c>
      <c r="R25" s="74">
        <v>11.023214692498829</v>
      </c>
      <c r="S25" s="74">
        <v>8.2968999270236807</v>
      </c>
      <c r="T25" s="74">
        <v>13.839583438525123</v>
      </c>
      <c r="U25" s="74">
        <v>11.883868243585416</v>
      </c>
      <c r="V25" s="74">
        <v>10.46837624543253</v>
      </c>
      <c r="W25" s="74">
        <v>9.8831152264652786</v>
      </c>
      <c r="DA25" s="90" t="s">
        <v>680</v>
      </c>
    </row>
    <row r="26" spans="1:105" ht="12" customHeight="1" x14ac:dyDescent="0.25">
      <c r="A26" s="32" t="s">
        <v>52</v>
      </c>
      <c r="B26" s="77"/>
      <c r="C26" s="77">
        <v>9.9689574141615972E-2</v>
      </c>
      <c r="D26" s="77">
        <v>0.15998631892157708</v>
      </c>
      <c r="E26" s="77">
        <v>0.13546901979996318</v>
      </c>
      <c r="F26" s="77">
        <v>0.13695346528917651</v>
      </c>
      <c r="G26" s="77">
        <v>0.16234404100754968</v>
      </c>
      <c r="H26" s="77">
        <v>0.14002861434992903</v>
      </c>
      <c r="I26" s="77">
        <v>0.66221960690050385</v>
      </c>
      <c r="J26" s="77">
        <v>0.69635171971014653</v>
      </c>
      <c r="K26" s="77">
        <v>0.26203617532720241</v>
      </c>
      <c r="L26" s="77">
        <v>0.21198055696070062</v>
      </c>
      <c r="M26" s="77">
        <v>0.16932251860632849</v>
      </c>
      <c r="N26" s="77">
        <v>0.22378049171647701</v>
      </c>
      <c r="O26" s="77">
        <v>0.41701601922274212</v>
      </c>
      <c r="P26" s="77">
        <v>0.42104820891350891</v>
      </c>
      <c r="Q26" s="77">
        <v>0.5129410979714476</v>
      </c>
      <c r="R26" s="77">
        <v>0.33164830005648649</v>
      </c>
      <c r="S26" s="77">
        <v>0.23715193630218059</v>
      </c>
      <c r="T26" s="77">
        <v>0.37666469859955681</v>
      </c>
      <c r="U26" s="77">
        <v>0.34171530273392298</v>
      </c>
      <c r="V26" s="77">
        <v>0.33840041096585893</v>
      </c>
      <c r="W26" s="77">
        <v>0.30422462139371564</v>
      </c>
      <c r="DA26" s="92" t="s">
        <v>681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1.5051818231873335</v>
      </c>
      <c r="D27" s="69">
        <f t="shared" si="10"/>
        <v>1.5700482305229206</v>
      </c>
      <c r="E27" s="69">
        <f t="shared" si="10"/>
        <v>1.676548344753054</v>
      </c>
      <c r="F27" s="69">
        <f t="shared" si="10"/>
        <v>1.7867546769689111</v>
      </c>
      <c r="G27" s="69">
        <f t="shared" si="10"/>
        <v>1.3602994712941798</v>
      </c>
      <c r="H27" s="69">
        <f t="shared" si="10"/>
        <v>1.3843952241729354</v>
      </c>
      <c r="I27" s="69">
        <f t="shared" si="10"/>
        <v>1.7236031587389522</v>
      </c>
      <c r="J27" s="69">
        <f t="shared" si="10"/>
        <v>3.6604644941965283</v>
      </c>
      <c r="K27" s="69">
        <f t="shared" si="10"/>
        <v>3.5904344269182791</v>
      </c>
      <c r="L27" s="69">
        <f t="shared" si="10"/>
        <v>1.6494450291247504</v>
      </c>
      <c r="M27" s="69">
        <f t="shared" si="10"/>
        <v>1.8510016934786084</v>
      </c>
      <c r="N27" s="69">
        <f t="shared" si="10"/>
        <v>2.2307343880753763</v>
      </c>
      <c r="O27" s="69">
        <f t="shared" si="10"/>
        <v>3.6923813537738597</v>
      </c>
      <c r="P27" s="69">
        <f t="shared" si="10"/>
        <v>2.7329791794587077</v>
      </c>
      <c r="Q27" s="69">
        <f t="shared" si="10"/>
        <v>3.1937404895597736</v>
      </c>
      <c r="R27" s="69">
        <f t="shared" ref="R27:V27" si="11">SUM(R28:R32)</f>
        <v>2.9400110952210756</v>
      </c>
      <c r="S27" s="69">
        <f t="shared" si="11"/>
        <v>2.8999456193592259</v>
      </c>
      <c r="T27" s="69">
        <f t="shared" si="11"/>
        <v>4.5923340915192528</v>
      </c>
      <c r="U27" s="69">
        <f t="shared" si="11"/>
        <v>4.4207891969232795</v>
      </c>
      <c r="V27" s="69">
        <f t="shared" si="11"/>
        <v>4.20345477893731</v>
      </c>
      <c r="W27" s="69">
        <f t="shared" ref="W27" si="12">SUM(W28:W32)</f>
        <v>3.7620683615302397</v>
      </c>
      <c r="DA27" s="88" t="s">
        <v>682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683</v>
      </c>
    </row>
    <row r="29" spans="1:105" s="2" customFormat="1" ht="12" customHeight="1" x14ac:dyDescent="0.25">
      <c r="A29" s="28" t="s">
        <v>74</v>
      </c>
      <c r="B29" s="72"/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DA29" s="89" t="s">
        <v>684</v>
      </c>
    </row>
    <row r="30" spans="1:105" ht="12" customHeight="1" x14ac:dyDescent="0.25">
      <c r="A30" s="28" t="s">
        <v>192</v>
      </c>
      <c r="B30" s="72"/>
      <c r="C30" s="72">
        <v>6.0121758096512599E-3</v>
      </c>
      <c r="D30" s="72">
        <v>0</v>
      </c>
      <c r="E30" s="72">
        <v>0</v>
      </c>
      <c r="F30" s="72">
        <v>0</v>
      </c>
      <c r="G30" s="72">
        <v>0</v>
      </c>
      <c r="H30" s="72">
        <v>2.0411251637707387E-3</v>
      </c>
      <c r="I30" s="72">
        <v>4.090138133219344E-2</v>
      </c>
      <c r="J30" s="72">
        <v>0.16733936240002931</v>
      </c>
      <c r="K30" s="72">
        <v>0.12296747474924294</v>
      </c>
      <c r="L30" s="72">
        <v>7.6535144023741879E-3</v>
      </c>
      <c r="M30" s="72">
        <v>0</v>
      </c>
      <c r="N30" s="72">
        <v>0</v>
      </c>
      <c r="O30" s="72">
        <v>1.9572098376509988E-4</v>
      </c>
      <c r="P30" s="72">
        <v>1.5566125784909216E-2</v>
      </c>
      <c r="Q30" s="72">
        <v>6.1831067267000064E-3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DA30" s="89" t="s">
        <v>685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686</v>
      </c>
    </row>
    <row r="32" spans="1:105" ht="12" customHeight="1" x14ac:dyDescent="0.25">
      <c r="A32" s="32" t="s">
        <v>53</v>
      </c>
      <c r="B32" s="77"/>
      <c r="C32" s="77">
        <v>1.4991696473776823</v>
      </c>
      <c r="D32" s="77">
        <v>1.5700482305229206</v>
      </c>
      <c r="E32" s="77">
        <v>1.676548344753054</v>
      </c>
      <c r="F32" s="77">
        <v>1.7867546769689111</v>
      </c>
      <c r="G32" s="77">
        <v>1.3602994712941798</v>
      </c>
      <c r="H32" s="77">
        <v>1.3823540990091647</v>
      </c>
      <c r="I32" s="77">
        <v>1.6827017774067587</v>
      </c>
      <c r="J32" s="77">
        <v>3.4931251317964991</v>
      </c>
      <c r="K32" s="77">
        <v>3.467466952169036</v>
      </c>
      <c r="L32" s="77">
        <v>1.6417915147223763</v>
      </c>
      <c r="M32" s="77">
        <v>1.8510016934786084</v>
      </c>
      <c r="N32" s="77">
        <v>2.2307343880753763</v>
      </c>
      <c r="O32" s="77">
        <v>3.6921856327900944</v>
      </c>
      <c r="P32" s="77">
        <v>2.7174130536737984</v>
      </c>
      <c r="Q32" s="77">
        <v>3.1875573828330737</v>
      </c>
      <c r="R32" s="77">
        <v>2.9400110952210756</v>
      </c>
      <c r="S32" s="77">
        <v>2.8999456193592259</v>
      </c>
      <c r="T32" s="77">
        <v>4.5923340915192528</v>
      </c>
      <c r="U32" s="77">
        <v>4.4207891969232795</v>
      </c>
      <c r="V32" s="77">
        <v>4.20345477893731</v>
      </c>
      <c r="W32" s="77">
        <v>3.7620683615302397</v>
      </c>
      <c r="DA32" s="92" t="s">
        <v>687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113.3951273938151</v>
      </c>
      <c r="D3" s="65">
        <f t="shared" si="0"/>
        <v>115.30604006785178</v>
      </c>
      <c r="E3" s="65">
        <f t="shared" si="0"/>
        <v>120.87041151728265</v>
      </c>
      <c r="F3" s="65">
        <f t="shared" si="0"/>
        <v>121.7307323801127</v>
      </c>
      <c r="G3" s="65">
        <f t="shared" si="0"/>
        <v>94.793531362300087</v>
      </c>
      <c r="H3" s="65">
        <f t="shared" si="0"/>
        <v>91.499406946048197</v>
      </c>
      <c r="I3" s="65">
        <f t="shared" si="0"/>
        <v>110.39794088491529</v>
      </c>
      <c r="J3" s="65">
        <f t="shared" si="0"/>
        <v>238.3052100607099</v>
      </c>
      <c r="K3" s="65">
        <f t="shared" si="0"/>
        <v>217.43836344717937</v>
      </c>
      <c r="L3" s="65">
        <f t="shared" si="0"/>
        <v>105.57525595693157</v>
      </c>
      <c r="M3" s="65">
        <f t="shared" si="0"/>
        <v>115.88270997113401</v>
      </c>
      <c r="N3" s="65">
        <f t="shared" si="0"/>
        <v>137.93276850264891</v>
      </c>
      <c r="O3" s="65">
        <f t="shared" si="0"/>
        <v>196.86764196988852</v>
      </c>
      <c r="P3" s="65">
        <f t="shared" si="0"/>
        <v>130.37292449245692</v>
      </c>
      <c r="Q3" s="65">
        <f t="shared" si="0"/>
        <v>139.55808872988061</v>
      </c>
      <c r="R3" s="65">
        <f t="shared" ref="R3:V3" si="1">SUM(R4,R15,R17,R27)</f>
        <v>131.02562513930894</v>
      </c>
      <c r="S3" s="65">
        <f t="shared" si="1"/>
        <v>116.38008464333747</v>
      </c>
      <c r="T3" s="65">
        <f t="shared" si="1"/>
        <v>167.25699827725214</v>
      </c>
      <c r="U3" s="65">
        <f t="shared" si="1"/>
        <v>150.07586674146731</v>
      </c>
      <c r="V3" s="65">
        <f t="shared" si="1"/>
        <v>136.79838593366915</v>
      </c>
      <c r="W3" s="65">
        <f t="shared" ref="W3" si="2">SUM(W4,W15,W17,W27)</f>
        <v>121.28766503382508</v>
      </c>
      <c r="DA3" s="87" t="s">
        <v>689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104.94119991445824</v>
      </c>
      <c r="D4" s="69">
        <f t="shared" si="3"/>
        <v>106.66041408283229</v>
      </c>
      <c r="E4" s="69">
        <f t="shared" si="3"/>
        <v>111.90576903710458</v>
      </c>
      <c r="F4" s="69">
        <f t="shared" si="3"/>
        <v>112.34765202435139</v>
      </c>
      <c r="G4" s="69">
        <f t="shared" si="3"/>
        <v>87.693616133032947</v>
      </c>
      <c r="H4" s="69">
        <f t="shared" si="3"/>
        <v>84.392968096598167</v>
      </c>
      <c r="I4" s="69">
        <f t="shared" si="3"/>
        <v>101.55878615821537</v>
      </c>
      <c r="J4" s="69">
        <f t="shared" si="3"/>
        <v>220.0984606342596</v>
      </c>
      <c r="K4" s="69">
        <f t="shared" si="3"/>
        <v>200.11210949730719</v>
      </c>
      <c r="L4" s="69">
        <f t="shared" si="3"/>
        <v>98.288032549638515</v>
      </c>
      <c r="M4" s="69">
        <f t="shared" si="3"/>
        <v>106.90839580899116</v>
      </c>
      <c r="N4" s="69">
        <f t="shared" si="3"/>
        <v>127.52955288665454</v>
      </c>
      <c r="O4" s="69">
        <f t="shared" si="3"/>
        <v>179.96200317132642</v>
      </c>
      <c r="P4" s="69">
        <f t="shared" si="3"/>
        <v>117.58227407964542</v>
      </c>
      <c r="Q4" s="69">
        <f t="shared" si="3"/>
        <v>124.70376857094162</v>
      </c>
      <c r="R4" s="69">
        <f t="shared" ref="R4:V4" si="4">SUM(R5:R14)</f>
        <v>116.38780724772006</v>
      </c>
      <c r="S4" s="69">
        <f t="shared" si="4"/>
        <v>103.23885206266235</v>
      </c>
      <c r="T4" s="69">
        <f t="shared" si="4"/>
        <v>146.23070297339692</v>
      </c>
      <c r="U4" s="69">
        <f t="shared" si="4"/>
        <v>129.57130160301111</v>
      </c>
      <c r="V4" s="69">
        <f t="shared" si="4"/>
        <v>117.49762008694371</v>
      </c>
      <c r="W4" s="69">
        <f t="shared" ref="W4" si="5">SUM(W5:W14)</f>
        <v>103.40108540948289</v>
      </c>
      <c r="DA4" s="88" t="s">
        <v>690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691</v>
      </c>
    </row>
    <row r="6" spans="1:105" ht="12" customHeight="1" x14ac:dyDescent="0.25">
      <c r="A6" s="28" t="s">
        <v>74</v>
      </c>
      <c r="B6" s="72"/>
      <c r="C6" s="72">
        <v>0</v>
      </c>
      <c r="D6" s="72">
        <v>0.14742949282418674</v>
      </c>
      <c r="E6" s="72">
        <v>0.12612331794391646</v>
      </c>
      <c r="F6" s="72">
        <v>7.0247750786371285E-2</v>
      </c>
      <c r="G6" s="72">
        <v>9.901583648119E-2</v>
      </c>
      <c r="H6" s="72">
        <v>4.8977676315802986E-2</v>
      </c>
      <c r="I6" s="72">
        <v>5.4282836279189305E-2</v>
      </c>
      <c r="J6" s="72">
        <v>2.3505137436994127E-2</v>
      </c>
      <c r="K6" s="72">
        <v>9.2401756710977609E-4</v>
      </c>
      <c r="L6" s="72">
        <v>0</v>
      </c>
      <c r="M6" s="72">
        <v>0</v>
      </c>
      <c r="N6" s="72">
        <v>3.3318325517656053E-2</v>
      </c>
      <c r="O6" s="72">
        <v>6.2879105829639251E-2</v>
      </c>
      <c r="P6" s="72">
        <v>0.19805078982205696</v>
      </c>
      <c r="Q6" s="72">
        <v>0</v>
      </c>
      <c r="R6" s="72">
        <v>2.0801098346384637E-2</v>
      </c>
      <c r="S6" s="72">
        <v>3.5298231428841732E-2</v>
      </c>
      <c r="T6" s="72">
        <v>9.6105487367088391E-2</v>
      </c>
      <c r="U6" s="72">
        <v>7.357809784546479E-2</v>
      </c>
      <c r="V6" s="72">
        <v>5.7054352155944933E-2</v>
      </c>
      <c r="W6" s="72">
        <v>1.5682104853665665E-2</v>
      </c>
      <c r="DA6" s="89" t="s">
        <v>692</v>
      </c>
    </row>
    <row r="7" spans="1:105" ht="12" customHeight="1" x14ac:dyDescent="0.25">
      <c r="A7" s="28" t="s">
        <v>205</v>
      </c>
      <c r="B7" s="72"/>
      <c r="C7" s="72">
        <v>1.3965552142145905</v>
      </c>
      <c r="D7" s="72">
        <v>0</v>
      </c>
      <c r="E7" s="72">
        <v>0</v>
      </c>
      <c r="F7" s="72">
        <v>0</v>
      </c>
      <c r="G7" s="72">
        <v>3.8657702591565086</v>
      </c>
      <c r="H7" s="72">
        <v>1.8538146120590012E-2</v>
      </c>
      <c r="I7" s="72">
        <v>1.180464433141998</v>
      </c>
      <c r="J7" s="72">
        <v>2.1452477940579747E-2</v>
      </c>
      <c r="K7" s="72">
        <v>2.1698970081148055</v>
      </c>
      <c r="L7" s="72">
        <v>1.9550485487275084</v>
      </c>
      <c r="M7" s="72">
        <v>4.4245922193656391</v>
      </c>
      <c r="N7" s="72">
        <v>7.1849548865204209</v>
      </c>
      <c r="O7" s="72">
        <v>10.62264386611441</v>
      </c>
      <c r="P7" s="72">
        <v>1.2516169302256628</v>
      </c>
      <c r="Q7" s="72">
        <v>0.26877203839323982</v>
      </c>
      <c r="R7" s="72">
        <v>0</v>
      </c>
      <c r="S7" s="72">
        <v>0</v>
      </c>
      <c r="T7" s="72">
        <v>0.29448381468901497</v>
      </c>
      <c r="U7" s="72">
        <v>2.1466781929772383</v>
      </c>
      <c r="V7" s="72">
        <v>3.5272841271116571</v>
      </c>
      <c r="W7" s="72">
        <v>2.7234438637616214</v>
      </c>
      <c r="DA7" s="89" t="s">
        <v>693</v>
      </c>
    </row>
    <row r="8" spans="1:105" ht="12" customHeight="1" x14ac:dyDescent="0.25">
      <c r="A8" s="28" t="s">
        <v>192</v>
      </c>
      <c r="B8" s="72"/>
      <c r="C8" s="72">
        <v>0.44514050137133993</v>
      </c>
      <c r="D8" s="72">
        <v>0</v>
      </c>
      <c r="E8" s="72">
        <v>0</v>
      </c>
      <c r="F8" s="72">
        <v>0</v>
      </c>
      <c r="G8" s="72">
        <v>0</v>
      </c>
      <c r="H8" s="72">
        <v>0.18617462228803086</v>
      </c>
      <c r="I8" s="72">
        <v>2.0363659028518497</v>
      </c>
      <c r="J8" s="72">
        <v>8.6915962386302876</v>
      </c>
      <c r="K8" s="72">
        <v>5.8967508089653959</v>
      </c>
      <c r="L8" s="72">
        <v>0.44319278247100263</v>
      </c>
      <c r="M8" s="72">
        <v>0</v>
      </c>
      <c r="N8" s="72">
        <v>0</v>
      </c>
      <c r="O8" s="72">
        <v>3.5376854639082134E-2</v>
      </c>
      <c r="P8" s="72">
        <v>0.55547149914365013</v>
      </c>
      <c r="Q8" s="72">
        <v>0.19384777179299498</v>
      </c>
      <c r="R8" s="72">
        <v>0</v>
      </c>
      <c r="S8" s="72">
        <v>0</v>
      </c>
      <c r="T8" s="72">
        <v>0</v>
      </c>
      <c r="U8" s="72">
        <v>0</v>
      </c>
      <c r="V8" s="72">
        <v>3.9743006366671995E-4</v>
      </c>
      <c r="W8" s="72">
        <v>0</v>
      </c>
      <c r="DA8" s="89" t="s">
        <v>694</v>
      </c>
    </row>
    <row r="9" spans="1:105" ht="12" customHeight="1" x14ac:dyDescent="0.25">
      <c r="A9" s="28" t="s">
        <v>207</v>
      </c>
      <c r="B9" s="72"/>
      <c r="C9" s="72">
        <v>2.1690920945541379</v>
      </c>
      <c r="D9" s="72">
        <v>5.7296390502766679</v>
      </c>
      <c r="E9" s="72">
        <v>6.4608178495348074</v>
      </c>
      <c r="F9" s="72">
        <v>7.3199629433973135</v>
      </c>
      <c r="G9" s="72">
        <v>7.7494983939309545</v>
      </c>
      <c r="H9" s="72">
        <v>6.9632935435912424</v>
      </c>
      <c r="I9" s="72">
        <v>8.8873628112940608</v>
      </c>
      <c r="J9" s="72">
        <v>13.331135320448388</v>
      </c>
      <c r="K9" s="72">
        <v>18.877891076740202</v>
      </c>
      <c r="L9" s="72">
        <v>14.037857331372191</v>
      </c>
      <c r="M9" s="72">
        <v>35.662541422872415</v>
      </c>
      <c r="N9" s="72">
        <v>19.092062176592869</v>
      </c>
      <c r="O9" s="72">
        <v>9.2108031285545806</v>
      </c>
      <c r="P9" s="72">
        <v>0</v>
      </c>
      <c r="Q9" s="72">
        <v>1.8681274059291508</v>
      </c>
      <c r="R9" s="72">
        <v>2.4356809492559033</v>
      </c>
      <c r="S9" s="72">
        <v>3.600928481084722</v>
      </c>
      <c r="T9" s="72">
        <v>5.2761944784314814</v>
      </c>
      <c r="U9" s="72">
        <v>10.775944702499908</v>
      </c>
      <c r="V9" s="72">
        <v>17.056211086081806</v>
      </c>
      <c r="W9" s="72">
        <v>11.766948124424834</v>
      </c>
      <c r="DA9" s="89" t="s">
        <v>695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696</v>
      </c>
    </row>
    <row r="11" spans="1:105" ht="12" customHeight="1" x14ac:dyDescent="0.25">
      <c r="A11" s="28" t="s">
        <v>203</v>
      </c>
      <c r="B11" s="72"/>
      <c r="C11" s="72">
        <v>55.683389679614592</v>
      </c>
      <c r="D11" s="72">
        <v>42.658869402148227</v>
      </c>
      <c r="E11" s="72">
        <v>42.438387622221519</v>
      </c>
      <c r="F11" s="72">
        <v>43.177946665567156</v>
      </c>
      <c r="G11" s="72">
        <v>19.497722093969923</v>
      </c>
      <c r="H11" s="72">
        <v>26.513224477180056</v>
      </c>
      <c r="I11" s="72">
        <v>35.64982209474023</v>
      </c>
      <c r="J11" s="72">
        <v>97.178620172225351</v>
      </c>
      <c r="K11" s="72">
        <v>73.026018801493436</v>
      </c>
      <c r="L11" s="72">
        <v>17.062112348311629</v>
      </c>
      <c r="M11" s="72">
        <v>16.403658724990919</v>
      </c>
      <c r="N11" s="72">
        <v>38.404747898942702</v>
      </c>
      <c r="O11" s="72">
        <v>55.508409022163534</v>
      </c>
      <c r="P11" s="72">
        <v>44.078350312951599</v>
      </c>
      <c r="Q11" s="72">
        <v>43.023970350654395</v>
      </c>
      <c r="R11" s="72">
        <v>41.117254973888357</v>
      </c>
      <c r="S11" s="72">
        <v>40.491463802650117</v>
      </c>
      <c r="T11" s="72">
        <v>46.873352962380416</v>
      </c>
      <c r="U11" s="72">
        <v>43.771309766726624</v>
      </c>
      <c r="V11" s="72">
        <v>32.159791937873848</v>
      </c>
      <c r="W11" s="72">
        <v>34.833498955179984</v>
      </c>
      <c r="DA11" s="89" t="s">
        <v>697</v>
      </c>
    </row>
    <row r="12" spans="1:105" ht="12" customHeight="1" x14ac:dyDescent="0.25">
      <c r="A12" s="28" t="s">
        <v>95</v>
      </c>
      <c r="B12" s="72"/>
      <c r="C12" s="72">
        <v>40.367149865388534</v>
      </c>
      <c r="D12" s="72">
        <v>57.872932517353476</v>
      </c>
      <c r="E12" s="72">
        <v>61.912184499478222</v>
      </c>
      <c r="F12" s="72">
        <v>57.247255462567075</v>
      </c>
      <c r="G12" s="72">
        <v>51.893768632166712</v>
      </c>
      <c r="H12" s="72">
        <v>42.265840255510291</v>
      </c>
      <c r="I12" s="72">
        <v>39.993085172671975</v>
      </c>
      <c r="J12" s="72">
        <v>69.706450198664015</v>
      </c>
      <c r="K12" s="72">
        <v>62.980677687274067</v>
      </c>
      <c r="L12" s="72">
        <v>37.430371097109919</v>
      </c>
      <c r="M12" s="72">
        <v>25.080776424162991</v>
      </c>
      <c r="N12" s="72">
        <v>22.922890072475788</v>
      </c>
      <c r="O12" s="72">
        <v>52.716818035695866</v>
      </c>
      <c r="P12" s="72">
        <v>45.590797406811717</v>
      </c>
      <c r="Q12" s="72">
        <v>44.130311368371288</v>
      </c>
      <c r="R12" s="72">
        <v>48.358135001765881</v>
      </c>
      <c r="S12" s="72">
        <v>31.384063624477378</v>
      </c>
      <c r="T12" s="72">
        <v>65.66290931321943</v>
      </c>
      <c r="U12" s="72">
        <v>47.840477160686675</v>
      </c>
      <c r="V12" s="72">
        <v>46.927265437950517</v>
      </c>
      <c r="W12" s="72">
        <v>26.547297226047778</v>
      </c>
      <c r="DA12" s="89" t="s">
        <v>698</v>
      </c>
    </row>
    <row r="13" spans="1:105" ht="12" customHeight="1" x14ac:dyDescent="0.25">
      <c r="A13" s="73" t="s">
        <v>94</v>
      </c>
      <c r="B13" s="74"/>
      <c r="C13" s="74">
        <v>4.5535713356365166</v>
      </c>
      <c r="D13" s="74">
        <v>0</v>
      </c>
      <c r="E13" s="74">
        <v>0.71753023680149053</v>
      </c>
      <c r="F13" s="74">
        <v>4.2799622108530624</v>
      </c>
      <c r="G13" s="74">
        <v>4.3521935063465538</v>
      </c>
      <c r="H13" s="74">
        <v>8.222711181447746</v>
      </c>
      <c r="I13" s="74">
        <v>13.472366103821459</v>
      </c>
      <c r="J13" s="74">
        <v>30.471701694900183</v>
      </c>
      <c r="K13" s="74">
        <v>36.563762035248509</v>
      </c>
      <c r="L13" s="74">
        <v>27.135523452543513</v>
      </c>
      <c r="M13" s="74">
        <v>24.917235446804909</v>
      </c>
      <c r="N13" s="74">
        <v>39.464817845483218</v>
      </c>
      <c r="O13" s="74">
        <v>51.334272959394525</v>
      </c>
      <c r="P13" s="74">
        <v>25.711347658162332</v>
      </c>
      <c r="Q13" s="74">
        <v>35.041538518462218</v>
      </c>
      <c r="R13" s="74">
        <v>24.289893642347852</v>
      </c>
      <c r="S13" s="74">
        <v>27.555847682159232</v>
      </c>
      <c r="T13" s="74">
        <v>27.816531704671867</v>
      </c>
      <c r="U13" s="74">
        <v>24.692551659147863</v>
      </c>
      <c r="V13" s="74">
        <v>17.475619253627755</v>
      </c>
      <c r="W13" s="74">
        <v>27.261731937970961</v>
      </c>
      <c r="DA13" s="90" t="s">
        <v>699</v>
      </c>
    </row>
    <row r="14" spans="1:105" ht="12" customHeight="1" x14ac:dyDescent="0.25">
      <c r="A14" s="75" t="s">
        <v>97</v>
      </c>
      <c r="B14" s="76"/>
      <c r="C14" s="76">
        <v>0.32630122367853209</v>
      </c>
      <c r="D14" s="76">
        <v>0.25154362022973453</v>
      </c>
      <c r="E14" s="76">
        <v>0.25072551112461028</v>
      </c>
      <c r="F14" s="76">
        <v>0.25227699118042174</v>
      </c>
      <c r="G14" s="76">
        <v>0.23564741098111669</v>
      </c>
      <c r="H14" s="76">
        <v>0.17420819414440469</v>
      </c>
      <c r="I14" s="76">
        <v>0.28503680341460103</v>
      </c>
      <c r="J14" s="76">
        <v>0.67399939401381093</v>
      </c>
      <c r="K14" s="76">
        <v>0.59618806190367024</v>
      </c>
      <c r="L14" s="76">
        <v>0.22392698910276312</v>
      </c>
      <c r="M14" s="76">
        <v>0.41959157079427556</v>
      </c>
      <c r="N14" s="76">
        <v>0.42676168112187712</v>
      </c>
      <c r="O14" s="76">
        <v>0.47080019893477226</v>
      </c>
      <c r="P14" s="76">
        <v>0.19663948252839605</v>
      </c>
      <c r="Q14" s="76">
        <v>0.17720111733834007</v>
      </c>
      <c r="R14" s="76">
        <v>0.16604158211569242</v>
      </c>
      <c r="S14" s="76">
        <v>0.17125024086206303</v>
      </c>
      <c r="T14" s="76">
        <v>0.21112521263763756</v>
      </c>
      <c r="U14" s="76">
        <v>0.27076202312731895</v>
      </c>
      <c r="V14" s="76">
        <v>0.29399646207852403</v>
      </c>
      <c r="W14" s="76">
        <v>0.25248319724404578</v>
      </c>
      <c r="DA14" s="91" t="s">
        <v>700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4.1781791669112819E-2</v>
      </c>
      <c r="D15" s="69">
        <f t="shared" si="6"/>
        <v>5.3704510597757736E-2</v>
      </c>
      <c r="E15" s="69">
        <f t="shared" si="6"/>
        <v>6.0081050345532683E-2</v>
      </c>
      <c r="F15" s="69">
        <f t="shared" si="6"/>
        <v>8.2400797637497025E-2</v>
      </c>
      <c r="G15" s="69">
        <f t="shared" si="6"/>
        <v>0.10207178024891314</v>
      </c>
      <c r="H15" s="69">
        <f t="shared" si="6"/>
        <v>0.11103933472738717</v>
      </c>
      <c r="I15" s="69">
        <f t="shared" si="6"/>
        <v>0.13073957729982577</v>
      </c>
      <c r="J15" s="69">
        <f t="shared" si="6"/>
        <v>7.3315119090359329E-2</v>
      </c>
      <c r="K15" s="69">
        <f t="shared" si="6"/>
        <v>0.18405194263123045</v>
      </c>
      <c r="L15" s="69">
        <f t="shared" si="6"/>
        <v>0.18340376238564016</v>
      </c>
      <c r="M15" s="69">
        <f t="shared" si="6"/>
        <v>0.14147934041386895</v>
      </c>
      <c r="N15" s="69">
        <f t="shared" si="6"/>
        <v>0.22063954067068431</v>
      </c>
      <c r="O15" s="69">
        <f t="shared" si="6"/>
        <v>0.27481263807586787</v>
      </c>
      <c r="P15" s="69">
        <f t="shared" si="6"/>
        <v>0.37514377328572968</v>
      </c>
      <c r="Q15" s="69">
        <f t="shared" si="6"/>
        <v>0.23883173629836157</v>
      </c>
      <c r="R15" s="69">
        <f t="shared" si="6"/>
        <v>0.14829654837140679</v>
      </c>
      <c r="S15" s="69">
        <f t="shared" si="6"/>
        <v>0.28406754216472641</v>
      </c>
      <c r="T15" s="69">
        <f t="shared" si="6"/>
        <v>0.27411910550370783</v>
      </c>
      <c r="U15" s="69">
        <f t="shared" si="6"/>
        <v>0.37720369504355583</v>
      </c>
      <c r="V15" s="69">
        <f t="shared" si="6"/>
        <v>0.67390550676683991</v>
      </c>
      <c r="W15" s="69">
        <f t="shared" si="6"/>
        <v>0.12247604247244215</v>
      </c>
      <c r="DA15" s="88" t="s">
        <v>701</v>
      </c>
    </row>
    <row r="16" spans="1:105" ht="12" customHeight="1" x14ac:dyDescent="0.25">
      <c r="A16" s="28" t="s">
        <v>91</v>
      </c>
      <c r="B16" s="72"/>
      <c r="C16" s="72">
        <v>4.1781791669112819E-2</v>
      </c>
      <c r="D16" s="72">
        <v>5.3704510597757736E-2</v>
      </c>
      <c r="E16" s="72">
        <v>6.0081050345532683E-2</v>
      </c>
      <c r="F16" s="72">
        <v>8.2400797637497025E-2</v>
      </c>
      <c r="G16" s="72">
        <v>0.10207178024891314</v>
      </c>
      <c r="H16" s="72">
        <v>0.11103933472738717</v>
      </c>
      <c r="I16" s="72">
        <v>0.13073957729982577</v>
      </c>
      <c r="J16" s="72">
        <v>7.3315119090359329E-2</v>
      </c>
      <c r="K16" s="72">
        <v>0.18405194263123045</v>
      </c>
      <c r="L16" s="72">
        <v>0.18340376238564016</v>
      </c>
      <c r="M16" s="72">
        <v>0.14147934041386895</v>
      </c>
      <c r="N16" s="72">
        <v>0.22063954067068431</v>
      </c>
      <c r="O16" s="72">
        <v>0.27481263807586787</v>
      </c>
      <c r="P16" s="72">
        <v>0.37514377328572968</v>
      </c>
      <c r="Q16" s="72">
        <v>0.23883173629836157</v>
      </c>
      <c r="R16" s="72">
        <v>0.14829654837140679</v>
      </c>
      <c r="S16" s="72">
        <v>0.28406754216472641</v>
      </c>
      <c r="T16" s="72">
        <v>0.27411910550370783</v>
      </c>
      <c r="U16" s="72">
        <v>0.37720369504355583</v>
      </c>
      <c r="V16" s="72">
        <v>0.67390550676683991</v>
      </c>
      <c r="W16" s="72">
        <v>0.12247604247244215</v>
      </c>
      <c r="DA16" s="89" t="s">
        <v>702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7.2352409757338574</v>
      </c>
      <c r="D17" s="69">
        <f t="shared" si="7"/>
        <v>7.3612174303481561</v>
      </c>
      <c r="E17" s="69">
        <f t="shared" si="7"/>
        <v>7.5880457100072309</v>
      </c>
      <c r="F17" s="69">
        <f t="shared" si="7"/>
        <v>7.8951285851068445</v>
      </c>
      <c r="G17" s="69">
        <f t="shared" si="7"/>
        <v>5.9258017216085763</v>
      </c>
      <c r="H17" s="69">
        <f t="shared" si="7"/>
        <v>5.9026453132450847</v>
      </c>
      <c r="I17" s="69">
        <f t="shared" si="7"/>
        <v>7.351534112132474</v>
      </c>
      <c r="J17" s="69">
        <f t="shared" si="7"/>
        <v>15.259230159275127</v>
      </c>
      <c r="K17" s="69">
        <f t="shared" si="7"/>
        <v>14.310130813947877</v>
      </c>
      <c r="L17" s="69">
        <f t="shared" si="7"/>
        <v>5.7915587124317005</v>
      </c>
      <c r="M17" s="69">
        <f t="shared" si="7"/>
        <v>7.3540461441671523</v>
      </c>
      <c r="N17" s="69">
        <f t="shared" si="7"/>
        <v>8.3928577914280691</v>
      </c>
      <c r="O17" s="69">
        <f t="shared" si="7"/>
        <v>13.651496624281325</v>
      </c>
      <c r="P17" s="69">
        <f t="shared" si="7"/>
        <v>10.196753094137412</v>
      </c>
      <c r="Q17" s="69">
        <f t="shared" si="7"/>
        <v>11.995801913556409</v>
      </c>
      <c r="R17" s="69">
        <f t="shared" ref="R17:V17" si="8">SUM(R18:R26)</f>
        <v>12.045934286990132</v>
      </c>
      <c r="S17" s="69">
        <f t="shared" si="8"/>
        <v>10.408801636943661</v>
      </c>
      <c r="T17" s="69">
        <f t="shared" si="8"/>
        <v>16.810134455035278</v>
      </c>
      <c r="U17" s="69">
        <f t="shared" si="8"/>
        <v>16.272977228972234</v>
      </c>
      <c r="V17" s="69">
        <f t="shared" si="8"/>
        <v>14.914795759200395</v>
      </c>
      <c r="W17" s="69">
        <f t="shared" ref="W17" si="9">SUM(W18:W26)</f>
        <v>14.410255020667964</v>
      </c>
      <c r="DA17" s="88" t="s">
        <v>703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704</v>
      </c>
    </row>
    <row r="19" spans="1:105" s="2" customFormat="1" ht="12" customHeight="1" x14ac:dyDescent="0.25">
      <c r="A19" s="28" t="s">
        <v>74</v>
      </c>
      <c r="B19" s="72"/>
      <c r="C19" s="72">
        <v>0</v>
      </c>
      <c r="D19" s="72">
        <v>2.6587770597860549E-2</v>
      </c>
      <c r="E19" s="72">
        <v>2.3619419868313386E-2</v>
      </c>
      <c r="F19" s="72">
        <v>1.4819789023310602E-2</v>
      </c>
      <c r="G19" s="72">
        <v>1.9745699884515029E-2</v>
      </c>
      <c r="H19" s="72">
        <v>1.196266159810009E-2</v>
      </c>
      <c r="I19" s="72">
        <v>2.3103726036549241E-2</v>
      </c>
      <c r="J19" s="72">
        <v>3.2651857486057485E-2</v>
      </c>
      <c r="K19" s="72">
        <v>2.5624731062348478E-2</v>
      </c>
      <c r="L19" s="72">
        <v>1.729532797921882E-2</v>
      </c>
      <c r="M19" s="72">
        <v>1.5341033906975218E-2</v>
      </c>
      <c r="N19" s="72">
        <v>2.0313516888711851E-2</v>
      </c>
      <c r="O19" s="72">
        <v>3.6378729938593306E-2</v>
      </c>
      <c r="P19" s="72">
        <v>5.8816647020827693E-2</v>
      </c>
      <c r="Q19" s="72">
        <v>4.3848840330501073E-3</v>
      </c>
      <c r="R19" s="72">
        <v>1.6860781698266041E-2</v>
      </c>
      <c r="S19" s="72">
        <v>1.8020503738675153E-2</v>
      </c>
      <c r="T19" s="72">
        <v>3.7992100541418938E-2</v>
      </c>
      <c r="U19" s="72">
        <v>4.1236236963838754E-2</v>
      </c>
      <c r="V19" s="72">
        <v>4.2311915272491396E-2</v>
      </c>
      <c r="W19" s="72">
        <v>4.3125483032416971E-2</v>
      </c>
      <c r="DA19" s="89" t="s">
        <v>705</v>
      </c>
    </row>
    <row r="20" spans="1:105" ht="12" customHeight="1" x14ac:dyDescent="0.25">
      <c r="A20" s="28" t="s">
        <v>205</v>
      </c>
      <c r="B20" s="72"/>
      <c r="C20" s="72">
        <v>7.3520642083916912E-2</v>
      </c>
      <c r="D20" s="72">
        <v>0</v>
      </c>
      <c r="E20" s="72">
        <v>0</v>
      </c>
      <c r="F20" s="72">
        <v>0</v>
      </c>
      <c r="G20" s="72">
        <v>0.22135761721840488</v>
      </c>
      <c r="H20" s="72">
        <v>1.3393655970410281E-4</v>
      </c>
      <c r="I20" s="72">
        <v>8.2025867852523568E-2</v>
      </c>
      <c r="J20" s="72">
        <v>1.5440543978974314E-3</v>
      </c>
      <c r="K20" s="72">
        <v>0.16175165692391491</v>
      </c>
      <c r="L20" s="72">
        <v>0.11713972550517354</v>
      </c>
      <c r="M20" s="72">
        <v>0.29872146780499087</v>
      </c>
      <c r="N20" s="72">
        <v>0.46898135132375907</v>
      </c>
      <c r="O20" s="72">
        <v>0.78097830847619043</v>
      </c>
      <c r="P20" s="72">
        <v>8.5255622725854602E-2</v>
      </c>
      <c r="Q20" s="72">
        <v>1.9167034537209006E-2</v>
      </c>
      <c r="R20" s="72">
        <v>0</v>
      </c>
      <c r="S20" s="72">
        <v>0</v>
      </c>
      <c r="T20" s="72">
        <v>1.336944015452581E-2</v>
      </c>
      <c r="U20" s="72">
        <v>5.4521220945646959E-2</v>
      </c>
      <c r="V20" s="72">
        <v>0.19786245444908773</v>
      </c>
      <c r="W20" s="72">
        <v>4.6310293975187176E-2</v>
      </c>
      <c r="DA20" s="89" t="s">
        <v>706</v>
      </c>
    </row>
    <row r="21" spans="1:105" ht="12" customHeight="1" x14ac:dyDescent="0.25">
      <c r="A21" s="28" t="s">
        <v>192</v>
      </c>
      <c r="B21" s="72"/>
      <c r="C21" s="72">
        <v>2.6907577774883347E-2</v>
      </c>
      <c r="D21" s="72">
        <v>0</v>
      </c>
      <c r="E21" s="72">
        <v>0</v>
      </c>
      <c r="F21" s="72">
        <v>0</v>
      </c>
      <c r="G21" s="72">
        <v>0</v>
      </c>
      <c r="H21" s="72">
        <v>8.327773415652549E-3</v>
      </c>
      <c r="I21" s="72">
        <v>0.14426832876309487</v>
      </c>
      <c r="J21" s="72">
        <v>0.58885787458153593</v>
      </c>
      <c r="K21" s="72">
        <v>0.41087034693544239</v>
      </c>
      <c r="L21" s="72">
        <v>2.6121872047405452E-2</v>
      </c>
      <c r="M21" s="72">
        <v>0</v>
      </c>
      <c r="N21" s="72">
        <v>0</v>
      </c>
      <c r="O21" s="72">
        <v>1.263863873817748E-3</v>
      </c>
      <c r="P21" s="72">
        <v>3.523362820700985E-2</v>
      </c>
      <c r="Q21" s="72">
        <v>4.5528142818607236E-3</v>
      </c>
      <c r="R21" s="72">
        <v>0</v>
      </c>
      <c r="S21" s="72">
        <v>0</v>
      </c>
      <c r="T21" s="72">
        <v>0</v>
      </c>
      <c r="U21" s="72">
        <v>0</v>
      </c>
      <c r="V21" s="72">
        <v>5.531214579644189E-5</v>
      </c>
      <c r="W21" s="72">
        <v>0</v>
      </c>
      <c r="DA21" s="89" t="s">
        <v>707</v>
      </c>
    </row>
    <row r="22" spans="1:105" ht="12" customHeight="1" x14ac:dyDescent="0.25">
      <c r="A22" s="28" t="s">
        <v>207</v>
      </c>
      <c r="B22" s="72"/>
      <c r="C22" s="72">
        <v>0.13794277146144121</v>
      </c>
      <c r="D22" s="72">
        <v>0.38245322481610411</v>
      </c>
      <c r="E22" s="72">
        <v>0.42514325973643879</v>
      </c>
      <c r="F22" s="72">
        <v>0.50009840570089947</v>
      </c>
      <c r="G22" s="72">
        <v>0.51007861038842695</v>
      </c>
      <c r="H22" s="72">
        <v>0.46809707310764859</v>
      </c>
      <c r="I22" s="72">
        <v>0.6255745246688309</v>
      </c>
      <c r="J22" s="72">
        <v>0.90403292687609249</v>
      </c>
      <c r="K22" s="72">
        <v>1.3162983210819288</v>
      </c>
      <c r="L22" s="72">
        <v>0.79883447226008608</v>
      </c>
      <c r="M22" s="72">
        <v>2.364406711242713</v>
      </c>
      <c r="N22" s="72">
        <v>1.2278573576143552</v>
      </c>
      <c r="O22" s="72">
        <v>0.67358731170927222</v>
      </c>
      <c r="P22" s="72">
        <v>0</v>
      </c>
      <c r="Q22" s="72">
        <v>0.13376523710355992</v>
      </c>
      <c r="R22" s="72">
        <v>0.2099565376474147</v>
      </c>
      <c r="S22" s="72">
        <v>0.32578083527502216</v>
      </c>
      <c r="T22" s="72">
        <v>0.56517363123469821</v>
      </c>
      <c r="U22" s="72">
        <v>1.3269139636434673</v>
      </c>
      <c r="V22" s="72">
        <v>2.180775171663309</v>
      </c>
      <c r="W22" s="72">
        <v>1.6388612128005893</v>
      </c>
      <c r="DA22" s="89" t="s">
        <v>708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709</v>
      </c>
    </row>
    <row r="24" spans="1:105" ht="12" customHeight="1" x14ac:dyDescent="0.25">
      <c r="A24" s="28" t="s">
        <v>203</v>
      </c>
      <c r="B24" s="72"/>
      <c r="C24" s="72">
        <v>3.466955495734005</v>
      </c>
      <c r="D24" s="72">
        <v>2.7981713376176973</v>
      </c>
      <c r="E24" s="72">
        <v>2.5623878117621568</v>
      </c>
      <c r="F24" s="72">
        <v>2.4352789549036484</v>
      </c>
      <c r="G24" s="72">
        <v>1.3339076736105704</v>
      </c>
      <c r="H24" s="72">
        <v>1.8258239892667318</v>
      </c>
      <c r="I24" s="72">
        <v>2.5006455062826887</v>
      </c>
      <c r="J24" s="72">
        <v>4.7144468595171576</v>
      </c>
      <c r="K24" s="72">
        <v>3.9968611898898625</v>
      </c>
      <c r="L24" s="72">
        <v>1.0034059255026193</v>
      </c>
      <c r="M24" s="72">
        <v>1.124401237581188</v>
      </c>
      <c r="N24" s="72">
        <v>2.5367399940666067</v>
      </c>
      <c r="O24" s="72">
        <v>4.1503549753934514</v>
      </c>
      <c r="P24" s="72">
        <v>3.5438419250974178</v>
      </c>
      <c r="Q24" s="72">
        <v>3.7807289661958592</v>
      </c>
      <c r="R24" s="72">
        <v>3.3758304389812062</v>
      </c>
      <c r="S24" s="72">
        <v>3.6140226640018773</v>
      </c>
      <c r="T24" s="72">
        <v>5.2767885360415647</v>
      </c>
      <c r="U24" s="72">
        <v>5.3165692076494402</v>
      </c>
      <c r="V24" s="72">
        <v>3.9476071443490142</v>
      </c>
      <c r="W24" s="72">
        <v>4.546610669636074</v>
      </c>
      <c r="DA24" s="89" t="s">
        <v>710</v>
      </c>
    </row>
    <row r="25" spans="1:105" ht="12" customHeight="1" x14ac:dyDescent="0.25">
      <c r="A25" s="73" t="s">
        <v>53</v>
      </c>
      <c r="B25" s="74"/>
      <c r="C25" s="74">
        <v>3.4302249145379951</v>
      </c>
      <c r="D25" s="74">
        <v>3.994018778394917</v>
      </c>
      <c r="E25" s="74">
        <v>4.4414261988403592</v>
      </c>
      <c r="F25" s="74">
        <v>4.8079779701898095</v>
      </c>
      <c r="G25" s="74">
        <v>3.6783680794991098</v>
      </c>
      <c r="H25" s="74">
        <v>3.4482712649473184</v>
      </c>
      <c r="I25" s="74">
        <v>3.3136965516282832</v>
      </c>
      <c r="J25" s="74">
        <v>8.3213448667062409</v>
      </c>
      <c r="K25" s="74">
        <v>8.1366883927271783</v>
      </c>
      <c r="L25" s="74">
        <v>3.6167808321764969</v>
      </c>
      <c r="M25" s="74">
        <v>3.3818531750249567</v>
      </c>
      <c r="N25" s="74">
        <v>3.9151850798181589</v>
      </c>
      <c r="O25" s="74">
        <v>7.5919174156672566</v>
      </c>
      <c r="P25" s="74">
        <v>6.0525570621727933</v>
      </c>
      <c r="Q25" s="74">
        <v>7.5402618794334231</v>
      </c>
      <c r="R25" s="74">
        <v>8.1116382286067594</v>
      </c>
      <c r="S25" s="74">
        <v>6.2138256976259054</v>
      </c>
      <c r="T25" s="74">
        <v>10.540146048463511</v>
      </c>
      <c r="U25" s="74">
        <v>9.1920212970359163</v>
      </c>
      <c r="V25" s="74">
        <v>8.2077833503548376</v>
      </c>
      <c r="W25" s="74">
        <v>7.8311227398299827</v>
      </c>
      <c r="DA25" s="90" t="s">
        <v>711</v>
      </c>
    </row>
    <row r="26" spans="1:105" ht="12" customHeight="1" x14ac:dyDescent="0.25">
      <c r="A26" s="32" t="s">
        <v>52</v>
      </c>
      <c r="B26" s="77"/>
      <c r="C26" s="77">
        <v>9.9689574141615972E-2</v>
      </c>
      <c r="D26" s="77">
        <v>0.15998631892157708</v>
      </c>
      <c r="E26" s="77">
        <v>0.13546901979996318</v>
      </c>
      <c r="F26" s="77">
        <v>0.13695346528917651</v>
      </c>
      <c r="G26" s="77">
        <v>0.16234404100754968</v>
      </c>
      <c r="H26" s="77">
        <v>0.14002861434992903</v>
      </c>
      <c r="I26" s="77">
        <v>0.66221960690050385</v>
      </c>
      <c r="J26" s="77">
        <v>0.69635171971014653</v>
      </c>
      <c r="K26" s="77">
        <v>0.26203617532720241</v>
      </c>
      <c r="L26" s="77">
        <v>0.21198055696070062</v>
      </c>
      <c r="M26" s="77">
        <v>0.16932251860632849</v>
      </c>
      <c r="N26" s="77">
        <v>0.22378049171647701</v>
      </c>
      <c r="O26" s="77">
        <v>0.41701601922274212</v>
      </c>
      <c r="P26" s="77">
        <v>0.42104820891350891</v>
      </c>
      <c r="Q26" s="77">
        <v>0.5129410979714476</v>
      </c>
      <c r="R26" s="77">
        <v>0.33164830005648649</v>
      </c>
      <c r="S26" s="77">
        <v>0.23715193630218059</v>
      </c>
      <c r="T26" s="77">
        <v>0.37666469859955681</v>
      </c>
      <c r="U26" s="77">
        <v>0.34171530273392298</v>
      </c>
      <c r="V26" s="77">
        <v>0.33840041096585893</v>
      </c>
      <c r="W26" s="77">
        <v>0.30422462139371564</v>
      </c>
      <c r="DA26" s="92" t="s">
        <v>712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1.1769047119538985</v>
      </c>
      <c r="D27" s="69">
        <f t="shared" si="10"/>
        <v>1.2307040440735726</v>
      </c>
      <c r="E27" s="69">
        <f t="shared" si="10"/>
        <v>1.3165157198253072</v>
      </c>
      <c r="F27" s="69">
        <f t="shared" si="10"/>
        <v>1.4055509730169677</v>
      </c>
      <c r="G27" s="69">
        <f t="shared" si="10"/>
        <v>1.0720417274096421</v>
      </c>
      <c r="H27" s="69">
        <f t="shared" si="10"/>
        <v>1.0927542014775402</v>
      </c>
      <c r="I27" s="69">
        <f t="shared" si="10"/>
        <v>1.3568810372676281</v>
      </c>
      <c r="J27" s="69">
        <f t="shared" si="10"/>
        <v>2.8742041480848317</v>
      </c>
      <c r="K27" s="69">
        <f t="shared" si="10"/>
        <v>2.8320711932930638</v>
      </c>
      <c r="L27" s="69">
        <f t="shared" si="10"/>
        <v>1.3122609324757299</v>
      </c>
      <c r="M27" s="69">
        <f t="shared" si="10"/>
        <v>1.4787886775618173</v>
      </c>
      <c r="N27" s="69">
        <f t="shared" si="10"/>
        <v>1.7897182838956205</v>
      </c>
      <c r="O27" s="69">
        <f t="shared" si="10"/>
        <v>2.9793295362049061</v>
      </c>
      <c r="P27" s="69">
        <f t="shared" si="10"/>
        <v>2.2187535453883473</v>
      </c>
      <c r="Q27" s="69">
        <f t="shared" si="10"/>
        <v>2.6196865090842092</v>
      </c>
      <c r="R27" s="69">
        <f t="shared" ref="R27:V27" si="11">SUM(R28:R32)</f>
        <v>2.4435870562273432</v>
      </c>
      <c r="S27" s="69">
        <f t="shared" si="11"/>
        <v>2.4483634015667395</v>
      </c>
      <c r="T27" s="69">
        <f t="shared" si="11"/>
        <v>3.9420417433162434</v>
      </c>
      <c r="U27" s="69">
        <f t="shared" si="11"/>
        <v>3.8543842144404246</v>
      </c>
      <c r="V27" s="69">
        <f t="shared" si="11"/>
        <v>3.7120645807582071</v>
      </c>
      <c r="W27" s="69">
        <f t="shared" ref="W27" si="12">SUM(W28:W32)</f>
        <v>3.3538485612017936</v>
      </c>
      <c r="DA27" s="88" t="s">
        <v>713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714</v>
      </c>
    </row>
    <row r="29" spans="1:105" s="2" customFormat="1" ht="12" customHeight="1" x14ac:dyDescent="0.25">
      <c r="A29" s="28" t="s">
        <v>74</v>
      </c>
      <c r="B29" s="72"/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DA29" s="89" t="s">
        <v>715</v>
      </c>
    </row>
    <row r="30" spans="1:105" ht="12" customHeight="1" x14ac:dyDescent="0.25">
      <c r="A30" s="28" t="s">
        <v>192</v>
      </c>
      <c r="B30" s="72"/>
      <c r="C30" s="72">
        <v>3.7690924989972419E-3</v>
      </c>
      <c r="D30" s="72">
        <v>0</v>
      </c>
      <c r="E30" s="72">
        <v>0</v>
      </c>
      <c r="F30" s="72">
        <v>0</v>
      </c>
      <c r="G30" s="72">
        <v>0</v>
      </c>
      <c r="H30" s="72">
        <v>1.2812284315162107E-3</v>
      </c>
      <c r="I30" s="72">
        <v>2.5680367811891414E-2</v>
      </c>
      <c r="J30" s="72">
        <v>0.10509082716982819</v>
      </c>
      <c r="K30" s="72">
        <v>7.7242518860304366E-2</v>
      </c>
      <c r="L30" s="72">
        <v>4.8086404236992496E-3</v>
      </c>
      <c r="M30" s="72">
        <v>0</v>
      </c>
      <c r="N30" s="72">
        <v>0</v>
      </c>
      <c r="O30" s="72">
        <v>1.2298439947408887E-4</v>
      </c>
      <c r="P30" s="72">
        <v>9.7812232238358304E-3</v>
      </c>
      <c r="Q30" s="72">
        <v>3.8852536556838804E-3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DA30" s="89" t="s">
        <v>716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717</v>
      </c>
    </row>
    <row r="32" spans="1:105" ht="12" customHeight="1" x14ac:dyDescent="0.25">
      <c r="A32" s="32" t="s">
        <v>53</v>
      </c>
      <c r="B32" s="77"/>
      <c r="C32" s="77">
        <v>1.1731356194549012</v>
      </c>
      <c r="D32" s="77">
        <v>1.2307040440735726</v>
      </c>
      <c r="E32" s="77">
        <v>1.3165157198253072</v>
      </c>
      <c r="F32" s="77">
        <v>1.4055509730169677</v>
      </c>
      <c r="G32" s="77">
        <v>1.0720417274096421</v>
      </c>
      <c r="H32" s="77">
        <v>1.091472973046024</v>
      </c>
      <c r="I32" s="77">
        <v>1.3312006694557368</v>
      </c>
      <c r="J32" s="77">
        <v>2.7691133209150034</v>
      </c>
      <c r="K32" s="77">
        <v>2.7548286744327593</v>
      </c>
      <c r="L32" s="77">
        <v>1.3074522920520306</v>
      </c>
      <c r="M32" s="77">
        <v>1.4787886775618173</v>
      </c>
      <c r="N32" s="77">
        <v>1.7897182838956205</v>
      </c>
      <c r="O32" s="77">
        <v>2.979206551805432</v>
      </c>
      <c r="P32" s="77">
        <v>2.2089723221645117</v>
      </c>
      <c r="Q32" s="77">
        <v>2.6158012554285253</v>
      </c>
      <c r="R32" s="77">
        <v>2.4435870562273432</v>
      </c>
      <c r="S32" s="77">
        <v>2.4483634015667395</v>
      </c>
      <c r="T32" s="77">
        <v>3.9420417433162434</v>
      </c>
      <c r="U32" s="77">
        <v>3.8543842144404246</v>
      </c>
      <c r="V32" s="77">
        <v>3.7120645807582071</v>
      </c>
      <c r="W32" s="77">
        <v>3.3538485612017936</v>
      </c>
      <c r="DA32" s="92" t="s">
        <v>718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0.87463273119695173</v>
      </c>
      <c r="D3" s="66">
        <f>IF(RES_hh_tes_in!D3=0,"",RES_hh_tes_in!D3/RES_hh_fec_in!D3)</f>
        <v>0.97078445331309926</v>
      </c>
      <c r="E3" s="66">
        <f>IF(RES_hh_tes_in!E3=0,"",RES_hh_tes_in!E3/RES_hh_fec_in!E3)</f>
        <v>1.0019685527711453</v>
      </c>
      <c r="F3" s="66">
        <f>IF(RES_hh_tes_in!F3=0,"",RES_hh_tes_in!F3/RES_hh_fec_in!F3)</f>
        <v>0.99132972907081152</v>
      </c>
      <c r="G3" s="66">
        <f>IF(RES_hh_tes_in!G3=0,"",RES_hh_tes_in!G3/RES_hh_fec_in!G3)</f>
        <v>1.0367689140006309</v>
      </c>
      <c r="H3" s="66">
        <f>IF(RES_hh_tes_in!H3=0,"",RES_hh_tes_in!H3/RES_hh_fec_in!H3)</f>
        <v>1.0171678447036123</v>
      </c>
      <c r="I3" s="66">
        <f>IF(RES_hh_tes_in!I3=0,"",RES_hh_tes_in!I3/RES_hh_fec_in!I3)</f>
        <v>0.94496702030448143</v>
      </c>
      <c r="J3" s="66">
        <f>IF(RES_hh_tes_in!J3=0,"",RES_hh_tes_in!J3/RES_hh_fec_in!J3)</f>
        <v>0.91233643311493318</v>
      </c>
      <c r="K3" s="66">
        <f>IF(RES_hh_tes_in!K3=0,"",RES_hh_tes_in!K3/RES_hh_fec_in!K3)</f>
        <v>0.9088644492014667</v>
      </c>
      <c r="L3" s="66">
        <f>IF(RES_hh_tes_in!L3=0,"",RES_hh_tes_in!L3/RES_hh_fec_in!L3)</f>
        <v>0.95963026154530673</v>
      </c>
      <c r="M3" s="66">
        <f>IF(RES_hh_tes_in!M3=0,"",RES_hh_tes_in!M3/RES_hh_fec_in!M3)</f>
        <v>0.83492327859602178</v>
      </c>
      <c r="N3" s="66">
        <f>IF(RES_hh_tes_in!N3=0,"",RES_hh_tes_in!N3/RES_hh_fec_in!N3)</f>
        <v>0.8365924844367727</v>
      </c>
      <c r="O3" s="66">
        <f>IF(RES_hh_tes_in!O3=0,"",RES_hh_tes_in!O3/RES_hh_fec_in!O3)</f>
        <v>0.94057294771755895</v>
      </c>
      <c r="P3" s="66">
        <f>IF(RES_hh_tes_in!P3=0,"",RES_hh_tes_in!P3/RES_hh_fec_in!P3)</f>
        <v>1.0645179388111503</v>
      </c>
      <c r="Q3" s="66">
        <f>IF(RES_hh_tes_in!Q3=0,"",RES_hh_tes_in!Q3/RES_hh_fec_in!Q3)</f>
        <v>1.0464384361655257</v>
      </c>
      <c r="R3" s="66">
        <f>IF(RES_hh_tes_in!R3=0,"",RES_hh_tes_in!R3/RES_hh_fec_in!R3)</f>
        <v>1.1142651072641152</v>
      </c>
      <c r="S3" s="66">
        <f>IF(RES_hh_tes_in!S3=0,"",RES_hh_tes_in!S3/RES_hh_fec_in!S3)</f>
        <v>1.0240703314137296</v>
      </c>
      <c r="T3" s="66">
        <f>IF(RES_hh_tes_in!T3=0,"",RES_hh_tes_in!T3/RES_hh_fec_in!T3)</f>
        <v>1.168297865418251</v>
      </c>
      <c r="U3" s="66">
        <f>IF(RES_hh_tes_in!U3=0,"",RES_hh_tes_in!U3/RES_hh_fec_in!U3)</f>
        <v>1.0836454733850667</v>
      </c>
      <c r="V3" s="66">
        <f>IF(RES_hh_tes_in!V3=0,"",RES_hh_tes_in!V3/RES_hh_fec_in!V3)</f>
        <v>1.1086407235423983</v>
      </c>
      <c r="W3" s="66">
        <f>IF(RES_hh_tes_in!W3=0,"",RES_hh_tes_in!W3/RES_hh_fec_in!W3)</f>
        <v>1.0005452276718623</v>
      </c>
      <c r="DA3" s="87" t="s">
        <v>720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0.89041589547234135</v>
      </c>
      <c r="D4" s="70">
        <f>IF(RES_hh_tes_in!D4=0,"",RES_hh_tes_in!D4/RES_hh_fec_in!D4)</f>
        <v>1.00075867219183</v>
      </c>
      <c r="E4" s="70">
        <f>IF(RES_hh_tes_in!E4=0,"",RES_hh_tes_in!E4/RES_hh_fec_in!E4)</f>
        <v>1.0369137271146445</v>
      </c>
      <c r="F4" s="70">
        <f>IF(RES_hh_tes_in!F4=0,"",RES_hh_tes_in!F4/RES_hh_fec_in!F4)</f>
        <v>1.0261223991083646</v>
      </c>
      <c r="G4" s="70">
        <f>IF(RES_hh_tes_in!G4=0,"",RES_hh_tes_in!G4/RES_hh_fec_in!G4)</f>
        <v>1.0794022004410819</v>
      </c>
      <c r="H4" s="70">
        <f>IF(RES_hh_tes_in!H4=0,"",RES_hh_tes_in!H4/RES_hh_fec_in!H4)</f>
        <v>1.0544017507192605</v>
      </c>
      <c r="I4" s="70">
        <f>IF(RES_hh_tes_in!I4=0,"",RES_hh_tes_in!I4/RES_hh_fec_in!I4)</f>
        <v>0.96878713396577898</v>
      </c>
      <c r="J4" s="70">
        <f>IF(RES_hh_tes_in!J4=0,"",RES_hh_tes_in!J4/RES_hh_fec_in!J4)</f>
        <v>0.93305563153433857</v>
      </c>
      <c r="K4" s="70">
        <f>IF(RES_hh_tes_in!K4=0,"",RES_hh_tes_in!K4/RES_hh_fec_in!K4)</f>
        <v>0.93042585255044874</v>
      </c>
      <c r="L4" s="70">
        <f>IF(RES_hh_tes_in!L4=0,"",RES_hh_tes_in!L4/RES_hh_fec_in!L4)</f>
        <v>0.983385059958233</v>
      </c>
      <c r="M4" s="70">
        <f>IF(RES_hh_tes_in!M4=0,"",RES_hh_tes_in!M4/RES_hh_fec_in!M4)</f>
        <v>0.84571701009687061</v>
      </c>
      <c r="N4" s="70">
        <f>IF(RES_hh_tes_in!N4=0,"",RES_hh_tes_in!N4/RES_hh_fec_in!N4)</f>
        <v>0.84493498674545875</v>
      </c>
      <c r="O4" s="70">
        <f>IF(RES_hh_tes_in!O4=0,"",RES_hh_tes_in!O4/RES_hh_fec_in!O4)</f>
        <v>0.96331389858948546</v>
      </c>
      <c r="P4" s="70">
        <f>IF(RES_hh_tes_in!P4=0,"",RES_hh_tes_in!P4/RES_hh_fec_in!P4)</f>
        <v>1.1076060991545345</v>
      </c>
      <c r="Q4" s="70">
        <f>IF(RES_hh_tes_in!Q4=0,"",RES_hh_tes_in!Q4/RES_hh_fec_in!Q4)</f>
        <v>1.08922167484454</v>
      </c>
      <c r="R4" s="70">
        <f>IF(RES_hh_tes_in!R4=0,"",RES_hh_tes_in!R4/RES_hh_fec_in!R4)</f>
        <v>1.175527986242245</v>
      </c>
      <c r="S4" s="70">
        <f>IF(RES_hh_tes_in!S4=0,"",RES_hh_tes_in!S4/RES_hh_fec_in!S4)</f>
        <v>1.0588781593815424</v>
      </c>
      <c r="T4" s="70">
        <f>IF(RES_hh_tes_in!T4=0,"",RES_hh_tes_in!T4/RES_hh_fec_in!T4)</f>
        <v>1.245436072619724</v>
      </c>
      <c r="U4" s="70">
        <f>IF(RES_hh_tes_in!U4=0,"",RES_hh_tes_in!U4/RES_hh_fec_in!U4)</f>
        <v>1.1376284301023147</v>
      </c>
      <c r="V4" s="70">
        <f>IF(RES_hh_tes_in!V4=0,"",RES_hh_tes_in!V4/RES_hh_fec_in!V4)</f>
        <v>1.1658705161091538</v>
      </c>
      <c r="W4" s="70">
        <f>IF(RES_hh_tes_in!W4=0,"",RES_hh_tes_in!W4/RES_hh_fec_in!W4)</f>
        <v>1.0339690713217402</v>
      </c>
      <c r="DA4" s="88" t="s">
        <v>721</v>
      </c>
    </row>
    <row r="5" spans="1:105" ht="12" customHeight="1" x14ac:dyDescent="0.25">
      <c r="A5" s="28" t="s">
        <v>51</v>
      </c>
      <c r="B5" s="78"/>
      <c r="C5" s="78" t="str">
        <f>IF(RES_hh_tes_in!C5=0,"",RES_hh_tes_in!C5/RES_hh_fec_in!C5)</f>
        <v/>
      </c>
      <c r="D5" s="78" t="str">
        <f>IF(RES_hh_tes_in!D5=0,"",RES_hh_tes_in!D5/RES_hh_fec_in!D5)</f>
        <v/>
      </c>
      <c r="E5" s="78" t="str">
        <f>IF(RES_hh_tes_in!E5=0,"",RES_hh_tes_in!E5/RES_hh_fec_in!E5)</f>
        <v/>
      </c>
      <c r="F5" s="78" t="str">
        <f>IF(RES_hh_tes_in!F5=0,"",RES_hh_tes_in!F5/RES_hh_fec_in!F5)</f>
        <v/>
      </c>
      <c r="G5" s="78" t="str">
        <f>IF(RES_hh_tes_in!G5=0,"",RES_hh_tes_in!G5/RES_hh_fec_in!G5)</f>
        <v/>
      </c>
      <c r="H5" s="78" t="str">
        <f>IF(RES_hh_tes_in!H5=0,"",RES_hh_tes_in!H5/RES_hh_fec_in!H5)</f>
        <v/>
      </c>
      <c r="I5" s="78" t="str">
        <f>IF(RES_hh_tes_in!I5=0,"",RES_hh_tes_in!I5/RES_hh_fec_in!I5)</f>
        <v/>
      </c>
      <c r="J5" s="78" t="str">
        <f>IF(RES_hh_tes_in!J5=0,"",RES_hh_tes_in!J5/RES_hh_fec_in!J5)</f>
        <v/>
      </c>
      <c r="K5" s="78" t="str">
        <f>IF(RES_hh_tes_in!K5=0,"",RES_hh_tes_in!K5/RES_hh_fec_in!K5)</f>
        <v/>
      </c>
      <c r="L5" s="78" t="str">
        <f>IF(RES_hh_tes_in!L5=0,"",RES_hh_tes_in!L5/RES_hh_fec_in!L5)</f>
        <v/>
      </c>
      <c r="M5" s="78" t="str">
        <f>IF(RES_hh_tes_in!M5=0,"",RES_hh_tes_in!M5/RES_hh_fec_in!M5)</f>
        <v/>
      </c>
      <c r="N5" s="78" t="str">
        <f>IF(RES_hh_tes_in!N5=0,"",RES_hh_tes_in!N5/RES_hh_fec_in!N5)</f>
        <v/>
      </c>
      <c r="O5" s="78" t="str">
        <f>IF(RES_hh_tes_in!O5=0,"",RES_hh_tes_in!O5/RES_hh_fec_in!O5)</f>
        <v/>
      </c>
      <c r="P5" s="78" t="str">
        <f>IF(RES_hh_tes_in!P5=0,"",RES_hh_tes_in!P5/RES_hh_fec_in!P5)</f>
        <v/>
      </c>
      <c r="Q5" s="78" t="str">
        <f>IF(RES_hh_tes_in!Q5=0,"",RES_hh_tes_in!Q5/RES_hh_fec_in!Q5)</f>
        <v/>
      </c>
      <c r="R5" s="78" t="str">
        <f>IF(RES_hh_tes_in!R5=0,"",RES_hh_tes_in!R5/RES_hh_fec_in!R5)</f>
        <v/>
      </c>
      <c r="S5" s="78" t="str">
        <f>IF(RES_hh_tes_in!S5=0,"",RES_hh_tes_in!S5/RES_hh_fec_in!S5)</f>
        <v/>
      </c>
      <c r="T5" s="78" t="str">
        <f>IF(RES_hh_tes_in!T5=0,"",RES_hh_tes_in!T5/RES_hh_fec_in!T5)</f>
        <v/>
      </c>
      <c r="U5" s="78" t="str">
        <f>IF(RES_hh_tes_in!U5=0,"",RES_hh_tes_in!U5/RES_hh_fec_in!U5)</f>
        <v/>
      </c>
      <c r="V5" s="78" t="str">
        <f>IF(RES_hh_tes_in!V5=0,"",RES_hh_tes_in!V5/RES_hh_fec_in!V5)</f>
        <v/>
      </c>
      <c r="W5" s="78" t="str">
        <f>IF(RES_hh_tes_in!W5=0,"",RES_hh_tes_in!W5/RES_hh_fec_in!W5)</f>
        <v/>
      </c>
      <c r="DA5" s="89" t="s">
        <v>722</v>
      </c>
    </row>
    <row r="6" spans="1:105" ht="12" customHeight="1" x14ac:dyDescent="0.25">
      <c r="A6" s="28" t="s">
        <v>74</v>
      </c>
      <c r="B6" s="78"/>
      <c r="C6" s="78" t="str">
        <f>IF(RES_hh_tes_in!C6=0,"",RES_hh_tes_in!C6/RES_hh_fec_in!C6)</f>
        <v/>
      </c>
      <c r="D6" s="78">
        <f>IF(RES_hh_tes_in!D6=0,"",RES_hh_tes_in!D6/RES_hh_fec_in!D6)</f>
        <v>0.55837283324658216</v>
      </c>
      <c r="E6" s="78">
        <f>IF(RES_hh_tes_in!E6=0,"",RES_hh_tes_in!E6/RES_hh_fec_in!E6)</f>
        <v>0.56464704614214745</v>
      </c>
      <c r="F6" s="78">
        <f>IF(RES_hh_tes_in!F6=0,"",RES_hh_tes_in!F6/RES_hh_fec_in!F6)</f>
        <v>0.5708899019195216</v>
      </c>
      <c r="G6" s="78">
        <f>IF(RES_hh_tes_in!G6=0,"",RES_hh_tes_in!G6/RES_hh_fec_in!G6)</f>
        <v>0.57731151018477833</v>
      </c>
      <c r="H6" s="78">
        <f>IF(RES_hh_tes_in!H6=0,"",RES_hh_tes_in!H6/RES_hh_fec_in!H6)</f>
        <v>0.58387993403096794</v>
      </c>
      <c r="I6" s="78">
        <f>IF(RES_hh_tes_in!I6=0,"",RES_hh_tes_in!I6/RES_hh_fec_in!I6)</f>
        <v>0.59064066187377207</v>
      </c>
      <c r="J6" s="78">
        <f>IF(RES_hh_tes_in!J6=0,"",RES_hh_tes_in!J6/RES_hh_fec_in!J6)</f>
        <v>0.59779444611626842</v>
      </c>
      <c r="K6" s="78">
        <f>IF(RES_hh_tes_in!K6=0,"",RES_hh_tes_in!K6/RES_hh_fec_in!K6)</f>
        <v>0.6055042164504798</v>
      </c>
      <c r="L6" s="78" t="str">
        <f>IF(RES_hh_tes_in!L6=0,"",RES_hh_tes_in!L6/RES_hh_fec_in!L6)</f>
        <v/>
      </c>
      <c r="M6" s="78" t="str">
        <f>IF(RES_hh_tes_in!M6=0,"",RES_hh_tes_in!M6/RES_hh_fec_in!M6)</f>
        <v/>
      </c>
      <c r="N6" s="78">
        <f>IF(RES_hh_tes_in!N6=0,"",RES_hh_tes_in!N6/RES_hh_fec_in!N6)</f>
        <v>0.64654469688470828</v>
      </c>
      <c r="O6" s="78">
        <f>IF(RES_hh_tes_in!O6=0,"",RES_hh_tes_in!O6/RES_hh_fec_in!O6)</f>
        <v>0.67299250335141625</v>
      </c>
      <c r="P6" s="78">
        <f>IF(RES_hh_tes_in!P6=0,"",RES_hh_tes_in!P6/RES_hh_fec_in!P6)</f>
        <v>0.7032996693083402</v>
      </c>
      <c r="Q6" s="78" t="str">
        <f>IF(RES_hh_tes_in!Q6=0,"",RES_hh_tes_in!Q6/RES_hh_fec_in!Q6)</f>
        <v/>
      </c>
      <c r="R6" s="78">
        <f>IF(RES_hh_tes_in!R6=0,"",RES_hh_tes_in!R6/RES_hh_fec_in!R6)</f>
        <v>0.74062634948581785</v>
      </c>
      <c r="S6" s="78">
        <f>IF(RES_hh_tes_in!S6=0,"",RES_hh_tes_in!S6/RES_hh_fec_in!S6)</f>
        <v>0.74935678515794013</v>
      </c>
      <c r="T6" s="78">
        <f>IF(RES_hh_tes_in!T6=0,"",RES_hh_tes_in!T6/RES_hh_fec_in!T6)</f>
        <v>0.75573581433487258</v>
      </c>
      <c r="U6" s="78">
        <f>IF(RES_hh_tes_in!U6=0,"",RES_hh_tes_in!U6/RES_hh_fec_in!U6)</f>
        <v>0.76071484153790725</v>
      </c>
      <c r="V6" s="78">
        <f>IF(RES_hh_tes_in!V6=0,"",RES_hh_tes_in!V6/RES_hh_fec_in!V6)</f>
        <v>0.76507894736842119</v>
      </c>
      <c r="W6" s="78">
        <f>IF(RES_hh_tes_in!W6=0,"",RES_hh_tes_in!W6/RES_hh_fec_in!W6)</f>
        <v>0.76797059731236961</v>
      </c>
      <c r="DA6" s="89" t="s">
        <v>723</v>
      </c>
    </row>
    <row r="7" spans="1:105" ht="12" customHeight="1" x14ac:dyDescent="0.25">
      <c r="A7" s="28" t="s">
        <v>205</v>
      </c>
      <c r="B7" s="78"/>
      <c r="C7" s="78">
        <f>IF(RES_hh_tes_in!C7=0,"",RES_hh_tes_in!C7/RES_hh_fec_in!C7)</f>
        <v>0.49230392745165341</v>
      </c>
      <c r="D7" s="78" t="str">
        <f>IF(RES_hh_tes_in!D7=0,"",RES_hh_tes_in!D7/RES_hh_fec_in!D7)</f>
        <v/>
      </c>
      <c r="E7" s="78" t="str">
        <f>IF(RES_hh_tes_in!E7=0,"",RES_hh_tes_in!E7/RES_hh_fec_in!E7)</f>
        <v/>
      </c>
      <c r="F7" s="78" t="str">
        <f>IF(RES_hh_tes_in!F7=0,"",RES_hh_tes_in!F7/RES_hh_fec_in!F7)</f>
        <v/>
      </c>
      <c r="G7" s="78">
        <f>IF(RES_hh_tes_in!G7=0,"",RES_hh_tes_in!G7/RES_hh_fec_in!G7)</f>
        <v>0.51484206540787891</v>
      </c>
      <c r="H7" s="78">
        <f>IF(RES_hh_tes_in!H7=0,"",RES_hh_tes_in!H7/RES_hh_fec_in!H7)</f>
        <v>0.52077146937912322</v>
      </c>
      <c r="I7" s="78">
        <f>IF(RES_hh_tes_in!I7=0,"",RES_hh_tes_in!I7/RES_hh_fec_in!I7)</f>
        <v>0.52687832701050641</v>
      </c>
      <c r="J7" s="78">
        <f>IF(RES_hh_tes_in!J7=0,"",RES_hh_tes_in!J7/RES_hh_fec_in!J7)</f>
        <v>0.533346105727044</v>
      </c>
      <c r="K7" s="78">
        <f>IF(RES_hh_tes_in!K7=0,"",RES_hh_tes_in!K7/RES_hh_fec_in!K7)</f>
        <v>0.54032357805707565</v>
      </c>
      <c r="L7" s="78">
        <f>IF(RES_hh_tes_in!L7=0,"",RES_hh_tes_in!L7/RES_hh_fec_in!L7)</f>
        <v>0.54783792614367188</v>
      </c>
      <c r="M7" s="78">
        <f>IF(RES_hh_tes_in!M7=0,"",RES_hh_tes_in!M7/RES_hh_fec_in!M7)</f>
        <v>0.5598835021043399</v>
      </c>
      <c r="N7" s="78">
        <f>IF(RES_hh_tes_in!N7=0,"",RES_hh_tes_in!N7/RES_hh_fec_in!N7)</f>
        <v>0.57762497805526092</v>
      </c>
      <c r="O7" s="78">
        <f>IF(RES_hh_tes_in!O7=0,"",RES_hh_tes_in!O7/RES_hh_fec_in!O7)</f>
        <v>0.60172147328248426</v>
      </c>
      <c r="P7" s="78">
        <f>IF(RES_hh_tes_in!P7=0,"",RES_hh_tes_in!P7/RES_hh_fec_in!P7)</f>
        <v>0.62934478980140607</v>
      </c>
      <c r="Q7" s="78">
        <f>IF(RES_hh_tes_in!Q7=0,"",RES_hh_tes_in!Q7/RES_hh_fec_in!Q7)</f>
        <v>0.65220595067184828</v>
      </c>
      <c r="R7" s="78" t="str">
        <f>IF(RES_hh_tes_in!R7=0,"",RES_hh_tes_in!R7/RES_hh_fec_in!R7)</f>
        <v/>
      </c>
      <c r="S7" s="78" t="str">
        <f>IF(RES_hh_tes_in!S7=0,"",RES_hh_tes_in!S7/RES_hh_fec_in!S7)</f>
        <v/>
      </c>
      <c r="T7" s="78">
        <f>IF(RES_hh_tes_in!T7=0,"",RES_hh_tes_in!T7/RES_hh_fec_in!T7)</f>
        <v>0.6772497901352923</v>
      </c>
      <c r="U7" s="78">
        <f>IF(RES_hh_tes_in!U7=0,"",RES_hh_tes_in!U7/RES_hh_fec_in!U7)</f>
        <v>0.68181538713365564</v>
      </c>
      <c r="V7" s="78">
        <f>IF(RES_hh_tes_in!V7=0,"",RES_hh_tes_in!V7/RES_hh_fec_in!V7)</f>
        <v>0.6857765145951269</v>
      </c>
      <c r="W7" s="78">
        <f>IF(RES_hh_tes_in!W7=0,"",RES_hh_tes_in!W7/RES_hh_fec_in!W7)</f>
        <v>0.68833644164465035</v>
      </c>
      <c r="DA7" s="89" t="s">
        <v>724</v>
      </c>
    </row>
    <row r="8" spans="1:105" ht="12" customHeight="1" x14ac:dyDescent="0.25">
      <c r="A8" s="28" t="s">
        <v>192</v>
      </c>
      <c r="B8" s="78"/>
      <c r="C8" s="78">
        <f>IF(RES_hh_tes_in!C8=0,"",RES_hh_tes_in!C8/RES_hh_fec_in!C8)</f>
        <v>0.57452684256131925</v>
      </c>
      <c r="D8" s="78" t="str">
        <f>IF(RES_hh_tes_in!D8=0,"",RES_hh_tes_in!D8/RES_hh_fec_in!D8)</f>
        <v/>
      </c>
      <c r="E8" s="78" t="str">
        <f>IF(RES_hh_tes_in!E8=0,"",RES_hh_tes_in!E8/RES_hh_fec_in!E8)</f>
        <v/>
      </c>
      <c r="F8" s="78" t="str">
        <f>IF(RES_hh_tes_in!F8=0,"",RES_hh_tes_in!F8/RES_hh_fec_in!F8)</f>
        <v/>
      </c>
      <c r="G8" s="78" t="str">
        <f>IF(RES_hh_tes_in!G8=0,"",RES_hh_tes_in!G8/RES_hh_fec_in!G8)</f>
        <v/>
      </c>
      <c r="H8" s="78">
        <f>IF(RES_hh_tes_in!H8=0,"",RES_hh_tes_in!H8/RES_hh_fec_in!H8)</f>
        <v>0.61254401316422236</v>
      </c>
      <c r="I8" s="78">
        <f>IF(RES_hh_tes_in!I8=0,"",RES_hh_tes_in!I8/RES_hh_fec_in!I8)</f>
        <v>0.62010521738718538</v>
      </c>
      <c r="J8" s="78">
        <f>IF(RES_hh_tes_in!J8=0,"",RES_hh_tes_in!J8/RES_hh_fec_in!J8)</f>
        <v>0.62776803035811246</v>
      </c>
      <c r="K8" s="78">
        <f>IF(RES_hh_tes_in!K8=0,"",RES_hh_tes_in!K8/RES_hh_fec_in!K8)</f>
        <v>0.63561250588722595</v>
      </c>
      <c r="L8" s="78">
        <f>IF(RES_hh_tes_in!L8=0,"",RES_hh_tes_in!L8/RES_hh_fec_in!L8)</f>
        <v>0.64366213753856305</v>
      </c>
      <c r="M8" s="78" t="str">
        <f>IF(RES_hh_tes_in!M8=0,"",RES_hh_tes_in!M8/RES_hh_fec_in!M8)</f>
        <v/>
      </c>
      <c r="N8" s="78" t="str">
        <f>IF(RES_hh_tes_in!N8=0,"",RES_hh_tes_in!N8/RES_hh_fec_in!N8)</f>
        <v/>
      </c>
      <c r="O8" s="78">
        <f>IF(RES_hh_tes_in!O8=0,"",RES_hh_tes_in!O8/RES_hh_fec_in!O8)</f>
        <v>0.68374707168059567</v>
      </c>
      <c r="P8" s="78">
        <f>IF(RES_hh_tes_in!P8=0,"",RES_hh_tes_in!P8/RES_hh_fec_in!P8)</f>
        <v>0.70214734761225339</v>
      </c>
      <c r="Q8" s="78">
        <f>IF(RES_hh_tes_in!Q8=0,"",RES_hh_tes_in!Q8/RES_hh_fec_in!Q8)</f>
        <v>0.71777741413190843</v>
      </c>
      <c r="R8" s="78" t="str">
        <f>IF(RES_hh_tes_in!R8=0,"",RES_hh_tes_in!R8/RES_hh_fec_in!R8)</f>
        <v/>
      </c>
      <c r="S8" s="78" t="str">
        <f>IF(RES_hh_tes_in!S8=0,"",RES_hh_tes_in!S8/RES_hh_fec_in!S8)</f>
        <v/>
      </c>
      <c r="T8" s="78" t="str">
        <f>IF(RES_hh_tes_in!T8=0,"",RES_hh_tes_in!T8/RES_hh_fec_in!T8)</f>
        <v/>
      </c>
      <c r="U8" s="78" t="str">
        <f>IF(RES_hh_tes_in!U8=0,"",RES_hh_tes_in!U8/RES_hh_fec_in!U8)</f>
        <v/>
      </c>
      <c r="V8" s="78">
        <f>IF(RES_hh_tes_in!V8=0,"",RES_hh_tes_in!V8/RES_hh_fec_in!V8)</f>
        <v>0.74805805406317505</v>
      </c>
      <c r="W8" s="78" t="str">
        <f>IF(RES_hh_tes_in!W8=0,"",RES_hh_tes_in!W8/RES_hh_fec_in!W8)</f>
        <v/>
      </c>
      <c r="DA8" s="89" t="s">
        <v>725</v>
      </c>
    </row>
    <row r="9" spans="1:105" ht="12" customHeight="1" x14ac:dyDescent="0.25">
      <c r="A9" s="28" t="s">
        <v>207</v>
      </c>
      <c r="B9" s="78"/>
      <c r="C9" s="78">
        <f>IF(RES_hh_tes_in!C9=0,"",RES_hh_tes_in!C9/RES_hh_fec_in!C9)</f>
        <v>0.54613839674618891</v>
      </c>
      <c r="D9" s="78">
        <f>IF(RES_hh_tes_in!D9=0,"",RES_hh_tes_in!D9/RES_hh_fec_in!D9)</f>
        <v>0.55719357613346654</v>
      </c>
      <c r="E9" s="78">
        <f>IF(RES_hh_tes_in!E9=0,"",RES_hh_tes_in!E9/RES_hh_fec_in!E9)</f>
        <v>0.56835385132091309</v>
      </c>
      <c r="F9" s="78">
        <f>IF(RES_hh_tes_in!F9=0,"",RES_hh_tes_in!F9/RES_hh_fec_in!F9)</f>
        <v>0.57960849394773639</v>
      </c>
      <c r="G9" s="78">
        <f>IF(RES_hh_tes_in!G9=0,"",RES_hh_tes_in!G9/RES_hh_fec_in!G9)</f>
        <v>0.590946839402961</v>
      </c>
      <c r="H9" s="78">
        <f>IF(RES_hh_tes_in!H9=0,"",RES_hh_tes_in!H9/RES_hh_fec_in!H9)</f>
        <v>0.6023561816317291</v>
      </c>
      <c r="I9" s="78">
        <f>IF(RES_hh_tes_in!I9=0,"",RES_hh_tes_in!I9/RES_hh_fec_in!I9)</f>
        <v>0.61381981307313804</v>
      </c>
      <c r="J9" s="78">
        <f>IF(RES_hh_tes_in!J9=0,"",RES_hh_tes_in!J9/RES_hh_fec_in!J9)</f>
        <v>0.62530170965721787</v>
      </c>
      <c r="K9" s="78">
        <f>IF(RES_hh_tes_in!K9=0,"",RES_hh_tes_in!K9/RES_hh_fec_in!K9)</f>
        <v>0.63675421763473272</v>
      </c>
      <c r="L9" s="78">
        <f>IF(RES_hh_tes_in!L9=0,"",RES_hh_tes_in!L9/RES_hh_fec_in!L9)</f>
        <v>0.64813504148911294</v>
      </c>
      <c r="M9" s="78">
        <f>IF(RES_hh_tes_in!M9=0,"",RES_hh_tes_in!M9/RES_hh_fec_in!M9)</f>
        <v>0.65861632930378589</v>
      </c>
      <c r="N9" s="78">
        <f>IF(RES_hh_tes_in!N9=0,"",RES_hh_tes_in!N9/RES_hh_fec_in!N9)</f>
        <v>0.66775367117439643</v>
      </c>
      <c r="O9" s="78">
        <f>IF(RES_hh_tes_in!O9=0,"",RES_hh_tes_in!O9/RES_hh_fec_in!O9)</f>
        <v>0.6753066493928479</v>
      </c>
      <c r="P9" s="78" t="str">
        <f>IF(RES_hh_tes_in!P9=0,"",RES_hh_tes_in!P9/RES_hh_fec_in!P9)</f>
        <v/>
      </c>
      <c r="Q9" s="78">
        <f>IF(RES_hh_tes_in!Q9=0,"",RES_hh_tes_in!Q9/RES_hh_fec_in!Q9)</f>
        <v>0.689798521666527</v>
      </c>
      <c r="R9" s="78">
        <f>IF(RES_hh_tes_in!R9=0,"",RES_hh_tes_in!R9/RES_hh_fec_in!R9)</f>
        <v>0.70141166465933136</v>
      </c>
      <c r="S9" s="78">
        <f>IF(RES_hh_tes_in!S9=0,"",RES_hh_tes_in!S9/RES_hh_fec_in!S9)</f>
        <v>0.71442734062498403</v>
      </c>
      <c r="T9" s="78">
        <f>IF(RES_hh_tes_in!T9=0,"",RES_hh_tes_in!T9/RES_hh_fec_in!T9)</f>
        <v>0.7275061498932992</v>
      </c>
      <c r="U9" s="78">
        <f>IF(RES_hh_tes_in!U9=0,"",RES_hh_tes_in!U9/RES_hh_fec_in!U9)</f>
        <v>0.73955349137133108</v>
      </c>
      <c r="V9" s="78">
        <f>IF(RES_hh_tes_in!V9=0,"",RES_hh_tes_in!V9/RES_hh_fec_in!V9)</f>
        <v>0.7496518930938999</v>
      </c>
      <c r="W9" s="78">
        <f>IF(RES_hh_tes_in!W9=0,"",RES_hh_tes_in!W9/RES_hh_fec_in!W9)</f>
        <v>0.75777465908568942</v>
      </c>
      <c r="DA9" s="89" t="s">
        <v>726</v>
      </c>
    </row>
    <row r="10" spans="1:105" ht="12" customHeight="1" x14ac:dyDescent="0.25">
      <c r="A10" s="28" t="s">
        <v>202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DA10" s="89" t="s">
        <v>727</v>
      </c>
    </row>
    <row r="11" spans="1:105" ht="12" customHeight="1" x14ac:dyDescent="0.25">
      <c r="A11" s="28" t="s">
        <v>203</v>
      </c>
      <c r="B11" s="78"/>
      <c r="C11" s="78">
        <f>IF(RES_hh_tes_in!C11=0,"",RES_hh_tes_in!C11/RES_hh_fec_in!C11)</f>
        <v>0.75756582372015113</v>
      </c>
      <c r="D11" s="78">
        <f>IF(RES_hh_tes_in!D11=0,"",RES_hh_tes_in!D11/RES_hh_fec_in!D11)</f>
        <v>0.75896119515358229</v>
      </c>
      <c r="E11" s="78">
        <f>IF(RES_hh_tes_in!E11=0,"",RES_hh_tes_in!E11/RES_hh_fec_in!E11)</f>
        <v>0.76039423797531147</v>
      </c>
      <c r="F11" s="78">
        <f>IF(RES_hh_tes_in!F11=0,"",RES_hh_tes_in!F11/RES_hh_fec_in!F11)</f>
        <v>0.76183241780453592</v>
      </c>
      <c r="G11" s="78">
        <f>IF(RES_hh_tes_in!G11=0,"",RES_hh_tes_in!G11/RES_hh_fec_in!G11)</f>
        <v>0.76330529076658793</v>
      </c>
      <c r="H11" s="78">
        <f>IF(RES_hh_tes_in!H11=0,"",RES_hh_tes_in!H11/RES_hh_fec_in!H11)</f>
        <v>0.76480923956799762</v>
      </c>
      <c r="I11" s="78">
        <f>IF(RES_hh_tes_in!I11=0,"",RES_hh_tes_in!I11/RES_hh_fec_in!I11)</f>
        <v>0.76635154683891049</v>
      </c>
      <c r="J11" s="78">
        <f>IF(RES_hh_tes_in!J11=0,"",RES_hh_tes_in!J11/RES_hh_fec_in!J11)</f>
        <v>0.76796204694449566</v>
      </c>
      <c r="K11" s="78">
        <f>IF(RES_hh_tes_in!K11=0,"",RES_hh_tes_in!K11/RES_hh_fec_in!K11)</f>
        <v>0.76966610694251802</v>
      </c>
      <c r="L11" s="78">
        <f>IF(RES_hh_tes_in!L11=0,"",RES_hh_tes_in!L11/RES_hh_fec_in!L11)</f>
        <v>0.77147051356092633</v>
      </c>
      <c r="M11" s="78">
        <f>IF(RES_hh_tes_in!M11=0,"",RES_hh_tes_in!M11/RES_hh_fec_in!M11)</f>
        <v>0.77396893978801418</v>
      </c>
      <c r="N11" s="78">
        <f>IF(RES_hh_tes_in!N11=0,"",RES_hh_tes_in!N11/RES_hh_fec_in!N11)</f>
        <v>0.77734909012907016</v>
      </c>
      <c r="O11" s="78">
        <f>IF(RES_hh_tes_in!O11=0,"",RES_hh_tes_in!O11/RES_hh_fec_in!O11)</f>
        <v>0.78177551039177118</v>
      </c>
      <c r="P11" s="78">
        <f>IF(RES_hh_tes_in!P11=0,"",RES_hh_tes_in!P11/RES_hh_fec_in!P11)</f>
        <v>0.78693514011298005</v>
      </c>
      <c r="Q11" s="78">
        <f>IF(RES_hh_tes_in!Q11=0,"",RES_hh_tes_in!Q11/RES_hh_fec_in!Q11)</f>
        <v>0.79180313237184918</v>
      </c>
      <c r="R11" s="78">
        <f>IF(RES_hh_tes_in!R11=0,"",RES_hh_tes_in!R11/RES_hh_fec_in!R11)</f>
        <v>0.79553331236635627</v>
      </c>
      <c r="S11" s="78">
        <f>IF(RES_hh_tes_in!S11=0,"",RES_hh_tes_in!S11/RES_hh_fec_in!S11)</f>
        <v>0.79916215393314605</v>
      </c>
      <c r="T11" s="78">
        <f>IF(RES_hh_tes_in!T11=0,"",RES_hh_tes_in!T11/RES_hh_fec_in!T11)</f>
        <v>0.80266541070882758</v>
      </c>
      <c r="U11" s="78">
        <f>IF(RES_hh_tes_in!U11=0,"",RES_hh_tes_in!U11/RES_hh_fec_in!U11)</f>
        <v>0.80601883633002147</v>
      </c>
      <c r="V11" s="78">
        <f>IF(RES_hh_tes_in!V11=0,"",RES_hh_tes_in!V11/RES_hh_fec_in!V11)</f>
        <v>0.80919818443334379</v>
      </c>
      <c r="W11" s="78">
        <f>IF(RES_hh_tes_in!W11=0,"",RES_hh_tes_in!W11/RES_hh_fec_in!W11)</f>
        <v>0.81212697684046764</v>
      </c>
      <c r="DA11" s="89" t="s">
        <v>728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1.3506374730108162</v>
      </c>
      <c r="D12" s="78">
        <f>IF(RES_hh_tes_in!D12=0,"",RES_hh_tes_in!D12/RES_hh_fec_in!D12)</f>
        <v>1.4623968044069247</v>
      </c>
      <c r="E12" s="78">
        <f>IF(RES_hh_tes_in!E12=0,"",RES_hh_tes_in!E12/RES_hh_fec_in!E12)</f>
        <v>1.5773569416812703</v>
      </c>
      <c r="F12" s="78">
        <f>IF(RES_hh_tes_in!F12=0,"",RES_hh_tes_in!F12/RES_hh_fec_in!F12)</f>
        <v>1.6950400131111412</v>
      </c>
      <c r="G12" s="78">
        <f>IF(RES_hh_tes_in!G12=0,"",RES_hh_tes_in!G12/RES_hh_fec_in!G12)</f>
        <v>1.8158430292339289</v>
      </c>
      <c r="H12" s="78">
        <f>IF(RES_hh_tes_in!H12=0,"",RES_hh_tes_in!H12/RES_hh_fec_in!H12)</f>
        <v>1.9396910781734626</v>
      </c>
      <c r="I12" s="78">
        <f>IF(RES_hh_tes_in!I12=0,"",RES_hh_tes_in!I12/RES_hh_fec_in!I12)</f>
        <v>2.0666545656980868</v>
      </c>
      <c r="J12" s="78">
        <f>IF(RES_hh_tes_in!J12=0,"",RES_hh_tes_in!J12/RES_hh_fec_in!J12)</f>
        <v>2.1970829842692607</v>
      </c>
      <c r="K12" s="78">
        <f>IF(RES_hh_tes_in!K12=0,"",RES_hh_tes_in!K12/RES_hh_fec_in!K12)</f>
        <v>2.3312349850598943</v>
      </c>
      <c r="L12" s="78">
        <f>IF(RES_hh_tes_in!L12=0,"",RES_hh_tes_in!L12/RES_hh_fec_in!L12)</f>
        <v>2.4691100158974453</v>
      </c>
      <c r="M12" s="78">
        <f>IF(RES_hh_tes_in!M12=0,"",RES_hh_tes_in!M12/RES_hh_fec_in!M12)</f>
        <v>2.6207144751671088</v>
      </c>
      <c r="N12" s="78">
        <f>IF(RES_hh_tes_in!N12=0,"",RES_hh_tes_in!N12/RES_hh_fec_in!N12)</f>
        <v>2.7885903042567763</v>
      </c>
      <c r="O12" s="78">
        <f>IF(RES_hh_tes_in!O12=0,"",RES_hh_tes_in!O12/RES_hh_fec_in!O12)</f>
        <v>2.9710411821700307</v>
      </c>
      <c r="P12" s="78">
        <f>IF(RES_hh_tes_in!P12=0,"",RES_hh_tes_in!P12/RES_hh_fec_in!P12)</f>
        <v>3.1541762532263018</v>
      </c>
      <c r="Q12" s="78">
        <f>IF(RES_hh_tes_in!Q12=0,"",RES_hh_tes_in!Q12/RES_hh_fec_in!Q12)</f>
        <v>3.3042989054041429</v>
      </c>
      <c r="R12" s="78">
        <f>IF(RES_hh_tes_in!R12=0,"",RES_hh_tes_in!R12/RES_hh_fec_in!R12)</f>
        <v>3.3616112022139784</v>
      </c>
      <c r="S12" s="78">
        <f>IF(RES_hh_tes_in!S12=0,"",RES_hh_tes_in!S12/RES_hh_fec_in!S12)</f>
        <v>3.3978876366579875</v>
      </c>
      <c r="T12" s="78">
        <f>IF(RES_hh_tes_in!T12=0,"",RES_hh_tes_in!T12/RES_hh_fec_in!T12)</f>
        <v>3.4211541070391256</v>
      </c>
      <c r="U12" s="78">
        <f>IF(RES_hh_tes_in!U12=0,"",RES_hh_tes_in!U12/RES_hh_fec_in!U12)</f>
        <v>3.4396710263269363</v>
      </c>
      <c r="V12" s="78">
        <f>IF(RES_hh_tes_in!V12=0,"",RES_hh_tes_in!V12/RES_hh_fec_in!V12)</f>
        <v>3.4620232789688963</v>
      </c>
      <c r="W12" s="78">
        <f>IF(RES_hh_tes_in!W12=0,"",RES_hh_tes_in!W12/RES_hh_fec_in!W12)</f>
        <v>3.4875764751388725</v>
      </c>
      <c r="DA12" s="89" t="s">
        <v>729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0.69453278916319072</v>
      </c>
      <c r="D13" s="79" t="str">
        <f>IF(RES_hh_tes_in!D13=0,"",RES_hh_tes_in!D13/RES_hh_fec_in!D13)</f>
        <v/>
      </c>
      <c r="E13" s="79">
        <f>IF(RES_hh_tes_in!E13=0,"",RES_hh_tes_in!E13/RES_hh_fec_in!E13)</f>
        <v>0.70438740270868105</v>
      </c>
      <c r="F13" s="79">
        <f>IF(RES_hh_tes_in!F13=0,"",RES_hh_tes_in!F13/RES_hh_fec_in!F13)</f>
        <v>0.70939397297098916</v>
      </c>
      <c r="G13" s="79">
        <f>IF(RES_hh_tes_in!G13=0,"",RES_hh_tes_in!G13/RES_hh_fec_in!G13)</f>
        <v>0.71451540999625252</v>
      </c>
      <c r="H13" s="79">
        <f>IF(RES_hh_tes_in!H13=0,"",RES_hh_tes_in!H13/RES_hh_fec_in!H13)</f>
        <v>0.71973964913812916</v>
      </c>
      <c r="I13" s="79">
        <f>IF(RES_hh_tes_in!I13=0,"",RES_hh_tes_in!I13/RES_hh_fec_in!I13)</f>
        <v>0.72509073979648708</v>
      </c>
      <c r="J13" s="79">
        <f>IF(RES_hh_tes_in!J13=0,"",RES_hh_tes_in!J13/RES_hh_fec_in!J13)</f>
        <v>0.73066736970189949</v>
      </c>
      <c r="K13" s="79">
        <f>IF(RES_hh_tes_in!K13=0,"",RES_hh_tes_in!K13/RES_hh_fec_in!K13)</f>
        <v>0.73655316089409473</v>
      </c>
      <c r="L13" s="79">
        <f>IF(RES_hh_tes_in!L13=0,"",RES_hh_tes_in!L13/RES_hh_fec_in!L13)</f>
        <v>0.74276989387347825</v>
      </c>
      <c r="M13" s="79">
        <f>IF(RES_hh_tes_in!M13=0,"",RES_hh_tes_in!M13/RES_hh_fec_in!M13)</f>
        <v>0.75103563959140318</v>
      </c>
      <c r="N13" s="79">
        <f>IF(RES_hh_tes_in!N13=0,"",RES_hh_tes_in!N13/RES_hh_fec_in!N13)</f>
        <v>0.76186029973770775</v>
      </c>
      <c r="O13" s="79">
        <f>IF(RES_hh_tes_in!O13=0,"",RES_hh_tes_in!O13/RES_hh_fec_in!O13)</f>
        <v>0.77591315150363604</v>
      </c>
      <c r="P13" s="79">
        <f>IF(RES_hh_tes_in!P13=0,"",RES_hh_tes_in!P13/RES_hh_fec_in!P13)</f>
        <v>0.79272756496606933</v>
      </c>
      <c r="Q13" s="79">
        <f>IF(RES_hh_tes_in!Q13=0,"",RES_hh_tes_in!Q13/RES_hh_fec_in!Q13)</f>
        <v>0.81059942745764368</v>
      </c>
      <c r="R13" s="79">
        <f>IF(RES_hh_tes_in!R13=0,"",RES_hh_tes_in!R13/RES_hh_fec_in!R13)</f>
        <v>0.82980681362679687</v>
      </c>
      <c r="S13" s="79">
        <f>IF(RES_hh_tes_in!S13=0,"",RES_hh_tes_in!S13/RES_hh_fec_in!S13)</f>
        <v>0.85217414316088824</v>
      </c>
      <c r="T13" s="79">
        <f>IF(RES_hh_tes_in!T13=0,"",RES_hh_tes_in!T13/RES_hh_fec_in!T13)</f>
        <v>0.87480608456448428</v>
      </c>
      <c r="U13" s="79">
        <f>IF(RES_hh_tes_in!U13=0,"",RES_hh_tes_in!U13/RES_hh_fec_in!U13)</f>
        <v>0.89481566282583391</v>
      </c>
      <c r="V13" s="79">
        <f>IF(RES_hh_tes_in!V13=0,"",RES_hh_tes_in!V13/RES_hh_fec_in!V13)</f>
        <v>0.90930761517908931</v>
      </c>
      <c r="W13" s="79">
        <f>IF(RES_hh_tes_in!W13=0,"",RES_hh_tes_in!W13/RES_hh_fec_in!W13)</f>
        <v>0.91658774199984705</v>
      </c>
      <c r="DA13" s="90" t="s">
        <v>730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DA14" s="91" t="s">
        <v>731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2.5196060960540168</v>
      </c>
      <c r="D15" s="70">
        <f>IF(RES_hh_tes_in!D15=0,"",RES_hh_tes_in!D15/RES_hh_fec_in!D15)</f>
        <v>2.6087026983336736</v>
      </c>
      <c r="E15" s="70">
        <f>IF(RES_hh_tes_in!E15=0,"",RES_hh_tes_in!E15/RES_hh_fec_in!E15)</f>
        <v>2.6987400380432103</v>
      </c>
      <c r="F15" s="70">
        <f>IF(RES_hh_tes_in!F15=0,"",RES_hh_tes_in!F15/RES_hh_fec_in!F15)</f>
        <v>2.7888740752694674</v>
      </c>
      <c r="G15" s="70">
        <f>IF(RES_hh_tes_in!G15=0,"",RES_hh_tes_in!G15/RES_hh_fec_in!G15)</f>
        <v>2.8798646089045836</v>
      </c>
      <c r="H15" s="70">
        <f>IF(RES_hh_tes_in!H15=0,"",RES_hh_tes_in!H15/RES_hh_fec_in!H15)</f>
        <v>2.9716137114818699</v>
      </c>
      <c r="I15" s="70">
        <f>IF(RES_hh_tes_in!I15=0,"",RES_hh_tes_in!I15/RES_hh_fec_in!I15)</f>
        <v>3.0643034651269963</v>
      </c>
      <c r="J15" s="70">
        <f>IF(RES_hh_tes_in!J15=0,"",RES_hh_tes_in!J15/RES_hh_fec_in!J15)</f>
        <v>3.1586912491195345</v>
      </c>
      <c r="K15" s="70">
        <f>IF(RES_hh_tes_in!K15=0,"",RES_hh_tes_in!K15/RES_hh_fec_in!K15)</f>
        <v>3.2554138841317624</v>
      </c>
      <c r="L15" s="70">
        <f>IF(RES_hh_tes_in!L15=0,"",RES_hh_tes_in!L15/RES_hh_fec_in!L15)</f>
        <v>3.3546288203459169</v>
      </c>
      <c r="M15" s="70">
        <f>IF(RES_hh_tes_in!M15=0,"",RES_hh_tes_in!M15/RES_hh_fec_in!M15)</f>
        <v>3.4731317127477754</v>
      </c>
      <c r="N15" s="70">
        <f>IF(RES_hh_tes_in!N15=0,"",RES_hh_tes_in!N15/RES_hh_fec_in!N15)</f>
        <v>3.616419108103504</v>
      </c>
      <c r="O15" s="70">
        <f>IF(RES_hh_tes_in!O15=0,"",RES_hh_tes_in!O15/RES_hh_fec_in!O15)</f>
        <v>3.7875297602619895</v>
      </c>
      <c r="P15" s="70">
        <f>IF(RES_hh_tes_in!P15=0,"",RES_hh_tes_in!P15/RES_hh_fec_in!P15)</f>
        <v>3.9730955779865567</v>
      </c>
      <c r="Q15" s="70">
        <f>IF(RES_hh_tes_in!Q15=0,"",RES_hh_tes_in!Q15/RES_hh_fec_in!Q15)</f>
        <v>4.1325677958920464</v>
      </c>
      <c r="R15" s="70">
        <f>IF(RES_hh_tes_in!R15=0,"",RES_hh_tes_in!R15/RES_hh_fec_in!R15)</f>
        <v>4.2326140020949801</v>
      </c>
      <c r="S15" s="70">
        <f>IF(RES_hh_tes_in!S15=0,"",RES_hh_tes_in!S15/RES_hh_fec_in!S15)</f>
        <v>4.312245870023526</v>
      </c>
      <c r="T15" s="70">
        <f>IF(RES_hh_tes_in!T15=0,"",RES_hh_tes_in!T15/RES_hh_fec_in!T15)</f>
        <v>4.3787813270360196</v>
      </c>
      <c r="U15" s="70">
        <f>IF(RES_hh_tes_in!U15=0,"",RES_hh_tes_in!U15/RES_hh_fec_in!U15)</f>
        <v>4.4393533247249124</v>
      </c>
      <c r="V15" s="70">
        <f>IF(RES_hh_tes_in!V15=0,"",RES_hh_tes_in!V15/RES_hh_fec_in!V15)</f>
        <v>4.5011131024946396</v>
      </c>
      <c r="W15" s="70">
        <f>IF(RES_hh_tes_in!W15=0,"",RES_hh_tes_in!W15/RES_hh_fec_in!W15)</f>
        <v>4.5615767876266009</v>
      </c>
      <c r="DA15" s="88" t="s">
        <v>732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2.5196060960540168</v>
      </c>
      <c r="D16" s="78">
        <f>IF(RES_hh_tes_in!D16=0,"",RES_hh_tes_in!D16/RES_hh_fec_in!D16)</f>
        <v>2.6087026983336736</v>
      </c>
      <c r="E16" s="78">
        <f>IF(RES_hh_tes_in!E16=0,"",RES_hh_tes_in!E16/RES_hh_fec_in!E16)</f>
        <v>2.6987400380432103</v>
      </c>
      <c r="F16" s="78">
        <f>IF(RES_hh_tes_in!F16=0,"",RES_hh_tes_in!F16/RES_hh_fec_in!F16)</f>
        <v>2.7888740752694674</v>
      </c>
      <c r="G16" s="78">
        <f>IF(RES_hh_tes_in!G16=0,"",RES_hh_tes_in!G16/RES_hh_fec_in!G16)</f>
        <v>2.8798646089045836</v>
      </c>
      <c r="H16" s="78">
        <f>IF(RES_hh_tes_in!H16=0,"",RES_hh_tes_in!H16/RES_hh_fec_in!H16)</f>
        <v>2.9716137114818699</v>
      </c>
      <c r="I16" s="78">
        <f>IF(RES_hh_tes_in!I16=0,"",RES_hh_tes_in!I16/RES_hh_fec_in!I16)</f>
        <v>3.0643034651269963</v>
      </c>
      <c r="J16" s="78">
        <f>IF(RES_hh_tes_in!J16=0,"",RES_hh_tes_in!J16/RES_hh_fec_in!J16)</f>
        <v>3.1586912491195345</v>
      </c>
      <c r="K16" s="78">
        <f>IF(RES_hh_tes_in!K16=0,"",RES_hh_tes_in!K16/RES_hh_fec_in!K16)</f>
        <v>3.2554138841317624</v>
      </c>
      <c r="L16" s="78">
        <f>IF(RES_hh_tes_in!L16=0,"",RES_hh_tes_in!L16/RES_hh_fec_in!L16)</f>
        <v>3.3546288203459169</v>
      </c>
      <c r="M16" s="78">
        <f>IF(RES_hh_tes_in!M16=0,"",RES_hh_tes_in!M16/RES_hh_fec_in!M16)</f>
        <v>3.4731317127477754</v>
      </c>
      <c r="N16" s="78">
        <f>IF(RES_hh_tes_in!N16=0,"",RES_hh_tes_in!N16/RES_hh_fec_in!N16)</f>
        <v>3.616419108103504</v>
      </c>
      <c r="O16" s="78">
        <f>IF(RES_hh_tes_in!O16=0,"",RES_hh_tes_in!O16/RES_hh_fec_in!O16)</f>
        <v>3.7875297602619895</v>
      </c>
      <c r="P16" s="78">
        <f>IF(RES_hh_tes_in!P16=0,"",RES_hh_tes_in!P16/RES_hh_fec_in!P16)</f>
        <v>3.9730955779865567</v>
      </c>
      <c r="Q16" s="78">
        <f>IF(RES_hh_tes_in!Q16=0,"",RES_hh_tes_in!Q16/RES_hh_fec_in!Q16)</f>
        <v>4.1325677958920464</v>
      </c>
      <c r="R16" s="78">
        <f>IF(RES_hh_tes_in!R16=0,"",RES_hh_tes_in!R16/RES_hh_fec_in!R16)</f>
        <v>4.2326140020949801</v>
      </c>
      <c r="S16" s="78">
        <f>IF(RES_hh_tes_in!S16=0,"",RES_hh_tes_in!S16/RES_hh_fec_in!S16)</f>
        <v>4.312245870023526</v>
      </c>
      <c r="T16" s="78">
        <f>IF(RES_hh_tes_in!T16=0,"",RES_hh_tes_in!T16/RES_hh_fec_in!T16)</f>
        <v>4.3787813270360196</v>
      </c>
      <c r="U16" s="78">
        <f>IF(RES_hh_tes_in!U16=0,"",RES_hh_tes_in!U16/RES_hh_fec_in!U16)</f>
        <v>4.4393533247249124</v>
      </c>
      <c r="V16" s="78">
        <f>IF(RES_hh_tes_in!V16=0,"",RES_hh_tes_in!V16/RES_hh_fec_in!V16)</f>
        <v>4.5011131024946396</v>
      </c>
      <c r="W16" s="78">
        <f>IF(RES_hh_tes_in!W16=0,"",RES_hh_tes_in!W16/RES_hh_fec_in!W16)</f>
        <v>4.5615767876266009</v>
      </c>
      <c r="DA16" s="89" t="s">
        <v>733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0.70445461091354333</v>
      </c>
      <c r="D17" s="70">
        <f>IF(RES_hh_tes_in!D17=0,"",RES_hh_tes_in!D17/RES_hh_fec_in!D17)</f>
        <v>0.69406421481959701</v>
      </c>
      <c r="E17" s="70">
        <f>IF(RES_hh_tes_in!E17=0,"",RES_hh_tes_in!E17/RES_hh_fec_in!E17)</f>
        <v>0.68906053460411454</v>
      </c>
      <c r="F17" s="70">
        <f>IF(RES_hh_tes_in!F17=0,"",RES_hh_tes_in!F17/RES_hh_fec_in!F17)</f>
        <v>0.68703912341452444</v>
      </c>
      <c r="G17" s="70">
        <f>IF(RES_hh_tes_in!G17=0,"",RES_hh_tes_in!G17/RES_hh_fec_in!G17)</f>
        <v>0.67390862988338518</v>
      </c>
      <c r="H17" s="70">
        <f>IF(RES_hh_tes_in!H17=0,"",RES_hh_tes_in!H17/RES_hh_fec_in!H17)</f>
        <v>0.69487122257967582</v>
      </c>
      <c r="I17" s="70">
        <f>IF(RES_hh_tes_in!I17=0,"",RES_hh_tes_in!I17/RES_hh_fec_in!I17)</f>
        <v>0.71861317387108103</v>
      </c>
      <c r="J17" s="70">
        <f>IF(RES_hh_tes_in!J17=0,"",RES_hh_tes_in!J17/RES_hh_fec_in!J17)</f>
        <v>0.70547988409658768</v>
      </c>
      <c r="K17" s="70">
        <f>IF(RES_hh_tes_in!K17=0,"",RES_hh_tes_in!K17/RES_hh_fec_in!K17)</f>
        <v>0.69740885302622357</v>
      </c>
      <c r="L17" s="70">
        <f>IF(RES_hh_tes_in!L17=0,"",RES_hh_tes_in!L17/RES_hh_fec_in!L17)</f>
        <v>0.69245488518911202</v>
      </c>
      <c r="M17" s="70">
        <f>IF(RES_hh_tes_in!M17=0,"",RES_hh_tes_in!M17/RES_hh_fec_in!M17)</f>
        <v>0.70097570662927167</v>
      </c>
      <c r="N17" s="70">
        <f>IF(RES_hh_tes_in!N17=0,"",RES_hh_tes_in!N17/RES_hh_fec_in!N17)</f>
        <v>0.72050382558721959</v>
      </c>
      <c r="O17" s="70">
        <f>IF(RES_hh_tes_in!O17=0,"",RES_hh_tes_in!O17/RES_hh_fec_in!O17)</f>
        <v>0.72902813249812937</v>
      </c>
      <c r="P17" s="70">
        <f>IF(RES_hh_tes_in!P17=0,"",RES_hh_tes_in!P17/RES_hh_fec_in!P17)</f>
        <v>0.7561551850050956</v>
      </c>
      <c r="Q17" s="70">
        <f>IF(RES_hh_tes_in!Q17=0,"",RES_hh_tes_in!Q17/RES_hh_fec_in!Q17)</f>
        <v>0.76775970947546945</v>
      </c>
      <c r="R17" s="70">
        <f>IF(RES_hh_tes_in!R17=0,"",RES_hh_tes_in!R17/RES_hh_fec_in!R17)</f>
        <v>0.77191484806460242</v>
      </c>
      <c r="S17" s="70">
        <f>IF(RES_hh_tes_in!S17=0,"",RES_hh_tes_in!S17/RES_hh_fec_in!S17)</f>
        <v>0.78971394477905443</v>
      </c>
      <c r="T17" s="70">
        <f>IF(RES_hh_tes_in!T17=0,"",RES_hh_tes_in!T17/RES_hh_fec_in!T17)</f>
        <v>0.7968858095896153</v>
      </c>
      <c r="U17" s="70">
        <f>IF(RES_hh_tes_in!U17=0,"",RES_hh_tes_in!U17/RES_hh_fec_in!U17)</f>
        <v>0.81000661186675527</v>
      </c>
      <c r="V17" s="70">
        <f>IF(RES_hh_tes_in!V17=0,"",RES_hh_tes_in!V17/RES_hh_fec_in!V17)</f>
        <v>0.81685976452033282</v>
      </c>
      <c r="W17" s="70">
        <f>IF(RES_hh_tes_in!W17=0,"",RES_hh_tes_in!W17/RES_hh_fec_in!W17)</f>
        <v>0.82681594778483891</v>
      </c>
      <c r="DA17" s="88" t="s">
        <v>734</v>
      </c>
    </row>
    <row r="18" spans="1:105" ht="12" customHeight="1" x14ac:dyDescent="0.25">
      <c r="A18" s="28" t="s">
        <v>51</v>
      </c>
      <c r="B18" s="78"/>
      <c r="C18" s="78" t="str">
        <f>IF(RES_hh_tes_in!C18=0,"",RES_hh_tes_in!C18/RES_hh_fec_in!C18)</f>
        <v/>
      </c>
      <c r="D18" s="78" t="str">
        <f>IF(RES_hh_tes_in!D18=0,"",RES_hh_tes_in!D18/RES_hh_fec_in!D18)</f>
        <v/>
      </c>
      <c r="E18" s="78" t="str">
        <f>IF(RES_hh_tes_in!E18=0,"",RES_hh_tes_in!E18/RES_hh_fec_in!E18)</f>
        <v/>
      </c>
      <c r="F18" s="78" t="str">
        <f>IF(RES_hh_tes_in!F18=0,"",RES_hh_tes_in!F18/RES_hh_fec_in!F18)</f>
        <v/>
      </c>
      <c r="G18" s="78" t="str">
        <f>IF(RES_hh_tes_in!G18=0,"",RES_hh_tes_in!G18/RES_hh_fec_in!G18)</f>
        <v/>
      </c>
      <c r="H18" s="78" t="str">
        <f>IF(RES_hh_tes_in!H18=0,"",RES_hh_tes_in!H18/RES_hh_fec_in!H18)</f>
        <v/>
      </c>
      <c r="I18" s="78" t="str">
        <f>IF(RES_hh_tes_in!I18=0,"",RES_hh_tes_in!I18/RES_hh_fec_in!I18)</f>
        <v/>
      </c>
      <c r="J18" s="78" t="str">
        <f>IF(RES_hh_tes_in!J18=0,"",RES_hh_tes_in!J18/RES_hh_fec_in!J18)</f>
        <v/>
      </c>
      <c r="K18" s="78" t="str">
        <f>IF(RES_hh_tes_in!K18=0,"",RES_hh_tes_in!K18/RES_hh_fec_in!K18)</f>
        <v/>
      </c>
      <c r="L18" s="78" t="str">
        <f>IF(RES_hh_tes_in!L18=0,"",RES_hh_tes_in!L18/RES_hh_fec_in!L18)</f>
        <v/>
      </c>
      <c r="M18" s="78" t="str">
        <f>IF(RES_hh_tes_in!M18=0,"",RES_hh_tes_in!M18/RES_hh_fec_in!M18)</f>
        <v/>
      </c>
      <c r="N18" s="78" t="str">
        <f>IF(RES_hh_tes_in!N18=0,"",RES_hh_tes_in!N18/RES_hh_fec_in!N18)</f>
        <v/>
      </c>
      <c r="O18" s="78" t="str">
        <f>IF(RES_hh_tes_in!O18=0,"",RES_hh_tes_in!O18/RES_hh_fec_in!O18)</f>
        <v/>
      </c>
      <c r="P18" s="78" t="str">
        <f>IF(RES_hh_tes_in!P18=0,"",RES_hh_tes_in!P18/RES_hh_fec_in!P18)</f>
        <v/>
      </c>
      <c r="Q18" s="78" t="str">
        <f>IF(RES_hh_tes_in!Q18=0,"",RES_hh_tes_in!Q18/RES_hh_fec_in!Q18)</f>
        <v/>
      </c>
      <c r="R18" s="78" t="str">
        <f>IF(RES_hh_tes_in!R18=0,"",RES_hh_tes_in!R18/RES_hh_fec_in!R18)</f>
        <v/>
      </c>
      <c r="S18" s="78" t="str">
        <f>IF(RES_hh_tes_in!S18=0,"",RES_hh_tes_in!S18/RES_hh_fec_in!S18)</f>
        <v/>
      </c>
      <c r="T18" s="78" t="str">
        <f>IF(RES_hh_tes_in!T18=0,"",RES_hh_tes_in!T18/RES_hh_fec_in!T18)</f>
        <v/>
      </c>
      <c r="U18" s="78" t="str">
        <f>IF(RES_hh_tes_in!U18=0,"",RES_hh_tes_in!U18/RES_hh_fec_in!U18)</f>
        <v/>
      </c>
      <c r="V18" s="78" t="str">
        <f>IF(RES_hh_tes_in!V18=0,"",RES_hh_tes_in!V18/RES_hh_fec_in!V18)</f>
        <v/>
      </c>
      <c r="W18" s="78" t="str">
        <f>IF(RES_hh_tes_in!W18=0,"",RES_hh_tes_in!W18/RES_hh_fec_in!W18)</f>
        <v/>
      </c>
      <c r="DA18" s="89" t="s">
        <v>735</v>
      </c>
    </row>
    <row r="19" spans="1:105" s="2" customFormat="1" ht="12" customHeight="1" x14ac:dyDescent="0.25">
      <c r="A19" s="28" t="s">
        <v>74</v>
      </c>
      <c r="B19" s="78"/>
      <c r="C19" s="78" t="str">
        <f>IF(RES_hh_tes_in!C19=0,"",RES_hh_tes_in!C19/RES_hh_fec_in!C19)</f>
        <v/>
      </c>
      <c r="D19" s="78">
        <f>IF(RES_hh_tes_in!D19=0,"",RES_hh_tes_in!D19/RES_hh_fec_in!D19)</f>
        <v>0.71009181788443132</v>
      </c>
      <c r="E19" s="78">
        <f>IF(RES_hh_tes_in!E19=0,"",RES_hh_tes_in!E19/RES_hh_fec_in!E19)</f>
        <v>0.71199848794309684</v>
      </c>
      <c r="F19" s="78">
        <f>IF(RES_hh_tes_in!F19=0,"",RES_hh_tes_in!F19/RES_hh_fec_in!F19)</f>
        <v>0.7139420862523419</v>
      </c>
      <c r="G19" s="78">
        <f>IF(RES_hh_tes_in!G19=0,"",RES_hh_tes_in!G19/RES_hh_fec_in!G19)</f>
        <v>0.71613508203738385</v>
      </c>
      <c r="H19" s="78">
        <f>IF(RES_hh_tes_in!H19=0,"",RES_hh_tes_in!H19/RES_hh_fec_in!H19)</f>
        <v>0.71855147176994094</v>
      </c>
      <c r="I19" s="78">
        <f>IF(RES_hh_tes_in!I19=0,"",RES_hh_tes_in!I19/RES_hh_fec_in!I19)</f>
        <v>0.72124360787331443</v>
      </c>
      <c r="J19" s="78">
        <f>IF(RES_hh_tes_in!J19=0,"",RES_hh_tes_in!J19/RES_hh_fec_in!J19)</f>
        <v>0.7244259597470295</v>
      </c>
      <c r="K19" s="78">
        <f>IF(RES_hh_tes_in!K19=0,"",RES_hh_tes_in!K19/RES_hh_fec_in!K19)</f>
        <v>0.72828088279284364</v>
      </c>
      <c r="L19" s="78">
        <f>IF(RES_hh_tes_in!L19=0,"",RES_hh_tes_in!L19/RES_hh_fec_in!L19)</f>
        <v>0.73285716455691963</v>
      </c>
      <c r="M19" s="78">
        <f>IF(RES_hh_tes_in!M19=0,"",RES_hh_tes_in!M19/RES_hh_fec_in!M19)</f>
        <v>0.74248215733232281</v>
      </c>
      <c r="N19" s="78">
        <f>IF(RES_hh_tes_in!N19=0,"",RES_hh_tes_in!N19/RES_hh_fec_in!N19)</f>
        <v>0.7585293597623719</v>
      </c>
      <c r="O19" s="78">
        <f>IF(RES_hh_tes_in!O19=0,"",RES_hh_tes_in!O19/RES_hh_fec_in!O19)</f>
        <v>0.78214533190825875</v>
      </c>
      <c r="P19" s="78">
        <f>IF(RES_hh_tes_in!P19=0,"",RES_hh_tes_in!P19/RES_hh_fec_in!P19)</f>
        <v>0.81092032651002555</v>
      </c>
      <c r="Q19" s="78">
        <f>IF(RES_hh_tes_in!Q19=0,"",RES_hh_tes_in!Q19/RES_hh_fec_in!Q19)</f>
        <v>0.83704663921511024</v>
      </c>
      <c r="R19" s="78">
        <f>IF(RES_hh_tes_in!R19=0,"",RES_hh_tes_in!R19/RES_hh_fec_in!R19)</f>
        <v>0.85467870415725766</v>
      </c>
      <c r="S19" s="78">
        <f>IF(RES_hh_tes_in!S19=0,"",RES_hh_tes_in!S19/RES_hh_fec_in!S19)</f>
        <v>0.87166960310152797</v>
      </c>
      <c r="T19" s="78">
        <f>IF(RES_hh_tes_in!T19=0,"",RES_hh_tes_in!T19/RES_hh_fec_in!T19)</f>
        <v>0.88705758705104176</v>
      </c>
      <c r="U19" s="78">
        <f>IF(RES_hh_tes_in!U19=0,"",RES_hh_tes_in!U19/RES_hh_fec_in!U19)</f>
        <v>0.89988090700897272</v>
      </c>
      <c r="V19" s="78">
        <f>IF(RES_hh_tes_in!V19=0,"",RES_hh_tes_in!V19/RES_hh_fec_in!V19)</f>
        <v>0.90917781397847297</v>
      </c>
      <c r="W19" s="78">
        <f>IF(RES_hh_tes_in!W19=0,"",RES_hh_tes_in!W19/RES_hh_fec_in!W19)</f>
        <v>0.91355096860986462</v>
      </c>
      <c r="DA19" s="89" t="s">
        <v>736</v>
      </c>
    </row>
    <row r="20" spans="1:105" ht="12" customHeight="1" x14ac:dyDescent="0.25">
      <c r="A20" s="28" t="s">
        <v>205</v>
      </c>
      <c r="B20" s="78"/>
      <c r="C20" s="78">
        <f>IF(RES_hh_tes_in!C20=0,"",RES_hh_tes_in!C20/RES_hh_fec_in!C20)</f>
        <v>0.51024987464743721</v>
      </c>
      <c r="D20" s="78" t="str">
        <f>IF(RES_hh_tes_in!D20=0,"",RES_hh_tes_in!D20/RES_hh_fec_in!D20)</f>
        <v/>
      </c>
      <c r="E20" s="78" t="str">
        <f>IF(RES_hh_tes_in!E20=0,"",RES_hh_tes_in!E20/RES_hh_fec_in!E20)</f>
        <v/>
      </c>
      <c r="F20" s="78" t="str">
        <f>IF(RES_hh_tes_in!F20=0,"",RES_hh_tes_in!F20/RES_hh_fec_in!F20)</f>
        <v/>
      </c>
      <c r="G20" s="78">
        <f>IF(RES_hh_tes_in!G20=0,"",RES_hh_tes_in!G20/RES_hh_fec_in!G20)</f>
        <v>0.51994802610021496</v>
      </c>
      <c r="H20" s="78">
        <f>IF(RES_hh_tes_in!H20=0,"",RES_hh_tes_in!H20/RES_hh_fec_in!H20)</f>
        <v>0.52299974193602128</v>
      </c>
      <c r="I20" s="78">
        <f>IF(RES_hh_tes_in!I20=0,"",RES_hh_tes_in!I20/RES_hh_fec_in!I20)</f>
        <v>0.526399704395768</v>
      </c>
      <c r="J20" s="78">
        <f>IF(RES_hh_tes_in!J20=0,"",RES_hh_tes_in!J20/RES_hh_fec_in!J20)</f>
        <v>0.5304187719647433</v>
      </c>
      <c r="K20" s="78">
        <f>IF(RES_hh_tes_in!K20=0,"",RES_hh_tes_in!K20/RES_hh_fec_in!K20)</f>
        <v>0.53528724559969698</v>
      </c>
      <c r="L20" s="78">
        <f>IF(RES_hh_tes_in!L20=0,"",RES_hh_tes_in!L20/RES_hh_fec_in!L20)</f>
        <v>0.5410667402484205</v>
      </c>
      <c r="M20" s="78">
        <f>IF(RES_hh_tes_in!M20=0,"",RES_hh_tes_in!M20/RES_hh_fec_in!M20)</f>
        <v>0.55322237163373478</v>
      </c>
      <c r="N20" s="78">
        <f>IF(RES_hh_tes_in!N20=0,"",RES_hh_tes_in!N20/RES_hh_fec_in!N20)</f>
        <v>0.57348876372949698</v>
      </c>
      <c r="O20" s="78">
        <f>IF(RES_hh_tes_in!O20=0,"",RES_hh_tes_in!O20/RES_hh_fec_in!O20)</f>
        <v>0.60331393439818115</v>
      </c>
      <c r="P20" s="78">
        <f>IF(RES_hh_tes_in!P20=0,"",RES_hh_tes_in!P20/RES_hh_fec_in!P20)</f>
        <v>0.63965455673998206</v>
      </c>
      <c r="Q20" s="78">
        <f>IF(RES_hh_tes_in!Q20=0,"",RES_hh_tes_in!Q20/RES_hh_fec_in!Q20)</f>
        <v>0.67265009596906578</v>
      </c>
      <c r="R20" s="78" t="str">
        <f>IF(RES_hh_tes_in!R20=0,"",RES_hh_tes_in!R20/RES_hh_fec_in!R20)</f>
        <v/>
      </c>
      <c r="S20" s="78" t="str">
        <f>IF(RES_hh_tes_in!S20=0,"",RES_hh_tes_in!S20/RES_hh_fec_in!S20)</f>
        <v/>
      </c>
      <c r="T20" s="78">
        <f>IF(RES_hh_tes_in!T20=0,"",RES_hh_tes_in!T20/RES_hh_fec_in!T20)</f>
        <v>0.73581010671497538</v>
      </c>
      <c r="U20" s="78">
        <f>IF(RES_hh_tes_in!U20=0,"",RES_hh_tes_in!U20/RES_hh_fec_in!U20)</f>
        <v>0.75200498126520876</v>
      </c>
      <c r="V20" s="78">
        <f>IF(RES_hh_tes_in!V20=0,"",RES_hh_tes_in!V20/RES_hh_fec_in!V20)</f>
        <v>0.76374626531412793</v>
      </c>
      <c r="W20" s="78">
        <f>IF(RES_hh_tes_in!W20=0,"",RES_hh_tes_in!W20/RES_hh_fec_in!W20)</f>
        <v>0.7692692258950462</v>
      </c>
      <c r="DA20" s="89" t="s">
        <v>737</v>
      </c>
    </row>
    <row r="21" spans="1:105" ht="12" customHeight="1" x14ac:dyDescent="0.25">
      <c r="A21" s="28" t="s">
        <v>192</v>
      </c>
      <c r="B21" s="78"/>
      <c r="C21" s="78">
        <f>IF(RES_hh_tes_in!C21=0,"",RES_hh_tes_in!C21/RES_hh_fec_in!C21)</f>
        <v>0.56530731923559319</v>
      </c>
      <c r="D21" s="78" t="str">
        <f>IF(RES_hh_tes_in!D21=0,"",RES_hh_tes_in!D21/RES_hh_fec_in!D21)</f>
        <v/>
      </c>
      <c r="E21" s="78" t="str">
        <f>IF(RES_hh_tes_in!E21=0,"",RES_hh_tes_in!E21/RES_hh_fec_in!E21)</f>
        <v/>
      </c>
      <c r="F21" s="78" t="str">
        <f>IF(RES_hh_tes_in!F21=0,"",RES_hh_tes_in!F21/RES_hh_fec_in!F21)</f>
        <v/>
      </c>
      <c r="G21" s="78" t="str">
        <f>IF(RES_hh_tes_in!G21=0,"",RES_hh_tes_in!G21/RES_hh_fec_in!G21)</f>
        <v/>
      </c>
      <c r="H21" s="78">
        <f>IF(RES_hh_tes_in!H21=0,"",RES_hh_tes_in!H21/RES_hh_fec_in!H21)</f>
        <v>0.6036798519372012</v>
      </c>
      <c r="I21" s="78">
        <f>IF(RES_hh_tes_in!I21=0,"",RES_hh_tes_in!I21/RES_hh_fec_in!I21)</f>
        <v>0.61212300044440415</v>
      </c>
      <c r="J21" s="78">
        <f>IF(RES_hh_tes_in!J21=0,"",RES_hh_tes_in!J21/RES_hh_fec_in!J21)</f>
        <v>0.62109411719431318</v>
      </c>
      <c r="K21" s="78">
        <f>IF(RES_hh_tes_in!K21=0,"",RES_hh_tes_in!K21/RES_hh_fec_in!K21)</f>
        <v>0.63077745054357504</v>
      </c>
      <c r="L21" s="78">
        <f>IF(RES_hh_tes_in!L21=0,"",RES_hh_tes_in!L21/RES_hh_fec_in!L21)</f>
        <v>0.6412159607405159</v>
      </c>
      <c r="M21" s="78" t="str">
        <f>IF(RES_hh_tes_in!M21=0,"",RES_hh_tes_in!M21/RES_hh_fec_in!M21)</f>
        <v/>
      </c>
      <c r="N21" s="78" t="str">
        <f>IF(RES_hh_tes_in!N21=0,"",RES_hh_tes_in!N21/RES_hh_fec_in!N21)</f>
        <v/>
      </c>
      <c r="O21" s="78">
        <f>IF(RES_hh_tes_in!O21=0,"",RES_hh_tes_in!O21/RES_hh_fec_in!O21)</f>
        <v>0.70989875542841374</v>
      </c>
      <c r="P21" s="78">
        <f>IF(RES_hh_tes_in!P21=0,"",RES_hh_tes_in!P21/RES_hh_fec_in!P21)</f>
        <v>0.74521665749155774</v>
      </c>
      <c r="Q21" s="78">
        <f>IF(RES_hh_tes_in!Q21=0,"",RES_hh_tes_in!Q21/RES_hh_fec_in!Q21)</f>
        <v>0.77660104505247518</v>
      </c>
      <c r="R21" s="78" t="str">
        <f>IF(RES_hh_tes_in!R21=0,"",RES_hh_tes_in!R21/RES_hh_fec_in!R21)</f>
        <v/>
      </c>
      <c r="S21" s="78" t="str">
        <f>IF(RES_hh_tes_in!S21=0,"",RES_hh_tes_in!S21/RES_hh_fec_in!S21)</f>
        <v/>
      </c>
      <c r="T21" s="78" t="str">
        <f>IF(RES_hh_tes_in!T21=0,"",RES_hh_tes_in!T21/RES_hh_fec_in!T21)</f>
        <v/>
      </c>
      <c r="U21" s="78" t="str">
        <f>IF(RES_hh_tes_in!U21=0,"",RES_hh_tes_in!U21/RES_hh_fec_in!U21)</f>
        <v/>
      </c>
      <c r="V21" s="78">
        <f>IF(RES_hh_tes_in!V21=0,"",RES_hh_tes_in!V21/RES_hh_fec_in!V21)</f>
        <v>0.85654712420485768</v>
      </c>
      <c r="W21" s="78" t="str">
        <f>IF(RES_hh_tes_in!W21=0,"",RES_hh_tes_in!W21/RES_hh_fec_in!W21)</f>
        <v/>
      </c>
      <c r="DA21" s="89" t="s">
        <v>738</v>
      </c>
    </row>
    <row r="22" spans="1:105" ht="12" customHeight="1" x14ac:dyDescent="0.25">
      <c r="A22" s="28" t="s">
        <v>207</v>
      </c>
      <c r="B22" s="78"/>
      <c r="C22" s="78">
        <f>IF(RES_hh_tes_in!C22=0,"",RES_hh_tes_in!C22/RES_hh_fec_in!C22)</f>
        <v>0.58240773171099669</v>
      </c>
      <c r="D22" s="78">
        <f>IF(RES_hh_tes_in!D22=0,"",RES_hh_tes_in!D22/RES_hh_fec_in!D22)</f>
        <v>0.59598619013406184</v>
      </c>
      <c r="E22" s="78">
        <f>IF(RES_hh_tes_in!E22=0,"",RES_hh_tes_in!E22/RES_hh_fec_in!E22)</f>
        <v>0.60969373184949527</v>
      </c>
      <c r="F22" s="78">
        <f>IF(RES_hh_tes_in!F22=0,"",RES_hh_tes_in!F22/RES_hh_fec_in!F22)</f>
        <v>0.62351717981187238</v>
      </c>
      <c r="G22" s="78">
        <f>IF(RES_hh_tes_in!G22=0,"",RES_hh_tes_in!G22/RES_hh_fec_in!G22)</f>
        <v>0.63744343527610225</v>
      </c>
      <c r="H22" s="78">
        <f>IF(RES_hh_tes_in!H22=0,"",RES_hh_tes_in!H22/RES_hh_fec_in!H22)</f>
        <v>0.65145689210576996</v>
      </c>
      <c r="I22" s="78">
        <f>IF(RES_hh_tes_in!I22=0,"",RES_hh_tes_in!I22/RES_hh_fec_in!I22)</f>
        <v>0.66553702933842729</v>
      </c>
      <c r="J22" s="78">
        <f>IF(RES_hh_tes_in!J22=0,"",RES_hh_tes_in!J22/RES_hh_fec_in!J22)</f>
        <v>0.67963960062408912</v>
      </c>
      <c r="K22" s="78">
        <f>IF(RES_hh_tes_in!K22=0,"",RES_hh_tes_in!K22/RES_hh_fec_in!K22)</f>
        <v>0.69370607552828312</v>
      </c>
      <c r="L22" s="78">
        <f>IF(RES_hh_tes_in!L22=0,"",RES_hh_tes_in!L22/RES_hh_fec_in!L22)</f>
        <v>0.70768450483398659</v>
      </c>
      <c r="M22" s="78">
        <f>IF(RES_hh_tes_in!M22=0,"",RES_hh_tes_in!M22/RES_hh_fec_in!M22)</f>
        <v>0.7205580843414795</v>
      </c>
      <c r="N22" s="78">
        <f>IF(RES_hh_tes_in!N22=0,"",RES_hh_tes_in!N22/RES_hh_fec_in!N22)</f>
        <v>0.73178097022519473</v>
      </c>
      <c r="O22" s="78">
        <f>IF(RES_hh_tes_in!O22=0,"",RES_hh_tes_in!O22/RES_hh_fec_in!O22)</f>
        <v>0.74105787086306074</v>
      </c>
      <c r="P22" s="78" t="str">
        <f>IF(RES_hh_tes_in!P22=0,"",RES_hh_tes_in!P22/RES_hh_fec_in!P22)</f>
        <v/>
      </c>
      <c r="Q22" s="78">
        <f>IF(RES_hh_tes_in!Q22=0,"",RES_hh_tes_in!Q22/RES_hh_fec_in!Q22)</f>
        <v>0.75885742691250613</v>
      </c>
      <c r="R22" s="78">
        <f>IF(RES_hh_tes_in!R22=0,"",RES_hh_tes_in!R22/RES_hh_fec_in!R22)</f>
        <v>0.77312120082017977</v>
      </c>
      <c r="S22" s="78">
        <f>IF(RES_hh_tes_in!S22=0,"",RES_hh_tes_in!S22/RES_hh_fec_in!S22)</f>
        <v>0.78910762752177521</v>
      </c>
      <c r="T22" s="78">
        <f>IF(RES_hh_tes_in!T22=0,"",RES_hh_tes_in!T22/RES_hh_fec_in!T22)</f>
        <v>0.80517159732740207</v>
      </c>
      <c r="U22" s="78">
        <f>IF(RES_hh_tes_in!U22=0,"",RES_hh_tes_in!U22/RES_hh_fec_in!U22)</f>
        <v>0.81996867294574782</v>
      </c>
      <c r="V22" s="78">
        <f>IF(RES_hh_tes_in!V22=0,"",RES_hh_tes_in!V22/RES_hh_fec_in!V22)</f>
        <v>0.83237197488466608</v>
      </c>
      <c r="W22" s="78">
        <f>IF(RES_hh_tes_in!W22=0,"",RES_hh_tes_in!W22/RES_hh_fec_in!W22)</f>
        <v>0.84234871397102828</v>
      </c>
      <c r="DA22" s="89" t="s">
        <v>739</v>
      </c>
    </row>
    <row r="23" spans="1:105" ht="12" customHeight="1" x14ac:dyDescent="0.25">
      <c r="A23" s="28" t="s">
        <v>202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DA23" s="89" t="s">
        <v>740</v>
      </c>
    </row>
    <row r="24" spans="1:105" ht="12" customHeight="1" x14ac:dyDescent="0.25">
      <c r="A24" s="28" t="s">
        <v>203</v>
      </c>
      <c r="B24" s="78"/>
      <c r="C24" s="78">
        <f>IF(RES_hh_tes_in!C24=0,"",RES_hh_tes_in!C24/RES_hh_fec_in!C24)</f>
        <v>0.79856864076767475</v>
      </c>
      <c r="D24" s="78">
        <f>IF(RES_hh_tes_in!D24=0,"",RES_hh_tes_in!D24/RES_hh_fec_in!D24)</f>
        <v>0.80055716940752986</v>
      </c>
      <c r="E24" s="78">
        <f>IF(RES_hh_tes_in!E24=0,"",RES_hh_tes_in!E24/RES_hh_fec_in!E24)</f>
        <v>0.80259938313276047</v>
      </c>
      <c r="F24" s="78">
        <f>IF(RES_hh_tes_in!F24=0,"",RES_hh_tes_in!F24/RES_hh_fec_in!F24)</f>
        <v>0.80464891755145107</v>
      </c>
      <c r="G24" s="78">
        <f>IF(RES_hh_tes_in!G24=0,"",RES_hh_tes_in!G24/RES_hh_fec_in!G24)</f>
        <v>0.80674789277606718</v>
      </c>
      <c r="H24" s="78">
        <f>IF(RES_hh_tes_in!H24=0,"",RES_hh_tes_in!H24/RES_hh_fec_in!H24)</f>
        <v>0.80889115384106236</v>
      </c>
      <c r="I24" s="78">
        <f>IF(RES_hh_tes_in!I24=0,"",RES_hh_tes_in!I24/RES_hh_fec_in!I24)</f>
        <v>0.81108907914337824</v>
      </c>
      <c r="J24" s="78">
        <f>IF(RES_hh_tes_in!J24=0,"",RES_hh_tes_in!J24/RES_hh_fec_in!J24)</f>
        <v>0.81338418531204271</v>
      </c>
      <c r="K24" s="78">
        <f>IF(RES_hh_tes_in!K24=0,"",RES_hh_tes_in!K24/RES_hh_fec_in!K24)</f>
        <v>0.81581262266493249</v>
      </c>
      <c r="L24" s="78">
        <f>IF(RES_hh_tes_in!L24=0,"",RES_hh_tes_in!L24/RES_hh_fec_in!L24)</f>
        <v>0.8183840628941671</v>
      </c>
      <c r="M24" s="78">
        <f>IF(RES_hh_tes_in!M24=0,"",RES_hh_tes_in!M24/RES_hh_fec_in!M24)</f>
        <v>0.82194454291267616</v>
      </c>
      <c r="N24" s="78">
        <f>IF(RES_hh_tes_in!N24=0,"",RES_hh_tes_in!N24/RES_hh_fec_in!N24)</f>
        <v>0.82676155836760656</v>
      </c>
      <c r="O24" s="78">
        <f>IF(RES_hh_tes_in!O24=0,"",RES_hh_tes_in!O24/RES_hh_fec_in!O24)</f>
        <v>0.83306960169824373</v>
      </c>
      <c r="P24" s="78">
        <f>IF(RES_hh_tes_in!P24=0,"",RES_hh_tes_in!P24/RES_hh_fec_in!P24)</f>
        <v>0.84042253384652721</v>
      </c>
      <c r="Q24" s="78">
        <f>IF(RES_hh_tes_in!Q24=0,"",RES_hh_tes_in!Q24/RES_hh_fec_in!Q24)</f>
        <v>0.8473598566219781</v>
      </c>
      <c r="R24" s="78">
        <f>IF(RES_hh_tes_in!R24=0,"",RES_hh_tes_in!R24/RES_hh_fec_in!R24)</f>
        <v>0.85267569552564082</v>
      </c>
      <c r="S24" s="78">
        <f>IF(RES_hh_tes_in!S24=0,"",RES_hh_tes_in!S24/RES_hh_fec_in!S24)</f>
        <v>0.85784711813912706</v>
      </c>
      <c r="T24" s="78">
        <f>IF(RES_hh_tes_in!T24=0,"",RES_hh_tes_in!T24/RES_hh_fec_in!T24)</f>
        <v>0.86283957123391364</v>
      </c>
      <c r="U24" s="78">
        <f>IF(RES_hh_tes_in!U24=0,"",RES_hh_tes_in!U24/RES_hh_fec_in!U24)</f>
        <v>0.86761850158149256</v>
      </c>
      <c r="V24" s="78">
        <f>IF(RES_hh_tes_in!V24=0,"",RES_hh_tes_in!V24/RES_hh_fec_in!V24)</f>
        <v>0.87214935595334964</v>
      </c>
      <c r="W24" s="78">
        <f>IF(RES_hh_tes_in!W24=0,"",RES_hh_tes_in!W24/RES_hh_fec_in!W24)</f>
        <v>0.87632314613008822</v>
      </c>
      <c r="DA24" s="89" t="s">
        <v>741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0.63510780126204713</v>
      </c>
      <c r="D25" s="79">
        <f>IF(RES_hh_tes_in!D25=0,"",RES_hh_tes_in!D25/RES_hh_fec_in!D25)</f>
        <v>0.63684853727899038</v>
      </c>
      <c r="E25" s="79">
        <f>IF(RES_hh_tes_in!E25=0,"",RES_hh_tes_in!E25/RES_hh_fec_in!E25)</f>
        <v>0.63872316051353917</v>
      </c>
      <c r="F25" s="79">
        <f>IF(RES_hh_tes_in!F25=0,"",RES_hh_tes_in!F25/RES_hh_fec_in!F25)</f>
        <v>0.64061579121657986</v>
      </c>
      <c r="G25" s="79">
        <f>IF(RES_hh_tes_in!G25=0,"",RES_hh_tes_in!G25/RES_hh_fec_in!G25)</f>
        <v>0.64263279737312262</v>
      </c>
      <c r="H25" s="79">
        <f>IF(RES_hh_tes_in!H25=0,"",RES_hh_tes_in!H25/RES_hh_fec_in!H25)</f>
        <v>0.64476225656216291</v>
      </c>
      <c r="I25" s="79">
        <f>IF(RES_hh_tes_in!I25=0,"",RES_hh_tes_in!I25/RES_hh_fec_in!I25)</f>
        <v>0.64703187168241905</v>
      </c>
      <c r="J25" s="79">
        <f>IF(RES_hh_tes_in!J25=0,"",RES_hh_tes_in!J25/RES_hh_fec_in!J25)</f>
        <v>0.64955253301606042</v>
      </c>
      <c r="K25" s="79">
        <f>IF(RES_hh_tes_in!K25=0,"",RES_hh_tes_in!K25/RES_hh_fec_in!K25)</f>
        <v>0.65242251156411579</v>
      </c>
      <c r="L25" s="79">
        <f>IF(RES_hh_tes_in!L25=0,"",RES_hh_tes_in!L25/RES_hh_fec_in!L25)</f>
        <v>0.65567620092418732</v>
      </c>
      <c r="M25" s="79">
        <f>IF(RES_hh_tes_in!M25=0,"",RES_hh_tes_in!M25/RES_hh_fec_in!M25)</f>
        <v>0.66156812083248429</v>
      </c>
      <c r="N25" s="79">
        <f>IF(RES_hh_tes_in!N25=0,"",RES_hh_tes_in!N25/RES_hh_fec_in!N25)</f>
        <v>0.67108887338870982</v>
      </c>
      <c r="O25" s="79">
        <f>IF(RES_hh_tes_in!O25=0,"",RES_hh_tes_in!O25/RES_hh_fec_in!O25)</f>
        <v>0.68550879022300049</v>
      </c>
      <c r="P25" s="79">
        <f>IF(RES_hh_tes_in!P25=0,"",RES_hh_tes_in!P25/RES_hh_fec_in!P25)</f>
        <v>0.7042672509347786</v>
      </c>
      <c r="Q25" s="79">
        <f>IF(RES_hh_tes_in!Q25=0,"",RES_hh_tes_in!Q25/RES_hh_fec_in!Q25)</f>
        <v>0.7226738123349743</v>
      </c>
      <c r="R25" s="79">
        <f>IF(RES_hh_tes_in!R25=0,"",RES_hh_tes_in!R25/RES_hh_fec_in!R25)</f>
        <v>0.73586866035791132</v>
      </c>
      <c r="S25" s="79">
        <f>IF(RES_hh_tes_in!S25=0,"",RES_hh_tes_in!S25/RES_hh_fec_in!S25)</f>
        <v>0.74893342721743184</v>
      </c>
      <c r="T25" s="79">
        <f>IF(RES_hh_tes_in!T25=0,"",RES_hh_tes_in!T25/RES_hh_fec_in!T25)</f>
        <v>0.76159416902122945</v>
      </c>
      <c r="U25" s="79">
        <f>IF(RES_hh_tes_in!U25=0,"",RES_hh_tes_in!U25/RES_hh_fec_in!U25)</f>
        <v>0.77348731142298854</v>
      </c>
      <c r="V25" s="79">
        <f>IF(RES_hh_tes_in!V25=0,"",RES_hh_tes_in!V25/RES_hh_fec_in!V25)</f>
        <v>0.78405505858045421</v>
      </c>
      <c r="W25" s="79">
        <f>IF(RES_hh_tes_in!W25=0,"",RES_hh_tes_in!W25/RES_hh_fec_in!W25)</f>
        <v>0.79237391858587125</v>
      </c>
      <c r="DA25" s="90" t="s">
        <v>742</v>
      </c>
    </row>
    <row r="26" spans="1:105" ht="12" customHeight="1" x14ac:dyDescent="0.25">
      <c r="A26" s="32" t="s">
        <v>52</v>
      </c>
      <c r="B26" s="81"/>
      <c r="C26" s="81">
        <f>IF(RES_hh_tes_in!C26=0,"",RES_hh_tes_in!C26/RES_hh_fec_in!C26)</f>
        <v>1</v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DA26" s="92" t="s">
        <v>743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0.78190202261525854</v>
      </c>
      <c r="D27" s="70">
        <f>IF(RES_hh_tes_in!D27=0,"",RES_hh_tes_in!D27/RES_hh_fec_in!D27)</f>
        <v>0.78386384580279678</v>
      </c>
      <c r="E27" s="70">
        <f>IF(RES_hh_tes_in!E27=0,"",RES_hh_tes_in!E27/RES_hh_fec_in!E27)</f>
        <v>0.78525365757897214</v>
      </c>
      <c r="F27" s="70">
        <f>IF(RES_hh_tes_in!F27=0,"",RES_hh_tes_in!F27/RES_hh_fec_in!F27)</f>
        <v>0.78665022743993851</v>
      </c>
      <c r="G27" s="70">
        <f>IF(RES_hh_tes_in!G27=0,"",RES_hh_tes_in!G27/RES_hh_fec_in!G27)</f>
        <v>0.78809243849055444</v>
      </c>
      <c r="H27" s="70">
        <f>IF(RES_hh_tes_in!H27=0,"",RES_hh_tes_in!H27/RES_hh_fec_in!H27)</f>
        <v>0.78933687605746605</v>
      </c>
      <c r="I27" s="70">
        <f>IF(RES_hh_tes_in!I27=0,"",RES_hh_tes_in!I27/RES_hh_fec_in!I27)</f>
        <v>0.78723517672151944</v>
      </c>
      <c r="J27" s="70">
        <f>IF(RES_hh_tes_in!J27=0,"",RES_hh_tes_in!J27/RES_hh_fec_in!J27)</f>
        <v>0.78520202904350789</v>
      </c>
      <c r="K27" s="70">
        <f>IF(RES_hh_tes_in!K27=0,"",RES_hh_tes_in!K27/RES_hh_fec_in!K27)</f>
        <v>0.78878231894736783</v>
      </c>
      <c r="L27" s="70">
        <f>IF(RES_hh_tes_in!L27=0,"",RES_hh_tes_in!L27/RES_hh_fec_in!L27)</f>
        <v>0.7955772452580967</v>
      </c>
      <c r="M27" s="70">
        <f>IF(RES_hh_tes_in!M27=0,"",RES_hh_tes_in!M27/RES_hh_fec_in!M27)</f>
        <v>0.79891265511632947</v>
      </c>
      <c r="N27" s="70">
        <f>IF(RES_hh_tes_in!N27=0,"",RES_hh_tes_in!N27/RES_hh_fec_in!N27)</f>
        <v>0.80230003780940773</v>
      </c>
      <c r="O27" s="70">
        <f>IF(RES_hh_tes_in!O27=0,"",RES_hh_tes_in!O27/RES_hh_fec_in!O27)</f>
        <v>0.80688565203586915</v>
      </c>
      <c r="P27" s="70">
        <f>IF(RES_hh_tes_in!P27=0,"",RES_hh_tes_in!P27/RES_hh_fec_in!P27)</f>
        <v>0.81184429141088166</v>
      </c>
      <c r="Q27" s="70">
        <f>IF(RES_hh_tes_in!Q27=0,"",RES_hh_tes_in!Q27/RES_hh_fec_in!Q27)</f>
        <v>0.82025653544734556</v>
      </c>
      <c r="R27" s="70">
        <f>IF(RES_hh_tes_in!R27=0,"",RES_hh_tes_in!R27/RES_hh_fec_in!R27)</f>
        <v>0.83114892328105194</v>
      </c>
      <c r="S27" s="70">
        <f>IF(RES_hh_tes_in!S27=0,"",RES_hh_tes_in!S27/RES_hh_fec_in!S27)</f>
        <v>0.84427907379440159</v>
      </c>
      <c r="T27" s="70">
        <f>IF(RES_hh_tes_in!T27=0,"",RES_hh_tes_in!T27/RES_hh_fec_in!T27)</f>
        <v>0.85839611508145364</v>
      </c>
      <c r="U27" s="70">
        <f>IF(RES_hh_tes_in!U27=0,"",RES_hh_tes_in!U27/RES_hh_fec_in!U27)</f>
        <v>0.87187695290310296</v>
      </c>
      <c r="V27" s="70">
        <f>IF(RES_hh_tes_in!V27=0,"",RES_hh_tes_in!V27/RES_hh_fec_in!V27)</f>
        <v>0.88309849302022636</v>
      </c>
      <c r="W27" s="70">
        <f>IF(RES_hh_tes_in!W27=0,"",RES_hh_tes_in!W27/RES_hh_fec_in!W27)</f>
        <v>0.89149059477420001</v>
      </c>
      <c r="DA27" s="88" t="s">
        <v>744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 t="str">
        <f>IF(RES_hh_tes_in!D28=0,"",RES_hh_tes_in!D28/RES_hh_fec_in!D28)</f>
        <v/>
      </c>
      <c r="E28" s="78" t="str">
        <f>IF(RES_hh_tes_in!E28=0,"",RES_hh_tes_in!E28/RES_hh_fec_in!E28)</f>
        <v/>
      </c>
      <c r="F28" s="78" t="str">
        <f>IF(RES_hh_tes_in!F28=0,"",RES_hh_tes_in!F28/RES_hh_fec_in!F28)</f>
        <v/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 t="str">
        <f>IF(RES_hh_tes_in!J28=0,"",RES_hh_tes_in!J28/RES_hh_fec_in!J28)</f>
        <v/>
      </c>
      <c r="K28" s="78" t="str">
        <f>IF(RES_hh_tes_in!K28=0,"",RES_hh_tes_in!K28/RES_hh_fec_in!K28)</f>
        <v/>
      </c>
      <c r="L28" s="78" t="str">
        <f>IF(RES_hh_tes_in!L28=0,"",RES_hh_tes_in!L28/RES_hh_fec_in!L28)</f>
        <v/>
      </c>
      <c r="M28" s="78" t="str">
        <f>IF(RES_hh_tes_in!M28=0,"",RES_hh_tes_in!M28/RES_hh_fec_in!M28)</f>
        <v/>
      </c>
      <c r="N28" s="78" t="str">
        <f>IF(RES_hh_tes_in!N28=0,"",RES_hh_tes_in!N28/RES_hh_fec_in!N28)</f>
        <v/>
      </c>
      <c r="O28" s="78" t="str">
        <f>IF(RES_hh_tes_in!O28=0,"",RES_hh_tes_in!O28/RES_hh_fec_in!O28)</f>
        <v/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DA28" s="89" t="s">
        <v>745</v>
      </c>
    </row>
    <row r="29" spans="1:105" s="2" customFormat="1" ht="12" customHeight="1" x14ac:dyDescent="0.25">
      <c r="A29" s="28" t="s">
        <v>74</v>
      </c>
      <c r="B29" s="78"/>
      <c r="C29" s="78" t="str">
        <f>IF(RES_hh_tes_in!C29=0,"",RES_hh_tes_in!C29/RES_hh_fec_in!C29)</f>
        <v/>
      </c>
      <c r="D29" s="78" t="str">
        <f>IF(RES_hh_tes_in!D29=0,"",RES_hh_tes_in!D29/RES_hh_fec_in!D29)</f>
        <v/>
      </c>
      <c r="E29" s="78" t="str">
        <f>IF(RES_hh_tes_in!E29=0,"",RES_hh_tes_in!E29/RES_hh_fec_in!E29)</f>
        <v/>
      </c>
      <c r="F29" s="78" t="str">
        <f>IF(RES_hh_tes_in!F29=0,"",RES_hh_tes_in!F29/RES_hh_fec_in!F29)</f>
        <v/>
      </c>
      <c r="G29" s="78" t="str">
        <f>IF(RES_hh_tes_in!G29=0,"",RES_hh_tes_in!G29/RES_hh_fec_in!G29)</f>
        <v/>
      </c>
      <c r="H29" s="78" t="str">
        <f>IF(RES_hh_tes_in!H29=0,"",RES_hh_tes_in!H29/RES_hh_fec_in!H29)</f>
        <v/>
      </c>
      <c r="I29" s="78" t="str">
        <f>IF(RES_hh_tes_in!I29=0,"",RES_hh_tes_in!I29/RES_hh_fec_in!I29)</f>
        <v/>
      </c>
      <c r="J29" s="78" t="str">
        <f>IF(RES_hh_tes_in!J29=0,"",RES_hh_tes_in!J29/RES_hh_fec_in!J29)</f>
        <v/>
      </c>
      <c r="K29" s="78" t="str">
        <f>IF(RES_hh_tes_in!K29=0,"",RES_hh_tes_in!K29/RES_hh_fec_in!K29)</f>
        <v/>
      </c>
      <c r="L29" s="78" t="str">
        <f>IF(RES_hh_tes_in!L29=0,"",RES_hh_tes_in!L29/RES_hh_fec_in!L29)</f>
        <v/>
      </c>
      <c r="M29" s="78" t="str">
        <f>IF(RES_hh_tes_in!M29=0,"",RES_hh_tes_in!M29/RES_hh_fec_in!M29)</f>
        <v/>
      </c>
      <c r="N29" s="78" t="str">
        <f>IF(RES_hh_tes_in!N29=0,"",RES_hh_tes_in!N29/RES_hh_fec_in!N29)</f>
        <v/>
      </c>
      <c r="O29" s="78" t="str">
        <f>IF(RES_hh_tes_in!O29=0,"",RES_hh_tes_in!O29/RES_hh_fec_in!O29)</f>
        <v/>
      </c>
      <c r="P29" s="78" t="str">
        <f>IF(RES_hh_tes_in!P29=0,"",RES_hh_tes_in!P29/RES_hh_fec_in!P29)</f>
        <v/>
      </c>
      <c r="Q29" s="78" t="str">
        <f>IF(RES_hh_tes_in!Q29=0,"",RES_hh_tes_in!Q29/RES_hh_fec_in!Q29)</f>
        <v/>
      </c>
      <c r="R29" s="78" t="str">
        <f>IF(RES_hh_tes_in!R29=0,"",RES_hh_tes_in!R29/RES_hh_fec_in!R29)</f>
        <v/>
      </c>
      <c r="S29" s="78" t="str">
        <f>IF(RES_hh_tes_in!S29=0,"",RES_hh_tes_in!S29/RES_hh_fec_in!S29)</f>
        <v/>
      </c>
      <c r="T29" s="78" t="str">
        <f>IF(RES_hh_tes_in!T29=0,"",RES_hh_tes_in!T29/RES_hh_fec_in!T29)</f>
        <v/>
      </c>
      <c r="U29" s="78" t="str">
        <f>IF(RES_hh_tes_in!U29=0,"",RES_hh_tes_in!U29/RES_hh_fec_in!U29)</f>
        <v/>
      </c>
      <c r="V29" s="78" t="str">
        <f>IF(RES_hh_tes_in!V29=0,"",RES_hh_tes_in!V29/RES_hh_fec_in!V29)</f>
        <v/>
      </c>
      <c r="W29" s="78" t="str">
        <f>IF(RES_hh_tes_in!W29=0,"",RES_hh_tes_in!W29/RES_hh_fec_in!W29)</f>
        <v/>
      </c>
      <c r="DA29" s="89" t="s">
        <v>746</v>
      </c>
    </row>
    <row r="30" spans="1:105" ht="12" customHeight="1" x14ac:dyDescent="0.25">
      <c r="A30" s="28" t="s">
        <v>192</v>
      </c>
      <c r="B30" s="78"/>
      <c r="C30" s="78">
        <f>IF(RES_hh_tes_in!C30=0,"",RES_hh_tes_in!C30/RES_hh_fec_in!C30)</f>
        <v>0.62690989391008356</v>
      </c>
      <c r="D30" s="78" t="str">
        <f>IF(RES_hh_tes_in!D30=0,"",RES_hh_tes_in!D30/RES_hh_fec_in!D30)</f>
        <v/>
      </c>
      <c r="E30" s="78" t="str">
        <f>IF(RES_hh_tes_in!E30=0,"",RES_hh_tes_in!E30/RES_hh_fec_in!E30)</f>
        <v/>
      </c>
      <c r="F30" s="78" t="str">
        <f>IF(RES_hh_tes_in!F30=0,"",RES_hh_tes_in!F30/RES_hh_fec_in!F30)</f>
        <v/>
      </c>
      <c r="G30" s="78" t="str">
        <f>IF(RES_hh_tes_in!G30=0,"",RES_hh_tes_in!G30/RES_hh_fec_in!G30)</f>
        <v/>
      </c>
      <c r="H30" s="78">
        <f>IF(RES_hh_tes_in!H30=0,"",RES_hh_tes_in!H30/RES_hh_fec_in!H30)</f>
        <v>0.62770694039619401</v>
      </c>
      <c r="I30" s="78">
        <f>IF(RES_hh_tes_in!I30=0,"",RES_hh_tes_in!I30/RES_hh_fec_in!I30)</f>
        <v>0.6278606486005992</v>
      </c>
      <c r="J30" s="78">
        <f>IF(RES_hh_tes_in!J30=0,"",RES_hh_tes_in!J30/RES_hh_fec_in!J30)</f>
        <v>0.62801020430928678</v>
      </c>
      <c r="K30" s="78">
        <f>IF(RES_hh_tes_in!K30=0,"",RES_hh_tes_in!K30/RES_hh_fec_in!K30)</f>
        <v>0.62815406283505804</v>
      </c>
      <c r="L30" s="78">
        <f>IF(RES_hh_tes_in!L30=0,"",RES_hh_tes_in!L30/RES_hh_fec_in!L30)</f>
        <v>0.62829181091075847</v>
      </c>
      <c r="M30" s="78" t="str">
        <f>IF(RES_hh_tes_in!M30=0,"",RES_hh_tes_in!M30/RES_hh_fec_in!M30)</f>
        <v/>
      </c>
      <c r="N30" s="78" t="str">
        <f>IF(RES_hh_tes_in!N30=0,"",RES_hh_tes_in!N30/RES_hh_fec_in!N30)</f>
        <v/>
      </c>
      <c r="O30" s="78">
        <f>IF(RES_hh_tes_in!O30=0,"",RES_hh_tes_in!O30/RES_hh_fec_in!O30)</f>
        <v>0.62836593761296489</v>
      </c>
      <c r="P30" s="78">
        <f>IF(RES_hh_tes_in!P30=0,"",RES_hh_tes_in!P30/RES_hh_fec_in!P30)</f>
        <v>0.628365937612965</v>
      </c>
      <c r="Q30" s="78">
        <f>IF(RES_hh_tes_in!Q30=0,"",RES_hh_tes_in!Q30/RES_hh_fec_in!Q30)</f>
        <v>0.628365937612965</v>
      </c>
      <c r="R30" s="78" t="str">
        <f>IF(RES_hh_tes_in!R30=0,"",RES_hh_tes_in!R30/RES_hh_fec_in!R30)</f>
        <v/>
      </c>
      <c r="S30" s="78" t="str">
        <f>IF(RES_hh_tes_in!S30=0,"",RES_hh_tes_in!S30/RES_hh_fec_in!S30)</f>
        <v/>
      </c>
      <c r="T30" s="78" t="str">
        <f>IF(RES_hh_tes_in!T30=0,"",RES_hh_tes_in!T30/RES_hh_fec_in!T30)</f>
        <v/>
      </c>
      <c r="U30" s="78" t="str">
        <f>IF(RES_hh_tes_in!U30=0,"",RES_hh_tes_in!U30/RES_hh_fec_in!U30)</f>
        <v/>
      </c>
      <c r="V30" s="78" t="str">
        <f>IF(RES_hh_tes_in!V30=0,"",RES_hh_tes_in!V30/RES_hh_fec_in!V30)</f>
        <v/>
      </c>
      <c r="W30" s="78" t="str">
        <f>IF(RES_hh_tes_in!W30=0,"",RES_hh_tes_in!W30/RES_hh_fec_in!W30)</f>
        <v/>
      </c>
      <c r="DA30" s="89" t="s">
        <v>747</v>
      </c>
    </row>
    <row r="31" spans="1:105" ht="12" customHeight="1" x14ac:dyDescent="0.25">
      <c r="A31" s="28" t="s">
        <v>207</v>
      </c>
      <c r="B31" s="78"/>
      <c r="C31" s="78" t="str">
        <f>IF(RES_hh_tes_in!C31=0,"",RES_hh_tes_in!C31/RES_hh_fec_in!C31)</f>
        <v/>
      </c>
      <c r="D31" s="78" t="str">
        <f>IF(RES_hh_tes_in!D31=0,"",RES_hh_tes_in!D31/RES_hh_fec_in!D31)</f>
        <v/>
      </c>
      <c r="E31" s="78" t="str">
        <f>IF(RES_hh_tes_in!E31=0,"",RES_hh_tes_in!E31/RES_hh_fec_in!E31)</f>
        <v/>
      </c>
      <c r="F31" s="78" t="str">
        <f>IF(RES_hh_tes_in!F31=0,"",RES_hh_tes_in!F31/RES_hh_fec_in!F31)</f>
        <v/>
      </c>
      <c r="G31" s="78" t="str">
        <f>IF(RES_hh_tes_in!G31=0,"",RES_hh_tes_in!G31/RES_hh_fec_in!G31)</f>
        <v/>
      </c>
      <c r="H31" s="78" t="str">
        <f>IF(RES_hh_tes_in!H31=0,"",RES_hh_tes_in!H31/RES_hh_fec_in!H31)</f>
        <v/>
      </c>
      <c r="I31" s="78" t="str">
        <f>IF(RES_hh_tes_in!I31=0,"",RES_hh_tes_in!I31/RES_hh_fec_in!I31)</f>
        <v/>
      </c>
      <c r="J31" s="78" t="str">
        <f>IF(RES_hh_tes_in!J31=0,"",RES_hh_tes_in!J31/RES_hh_fec_in!J31)</f>
        <v/>
      </c>
      <c r="K31" s="78" t="str">
        <f>IF(RES_hh_tes_in!K31=0,"",RES_hh_tes_in!K31/RES_hh_fec_in!K31)</f>
        <v/>
      </c>
      <c r="L31" s="78" t="str">
        <f>IF(RES_hh_tes_in!L31=0,"",RES_hh_tes_in!L31/RES_hh_fec_in!L31)</f>
        <v/>
      </c>
      <c r="M31" s="78" t="str">
        <f>IF(RES_hh_tes_in!M31=0,"",RES_hh_tes_in!M31/RES_hh_fec_in!M31)</f>
        <v/>
      </c>
      <c r="N31" s="78" t="str">
        <f>IF(RES_hh_tes_in!N31=0,"",RES_hh_tes_in!N31/RES_hh_fec_in!N31)</f>
        <v/>
      </c>
      <c r="O31" s="78" t="str">
        <f>IF(RES_hh_tes_in!O31=0,"",RES_hh_tes_in!O31/RES_hh_fec_in!O31)</f>
        <v/>
      </c>
      <c r="P31" s="78" t="str">
        <f>IF(RES_hh_tes_in!P31=0,"",RES_hh_tes_in!P31/RES_hh_fec_in!P31)</f>
        <v/>
      </c>
      <c r="Q31" s="78" t="str">
        <f>IF(RES_hh_tes_in!Q31=0,"",RES_hh_tes_in!Q31/RES_hh_fec_in!Q31)</f>
        <v/>
      </c>
      <c r="R31" s="78" t="str">
        <f>IF(RES_hh_tes_in!R31=0,"",RES_hh_tes_in!R31/RES_hh_fec_in!R31)</f>
        <v/>
      </c>
      <c r="S31" s="78" t="str">
        <f>IF(RES_hh_tes_in!S31=0,"",RES_hh_tes_in!S31/RES_hh_fec_in!S31)</f>
        <v/>
      </c>
      <c r="T31" s="78" t="str">
        <f>IF(RES_hh_tes_in!T31=0,"",RES_hh_tes_in!T31/RES_hh_fec_in!T31)</f>
        <v/>
      </c>
      <c r="U31" s="78" t="str">
        <f>IF(RES_hh_tes_in!U31=0,"",RES_hh_tes_in!U31/RES_hh_fec_in!U31)</f>
        <v/>
      </c>
      <c r="V31" s="78" t="str">
        <f>IF(RES_hh_tes_in!V31=0,"",RES_hh_tes_in!V31/RES_hh_fec_in!V31)</f>
        <v/>
      </c>
      <c r="W31" s="78" t="str">
        <f>IF(RES_hh_tes_in!W31=0,"",RES_hh_tes_in!W31/RES_hh_fec_in!W31)</f>
        <v/>
      </c>
      <c r="DA31" s="89" t="s">
        <v>748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0.78252359331509058</v>
      </c>
      <c r="D32" s="81">
        <f>IF(RES_hh_tes_in!D32=0,"",RES_hh_tes_in!D32/RES_hh_fec_in!D32)</f>
        <v>0.78386384580279678</v>
      </c>
      <c r="E32" s="81">
        <f>IF(RES_hh_tes_in!E32=0,"",RES_hh_tes_in!E32/RES_hh_fec_in!E32)</f>
        <v>0.78525365757897214</v>
      </c>
      <c r="F32" s="81">
        <f>IF(RES_hh_tes_in!F32=0,"",RES_hh_tes_in!F32/RES_hh_fec_in!F32)</f>
        <v>0.78665022743993851</v>
      </c>
      <c r="G32" s="81">
        <f>IF(RES_hh_tes_in!G32=0,"",RES_hh_tes_in!G32/RES_hh_fec_in!G32)</f>
        <v>0.78809243849055444</v>
      </c>
      <c r="H32" s="81">
        <f>IF(RES_hh_tes_in!H32=0,"",RES_hh_tes_in!H32/RES_hh_fec_in!H32)</f>
        <v>0.78957553193379559</v>
      </c>
      <c r="I32" s="81">
        <f>IF(RES_hh_tes_in!I32=0,"",RES_hh_tes_in!I32/RES_hh_fec_in!I32)</f>
        <v>0.79110908856783491</v>
      </c>
      <c r="J32" s="81">
        <f>IF(RES_hh_tes_in!J32=0,"",RES_hh_tes_in!J32/RES_hh_fec_in!J32)</f>
        <v>0.79273235754107108</v>
      </c>
      <c r="K32" s="81">
        <f>IF(RES_hh_tes_in!K32=0,"",RES_hh_tes_in!K32/RES_hh_fec_in!K32)</f>
        <v>0.79447871095339673</v>
      </c>
      <c r="L32" s="81">
        <f>IF(RES_hh_tes_in!L32=0,"",RES_hh_tes_in!L32/RES_hh_fec_in!L32)</f>
        <v>0.79635707720972004</v>
      </c>
      <c r="M32" s="81">
        <f>IF(RES_hh_tes_in!M32=0,"",RES_hh_tes_in!M32/RES_hh_fec_in!M32)</f>
        <v>0.79891265511632947</v>
      </c>
      <c r="N32" s="81">
        <f>IF(RES_hh_tes_in!N32=0,"",RES_hh_tes_in!N32/RES_hh_fec_in!N32)</f>
        <v>0.80230003780940773</v>
      </c>
      <c r="O32" s="81">
        <f>IF(RES_hh_tes_in!O32=0,"",RES_hh_tes_in!O32/RES_hh_fec_in!O32)</f>
        <v>0.80689511528002955</v>
      </c>
      <c r="P32" s="81">
        <f>IF(RES_hh_tes_in!P32=0,"",RES_hh_tes_in!P32/RES_hh_fec_in!P32)</f>
        <v>0.8128953083441246</v>
      </c>
      <c r="Q32" s="81">
        <f>IF(RES_hh_tes_in!Q32=0,"",RES_hh_tes_in!Q32/RES_hh_fec_in!Q32)</f>
        <v>0.82062875778054967</v>
      </c>
      <c r="R32" s="81">
        <f>IF(RES_hh_tes_in!R32=0,"",RES_hh_tes_in!R32/RES_hh_fec_in!R32)</f>
        <v>0.83114892328105194</v>
      </c>
      <c r="S32" s="81">
        <f>IF(RES_hh_tes_in!S32=0,"",RES_hh_tes_in!S32/RES_hh_fec_in!S32)</f>
        <v>0.84427907379440159</v>
      </c>
      <c r="T32" s="81">
        <f>IF(RES_hh_tes_in!T32=0,"",RES_hh_tes_in!T32/RES_hh_fec_in!T32)</f>
        <v>0.85839611508145364</v>
      </c>
      <c r="U32" s="81">
        <f>IF(RES_hh_tes_in!U32=0,"",RES_hh_tes_in!U32/RES_hh_fec_in!U32)</f>
        <v>0.87187695290310296</v>
      </c>
      <c r="V32" s="81">
        <f>IF(RES_hh_tes_in!V32=0,"",RES_hh_tes_in!V32/RES_hh_fec_in!V32)</f>
        <v>0.88309849302022636</v>
      </c>
      <c r="W32" s="81">
        <f>IF(RES_hh_tes_in!W32=0,"",RES_hh_tes_in!W32/RES_hh_fec_in!W32)</f>
        <v>0.89149059477420001</v>
      </c>
      <c r="DA32" s="92" t="s">
        <v>749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11.101675873117953</v>
      </c>
      <c r="D3" s="65">
        <f t="shared" si="0"/>
        <v>0.79646292829618703</v>
      </c>
      <c r="E3" s="65">
        <f t="shared" si="0"/>
        <v>0.67774569582190614</v>
      </c>
      <c r="F3" s="65">
        <f t="shared" si="0"/>
        <v>0.37992017442598869</v>
      </c>
      <c r="G3" s="65">
        <f t="shared" si="0"/>
        <v>24.792607430101267</v>
      </c>
      <c r="H3" s="65">
        <f t="shared" si="0"/>
        <v>1.0598373243303394</v>
      </c>
      <c r="I3" s="65">
        <f t="shared" si="0"/>
        <v>15.457954287743739</v>
      </c>
      <c r="J3" s="65">
        <f t="shared" si="0"/>
        <v>16.318844689943614</v>
      </c>
      <c r="K3" s="65">
        <f t="shared" si="0"/>
        <v>25.146054397388085</v>
      </c>
      <c r="L3" s="65">
        <f t="shared" si="0"/>
        <v>12.166014258215851</v>
      </c>
      <c r="M3" s="65">
        <f t="shared" si="0"/>
        <v>24.646840367096779</v>
      </c>
      <c r="N3" s="65">
        <f t="shared" si="0"/>
        <v>38.659585685983721</v>
      </c>
      <c r="O3" s="65">
        <f t="shared" si="0"/>
        <v>55.191896235588132</v>
      </c>
      <c r="P3" s="65">
        <f t="shared" si="0"/>
        <v>7.8417422861826713</v>
      </c>
      <c r="Q3" s="65">
        <f t="shared" si="0"/>
        <v>1.5243728322396477</v>
      </c>
      <c r="R3" s="65">
        <f t="shared" ref="R3:V3" si="1">SUM(R4,R15,R17,R27)</f>
        <v>0.1263169464672674</v>
      </c>
      <c r="S3" s="65">
        <f t="shared" si="1"/>
        <v>0.17906139252670228</v>
      </c>
      <c r="T3" s="65">
        <f t="shared" si="1"/>
        <v>1.6945329355820546</v>
      </c>
      <c r="U3" s="65">
        <f t="shared" si="1"/>
        <v>9.2584274374801119</v>
      </c>
      <c r="V3" s="65">
        <f t="shared" si="1"/>
        <v>14.736470343154835</v>
      </c>
      <c r="W3" s="65">
        <f t="shared" ref="W3" si="2">SUM(W4,W15,W17,W27)</f>
        <v>10.594540952715287</v>
      </c>
      <c r="DA3" s="87" t="s">
        <v>751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10.534800089085515</v>
      </c>
      <c r="D4" s="69">
        <f t="shared" si="3"/>
        <v>0.69754409412505691</v>
      </c>
      <c r="E4" s="69">
        <f t="shared" si="3"/>
        <v>0.59010582478326989</v>
      </c>
      <c r="F4" s="69">
        <f t="shared" si="3"/>
        <v>0.32508103741928396</v>
      </c>
      <c r="G4" s="69">
        <f t="shared" si="3"/>
        <v>23.417703490590089</v>
      </c>
      <c r="H4" s="69">
        <f t="shared" si="3"/>
        <v>0.98113237059517289</v>
      </c>
      <c r="I4" s="69">
        <f t="shared" si="3"/>
        <v>14.289227502910332</v>
      </c>
      <c r="J4" s="69">
        <f t="shared" si="3"/>
        <v>15.000601679009012</v>
      </c>
      <c r="K4" s="69">
        <f t="shared" si="3"/>
        <v>23.213675070559248</v>
      </c>
      <c r="L4" s="69">
        <f t="shared" si="3"/>
        <v>11.403351394134695</v>
      </c>
      <c r="M4" s="69">
        <f t="shared" si="3"/>
        <v>23.019411631333295</v>
      </c>
      <c r="N4" s="69">
        <f t="shared" si="3"/>
        <v>36.216770628008021</v>
      </c>
      <c r="O4" s="69">
        <f t="shared" si="3"/>
        <v>51.325690306246777</v>
      </c>
      <c r="P4" s="69">
        <f t="shared" si="3"/>
        <v>7.2073374988908476</v>
      </c>
      <c r="Q4" s="69">
        <f t="shared" si="3"/>
        <v>1.4183624234201297</v>
      </c>
      <c r="R4" s="69">
        <f t="shared" ref="R4:V4" si="4">SUM(R5:R14)</f>
        <v>7.4199107778698023E-2</v>
      </c>
      <c r="S4" s="69">
        <f t="shared" si="4"/>
        <v>0.12444454864560207</v>
      </c>
      <c r="T4" s="69">
        <f t="shared" si="4"/>
        <v>1.5314290511427715</v>
      </c>
      <c r="U4" s="69">
        <f t="shared" si="4"/>
        <v>8.9374442027317809</v>
      </c>
      <c r="V4" s="69">
        <f t="shared" si="4"/>
        <v>13.922123243235131</v>
      </c>
      <c r="W4" s="69">
        <f t="shared" ref="W4" si="5">SUM(W5:W14)</f>
        <v>10.313721754232354</v>
      </c>
      <c r="DA4" s="88" t="s">
        <v>752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753</v>
      </c>
    </row>
    <row r="6" spans="1:105" ht="12" customHeight="1" x14ac:dyDescent="0.25">
      <c r="A6" s="28" t="s">
        <v>74</v>
      </c>
      <c r="B6" s="72"/>
      <c r="C6" s="72">
        <v>0</v>
      </c>
      <c r="D6" s="72">
        <v>0.69754409412505691</v>
      </c>
      <c r="E6" s="72">
        <v>0.59010582478326989</v>
      </c>
      <c r="F6" s="72">
        <v>0.32508103741928396</v>
      </c>
      <c r="G6" s="72">
        <v>0.45311247484656125</v>
      </c>
      <c r="H6" s="72">
        <v>0.22160839133017501</v>
      </c>
      <c r="I6" s="72">
        <v>0.24280116382813344</v>
      </c>
      <c r="J6" s="72">
        <v>0.10387774033066867</v>
      </c>
      <c r="K6" s="72">
        <v>4.0315739559082043E-3</v>
      </c>
      <c r="L6" s="72">
        <v>0</v>
      </c>
      <c r="M6" s="72">
        <v>0</v>
      </c>
      <c r="N6" s="72">
        <v>0.13614327317835323</v>
      </c>
      <c r="O6" s="72">
        <v>0.24683554838157198</v>
      </c>
      <c r="P6" s="72">
        <v>0.74395683857265937</v>
      </c>
      <c r="Q6" s="72">
        <v>0</v>
      </c>
      <c r="R6" s="72">
        <v>7.4199107778698023E-2</v>
      </c>
      <c r="S6" s="72">
        <v>0.12444454864560207</v>
      </c>
      <c r="T6" s="72">
        <v>0.33596168922910857</v>
      </c>
      <c r="U6" s="72">
        <v>0.2555278503893762</v>
      </c>
      <c r="V6" s="72">
        <v>0.19701264489391884</v>
      </c>
      <c r="W6" s="72">
        <v>5.3947501428347054E-2</v>
      </c>
      <c r="DA6" s="89" t="s">
        <v>754</v>
      </c>
    </row>
    <row r="7" spans="1:105" ht="12" customHeight="1" x14ac:dyDescent="0.25">
      <c r="A7" s="28" t="s">
        <v>205</v>
      </c>
      <c r="B7" s="72"/>
      <c r="C7" s="72">
        <v>8.80739798529655</v>
      </c>
      <c r="D7" s="72">
        <v>0</v>
      </c>
      <c r="E7" s="72">
        <v>0</v>
      </c>
      <c r="F7" s="72">
        <v>0</v>
      </c>
      <c r="G7" s="72">
        <v>22.964591015743526</v>
      </c>
      <c r="H7" s="72">
        <v>0.10802892603741114</v>
      </c>
      <c r="I7" s="72">
        <v>6.7431432542190297</v>
      </c>
      <c r="J7" s="72">
        <v>0.12001764079387051</v>
      </c>
      <c r="K7" s="72">
        <v>11.895376414757655</v>
      </c>
      <c r="L7" s="72">
        <v>10.517644292669013</v>
      </c>
      <c r="M7" s="72">
        <v>23.019411631333295</v>
      </c>
      <c r="N7" s="72">
        <v>36.080627354829666</v>
      </c>
      <c r="O7" s="72">
        <v>51.019542184099954</v>
      </c>
      <c r="P7" s="72">
        <v>5.6888114304233666</v>
      </c>
      <c r="Q7" s="72">
        <v>1.1778509895141249</v>
      </c>
      <c r="R7" s="72">
        <v>0</v>
      </c>
      <c r="S7" s="72">
        <v>0</v>
      </c>
      <c r="T7" s="72">
        <v>1.1954673619136629</v>
      </c>
      <c r="U7" s="72">
        <v>8.6819163523424052</v>
      </c>
      <c r="V7" s="72">
        <v>13.723862725048713</v>
      </c>
      <c r="W7" s="72">
        <v>10.259774252804007</v>
      </c>
      <c r="DA7" s="89" t="s">
        <v>755</v>
      </c>
    </row>
    <row r="8" spans="1:105" ht="12" customHeight="1" x14ac:dyDescent="0.25">
      <c r="A8" s="28" t="s">
        <v>192</v>
      </c>
      <c r="B8" s="72"/>
      <c r="C8" s="72">
        <v>1.727402103788964</v>
      </c>
      <c r="D8" s="72">
        <v>0</v>
      </c>
      <c r="E8" s="72">
        <v>0</v>
      </c>
      <c r="F8" s="72">
        <v>0</v>
      </c>
      <c r="G8" s="72">
        <v>0</v>
      </c>
      <c r="H8" s="72">
        <v>0.65149505322758672</v>
      </c>
      <c r="I8" s="72">
        <v>7.3032830848631685</v>
      </c>
      <c r="J8" s="72">
        <v>14.776706297884473</v>
      </c>
      <c r="K8" s="72">
        <v>11.314267081845687</v>
      </c>
      <c r="L8" s="72">
        <v>0.88570710146568143</v>
      </c>
      <c r="M8" s="72">
        <v>0</v>
      </c>
      <c r="N8" s="72">
        <v>0</v>
      </c>
      <c r="O8" s="72">
        <v>5.9312573765253014E-2</v>
      </c>
      <c r="P8" s="72">
        <v>0.77456922989482202</v>
      </c>
      <c r="Q8" s="72">
        <v>0.24051143390600485</v>
      </c>
      <c r="R8" s="72">
        <v>0</v>
      </c>
      <c r="S8" s="72">
        <v>0</v>
      </c>
      <c r="T8" s="72">
        <v>0</v>
      </c>
      <c r="U8" s="72">
        <v>0</v>
      </c>
      <c r="V8" s="72">
        <v>1.2478732924988017E-3</v>
      </c>
      <c r="W8" s="72">
        <v>0</v>
      </c>
      <c r="DA8" s="89" t="s">
        <v>756</v>
      </c>
    </row>
    <row r="9" spans="1:105" ht="12" customHeight="1" x14ac:dyDescent="0.25">
      <c r="A9" s="28" t="s">
        <v>207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757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758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759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760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761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762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763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764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0.55347166333883435</v>
      </c>
      <c r="D17" s="69">
        <f t="shared" si="7"/>
        <v>9.8918834171130066E-2</v>
      </c>
      <c r="E17" s="69">
        <f t="shared" si="7"/>
        <v>8.7639871038636213E-2</v>
      </c>
      <c r="F17" s="69">
        <f t="shared" si="7"/>
        <v>5.4839137006704758E-2</v>
      </c>
      <c r="G17" s="69">
        <f t="shared" si="7"/>
        <v>1.3749039395111775</v>
      </c>
      <c r="H17" s="69">
        <f t="shared" si="7"/>
        <v>7.4329757088524601E-2</v>
      </c>
      <c r="I17" s="69">
        <f t="shared" si="7"/>
        <v>1.0777635955200693</v>
      </c>
      <c r="J17" s="69">
        <f t="shared" si="7"/>
        <v>1.1396454995474559</v>
      </c>
      <c r="K17" s="69">
        <f t="shared" si="7"/>
        <v>1.7824121074462469</v>
      </c>
      <c r="L17" s="69">
        <f t="shared" si="7"/>
        <v>0.75281785061321205</v>
      </c>
      <c r="M17" s="69">
        <f t="shared" si="7"/>
        <v>1.6274287357634849</v>
      </c>
      <c r="N17" s="69">
        <f t="shared" si="7"/>
        <v>2.4428150579757024</v>
      </c>
      <c r="O17" s="69">
        <f t="shared" si="7"/>
        <v>3.8659815615968407</v>
      </c>
      <c r="P17" s="69">
        <f t="shared" si="7"/>
        <v>0.61916400515142977</v>
      </c>
      <c r="Q17" s="69">
        <f t="shared" si="7"/>
        <v>0.10050396204490897</v>
      </c>
      <c r="R17" s="69">
        <f t="shared" ref="R17:V17" si="8">SUM(R18:R26)</f>
        <v>5.2117838688569382E-2</v>
      </c>
      <c r="S17" s="69">
        <f t="shared" si="8"/>
        <v>5.4616843881100191E-2</v>
      </c>
      <c r="T17" s="69">
        <f t="shared" si="8"/>
        <v>0.16310388443928325</v>
      </c>
      <c r="U17" s="69">
        <f t="shared" si="8"/>
        <v>0.32098323474833107</v>
      </c>
      <c r="V17" s="69">
        <f t="shared" si="8"/>
        <v>0.81434709991970355</v>
      </c>
      <c r="W17" s="69">
        <f t="shared" ref="W17" si="9">SUM(W18:W26)</f>
        <v>0.28081919848293257</v>
      </c>
      <c r="DA17" s="88" t="s">
        <v>765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766</v>
      </c>
    </row>
    <row r="19" spans="1:105" s="2" customFormat="1" ht="12" customHeight="1" x14ac:dyDescent="0.25">
      <c r="A19" s="28" t="s">
        <v>74</v>
      </c>
      <c r="B19" s="72"/>
      <c r="C19" s="72">
        <v>0</v>
      </c>
      <c r="D19" s="72">
        <v>9.8918834171130066E-2</v>
      </c>
      <c r="E19" s="72">
        <v>8.7639871038636213E-2</v>
      </c>
      <c r="F19" s="72">
        <v>5.4839137006704758E-2</v>
      </c>
      <c r="G19" s="72">
        <v>7.2843223658383027E-2</v>
      </c>
      <c r="H19" s="72">
        <v>4.3982661796593714E-2</v>
      </c>
      <c r="I19" s="72">
        <v>8.4627521853726129E-2</v>
      </c>
      <c r="J19" s="72">
        <v>0.11907633581808623</v>
      </c>
      <c r="K19" s="72">
        <v>9.295483425551844E-2</v>
      </c>
      <c r="L19" s="72">
        <v>6.2347786409847408E-2</v>
      </c>
      <c r="M19" s="72">
        <v>5.4585863270122492E-2</v>
      </c>
      <c r="N19" s="72">
        <v>7.0749650521644669E-2</v>
      </c>
      <c r="O19" s="72">
        <v>0.12287729715316943</v>
      </c>
      <c r="P19" s="72">
        <v>0.19161682996277762</v>
      </c>
      <c r="Q19" s="72">
        <v>1.3839488202430139E-2</v>
      </c>
      <c r="R19" s="72">
        <v>5.2117838688569382E-2</v>
      </c>
      <c r="S19" s="72">
        <v>5.4616843881100191E-2</v>
      </c>
      <c r="T19" s="72">
        <v>0.11314961115964564</v>
      </c>
      <c r="U19" s="72">
        <v>0.12106136432958013</v>
      </c>
      <c r="V19" s="72">
        <v>0.12294912142798481</v>
      </c>
      <c r="W19" s="72">
        <v>0.12471329818915988</v>
      </c>
      <c r="DA19" s="89" t="s">
        <v>767</v>
      </c>
    </row>
    <row r="20" spans="1:105" ht="12" customHeight="1" x14ac:dyDescent="0.25">
      <c r="A20" s="28" t="s">
        <v>205</v>
      </c>
      <c r="B20" s="72"/>
      <c r="C20" s="72">
        <v>0.44735180694635346</v>
      </c>
      <c r="D20" s="72">
        <v>0</v>
      </c>
      <c r="E20" s="72">
        <v>0</v>
      </c>
      <c r="F20" s="72">
        <v>0</v>
      </c>
      <c r="G20" s="72">
        <v>1.3020607158527944</v>
      </c>
      <c r="H20" s="72">
        <v>7.7717461322280353E-4</v>
      </c>
      <c r="I20" s="72">
        <v>0.46898074397551043</v>
      </c>
      <c r="J20" s="72">
        <v>8.6860127165704487E-3</v>
      </c>
      <c r="K20" s="72">
        <v>0.8950655256611213</v>
      </c>
      <c r="L20" s="72">
        <v>0.63806715661138602</v>
      </c>
      <c r="M20" s="72">
        <v>1.5728428724933625</v>
      </c>
      <c r="N20" s="72">
        <v>2.3720654074540577</v>
      </c>
      <c r="O20" s="72">
        <v>3.7410633400451183</v>
      </c>
      <c r="P20" s="72">
        <v>0.38125564541811663</v>
      </c>
      <c r="Q20" s="72">
        <v>8.1443558308505123E-2</v>
      </c>
      <c r="R20" s="72">
        <v>0</v>
      </c>
      <c r="S20" s="72">
        <v>0</v>
      </c>
      <c r="T20" s="72">
        <v>4.9954273279637626E-2</v>
      </c>
      <c r="U20" s="72">
        <v>0.19992187041875092</v>
      </c>
      <c r="V20" s="72">
        <v>0.69124630338038839</v>
      </c>
      <c r="W20" s="72">
        <v>0.15610590029377269</v>
      </c>
      <c r="DA20" s="89" t="s">
        <v>768</v>
      </c>
    </row>
    <row r="21" spans="1:105" ht="12" customHeight="1" x14ac:dyDescent="0.25">
      <c r="A21" s="28" t="s">
        <v>192</v>
      </c>
      <c r="B21" s="72"/>
      <c r="C21" s="72">
        <v>0.10611985639248087</v>
      </c>
      <c r="D21" s="72">
        <v>0</v>
      </c>
      <c r="E21" s="72">
        <v>0</v>
      </c>
      <c r="F21" s="72">
        <v>0</v>
      </c>
      <c r="G21" s="72">
        <v>0</v>
      </c>
      <c r="H21" s="72">
        <v>2.9569920678708086E-2</v>
      </c>
      <c r="I21" s="72">
        <v>0.52415532969083267</v>
      </c>
      <c r="J21" s="72">
        <v>1.0118831510127992</v>
      </c>
      <c r="K21" s="72">
        <v>0.79439174752960706</v>
      </c>
      <c r="L21" s="72">
        <v>5.240290759197859E-2</v>
      </c>
      <c r="M21" s="72">
        <v>0</v>
      </c>
      <c r="N21" s="72">
        <v>0</v>
      </c>
      <c r="O21" s="72">
        <v>2.0409243985526552E-3</v>
      </c>
      <c r="P21" s="72">
        <v>4.6291529770535481E-2</v>
      </c>
      <c r="Q21" s="72">
        <v>5.2209155339737121E-3</v>
      </c>
      <c r="R21" s="72">
        <v>0</v>
      </c>
      <c r="S21" s="72">
        <v>0</v>
      </c>
      <c r="T21" s="72">
        <v>0</v>
      </c>
      <c r="U21" s="72">
        <v>0</v>
      </c>
      <c r="V21" s="72">
        <v>1.51675111330422E-4</v>
      </c>
      <c r="W21" s="72">
        <v>0</v>
      </c>
      <c r="DA21" s="89" t="s">
        <v>769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770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771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772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773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774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1.340412069360433E-2</v>
      </c>
      <c r="D27" s="69">
        <f t="shared" si="10"/>
        <v>0</v>
      </c>
      <c r="E27" s="69">
        <f t="shared" si="10"/>
        <v>0</v>
      </c>
      <c r="F27" s="69">
        <f t="shared" si="10"/>
        <v>0</v>
      </c>
      <c r="G27" s="69">
        <f t="shared" si="10"/>
        <v>0</v>
      </c>
      <c r="H27" s="69">
        <f t="shared" si="10"/>
        <v>4.3751966466418924E-3</v>
      </c>
      <c r="I27" s="69">
        <f t="shared" si="10"/>
        <v>9.0963189313337106E-2</v>
      </c>
      <c r="J27" s="69">
        <f t="shared" si="10"/>
        <v>0.17859751138714691</v>
      </c>
      <c r="K27" s="69">
        <f t="shared" si="10"/>
        <v>0.14996721938258833</v>
      </c>
      <c r="L27" s="69">
        <f t="shared" si="10"/>
        <v>9.8450134679433643E-3</v>
      </c>
      <c r="M27" s="69">
        <f t="shared" si="10"/>
        <v>0</v>
      </c>
      <c r="N27" s="69">
        <f t="shared" si="10"/>
        <v>0</v>
      </c>
      <c r="O27" s="69">
        <f t="shared" si="10"/>
        <v>2.2436774451605452E-4</v>
      </c>
      <c r="P27" s="69">
        <f t="shared" si="10"/>
        <v>1.524078214039341E-2</v>
      </c>
      <c r="Q27" s="69">
        <f t="shared" si="10"/>
        <v>5.5064467746090218E-3</v>
      </c>
      <c r="R27" s="69">
        <f t="shared" ref="R27:V27" si="11">SUM(R28:R32)</f>
        <v>0</v>
      </c>
      <c r="S27" s="69">
        <f t="shared" si="11"/>
        <v>0</v>
      </c>
      <c r="T27" s="69">
        <f t="shared" si="11"/>
        <v>0</v>
      </c>
      <c r="U27" s="69">
        <f t="shared" si="11"/>
        <v>0</v>
      </c>
      <c r="V27" s="69">
        <f t="shared" si="11"/>
        <v>0</v>
      </c>
      <c r="W27" s="69">
        <f t="shared" ref="W27" si="12">SUM(W28:W32)</f>
        <v>0</v>
      </c>
      <c r="DA27" s="88" t="s">
        <v>775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776</v>
      </c>
    </row>
    <row r="29" spans="1:105" s="2" customFormat="1" ht="12" customHeight="1" x14ac:dyDescent="0.25">
      <c r="A29" s="28" t="s">
        <v>74</v>
      </c>
      <c r="B29" s="72"/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DA29" s="89" t="s">
        <v>777</v>
      </c>
    </row>
    <row r="30" spans="1:105" ht="12" customHeight="1" x14ac:dyDescent="0.25">
      <c r="A30" s="28" t="s">
        <v>192</v>
      </c>
      <c r="B30" s="72"/>
      <c r="C30" s="72">
        <v>1.340412069360433E-2</v>
      </c>
      <c r="D30" s="72">
        <v>0</v>
      </c>
      <c r="E30" s="72">
        <v>0</v>
      </c>
      <c r="F30" s="72">
        <v>0</v>
      </c>
      <c r="G30" s="72">
        <v>0</v>
      </c>
      <c r="H30" s="72">
        <v>4.3751966466418924E-3</v>
      </c>
      <c r="I30" s="72">
        <v>9.0963189313337106E-2</v>
      </c>
      <c r="J30" s="72">
        <v>0.17859751138714691</v>
      </c>
      <c r="K30" s="72">
        <v>0.14996721938258833</v>
      </c>
      <c r="L30" s="72">
        <v>9.8450134679433643E-3</v>
      </c>
      <c r="M30" s="72">
        <v>0</v>
      </c>
      <c r="N30" s="72">
        <v>0</v>
      </c>
      <c r="O30" s="72">
        <v>2.2436774451605452E-4</v>
      </c>
      <c r="P30" s="72">
        <v>1.524078214039341E-2</v>
      </c>
      <c r="Q30" s="72">
        <v>5.5064467746090218E-3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DA30" s="89" t="s">
        <v>778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779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780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13523.257103003532</v>
      </c>
      <c r="D3" s="65">
        <f>IF(RES_hh_fec_in!D3=0,0,1000*11630*RES_hh_fec_in!D3/RES_hh_num_in!D3)</f>
        <v>12050.760515900309</v>
      </c>
      <c r="E3" s="65">
        <f>IF(RES_hh_fec_in!E3=0,0,1000*11630*RES_hh_fec_in!E3/RES_hh_num_in!E3)</f>
        <v>11888.190987587914</v>
      </c>
      <c r="F3" s="65">
        <f>IF(RES_hh_fec_in!F3=0,0,1000*11630*RES_hh_fec_in!F3/RES_hh_num_in!F3)</f>
        <v>11855.376617574164</v>
      </c>
      <c r="G3" s="65">
        <f>IF(RES_hh_fec_in!G3=0,0,1000*11630*RES_hh_fec_in!G3/RES_hh_num_in!G3)</f>
        <v>12137.319092696624</v>
      </c>
      <c r="H3" s="65">
        <f>IF(RES_hh_fec_in!H3=0,0,1000*11630*RES_hh_fec_in!H3/RES_hh_num_in!H3)</f>
        <v>12062.324775456149</v>
      </c>
      <c r="I3" s="65">
        <f>IF(RES_hh_fec_in!I3=0,0,1000*11630*RES_hh_fec_in!I3/RES_hh_num_in!I3)</f>
        <v>12457.950371108745</v>
      </c>
      <c r="J3" s="65">
        <f>IF(RES_hh_fec_in!J3=0,0,1000*11630*RES_hh_fec_in!J3/RES_hh_num_in!J3)</f>
        <v>12715.114342139139</v>
      </c>
      <c r="K3" s="65">
        <f>IF(RES_hh_fec_in!K3=0,0,1000*11630*RES_hh_fec_in!K3/RES_hh_num_in!K3)</f>
        <v>13055.594043274759</v>
      </c>
      <c r="L3" s="65">
        <f>IF(RES_hh_fec_in!L3=0,0,1000*11630*RES_hh_fec_in!L3/RES_hh_num_in!L3)</f>
        <v>13891.979909191132</v>
      </c>
      <c r="M3" s="65">
        <f>IF(RES_hh_fec_in!M3=0,0,1000*11630*RES_hh_fec_in!M3/RES_hh_num_in!M3)</f>
        <v>15649.461464140073</v>
      </c>
      <c r="N3" s="65">
        <f>IF(RES_hh_fec_in!N3=0,0,1000*11630*RES_hh_fec_in!N3/RES_hh_num_in!N3)</f>
        <v>15744.881946808473</v>
      </c>
      <c r="O3" s="65">
        <f>IF(RES_hh_fec_in!O3=0,0,1000*11630*RES_hh_fec_in!O3/RES_hh_num_in!O3)</f>
        <v>13209.838481245564</v>
      </c>
      <c r="P3" s="65">
        <f>IF(RES_hh_fec_in!P3=0,0,1000*11630*RES_hh_fec_in!P3/RES_hh_num_in!P3)</f>
        <v>10358.772169199661</v>
      </c>
      <c r="Q3" s="65">
        <f>IF(RES_hh_fec_in!Q3=0,0,1000*11630*RES_hh_fec_in!Q3/RES_hh_num_in!Q3)</f>
        <v>10359.973174582168</v>
      </c>
      <c r="R3" s="65">
        <f>IF(RES_hh_fec_in!R3=0,0,1000*11630*RES_hh_fec_in!R3/RES_hh_num_in!R3)</f>
        <v>9795.5265559582422</v>
      </c>
      <c r="S3" s="65">
        <f>IF(RES_hh_fec_in!S3=0,0,1000*11630*RES_hh_fec_in!S3/RES_hh_num_in!S3)</f>
        <v>10230.329365293243</v>
      </c>
      <c r="T3" s="65">
        <f>IF(RES_hh_fec_in!T3=0,0,1000*11630*RES_hh_fec_in!T3/RES_hh_num_in!T3)</f>
        <v>8455.7372605212295</v>
      </c>
      <c r="U3" s="65">
        <f>IF(RES_hh_fec_in!U3=0,0,1000*11630*RES_hh_fec_in!U3/RES_hh_num_in!U3)</f>
        <v>8386.7037746006426</v>
      </c>
      <c r="V3" s="65">
        <f>IF(RES_hh_fec_in!V3=0,0,1000*11630*RES_hh_fec_in!V3/RES_hh_num_in!V3)</f>
        <v>7827.8668338707012</v>
      </c>
      <c r="W3" s="65">
        <f>IF(RES_hh_fec_in!W3=0,0,1000*11630*RES_hh_fec_in!W3/RES_hh_num_in!W3)</f>
        <v>8554.3938510432308</v>
      </c>
      <c r="DA3" s="87" t="s">
        <v>782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12293.222971618754</v>
      </c>
      <c r="D4" s="69">
        <f>IF(RES_hh_fec_in!D4=0,0,1000*11630*RES_hh_fec_in!D4/RES_hh_num_in!D4)</f>
        <v>10813.321465392421</v>
      </c>
      <c r="E4" s="69">
        <f>IF(RES_hh_fec_in!E4=0,0,1000*11630*RES_hh_fec_in!E4/RES_hh_num_in!E4)</f>
        <v>10635.544187360541</v>
      </c>
      <c r="F4" s="69">
        <f>IF(RES_hh_fec_in!F4=0,0,1000*11630*RES_hh_fec_in!F4/RES_hh_num_in!F4)</f>
        <v>10570.562129660293</v>
      </c>
      <c r="G4" s="69">
        <f>IF(RES_hh_fec_in!G4=0,0,1000*11630*RES_hh_fec_in!G4/RES_hh_num_in!G4)</f>
        <v>10784.765696951677</v>
      </c>
      <c r="H4" s="69">
        <f>IF(RES_hh_fec_in!H4=0,0,1000*11630*RES_hh_fec_in!H4/RES_hh_num_in!H4)</f>
        <v>10732.613843769637</v>
      </c>
      <c r="I4" s="69">
        <f>IF(RES_hh_fec_in!I4=0,0,1000*11630*RES_hh_fec_in!I4/RES_hh_num_in!I4)</f>
        <v>11178.702903470306</v>
      </c>
      <c r="J4" s="69">
        <f>IF(RES_hh_fec_in!J4=0,0,1000*11630*RES_hh_fec_in!J4/RES_hh_num_in!J4)</f>
        <v>11482.890342653496</v>
      </c>
      <c r="K4" s="69">
        <f>IF(RES_hh_fec_in!K4=0,0,1000*11630*RES_hh_fec_in!K4/RES_hh_num_in!K4)</f>
        <v>11736.839992319101</v>
      </c>
      <c r="L4" s="69">
        <f>IF(RES_hh_fec_in!L4=0,0,1000*11630*RES_hh_fec_in!L4/RES_hh_num_in!L4)</f>
        <v>12620.686361614713</v>
      </c>
      <c r="M4" s="69">
        <f>IF(RES_hh_fec_in!M4=0,0,1000*11630*RES_hh_fec_in!M4/RES_hh_num_in!M4)</f>
        <v>14253.255529917013</v>
      </c>
      <c r="N4" s="69">
        <f>IF(RES_hh_fec_in!N4=0,0,1000*11630*RES_hh_fec_in!N4/RES_hh_num_in!N4)</f>
        <v>14413.632930250855</v>
      </c>
      <c r="O4" s="69">
        <f>IF(RES_hh_fec_in!O4=0,0,1000*11630*RES_hh_fec_in!O4/RES_hh_num_in!O4)</f>
        <v>11790.402846763085</v>
      </c>
      <c r="P4" s="69">
        <f>IF(RES_hh_fec_in!P4=0,0,1000*11630*RES_hh_fec_in!P4/RES_hh_num_in!P4)</f>
        <v>8979.0496875273657</v>
      </c>
      <c r="Q4" s="69">
        <f>IF(RES_hh_fec_in!Q4=0,0,1000*11630*RES_hh_fec_in!Q4/RES_hh_num_in!Q4)</f>
        <v>8893.6616692421212</v>
      </c>
      <c r="R4" s="69">
        <f>IF(RES_hh_fec_in!R4=0,0,1000*11630*RES_hh_fec_in!R4/RES_hh_num_in!R4)</f>
        <v>8247.7329377800834</v>
      </c>
      <c r="S4" s="69">
        <f>IF(RES_hh_fec_in!S4=0,0,1000*11630*RES_hh_fec_in!S4/RES_hh_num_in!S4)</f>
        <v>8776.8344743668767</v>
      </c>
      <c r="T4" s="69">
        <f>IF(RES_hh_fec_in!T4=0,0,1000*11630*RES_hh_fec_in!T4/RES_hh_num_in!T4)</f>
        <v>6934.8631007394451</v>
      </c>
      <c r="U4" s="69">
        <f>IF(RES_hh_fec_in!U4=0,0,1000*11630*RES_hh_fec_in!U4/RES_hh_num_in!U4)</f>
        <v>6897.2512924627426</v>
      </c>
      <c r="V4" s="69">
        <f>IF(RES_hh_fec_in!V4=0,0,1000*11630*RES_hh_fec_in!V4/RES_hh_num_in!V4)</f>
        <v>6393.4023108889432</v>
      </c>
      <c r="W4" s="69">
        <f>IF(RES_hh_fec_in!W4=0,0,1000*11630*RES_hh_fec_in!W4/RES_hh_num_in!W4)</f>
        <v>7057.109899112671</v>
      </c>
      <c r="DA4" s="88" t="s">
        <v>783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0</v>
      </c>
      <c r="D5" s="72">
        <f>IF(RES_hh_fec_in!D5=0,0,1000*11630*RES_hh_fec_in!D5/RES_hh_num_in!D5)</f>
        <v>0</v>
      </c>
      <c r="E5" s="72">
        <f>IF(RES_hh_fec_in!E5=0,0,1000*11630*RES_hh_fec_in!E5/RES_hh_num_in!E5)</f>
        <v>0</v>
      </c>
      <c r="F5" s="72">
        <f>IF(RES_hh_fec_in!F5=0,0,1000*11630*RES_hh_fec_in!F5/RES_hh_num_in!F5)</f>
        <v>0</v>
      </c>
      <c r="G5" s="72">
        <f>IF(RES_hh_fec_in!G5=0,0,1000*11630*RES_hh_fec_in!G5/RES_hh_num_in!G5)</f>
        <v>0</v>
      </c>
      <c r="H5" s="72">
        <f>IF(RES_hh_fec_in!H5=0,0,1000*11630*RES_hh_fec_in!H5/RES_hh_num_in!H5)</f>
        <v>0</v>
      </c>
      <c r="I5" s="72">
        <f>IF(RES_hh_fec_in!I5=0,0,1000*11630*RES_hh_fec_in!I5/RES_hh_num_in!I5)</f>
        <v>0</v>
      </c>
      <c r="J5" s="72">
        <f>IF(RES_hh_fec_in!J5=0,0,1000*11630*RES_hh_fec_in!J5/RES_hh_num_in!J5)</f>
        <v>0</v>
      </c>
      <c r="K5" s="72">
        <f>IF(RES_hh_fec_in!K5=0,0,1000*11630*RES_hh_fec_in!K5/RES_hh_num_in!K5)</f>
        <v>0</v>
      </c>
      <c r="L5" s="72">
        <f>IF(RES_hh_fec_in!L5=0,0,1000*11630*RES_hh_fec_in!L5/RES_hh_num_in!L5)</f>
        <v>0</v>
      </c>
      <c r="M5" s="72">
        <f>IF(RES_hh_fec_in!M5=0,0,1000*11630*RES_hh_fec_in!M5/RES_hh_num_in!M5)</f>
        <v>0</v>
      </c>
      <c r="N5" s="72">
        <f>IF(RES_hh_fec_in!N5=0,0,1000*11630*RES_hh_fec_in!N5/RES_hh_num_in!N5)</f>
        <v>0</v>
      </c>
      <c r="O5" s="72">
        <f>IF(RES_hh_fec_in!O5=0,0,1000*11630*RES_hh_fec_in!O5/RES_hh_num_in!O5)</f>
        <v>0</v>
      </c>
      <c r="P5" s="72">
        <f>IF(RES_hh_fec_in!P5=0,0,1000*11630*RES_hh_fec_in!P5/RES_hh_num_in!P5)</f>
        <v>0</v>
      </c>
      <c r="Q5" s="72">
        <f>IF(RES_hh_fec_in!Q5=0,0,1000*11630*RES_hh_fec_in!Q5/RES_hh_num_in!Q5)</f>
        <v>0</v>
      </c>
      <c r="R5" s="72">
        <f>IF(RES_hh_fec_in!R5=0,0,1000*11630*RES_hh_fec_in!R5/RES_hh_num_in!R5)</f>
        <v>0</v>
      </c>
      <c r="S5" s="72">
        <f>IF(RES_hh_fec_in!S5=0,0,1000*11630*RES_hh_fec_in!S5/RES_hh_num_in!S5)</f>
        <v>0</v>
      </c>
      <c r="T5" s="72">
        <f>IF(RES_hh_fec_in!T5=0,0,1000*11630*RES_hh_fec_in!T5/RES_hh_num_in!T5)</f>
        <v>0</v>
      </c>
      <c r="U5" s="72">
        <f>IF(RES_hh_fec_in!U5=0,0,1000*11630*RES_hh_fec_in!U5/RES_hh_num_in!U5)</f>
        <v>0</v>
      </c>
      <c r="V5" s="72">
        <f>IF(RES_hh_fec_in!V5=0,0,1000*11630*RES_hh_fec_in!V5/RES_hh_num_in!V5)</f>
        <v>0</v>
      </c>
      <c r="W5" s="72">
        <f>IF(RES_hh_fec_in!W5=0,0,1000*11630*RES_hh_fec_in!W5/RES_hh_num_in!W5)</f>
        <v>0</v>
      </c>
      <c r="DA5" s="89" t="s">
        <v>784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0</v>
      </c>
      <c r="D6" s="72">
        <f>IF(RES_hh_fec_in!D6=0,0,1000*11630*RES_hh_fec_in!D6/RES_hh_num_in!D6)</f>
        <v>19434.918290043061</v>
      </c>
      <c r="E6" s="72">
        <f>IF(RES_hh_fec_in!E6=0,0,1000*11630*RES_hh_fec_in!E6/RES_hh_num_in!E6)</f>
        <v>22589.166218151917</v>
      </c>
      <c r="F6" s="72">
        <f>IF(RES_hh_fec_in!F6=0,0,1000*11630*RES_hh_fec_in!F6/RES_hh_num_in!F6)</f>
        <v>16836.074983131035</v>
      </c>
      <c r="G6" s="72">
        <f>IF(RES_hh_fec_in!G6=0,0,1000*11630*RES_hh_fec_in!G6/RES_hh_num_in!G6)</f>
        <v>21448.217771120599</v>
      </c>
      <c r="H6" s="72">
        <f>IF(RES_hh_fec_in!H6=0,0,1000*11630*RES_hh_fec_in!H6/RES_hh_num_in!H6)</f>
        <v>18760.784615568744</v>
      </c>
      <c r="I6" s="72">
        <f>IF(RES_hh_fec_in!I6=0,0,1000*11630*RES_hh_fec_in!I6/RES_hh_num_in!I6)</f>
        <v>19433.732237440439</v>
      </c>
      <c r="J6" s="72">
        <f>IF(RES_hh_fec_in!J6=0,0,1000*11630*RES_hh_fec_in!J6/RES_hh_num_in!J6)</f>
        <v>18291.554909432762</v>
      </c>
      <c r="K6" s="72">
        <f>IF(RES_hh_fec_in!K6=0,0,1000*11630*RES_hh_fec_in!K6/RES_hh_num_in!K6)</f>
        <v>17747.728279222589</v>
      </c>
      <c r="L6" s="72">
        <f>IF(RES_hh_fec_in!L6=0,0,1000*11630*RES_hh_fec_in!L6/RES_hh_num_in!L6)</f>
        <v>0</v>
      </c>
      <c r="M6" s="72">
        <f>IF(RES_hh_fec_in!M6=0,0,1000*11630*RES_hh_fec_in!M6/RES_hh_num_in!M6)</f>
        <v>0</v>
      </c>
      <c r="N6" s="72">
        <f>IF(RES_hh_fec_in!N6=0,0,1000*11630*RES_hh_fec_in!N6/RES_hh_num_in!N6)</f>
        <v>16647.990791898177</v>
      </c>
      <c r="O6" s="72">
        <f>IF(RES_hh_fec_in!O6=0,0,1000*11630*RES_hh_fec_in!O6/RES_hh_num_in!O6)</f>
        <v>14683.991541952329</v>
      </c>
      <c r="P6" s="72">
        <f>IF(RES_hh_fec_in!P6=0,0,1000*11630*RES_hh_fec_in!P6/RES_hh_num_in!P6)</f>
        <v>17994.6950925005</v>
      </c>
      <c r="Q6" s="72">
        <f>IF(RES_hh_fec_in!Q6=0,0,1000*11630*RES_hh_fec_in!Q6/RES_hh_num_in!Q6)</f>
        <v>0</v>
      </c>
      <c r="R6" s="72">
        <f>IF(RES_hh_fec_in!R6=0,0,1000*11630*RES_hh_fec_in!R6/RES_hh_num_in!R6)</f>
        <v>12097.706915454926</v>
      </c>
      <c r="S6" s="72">
        <f>IF(RES_hh_fec_in!S6=0,0,1000*11630*RES_hh_fec_in!S6/RES_hh_num_in!S6)</f>
        <v>11909.298621695689</v>
      </c>
      <c r="T6" s="72">
        <f>IF(RES_hh_fec_in!T6=0,0,1000*11630*RES_hh_fec_in!T6/RES_hh_num_in!T6)</f>
        <v>11120.037588328605</v>
      </c>
      <c r="U6" s="72">
        <f>IF(RES_hh_fec_in!U6=0,0,1000*11630*RES_hh_fec_in!U6/RES_hh_num_in!U6)</f>
        <v>10612.080022948507</v>
      </c>
      <c r="V6" s="72">
        <f>IF(RES_hh_fec_in!V6=0,0,1000*11630*RES_hh_fec_in!V6/RES_hh_num_in!V6)</f>
        <v>10203.362485831123</v>
      </c>
      <c r="W6" s="72">
        <f>IF(RES_hh_fec_in!W6=0,0,1000*11630*RES_hh_fec_in!W6/RES_hh_num_in!W6)</f>
        <v>9134.1076822075665</v>
      </c>
      <c r="DA6" s="89" t="s">
        <v>785</v>
      </c>
    </row>
    <row r="7" spans="1:105" ht="12" customHeight="1" x14ac:dyDescent="0.25">
      <c r="A7" s="28" t="s">
        <v>205</v>
      </c>
      <c r="B7" s="72"/>
      <c r="C7" s="72">
        <f>IF(RES_hh_fec_in!C7=0,0,1000*11630*RES_hh_fec_in!C7/RES_hh_num_in!C7)</f>
        <v>21648.088659929272</v>
      </c>
      <c r="D7" s="72">
        <f>IF(RES_hh_fec_in!D7=0,0,1000*11630*RES_hh_fec_in!D7/RES_hh_num_in!D7)</f>
        <v>0</v>
      </c>
      <c r="E7" s="72">
        <f>IF(RES_hh_fec_in!E7=0,0,1000*11630*RES_hh_fec_in!E7/RES_hh_num_in!E7)</f>
        <v>0</v>
      </c>
      <c r="F7" s="72">
        <f>IF(RES_hh_fec_in!F7=0,0,1000*11630*RES_hh_fec_in!F7/RES_hh_num_in!F7)</f>
        <v>0</v>
      </c>
      <c r="G7" s="72">
        <f>IF(RES_hh_fec_in!G7=0,0,1000*11630*RES_hh_fec_in!G7/RES_hh_num_in!G7)</f>
        <v>25151.391353781262</v>
      </c>
      <c r="H7" s="72">
        <f>IF(RES_hh_fec_in!H7=0,0,1000*11630*RES_hh_fec_in!H7/RES_hh_num_in!H7)</f>
        <v>20699.928093171453</v>
      </c>
      <c r="I7" s="72">
        <f>IF(RES_hh_fec_in!I7=0,0,1000*11630*RES_hh_fec_in!I7/RES_hh_num_in!I7)</f>
        <v>19187.682207912439</v>
      </c>
      <c r="J7" s="72">
        <f>IF(RES_hh_fec_in!J7=0,0,1000*11630*RES_hh_fec_in!J7/RES_hh_num_in!J7)</f>
        <v>19491.12060082455</v>
      </c>
      <c r="K7" s="72">
        <f>IF(RES_hh_fec_in!K7=0,0,1000*11630*RES_hh_fec_in!K7/RES_hh_num_in!K7)</f>
        <v>19715.139563205896</v>
      </c>
      <c r="L7" s="72">
        <f>IF(RES_hh_fec_in!L7=0,0,1000*11630*RES_hh_fec_in!L7/RES_hh_num_in!L7)</f>
        <v>20206.20372290898</v>
      </c>
      <c r="M7" s="72">
        <f>IF(RES_hh_fec_in!M7=0,0,1000*11630*RES_hh_fec_in!M7/RES_hh_num_in!M7)</f>
        <v>18911.197328274226</v>
      </c>
      <c r="N7" s="72">
        <f>IF(RES_hh_fec_in!N7=0,0,1000*11630*RES_hh_fec_in!N7/RES_hh_num_in!N7)</f>
        <v>19825.011551604894</v>
      </c>
      <c r="O7" s="72">
        <f>IF(RES_hh_fec_in!O7=0,0,1000*11630*RES_hh_fec_in!O7/RES_hh_num_in!O7)</f>
        <v>19243.900867284327</v>
      </c>
      <c r="P7" s="72">
        <f>IF(RES_hh_fec_in!P7=0,0,1000*11630*RES_hh_fec_in!P7/RES_hh_num_in!P7)</f>
        <v>15995.36702478774</v>
      </c>
      <c r="Q7" s="72">
        <f>IF(RES_hh_fec_in!Q7=0,0,1000*11630*RES_hh_fec_in!Q7/RES_hh_num_in!Q7)</f>
        <v>15312.098186268367</v>
      </c>
      <c r="R7" s="72">
        <f>IF(RES_hh_fec_in!R7=0,0,1000*11630*RES_hh_fec_in!R7/RES_hh_num_in!R7)</f>
        <v>0</v>
      </c>
      <c r="S7" s="72">
        <f>IF(RES_hh_fec_in!S7=0,0,1000*11630*RES_hh_fec_in!S7/RES_hh_num_in!S7)</f>
        <v>0</v>
      </c>
      <c r="T7" s="72">
        <f>IF(RES_hh_fec_in!T7=0,0,1000*11630*RES_hh_fec_in!T7/RES_hh_num_in!T7)</f>
        <v>11493.163616622673</v>
      </c>
      <c r="U7" s="72">
        <f>IF(RES_hh_fec_in!U7=0,0,1000*11630*RES_hh_fec_in!U7/RES_hh_num_in!U7)</f>
        <v>10561.510119513918</v>
      </c>
      <c r="V7" s="72">
        <f>IF(RES_hh_fec_in!V7=0,0,1000*11630*RES_hh_fec_in!V7/RES_hh_num_in!V7)</f>
        <v>10600.528073057612</v>
      </c>
      <c r="W7" s="72">
        <f>IF(RES_hh_fec_in!W7=0,0,1000*11630*RES_hh_fec_in!W7/RES_hh_num_in!W7)</f>
        <v>10151.066226935089</v>
      </c>
      <c r="DA7" s="89" t="s">
        <v>786</v>
      </c>
    </row>
    <row r="8" spans="1:105" ht="12" customHeight="1" x14ac:dyDescent="0.25">
      <c r="A8" s="28" t="s">
        <v>192</v>
      </c>
      <c r="B8" s="72"/>
      <c r="C8" s="72">
        <f>IF(RES_hh_fec_in!C8=0,0,1000*11630*RES_hh_fec_in!C8/RES_hh_num_in!C8)</f>
        <v>20955.500865231221</v>
      </c>
      <c r="D8" s="72">
        <f>IF(RES_hh_fec_in!D8=0,0,1000*11630*RES_hh_fec_in!D8/RES_hh_num_in!D8)</f>
        <v>0</v>
      </c>
      <c r="E8" s="72">
        <f>IF(RES_hh_fec_in!E8=0,0,1000*11630*RES_hh_fec_in!E8/RES_hh_num_in!E8)</f>
        <v>0</v>
      </c>
      <c r="F8" s="72">
        <f>IF(RES_hh_fec_in!F8=0,0,1000*11630*RES_hh_fec_in!F8/RES_hh_num_in!F8)</f>
        <v>0</v>
      </c>
      <c r="G8" s="72">
        <f>IF(RES_hh_fec_in!G8=0,0,1000*11630*RES_hh_fec_in!G8/RES_hh_num_in!G8)</f>
        <v>0</v>
      </c>
      <c r="H8" s="72">
        <f>IF(RES_hh_fec_in!H8=0,0,1000*11630*RES_hh_fec_in!H8/RES_hh_num_in!H8)</f>
        <v>14486.820208600569</v>
      </c>
      <c r="I8" s="72">
        <f>IF(RES_hh_fec_in!I8=0,0,1000*11630*RES_hh_fec_in!I8/RES_hh_num_in!I8)</f>
        <v>11946.137512278619</v>
      </c>
      <c r="J8" s="72">
        <f>IF(RES_hh_fec_in!J8=0,0,1000*11630*RES_hh_fec_in!J8/RES_hh_num_in!J8)</f>
        <v>18865.856967321222</v>
      </c>
      <c r="K8" s="72">
        <f>IF(RES_hh_fec_in!K8=0,0,1000*11630*RES_hh_fec_in!K8/RES_hh_num_in!K8)</f>
        <v>20760.955602105507</v>
      </c>
      <c r="L8" s="72">
        <f>IF(RES_hh_fec_in!L8=0,0,1000*11630*RES_hh_fec_in!L8/RES_hh_num_in!L8)</f>
        <v>22430.874970477613</v>
      </c>
      <c r="M8" s="72">
        <f>IF(RES_hh_fec_in!M8=0,0,1000*11630*RES_hh_fec_in!M8/RES_hh_num_in!M8)</f>
        <v>0</v>
      </c>
      <c r="N8" s="72">
        <f>IF(RES_hh_fec_in!N8=0,0,1000*11630*RES_hh_fec_in!N8/RES_hh_num_in!N8)</f>
        <v>0</v>
      </c>
      <c r="O8" s="72">
        <f>IF(RES_hh_fec_in!O8=0,0,1000*11630*RES_hh_fec_in!O8/RES_hh_num_in!O8)</f>
        <v>15429.03788562004</v>
      </c>
      <c r="P8" s="72">
        <f>IF(RES_hh_fec_in!P8=0,0,1000*11630*RES_hh_fec_in!P8/RES_hh_num_in!P8)</f>
        <v>14111.254998201384</v>
      </c>
      <c r="Q8" s="72">
        <f>IF(RES_hh_fec_in!Q8=0,0,1000*11630*RES_hh_fec_in!Q8/RES_hh_num_in!Q8)</f>
        <v>13538.257014699757</v>
      </c>
      <c r="R8" s="72">
        <f>IF(RES_hh_fec_in!R8=0,0,1000*11630*RES_hh_fec_in!R8/RES_hh_num_in!R8)</f>
        <v>0</v>
      </c>
      <c r="S8" s="72">
        <f>IF(RES_hh_fec_in!S8=0,0,1000*11630*RES_hh_fec_in!S8/RES_hh_num_in!S8)</f>
        <v>0</v>
      </c>
      <c r="T8" s="72">
        <f>IF(RES_hh_fec_in!T8=0,0,1000*11630*RES_hh_fec_in!T8/RES_hh_num_in!T8)</f>
        <v>0</v>
      </c>
      <c r="U8" s="72">
        <f>IF(RES_hh_fec_in!U8=0,0,1000*11630*RES_hh_fec_in!U8/RES_hh_num_in!U8)</f>
        <v>0</v>
      </c>
      <c r="V8" s="72">
        <f>IF(RES_hh_fec_in!V8=0,0,1000*11630*RES_hh_fec_in!V8/RES_hh_num_in!V8)</f>
        <v>6178.8140844662385</v>
      </c>
      <c r="W8" s="72">
        <f>IF(RES_hh_fec_in!W8=0,0,1000*11630*RES_hh_fec_in!W8/RES_hh_num_in!W8)</f>
        <v>0</v>
      </c>
      <c r="DA8" s="89" t="s">
        <v>787</v>
      </c>
    </row>
    <row r="9" spans="1:105" ht="12" customHeight="1" x14ac:dyDescent="0.25">
      <c r="A9" s="28" t="s">
        <v>207</v>
      </c>
      <c r="B9" s="72"/>
      <c r="C9" s="72">
        <f>IF(RES_hh_fec_in!C9=0,0,1000*11630*RES_hh_fec_in!C9/RES_hh_num_in!C9)</f>
        <v>18876.480590299532</v>
      </c>
      <c r="D9" s="72">
        <f>IF(RES_hh_fec_in!D9=0,0,1000*11630*RES_hh_fec_in!D9/RES_hh_num_in!D9)</f>
        <v>18967.748677552976</v>
      </c>
      <c r="E9" s="72">
        <f>IF(RES_hh_fec_in!E9=0,0,1000*11630*RES_hh_fec_in!E9/RES_hh_num_in!E9)</f>
        <v>19046.990281201721</v>
      </c>
      <c r="F9" s="72">
        <f>IF(RES_hh_fec_in!F9=0,0,1000*11630*RES_hh_fec_in!F9/RES_hh_num_in!F9)</f>
        <v>18327.554425108312</v>
      </c>
      <c r="G9" s="72">
        <f>IF(RES_hh_fec_in!G9=0,0,1000*11630*RES_hh_fec_in!G9/RES_hh_num_in!G9)</f>
        <v>19482.921294887579</v>
      </c>
      <c r="H9" s="72">
        <f>IF(RES_hh_fec_in!H9=0,0,1000*11630*RES_hh_fec_in!H9/RES_hh_num_in!H9)</f>
        <v>17947.387910985937</v>
      </c>
      <c r="I9" s="72">
        <f>IF(RES_hh_fec_in!I9=0,0,1000*11630*RES_hh_fec_in!I9/RES_hh_num_in!I9)</f>
        <v>17503.973611629295</v>
      </c>
      <c r="J9" s="72">
        <f>IF(RES_hh_fec_in!J9=0,0,1000*11630*RES_hh_fec_in!J9/RES_hh_num_in!J9)</f>
        <v>17791.767629381779</v>
      </c>
      <c r="K9" s="72">
        <f>IF(RES_hh_fec_in!K9=0,0,1000*11630*RES_hh_fec_in!K9/RES_hh_num_in!K9)</f>
        <v>16310.862312153478</v>
      </c>
      <c r="L9" s="72">
        <f>IF(RES_hh_fec_in!L9=0,0,1000*11630*RES_hh_fec_in!L9/RES_hh_num_in!L9)</f>
        <v>14284.472270286733</v>
      </c>
      <c r="M9" s="72">
        <f>IF(RES_hh_fec_in!M9=0,0,1000*11630*RES_hh_fec_in!M9/RES_hh_num_in!M9)</f>
        <v>21205.422544506502</v>
      </c>
      <c r="N9" s="72">
        <f>IF(RES_hh_fec_in!N9=0,0,1000*11630*RES_hh_fec_in!N9/RES_hh_num_in!N9)</f>
        <v>19815.198762688036</v>
      </c>
      <c r="O9" s="72">
        <f>IF(RES_hh_fec_in!O9=0,0,1000*11630*RES_hh_fec_in!O9/RES_hh_num_in!O9)</f>
        <v>15845.236553147148</v>
      </c>
      <c r="P9" s="72">
        <f>IF(RES_hh_fec_in!P9=0,0,1000*11630*RES_hh_fec_in!P9/RES_hh_num_in!P9)</f>
        <v>0</v>
      </c>
      <c r="Q9" s="72">
        <f>IF(RES_hh_fec_in!Q9=0,0,1000*11630*RES_hh_fec_in!Q9/RES_hh_num_in!Q9)</f>
        <v>13942.72675315507</v>
      </c>
      <c r="R9" s="72">
        <f>IF(RES_hh_fec_in!R9=0,0,1000*11630*RES_hh_fec_in!R9/RES_hh_num_in!R9)</f>
        <v>13306.640827518762</v>
      </c>
      <c r="S9" s="72">
        <f>IF(RES_hh_fec_in!S9=0,0,1000*11630*RES_hh_fec_in!S9/RES_hh_num_in!S9)</f>
        <v>12877.569155843968</v>
      </c>
      <c r="T9" s="72">
        <f>IF(RES_hh_fec_in!T9=0,0,1000*11630*RES_hh_fec_in!T9/RES_hh_num_in!T9)</f>
        <v>10613.548965683751</v>
      </c>
      <c r="U9" s="72">
        <f>IF(RES_hh_fec_in!U9=0,0,1000*11630*RES_hh_fec_in!U9/RES_hh_num_in!U9)</f>
        <v>9664.6131486443937</v>
      </c>
      <c r="V9" s="72">
        <f>IF(RES_hh_fec_in!V9=0,0,1000*11630*RES_hh_fec_in!V9/RES_hh_num_in!V9)</f>
        <v>9985.1998355825217</v>
      </c>
      <c r="W9" s="72">
        <f>IF(RES_hh_fec_in!W9=0,0,1000*11630*RES_hh_fec_in!W9/RES_hh_num_in!W9)</f>
        <v>9236.1308165587907</v>
      </c>
      <c r="DA9" s="89" t="s">
        <v>788</v>
      </c>
    </row>
    <row r="10" spans="1:105" ht="12" customHeight="1" x14ac:dyDescent="0.25">
      <c r="A10" s="28" t="s">
        <v>202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DA10" s="89" t="s">
        <v>789</v>
      </c>
    </row>
    <row r="11" spans="1:105" ht="12" customHeight="1" x14ac:dyDescent="0.25">
      <c r="A11" s="28" t="s">
        <v>203</v>
      </c>
      <c r="B11" s="72"/>
      <c r="C11" s="72">
        <f>IF(RES_hh_fec_in!C11=0,0,1000*11630*RES_hh_fec_in!C11/RES_hh_num_in!C11)</f>
        <v>14594.194254470609</v>
      </c>
      <c r="D11" s="72">
        <f>IF(RES_hh_fec_in!D11=0,0,1000*11630*RES_hh_fec_in!D11/RES_hh_num_in!D11)</f>
        <v>14290.414978700917</v>
      </c>
      <c r="E11" s="72">
        <f>IF(RES_hh_fec_in!E11=0,0,1000*11630*RES_hh_fec_in!E11/RES_hh_num_in!E11)</f>
        <v>14249.573212644367</v>
      </c>
      <c r="F11" s="72">
        <f>IF(RES_hh_fec_in!F11=0,0,1000*11630*RES_hh_fec_in!F11/RES_hh_num_in!F11)</f>
        <v>14089.454646178856</v>
      </c>
      <c r="G11" s="72">
        <f>IF(RES_hh_fec_in!G11=0,0,1000*11630*RES_hh_fec_in!G11/RES_hh_num_in!G11)</f>
        <v>14697.197900219142</v>
      </c>
      <c r="H11" s="72">
        <f>IF(RES_hh_fec_in!H11=0,0,1000*11630*RES_hh_fec_in!H11/RES_hh_num_in!H11)</f>
        <v>14838.824526160952</v>
      </c>
      <c r="I11" s="72">
        <f>IF(RES_hh_fec_in!I11=0,0,1000*11630*RES_hh_fec_in!I11/RES_hh_num_in!I11)</f>
        <v>14654.098764233699</v>
      </c>
      <c r="J11" s="72">
        <f>IF(RES_hh_fec_in!J11=0,0,1000*11630*RES_hh_fec_in!J11/RES_hh_num_in!J11)</f>
        <v>13726.992281116753</v>
      </c>
      <c r="K11" s="72">
        <f>IF(RES_hh_fec_in!K11=0,0,1000*11630*RES_hh_fec_in!K11/RES_hh_num_in!K11)</f>
        <v>13799.75350177882</v>
      </c>
      <c r="L11" s="72">
        <f>IF(RES_hh_fec_in!L11=0,0,1000*11630*RES_hh_fec_in!L11/RES_hh_num_in!L11)</f>
        <v>17666.952219932951</v>
      </c>
      <c r="M11" s="72">
        <f>IF(RES_hh_fec_in!M11=0,0,1000*11630*RES_hh_fec_in!M11/RES_hh_num_in!M11)</f>
        <v>13981.204735368481</v>
      </c>
      <c r="N11" s="72">
        <f>IF(RES_hh_fec_in!N11=0,0,1000*11630*RES_hh_fec_in!N11/RES_hh_num_in!N11)</f>
        <v>15235.122200504018</v>
      </c>
      <c r="O11" s="72">
        <f>IF(RES_hh_fec_in!O11=0,0,1000*11630*RES_hh_fec_in!O11/RES_hh_num_in!O11)</f>
        <v>14471.109590513059</v>
      </c>
      <c r="P11" s="72">
        <f>IF(RES_hh_fec_in!P11=0,0,1000*11630*RES_hh_fec_in!P11/RES_hh_num_in!P11)</f>
        <v>12587.485110190932</v>
      </c>
      <c r="Q11" s="72">
        <f>IF(RES_hh_fec_in!Q11=0,0,1000*11630*RES_hh_fec_in!Q11/RES_hh_num_in!Q11)</f>
        <v>12166.416452881955</v>
      </c>
      <c r="R11" s="72">
        <f>IF(RES_hh_fec_in!R11=0,0,1000*11630*RES_hh_fec_in!R11/RES_hh_num_in!R11)</f>
        <v>12082.86246254915</v>
      </c>
      <c r="S11" s="72">
        <f>IF(RES_hh_fec_in!S11=0,0,1000*11630*RES_hh_fec_in!S11/RES_hh_num_in!S11)</f>
        <v>11521.170636529449</v>
      </c>
      <c r="T11" s="72">
        <f>IF(RES_hh_fec_in!T11=0,0,1000*11630*RES_hh_fec_in!T11/RES_hh_num_in!T11)</f>
        <v>10713.463206090477</v>
      </c>
      <c r="U11" s="72">
        <f>IF(RES_hh_fec_in!U11=0,0,1000*11630*RES_hh_fec_in!U11/RES_hh_num_in!U11)</f>
        <v>9931.0293415381202</v>
      </c>
      <c r="V11" s="72">
        <f>IF(RES_hh_fec_in!V11=0,0,1000*11630*RES_hh_fec_in!V11/RES_hh_num_in!V11)</f>
        <v>8914.1699306035771</v>
      </c>
      <c r="W11" s="72">
        <f>IF(RES_hh_fec_in!W11=0,0,1000*11630*RES_hh_fec_in!W11/RES_hh_num_in!W11)</f>
        <v>9136.9239082415497</v>
      </c>
      <c r="DA11" s="89" t="s">
        <v>790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7965.7023389843889</v>
      </c>
      <c r="D12" s="72">
        <f>IF(RES_hh_fec_in!D12=0,0,1000*11630*RES_hh_fec_in!D12/RES_hh_num_in!D12)</f>
        <v>7373.0187443839868</v>
      </c>
      <c r="E12" s="72">
        <f>IF(RES_hh_fec_in!E12=0,0,1000*11630*RES_hh_fec_in!E12/RES_hh_num_in!E12)</f>
        <v>7062.1664765090763</v>
      </c>
      <c r="F12" s="72">
        <f>IF(RES_hh_fec_in!F12=0,0,1000*11630*RES_hh_fec_in!F12/RES_hh_num_in!F12)</f>
        <v>6446.4890993588369</v>
      </c>
      <c r="G12" s="72">
        <f>IF(RES_hh_fec_in!G12=0,0,1000*11630*RES_hh_fec_in!G12/RES_hh_num_in!G12)</f>
        <v>6453.9598576175349</v>
      </c>
      <c r="H12" s="72">
        <f>IF(RES_hh_fec_in!H12=0,0,1000*11630*RES_hh_fec_in!H12/RES_hh_num_in!H12)</f>
        <v>5885.9024524835431</v>
      </c>
      <c r="I12" s="72">
        <f>IF(RES_hh_fec_in!I12=0,0,1000*11630*RES_hh_fec_in!I12/RES_hh_num_in!I12)</f>
        <v>5234.7865780727207</v>
      </c>
      <c r="J12" s="72">
        <f>IF(RES_hh_fec_in!J12=0,0,1000*11630*RES_hh_fec_in!J12/RES_hh_num_in!J12)</f>
        <v>4926.6033426188224</v>
      </c>
      <c r="K12" s="72">
        <f>IF(RES_hh_fec_in!K12=0,0,1000*11630*RES_hh_fec_in!K12/RES_hh_num_in!K12)</f>
        <v>4744.9483709658107</v>
      </c>
      <c r="L12" s="72">
        <f>IF(RES_hh_fec_in!L12=0,0,1000*11630*RES_hh_fec_in!L12/RES_hh_num_in!L12)</f>
        <v>5385.9749395119807</v>
      </c>
      <c r="M12" s="72">
        <f>IF(RES_hh_fec_in!M12=0,0,1000*11630*RES_hh_fec_in!M12/RES_hh_num_in!M12)</f>
        <v>4603.2297230562417</v>
      </c>
      <c r="N12" s="72">
        <f>IF(RES_hh_fec_in!N12=0,0,1000*11630*RES_hh_fec_in!N12/RES_hh_num_in!N12)</f>
        <v>4233.8984362592173</v>
      </c>
      <c r="O12" s="72">
        <f>IF(RES_hh_fec_in!O12=0,0,1000*11630*RES_hh_fec_in!O12/RES_hh_num_in!O12)</f>
        <v>3738.9698963291376</v>
      </c>
      <c r="P12" s="72">
        <f>IF(RES_hh_fec_in!P12=0,0,1000*11630*RES_hh_fec_in!P12/RES_hh_num_in!P12)</f>
        <v>3194.3837590528537</v>
      </c>
      <c r="Q12" s="72">
        <f>IF(RES_hh_fec_in!Q12=0,0,1000*11630*RES_hh_fec_in!Q12/RES_hh_num_in!Q12)</f>
        <v>2845.4837451668245</v>
      </c>
      <c r="R12" s="72">
        <f>IF(RES_hh_fec_in!R12=0,0,1000*11630*RES_hh_fec_in!R12/RES_hh_num_in!R12)</f>
        <v>2938.2200160497741</v>
      </c>
      <c r="S12" s="72">
        <f>IF(RES_hh_fec_in!S12=0,0,1000*11630*RES_hh_fec_in!S12/RES_hh_num_in!S12)</f>
        <v>2706.101429791046</v>
      </c>
      <c r="T12" s="72">
        <f>IF(RES_hh_fec_in!T12=0,0,1000*11630*RES_hh_fec_in!T12/RES_hh_num_in!T12)</f>
        <v>2521.7696759042587</v>
      </c>
      <c r="U12" s="72">
        <f>IF(RES_hh_fec_in!U12=0,0,1000*11630*RES_hh_fec_in!U12/RES_hh_num_in!U12)</f>
        <v>2267.5117988479356</v>
      </c>
      <c r="V12" s="72">
        <f>IF(RES_hh_fec_in!V12=0,0,1000*11630*RES_hh_fec_in!V12/RES_hh_num_in!V12)</f>
        <v>2236.675194084336</v>
      </c>
      <c r="W12" s="72">
        <f>IF(RES_hh_fec_in!W12=0,0,1000*11630*RES_hh_fec_in!W12/RES_hh_num_in!W12)</f>
        <v>2011.6597391496364</v>
      </c>
      <c r="DA12" s="89" t="s">
        <v>791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15602.592518648993</v>
      </c>
      <c r="D13" s="74">
        <f>IF(RES_hh_fec_in!D13=0,0,1000*11630*RES_hh_fec_in!D13/RES_hh_num_in!D13)</f>
        <v>0</v>
      </c>
      <c r="E13" s="74">
        <f>IF(RES_hh_fec_in!E13=0,0,1000*11630*RES_hh_fec_in!E13/RES_hh_num_in!E13)</f>
        <v>15425.779575435414</v>
      </c>
      <c r="F13" s="74">
        <f>IF(RES_hh_fec_in!F13=0,0,1000*11630*RES_hh_fec_in!F13/RES_hh_num_in!F13)</f>
        <v>15092.89701464328</v>
      </c>
      <c r="G13" s="74">
        <f>IF(RES_hh_fec_in!G13=0,0,1000*11630*RES_hh_fec_in!G13/RES_hh_num_in!G13)</f>
        <v>15721.179424342215</v>
      </c>
      <c r="H13" s="74">
        <f>IF(RES_hh_fec_in!H13=0,0,1000*11630*RES_hh_fec_in!H13/RES_hh_num_in!H13)</f>
        <v>15273.901734066652</v>
      </c>
      <c r="I13" s="74">
        <f>IF(RES_hh_fec_in!I13=0,0,1000*11630*RES_hh_fec_in!I13/RES_hh_num_in!I13)</f>
        <v>14482.1586775426</v>
      </c>
      <c r="J13" s="74">
        <f>IF(RES_hh_fec_in!J13=0,0,1000*11630*RES_hh_fec_in!J13/RES_hh_num_in!J13)</f>
        <v>14146.20310091695</v>
      </c>
      <c r="K13" s="74">
        <f>IF(RES_hh_fec_in!K13=0,0,1000*11630*RES_hh_fec_in!K13/RES_hh_num_in!K13)</f>
        <v>15100.388264048672</v>
      </c>
      <c r="L13" s="74">
        <f>IF(RES_hh_fec_in!L13=0,0,1000*11630*RES_hh_fec_in!L13/RES_hh_num_in!L13)</f>
        <v>17156.365645669051</v>
      </c>
      <c r="M13" s="74">
        <f>IF(RES_hh_fec_in!M13=0,0,1000*11630*RES_hh_fec_in!M13/RES_hh_num_in!M13)</f>
        <v>14408.157641618267</v>
      </c>
      <c r="N13" s="74">
        <f>IF(RES_hh_fec_in!N13=0,0,1000*11630*RES_hh_fec_in!N13/RES_hh_num_in!N13)</f>
        <v>16117.958511955858</v>
      </c>
      <c r="O13" s="74">
        <f>IF(RES_hh_fec_in!O13=0,0,1000*11630*RES_hh_fec_in!O13/RES_hh_num_in!O13)</f>
        <v>15020.178507833853</v>
      </c>
      <c r="P13" s="74">
        <f>IF(RES_hh_fec_in!P13=0,0,1000*11630*RES_hh_fec_in!P13/RES_hh_num_in!P13)</f>
        <v>12229.137301358118</v>
      </c>
      <c r="Q13" s="74">
        <f>IF(RES_hh_fec_in!Q13=0,0,1000*11630*RES_hh_fec_in!Q13/RES_hh_num_in!Q13)</f>
        <v>12449.674847494307</v>
      </c>
      <c r="R13" s="74">
        <f>IF(RES_hh_fec_in!R13=0,0,1000*11630*RES_hh_fec_in!R13/RES_hh_num_in!R13)</f>
        <v>11400.502229577161</v>
      </c>
      <c r="S13" s="74">
        <f>IF(RES_hh_fec_in!S13=0,0,1000*11630*RES_hh_fec_in!S13/RES_hh_num_in!S13)</f>
        <v>11141.403204958329</v>
      </c>
      <c r="T13" s="74">
        <f>IF(RES_hh_fec_in!T13=0,0,1000*11630*RES_hh_fec_in!T13/RES_hh_num_in!T13)</f>
        <v>10137.98829986951</v>
      </c>
      <c r="U13" s="74">
        <f>IF(RES_hh_fec_in!U13=0,0,1000*11630*RES_hh_fec_in!U13/RES_hh_num_in!U13)</f>
        <v>8912.2833778121039</v>
      </c>
      <c r="V13" s="74">
        <f>IF(RES_hh_fec_in!V13=0,0,1000*11630*RES_hh_fec_in!V13/RES_hh_num_in!V13)</f>
        <v>7770.0172767781014</v>
      </c>
      <c r="W13" s="74">
        <f>IF(RES_hh_fec_in!W13=0,0,1000*11630*RES_hh_fec_in!W13/RES_hh_num_in!W13)</f>
        <v>8218.0706223539928</v>
      </c>
      <c r="DA13" s="90" t="s">
        <v>792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60.260154527690801</v>
      </c>
      <c r="D14" s="76">
        <f>IF(RES_hh_fec_in!D14=0,0,1000*11630*RES_hh_fec_in!D14/RES_hh_num_in!D14)</f>
        <v>56.036706571501597</v>
      </c>
      <c r="E14" s="76">
        <f>IF(RES_hh_fec_in!E14=0,0,1000*11630*RES_hh_fec_in!E14/RES_hh_num_in!E14)</f>
        <v>55.428701396757418</v>
      </c>
      <c r="F14" s="76">
        <f>IF(RES_hh_fec_in!F14=0,0,1000*11630*RES_hh_fec_in!F14/RES_hh_num_in!F14)</f>
        <v>53.459812095556003</v>
      </c>
      <c r="G14" s="76">
        <f>IF(RES_hh_fec_in!G14=0,0,1000*11630*RES_hh_fec_in!G14/RES_hh_num_in!G14)</f>
        <v>86.710731813908353</v>
      </c>
      <c r="H14" s="76">
        <f>IF(RES_hh_fec_in!H14=0,0,1000*11630*RES_hh_fec_in!H14/RES_hh_num_in!H14)</f>
        <v>57.924959198885745</v>
      </c>
      <c r="I14" s="76">
        <f>IF(RES_hh_fec_in!I14=0,0,1000*11630*RES_hh_fec_in!I14/RES_hh_num_in!I14)</f>
        <v>64.810221582275503</v>
      </c>
      <c r="J14" s="76">
        <f>IF(RES_hh_fec_in!J14=0,0,1000*11630*RES_hh_fec_in!J14/RES_hh_num_in!J14)</f>
        <v>60.422515627693059</v>
      </c>
      <c r="K14" s="76">
        <f>IF(RES_hh_fec_in!K14=0,0,1000*11630*RES_hh_fec_in!K14/RES_hh_num_in!K14)</f>
        <v>63.805970110241148</v>
      </c>
      <c r="L14" s="76">
        <f>IF(RES_hh_fec_in!L14=0,0,1000*11630*RES_hh_fec_in!L14/RES_hh_num_in!L14)</f>
        <v>75.259244112389766</v>
      </c>
      <c r="M14" s="76">
        <f>IF(RES_hh_fec_in!M14=0,0,1000*11630*RES_hh_fec_in!M14/RES_hh_num_in!M14)</f>
        <v>93.507003053201473</v>
      </c>
      <c r="N14" s="76">
        <f>IF(RES_hh_fec_in!N14=0,0,1000*11630*RES_hh_fec_in!N14/RES_hh_num_in!N14)</f>
        <v>80.274929666937823</v>
      </c>
      <c r="O14" s="76">
        <f>IF(RES_hh_fec_in!O14=0,0,1000*11630*RES_hh_fec_in!O14/RES_hh_num_in!O14)</f>
        <v>70.327351952468675</v>
      </c>
      <c r="P14" s="76">
        <f>IF(RES_hh_fec_in!P14=0,0,1000*11630*RES_hh_fec_in!P14/RES_hh_num_in!P14)</f>
        <v>42.325236559913499</v>
      </c>
      <c r="Q14" s="76">
        <f>IF(RES_hh_fec_in!Q14=0,0,1000*11630*RES_hh_fec_in!Q14/RES_hh_num_in!Q14)</f>
        <v>37.644515383046759</v>
      </c>
      <c r="R14" s="76">
        <f>IF(RES_hh_fec_in!R14=0,0,1000*11630*RES_hh_fec_in!R14/RES_hh_num_in!R14)</f>
        <v>36.566248816616223</v>
      </c>
      <c r="S14" s="76">
        <f>IF(RES_hh_fec_in!S14=0,0,1000*11630*RES_hh_fec_in!S14/RES_hh_num_in!S14)</f>
        <v>35.728334910049391</v>
      </c>
      <c r="T14" s="76">
        <f>IF(RES_hh_fec_in!T14=0,0,1000*11630*RES_hh_fec_in!T14/RES_hh_num_in!T14)</f>
        <v>34.143843574537634</v>
      </c>
      <c r="U14" s="76">
        <f>IF(RES_hh_fec_in!U14=0,0,1000*11630*RES_hh_fec_in!U14/RES_hh_num_in!U14)</f>
        <v>37.176514751197949</v>
      </c>
      <c r="V14" s="76">
        <f>IF(RES_hh_fec_in!V14=0,0,1000*11630*RES_hh_fec_in!V14/RES_hh_num_in!V14)</f>
        <v>40.665780851251597</v>
      </c>
      <c r="W14" s="76">
        <f>IF(RES_hh_fec_in!W14=0,0,1000*11630*RES_hh_fec_in!W14/RES_hh_num_in!W14)</f>
        <v>37.307731001667605</v>
      </c>
      <c r="DA14" s="91" t="s">
        <v>793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1.7296851079563571</v>
      </c>
      <c r="D15" s="69">
        <f t="shared" si="0"/>
        <v>2.0886774926792713</v>
      </c>
      <c r="E15" s="69">
        <f t="shared" si="0"/>
        <v>2.193947991897045</v>
      </c>
      <c r="F15" s="69">
        <f t="shared" si="0"/>
        <v>2.8525663912517025</v>
      </c>
      <c r="G15" s="69">
        <f t="shared" si="0"/>
        <v>4.7050002742241821</v>
      </c>
      <c r="H15" s="69">
        <f t="shared" si="0"/>
        <v>5.0106014353004085</v>
      </c>
      <c r="I15" s="69">
        <f t="shared" si="0"/>
        <v>4.5496457170352036</v>
      </c>
      <c r="J15" s="69">
        <f t="shared" si="0"/>
        <v>1.1298690645066634</v>
      </c>
      <c r="K15" s="69">
        <f t="shared" si="0"/>
        <v>3.085274268718412</v>
      </c>
      <c r="L15" s="69">
        <f t="shared" si="0"/>
        <v>6.9035059774564127</v>
      </c>
      <c r="M15" s="69">
        <f t="shared" si="0"/>
        <v>4.5930280420126532</v>
      </c>
      <c r="N15" s="69">
        <f t="shared" si="0"/>
        <v>5.8262686176858116</v>
      </c>
      <c r="O15" s="69">
        <f t="shared" si="0"/>
        <v>4.5792705057527359</v>
      </c>
      <c r="P15" s="69">
        <f t="shared" si="0"/>
        <v>7.986244236220017</v>
      </c>
      <c r="Q15" s="69">
        <f t="shared" si="0"/>
        <v>4.4894108293903603</v>
      </c>
      <c r="R15" s="69">
        <f t="shared" si="0"/>
        <v>2.9186529384458693</v>
      </c>
      <c r="S15" s="69">
        <f t="shared" si="0"/>
        <v>5.9300564875809165</v>
      </c>
      <c r="T15" s="69">
        <f t="shared" si="0"/>
        <v>3.697488342338215</v>
      </c>
      <c r="U15" s="69">
        <f t="shared" si="0"/>
        <v>5.1454562679360851</v>
      </c>
      <c r="V15" s="69">
        <f t="shared" si="0"/>
        <v>9.4980043121514566</v>
      </c>
      <c r="W15" s="69">
        <f t="shared" si="0"/>
        <v>1.8947219478431006</v>
      </c>
      <c r="DA15" s="88" t="s">
        <v>794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1.7296851079563571</v>
      </c>
      <c r="D16" s="72">
        <f>IF(RES_hh_fec_in!D16=0,0,1000*11630*RES_hh_fec_in!D16/RES_hh_num_in!D$3)</f>
        <v>2.0886774926792713</v>
      </c>
      <c r="E16" s="72">
        <f>IF(RES_hh_fec_in!E16=0,0,1000*11630*RES_hh_fec_in!E16/RES_hh_num_in!E$3)</f>
        <v>2.193947991897045</v>
      </c>
      <c r="F16" s="72">
        <f>IF(RES_hh_fec_in!F16=0,0,1000*11630*RES_hh_fec_in!F16/RES_hh_num_in!F$3)</f>
        <v>2.8525663912517025</v>
      </c>
      <c r="G16" s="72">
        <f>IF(RES_hh_fec_in!G16=0,0,1000*11630*RES_hh_fec_in!G16/RES_hh_num_in!G$3)</f>
        <v>4.7050002742241821</v>
      </c>
      <c r="H16" s="72">
        <f>IF(RES_hh_fec_in!H16=0,0,1000*11630*RES_hh_fec_in!H16/RES_hh_num_in!H$3)</f>
        <v>5.0106014353004085</v>
      </c>
      <c r="I16" s="72">
        <f>IF(RES_hh_fec_in!I16=0,0,1000*11630*RES_hh_fec_in!I16/RES_hh_num_in!I$3)</f>
        <v>4.5496457170352036</v>
      </c>
      <c r="J16" s="72">
        <f>IF(RES_hh_fec_in!J16=0,0,1000*11630*RES_hh_fec_in!J16/RES_hh_num_in!J$3)</f>
        <v>1.1298690645066634</v>
      </c>
      <c r="K16" s="72">
        <f>IF(RES_hh_fec_in!K16=0,0,1000*11630*RES_hh_fec_in!K16/RES_hh_num_in!K$3)</f>
        <v>3.085274268718412</v>
      </c>
      <c r="L16" s="72">
        <f>IF(RES_hh_fec_in!L16=0,0,1000*11630*RES_hh_fec_in!L16/RES_hh_num_in!L$3)</f>
        <v>6.9035059774564127</v>
      </c>
      <c r="M16" s="72">
        <f>IF(RES_hh_fec_in!M16=0,0,1000*11630*RES_hh_fec_in!M16/RES_hh_num_in!M$3)</f>
        <v>4.5930280420126532</v>
      </c>
      <c r="N16" s="72">
        <f>IF(RES_hh_fec_in!N16=0,0,1000*11630*RES_hh_fec_in!N16/RES_hh_num_in!N$3)</f>
        <v>5.8262686176858116</v>
      </c>
      <c r="O16" s="72">
        <f>IF(RES_hh_fec_in!O16=0,0,1000*11630*RES_hh_fec_in!O16/RES_hh_num_in!O$3)</f>
        <v>4.5792705057527359</v>
      </c>
      <c r="P16" s="72">
        <f>IF(RES_hh_fec_in!P16=0,0,1000*11630*RES_hh_fec_in!P16/RES_hh_num_in!P$3)</f>
        <v>7.986244236220017</v>
      </c>
      <c r="Q16" s="72">
        <f>IF(RES_hh_fec_in!Q16=0,0,1000*11630*RES_hh_fec_in!Q16/RES_hh_num_in!Q$3)</f>
        <v>4.4894108293903603</v>
      </c>
      <c r="R16" s="72">
        <f>IF(RES_hh_fec_in!R16=0,0,1000*11630*RES_hh_fec_in!R16/RES_hh_num_in!R$3)</f>
        <v>2.9186529384458693</v>
      </c>
      <c r="S16" s="72">
        <f>IF(RES_hh_fec_in!S16=0,0,1000*11630*RES_hh_fec_in!S16/RES_hh_num_in!S$3)</f>
        <v>5.9300564875809165</v>
      </c>
      <c r="T16" s="72">
        <f>IF(RES_hh_fec_in!T16=0,0,1000*11630*RES_hh_fec_in!T16/RES_hh_num_in!T$3)</f>
        <v>3.697488342338215</v>
      </c>
      <c r="U16" s="72">
        <f>IF(RES_hh_fec_in!U16=0,0,1000*11630*RES_hh_fec_in!U16/RES_hh_num_in!U$3)</f>
        <v>5.1454562679360851</v>
      </c>
      <c r="V16" s="72">
        <f>IF(RES_hh_fec_in!V16=0,0,1000*11630*RES_hh_fec_in!V16/RES_hh_num_in!V$3)</f>
        <v>9.4980043121514566</v>
      </c>
      <c r="W16" s="72">
        <f>IF(RES_hh_fec_in!W16=0,0,1000*11630*RES_hh_fec_in!W16/RES_hh_num_in!W$3)</f>
        <v>1.8947219478431006</v>
      </c>
      <c r="DA16" s="89" t="s">
        <v>795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1071.3037412985366</v>
      </c>
      <c r="D17" s="69">
        <f>IF(RES_hh_fec_in!D17=0,0,1000*11630*RES_hh_fec_in!D17/RES_hh_num_in!D17)</f>
        <v>1076.0568179725799</v>
      </c>
      <c r="E17" s="69">
        <f>IF(RES_hh_fec_in!E17=0,0,1000*11630*RES_hh_fec_in!E17/RES_hh_num_in!E17)</f>
        <v>1085.231586362411</v>
      </c>
      <c r="F17" s="69">
        <f>IF(RES_hh_fec_in!F17=0,0,1000*11630*RES_hh_fec_in!F17/RES_hh_num_in!F17)</f>
        <v>1109.4583154331074</v>
      </c>
      <c r="G17" s="69">
        <f>IF(RES_hh_fec_in!G17=0,0,1000*11630*RES_hh_fec_in!G17/RES_hh_num_in!G17)</f>
        <v>1167.2721729943876</v>
      </c>
      <c r="H17" s="69">
        <f>IF(RES_hh_fec_in!H17=0,0,1000*11630*RES_hh_fec_in!H17/RES_hh_num_in!H17)</f>
        <v>1139.0629404236845</v>
      </c>
      <c r="I17" s="69">
        <f>IF(RES_hh_fec_in!I17=0,0,1000*11630*RES_hh_fec_in!I17/RES_hh_num_in!I17)</f>
        <v>1090.9003403177985</v>
      </c>
      <c r="J17" s="69">
        <f>IF(RES_hh_fec_in!J17=0,0,1000*11630*RES_hh_fec_in!J17/RES_hh_num_in!J17)</f>
        <v>1052.9063371436723</v>
      </c>
      <c r="K17" s="69">
        <f>IF(RES_hh_fec_in!K17=0,0,1000*11630*RES_hh_fec_in!K17/RES_hh_num_in!K17)</f>
        <v>1119.7362304681315</v>
      </c>
      <c r="L17" s="69">
        <f>IF(RES_hh_fec_in!L17=0,0,1000*11630*RES_hh_fec_in!L17/RES_hh_num_in!L17)</f>
        <v>1056.1118564288695</v>
      </c>
      <c r="M17" s="69">
        <f>IF(RES_hh_fec_in!M17=0,0,1000*11630*RES_hh_fec_in!M17/RES_hh_num_in!M17)</f>
        <v>1182.9072879781504</v>
      </c>
      <c r="N17" s="69">
        <f>IF(RES_hh_fec_in!N17=0,0,1000*11630*RES_hh_fec_in!N17/RES_hh_num_in!N17)</f>
        <v>1112.3961770706396</v>
      </c>
      <c r="O17" s="69">
        <f>IF(RES_hh_fec_in!O17=0,0,1000*11630*RES_hh_fec_in!O17/RES_hh_num_in!O17)</f>
        <v>1181.8208020179593</v>
      </c>
      <c r="P17" s="69">
        <f>IF(RES_hh_fec_in!P17=0,0,1000*11630*RES_hh_fec_in!P17/RES_hh_num_in!P17)</f>
        <v>1140.5775705383458</v>
      </c>
      <c r="Q17" s="69">
        <f>IF(RES_hh_fec_in!Q17=0,0,1000*11630*RES_hh_fec_in!Q17/RES_hh_num_in!Q17)</f>
        <v>1213.7277152703703</v>
      </c>
      <c r="R17" s="69">
        <f>IF(RES_hh_fec_in!R17=0,0,1000*11630*RES_hh_fec_in!R17/RES_hh_num_in!R17)</f>
        <v>1299.9635396541855</v>
      </c>
      <c r="S17" s="69">
        <f>IF(RES_hh_fec_in!S17=0,0,1000*11630*RES_hh_fec_in!S17/RES_hh_num_in!S17)</f>
        <v>1186.5106940972207</v>
      </c>
      <c r="T17" s="69">
        <f>IF(RES_hh_fec_in!T17=0,0,1000*11630*RES_hh_fec_in!T17/RES_hh_num_in!T17)</f>
        <v>1245.9363563430604</v>
      </c>
      <c r="U17" s="69">
        <f>IF(RES_hh_fec_in!U17=0,0,1000*11630*RES_hh_fec_in!U17/RES_hh_num_in!U17)</f>
        <v>1216.595252519322</v>
      </c>
      <c r="V17" s="69">
        <f>IF(RES_hh_fec_in!V17=0,0,1000*11630*RES_hh_fec_in!V17/RES_hh_num_in!V17)</f>
        <v>1158.3054208550952</v>
      </c>
      <c r="W17" s="69">
        <f>IF(RES_hh_fec_in!W17=0,0,1000*11630*RES_hh_fec_in!W17/RES_hh_num_in!W17)</f>
        <v>1229.9066594017461</v>
      </c>
      <c r="DA17" s="88" t="s">
        <v>796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0</v>
      </c>
      <c r="D18" s="72">
        <f>IF(RES_hh_fec_in!D18=0,0,1000*11630*RES_hh_fec_in!D18/RES_hh_num_in!D18)</f>
        <v>0</v>
      </c>
      <c r="E18" s="72">
        <f>IF(RES_hh_fec_in!E18=0,0,1000*11630*RES_hh_fec_in!E18/RES_hh_num_in!E18)</f>
        <v>0</v>
      </c>
      <c r="F18" s="72">
        <f>IF(RES_hh_fec_in!F18=0,0,1000*11630*RES_hh_fec_in!F18/RES_hh_num_in!F18)</f>
        <v>0</v>
      </c>
      <c r="G18" s="72">
        <f>IF(RES_hh_fec_in!G18=0,0,1000*11630*RES_hh_fec_in!G18/RES_hh_num_in!G18)</f>
        <v>0</v>
      </c>
      <c r="H18" s="72">
        <f>IF(RES_hh_fec_in!H18=0,0,1000*11630*RES_hh_fec_in!H18/RES_hh_num_in!H18)</f>
        <v>0</v>
      </c>
      <c r="I18" s="72">
        <f>IF(RES_hh_fec_in!I18=0,0,1000*11630*RES_hh_fec_in!I18/RES_hh_num_in!I18)</f>
        <v>0</v>
      </c>
      <c r="J18" s="72">
        <f>IF(RES_hh_fec_in!J18=0,0,1000*11630*RES_hh_fec_in!J18/RES_hh_num_in!J18)</f>
        <v>0</v>
      </c>
      <c r="K18" s="72">
        <f>IF(RES_hh_fec_in!K18=0,0,1000*11630*RES_hh_fec_in!K18/RES_hh_num_in!K18)</f>
        <v>0</v>
      </c>
      <c r="L18" s="72">
        <f>IF(RES_hh_fec_in!L18=0,0,1000*11630*RES_hh_fec_in!L18/RES_hh_num_in!L18)</f>
        <v>0</v>
      </c>
      <c r="M18" s="72">
        <f>IF(RES_hh_fec_in!M18=0,0,1000*11630*RES_hh_fec_in!M18/RES_hh_num_in!M18)</f>
        <v>0</v>
      </c>
      <c r="N18" s="72">
        <f>IF(RES_hh_fec_in!N18=0,0,1000*11630*RES_hh_fec_in!N18/RES_hh_num_in!N18)</f>
        <v>0</v>
      </c>
      <c r="O18" s="72">
        <f>IF(RES_hh_fec_in!O18=0,0,1000*11630*RES_hh_fec_in!O18/RES_hh_num_in!O18)</f>
        <v>0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0</v>
      </c>
      <c r="S18" s="72">
        <f>IF(RES_hh_fec_in!S18=0,0,1000*11630*RES_hh_fec_in!S18/RES_hh_num_in!S18)</f>
        <v>0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0</v>
      </c>
      <c r="V18" s="72">
        <f>IF(RES_hh_fec_in!V18=0,0,1000*11630*RES_hh_fec_in!V18/RES_hh_num_in!V18)</f>
        <v>0</v>
      </c>
      <c r="W18" s="72">
        <f>IF(RES_hh_fec_in!W18=0,0,1000*11630*RES_hh_fec_in!W18/RES_hh_num_in!W18)</f>
        <v>0</v>
      </c>
      <c r="DA18" s="89" t="s">
        <v>797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0</v>
      </c>
      <c r="D19" s="72">
        <f>IF(RES_hh_fec_in!D19=0,0,1000*11630*RES_hh_fec_in!D19/RES_hh_num_in!D19)</f>
        <v>1036.8068046345563</v>
      </c>
      <c r="E19" s="72">
        <f>IF(RES_hh_fec_in!E19=0,0,1000*11630*RES_hh_fec_in!E19/RES_hh_num_in!E19)</f>
        <v>1205.6462273099935</v>
      </c>
      <c r="F19" s="72">
        <f>IF(RES_hh_fec_in!F19=0,0,1000*11630*RES_hh_fec_in!F19/RES_hh_num_in!F19)</f>
        <v>950.4407210760038</v>
      </c>
      <c r="G19" s="72">
        <f>IF(RES_hh_fec_in!G19=0,0,1000*11630*RES_hh_fec_in!G19/RES_hh_num_in!G19)</f>
        <v>1178.9310148454415</v>
      </c>
      <c r="H19" s="72">
        <f>IF(RES_hh_fec_in!H19=0,0,1000*11630*RES_hh_fec_in!H19/RES_hh_num_in!H19)</f>
        <v>1075.6652627759609</v>
      </c>
      <c r="I19" s="72">
        <f>IF(RES_hh_fec_in!I19=0,0,1000*11630*RES_hh_fec_in!I19/RES_hh_num_in!I19)</f>
        <v>1149.8329596059734</v>
      </c>
      <c r="J19" s="72">
        <f>IF(RES_hh_fec_in!J19=0,0,1000*11630*RES_hh_fec_in!J19/RES_hh_num_in!J19)</f>
        <v>1058.9815732433169</v>
      </c>
      <c r="K19" s="72">
        <f>IF(RES_hh_fec_in!K19=0,0,1000*11630*RES_hh_fec_in!K19/RES_hh_num_in!K19)</f>
        <v>1076.8532526982885</v>
      </c>
      <c r="L19" s="72">
        <f>IF(RES_hh_fec_in!L19=0,0,1000*11630*RES_hh_fec_in!L19/RES_hh_num_in!L19)</f>
        <v>1027.9640282228993</v>
      </c>
      <c r="M19" s="72">
        <f>IF(RES_hh_fec_in!M19=0,0,1000*11630*RES_hh_fec_in!M19/RES_hh_num_in!M19)</f>
        <v>1087.3166773458954</v>
      </c>
      <c r="N19" s="72">
        <f>IF(RES_hh_fec_in!N19=0,0,1000*11630*RES_hh_fec_in!N19/RES_hh_num_in!N19)</f>
        <v>961.27451529303141</v>
      </c>
      <c r="O19" s="72">
        <f>IF(RES_hh_fec_in!O19=0,0,1000*11630*RES_hh_fec_in!O19/RES_hh_num_in!O19)</f>
        <v>1001.7192740079553</v>
      </c>
      <c r="P19" s="72">
        <f>IF(RES_hh_fec_in!P19=0,0,1000*11630*RES_hh_fec_in!P19/RES_hh_num_in!P19)</f>
        <v>1389.6745369496048</v>
      </c>
      <c r="Q19" s="72">
        <f>IF(RES_hh_fec_in!Q19=0,0,1000*11630*RES_hh_fec_in!Q19/RES_hh_num_in!Q19)</f>
        <v>967.04708536533485</v>
      </c>
      <c r="R19" s="72">
        <f>IF(RES_hh_fec_in!R19=0,0,1000*11630*RES_hh_fec_in!R19/RES_hh_num_in!R19)</f>
        <v>1092.5347078327291</v>
      </c>
      <c r="S19" s="72">
        <f>IF(RES_hh_fec_in!S19=0,0,1000*11630*RES_hh_fec_in!S19/RES_hh_num_in!S19)</f>
        <v>1118.2947350110808</v>
      </c>
      <c r="T19" s="72">
        <f>IF(RES_hh_fec_in!T19=0,0,1000*11630*RES_hh_fec_in!T19/RES_hh_num_in!T19)</f>
        <v>1080.4888272358378</v>
      </c>
      <c r="U19" s="72">
        <f>IF(RES_hh_fec_in!U19=0,0,1000*11630*RES_hh_fec_in!U19/RES_hh_num_in!U19)</f>
        <v>1063.7411945749293</v>
      </c>
      <c r="V19" s="72">
        <f>IF(RES_hh_fec_in!V19=0,0,1000*11630*RES_hh_fec_in!V19/RES_hh_num_in!V19)</f>
        <v>1028.9821133090629</v>
      </c>
      <c r="W19" s="72">
        <f>IF(RES_hh_fec_in!W19=0,0,1000*11630*RES_hh_fec_in!W19/RES_hh_num_in!W19)</f>
        <v>1150.9660825989886</v>
      </c>
      <c r="DA19" s="89" t="s">
        <v>798</v>
      </c>
    </row>
    <row r="20" spans="1:105" ht="12" customHeight="1" x14ac:dyDescent="0.25">
      <c r="A20" s="28" t="s">
        <v>205</v>
      </c>
      <c r="B20" s="72"/>
      <c r="C20" s="72">
        <f>IF(RES_hh_fec_in!C20=0,0,1000*11630*RES_hh_fec_in!C20/RES_hh_num_in!C20)</f>
        <v>1475.1214150306007</v>
      </c>
      <c r="D20" s="72">
        <f>IF(RES_hh_fec_in!D20=0,0,1000*11630*RES_hh_fec_in!D20/RES_hh_num_in!D20)</f>
        <v>0</v>
      </c>
      <c r="E20" s="72">
        <f>IF(RES_hh_fec_in!E20=0,0,1000*11630*RES_hh_fec_in!E20/RES_hh_num_in!E20)</f>
        <v>0</v>
      </c>
      <c r="F20" s="72">
        <f>IF(RES_hh_fec_in!F20=0,0,1000*11630*RES_hh_fec_in!F20/RES_hh_num_in!F20)</f>
        <v>0</v>
      </c>
      <c r="G20" s="72">
        <f>IF(RES_hh_fec_in!G20=0,0,1000*11630*RES_hh_fec_in!G20/RES_hh_num_in!G20)</f>
        <v>1745.854415525595</v>
      </c>
      <c r="H20" s="72">
        <f>IF(RES_hh_fec_in!H20=0,0,1000*11630*RES_hh_fec_in!H20/RES_hh_num_in!H20)</f>
        <v>1489.1806481515123</v>
      </c>
      <c r="I20" s="72">
        <f>IF(RES_hh_fec_in!I20=0,0,1000*11630*RES_hh_fec_in!I20/RES_hh_num_in!I20)</f>
        <v>1432.5981517078881</v>
      </c>
      <c r="J20" s="72">
        <f>IF(RES_hh_fec_in!J20=0,0,1000*11630*RES_hh_fec_in!J20/RES_hh_num_in!J20)</f>
        <v>1410.6269734941891</v>
      </c>
      <c r="K20" s="72">
        <f>IF(RES_hh_fec_in!K20=0,0,1000*11630*RES_hh_fec_in!K20/RES_hh_num_in!K20)</f>
        <v>1483.4622412394476</v>
      </c>
      <c r="L20" s="72">
        <f>IF(RES_hh_fec_in!L20=0,0,1000*11630*RES_hh_fec_in!L20/RES_hh_num_in!L20)</f>
        <v>1245.2367437329108</v>
      </c>
      <c r="M20" s="72">
        <f>IF(RES_hh_fec_in!M20=0,0,1000*11630*RES_hh_fec_in!M20/RES_hh_num_in!M20)</f>
        <v>1346.4426918386091</v>
      </c>
      <c r="N20" s="72">
        <f>IF(RES_hh_fec_in!N20=0,0,1000*11630*RES_hh_fec_in!N20/RES_hh_num_in!N20)</f>
        <v>1349.2202929659486</v>
      </c>
      <c r="O20" s="72">
        <f>IF(RES_hh_fec_in!O20=0,0,1000*11630*RES_hh_fec_in!O20/RES_hh_num_in!O20)</f>
        <v>1471.4897645972901</v>
      </c>
      <c r="P20" s="72">
        <f>IF(RES_hh_fec_in!P20=0,0,1000*11630*RES_hh_fec_in!P20/RES_hh_num_in!P20)</f>
        <v>1376.6351588244975</v>
      </c>
      <c r="Q20" s="72">
        <f>IF(RES_hh_fec_in!Q20=0,0,1000*11630*RES_hh_fec_in!Q20/RES_hh_num_in!Q20)</f>
        <v>1459.8881199654484</v>
      </c>
      <c r="R20" s="72">
        <f>IF(RES_hh_fec_in!R20=0,0,1000*11630*RES_hh_fec_in!R20/RES_hh_num_in!R20)</f>
        <v>0</v>
      </c>
      <c r="S20" s="72">
        <f>IF(RES_hh_fec_in!S20=0,0,1000*11630*RES_hh_fec_in!S20/RES_hh_num_in!S20)</f>
        <v>0</v>
      </c>
      <c r="T20" s="72">
        <f>IF(RES_hh_fec_in!T20=0,0,1000*11630*RES_hh_fec_in!T20/RES_hh_num_in!T20)</f>
        <v>1280.6877141523535</v>
      </c>
      <c r="U20" s="72">
        <f>IF(RES_hh_fec_in!U20=0,0,1000*11630*RES_hh_fec_in!U20/RES_hh_num_in!U20)</f>
        <v>1311.3348322634615</v>
      </c>
      <c r="V20" s="72">
        <f>IF(RES_hh_fec_in!V20=0,0,1000*11630*RES_hh_fec_in!V20/RES_hh_num_in!V20)</f>
        <v>1467.5910612427945</v>
      </c>
      <c r="W20" s="72">
        <f>IF(RES_hh_fec_in!W20=0,0,1000*11630*RES_hh_fec_in!W20/RES_hh_num_in!W20)</f>
        <v>972.40323962578077</v>
      </c>
      <c r="DA20" s="89" t="s">
        <v>799</v>
      </c>
    </row>
    <row r="21" spans="1:105" ht="12" customHeight="1" x14ac:dyDescent="0.25">
      <c r="A21" s="28" t="s">
        <v>192</v>
      </c>
      <c r="B21" s="72"/>
      <c r="C21" s="72">
        <f>IF(RES_hh_fec_in!C21=0,0,1000*11630*RES_hh_fec_in!C21/RES_hh_num_in!C21)</f>
        <v>1500.1799070599245</v>
      </c>
      <c r="D21" s="72">
        <f>IF(RES_hh_fec_in!D21=0,0,1000*11630*RES_hh_fec_in!D21/RES_hh_num_in!D21)</f>
        <v>0</v>
      </c>
      <c r="E21" s="72">
        <f>IF(RES_hh_fec_in!E21=0,0,1000*11630*RES_hh_fec_in!E21/RES_hh_num_in!E21)</f>
        <v>0</v>
      </c>
      <c r="F21" s="72">
        <f>IF(RES_hh_fec_in!F21=0,0,1000*11630*RES_hh_fec_in!F21/RES_hh_num_in!F21)</f>
        <v>0</v>
      </c>
      <c r="G21" s="72">
        <f>IF(RES_hh_fec_in!G21=0,0,1000*11630*RES_hh_fec_in!G21/RES_hh_num_in!G21)</f>
        <v>0</v>
      </c>
      <c r="H21" s="72">
        <f>IF(RES_hh_fec_in!H21=0,0,1000*11630*RES_hh_fec_in!H21/RES_hh_num_in!H21)</f>
        <v>1062.4903305932032</v>
      </c>
      <c r="I21" s="72">
        <f>IF(RES_hh_fec_in!I21=0,0,1000*11630*RES_hh_fec_in!I21/RES_hh_num_in!I21)</f>
        <v>895.17270365709203</v>
      </c>
      <c r="J21" s="72">
        <f>IF(RES_hh_fec_in!J21=0,0,1000*11630*RES_hh_fec_in!J21/RES_hh_num_in!J21)</f>
        <v>1336.5303879059024</v>
      </c>
      <c r="K21" s="72">
        <f>IF(RES_hh_fec_in!K21=0,0,1000*11630*RES_hh_fec_in!K21/RES_hh_num_in!K21)</f>
        <v>1510.8593076692152</v>
      </c>
      <c r="L21" s="72">
        <f>IF(RES_hh_fec_in!L21=0,0,1000*11630*RES_hh_fec_in!L21/RES_hh_num_in!L21)</f>
        <v>1330.8517823851096</v>
      </c>
      <c r="M21" s="72">
        <f>IF(RES_hh_fec_in!M21=0,0,1000*11630*RES_hh_fec_in!M21/RES_hh_num_in!M21)</f>
        <v>0</v>
      </c>
      <c r="N21" s="72">
        <f>IF(RES_hh_fec_in!N21=0,0,1000*11630*RES_hh_fec_in!N21/RES_hh_num_in!N21)</f>
        <v>0</v>
      </c>
      <c r="O21" s="72">
        <f>IF(RES_hh_fec_in!O21=0,0,1000*11630*RES_hh_fec_in!O21/RES_hh_num_in!O21)</f>
        <v>1150.299934407934</v>
      </c>
      <c r="P21" s="72">
        <f>IF(RES_hh_fec_in!P21=0,0,1000*11630*RES_hh_fec_in!P21/RES_hh_num_in!P21)</f>
        <v>1172.4158615382755</v>
      </c>
      <c r="Q21" s="72">
        <f>IF(RES_hh_fec_in!Q21=0,0,1000*11630*RES_hh_fec_in!Q21/RES_hh_num_in!Q21)</f>
        <v>1239.6497283167721</v>
      </c>
      <c r="R21" s="72">
        <f>IF(RES_hh_fec_in!R21=0,0,1000*11630*RES_hh_fec_in!R21/RES_hh_num_in!R21)</f>
        <v>0</v>
      </c>
      <c r="S21" s="72">
        <f>IF(RES_hh_fec_in!S21=0,0,1000*11630*RES_hh_fec_in!S21/RES_hh_num_in!S21)</f>
        <v>0</v>
      </c>
      <c r="T21" s="72">
        <f>IF(RES_hh_fec_in!T21=0,0,1000*11630*RES_hh_fec_in!T21/RES_hh_num_in!T21)</f>
        <v>0</v>
      </c>
      <c r="U21" s="72">
        <f>IF(RES_hh_fec_in!U21=0,0,1000*11630*RES_hh_fec_in!U21/RES_hh_num_in!U21)</f>
        <v>0</v>
      </c>
      <c r="V21" s="72">
        <f>IF(RES_hh_fec_in!V21=0,0,1000*11630*RES_hh_fec_in!V21/RES_hh_num_in!V21)</f>
        <v>751.01560373550194</v>
      </c>
      <c r="W21" s="72">
        <f>IF(RES_hh_fec_in!W21=0,0,1000*11630*RES_hh_fec_in!W21/RES_hh_num_in!W21)</f>
        <v>0</v>
      </c>
      <c r="DA21" s="89" t="s">
        <v>800</v>
      </c>
    </row>
    <row r="22" spans="1:105" ht="12" customHeight="1" x14ac:dyDescent="0.25">
      <c r="A22" s="28" t="s">
        <v>207</v>
      </c>
      <c r="B22" s="72"/>
      <c r="C22" s="72">
        <f>IF(RES_hh_fec_in!C22=0,0,1000*11630*RES_hh_fec_in!C22/RES_hh_num_in!C22)</f>
        <v>1232.4633197732737</v>
      </c>
      <c r="D22" s="72">
        <f>IF(RES_hh_fec_in!D22=0,0,1000*11630*RES_hh_fec_in!D22/RES_hh_num_in!D22)</f>
        <v>1242.4079261094437</v>
      </c>
      <c r="E22" s="72">
        <f>IF(RES_hh_fec_in!E22=0,0,1000*11630*RES_hh_fec_in!E22/RES_hh_num_in!E22)</f>
        <v>1224.1014153892331</v>
      </c>
      <c r="F22" s="72">
        <f>IF(RES_hh_fec_in!F22=0,0,1000*11630*RES_hh_fec_in!F22/RES_hh_num_in!F22)</f>
        <v>1216.4791128697273</v>
      </c>
      <c r="G22" s="72">
        <f>IF(RES_hh_fec_in!G22=0,0,1000*11630*RES_hh_fec_in!G22/RES_hh_num_in!G22)</f>
        <v>1242.3254351937087</v>
      </c>
      <c r="H22" s="72">
        <f>IF(RES_hh_fec_in!H22=0,0,1000*11630*RES_hh_fec_in!H22/RES_hh_num_in!H22)</f>
        <v>1171.3774311669381</v>
      </c>
      <c r="I22" s="72">
        <f>IF(RES_hh_fec_in!I22=0,0,1000*11630*RES_hh_fec_in!I22/RES_hh_num_in!I22)</f>
        <v>1173.0519173700789</v>
      </c>
      <c r="J22" s="72">
        <f>IF(RES_hh_fec_in!J22=0,0,1000*11630*RES_hh_fec_in!J22/RES_hh_num_in!J22)</f>
        <v>1141.7684671094355</v>
      </c>
      <c r="K22" s="72">
        <f>IF(RES_hh_fec_in!K22=0,0,1000*11630*RES_hh_fec_in!K22/RES_hh_num_in!K22)</f>
        <v>1078.212480175948</v>
      </c>
      <c r="L22" s="72">
        <f>IF(RES_hh_fec_in!L22=0,0,1000*11630*RES_hh_fec_in!L22/RES_hh_num_in!L22)</f>
        <v>768.48020484815299</v>
      </c>
      <c r="M22" s="72">
        <f>IF(RES_hh_fec_in!M22=0,0,1000*11630*RES_hh_fec_in!M22/RES_hh_num_in!M22)</f>
        <v>1321.1298221182108</v>
      </c>
      <c r="N22" s="72">
        <f>IF(RES_hh_fec_in!N22=0,0,1000*11630*RES_hh_fec_in!N22/RES_hh_num_in!N22)</f>
        <v>1200.3450735673302</v>
      </c>
      <c r="O22" s="72">
        <f>IF(RES_hh_fec_in!O22=0,0,1000*11630*RES_hh_fec_in!O22/RES_hh_num_in!O22)</f>
        <v>1107.3886250421203</v>
      </c>
      <c r="P22" s="72">
        <f>IF(RES_hh_fec_in!P22=0,0,1000*11630*RES_hh_fec_in!P22/RES_hh_num_in!P22)</f>
        <v>0</v>
      </c>
      <c r="Q22" s="72">
        <f>IF(RES_hh_fec_in!Q22=0,0,1000*11630*RES_hh_fec_in!Q22/RES_hh_num_in!Q22)</f>
        <v>1249.2639520975297</v>
      </c>
      <c r="R22" s="72">
        <f>IF(RES_hh_fec_in!R22=0,0,1000*11630*RES_hh_fec_in!R22/RES_hh_num_in!R22)</f>
        <v>1283.3642005990121</v>
      </c>
      <c r="S22" s="72">
        <f>IF(RES_hh_fec_in!S22=0,0,1000*11630*RES_hh_fec_in!S22/RES_hh_num_in!S22)</f>
        <v>1216.4713345797084</v>
      </c>
      <c r="T22" s="72">
        <f>IF(RES_hh_fec_in!T22=0,0,1000*11630*RES_hh_fec_in!T22/RES_hh_num_in!T22)</f>
        <v>1145.2636278103453</v>
      </c>
      <c r="U22" s="72">
        <f>IF(RES_hh_fec_in!U22=0,0,1000*11630*RES_hh_fec_in!U22/RES_hh_num_in!U22)</f>
        <v>1134.2962065127128</v>
      </c>
      <c r="V22" s="72">
        <f>IF(RES_hh_fec_in!V22=0,0,1000*11630*RES_hh_fec_in!V22/RES_hh_num_in!V22)</f>
        <v>1181.9258907336055</v>
      </c>
      <c r="W22" s="72">
        <f>IF(RES_hh_fec_in!W22=0,0,1000*11630*RES_hh_fec_in!W22/RES_hh_num_in!W22)</f>
        <v>1188.2138410463217</v>
      </c>
      <c r="DA22" s="89" t="s">
        <v>801</v>
      </c>
    </row>
    <row r="23" spans="1:105" ht="12" customHeight="1" x14ac:dyDescent="0.25">
      <c r="A23" s="28" t="s">
        <v>202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DA23" s="89" t="s">
        <v>802</v>
      </c>
    </row>
    <row r="24" spans="1:105" ht="12" customHeight="1" x14ac:dyDescent="0.25">
      <c r="A24" s="28" t="s">
        <v>203</v>
      </c>
      <c r="B24" s="72"/>
      <c r="C24" s="72">
        <f>IF(RES_hh_fec_in!C24=0,0,1000*11630*RES_hh_fec_in!C24/RES_hh_num_in!C24)</f>
        <v>957.46964640603221</v>
      </c>
      <c r="D24" s="72">
        <f>IF(RES_hh_fec_in!D24=0,0,1000*11630*RES_hh_fec_in!D24/RES_hh_num_in!D24)</f>
        <v>942.63297878821777</v>
      </c>
      <c r="E24" s="72">
        <f>IF(RES_hh_fec_in!E24=0,0,1000*11630*RES_hh_fec_in!E24/RES_hh_num_in!E24)</f>
        <v>929.13439568976275</v>
      </c>
      <c r="F24" s="72">
        <f>IF(RES_hh_fec_in!F24=0,0,1000*11630*RES_hh_fec_in!F24/RES_hh_num_in!F24)</f>
        <v>963.99433536950096</v>
      </c>
      <c r="G24" s="72">
        <f>IF(RES_hh_fec_in!G24=0,0,1000*11630*RES_hh_fec_in!G24/RES_hh_num_in!G24)</f>
        <v>951.34243700445643</v>
      </c>
      <c r="H24" s="72">
        <f>IF(RES_hh_fec_in!H24=0,0,1000*11630*RES_hh_fec_in!H24/RES_hh_num_in!H24)</f>
        <v>966.1819043198908</v>
      </c>
      <c r="I24" s="72">
        <f>IF(RES_hh_fec_in!I24=0,0,1000*11630*RES_hh_fec_in!I24/RES_hh_num_in!I24)</f>
        <v>971.21048400474956</v>
      </c>
      <c r="J24" s="72">
        <f>IF(RES_hh_fec_in!J24=0,0,1000*11630*RES_hh_fec_in!J24/RES_hh_num_in!J24)</f>
        <v>909.86841256275113</v>
      </c>
      <c r="K24" s="72">
        <f>IF(RES_hh_fec_in!K24=0,0,1000*11630*RES_hh_fec_in!K24/RES_hh_num_in!K24)</f>
        <v>972.75501118876878</v>
      </c>
      <c r="L24" s="72">
        <f>IF(RES_hh_fec_in!L24=0,0,1000*11630*RES_hh_fec_in!L24/RES_hh_num_in!L24)</f>
        <v>979.41706487575277</v>
      </c>
      <c r="M24" s="72">
        <f>IF(RES_hh_fec_in!M24=0,0,1000*11630*RES_hh_fec_in!M24/RES_hh_num_in!M24)</f>
        <v>902.41478261776979</v>
      </c>
      <c r="N24" s="72">
        <f>IF(RES_hh_fec_in!N24=0,0,1000*11630*RES_hh_fec_in!N24/RES_hh_num_in!N24)</f>
        <v>953.9942047056303</v>
      </c>
      <c r="O24" s="72">
        <f>IF(RES_hh_fec_in!O24=0,0,1000*11630*RES_hh_fec_in!O24/RES_hh_num_in!O24)</f>
        <v>1040.5828018246461</v>
      </c>
      <c r="P24" s="72">
        <f>IF(RES_hh_fec_in!P24=0,0,1000*11630*RES_hh_fec_in!P24/RES_hh_num_in!P24)</f>
        <v>1024.7334133145594</v>
      </c>
      <c r="Q24" s="72">
        <f>IF(RES_hh_fec_in!Q24=0,0,1000*11630*RES_hh_fec_in!Q24/RES_hh_num_in!Q24)</f>
        <v>1102.4569230220666</v>
      </c>
      <c r="R24" s="72">
        <f>IF(RES_hh_fec_in!R24=0,0,1000*11630*RES_hh_fec_in!R24/RES_hh_num_in!R24)</f>
        <v>1169.8857041750894</v>
      </c>
      <c r="S24" s="72">
        <f>IF(RES_hh_fec_in!S24=0,0,1000*11630*RES_hh_fec_in!S24/RES_hh_num_in!S24)</f>
        <v>1085.0146645350437</v>
      </c>
      <c r="T24" s="72">
        <f>IF(RES_hh_fec_in!T24=0,0,1000*11630*RES_hh_fec_in!T24/RES_hh_num_in!T24)</f>
        <v>1145.2670625590331</v>
      </c>
      <c r="U24" s="72">
        <f>IF(RES_hh_fec_in!U24=0,0,1000*11630*RES_hh_fec_in!U24/RES_hh_num_in!U24)</f>
        <v>1155.3588462510409</v>
      </c>
      <c r="V24" s="72">
        <f>IF(RES_hh_fec_in!V24=0,0,1000*11630*RES_hh_fec_in!V24/RES_hh_num_in!V24)</f>
        <v>1055.9846711362211</v>
      </c>
      <c r="W24" s="72">
        <f>IF(RES_hh_fec_in!W24=0,0,1000*11630*RES_hh_fec_in!W24/RES_hh_num_in!W24)</f>
        <v>1180.4696711949389</v>
      </c>
      <c r="DA24" s="89" t="s">
        <v>803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1141.5704171559394</v>
      </c>
      <c r="D25" s="74">
        <f>IF(RES_hh_fec_in!D25=0,0,1000*11630*RES_hh_fec_in!D25/RES_hh_num_in!D25)</f>
        <v>1120.7776552901425</v>
      </c>
      <c r="E25" s="74">
        <f>IF(RES_hh_fec_in!E25=0,0,1000*11630*RES_hh_fec_in!E25/RES_hh_num_in!E25)</f>
        <v>1137.3215074799098</v>
      </c>
      <c r="F25" s="74">
        <f>IF(RES_hh_fec_in!F25=0,0,1000*11630*RES_hh_fec_in!F25/RES_hh_num_in!F25)</f>
        <v>1148.1071000195914</v>
      </c>
      <c r="G25" s="74">
        <f>IF(RES_hh_fec_in!G25=0,0,1000*11630*RES_hh_fec_in!G25/RES_hh_num_in!G25)</f>
        <v>1172.0306526012323</v>
      </c>
      <c r="H25" s="74">
        <f>IF(RES_hh_fec_in!H25=0,0,1000*11630*RES_hh_fec_in!H25/RES_hh_num_in!H25)</f>
        <v>1193.9711294614542</v>
      </c>
      <c r="I25" s="74">
        <f>IF(RES_hh_fec_in!I25=0,0,1000*11630*RES_hh_fec_in!I25/RES_hh_num_in!I25)</f>
        <v>1023.8535729271368</v>
      </c>
      <c r="J25" s="74">
        <f>IF(RES_hh_fec_in!J25=0,0,1000*11630*RES_hh_fec_in!J25/RES_hh_num_in!J25)</f>
        <v>1045.4895831750309</v>
      </c>
      <c r="K25" s="74">
        <f>IF(RES_hh_fec_in!K25=0,0,1000*11630*RES_hh_fec_in!K25/RES_hh_num_in!K25)</f>
        <v>1148.2778119174816</v>
      </c>
      <c r="L25" s="74">
        <f>IF(RES_hh_fec_in!L25=0,0,1000*11630*RES_hh_fec_in!L25/RES_hh_num_in!L25)</f>
        <v>1109.5948824265877</v>
      </c>
      <c r="M25" s="74">
        <f>IF(RES_hh_fec_in!M25=0,0,1000*11630*RES_hh_fec_in!M25/RES_hh_num_in!M25)</f>
        <v>1148.9245313501992</v>
      </c>
      <c r="N25" s="74">
        <f>IF(RES_hh_fec_in!N25=0,0,1000*11630*RES_hh_fec_in!N25/RES_hh_num_in!N25)</f>
        <v>1116.8778836183558</v>
      </c>
      <c r="O25" s="74">
        <f>IF(RES_hh_fec_in!O25=0,0,1000*11630*RES_hh_fec_in!O25/RES_hh_num_in!O25)</f>
        <v>1189.7567087519465</v>
      </c>
      <c r="P25" s="74">
        <f>IF(RES_hh_fec_in!P25=0,0,1000*11630*RES_hh_fec_in!P25/RES_hh_num_in!P25)</f>
        <v>1143.0389540965195</v>
      </c>
      <c r="Q25" s="74">
        <f>IF(RES_hh_fec_in!Q25=0,0,1000*11630*RES_hh_fec_in!Q25/RES_hh_num_in!Q25)</f>
        <v>1205.4991286679715</v>
      </c>
      <c r="R25" s="74">
        <f>IF(RES_hh_fec_in!R25=0,0,1000*11630*RES_hh_fec_in!R25/RES_hh_num_in!R25)</f>
        <v>1313.7667487217047</v>
      </c>
      <c r="S25" s="74">
        <f>IF(RES_hh_fec_in!S25=0,0,1000*11630*RES_hh_fec_in!S25/RES_hh_num_in!S25)</f>
        <v>1208.0645285234921</v>
      </c>
      <c r="T25" s="74">
        <f>IF(RES_hh_fec_in!T25=0,0,1000*11630*RES_hh_fec_in!T25/RES_hh_num_in!T25)</f>
        <v>1266.8683373347858</v>
      </c>
      <c r="U25" s="74">
        <f>IF(RES_hh_fec_in!U25=0,0,1000*11630*RES_hh_fec_in!U25/RES_hh_num_in!U25)</f>
        <v>1227.1098967672767</v>
      </c>
      <c r="V25" s="74">
        <f>IF(RES_hh_fec_in!V25=0,0,1000*11630*RES_hh_fec_in!V25/RES_hh_num_in!V25)</f>
        <v>1158.2067195066481</v>
      </c>
      <c r="W25" s="74">
        <f>IF(RES_hh_fec_in!W25=0,0,1000*11630*RES_hh_fec_in!W25/RES_hh_num_in!W25)</f>
        <v>1229.9692892861551</v>
      </c>
      <c r="DA25" s="90" t="s">
        <v>804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224.60088091185469</v>
      </c>
      <c r="D26" s="77">
        <f>IF(RES_hh_fec_in!D26=0,0,1000*11630*RES_hh_fec_in!D26/RES_hh_num_in!D26)</f>
        <v>233.80760103769057</v>
      </c>
      <c r="E26" s="77">
        <f>IF(RES_hh_fec_in!E26=0,0,1000*11630*RES_hh_fec_in!E26/RES_hh_num_in!E26)</f>
        <v>257.09933098459067</v>
      </c>
      <c r="F26" s="77">
        <f>IF(RES_hh_fec_in!F26=0,0,1000*11630*RES_hh_fec_in!F26/RES_hh_num_in!F26)</f>
        <v>256.89819376018107</v>
      </c>
      <c r="G26" s="77">
        <f>IF(RES_hh_fec_in!G26=0,0,1000*11630*RES_hh_fec_in!G26/RES_hh_num_in!G26)</f>
        <v>312.4894400724599</v>
      </c>
      <c r="H26" s="77">
        <f>IF(RES_hh_fec_in!H26=0,0,1000*11630*RES_hh_fec_in!H26/RES_hh_num_in!H26)</f>
        <v>300.74474328525844</v>
      </c>
      <c r="I26" s="77">
        <f>IF(RES_hh_fec_in!I26=0,0,1000*11630*RES_hh_fec_in!I26/RES_hh_num_in!I26)</f>
        <v>304.39959006572309</v>
      </c>
      <c r="J26" s="77">
        <f>IF(RES_hh_fec_in!J26=0,0,1000*11630*RES_hh_fec_in!J26/RES_hh_num_in!J26)</f>
        <v>286.63447654240122</v>
      </c>
      <c r="K26" s="77">
        <f>IF(RES_hh_fec_in!K26=0,0,1000*11630*RES_hh_fec_in!K26/RES_hh_num_in!K26)</f>
        <v>297.89645347559764</v>
      </c>
      <c r="L26" s="77">
        <f>IF(RES_hh_fec_in!L26=0,0,1000*11630*RES_hh_fec_in!L26/RES_hh_num_in!L26)</f>
        <v>308.93908238758746</v>
      </c>
      <c r="M26" s="77">
        <f>IF(RES_hh_fec_in!M26=0,0,1000*11630*RES_hh_fec_in!M26/RES_hh_num_in!M26)</f>
        <v>329.08103131544124</v>
      </c>
      <c r="N26" s="77">
        <f>IF(RES_hh_fec_in!N26=0,0,1000*11630*RES_hh_fec_in!N26/RES_hh_num_in!N26)</f>
        <v>328.77300640002881</v>
      </c>
      <c r="O26" s="77">
        <f>IF(RES_hh_fec_in!O26=0,0,1000*11630*RES_hh_fec_in!O26/RES_hh_num_in!O26)</f>
        <v>330.35190406378928</v>
      </c>
      <c r="P26" s="77">
        <f>IF(RES_hh_fec_in!P26=0,0,1000*11630*RES_hh_fec_in!P26/RES_hh_num_in!P26)</f>
        <v>328.8422986813585</v>
      </c>
      <c r="Q26" s="77">
        <f>IF(RES_hh_fec_in!Q26=0,0,1000*11630*RES_hh_fec_in!Q26/RES_hh_num_in!Q26)</f>
        <v>330.33418070811979</v>
      </c>
      <c r="R26" s="77">
        <f>IF(RES_hh_fec_in!R26=0,0,1000*11630*RES_hh_fec_in!R26/RES_hh_num_in!R26)</f>
        <v>325.62851242354901</v>
      </c>
      <c r="S26" s="77">
        <f>IF(RES_hh_fec_in!S26=0,0,1000*11630*RES_hh_fec_in!S26/RES_hh_num_in!S26)</f>
        <v>320.89319595047823</v>
      </c>
      <c r="T26" s="77">
        <f>IF(RES_hh_fec_in!T26=0,0,1000*11630*RES_hh_fec_in!T26/RES_hh_num_in!T26)</f>
        <v>314.42796760787007</v>
      </c>
      <c r="U26" s="77">
        <f>IF(RES_hh_fec_in!U26=0,0,1000*11630*RES_hh_fec_in!U26/RES_hh_num_in!U26)</f>
        <v>305.16386169051094</v>
      </c>
      <c r="V26" s="77">
        <f>IF(RES_hh_fec_in!V26=0,0,1000*11630*RES_hh_fec_in!V26/RES_hh_num_in!V26)</f>
        <v>296.3774967642849</v>
      </c>
      <c r="W26" s="77">
        <f>IF(RES_hh_fec_in!W26=0,0,1000*11630*RES_hh_fec_in!W26/RES_hh_num_in!W26)</f>
        <v>286.21035000881034</v>
      </c>
      <c r="DA26" s="92" t="s">
        <v>805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157.00070497828384</v>
      </c>
      <c r="D27" s="69">
        <f>IF(RES_hh_fec_in!D27=0,0,1000*11630*RES_hh_fec_in!D27/RES_hh_num_in!D27)</f>
        <v>159.29355504262941</v>
      </c>
      <c r="E27" s="69">
        <f>IF(RES_hh_fec_in!E27=0,0,1000*11630*RES_hh_fec_in!E27/RES_hh_num_in!E27)</f>
        <v>165.22126587306499</v>
      </c>
      <c r="F27" s="69">
        <f>IF(RES_hh_fec_in!F27=0,0,1000*11630*RES_hh_fec_in!F27/RES_hh_num_in!F27)</f>
        <v>172.50360608950979</v>
      </c>
      <c r="G27" s="69">
        <f>IF(RES_hh_fec_in!G27=0,0,1000*11630*RES_hh_fec_in!G27/RES_hh_num_in!G27)</f>
        <v>180.57622247633046</v>
      </c>
      <c r="H27" s="69">
        <f>IF(RES_hh_fec_in!H27=0,0,1000*11630*RES_hh_fec_in!H27/RES_hh_num_in!H27)</f>
        <v>185.63738982752693</v>
      </c>
      <c r="I27" s="69">
        <f>IF(RES_hh_fec_in!I27=0,0,1000*11630*RES_hh_fec_in!I27/RES_hh_num_in!I27)</f>
        <v>183.79748160360541</v>
      </c>
      <c r="J27" s="69">
        <f>IF(RES_hh_fec_in!J27=0,0,1000*11630*RES_hh_fec_in!J27/RES_hh_num_in!J27)</f>
        <v>178.18779327746464</v>
      </c>
      <c r="K27" s="69">
        <f>IF(RES_hh_fec_in!K27=0,0,1000*11630*RES_hh_fec_in!K27/RES_hh_num_in!K27)</f>
        <v>195.93254621880644</v>
      </c>
      <c r="L27" s="69">
        <f>IF(RES_hh_fec_in!L27=0,0,1000*11630*RES_hh_fec_in!L27/RES_hh_num_in!L27)</f>
        <v>208.27818517009052</v>
      </c>
      <c r="M27" s="69">
        <f>IF(RES_hh_fec_in!M27=0,0,1000*11630*RES_hh_fec_in!M27/RES_hh_num_in!M27)</f>
        <v>208.70561820289896</v>
      </c>
      <c r="N27" s="69">
        <f>IF(RES_hh_fec_in!N27=0,0,1000*11630*RES_hh_fec_in!N27/RES_hh_num_in!N27)</f>
        <v>213.02657086929116</v>
      </c>
      <c r="O27" s="69">
        <f>IF(RES_hh_fec_in!O27=0,0,1000*11630*RES_hh_fec_in!O27/RES_hh_num_in!O27)</f>
        <v>233.03556195876786</v>
      </c>
      <c r="P27" s="69">
        <f>IF(RES_hh_fec_in!P27=0,0,1000*11630*RES_hh_fec_in!P27/RES_hh_num_in!P27)</f>
        <v>231.15866689772997</v>
      </c>
      <c r="Q27" s="69">
        <f>IF(RES_hh_fec_in!Q27=0,0,1000*11630*RES_hh_fec_in!Q27/RES_hh_num_in!Q27)</f>
        <v>248.09437924028595</v>
      </c>
      <c r="R27" s="69">
        <f>IF(RES_hh_fec_in!R27=0,0,1000*11630*RES_hh_fec_in!R27/RES_hh_num_in!R27)</f>
        <v>244.9114255855277</v>
      </c>
      <c r="S27" s="69">
        <f>IF(RES_hh_fec_in!S27=0,0,1000*11630*RES_hh_fec_in!S27/RES_hh_num_in!S27)</f>
        <v>261.05414034156496</v>
      </c>
      <c r="T27" s="69">
        <f>IF(RES_hh_fec_in!T27=0,0,1000*11630*RES_hh_fec_in!T27/RES_hh_num_in!T27)</f>
        <v>271.24031509638564</v>
      </c>
      <c r="U27" s="69">
        <f>IF(RES_hh_fec_in!U27=0,0,1000*11630*RES_hh_fec_in!U27/RES_hh_num_in!U27)</f>
        <v>267.71177335064357</v>
      </c>
      <c r="V27" s="69">
        <f>IF(RES_hh_fec_in!V27=0,0,1000*11630*RES_hh_fec_in!V27/RES_hh_num_in!V27)</f>
        <v>266.66109781451132</v>
      </c>
      <c r="W27" s="69">
        <f>IF(RES_hh_fec_in!W27=0,0,1000*11630*RES_hh_fec_in!W27/RES_hh_num_in!W27)</f>
        <v>265.48257058096954</v>
      </c>
      <c r="DA27" s="88" t="s">
        <v>806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0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0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0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0</v>
      </c>
      <c r="M28" s="72">
        <f>IF(RES_hh_fec_in!M28=0,0,1000*11630*RES_hh_fec_in!M28/RES_hh_num_in!M28)</f>
        <v>0</v>
      </c>
      <c r="N28" s="72">
        <f>IF(RES_hh_fec_in!N28=0,0,1000*11630*RES_hh_fec_in!N28/RES_hh_num_in!N28)</f>
        <v>0</v>
      </c>
      <c r="O28" s="72">
        <f>IF(RES_hh_fec_in!O28=0,0,1000*11630*RES_hh_fec_in!O28/RES_hh_num_in!O28)</f>
        <v>0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DA28" s="89" t="s">
        <v>807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0</v>
      </c>
      <c r="D29" s="72">
        <f>IF(RES_hh_fec_in!D29=0,0,1000*11630*RES_hh_fec_in!D29/RES_hh_num_in!D29)</f>
        <v>0</v>
      </c>
      <c r="E29" s="72">
        <f>IF(RES_hh_fec_in!E29=0,0,1000*11630*RES_hh_fec_in!E29/RES_hh_num_in!E29)</f>
        <v>0</v>
      </c>
      <c r="F29" s="72">
        <f>IF(RES_hh_fec_in!F29=0,0,1000*11630*RES_hh_fec_in!F29/RES_hh_num_in!F29)</f>
        <v>0</v>
      </c>
      <c r="G29" s="72">
        <f>IF(RES_hh_fec_in!G29=0,0,1000*11630*RES_hh_fec_in!G29/RES_hh_num_in!G29)</f>
        <v>0</v>
      </c>
      <c r="H29" s="72">
        <f>IF(RES_hh_fec_in!H29=0,0,1000*11630*RES_hh_fec_in!H29/RES_hh_num_in!H29)</f>
        <v>0</v>
      </c>
      <c r="I29" s="72">
        <f>IF(RES_hh_fec_in!I29=0,0,1000*11630*RES_hh_fec_in!I29/RES_hh_num_in!I29)</f>
        <v>0</v>
      </c>
      <c r="J29" s="72">
        <f>IF(RES_hh_fec_in!J29=0,0,1000*11630*RES_hh_fec_in!J29/RES_hh_num_in!J29)</f>
        <v>0</v>
      </c>
      <c r="K29" s="72">
        <f>IF(RES_hh_fec_in!K29=0,0,1000*11630*RES_hh_fec_in!K29/RES_hh_num_in!K29)</f>
        <v>0</v>
      </c>
      <c r="L29" s="72">
        <f>IF(RES_hh_fec_in!L29=0,0,1000*11630*RES_hh_fec_in!L29/RES_hh_num_in!L29)</f>
        <v>0</v>
      </c>
      <c r="M29" s="72">
        <f>IF(RES_hh_fec_in!M29=0,0,1000*11630*RES_hh_fec_in!M29/RES_hh_num_in!M29)</f>
        <v>0</v>
      </c>
      <c r="N29" s="72">
        <f>IF(RES_hh_fec_in!N29=0,0,1000*11630*RES_hh_fec_in!N29/RES_hh_num_in!N29)</f>
        <v>0</v>
      </c>
      <c r="O29" s="72">
        <f>IF(RES_hh_fec_in!O29=0,0,1000*11630*RES_hh_fec_in!O29/RES_hh_num_in!O29)</f>
        <v>0</v>
      </c>
      <c r="P29" s="72">
        <f>IF(RES_hh_fec_in!P29=0,0,1000*11630*RES_hh_fec_in!P29/RES_hh_num_in!P29)</f>
        <v>0</v>
      </c>
      <c r="Q29" s="72">
        <f>IF(RES_hh_fec_in!Q29=0,0,1000*11630*RES_hh_fec_in!Q29/RES_hh_num_in!Q29)</f>
        <v>0</v>
      </c>
      <c r="R29" s="72">
        <f>IF(RES_hh_fec_in!R29=0,0,1000*11630*RES_hh_fec_in!R29/RES_hh_num_in!R29)</f>
        <v>0</v>
      </c>
      <c r="S29" s="72">
        <f>IF(RES_hh_fec_in!S29=0,0,1000*11630*RES_hh_fec_in!S29/RES_hh_num_in!S29)</f>
        <v>0</v>
      </c>
      <c r="T29" s="72">
        <f>IF(RES_hh_fec_in!T29=0,0,1000*11630*RES_hh_fec_in!T29/RES_hh_num_in!T29)</f>
        <v>0</v>
      </c>
      <c r="U29" s="72">
        <f>IF(RES_hh_fec_in!U29=0,0,1000*11630*RES_hh_fec_in!U29/RES_hh_num_in!U29)</f>
        <v>0</v>
      </c>
      <c r="V29" s="72">
        <f>IF(RES_hh_fec_in!V29=0,0,1000*11630*RES_hh_fec_in!V29/RES_hh_num_in!V29)</f>
        <v>0</v>
      </c>
      <c r="W29" s="72">
        <f>IF(RES_hh_fec_in!W29=0,0,1000*11630*RES_hh_fec_in!W29/RES_hh_num_in!W29)</f>
        <v>0</v>
      </c>
      <c r="DA29" s="89" t="s">
        <v>808</v>
      </c>
    </row>
    <row r="30" spans="1:105" ht="12" customHeight="1" x14ac:dyDescent="0.25">
      <c r="A30" s="28" t="s">
        <v>192</v>
      </c>
      <c r="B30" s="72"/>
      <c r="C30" s="72">
        <f>IF(RES_hh_fec_in!C30=0,0,1000*11630*RES_hh_fec_in!C30/RES_hh_num_in!C30)</f>
        <v>221.27090084254479</v>
      </c>
      <c r="D30" s="72">
        <f>IF(RES_hh_fec_in!D30=0,0,1000*11630*RES_hh_fec_in!D30/RES_hh_num_in!D30)</f>
        <v>0</v>
      </c>
      <c r="E30" s="72">
        <f>IF(RES_hh_fec_in!E30=0,0,1000*11630*RES_hh_fec_in!E30/RES_hh_num_in!E30)</f>
        <v>0</v>
      </c>
      <c r="F30" s="72">
        <f>IF(RES_hh_fec_in!F30=0,0,1000*11630*RES_hh_fec_in!F30/RES_hh_num_in!F30)</f>
        <v>0</v>
      </c>
      <c r="G30" s="72">
        <f>IF(RES_hh_fec_in!G30=0,0,1000*11630*RES_hh_fec_in!G30/RES_hh_num_in!G30)</f>
        <v>0</v>
      </c>
      <c r="H30" s="72">
        <f>IF(RES_hh_fec_in!H30=0,0,1000*11630*RES_hh_fec_in!H30/RES_hh_num_in!H30)</f>
        <v>189.90628523722953</v>
      </c>
      <c r="I30" s="72">
        <f>IF(RES_hh_fec_in!I30=0,0,1000*11630*RES_hh_fec_in!I30/RES_hh_num_in!I30)</f>
        <v>161.52226312170109</v>
      </c>
      <c r="J30" s="72">
        <f>IF(RES_hh_fec_in!J30=0,0,1000*11630*RES_hh_fec_in!J30/RES_hh_num_in!J30)</f>
        <v>248.23428376432921</v>
      </c>
      <c r="K30" s="72">
        <f>IF(RES_hh_fec_in!K30=0,0,1000*11630*RES_hh_fec_in!K30/RES_hh_num_in!K30)</f>
        <v>299.31178973078596</v>
      </c>
      <c r="L30" s="72">
        <f>IF(RES_hh_fec_in!L30=0,0,1000*11630*RES_hh_fec_in!L30/RES_hh_num_in!L30)</f>
        <v>293.76360560927992</v>
      </c>
      <c r="M30" s="72">
        <f>IF(RES_hh_fec_in!M30=0,0,1000*11630*RES_hh_fec_in!M30/RES_hh_num_in!M30)</f>
        <v>0</v>
      </c>
      <c r="N30" s="72">
        <f>IF(RES_hh_fec_in!N30=0,0,1000*11630*RES_hh_fec_in!N30/RES_hh_num_in!N30)</f>
        <v>0</v>
      </c>
      <c r="O30" s="72">
        <f>IF(RES_hh_fec_in!O30=0,0,1000*11630*RES_hh_fec_in!O30/RES_hh_num_in!O30)</f>
        <v>284.52938014851395</v>
      </c>
      <c r="P30" s="72">
        <f>IF(RES_hh_fec_in!P30=0,0,1000*11630*RES_hh_fec_in!P30/RES_hh_num_in!P30)</f>
        <v>302.22711665858799</v>
      </c>
      <c r="Q30" s="72">
        <f>IF(RES_hh_fec_in!Q30=0,0,1000*11630*RES_hh_fec_in!Q30/RES_hh_num_in!Q30)</f>
        <v>334.46293596056313</v>
      </c>
      <c r="R30" s="72">
        <f>IF(RES_hh_fec_in!R30=0,0,1000*11630*RES_hh_fec_in!R30/RES_hh_num_in!R30)</f>
        <v>0</v>
      </c>
      <c r="S30" s="72">
        <f>IF(RES_hh_fec_in!S30=0,0,1000*11630*RES_hh_fec_in!S30/RES_hh_num_in!S30)</f>
        <v>0</v>
      </c>
      <c r="T30" s="72">
        <f>IF(RES_hh_fec_in!T30=0,0,1000*11630*RES_hh_fec_in!T30/RES_hh_num_in!T30)</f>
        <v>0</v>
      </c>
      <c r="U30" s="72">
        <f>IF(RES_hh_fec_in!U30=0,0,1000*11630*RES_hh_fec_in!U30/RES_hh_num_in!U30)</f>
        <v>0</v>
      </c>
      <c r="V30" s="72">
        <f>IF(RES_hh_fec_in!V30=0,0,1000*11630*RES_hh_fec_in!V30/RES_hh_num_in!V30)</f>
        <v>0</v>
      </c>
      <c r="W30" s="72">
        <f>IF(RES_hh_fec_in!W30=0,0,1000*11630*RES_hh_fec_in!W30/RES_hh_num_in!W30)</f>
        <v>0</v>
      </c>
      <c r="DA30" s="89" t="s">
        <v>809</v>
      </c>
    </row>
    <row r="31" spans="1:105" ht="12" customHeight="1" x14ac:dyDescent="0.25">
      <c r="A31" s="28" t="s">
        <v>207</v>
      </c>
      <c r="B31" s="72"/>
      <c r="C31" s="72">
        <f>IF(RES_hh_fec_in!C31=0,0,1000*11630*RES_hh_fec_in!C31/RES_hh_num_in!C31)</f>
        <v>0</v>
      </c>
      <c r="D31" s="72">
        <f>IF(RES_hh_fec_in!D31=0,0,1000*11630*RES_hh_fec_in!D31/RES_hh_num_in!D31)</f>
        <v>0</v>
      </c>
      <c r="E31" s="72">
        <f>IF(RES_hh_fec_in!E31=0,0,1000*11630*RES_hh_fec_in!E31/RES_hh_num_in!E31)</f>
        <v>0</v>
      </c>
      <c r="F31" s="72">
        <f>IF(RES_hh_fec_in!F31=0,0,1000*11630*RES_hh_fec_in!F31/RES_hh_num_in!F31)</f>
        <v>0</v>
      </c>
      <c r="G31" s="72">
        <f>IF(RES_hh_fec_in!G31=0,0,1000*11630*RES_hh_fec_in!G31/RES_hh_num_in!G31)</f>
        <v>0</v>
      </c>
      <c r="H31" s="72">
        <f>IF(RES_hh_fec_in!H31=0,0,1000*11630*RES_hh_fec_in!H31/RES_hh_num_in!H31)</f>
        <v>0</v>
      </c>
      <c r="I31" s="72">
        <f>IF(RES_hh_fec_in!I31=0,0,1000*11630*RES_hh_fec_in!I31/RES_hh_num_in!I31)</f>
        <v>0</v>
      </c>
      <c r="J31" s="72">
        <f>IF(RES_hh_fec_in!J31=0,0,1000*11630*RES_hh_fec_in!J31/RES_hh_num_in!J31)</f>
        <v>0</v>
      </c>
      <c r="K31" s="72">
        <f>IF(RES_hh_fec_in!K31=0,0,1000*11630*RES_hh_fec_in!K31/RES_hh_num_in!K31)</f>
        <v>0</v>
      </c>
      <c r="L31" s="72">
        <f>IF(RES_hh_fec_in!L31=0,0,1000*11630*RES_hh_fec_in!L31/RES_hh_num_in!L31)</f>
        <v>0</v>
      </c>
      <c r="M31" s="72">
        <f>IF(RES_hh_fec_in!M31=0,0,1000*11630*RES_hh_fec_in!M31/RES_hh_num_in!M31)</f>
        <v>0</v>
      </c>
      <c r="N31" s="72">
        <f>IF(RES_hh_fec_in!N31=0,0,1000*11630*RES_hh_fec_in!N31/RES_hh_num_in!N31)</f>
        <v>0</v>
      </c>
      <c r="O31" s="72">
        <f>IF(RES_hh_fec_in!O31=0,0,1000*11630*RES_hh_fec_in!O31/RES_hh_num_in!O31)</f>
        <v>0</v>
      </c>
      <c r="P31" s="72">
        <f>IF(RES_hh_fec_in!P31=0,0,1000*11630*RES_hh_fec_in!P31/RES_hh_num_in!P31)</f>
        <v>0</v>
      </c>
      <c r="Q31" s="72">
        <f>IF(RES_hh_fec_in!Q31=0,0,1000*11630*RES_hh_fec_in!Q31/RES_hh_num_in!Q31)</f>
        <v>0</v>
      </c>
      <c r="R31" s="72">
        <f>IF(RES_hh_fec_in!R31=0,0,1000*11630*RES_hh_fec_in!R31/RES_hh_num_in!R31)</f>
        <v>0</v>
      </c>
      <c r="S31" s="72">
        <f>IF(RES_hh_fec_in!S31=0,0,1000*11630*RES_hh_fec_in!S31/RES_hh_num_in!S31)</f>
        <v>0</v>
      </c>
      <c r="T31" s="72">
        <f>IF(RES_hh_fec_in!T31=0,0,1000*11630*RES_hh_fec_in!T31/RES_hh_num_in!T31)</f>
        <v>0</v>
      </c>
      <c r="U31" s="72">
        <f>IF(RES_hh_fec_in!U31=0,0,1000*11630*RES_hh_fec_in!U31/RES_hh_num_in!U31)</f>
        <v>0</v>
      </c>
      <c r="V31" s="72">
        <f>IF(RES_hh_fec_in!V31=0,0,1000*11630*RES_hh_fec_in!V31/RES_hh_num_in!V31)</f>
        <v>0</v>
      </c>
      <c r="W31" s="72">
        <f>IF(RES_hh_fec_in!W31=0,0,1000*11630*RES_hh_fec_in!W31/RES_hh_num_in!W31)</f>
        <v>0</v>
      </c>
      <c r="DA31" s="89" t="s">
        <v>810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156.81803708336281</v>
      </c>
      <c r="D32" s="77">
        <f>IF(RES_hh_fec_in!D32=0,0,1000*11630*RES_hh_fec_in!D32/RES_hh_num_in!D32)</f>
        <v>159.29355504262941</v>
      </c>
      <c r="E32" s="77">
        <f>IF(RES_hh_fec_in!E32=0,0,1000*11630*RES_hh_fec_in!E32/RES_hh_num_in!E32)</f>
        <v>165.22126587306499</v>
      </c>
      <c r="F32" s="77">
        <f>IF(RES_hh_fec_in!F32=0,0,1000*11630*RES_hh_fec_in!F32/RES_hh_num_in!F32)</f>
        <v>172.50360608950979</v>
      </c>
      <c r="G32" s="77">
        <f>IF(RES_hh_fec_in!G32=0,0,1000*11630*RES_hh_fec_in!G32/RES_hh_num_in!G32)</f>
        <v>180.57622247633046</v>
      </c>
      <c r="H32" s="77">
        <f>IF(RES_hh_fec_in!H32=0,0,1000*11630*RES_hh_fec_in!H32/RES_hh_num_in!H32)</f>
        <v>185.63122845387832</v>
      </c>
      <c r="I32" s="77">
        <f>IF(RES_hh_fec_in!I32=0,0,1000*11630*RES_hh_fec_in!I32/RES_hh_num_in!I32)</f>
        <v>184.41566625116008</v>
      </c>
      <c r="J32" s="77">
        <f>IF(RES_hh_fec_in!J32=0,0,1000*11630*RES_hh_fec_in!J32/RES_hh_num_in!J32)</f>
        <v>175.81119859954163</v>
      </c>
      <c r="K32" s="77">
        <f>IF(RES_hh_fec_in!K32=0,0,1000*11630*RES_hh_fec_in!K32/RES_hh_num_in!K32)</f>
        <v>193.56168116408702</v>
      </c>
      <c r="L32" s="77">
        <f>IF(RES_hh_fec_in!L32=0,0,1000*11630*RES_hh_fec_in!L32/RES_hh_num_in!L32)</f>
        <v>207.9960274098174</v>
      </c>
      <c r="M32" s="77">
        <f>IF(RES_hh_fec_in!M32=0,0,1000*11630*RES_hh_fec_in!M32/RES_hh_num_in!M32)</f>
        <v>208.70561820289896</v>
      </c>
      <c r="N32" s="77">
        <f>IF(RES_hh_fec_in!N32=0,0,1000*11630*RES_hh_fec_in!N32/RES_hh_num_in!N32)</f>
        <v>213.02657086929116</v>
      </c>
      <c r="O32" s="77">
        <f>IF(RES_hh_fec_in!O32=0,0,1000*11630*RES_hh_fec_in!O32/RES_hh_num_in!O32)</f>
        <v>233.0333263290504</v>
      </c>
      <c r="P32" s="77">
        <f>IF(RES_hh_fec_in!P32=0,0,1000*11630*RES_hh_fec_in!P32/RES_hh_num_in!P32)</f>
        <v>230.84771452737195</v>
      </c>
      <c r="Q32" s="77">
        <f>IF(RES_hh_fec_in!Q32=0,0,1000*11630*RES_hh_fec_in!Q32/RES_hh_num_in!Q32)</f>
        <v>247.97016944828155</v>
      </c>
      <c r="R32" s="77">
        <f>IF(RES_hh_fec_in!R32=0,0,1000*11630*RES_hh_fec_in!R32/RES_hh_num_in!R32)</f>
        <v>244.9114255855277</v>
      </c>
      <c r="S32" s="77">
        <f>IF(RES_hh_fec_in!S32=0,0,1000*11630*RES_hh_fec_in!S32/RES_hh_num_in!S32)</f>
        <v>261.05414034156496</v>
      </c>
      <c r="T32" s="77">
        <f>IF(RES_hh_fec_in!T32=0,0,1000*11630*RES_hh_fec_in!T32/RES_hh_num_in!T32)</f>
        <v>271.24031509638564</v>
      </c>
      <c r="U32" s="77">
        <f>IF(RES_hh_fec_in!U32=0,0,1000*11630*RES_hh_fec_in!U32/RES_hh_num_in!U32)</f>
        <v>267.71177335064357</v>
      </c>
      <c r="V32" s="77">
        <f>IF(RES_hh_fec_in!V32=0,0,1000*11630*RES_hh_fec_in!V32/RES_hh_num_in!V32)</f>
        <v>266.66109781451132</v>
      </c>
      <c r="W32" s="77">
        <f>IF(RES_hh_fec_in!W32=0,0,1000*11630*RES_hh_fec_in!W32/RES_hh_num_in!W32)</f>
        <v>265.48257058096954</v>
      </c>
      <c r="DA32" s="92" t="s">
        <v>811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11827.883294678555</v>
      </c>
      <c r="D3" s="65">
        <f>IF(RES_hh_tes_in!D3=0,0,1000*11630*RES_hh_tes_in!D3/RES_hh_num_in!D3)</f>
        <v>11698.690959435362</v>
      </c>
      <c r="E3" s="65">
        <f>IF(RES_hh_tes_in!E3=0,0,1000*11630*RES_hh_tes_in!E3/RES_hh_num_in!E3)</f>
        <v>11911.593518900436</v>
      </c>
      <c r="F3" s="65">
        <f>IF(RES_hh_tes_in!F3=0,0,1000*11630*RES_hh_tes_in!F3/RES_hh_num_in!F3)</f>
        <v>11752.587290332229</v>
      </c>
      <c r="G3" s="65">
        <f>IF(RES_hh_tes_in!G3=0,0,1000*11630*RES_hh_tes_in!G3/RES_hh_num_in!G3)</f>
        <v>12583.595134614199</v>
      </c>
      <c r="H3" s="65">
        <f>IF(RES_hh_tes_in!H3=0,0,1000*11630*RES_hh_tes_in!H3/RES_hh_num_in!H3)</f>
        <v>12269.408893965716</v>
      </c>
      <c r="I3" s="65">
        <f>IF(RES_hh_tes_in!I3=0,0,1000*11630*RES_hh_tes_in!I3/RES_hh_num_in!I3)</f>
        <v>11772.352241287739</v>
      </c>
      <c r="J3" s="65">
        <f>IF(RES_hh_tes_in!J3=0,0,1000*11630*RES_hh_tes_in!J3/RES_hh_num_in!J3)</f>
        <v>11600.462065555754</v>
      </c>
      <c r="K3" s="65">
        <f>IF(RES_hh_tes_in!K3=0,0,1000*11630*RES_hh_tes_in!K3/RES_hh_num_in!K3)</f>
        <v>11865.765289138862</v>
      </c>
      <c r="L3" s="65">
        <f>IF(RES_hh_tes_in!L3=0,0,1000*11630*RES_hh_tes_in!L3/RES_hh_num_in!L3)</f>
        <v>13331.164313639232</v>
      </c>
      <c r="M3" s="65">
        <f>IF(RES_hh_tes_in!M3=0,0,1000*11630*RES_hh_tes_in!M3/RES_hh_num_in!M3)</f>
        <v>13066.09967390193</v>
      </c>
      <c r="N3" s="65">
        <f>IF(RES_hh_tes_in!N3=0,0,1000*11630*RES_hh_tes_in!N3/RES_hh_num_in!N3)</f>
        <v>13172.04990504419</v>
      </c>
      <c r="O3" s="65">
        <f>IF(RES_hh_tes_in!O3=0,0,1000*11630*RES_hh_tes_in!O3/RES_hh_num_in!O3)</f>
        <v>12424.816719177983</v>
      </c>
      <c r="P3" s="65">
        <f>IF(RES_hh_tes_in!P3=0,0,1000*11630*RES_hh_tes_in!P3/RES_hh_num_in!P3)</f>
        <v>11027.098798170733</v>
      </c>
      <c r="Q3" s="65">
        <f>IF(RES_hh_tes_in!Q3=0,0,1000*11630*RES_hh_tes_in!Q3/RES_hh_num_in!Q3)</f>
        <v>10841.074127526559</v>
      </c>
      <c r="R3" s="65">
        <f>IF(RES_hh_tes_in!R3=0,0,1000*11630*RES_hh_tes_in!R3/RES_hh_num_in!R3)</f>
        <v>10914.8134485833</v>
      </c>
      <c r="S3" s="65">
        <f>IF(RES_hh_tes_in!S3=0,0,1000*11630*RES_hh_tes_in!S3/RES_hh_num_in!S3)</f>
        <v>10476.576783587459</v>
      </c>
      <c r="T3" s="65">
        <f>IF(RES_hh_tes_in!T3=0,0,1000*11630*RES_hh_tes_in!T3/RES_hh_num_in!T3)</f>
        <v>9878.8197920045204</v>
      </c>
      <c r="U3" s="65">
        <f>IF(RES_hh_tes_in!U3=0,0,1000*11630*RES_hh_tes_in!U3/RES_hh_num_in!U3)</f>
        <v>9088.2135819674386</v>
      </c>
      <c r="V3" s="65">
        <f>IF(RES_hh_tes_in!V3=0,0,1000*11630*RES_hh_tes_in!V3/RES_hh_num_in!V3)</f>
        <v>8678.2919504959573</v>
      </c>
      <c r="W3" s="65">
        <f>IF(RES_hh_tes_in!W3=0,0,1000*11630*RES_hh_tes_in!W3/RES_hh_num_in!W3)</f>
        <v>8559.0579432868271</v>
      </c>
      <c r="DA3" s="87" t="s">
        <v>813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10946.081140515071</v>
      </c>
      <c r="D4" s="69">
        <f>IF(RES_hh_tes_in!D4=0,0,1000*11630*RES_hh_tes_in!D4/RES_hh_num_in!D4)</f>
        <v>10821.525231689533</v>
      </c>
      <c r="E4" s="69">
        <f>IF(RES_hh_tes_in!E4=0,0,1000*11630*RES_hh_tes_in!E4/RES_hh_num_in!E4)</f>
        <v>11028.141763208512</v>
      </c>
      <c r="F4" s="69">
        <f>IF(RES_hh_tes_in!F4=0,0,1000*11630*RES_hh_tes_in!F4/RES_hh_num_in!F4)</f>
        <v>10846.690572411044</v>
      </c>
      <c r="G4" s="69">
        <f>IF(RES_hh_tes_in!G4=0,0,1000*11630*RES_hh_tes_in!G4/RES_hh_num_in!G4)</f>
        <v>11641.09982453114</v>
      </c>
      <c r="H4" s="69">
        <f>IF(RES_hh_tes_in!H4=0,0,1000*11630*RES_hh_tes_in!H4/RES_hh_num_in!H4)</f>
        <v>11316.486826664477</v>
      </c>
      <c r="I4" s="69">
        <f>IF(RES_hh_tes_in!I4=0,0,1000*11630*RES_hh_tes_in!I4/RES_hh_num_in!I4)</f>
        <v>10829.78354730793</v>
      </c>
      <c r="J4" s="69">
        <f>IF(RES_hh_tes_in!J4=0,0,1000*11630*RES_hh_tes_in!J4/RES_hh_num_in!J4)</f>
        <v>10714.175500504116</v>
      </c>
      <c r="K4" s="69">
        <f>IF(RES_hh_tes_in!K4=0,0,1000*11630*RES_hh_tes_in!K4/RES_hh_num_in!K4)</f>
        <v>10920.259356101702</v>
      </c>
      <c r="L4" s="69">
        <f>IF(RES_hh_tes_in!L4=0,0,1000*11630*RES_hh_tes_in!L4/RES_hh_num_in!L4)</f>
        <v>12410.994414430539</v>
      </c>
      <c r="M4" s="69">
        <f>IF(RES_hh_tes_in!M4=0,0,1000*11630*RES_hh_tes_in!M4/RES_hh_num_in!M4)</f>
        <v>12054.220650908102</v>
      </c>
      <c r="N4" s="69">
        <f>IF(RES_hh_tes_in!N4=0,0,1000*11630*RES_hh_tes_in!N4/RES_hh_num_in!N4)</f>
        <v>12178.582748875415</v>
      </c>
      <c r="O4" s="69">
        <f>IF(RES_hh_tes_in!O4=0,0,1000*11630*RES_hh_tes_in!O4/RES_hh_num_in!O4)</f>
        <v>11357.858932255913</v>
      </c>
      <c r="P4" s="69">
        <f>IF(RES_hh_tes_in!P4=0,0,1000*11630*RES_hh_tes_in!P4/RES_hh_num_in!P4)</f>
        <v>9945.2501985169274</v>
      </c>
      <c r="Q4" s="69">
        <f>IF(RES_hh_tes_in!Q4=0,0,1000*11630*RES_hh_tes_in!Q4/RES_hh_num_in!Q4)</f>
        <v>9687.1690588725905</v>
      </c>
      <c r="R4" s="69">
        <f>IF(RES_hh_tes_in!R4=0,0,1000*11630*RES_hh_tes_in!R4/RES_hh_num_in!R4)</f>
        <v>9695.440891412456</v>
      </c>
      <c r="S4" s="69">
        <f>IF(RES_hh_tes_in!S4=0,0,1000*11630*RES_hh_tes_in!S4/RES_hh_num_in!S4)</f>
        <v>9293.5983334140637</v>
      </c>
      <c r="T4" s="69">
        <f>IF(RES_hh_tes_in!T4=0,0,1000*11630*RES_hh_tes_in!T4/RES_hh_num_in!T4)</f>
        <v>8636.9286643403775</v>
      </c>
      <c r="U4" s="69">
        <f>IF(RES_hh_tes_in!U4=0,0,1000*11630*RES_hh_tes_in!U4/RES_hh_num_in!U4)</f>
        <v>7846.5091598655508</v>
      </c>
      <c r="V4" s="69">
        <f>IF(RES_hh_tes_in!V4=0,0,1000*11630*RES_hh_tes_in!V4/RES_hh_num_in!V4)</f>
        <v>7453.8792518895489</v>
      </c>
      <c r="W4" s="69">
        <f>IF(RES_hh_tes_in!W4=0,0,1000*11630*RES_hh_tes_in!W4/RES_hh_num_in!W4)</f>
        <v>7296.8333686009883</v>
      </c>
      <c r="DA4" s="88" t="s">
        <v>814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0</v>
      </c>
      <c r="D5" s="72">
        <f>IF(RES_hh_tes_in!D5=0,0,1000*11630*RES_hh_tes_in!D5/RES_hh_num_in!D5)</f>
        <v>0</v>
      </c>
      <c r="E5" s="72">
        <f>IF(RES_hh_tes_in!E5=0,0,1000*11630*RES_hh_tes_in!E5/RES_hh_num_in!E5)</f>
        <v>0</v>
      </c>
      <c r="F5" s="72">
        <f>IF(RES_hh_tes_in!F5=0,0,1000*11630*RES_hh_tes_in!F5/RES_hh_num_in!F5)</f>
        <v>0</v>
      </c>
      <c r="G5" s="72">
        <f>IF(RES_hh_tes_in!G5=0,0,1000*11630*RES_hh_tes_in!G5/RES_hh_num_in!G5)</f>
        <v>0</v>
      </c>
      <c r="H5" s="72">
        <f>IF(RES_hh_tes_in!H5=0,0,1000*11630*RES_hh_tes_in!H5/RES_hh_num_in!H5)</f>
        <v>0</v>
      </c>
      <c r="I5" s="72">
        <f>IF(RES_hh_tes_in!I5=0,0,1000*11630*RES_hh_tes_in!I5/RES_hh_num_in!I5)</f>
        <v>0</v>
      </c>
      <c r="J5" s="72">
        <f>IF(RES_hh_tes_in!J5=0,0,1000*11630*RES_hh_tes_in!J5/RES_hh_num_in!J5)</f>
        <v>0</v>
      </c>
      <c r="K5" s="72">
        <f>IF(RES_hh_tes_in!K5=0,0,1000*11630*RES_hh_tes_in!K5/RES_hh_num_in!K5)</f>
        <v>0</v>
      </c>
      <c r="L5" s="72">
        <f>IF(RES_hh_tes_in!L5=0,0,1000*11630*RES_hh_tes_in!L5/RES_hh_num_in!L5)</f>
        <v>0</v>
      </c>
      <c r="M5" s="72">
        <f>IF(RES_hh_tes_in!M5=0,0,1000*11630*RES_hh_tes_in!M5/RES_hh_num_in!M5)</f>
        <v>0</v>
      </c>
      <c r="N5" s="72">
        <f>IF(RES_hh_tes_in!N5=0,0,1000*11630*RES_hh_tes_in!N5/RES_hh_num_in!N5)</f>
        <v>0</v>
      </c>
      <c r="O5" s="72">
        <f>IF(RES_hh_tes_in!O5=0,0,1000*11630*RES_hh_tes_in!O5/RES_hh_num_in!O5)</f>
        <v>0</v>
      </c>
      <c r="P5" s="72">
        <f>IF(RES_hh_tes_in!P5=0,0,1000*11630*RES_hh_tes_in!P5/RES_hh_num_in!P5)</f>
        <v>0</v>
      </c>
      <c r="Q5" s="72">
        <f>IF(RES_hh_tes_in!Q5=0,0,1000*11630*RES_hh_tes_in!Q5/RES_hh_num_in!Q5)</f>
        <v>0</v>
      </c>
      <c r="R5" s="72">
        <f>IF(RES_hh_tes_in!R5=0,0,1000*11630*RES_hh_tes_in!R5/RES_hh_num_in!R5)</f>
        <v>0</v>
      </c>
      <c r="S5" s="72">
        <f>IF(RES_hh_tes_in!S5=0,0,1000*11630*RES_hh_tes_in!S5/RES_hh_num_in!S5)</f>
        <v>0</v>
      </c>
      <c r="T5" s="72">
        <f>IF(RES_hh_tes_in!T5=0,0,1000*11630*RES_hh_tes_in!T5/RES_hh_num_in!T5)</f>
        <v>0</v>
      </c>
      <c r="U5" s="72">
        <f>IF(RES_hh_tes_in!U5=0,0,1000*11630*RES_hh_tes_in!U5/RES_hh_num_in!U5)</f>
        <v>0</v>
      </c>
      <c r="V5" s="72">
        <f>IF(RES_hh_tes_in!V5=0,0,1000*11630*RES_hh_tes_in!V5/RES_hh_num_in!V5)</f>
        <v>0</v>
      </c>
      <c r="W5" s="72">
        <f>IF(RES_hh_tes_in!W5=0,0,1000*11630*RES_hh_tes_in!W5/RES_hh_num_in!W5)</f>
        <v>0</v>
      </c>
      <c r="DA5" s="89" t="s">
        <v>815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0</v>
      </c>
      <c r="D6" s="72">
        <f>IF(RES_hh_tes_in!D6=0,0,1000*11630*RES_hh_tes_in!D6/RES_hh_num_in!D6)</f>
        <v>10851.930389527164</v>
      </c>
      <c r="E6" s="72">
        <f>IF(RES_hh_tes_in!E6=0,0,1000*11630*RES_hh_tes_in!E6/RES_hh_num_in!E6)</f>
        <v>12754.905979893463</v>
      </c>
      <c r="F6" s="72">
        <f>IF(RES_hh_tes_in!F6=0,0,1000*11630*RES_hh_tes_in!F6/RES_hh_num_in!F6)</f>
        <v>9611.5451958293888</v>
      </c>
      <c r="G6" s="72">
        <f>IF(RES_hh_tes_in!G6=0,0,1000*11630*RES_hh_tes_in!G6/RES_hh_num_in!G6)</f>
        <v>12382.30299221763</v>
      </c>
      <c r="H6" s="72">
        <f>IF(RES_hh_tes_in!H6=0,0,1000*11630*RES_hh_tes_in!H6/RES_hh_num_in!H6)</f>
        <v>10954.045683707476</v>
      </c>
      <c r="I6" s="72">
        <f>IF(RES_hh_tes_in!I6=0,0,1000*11630*RES_hh_tes_in!I6/RES_hh_num_in!I6)</f>
        <v>11478.352471399483</v>
      </c>
      <c r="J6" s="72">
        <f>IF(RES_hh_tes_in!J6=0,0,1000*11630*RES_hh_tes_in!J6/RES_hh_num_in!J6)</f>
        <v>10934.589935689668</v>
      </c>
      <c r="K6" s="72">
        <f>IF(RES_hh_tes_in!K6=0,0,1000*11630*RES_hh_tes_in!K6/RES_hh_num_in!K6)</f>
        <v>10746.324305486696</v>
      </c>
      <c r="L6" s="72">
        <f>IF(RES_hh_tes_in!L6=0,0,1000*11630*RES_hh_tes_in!L6/RES_hh_num_in!L6)</f>
        <v>0</v>
      </c>
      <c r="M6" s="72">
        <f>IF(RES_hh_tes_in!M6=0,0,1000*11630*RES_hh_tes_in!M6/RES_hh_num_in!M6)</f>
        <v>0</v>
      </c>
      <c r="N6" s="72">
        <f>IF(RES_hh_tes_in!N6=0,0,1000*11630*RES_hh_tes_in!N6/RES_hh_num_in!N6)</f>
        <v>10763.67016028722</v>
      </c>
      <c r="O6" s="72">
        <f>IF(RES_hh_tes_in!O6=0,0,1000*11630*RES_hh_tes_in!O6/RES_hh_num_in!O6)</f>
        <v>9882.2162270095196</v>
      </c>
      <c r="P6" s="72">
        <f>IF(RES_hh_tes_in!P6=0,0,1000*11630*RES_hh_tes_in!P6/RES_hh_num_in!P6)</f>
        <v>12655.663107860011</v>
      </c>
      <c r="Q6" s="72">
        <f>IF(RES_hh_tes_in!Q6=0,0,1000*11630*RES_hh_tes_in!Q6/RES_hh_num_in!Q6)</f>
        <v>0</v>
      </c>
      <c r="R6" s="72">
        <f>IF(RES_hh_tes_in!R6=0,0,1000*11630*RES_hh_tes_in!R6/RES_hh_num_in!R6)</f>
        <v>8959.8805099427154</v>
      </c>
      <c r="S6" s="72">
        <f>IF(RES_hh_tes_in!S6=0,0,1000*11630*RES_hh_tes_in!S6/RES_hh_num_in!S6)</f>
        <v>8924.3137286397687</v>
      </c>
      <c r="T6" s="72">
        <f>IF(RES_hh_tes_in!T6=0,0,1000*11630*RES_hh_tes_in!T6/RES_hh_num_in!T6)</f>
        <v>8403.8106622499108</v>
      </c>
      <c r="U6" s="72">
        <f>IF(RES_hh_tes_in!U6=0,0,1000*11630*RES_hh_tes_in!U6/RES_hh_num_in!U6)</f>
        <v>8072.7667730448629</v>
      </c>
      <c r="V6" s="72">
        <f>IF(RES_hh_tes_in!V6=0,0,1000*11630*RES_hh_tes_in!V6/RES_hh_num_in!V6)</f>
        <v>7806.377830278112</v>
      </c>
      <c r="W6" s="72">
        <f>IF(RES_hh_tes_in!W6=0,0,1000*11630*RES_hh_tes_in!W6/RES_hh_num_in!W6)</f>
        <v>7014.7261326204498</v>
      </c>
      <c r="DA6" s="89" t="s">
        <v>816</v>
      </c>
    </row>
    <row r="7" spans="1:105" ht="12" customHeight="1" x14ac:dyDescent="0.25">
      <c r="A7" s="28" t="s">
        <v>205</v>
      </c>
      <c r="B7" s="72"/>
      <c r="C7" s="72">
        <f>IF(RES_hh_tes_in!C7=0,0,1000*11630*RES_hh_tes_in!C7/RES_hh_num_in!C7)</f>
        <v>10657.439069104781</v>
      </c>
      <c r="D7" s="72">
        <f>IF(RES_hh_tes_in!D7=0,0,1000*11630*RES_hh_tes_in!D7/RES_hh_num_in!D7)</f>
        <v>0</v>
      </c>
      <c r="E7" s="72">
        <f>IF(RES_hh_tes_in!E7=0,0,1000*11630*RES_hh_tes_in!E7/RES_hh_num_in!E7)</f>
        <v>0</v>
      </c>
      <c r="F7" s="72">
        <f>IF(RES_hh_tes_in!F7=0,0,1000*11630*RES_hh_tes_in!F7/RES_hh_num_in!F7)</f>
        <v>0</v>
      </c>
      <c r="G7" s="72">
        <f>IF(RES_hh_tes_in!G7=0,0,1000*11630*RES_hh_tes_in!G7/RES_hh_num_in!G7)</f>
        <v>12948.994272462614</v>
      </c>
      <c r="H7" s="72">
        <f>IF(RES_hh_tes_in!H7=0,0,1000*11630*RES_hh_tes_in!H7/RES_hh_num_in!H7)</f>
        <v>10779.931969123092</v>
      </c>
      <c r="I7" s="72">
        <f>IF(RES_hh_tes_in!I7=0,0,1000*11630*RES_hh_tes_in!I7/RES_hh_num_in!I7)</f>
        <v>10109.573900914165</v>
      </c>
      <c r="J7" s="72">
        <f>IF(RES_hh_tes_in!J7=0,0,1000*11630*RES_hh_tes_in!J7/RES_hh_num_in!J7)</f>
        <v>10395.513268705936</v>
      </c>
      <c r="K7" s="72">
        <f>IF(RES_hh_tes_in!K7=0,0,1000*11630*RES_hh_tes_in!K7/RES_hh_num_in!K7)</f>
        <v>10652.554750686024</v>
      </c>
      <c r="L7" s="72">
        <f>IF(RES_hh_tes_in!L7=0,0,1000*11630*RES_hh_tes_in!L7/RES_hh_num_in!L7)</f>
        <v>11069.724742794997</v>
      </c>
      <c r="M7" s="72">
        <f>IF(RES_hh_tes_in!M7=0,0,1000*11630*RES_hh_tes_in!M7/RES_hh_num_in!M7)</f>
        <v>10588.067389140408</v>
      </c>
      <c r="N7" s="72">
        <f>IF(RES_hh_tes_in!N7=0,0,1000*11630*RES_hh_tes_in!N7/RES_hh_num_in!N7)</f>
        <v>11451.421862441071</v>
      </c>
      <c r="O7" s="72">
        <f>IF(RES_hh_tes_in!O7=0,0,1000*11630*RES_hh_tes_in!O7/RES_hh_num_in!O7)</f>
        <v>11579.4683815644</v>
      </c>
      <c r="P7" s="72">
        <f>IF(RES_hh_tes_in!P7=0,0,1000*11630*RES_hh_tes_in!P7/RES_hh_num_in!P7)</f>
        <v>10066.600898011382</v>
      </c>
      <c r="Q7" s="72">
        <f>IF(RES_hh_tes_in!Q7=0,0,1000*11630*RES_hh_tes_in!Q7/RES_hh_num_in!Q7)</f>
        <v>9986.6415543558451</v>
      </c>
      <c r="R7" s="72">
        <f>IF(RES_hh_tes_in!R7=0,0,1000*11630*RES_hh_tes_in!R7/RES_hh_num_in!R7)</f>
        <v>0</v>
      </c>
      <c r="S7" s="72">
        <f>IF(RES_hh_tes_in!S7=0,0,1000*11630*RES_hh_tes_in!S7/RES_hh_num_in!S7)</f>
        <v>0</v>
      </c>
      <c r="T7" s="72">
        <f>IF(RES_hh_tes_in!T7=0,0,1000*11630*RES_hh_tes_in!T7/RES_hh_num_in!T7)</f>
        <v>7783.7426473482819</v>
      </c>
      <c r="U7" s="72">
        <f>IF(RES_hh_tes_in!U7=0,0,1000*11630*RES_hh_tes_in!U7/RES_hh_num_in!U7)</f>
        <v>7201.0001108524029</v>
      </c>
      <c r="V7" s="72">
        <f>IF(RES_hh_tes_in!V7=0,0,1000*11630*RES_hh_tes_in!V7/RES_hh_num_in!V7)</f>
        <v>7269.5931948092457</v>
      </c>
      <c r="W7" s="72">
        <f>IF(RES_hh_tes_in!W7=0,0,1000*11630*RES_hh_tes_in!W7/RES_hh_num_in!W7)</f>
        <v>6987.3488055476855</v>
      </c>
      <c r="DA7" s="89" t="s">
        <v>817</v>
      </c>
    </row>
    <row r="8" spans="1:105" ht="12" customHeight="1" x14ac:dyDescent="0.25">
      <c r="A8" s="28" t="s">
        <v>192</v>
      </c>
      <c r="B8" s="72"/>
      <c r="C8" s="72">
        <f>IF(RES_hh_tes_in!C8=0,0,1000*11630*RES_hh_tes_in!C8/RES_hh_num_in!C8)</f>
        <v>12039.497746392288</v>
      </c>
      <c r="D8" s="72">
        <f>IF(RES_hh_tes_in!D8=0,0,1000*11630*RES_hh_tes_in!D8/RES_hh_num_in!D8)</f>
        <v>0</v>
      </c>
      <c r="E8" s="72">
        <f>IF(RES_hh_tes_in!E8=0,0,1000*11630*RES_hh_tes_in!E8/RES_hh_num_in!E8)</f>
        <v>0</v>
      </c>
      <c r="F8" s="72">
        <f>IF(RES_hh_tes_in!F8=0,0,1000*11630*RES_hh_tes_in!F8/RES_hh_num_in!F8)</f>
        <v>0</v>
      </c>
      <c r="G8" s="72">
        <f>IF(RES_hh_tes_in!G8=0,0,1000*11630*RES_hh_tes_in!G8/RES_hh_num_in!G8)</f>
        <v>0</v>
      </c>
      <c r="H8" s="72">
        <f>IF(RES_hh_tes_in!H8=0,0,1000*11630*RES_hh_tes_in!H8/RES_hh_num_in!H8)</f>
        <v>8873.814988564749</v>
      </c>
      <c r="I8" s="72">
        <f>IF(RES_hh_tes_in!I8=0,0,1000*11630*RES_hh_tes_in!I8/RES_hh_num_in!I8)</f>
        <v>7407.8621989887433</v>
      </c>
      <c r="J8" s="72">
        <f>IF(RES_hh_tes_in!J8=0,0,1000*11630*RES_hh_tes_in!J8/RES_hh_num_in!J8)</f>
        <v>11843.381869393115</v>
      </c>
      <c r="K8" s="72">
        <f>IF(RES_hh_tes_in!K8=0,0,1000*11630*RES_hh_tes_in!K8/RES_hh_num_in!K8)</f>
        <v>13195.923014867723</v>
      </c>
      <c r="L8" s="72">
        <f>IF(RES_hh_tes_in!L8=0,0,1000*11630*RES_hh_tes_in!L8/RES_hh_num_in!L8)</f>
        <v>14437.904930357874</v>
      </c>
      <c r="M8" s="72">
        <f>IF(RES_hh_tes_in!M8=0,0,1000*11630*RES_hh_tes_in!M8/RES_hh_num_in!M8)</f>
        <v>0</v>
      </c>
      <c r="N8" s="72">
        <f>IF(RES_hh_tes_in!N8=0,0,1000*11630*RES_hh_tes_in!N8/RES_hh_num_in!N8)</f>
        <v>0</v>
      </c>
      <c r="O8" s="72">
        <f>IF(RES_hh_tes_in!O8=0,0,1000*11630*RES_hh_tes_in!O8/RES_hh_num_in!O8)</f>
        <v>10549.559473141673</v>
      </c>
      <c r="P8" s="72">
        <f>IF(RES_hh_tes_in!P8=0,0,1000*11630*RES_hh_tes_in!P8/RES_hh_num_in!P8)</f>
        <v>9908.1802684672548</v>
      </c>
      <c r="Q8" s="72">
        <f>IF(RES_hh_tes_in!Q8=0,0,1000*11630*RES_hh_tes_in!Q8/RES_hh_num_in!Q8)</f>
        <v>9717.4551118643594</v>
      </c>
      <c r="R8" s="72">
        <f>IF(RES_hh_tes_in!R8=0,0,1000*11630*RES_hh_tes_in!R8/RES_hh_num_in!R8)</f>
        <v>0</v>
      </c>
      <c r="S8" s="72">
        <f>IF(RES_hh_tes_in!S8=0,0,1000*11630*RES_hh_tes_in!S8/RES_hh_num_in!S8)</f>
        <v>0</v>
      </c>
      <c r="T8" s="72">
        <f>IF(RES_hh_tes_in!T8=0,0,1000*11630*RES_hh_tes_in!T8/RES_hh_num_in!T8)</f>
        <v>0</v>
      </c>
      <c r="U8" s="72">
        <f>IF(RES_hh_tes_in!U8=0,0,1000*11630*RES_hh_tes_in!U8/RES_hh_num_in!U8)</f>
        <v>0</v>
      </c>
      <c r="V8" s="72">
        <f>IF(RES_hh_tes_in!V8=0,0,1000*11630*RES_hh_tes_in!V8/RES_hh_num_in!V8)</f>
        <v>4622.1116404439526</v>
      </c>
      <c r="W8" s="72">
        <f>IF(RES_hh_tes_in!W8=0,0,1000*11630*RES_hh_tes_in!W8/RES_hh_num_in!W8)</f>
        <v>0</v>
      </c>
      <c r="DA8" s="89" t="s">
        <v>818</v>
      </c>
    </row>
    <row r="9" spans="1:105" ht="12" customHeight="1" x14ac:dyDescent="0.25">
      <c r="A9" s="28" t="s">
        <v>207</v>
      </c>
      <c r="B9" s="72"/>
      <c r="C9" s="72">
        <f>IF(RES_hh_tes_in!C9=0,0,1000*11630*RES_hh_tes_in!C9/RES_hh_num_in!C9)</f>
        <v>10309.17084579674</v>
      </c>
      <c r="D9" s="72">
        <f>IF(RES_hh_tes_in!D9=0,0,1000*11630*RES_hh_tes_in!D9/RES_hh_num_in!D9)</f>
        <v>10568.707716846573</v>
      </c>
      <c r="E9" s="72">
        <f>IF(RES_hh_tes_in!E9=0,0,1000*11630*RES_hh_tes_in!E9/RES_hh_num_in!E9)</f>
        <v>10825.430282392999</v>
      </c>
      <c r="F9" s="72">
        <f>IF(RES_hh_tes_in!F9=0,0,1000*11630*RES_hh_tes_in!F9/RES_hh_num_in!F9)</f>
        <v>10622.806218082202</v>
      </c>
      <c r="G9" s="72">
        <f>IF(RES_hh_tes_in!G9=0,0,1000*11630*RES_hh_tes_in!G9/RES_hh_num_in!G9)</f>
        <v>11513.370761550461</v>
      </c>
      <c r="H9" s="72">
        <f>IF(RES_hh_tes_in!H9=0,0,1000*11630*RES_hh_tes_in!H9/RES_hh_num_in!H9)</f>
        <v>10810.720052324943</v>
      </c>
      <c r="I9" s="72">
        <f>IF(RES_hh_tes_in!I9=0,0,1000*11630*RES_hh_tes_in!I9/RES_hh_num_in!I9)</f>
        <v>10744.285810327436</v>
      </c>
      <c r="J9" s="72">
        <f>IF(RES_hh_tes_in!J9=0,0,1000*11630*RES_hh_tes_in!J9/RES_hh_num_in!J9)</f>
        <v>11125.222716476375</v>
      </c>
      <c r="K9" s="72">
        <f>IF(RES_hh_tes_in!K9=0,0,1000*11630*RES_hh_tes_in!K9/RES_hh_num_in!K9)</f>
        <v>10386.010370523136</v>
      </c>
      <c r="L9" s="72">
        <f>IF(RES_hh_tes_in!L9=0,0,1000*11630*RES_hh_tes_in!L9/RES_hh_num_in!L9)</f>
        <v>9258.267027552376</v>
      </c>
      <c r="M9" s="72">
        <f>IF(RES_hh_tes_in!M9=0,0,1000*11630*RES_hh_tes_in!M9/RES_hh_num_in!M9)</f>
        <v>13966.237557598619</v>
      </c>
      <c r="N9" s="72">
        <f>IF(RES_hh_tes_in!N9=0,0,1000*11630*RES_hh_tes_in!N9/RES_hh_num_in!N9)</f>
        <v>13231.671718835294</v>
      </c>
      <c r="O9" s="72">
        <f>IF(RES_hh_tes_in!O9=0,0,1000*11630*RES_hh_tes_in!O9/RES_hh_num_in!O9)</f>
        <v>10700.39360554288</v>
      </c>
      <c r="P9" s="72">
        <f>IF(RES_hh_tes_in!P9=0,0,1000*11630*RES_hh_tes_in!P9/RES_hh_num_in!P9)</f>
        <v>0</v>
      </c>
      <c r="Q9" s="72">
        <f>IF(RES_hh_tes_in!Q9=0,0,1000*11630*RES_hh_tes_in!Q9/RES_hh_num_in!Q9)</f>
        <v>9617.6723023267041</v>
      </c>
      <c r="R9" s="72">
        <f>IF(RES_hh_tes_in!R9=0,0,1000*11630*RES_hh_tes_in!R9/RES_hh_num_in!R9)</f>
        <v>9333.4330938537569</v>
      </c>
      <c r="S9" s="72">
        <f>IF(RES_hh_tes_in!S9=0,0,1000*11630*RES_hh_tes_in!S9/RES_hh_num_in!S9)</f>
        <v>9200.0874857239269</v>
      </c>
      <c r="T9" s="72">
        <f>IF(RES_hh_tes_in!T9=0,0,1000*11630*RES_hh_tes_in!T9/RES_hh_num_in!T9)</f>
        <v>7721.4221447285927</v>
      </c>
      <c r="U9" s="72">
        <f>IF(RES_hh_tes_in!U9=0,0,1000*11630*RES_hh_tes_in!U9/RES_hh_num_in!U9)</f>
        <v>7147.4983968332344</v>
      </c>
      <c r="V9" s="72">
        <f>IF(RES_hh_tes_in!V9=0,0,1000*11630*RES_hh_tes_in!V9/RES_hh_num_in!V9)</f>
        <v>7485.4239596653351</v>
      </c>
      <c r="W9" s="72">
        <f>IF(RES_hh_tes_in!W9=0,0,1000*11630*RES_hh_tes_in!W9/RES_hh_num_in!W9)</f>
        <v>6998.9058807886686</v>
      </c>
      <c r="DA9" s="89" t="s">
        <v>819</v>
      </c>
    </row>
    <row r="10" spans="1:105" ht="12" customHeight="1" x14ac:dyDescent="0.25">
      <c r="A10" s="28" t="s">
        <v>202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DA10" s="89" t="s">
        <v>820</v>
      </c>
    </row>
    <row r="11" spans="1:105" ht="12" customHeight="1" x14ac:dyDescent="0.25">
      <c r="A11" s="28" t="s">
        <v>203</v>
      </c>
      <c r="B11" s="72"/>
      <c r="C11" s="72">
        <f>IF(RES_hh_tes_in!C11=0,0,1000*11630*RES_hh_tes_in!C11/RES_hh_num_in!C11)</f>
        <v>11056.062791919925</v>
      </c>
      <c r="D11" s="72">
        <f>IF(RES_hh_tes_in!D11=0,0,1000*11630*RES_hh_tes_in!D11/RES_hh_num_in!D11)</f>
        <v>10845.870431475501</v>
      </c>
      <c r="E11" s="72">
        <f>IF(RES_hh_tes_in!E11=0,0,1000*11630*RES_hh_tes_in!E11/RES_hh_num_in!E11)</f>
        <v>10835.293364502124</v>
      </c>
      <c r="F11" s="72">
        <f>IF(RES_hh_tes_in!F11=0,0,1000*11630*RES_hh_tes_in!F11/RES_hh_num_in!F11)</f>
        <v>10733.803298645791</v>
      </c>
      <c r="G11" s="72">
        <f>IF(RES_hh_tes_in!G11=0,0,1000*11630*RES_hh_tes_in!G11/RES_hh_num_in!G11)</f>
        <v>11218.448916680858</v>
      </c>
      <c r="H11" s="72">
        <f>IF(RES_hh_tes_in!H11=0,0,1000*11630*RES_hh_tes_in!H11/RES_hh_num_in!H11)</f>
        <v>11348.870101936109</v>
      </c>
      <c r="I11" s="72">
        <f>IF(RES_hh_tes_in!I11=0,0,1000*11630*RES_hh_tes_in!I11/RES_hh_num_in!I11)</f>
        <v>11230.19125550066</v>
      </c>
      <c r="J11" s="72">
        <f>IF(RES_hh_tes_in!J11=0,0,1000*11630*RES_hh_tes_in!J11/RES_hh_num_in!J11)</f>
        <v>10541.809090597713</v>
      </c>
      <c r="K11" s="72">
        <f>IF(RES_hh_tes_in!K11=0,0,1000*11630*RES_hh_tes_in!K11/RES_hh_num_in!K11)</f>
        <v>10621.202554480486</v>
      </c>
      <c r="L11" s="72">
        <f>IF(RES_hh_tes_in!L11=0,0,1000*11630*RES_hh_tes_in!L11/RES_hh_num_in!L11)</f>
        <v>13629.532702168024</v>
      </c>
      <c r="M11" s="72">
        <f>IF(RES_hh_tes_in!M11=0,0,1000*11630*RES_hh_tes_in!M11/RES_hh_num_in!M11)</f>
        <v>10821.018205992308</v>
      </c>
      <c r="N11" s="72">
        <f>IF(RES_hh_tes_in!N11=0,0,1000*11630*RES_hh_tes_in!N11/RES_hh_num_in!N11)</f>
        <v>11843.008380566995</v>
      </c>
      <c r="O11" s="72">
        <f>IF(RES_hh_tes_in!O11=0,0,1000*11630*RES_hh_tes_in!O11/RES_hh_num_in!O11)</f>
        <v>11313.1590860586</v>
      </c>
      <c r="P11" s="72">
        <f>IF(RES_hh_tes_in!P11=0,0,1000*11630*RES_hh_tes_in!P11/RES_hh_num_in!P11)</f>
        <v>9905.5343588581527</v>
      </c>
      <c r="Q11" s="72">
        <f>IF(RES_hh_tes_in!Q11=0,0,1000*11630*RES_hh_tes_in!Q11/RES_hh_num_in!Q11)</f>
        <v>9633.4066571323347</v>
      </c>
      <c r="R11" s="72">
        <f>IF(RES_hh_tes_in!R11=0,0,1000*11630*RES_hh_tes_in!R11/RES_hh_num_in!R11)</f>
        <v>9612.3195976988336</v>
      </c>
      <c r="S11" s="72">
        <f>IF(RES_hh_tes_in!S11=0,0,1000*11630*RES_hh_tes_in!S11/RES_hh_num_in!S11)</f>
        <v>9207.2835417201914</v>
      </c>
      <c r="T11" s="72">
        <f>IF(RES_hh_tes_in!T11=0,0,1000*11630*RES_hh_tes_in!T11/RES_hh_num_in!T11)</f>
        <v>8599.3263444305248</v>
      </c>
      <c r="U11" s="72">
        <f>IF(RES_hh_tes_in!U11=0,0,1000*11630*RES_hh_tes_in!U11/RES_hh_num_in!U11)</f>
        <v>8004.5967134258544</v>
      </c>
      <c r="V11" s="72">
        <f>IF(RES_hh_tes_in!V11=0,0,1000*11630*RES_hh_tes_in!V11/RES_hh_num_in!V11)</f>
        <v>7213.3301235747203</v>
      </c>
      <c r="W11" s="72">
        <f>IF(RES_hh_tes_in!W11=0,0,1000*11630*RES_hh_tes_in!W11/RES_hh_num_in!W11)</f>
        <v>7420.3423912215994</v>
      </c>
      <c r="DA11" s="89" t="s">
        <v>821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10758.776077882221</v>
      </c>
      <c r="D12" s="72">
        <f>IF(RES_hh_tes_in!D12=0,0,1000*11630*RES_hh_tes_in!D12/RES_hh_num_in!D12)</f>
        <v>10782.279050619498</v>
      </c>
      <c r="E12" s="72">
        <f>IF(RES_hh_tes_in!E12=0,0,1000*11630*RES_hh_tes_in!E12/RES_hh_num_in!E12)</f>
        <v>11139.557315030348</v>
      </c>
      <c r="F12" s="72">
        <f>IF(RES_hh_tes_in!F12=0,0,1000*11630*RES_hh_tes_in!F12/RES_hh_num_in!F12)</f>
        <v>10927.056967498032</v>
      </c>
      <c r="G12" s="72">
        <f>IF(RES_hh_tes_in!G12=0,0,1000*11630*RES_hh_tes_in!G12/RES_hh_num_in!G12)</f>
        <v>11719.378018410402</v>
      </c>
      <c r="H12" s="72">
        <f>IF(RES_hh_tes_in!H12=0,0,1000*11630*RES_hh_tes_in!H12/RES_hh_num_in!H12)</f>
        <v>11416.832474081632</v>
      </c>
      <c r="I12" s="72">
        <f>IF(RES_hh_tes_in!I12=0,0,1000*11630*RES_hh_tes_in!I12/RES_hh_num_in!I12)</f>
        <v>10818.495582029052</v>
      </c>
      <c r="J12" s="72">
        <f>IF(RES_hh_tes_in!J12=0,0,1000*11630*RES_hh_tes_in!J12/RES_hh_num_in!J12)</f>
        <v>10824.156374311879</v>
      </c>
      <c r="K12" s="72">
        <f>IF(RES_hh_tes_in!K12=0,0,1000*11630*RES_hh_tes_in!K12/RES_hh_num_in!K12)</f>
        <v>11061.589644698452</v>
      </c>
      <c r="L12" s="72">
        <f>IF(RES_hh_tes_in!L12=0,0,1000*11630*RES_hh_tes_in!L12/RES_hh_num_in!L12)</f>
        <v>13298.564668521671</v>
      </c>
      <c r="M12" s="72">
        <f>IF(RES_hh_tes_in!M12=0,0,1000*11630*RES_hh_tes_in!M12/RES_hh_num_in!M12)</f>
        <v>12063.750767732974</v>
      </c>
      <c r="N12" s="72">
        <f>IF(RES_hh_tes_in!N12=0,0,1000*11630*RES_hh_tes_in!N12/RES_hh_num_in!N12)</f>
        <v>11806.608128560381</v>
      </c>
      <c r="O12" s="72">
        <f>IF(RES_hh_tes_in!O12=0,0,1000*11630*RES_hh_tes_in!O12/RES_hh_num_in!O12)</f>
        <v>11108.633540887879</v>
      </c>
      <c r="P12" s="72">
        <f>IF(RES_hh_tes_in!P12=0,0,1000*11630*RES_hh_tes_in!P12/RES_hh_num_in!P12)</f>
        <v>10075.649396496281</v>
      </c>
      <c r="Q12" s="72">
        <f>IF(RES_hh_tes_in!Q12=0,0,1000*11630*RES_hh_tes_in!Q12/RES_hh_num_in!Q12)</f>
        <v>9402.3288245000185</v>
      </c>
      <c r="R12" s="72">
        <f>IF(RES_hh_tes_in!R12=0,0,1000*11630*RES_hh_tes_in!R12/RES_hh_num_in!R12)</f>
        <v>9877.1533205222549</v>
      </c>
      <c r="S12" s="72">
        <f>IF(RES_hh_tes_in!S12=0,0,1000*11630*RES_hh_tes_in!S12/RES_hh_num_in!S12)</f>
        <v>9195.0285918294976</v>
      </c>
      <c r="T12" s="72">
        <f>IF(RES_hh_tes_in!T12=0,0,1000*11630*RES_hh_tes_in!T12/RES_hh_num_in!T12)</f>
        <v>8627.3626837265801</v>
      </c>
      <c r="U12" s="72">
        <f>IF(RES_hh_tes_in!U12=0,0,1000*11630*RES_hh_tes_in!U12/RES_hh_num_in!U12)</f>
        <v>7799.4946363517156</v>
      </c>
      <c r="V12" s="72">
        <f>IF(RES_hh_tes_in!V12=0,0,1000*11630*RES_hh_tes_in!V12/RES_hh_num_in!V12)</f>
        <v>7743.4215894122462</v>
      </c>
      <c r="W12" s="72">
        <f>IF(RES_hh_tes_in!W12=0,0,1000*11630*RES_hh_tes_in!W12/RES_hh_num_in!W12)</f>
        <v>7015.8171822422719</v>
      </c>
      <c r="DA12" s="89" t="s">
        <v>822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10836.512100154019</v>
      </c>
      <c r="D13" s="74">
        <f>IF(RES_hh_tes_in!D13=0,0,1000*11630*RES_hh_tes_in!D13/RES_hh_num_in!D13)</f>
        <v>0</v>
      </c>
      <c r="E13" s="74">
        <f>IF(RES_hh_tes_in!E13=0,0,1000*11630*RES_hh_tes_in!E13/RES_hh_num_in!E13)</f>
        <v>10865.724809897571</v>
      </c>
      <c r="F13" s="74">
        <f>IF(RES_hh_tes_in!F13=0,0,1000*11630*RES_hh_tes_in!F13/RES_hh_num_in!F13)</f>
        <v>10706.810176859779</v>
      </c>
      <c r="G13" s="74">
        <f>IF(RES_hh_tes_in!G13=0,0,1000*11630*RES_hh_tes_in!G13/RES_hh_num_in!G13)</f>
        <v>11233.024962008527</v>
      </c>
      <c r="H13" s="74">
        <f>IF(RES_hh_tes_in!H13=0,0,1000*11630*RES_hh_tes_in!H13/RES_hh_num_in!H13)</f>
        <v>10993.232675047395</v>
      </c>
      <c r="I13" s="74">
        <f>IF(RES_hh_tes_in!I13=0,0,1000*11630*RES_hh_tes_in!I13/RES_hh_num_in!I13)</f>
        <v>10500.879149349479</v>
      </c>
      <c r="J13" s="74">
        <f>IF(RES_hh_tes_in!J13=0,0,1000*11630*RES_hh_tes_in!J13/RES_hh_num_in!J13)</f>
        <v>10336.169011015842</v>
      </c>
      <c r="K13" s="74">
        <f>IF(RES_hh_tes_in!K13=0,0,1000*11630*RES_hh_tes_in!K13/RES_hh_num_in!K13)</f>
        <v>11122.238706613138</v>
      </c>
      <c r="L13" s="74">
        <f>IF(RES_hh_tes_in!L13=0,0,1000*11630*RES_hh_tes_in!L13/RES_hh_num_in!L13)</f>
        <v>12743.231889888193</v>
      </c>
      <c r="M13" s="74">
        <f>IF(RES_hh_tes_in!M13=0,0,1000*11630*RES_hh_tes_in!M13/RES_hh_num_in!M13)</f>
        <v>10821.039889706539</v>
      </c>
      <c r="N13" s="74">
        <f>IF(RES_hh_tes_in!N13=0,0,1000*11630*RES_hh_tes_in!N13/RES_hh_num_in!N13)</f>
        <v>12279.632703078627</v>
      </c>
      <c r="O13" s="74">
        <f>IF(RES_hh_tes_in!O13=0,0,1000*11630*RES_hh_tes_in!O13/RES_hh_num_in!O13)</f>
        <v>11654.354042160547</v>
      </c>
      <c r="P13" s="74">
        <f>IF(RES_hh_tes_in!P13=0,0,1000*11630*RES_hh_tes_in!P13/RES_hh_num_in!P13)</f>
        <v>9694.3742345413484</v>
      </c>
      <c r="Q13" s="74">
        <f>IF(RES_hh_tes_in!Q13=0,0,1000*11630*RES_hh_tes_in!Q13/RES_hh_num_in!Q13)</f>
        <v>10091.699303412714</v>
      </c>
      <c r="R13" s="74">
        <f>IF(RES_hh_tes_in!R13=0,0,1000*11630*RES_hh_tes_in!R13/RES_hh_num_in!R13)</f>
        <v>9460.2144288706168</v>
      </c>
      <c r="S13" s="74">
        <f>IF(RES_hh_tes_in!S13=0,0,1000*11630*RES_hh_tes_in!S13/RES_hh_num_in!S13)</f>
        <v>9494.4157297953388</v>
      </c>
      <c r="T13" s="74">
        <f>IF(RES_hh_tes_in!T13=0,0,1000*11630*RES_hh_tes_in!T13/RES_hh_num_in!T13)</f>
        <v>8868.7738499694005</v>
      </c>
      <c r="U13" s="74">
        <f>IF(RES_hh_tes_in!U13=0,0,1000*11630*RES_hh_tes_in!U13/RES_hh_num_in!U13)</f>
        <v>7974.8507580085998</v>
      </c>
      <c r="V13" s="74">
        <f>IF(RES_hh_tes_in!V13=0,0,1000*11630*RES_hh_tes_in!V13/RES_hh_num_in!V13)</f>
        <v>7065.3358798474164</v>
      </c>
      <c r="W13" s="74">
        <f>IF(RES_hh_tes_in!W13=0,0,1000*11630*RES_hh_tes_in!W13/RES_hh_num_in!W13)</f>
        <v>7532.5827953387252</v>
      </c>
      <c r="DA13" s="90" t="s">
        <v>823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60.260154527690801</v>
      </c>
      <c r="D14" s="76">
        <f>IF(RES_hh_tes_in!D14=0,0,1000*11630*RES_hh_tes_in!D14/RES_hh_num_in!D14)</f>
        <v>56.036706571501597</v>
      </c>
      <c r="E14" s="76">
        <f>IF(RES_hh_tes_in!E14=0,0,1000*11630*RES_hh_tes_in!E14/RES_hh_num_in!E14)</f>
        <v>55.428701396757418</v>
      </c>
      <c r="F14" s="76">
        <f>IF(RES_hh_tes_in!F14=0,0,1000*11630*RES_hh_tes_in!F14/RES_hh_num_in!F14)</f>
        <v>53.459812095556003</v>
      </c>
      <c r="G14" s="76">
        <f>IF(RES_hh_tes_in!G14=0,0,1000*11630*RES_hh_tes_in!G14/RES_hh_num_in!G14)</f>
        <v>86.710731813908353</v>
      </c>
      <c r="H14" s="76">
        <f>IF(RES_hh_tes_in!H14=0,0,1000*11630*RES_hh_tes_in!H14/RES_hh_num_in!H14)</f>
        <v>57.924959198885745</v>
      </c>
      <c r="I14" s="76">
        <f>IF(RES_hh_tes_in!I14=0,0,1000*11630*RES_hh_tes_in!I14/RES_hh_num_in!I14)</f>
        <v>64.810221582275503</v>
      </c>
      <c r="J14" s="76">
        <f>IF(RES_hh_tes_in!J14=0,0,1000*11630*RES_hh_tes_in!J14/RES_hh_num_in!J14)</f>
        <v>60.422515627693059</v>
      </c>
      <c r="K14" s="76">
        <f>IF(RES_hh_tes_in!K14=0,0,1000*11630*RES_hh_tes_in!K14/RES_hh_num_in!K14)</f>
        <v>63.805970110241148</v>
      </c>
      <c r="L14" s="76">
        <f>IF(RES_hh_tes_in!L14=0,0,1000*11630*RES_hh_tes_in!L14/RES_hh_num_in!L14)</f>
        <v>75.259244112389766</v>
      </c>
      <c r="M14" s="76">
        <f>IF(RES_hh_tes_in!M14=0,0,1000*11630*RES_hh_tes_in!M14/RES_hh_num_in!M14)</f>
        <v>93.507003053201473</v>
      </c>
      <c r="N14" s="76">
        <f>IF(RES_hh_tes_in!N14=0,0,1000*11630*RES_hh_tes_in!N14/RES_hh_num_in!N14)</f>
        <v>80.274929666937823</v>
      </c>
      <c r="O14" s="76">
        <f>IF(RES_hh_tes_in!O14=0,0,1000*11630*RES_hh_tes_in!O14/RES_hh_num_in!O14)</f>
        <v>70.327351952468675</v>
      </c>
      <c r="P14" s="76">
        <f>IF(RES_hh_tes_in!P14=0,0,1000*11630*RES_hh_tes_in!P14/RES_hh_num_in!P14)</f>
        <v>42.325236559913499</v>
      </c>
      <c r="Q14" s="76">
        <f>IF(RES_hh_tes_in!Q14=0,0,1000*11630*RES_hh_tes_in!Q14/RES_hh_num_in!Q14)</f>
        <v>37.644515383046759</v>
      </c>
      <c r="R14" s="76">
        <f>IF(RES_hh_tes_in!R14=0,0,1000*11630*RES_hh_tes_in!R14/RES_hh_num_in!R14)</f>
        <v>36.566248816616223</v>
      </c>
      <c r="S14" s="76">
        <f>IF(RES_hh_tes_in!S14=0,0,1000*11630*RES_hh_tes_in!S14/RES_hh_num_in!S14)</f>
        <v>35.728334910049391</v>
      </c>
      <c r="T14" s="76">
        <f>IF(RES_hh_tes_in!T14=0,0,1000*11630*RES_hh_tes_in!T14/RES_hh_num_in!T14)</f>
        <v>34.143843574537634</v>
      </c>
      <c r="U14" s="76">
        <f>IF(RES_hh_tes_in!U14=0,0,1000*11630*RES_hh_tes_in!U14/RES_hh_num_in!U14)</f>
        <v>37.176514751197949</v>
      </c>
      <c r="V14" s="76">
        <f>IF(RES_hh_tes_in!V14=0,0,1000*11630*RES_hh_tes_in!V14/RES_hh_num_in!V14)</f>
        <v>40.665780851251597</v>
      </c>
      <c r="W14" s="76">
        <f>IF(RES_hh_tes_in!W14=0,0,1000*11630*RES_hh_tes_in!W14/RES_hh_num_in!W14)</f>
        <v>37.307731001667605</v>
      </c>
      <c r="DA14" s="91" t="s">
        <v>824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4.358125142260687</v>
      </c>
      <c r="D15" s="69">
        <f t="shared" si="0"/>
        <v>5.448738611101227</v>
      </c>
      <c r="E15" s="69">
        <f t="shared" si="0"/>
        <v>5.9208952871170561</v>
      </c>
      <c r="F15" s="69">
        <f t="shared" si="0"/>
        <v>7.9554484565468533</v>
      </c>
      <c r="G15" s="69">
        <f t="shared" si="0"/>
        <v>13.549763774624584</v>
      </c>
      <c r="H15" s="69">
        <f t="shared" si="0"/>
        <v>14.889571927909429</v>
      </c>
      <c r="I15" s="69">
        <f t="shared" si="0"/>
        <v>13.94149513581117</v>
      </c>
      <c r="J15" s="69">
        <f t="shared" si="0"/>
        <v>3.5689075267080725</v>
      </c>
      <c r="K15" s="69">
        <f t="shared" si="0"/>
        <v>10.043844690740388</v>
      </c>
      <c r="L15" s="69">
        <f t="shared" si="0"/>
        <v>23.15870011340559</v>
      </c>
      <c r="M15" s="69">
        <f t="shared" si="0"/>
        <v>15.952191350253969</v>
      </c>
      <c r="N15" s="69">
        <f t="shared" si="0"/>
        <v>21.070229157942759</v>
      </c>
      <c r="O15" s="69">
        <f t="shared" si="0"/>
        <v>17.344123320828459</v>
      </c>
      <c r="P15" s="69">
        <f t="shared" si="0"/>
        <v>31.730111659646372</v>
      </c>
      <c r="Q15" s="69">
        <f t="shared" si="0"/>
        <v>18.552794616067604</v>
      </c>
      <c r="R15" s="69">
        <f t="shared" si="0"/>
        <v>12.353531294521641</v>
      </c>
      <c r="S15" s="69">
        <f t="shared" si="0"/>
        <v>25.571861597577023</v>
      </c>
      <c r="T15" s="69">
        <f t="shared" si="0"/>
        <v>16.19049291036394</v>
      </c>
      <c r="U15" s="69">
        <f t="shared" si="0"/>
        <v>22.8424983902887</v>
      </c>
      <c r="V15" s="69">
        <f t="shared" si="0"/>
        <v>42.751591656975506</v>
      </c>
      <c r="W15" s="69">
        <f t="shared" si="0"/>
        <v>8.6429196562877468</v>
      </c>
      <c r="DA15" s="88" t="s">
        <v>825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4.358125142260687</v>
      </c>
      <c r="D16" s="72">
        <f>IF(RES_hh_tes_in!D16=0,0,1000*11630*RES_hh_tes_in!D16/RES_hh_num_in!D$3)</f>
        <v>5.448738611101227</v>
      </c>
      <c r="E16" s="72">
        <f>IF(RES_hh_tes_in!E16=0,0,1000*11630*RES_hh_tes_in!E16/RES_hh_num_in!E$3)</f>
        <v>5.9208952871170561</v>
      </c>
      <c r="F16" s="72">
        <f>IF(RES_hh_tes_in!F16=0,0,1000*11630*RES_hh_tes_in!F16/RES_hh_num_in!F$3)</f>
        <v>7.9554484565468533</v>
      </c>
      <c r="G16" s="72">
        <f>IF(RES_hh_tes_in!G16=0,0,1000*11630*RES_hh_tes_in!G16/RES_hh_num_in!G$3)</f>
        <v>13.549763774624584</v>
      </c>
      <c r="H16" s="72">
        <f>IF(RES_hh_tes_in!H16=0,0,1000*11630*RES_hh_tes_in!H16/RES_hh_num_in!H$3)</f>
        <v>14.889571927909429</v>
      </c>
      <c r="I16" s="72">
        <f>IF(RES_hh_tes_in!I16=0,0,1000*11630*RES_hh_tes_in!I16/RES_hh_num_in!I$3)</f>
        <v>13.94149513581117</v>
      </c>
      <c r="J16" s="72">
        <f>IF(RES_hh_tes_in!J16=0,0,1000*11630*RES_hh_tes_in!J16/RES_hh_num_in!J$3)</f>
        <v>3.5689075267080725</v>
      </c>
      <c r="K16" s="72">
        <f>IF(RES_hh_tes_in!K16=0,0,1000*11630*RES_hh_tes_in!K16/RES_hh_num_in!K$3)</f>
        <v>10.043844690740388</v>
      </c>
      <c r="L16" s="72">
        <f>IF(RES_hh_tes_in!L16=0,0,1000*11630*RES_hh_tes_in!L16/RES_hh_num_in!L$3)</f>
        <v>23.15870011340559</v>
      </c>
      <c r="M16" s="72">
        <f>IF(RES_hh_tes_in!M16=0,0,1000*11630*RES_hh_tes_in!M16/RES_hh_num_in!M$3)</f>
        <v>15.952191350253969</v>
      </c>
      <c r="N16" s="72">
        <f>IF(RES_hh_tes_in!N16=0,0,1000*11630*RES_hh_tes_in!N16/RES_hh_num_in!N$3)</f>
        <v>21.070229157942759</v>
      </c>
      <c r="O16" s="72">
        <f>IF(RES_hh_tes_in!O16=0,0,1000*11630*RES_hh_tes_in!O16/RES_hh_num_in!O$3)</f>
        <v>17.344123320828459</v>
      </c>
      <c r="P16" s="72">
        <f>IF(RES_hh_tes_in!P16=0,0,1000*11630*RES_hh_tes_in!P16/RES_hh_num_in!P$3)</f>
        <v>31.730111659646372</v>
      </c>
      <c r="Q16" s="72">
        <f>IF(RES_hh_tes_in!Q16=0,0,1000*11630*RES_hh_tes_in!Q16/RES_hh_num_in!Q$3)</f>
        <v>18.552794616067604</v>
      </c>
      <c r="R16" s="72">
        <f>IF(RES_hh_tes_in!R16=0,0,1000*11630*RES_hh_tes_in!R16/RES_hh_num_in!R$3)</f>
        <v>12.353531294521641</v>
      </c>
      <c r="S16" s="72">
        <f>IF(RES_hh_tes_in!S16=0,0,1000*11630*RES_hh_tes_in!S16/RES_hh_num_in!S$3)</f>
        <v>25.571861597577023</v>
      </c>
      <c r="T16" s="72">
        <f>IF(RES_hh_tes_in!T16=0,0,1000*11630*RES_hh_tes_in!T16/RES_hh_num_in!T$3)</f>
        <v>16.19049291036394</v>
      </c>
      <c r="U16" s="72">
        <f>IF(RES_hh_tes_in!U16=0,0,1000*11630*RES_hh_tes_in!U16/RES_hh_num_in!U$3)</f>
        <v>22.8424983902887</v>
      </c>
      <c r="V16" s="72">
        <f>IF(RES_hh_tes_in!V16=0,0,1000*11630*RES_hh_tes_in!V16/RES_hh_num_in!V$3)</f>
        <v>42.751591656975506</v>
      </c>
      <c r="W16" s="72">
        <f>IF(RES_hh_tes_in!W16=0,0,1000*11630*RES_hh_tes_in!W16/RES_hh_num_in!W$3)</f>
        <v>8.6429196562877468</v>
      </c>
      <c r="DA16" s="89" t="s">
        <v>826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754.68486024668391</v>
      </c>
      <c r="D17" s="69">
        <f>IF(RES_hh_tes_in!D17=0,0,1000*11630*RES_hh_tes_in!D17/RES_hh_num_in!D17)</f>
        <v>746.85253046741275</v>
      </c>
      <c r="E17" s="69">
        <f>IF(RES_hh_tes_in!E17=0,0,1000*11630*RES_hh_tes_in!E17/RES_hh_num_in!E17)</f>
        <v>747.79025706815435</v>
      </c>
      <c r="F17" s="69">
        <f>IF(RES_hh_tes_in!F17=0,0,1000*11630*RES_hh_tes_in!F17/RES_hh_num_in!F17)</f>
        <v>762.24126850011703</v>
      </c>
      <c r="G17" s="69">
        <f>IF(RES_hh_tes_in!G17=0,0,1000*11630*RES_hh_tes_in!G17/RES_hh_num_in!G17)</f>
        <v>786.63479080364959</v>
      </c>
      <c r="H17" s="69">
        <f>IF(RES_hh_tes_in!H17=0,0,1000*11630*RES_hh_tes_in!H17/RES_hh_num_in!H17)</f>
        <v>791.50205800740605</v>
      </c>
      <c r="I17" s="69">
        <f>IF(RES_hh_tes_in!I17=0,0,1000*11630*RES_hh_tes_in!I17/RES_hh_num_in!I17)</f>
        <v>783.9353559328157</v>
      </c>
      <c r="J17" s="69">
        <f>IF(RES_hh_tes_in!J17=0,0,1000*11630*RES_hh_tes_in!J17/RES_hh_num_in!J17)</f>
        <v>742.80424069268065</v>
      </c>
      <c r="K17" s="69">
        <f>IF(RES_hh_tes_in!K17=0,0,1000*11630*RES_hh_tes_in!K17/RES_hh_num_in!K17)</f>
        <v>780.91396018268654</v>
      </c>
      <c r="L17" s="69">
        <f>IF(RES_hh_tes_in!L17=0,0,1000*11630*RES_hh_tes_in!L17/RES_hh_num_in!L17)</f>
        <v>731.30981429031272</v>
      </c>
      <c r="M17" s="69">
        <f>IF(RES_hh_tes_in!M17=0,0,1000*11630*RES_hh_tes_in!M17/RES_hh_num_in!M17)</f>
        <v>829.18927206739943</v>
      </c>
      <c r="N17" s="69">
        <f>IF(RES_hh_tes_in!N17=0,0,1000*11630*RES_hh_tes_in!N17/RES_hh_num_in!N17)</f>
        <v>801.48570114799395</v>
      </c>
      <c r="O17" s="69">
        <f>IF(RES_hh_tes_in!O17=0,0,1000*11630*RES_hh_tes_in!O17/RES_hh_num_in!O17)</f>
        <v>861.58061224259427</v>
      </c>
      <c r="P17" s="69">
        <f>IF(RES_hh_tes_in!P17=0,0,1000*11630*RES_hh_tes_in!P17/RES_hh_num_in!P17)</f>
        <v>862.4536438630854</v>
      </c>
      <c r="Q17" s="69">
        <f>IF(RES_hh_tes_in!Q17=0,0,1000*11630*RES_hh_tes_in!Q17/RES_hh_num_in!Q17)</f>
        <v>931.85123805830483</v>
      </c>
      <c r="R17" s="69">
        <f>IF(RES_hh_tes_in!R17=0,0,1000*11630*RES_hh_tes_in!R17/RES_hh_num_in!R17)</f>
        <v>1003.4611582016835</v>
      </c>
      <c r="S17" s="69">
        <f>IF(RES_hh_tes_in!S17=0,0,1000*11630*RES_hh_tes_in!S17/RES_hh_num_in!S17)</f>
        <v>937.00404075805011</v>
      </c>
      <c r="T17" s="69">
        <f>IF(RES_hh_tes_in!T17=0,0,1000*11630*RES_hh_tes_in!T17/RES_hh_num_in!T17)</f>
        <v>992.86900202157528</v>
      </c>
      <c r="U17" s="69">
        <f>IF(RES_hh_tes_in!U17=0,0,1000*11630*RES_hh_tes_in!U17/RES_hh_num_in!U17)</f>
        <v>985.4501985063556</v>
      </c>
      <c r="V17" s="69">
        <f>IF(RES_hh_tes_in!V17=0,0,1000*11630*RES_hh_tes_in!V17/RES_hh_num_in!V17)</f>
        <v>946.17309332231798</v>
      </c>
      <c r="W17" s="69">
        <f>IF(RES_hh_tes_in!W17=0,0,1000*11630*RES_hh_tes_in!W17/RES_hh_num_in!W17)</f>
        <v>1016.9064402801398</v>
      </c>
      <c r="DA17" s="88" t="s">
        <v>827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0</v>
      </c>
      <c r="D18" s="72">
        <f>IF(RES_hh_tes_in!D18=0,0,1000*11630*RES_hh_tes_in!D18/RES_hh_num_in!D18)</f>
        <v>0</v>
      </c>
      <c r="E18" s="72">
        <f>IF(RES_hh_tes_in!E18=0,0,1000*11630*RES_hh_tes_in!E18/RES_hh_num_in!E18)</f>
        <v>0</v>
      </c>
      <c r="F18" s="72">
        <f>IF(RES_hh_tes_in!F18=0,0,1000*11630*RES_hh_tes_in!F18/RES_hh_num_in!F18)</f>
        <v>0</v>
      </c>
      <c r="G18" s="72">
        <f>IF(RES_hh_tes_in!G18=0,0,1000*11630*RES_hh_tes_in!G18/RES_hh_num_in!G18)</f>
        <v>0</v>
      </c>
      <c r="H18" s="72">
        <f>IF(RES_hh_tes_in!H18=0,0,1000*11630*RES_hh_tes_in!H18/RES_hh_num_in!H18)</f>
        <v>0</v>
      </c>
      <c r="I18" s="72">
        <f>IF(RES_hh_tes_in!I18=0,0,1000*11630*RES_hh_tes_in!I18/RES_hh_num_in!I18)</f>
        <v>0</v>
      </c>
      <c r="J18" s="72">
        <f>IF(RES_hh_tes_in!J18=0,0,1000*11630*RES_hh_tes_in!J18/RES_hh_num_in!J18)</f>
        <v>0</v>
      </c>
      <c r="K18" s="72">
        <f>IF(RES_hh_tes_in!K18=0,0,1000*11630*RES_hh_tes_in!K18/RES_hh_num_in!K18)</f>
        <v>0</v>
      </c>
      <c r="L18" s="72">
        <f>IF(RES_hh_tes_in!L18=0,0,1000*11630*RES_hh_tes_in!L18/RES_hh_num_in!L18)</f>
        <v>0</v>
      </c>
      <c r="M18" s="72">
        <f>IF(RES_hh_tes_in!M18=0,0,1000*11630*RES_hh_tes_in!M18/RES_hh_num_in!M18)</f>
        <v>0</v>
      </c>
      <c r="N18" s="72">
        <f>IF(RES_hh_tes_in!N18=0,0,1000*11630*RES_hh_tes_in!N18/RES_hh_num_in!N18)</f>
        <v>0</v>
      </c>
      <c r="O18" s="72">
        <f>IF(RES_hh_tes_in!O18=0,0,1000*11630*RES_hh_tes_in!O18/RES_hh_num_in!O18)</f>
        <v>0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0</v>
      </c>
      <c r="S18" s="72">
        <f>IF(RES_hh_tes_in!S18=0,0,1000*11630*RES_hh_tes_in!S18/RES_hh_num_in!S18)</f>
        <v>0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0</v>
      </c>
      <c r="V18" s="72">
        <f>IF(RES_hh_tes_in!V18=0,0,1000*11630*RES_hh_tes_in!V18/RES_hh_num_in!V18)</f>
        <v>0</v>
      </c>
      <c r="W18" s="72">
        <f>IF(RES_hh_tes_in!W18=0,0,1000*11630*RES_hh_tes_in!W18/RES_hh_num_in!W18)</f>
        <v>0</v>
      </c>
      <c r="DA18" s="89" t="s">
        <v>828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0</v>
      </c>
      <c r="D19" s="72">
        <f>IF(RES_hh_tes_in!D19=0,0,1000*11630*RES_hh_tes_in!D19/RES_hh_num_in!D19)</f>
        <v>736.22802869790053</v>
      </c>
      <c r="E19" s="72">
        <f>IF(RES_hh_tes_in!E19=0,0,1000*11630*RES_hh_tes_in!E19/RES_hh_num_in!E19)</f>
        <v>858.41829083901462</v>
      </c>
      <c r="F19" s="72">
        <f>IF(RES_hh_tes_in!F19=0,0,1000*11630*RES_hh_tes_in!F19/RES_hh_num_in!F19)</f>
        <v>678.55963126418226</v>
      </c>
      <c r="G19" s="72">
        <f>IF(RES_hh_tes_in!G19=0,0,1000*11630*RES_hh_tes_in!G19/RES_hh_num_in!G19)</f>
        <v>844.27385903275649</v>
      </c>
      <c r="H19" s="72">
        <f>IF(RES_hh_tes_in!H19=0,0,1000*11630*RES_hh_tes_in!H19/RES_hh_num_in!H19)</f>
        <v>772.92085769946686</v>
      </c>
      <c r="I19" s="72">
        <f>IF(RES_hh_tes_in!I19=0,0,1000*11630*RES_hh_tes_in!I19/RES_hh_num_in!I19)</f>
        <v>829.30967223786331</v>
      </c>
      <c r="J19" s="72">
        <f>IF(RES_hh_tes_in!J19=0,0,1000*11630*RES_hh_tes_in!J19/RES_hh_num_in!J19)</f>
        <v>767.15374255120912</v>
      </c>
      <c r="K19" s="72">
        <f>IF(RES_hh_tes_in!K19=0,0,1000*11630*RES_hh_tes_in!K19/RES_hh_num_in!K19)</f>
        <v>784.25163751345474</v>
      </c>
      <c r="L19" s="72">
        <f>IF(RES_hh_tes_in!L19=0,0,1000*11630*RES_hh_tes_in!L19/RES_hh_num_in!L19)</f>
        <v>753.3508029899433</v>
      </c>
      <c r="M19" s="72">
        <f>IF(RES_hh_tes_in!M19=0,0,1000*11630*RES_hh_tes_in!M19/RES_hh_num_in!M19)</f>
        <v>807.31323229919349</v>
      </c>
      <c r="N19" s="72">
        <f>IF(RES_hh_tes_in!N19=0,0,1000*11630*RES_hh_tes_in!N19/RES_hh_num_in!N19)</f>
        <v>729.15494264110748</v>
      </c>
      <c r="O19" s="72">
        <f>IF(RES_hh_tes_in!O19=0,0,1000*11630*RES_hh_tes_in!O19/RES_hh_num_in!O19)</f>
        <v>783.49005404785214</v>
      </c>
      <c r="P19" s="72">
        <f>IF(RES_hh_tes_in!P19=0,0,1000*11630*RES_hh_tes_in!P19/RES_hh_num_in!P19)</f>
        <v>1126.915329245842</v>
      </c>
      <c r="Q19" s="72">
        <f>IF(RES_hh_tes_in!Q19=0,0,1000*11630*RES_hh_tes_in!Q19/RES_hh_num_in!Q19)</f>
        <v>809.46351276782138</v>
      </c>
      <c r="R19" s="72">
        <f>IF(RES_hh_tes_in!R19=0,0,1000*11630*RES_hh_tes_in!R19/RES_hh_num_in!R19)</f>
        <v>933.76614833730491</v>
      </c>
      <c r="S19" s="72">
        <f>IF(RES_hh_tes_in!S19=0,0,1000*11630*RES_hh_tes_in!S19/RES_hh_num_in!S19)</f>
        <v>974.78352781763738</v>
      </c>
      <c r="T19" s="72">
        <f>IF(RES_hh_tes_in!T19=0,0,1000*11630*RES_hh_tes_in!T19/RES_hh_num_in!T19)</f>
        <v>958.45581192343229</v>
      </c>
      <c r="U19" s="72">
        <f>IF(RES_hh_tes_in!U19=0,0,1000*11630*RES_hh_tes_in!U19/RES_hh_num_in!U19)</f>
        <v>957.2403909968956</v>
      </c>
      <c r="V19" s="72">
        <f>IF(RES_hh_tes_in!V19=0,0,1000*11630*RES_hh_tes_in!V19/RES_hh_num_in!V19)</f>
        <v>935.52770840128312</v>
      </c>
      <c r="W19" s="72">
        <f>IF(RES_hh_tes_in!W19=0,0,1000*11630*RES_hh_tes_in!W19/RES_hh_num_in!W19)</f>
        <v>1051.4661795954075</v>
      </c>
      <c r="DA19" s="89" t="s">
        <v>829</v>
      </c>
    </row>
    <row r="20" spans="1:105" ht="12" customHeight="1" x14ac:dyDescent="0.25">
      <c r="A20" s="28" t="s">
        <v>205</v>
      </c>
      <c r="B20" s="72"/>
      <c r="C20" s="72">
        <f>IF(RES_hh_tes_in!C20=0,0,1000*11630*RES_hh_tes_in!C20/RES_hh_num_in!C20)</f>
        <v>752.68051710911413</v>
      </c>
      <c r="D20" s="72">
        <f>IF(RES_hh_tes_in!D20=0,0,1000*11630*RES_hh_tes_in!D20/RES_hh_num_in!D20)</f>
        <v>0</v>
      </c>
      <c r="E20" s="72">
        <f>IF(RES_hh_tes_in!E20=0,0,1000*11630*RES_hh_tes_in!E20/RES_hh_num_in!E20)</f>
        <v>0</v>
      </c>
      <c r="F20" s="72">
        <f>IF(RES_hh_tes_in!F20=0,0,1000*11630*RES_hh_tes_in!F20/RES_hh_num_in!F20)</f>
        <v>0</v>
      </c>
      <c r="G20" s="72">
        <f>IF(RES_hh_tes_in!G20=0,0,1000*11630*RES_hh_tes_in!G20/RES_hh_num_in!G20)</f>
        <v>907.7535572108776</v>
      </c>
      <c r="H20" s="72">
        <f>IF(RES_hh_tes_in!H20=0,0,1000*11630*RES_hh_tes_in!H20/RES_hh_num_in!H20)</f>
        <v>778.84109467935787</v>
      </c>
      <c r="I20" s="72">
        <f>IF(RES_hh_tes_in!I20=0,0,1000*11630*RES_hh_tes_in!I20/RES_hh_num_in!I20)</f>
        <v>754.1192435769558</v>
      </c>
      <c r="J20" s="72">
        <f>IF(RES_hh_tes_in!J20=0,0,1000*11630*RES_hh_tes_in!J20/RES_hh_num_in!J20)</f>
        <v>748.22302698113026</v>
      </c>
      <c r="K20" s="72">
        <f>IF(RES_hh_tes_in!K20=0,0,1000*11630*RES_hh_tes_in!K20/RES_hh_num_in!K20)</f>
        <v>794.07841706421709</v>
      </c>
      <c r="L20" s="72">
        <f>IF(RES_hh_tes_in!L20=0,0,1000*11630*RES_hh_tes_in!L20/RES_hh_num_in!L20)</f>
        <v>673.7561857691237</v>
      </c>
      <c r="M20" s="72">
        <f>IF(RES_hh_tes_in!M20=0,0,1000*11630*RES_hh_tes_in!M20/RES_hh_num_in!M20)</f>
        <v>744.88221924786535</v>
      </c>
      <c r="N20" s="72">
        <f>IF(RES_hh_tes_in!N20=0,0,1000*11630*RES_hh_tes_in!N20/RES_hh_num_in!N20)</f>
        <v>773.76267781179149</v>
      </c>
      <c r="O20" s="72">
        <f>IF(RES_hh_tes_in!O20=0,0,1000*11630*RES_hh_tes_in!O20/RES_hh_num_in!O20)</f>
        <v>887.77027930584438</v>
      </c>
      <c r="P20" s="72">
        <f>IF(RES_hh_tes_in!P20=0,0,1000*11630*RES_hh_tes_in!P20/RES_hh_num_in!P20)</f>
        <v>880.5709523105586</v>
      </c>
      <c r="Q20" s="72">
        <f>IF(RES_hh_tes_in!Q20=0,0,1000*11630*RES_hh_tes_in!Q20/RES_hh_num_in!Q20)</f>
        <v>981.99388399885788</v>
      </c>
      <c r="R20" s="72">
        <f>IF(RES_hh_tes_in!R20=0,0,1000*11630*RES_hh_tes_in!R20/RES_hh_num_in!R20)</f>
        <v>0</v>
      </c>
      <c r="S20" s="72">
        <f>IF(RES_hh_tes_in!S20=0,0,1000*11630*RES_hh_tes_in!S20/RES_hh_num_in!S20)</f>
        <v>0</v>
      </c>
      <c r="T20" s="72">
        <f>IF(RES_hh_tes_in!T20=0,0,1000*11630*RES_hh_tes_in!T20/RES_hh_num_in!T20)</f>
        <v>942.34296361900101</v>
      </c>
      <c r="U20" s="72">
        <f>IF(RES_hh_tes_in!U20=0,0,1000*11630*RES_hh_tes_in!U20/RES_hh_num_in!U20)</f>
        <v>986.13032596870005</v>
      </c>
      <c r="V20" s="72">
        <f>IF(RES_hh_tes_in!V20=0,0,1000*11630*RES_hh_tes_in!V20/RES_hh_num_in!V20)</f>
        <v>1120.8671920325819</v>
      </c>
      <c r="W20" s="72">
        <f>IF(RES_hh_tes_in!W20=0,0,1000*11630*RES_hh_tes_in!W20/RES_hh_num_in!W20)</f>
        <v>748.0398874047595</v>
      </c>
      <c r="DA20" s="89" t="s">
        <v>830</v>
      </c>
    </row>
    <row r="21" spans="1:105" ht="12" customHeight="1" x14ac:dyDescent="0.25">
      <c r="A21" s="28" t="s">
        <v>192</v>
      </c>
      <c r="B21" s="72"/>
      <c r="C21" s="72">
        <f>IF(RES_hh_tes_in!C21=0,0,1000*11630*RES_hh_tes_in!C21/RES_hh_num_in!C21)</f>
        <v>848.06268163114726</v>
      </c>
      <c r="D21" s="72">
        <f>IF(RES_hh_tes_in!D21=0,0,1000*11630*RES_hh_tes_in!D21/RES_hh_num_in!D21)</f>
        <v>0</v>
      </c>
      <c r="E21" s="72">
        <f>IF(RES_hh_tes_in!E21=0,0,1000*11630*RES_hh_tes_in!E21/RES_hh_num_in!E21)</f>
        <v>0</v>
      </c>
      <c r="F21" s="72">
        <f>IF(RES_hh_tes_in!F21=0,0,1000*11630*RES_hh_tes_in!F21/RES_hh_num_in!F21)</f>
        <v>0</v>
      </c>
      <c r="G21" s="72">
        <f>IF(RES_hh_tes_in!G21=0,0,1000*11630*RES_hh_tes_in!G21/RES_hh_num_in!G21)</f>
        <v>0</v>
      </c>
      <c r="H21" s="72">
        <f>IF(RES_hh_tes_in!H21=0,0,1000*11630*RES_hh_tes_in!H21/RES_hh_num_in!H21)</f>
        <v>641.40400545721286</v>
      </c>
      <c r="I21" s="72">
        <f>IF(RES_hh_tes_in!I21=0,0,1000*11630*RES_hh_tes_in!I21/RES_hh_num_in!I21)</f>
        <v>547.9558012785086</v>
      </c>
      <c r="J21" s="72">
        <f>IF(RES_hh_tes_in!J21=0,0,1000*11630*RES_hh_tes_in!J21/RES_hh_num_in!J21)</f>
        <v>830.11116137978945</v>
      </c>
      <c r="K21" s="72">
        <f>IF(RES_hh_tes_in!K21=0,0,1000*11630*RES_hh_tes_in!K21/RES_hh_num_in!K21)</f>
        <v>953.01598222161851</v>
      </c>
      <c r="L21" s="72">
        <f>IF(RES_hh_tes_in!L21=0,0,1000*11630*RES_hh_tes_in!L21/RES_hh_num_in!L21)</f>
        <v>853.36340424529612</v>
      </c>
      <c r="M21" s="72">
        <f>IF(RES_hh_tes_in!M21=0,0,1000*11630*RES_hh_tes_in!M21/RES_hh_num_in!M21)</f>
        <v>0</v>
      </c>
      <c r="N21" s="72">
        <f>IF(RES_hh_tes_in!N21=0,0,1000*11630*RES_hh_tes_in!N21/RES_hh_num_in!N21)</f>
        <v>0</v>
      </c>
      <c r="O21" s="72">
        <f>IF(RES_hh_tes_in!O21=0,0,1000*11630*RES_hh_tes_in!O21/RES_hh_num_in!O21)</f>
        <v>816.59649180557835</v>
      </c>
      <c r="P21" s="72">
        <f>IF(RES_hh_tes_in!P21=0,0,1000*11630*RES_hh_tes_in!P21/RES_hh_num_in!P21)</f>
        <v>873.70382952563864</v>
      </c>
      <c r="Q21" s="72">
        <f>IF(RES_hh_tes_in!Q21=0,0,1000*11630*RES_hh_tes_in!Q21/RES_hh_num_in!Q21)</f>
        <v>962.7132745098221</v>
      </c>
      <c r="R21" s="72">
        <f>IF(RES_hh_tes_in!R21=0,0,1000*11630*RES_hh_tes_in!R21/RES_hh_num_in!R21)</f>
        <v>0</v>
      </c>
      <c r="S21" s="72">
        <f>IF(RES_hh_tes_in!S21=0,0,1000*11630*RES_hh_tes_in!S21/RES_hh_num_in!S21)</f>
        <v>0</v>
      </c>
      <c r="T21" s="72">
        <f>IF(RES_hh_tes_in!T21=0,0,1000*11630*RES_hh_tes_in!T21/RES_hh_num_in!T21)</f>
        <v>0</v>
      </c>
      <c r="U21" s="72">
        <f>IF(RES_hh_tes_in!U21=0,0,1000*11630*RES_hh_tes_in!U21/RES_hh_num_in!U21)</f>
        <v>0</v>
      </c>
      <c r="V21" s="72">
        <f>IF(RES_hh_tes_in!V21=0,0,1000*11630*RES_hh_tes_in!V21/RES_hh_num_in!V21)</f>
        <v>643.28025561261916</v>
      </c>
      <c r="W21" s="72">
        <f>IF(RES_hh_tes_in!W21=0,0,1000*11630*RES_hh_tes_in!W21/RES_hh_num_in!W21)</f>
        <v>0</v>
      </c>
      <c r="DA21" s="89" t="s">
        <v>831</v>
      </c>
    </row>
    <row r="22" spans="1:105" ht="12" customHeight="1" x14ac:dyDescent="0.25">
      <c r="A22" s="28" t="s">
        <v>207</v>
      </c>
      <c r="B22" s="72"/>
      <c r="C22" s="72">
        <f>IF(RES_hh_tes_in!C22=0,0,1000*11630*RES_hh_tes_in!C22/RES_hh_num_in!C22)</f>
        <v>717.79616648615718</v>
      </c>
      <c r="D22" s="72">
        <f>IF(RES_hh_tes_in!D22=0,0,1000*11630*RES_hh_tes_in!D22/RES_hh_num_in!D22)</f>
        <v>740.45796647432849</v>
      </c>
      <c r="E22" s="72">
        <f>IF(RES_hh_tes_in!E22=0,0,1000*11630*RES_hh_tes_in!E22/RES_hh_num_in!E22)</f>
        <v>746.3269601109107</v>
      </c>
      <c r="F22" s="72">
        <f>IF(RES_hh_tes_in!F22=0,0,1000*11630*RES_hh_tes_in!F22/RES_hh_num_in!F22)</f>
        <v>758.49562575658081</v>
      </c>
      <c r="G22" s="72">
        <f>IF(RES_hh_tes_in!G22=0,0,1000*11630*RES_hh_tes_in!G22/RES_hh_num_in!G22)</f>
        <v>791.91219314075624</v>
      </c>
      <c r="H22" s="72">
        <f>IF(RES_hh_tes_in!H22=0,0,1000*11630*RES_hh_tes_in!H22/RES_hh_num_in!H22)</f>
        <v>763.10190079085407</v>
      </c>
      <c r="I22" s="72">
        <f>IF(RES_hh_tes_in!I22=0,0,1000*11630*RES_hh_tes_in!I22/RES_hh_num_in!I22)</f>
        <v>780.70948834622857</v>
      </c>
      <c r="J22" s="72">
        <f>IF(RES_hh_tes_in!J22=0,0,1000*11630*RES_hh_tes_in!J22/RES_hh_num_in!J22)</f>
        <v>775.99106499143522</v>
      </c>
      <c r="K22" s="72">
        <f>IF(RES_hh_tes_in!K22=0,0,1000*11630*RES_hh_tes_in!K22/RES_hh_num_in!K22)</f>
        <v>747.96254820847366</v>
      </c>
      <c r="L22" s="72">
        <f>IF(RES_hh_tes_in!L22=0,0,1000*11630*RES_hh_tes_in!L22/RES_hh_num_in!L22)</f>
        <v>543.84153324268573</v>
      </c>
      <c r="M22" s="72">
        <f>IF(RES_hh_tes_in!M22=0,0,1000*11630*RES_hh_tes_in!M22/RES_hh_num_in!M22)</f>
        <v>951.9507737918974</v>
      </c>
      <c r="N22" s="72">
        <f>IF(RES_hh_tes_in!N22=0,0,1000*11630*RES_hh_tes_in!N22/RES_hh_num_in!N22)</f>
        <v>878.38968254013355</v>
      </c>
      <c r="O22" s="72">
        <f>IF(RES_hh_tes_in!O22=0,0,1000*11630*RES_hh_tes_in!O22/RES_hh_num_in!O22)</f>
        <v>820.63905669168616</v>
      </c>
      <c r="P22" s="72">
        <f>IF(RES_hh_tes_in!P22=0,0,1000*11630*RES_hh_tes_in!P22/RES_hh_num_in!P22)</f>
        <v>0</v>
      </c>
      <c r="Q22" s="72">
        <f>IF(RES_hh_tes_in!Q22=0,0,1000*11630*RES_hh_tes_in!Q22/RES_hh_num_in!Q22)</f>
        <v>948.01322822327961</v>
      </c>
      <c r="R22" s="72">
        <f>IF(RES_hh_tes_in!R22=0,0,1000*11630*RES_hh_tes_in!R22/RES_hh_num_in!R22)</f>
        <v>992.19607185673829</v>
      </c>
      <c r="S22" s="72">
        <f>IF(RES_hh_tes_in!S22=0,0,1000*11630*RES_hh_tes_in!S22/RES_hh_num_in!S22)</f>
        <v>959.92680877844123</v>
      </c>
      <c r="T22" s="72">
        <f>IF(RES_hh_tes_in!T22=0,0,1000*11630*RES_hh_tes_in!T22/RES_hh_num_in!T22)</f>
        <v>922.13374456503095</v>
      </c>
      <c r="U22" s="72">
        <f>IF(RES_hh_tes_in!U22=0,0,1000*11630*RES_hh_tes_in!U22/RES_hh_num_in!U22)</f>
        <v>930.08735518162507</v>
      </c>
      <c r="V22" s="72">
        <f>IF(RES_hh_tes_in!V22=0,0,1000*11630*RES_hh_tes_in!V22/RES_hh_num_in!V22)</f>
        <v>983.80198783724927</v>
      </c>
      <c r="W22" s="72">
        <f>IF(RES_hh_tes_in!W22=0,0,1000*11630*RES_hh_tes_in!W22/RES_hh_num_in!W22)</f>
        <v>1000.8904009279448</v>
      </c>
      <c r="DA22" s="89" t="s">
        <v>832</v>
      </c>
    </row>
    <row r="23" spans="1:105" ht="12" customHeight="1" x14ac:dyDescent="0.25">
      <c r="A23" s="28" t="s">
        <v>202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DA23" s="89" t="s">
        <v>833</v>
      </c>
    </row>
    <row r="24" spans="1:105" ht="12" customHeight="1" x14ac:dyDescent="0.25">
      <c r="A24" s="28" t="s">
        <v>203</v>
      </c>
      <c r="B24" s="72"/>
      <c r="C24" s="72">
        <f>IF(RES_hh_tes_in!C24=0,0,1000*11630*RES_hh_tes_in!C24/RES_hh_num_in!C24)</f>
        <v>764.60523410677126</v>
      </c>
      <c r="D24" s="72">
        <f>IF(RES_hh_tes_in!D24=0,0,1000*11630*RES_hh_tes_in!D24/RES_hh_num_in!D24)</f>
        <v>754.63158928888367</v>
      </c>
      <c r="E24" s="72">
        <f>IF(RES_hh_tes_in!E24=0,0,1000*11630*RES_hh_tes_in!E24/RES_hh_num_in!E24)</f>
        <v>745.7226928280337</v>
      </c>
      <c r="F24" s="72">
        <f>IF(RES_hh_tes_in!F24=0,0,1000*11630*RES_hh_tes_in!F24/RES_hh_num_in!F24)</f>
        <v>775.67699848079951</v>
      </c>
      <c r="G24" s="72">
        <f>IF(RES_hh_tes_in!G24=0,0,1000*11630*RES_hh_tes_in!G24/RES_hh_num_in!G24)</f>
        <v>767.49350636179361</v>
      </c>
      <c r="H24" s="72">
        <f>IF(RES_hh_tes_in!H24=0,0,1000*11630*RES_hh_tes_in!H24/RES_hh_num_in!H24)</f>
        <v>781.53599540567131</v>
      </c>
      <c r="I24" s="72">
        <f>IF(RES_hh_tes_in!I24=0,0,1000*11630*RES_hh_tes_in!I24/RES_hh_num_in!I24)</f>
        <v>787.73821712580695</v>
      </c>
      <c r="J24" s="72">
        <f>IF(RES_hh_tes_in!J24=0,0,1000*11630*RES_hh_tes_in!J24/RES_hh_num_in!J24)</f>
        <v>740.07257749351481</v>
      </c>
      <c r="K24" s="72">
        <f>IF(RES_hh_tes_in!K24=0,0,1000*11630*RES_hh_tes_in!K24/RES_hh_num_in!K24)</f>
        <v>793.58581688836512</v>
      </c>
      <c r="L24" s="72">
        <f>IF(RES_hh_tes_in!L24=0,0,1000*11630*RES_hh_tes_in!L24/RES_hh_num_in!L24)</f>
        <v>801.53931682089853</v>
      </c>
      <c r="M24" s="72">
        <f>IF(RES_hh_tes_in!M24=0,0,1000*11630*RES_hh_tes_in!M24/RES_hh_num_in!M24)</f>
        <v>741.73490601640481</v>
      </c>
      <c r="N24" s="72">
        <f>IF(RES_hh_tes_in!N24=0,0,1000*11630*RES_hh_tes_in!N24/RES_hh_num_in!N24)</f>
        <v>788.7257353560924</v>
      </c>
      <c r="O24" s="72">
        <f>IF(RES_hh_tes_in!O24=0,0,1000*11630*RES_hh_tes_in!O24/RES_hh_num_in!O24)</f>
        <v>866.87790025010042</v>
      </c>
      <c r="P24" s="72">
        <f>IF(RES_hh_tes_in!P24=0,0,1000*11630*RES_hh_tes_in!P24/RES_hh_num_in!P24)</f>
        <v>861.2090517350224</v>
      </c>
      <c r="Q24" s="72">
        <f>IF(RES_hh_tes_in!Q24=0,0,1000*11630*RES_hh_tes_in!Q24/RES_hh_num_in!Q24)</f>
        <v>934.17774022388539</v>
      </c>
      <c r="R24" s="72">
        <f>IF(RES_hh_tes_in!R24=0,0,1000*11630*RES_hh_tes_in!R24/RES_hh_num_in!R24)</f>
        <v>997.53310649299817</v>
      </c>
      <c r="S24" s="72">
        <f>IF(RES_hh_tes_in!S24=0,0,1000*11630*RES_hh_tes_in!S24/RES_hh_num_in!S24)</f>
        <v>930.77670311007898</v>
      </c>
      <c r="T24" s="72">
        <f>IF(RES_hh_tes_in!T24=0,0,1000*11630*RES_hh_tes_in!T24/RES_hh_num_in!T24)</f>
        <v>988.18174120675974</v>
      </c>
      <c r="U24" s="72">
        <f>IF(RES_hh_tes_in!U24=0,0,1000*11630*RES_hh_tes_in!U24/RES_hh_num_in!U24)</f>
        <v>1002.4107109732502</v>
      </c>
      <c r="V24" s="72">
        <f>IF(RES_hh_tes_in!V24=0,0,1000*11630*RES_hh_tes_in!V24/RES_hh_num_in!V24)</f>
        <v>920.97635082806482</v>
      </c>
      <c r="W24" s="72">
        <f>IF(RES_hh_tes_in!W24=0,0,1000*11630*RES_hh_tes_in!W24/RES_hh_num_in!W24)</f>
        <v>1034.4728961726996</v>
      </c>
      <c r="DA24" s="89" t="s">
        <v>834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725.02027762570663</v>
      </c>
      <c r="D25" s="74">
        <f>IF(RES_hh_tes_in!D25=0,0,1000*11630*RES_hh_tes_in!D25/RES_hh_num_in!D25)</f>
        <v>713.76561038650368</v>
      </c>
      <c r="E25" s="74">
        <f>IF(RES_hh_tes_in!E25=0,0,1000*11630*RES_hh_tes_in!E25/RES_hh_num_in!E25)</f>
        <v>726.4335877775909</v>
      </c>
      <c r="F25" s="74">
        <f>IF(RES_hh_tes_in!F25=0,0,1000*11630*RES_hh_tes_in!F25/RES_hh_num_in!F25)</f>
        <v>735.4955382804236</v>
      </c>
      <c r="G25" s="74">
        <f>IF(RES_hh_tes_in!G25=0,0,1000*11630*RES_hh_tes_in!G25/RES_hh_num_in!G25)</f>
        <v>753.18533688817649</v>
      </c>
      <c r="H25" s="74">
        <f>IF(RES_hh_tes_in!H25=0,0,1000*11630*RES_hh_tes_in!H25/RES_hh_num_in!H25)</f>
        <v>769.82751970164156</v>
      </c>
      <c r="I25" s="74">
        <f>IF(RES_hh_tes_in!I25=0,0,1000*11630*RES_hh_tes_in!I25/RES_hh_num_in!I25)</f>
        <v>662.46589361977749</v>
      </c>
      <c r="J25" s="74">
        <f>IF(RES_hh_tes_in!J25=0,0,1000*11630*RES_hh_tes_in!J25/RES_hh_num_in!J25)</f>
        <v>679.10040699324657</v>
      </c>
      <c r="K25" s="74">
        <f>IF(RES_hh_tes_in!K25=0,0,1000*11630*RES_hh_tes_in!K25/RES_hh_num_in!K25)</f>
        <v>749.16229402455053</v>
      </c>
      <c r="L25" s="74">
        <f>IF(RES_hh_tes_in!L25=0,0,1000*11630*RES_hh_tes_in!L25/RES_hh_num_in!L25)</f>
        <v>727.53495707438526</v>
      </c>
      <c r="M25" s="74">
        <f>IF(RES_hh_tes_in!M25=0,0,1000*11630*RES_hh_tes_in!M25/RES_hh_num_in!M25)</f>
        <v>760.09184318369398</v>
      </c>
      <c r="N25" s="74">
        <f>IF(RES_hh_tes_in!N25=0,0,1000*11630*RES_hh_tes_in!N25/RES_hh_num_in!N25)</f>
        <v>749.52432063020888</v>
      </c>
      <c r="O25" s="74">
        <f>IF(RES_hh_tes_in!O25=0,0,1000*11630*RES_hh_tes_in!O25/RES_hh_num_in!O25)</f>
        <v>815.58868207624562</v>
      </c>
      <c r="P25" s="74">
        <f>IF(RES_hh_tes_in!P25=0,0,1000*11630*RES_hh_tes_in!P25/RES_hh_num_in!P25)</f>
        <v>805.00490191292045</v>
      </c>
      <c r="Q25" s="74">
        <f>IF(RES_hh_tes_in!Q25=0,0,1000*11630*RES_hh_tes_in!Q25/RES_hh_num_in!Q25)</f>
        <v>871.18265108097273</v>
      </c>
      <c r="R25" s="74">
        <f>IF(RES_hh_tes_in!R25=0,0,1000*11630*RES_hh_tes_in!R25/RES_hh_num_in!R25)</f>
        <v>966.75977740460962</v>
      </c>
      <c r="S25" s="74">
        <f>IF(RES_hh_tes_in!S25=0,0,1000*11630*RES_hh_tes_in!S25/RES_hh_num_in!S25)</f>
        <v>904.75990764690994</v>
      </c>
      <c r="T25" s="74">
        <f>IF(RES_hh_tes_in!T25=0,0,1000*11630*RES_hh_tes_in!T25/RES_hh_num_in!T25)</f>
        <v>964.83953863179272</v>
      </c>
      <c r="U25" s="74">
        <f>IF(RES_hh_tes_in!U25=0,0,1000*11630*RES_hh_tes_in!U25/RES_hh_num_in!U25)</f>
        <v>949.15393487106201</v>
      </c>
      <c r="V25" s="74">
        <f>IF(RES_hh_tes_in!V25=0,0,1000*11630*RES_hh_tes_in!V25/RES_hh_num_in!V25)</f>
        <v>908.09783731106063</v>
      </c>
      <c r="W25" s="74">
        <f>IF(RES_hh_tes_in!W25=0,0,1000*11630*RES_hh_tes_in!W25/RES_hh_num_in!W25)</f>
        <v>974.59558549194969</v>
      </c>
      <c r="DA25" s="90" t="s">
        <v>835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224.60088091185469</v>
      </c>
      <c r="D26" s="77">
        <f>IF(RES_hh_tes_in!D26=0,0,1000*11630*RES_hh_tes_in!D26/RES_hh_num_in!D26)</f>
        <v>233.80760103769057</v>
      </c>
      <c r="E26" s="77">
        <f>IF(RES_hh_tes_in!E26=0,0,1000*11630*RES_hh_tes_in!E26/RES_hh_num_in!E26)</f>
        <v>257.09933098459067</v>
      </c>
      <c r="F26" s="77">
        <f>IF(RES_hh_tes_in!F26=0,0,1000*11630*RES_hh_tes_in!F26/RES_hh_num_in!F26)</f>
        <v>256.89819376018107</v>
      </c>
      <c r="G26" s="77">
        <f>IF(RES_hh_tes_in!G26=0,0,1000*11630*RES_hh_tes_in!G26/RES_hh_num_in!G26)</f>
        <v>312.4894400724599</v>
      </c>
      <c r="H26" s="77">
        <f>IF(RES_hh_tes_in!H26=0,0,1000*11630*RES_hh_tes_in!H26/RES_hh_num_in!H26)</f>
        <v>300.74474328525844</v>
      </c>
      <c r="I26" s="77">
        <f>IF(RES_hh_tes_in!I26=0,0,1000*11630*RES_hh_tes_in!I26/RES_hh_num_in!I26)</f>
        <v>304.39959006572309</v>
      </c>
      <c r="J26" s="77">
        <f>IF(RES_hh_tes_in!J26=0,0,1000*11630*RES_hh_tes_in!J26/RES_hh_num_in!J26)</f>
        <v>286.63447654240122</v>
      </c>
      <c r="K26" s="77">
        <f>IF(RES_hh_tes_in!K26=0,0,1000*11630*RES_hh_tes_in!K26/RES_hh_num_in!K26)</f>
        <v>297.89645347559764</v>
      </c>
      <c r="L26" s="77">
        <f>IF(RES_hh_tes_in!L26=0,0,1000*11630*RES_hh_tes_in!L26/RES_hh_num_in!L26)</f>
        <v>308.93908238758746</v>
      </c>
      <c r="M26" s="77">
        <f>IF(RES_hh_tes_in!M26=0,0,1000*11630*RES_hh_tes_in!M26/RES_hh_num_in!M26)</f>
        <v>329.08103131544124</v>
      </c>
      <c r="N26" s="77">
        <f>IF(RES_hh_tes_in!N26=0,0,1000*11630*RES_hh_tes_in!N26/RES_hh_num_in!N26)</f>
        <v>328.77300640002881</v>
      </c>
      <c r="O26" s="77">
        <f>IF(RES_hh_tes_in!O26=0,0,1000*11630*RES_hh_tes_in!O26/RES_hh_num_in!O26)</f>
        <v>330.35190406378928</v>
      </c>
      <c r="P26" s="77">
        <f>IF(RES_hh_tes_in!P26=0,0,1000*11630*RES_hh_tes_in!P26/RES_hh_num_in!P26)</f>
        <v>328.8422986813585</v>
      </c>
      <c r="Q26" s="77">
        <f>IF(RES_hh_tes_in!Q26=0,0,1000*11630*RES_hh_tes_in!Q26/RES_hh_num_in!Q26)</f>
        <v>330.33418070811979</v>
      </c>
      <c r="R26" s="77">
        <f>IF(RES_hh_tes_in!R26=0,0,1000*11630*RES_hh_tes_in!R26/RES_hh_num_in!R26)</f>
        <v>325.62851242354901</v>
      </c>
      <c r="S26" s="77">
        <f>IF(RES_hh_tes_in!S26=0,0,1000*11630*RES_hh_tes_in!S26/RES_hh_num_in!S26)</f>
        <v>320.89319595047823</v>
      </c>
      <c r="T26" s="77">
        <f>IF(RES_hh_tes_in!T26=0,0,1000*11630*RES_hh_tes_in!T26/RES_hh_num_in!T26)</f>
        <v>314.42796760787007</v>
      </c>
      <c r="U26" s="77">
        <f>IF(RES_hh_tes_in!U26=0,0,1000*11630*RES_hh_tes_in!U26/RES_hh_num_in!U26)</f>
        <v>305.16386169051094</v>
      </c>
      <c r="V26" s="77">
        <f>IF(RES_hh_tes_in!V26=0,0,1000*11630*RES_hh_tes_in!V26/RES_hh_num_in!V26)</f>
        <v>296.3774967642849</v>
      </c>
      <c r="W26" s="77">
        <f>IF(RES_hh_tes_in!W26=0,0,1000*11630*RES_hh_tes_in!W26/RES_hh_num_in!W26)</f>
        <v>286.21035000881034</v>
      </c>
      <c r="DA26" s="92" t="s">
        <v>836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122.75916877454159</v>
      </c>
      <c r="D27" s="69">
        <f>IF(RES_hh_tes_in!D27=0,0,1000*11630*RES_hh_tes_in!D27/RES_hh_num_in!D27)</f>
        <v>124.86445866731499</v>
      </c>
      <c r="E27" s="69">
        <f>IF(RES_hh_tes_in!E27=0,0,1000*11630*RES_hh_tes_in!E27/RES_hh_num_in!E27)</f>
        <v>129.7406033366521</v>
      </c>
      <c r="F27" s="69">
        <f>IF(RES_hh_tes_in!F27=0,0,1000*11630*RES_hh_tes_in!F27/RES_hh_num_in!F27)</f>
        <v>135.70000096452242</v>
      </c>
      <c r="G27" s="69">
        <f>IF(RES_hh_tes_in!G27=0,0,1000*11630*RES_hh_tes_in!G27/RES_hh_num_in!G27)</f>
        <v>142.31075550478414</v>
      </c>
      <c r="H27" s="69">
        <f>IF(RES_hh_tes_in!H27=0,0,1000*11630*RES_hh_tes_in!H27/RES_hh_num_in!H27)</f>
        <v>146.53043736592213</v>
      </c>
      <c r="I27" s="69">
        <f>IF(RES_hh_tes_in!I27=0,0,1000*11630*RES_hh_tes_in!I27/RES_hh_num_in!I27)</f>
        <v>144.69184291118449</v>
      </c>
      <c r="J27" s="69">
        <f>IF(RES_hh_tes_in!J27=0,0,1000*11630*RES_hh_tes_in!J27/RES_hh_num_in!J27)</f>
        <v>139.91341683225033</v>
      </c>
      <c r="K27" s="69">
        <f>IF(RES_hh_tes_in!K27=0,0,1000*11630*RES_hh_tes_in!K27/RES_hh_num_in!K27)</f>
        <v>154.54812816373246</v>
      </c>
      <c r="L27" s="69">
        <f>IF(RES_hh_tes_in!L27=0,0,1000*11630*RES_hh_tes_in!L27/RES_hh_num_in!L27)</f>
        <v>165.70138480497639</v>
      </c>
      <c r="M27" s="69">
        <f>IF(RES_hh_tes_in!M27=0,0,1000*11630*RES_hh_tes_in!M27/RES_hh_num_in!M27)</f>
        <v>166.73755957617297</v>
      </c>
      <c r="N27" s="69">
        <f>IF(RES_hh_tes_in!N27=0,0,1000*11630*RES_hh_tes_in!N27/RES_hh_num_in!N27)</f>
        <v>170.91122586284081</v>
      </c>
      <c r="O27" s="69">
        <f>IF(RES_hh_tes_in!O27=0,0,1000*11630*RES_hh_tes_in!O27/RES_hh_num_in!O27)</f>
        <v>188.03305135864559</v>
      </c>
      <c r="P27" s="69">
        <f>IF(RES_hh_tes_in!P27=0,0,1000*11630*RES_hh_tes_in!P27/RES_hh_num_in!P27)</f>
        <v>187.66484413107165</v>
      </c>
      <c r="Q27" s="69">
        <f>IF(RES_hh_tes_in!Q27=0,0,1000*11630*RES_hh_tes_in!Q27/RES_hh_num_in!Q27)</f>
        <v>203.50103597959679</v>
      </c>
      <c r="R27" s="69">
        <f>IF(RES_hh_tes_in!R27=0,0,1000*11630*RES_hh_tes_in!R27/RES_hh_num_in!R27)</f>
        <v>203.55786767463883</v>
      </c>
      <c r="S27" s="69">
        <f>IF(RES_hh_tes_in!S27=0,0,1000*11630*RES_hh_tes_in!S27/RES_hh_num_in!S27)</f>
        <v>220.40254781777017</v>
      </c>
      <c r="T27" s="69">
        <f>IF(RES_hh_tes_in!T27=0,0,1000*11630*RES_hh_tes_in!T27/RES_hh_num_in!T27)</f>
        <v>232.83163273220677</v>
      </c>
      <c r="U27" s="69">
        <f>IF(RES_hh_tes_in!U27=0,0,1000*11630*RES_hh_tes_in!U27/RES_hh_num_in!U27)</f>
        <v>233.4117252052452</v>
      </c>
      <c r="V27" s="69">
        <f>IF(RES_hh_tes_in!V27=0,0,1000*11630*RES_hh_tes_in!V27/RES_hh_num_in!V27)</f>
        <v>235.4880136271141</v>
      </c>
      <c r="W27" s="69">
        <f>IF(RES_hh_tes_in!W27=0,0,1000*11630*RES_hh_tes_in!W27/RES_hh_num_in!W27)</f>
        <v>236.67521474941208</v>
      </c>
      <c r="DA27" s="88" t="s">
        <v>837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0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0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0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0</v>
      </c>
      <c r="M28" s="72">
        <f>IF(RES_hh_tes_in!M28=0,0,1000*11630*RES_hh_tes_in!M28/RES_hh_num_in!M28)</f>
        <v>0</v>
      </c>
      <c r="N28" s="72">
        <f>IF(RES_hh_tes_in!N28=0,0,1000*11630*RES_hh_tes_in!N28/RES_hh_num_in!N28)</f>
        <v>0</v>
      </c>
      <c r="O28" s="72">
        <f>IF(RES_hh_tes_in!O28=0,0,1000*11630*RES_hh_tes_in!O28/RES_hh_num_in!O28)</f>
        <v>0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DA28" s="89" t="s">
        <v>838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0</v>
      </c>
      <c r="D29" s="72">
        <f>IF(RES_hh_tes_in!D29=0,0,1000*11630*RES_hh_tes_in!D29/RES_hh_num_in!D29)</f>
        <v>0</v>
      </c>
      <c r="E29" s="72">
        <f>IF(RES_hh_tes_in!E29=0,0,1000*11630*RES_hh_tes_in!E29/RES_hh_num_in!E29)</f>
        <v>0</v>
      </c>
      <c r="F29" s="72">
        <f>IF(RES_hh_tes_in!F29=0,0,1000*11630*RES_hh_tes_in!F29/RES_hh_num_in!F29)</f>
        <v>0</v>
      </c>
      <c r="G29" s="72">
        <f>IF(RES_hh_tes_in!G29=0,0,1000*11630*RES_hh_tes_in!G29/RES_hh_num_in!G29)</f>
        <v>0</v>
      </c>
      <c r="H29" s="72">
        <f>IF(RES_hh_tes_in!H29=0,0,1000*11630*RES_hh_tes_in!H29/RES_hh_num_in!H29)</f>
        <v>0</v>
      </c>
      <c r="I29" s="72">
        <f>IF(RES_hh_tes_in!I29=0,0,1000*11630*RES_hh_tes_in!I29/RES_hh_num_in!I29)</f>
        <v>0</v>
      </c>
      <c r="J29" s="72">
        <f>IF(RES_hh_tes_in!J29=0,0,1000*11630*RES_hh_tes_in!J29/RES_hh_num_in!J29)</f>
        <v>0</v>
      </c>
      <c r="K29" s="72">
        <f>IF(RES_hh_tes_in!K29=0,0,1000*11630*RES_hh_tes_in!K29/RES_hh_num_in!K29)</f>
        <v>0</v>
      </c>
      <c r="L29" s="72">
        <f>IF(RES_hh_tes_in!L29=0,0,1000*11630*RES_hh_tes_in!L29/RES_hh_num_in!L29)</f>
        <v>0</v>
      </c>
      <c r="M29" s="72">
        <f>IF(RES_hh_tes_in!M29=0,0,1000*11630*RES_hh_tes_in!M29/RES_hh_num_in!M29)</f>
        <v>0</v>
      </c>
      <c r="N29" s="72">
        <f>IF(RES_hh_tes_in!N29=0,0,1000*11630*RES_hh_tes_in!N29/RES_hh_num_in!N29)</f>
        <v>0</v>
      </c>
      <c r="O29" s="72">
        <f>IF(RES_hh_tes_in!O29=0,0,1000*11630*RES_hh_tes_in!O29/RES_hh_num_in!O29)</f>
        <v>0</v>
      </c>
      <c r="P29" s="72">
        <f>IF(RES_hh_tes_in!P29=0,0,1000*11630*RES_hh_tes_in!P29/RES_hh_num_in!P29)</f>
        <v>0</v>
      </c>
      <c r="Q29" s="72">
        <f>IF(RES_hh_tes_in!Q29=0,0,1000*11630*RES_hh_tes_in!Q29/RES_hh_num_in!Q29)</f>
        <v>0</v>
      </c>
      <c r="R29" s="72">
        <f>IF(RES_hh_tes_in!R29=0,0,1000*11630*RES_hh_tes_in!R29/RES_hh_num_in!R29)</f>
        <v>0</v>
      </c>
      <c r="S29" s="72">
        <f>IF(RES_hh_tes_in!S29=0,0,1000*11630*RES_hh_tes_in!S29/RES_hh_num_in!S29)</f>
        <v>0</v>
      </c>
      <c r="T29" s="72">
        <f>IF(RES_hh_tes_in!T29=0,0,1000*11630*RES_hh_tes_in!T29/RES_hh_num_in!T29)</f>
        <v>0</v>
      </c>
      <c r="U29" s="72">
        <f>IF(RES_hh_tes_in!U29=0,0,1000*11630*RES_hh_tes_in!U29/RES_hh_num_in!U29)</f>
        <v>0</v>
      </c>
      <c r="V29" s="72">
        <f>IF(RES_hh_tes_in!V29=0,0,1000*11630*RES_hh_tes_in!V29/RES_hh_num_in!V29)</f>
        <v>0</v>
      </c>
      <c r="W29" s="72">
        <f>IF(RES_hh_tes_in!W29=0,0,1000*11630*RES_hh_tes_in!W29/RES_hh_num_in!W29)</f>
        <v>0</v>
      </c>
      <c r="DA29" s="89" t="s">
        <v>839</v>
      </c>
    </row>
    <row r="30" spans="1:105" ht="12" customHeight="1" x14ac:dyDescent="0.25">
      <c r="A30" s="28" t="s">
        <v>192</v>
      </c>
      <c r="B30" s="72"/>
      <c r="C30" s="72">
        <f>IF(RES_hh_tes_in!C30=0,0,1000*11630*RES_hh_tes_in!C30/RES_hh_num_in!C30)</f>
        <v>138.71691697258836</v>
      </c>
      <c r="D30" s="72">
        <f>IF(RES_hh_tes_in!D30=0,0,1000*11630*RES_hh_tes_in!D30/RES_hh_num_in!D30)</f>
        <v>0</v>
      </c>
      <c r="E30" s="72">
        <f>IF(RES_hh_tes_in!E30=0,0,1000*11630*RES_hh_tes_in!E30/RES_hh_num_in!E30)</f>
        <v>0</v>
      </c>
      <c r="F30" s="72">
        <f>IF(RES_hh_tes_in!F30=0,0,1000*11630*RES_hh_tes_in!F30/RES_hh_num_in!F30)</f>
        <v>0</v>
      </c>
      <c r="G30" s="72">
        <f>IF(RES_hh_tes_in!G30=0,0,1000*11630*RES_hh_tes_in!G30/RES_hh_num_in!G30)</f>
        <v>0</v>
      </c>
      <c r="H30" s="72">
        <f>IF(RES_hh_tes_in!H30=0,0,1000*11630*RES_hh_tes_in!H30/RES_hh_num_in!H30)</f>
        <v>119.20549326826824</v>
      </c>
      <c r="I30" s="72">
        <f>IF(RES_hh_tes_in!I30=0,0,1000*11630*RES_hh_tes_in!I30/RES_hh_num_in!I30)</f>
        <v>101.41347288702789</v>
      </c>
      <c r="J30" s="72">
        <f>IF(RES_hh_tes_in!J30=0,0,1000*11630*RES_hh_tes_in!J30/RES_hh_num_in!J30)</f>
        <v>155.89366326340587</v>
      </c>
      <c r="K30" s="72">
        <f>IF(RES_hh_tes_in!K30=0,0,1000*11630*RES_hh_tes_in!K30/RES_hh_num_in!K30)</f>
        <v>188.0139167738258</v>
      </c>
      <c r="L30" s="72">
        <f>IF(RES_hh_tes_in!L30=0,0,1000*11630*RES_hh_tes_in!L30/RES_hh_num_in!L30)</f>
        <v>184.56926774792831</v>
      </c>
      <c r="M30" s="72">
        <f>IF(RES_hh_tes_in!M30=0,0,1000*11630*RES_hh_tes_in!M30/RES_hh_num_in!M30)</f>
        <v>0</v>
      </c>
      <c r="N30" s="72">
        <f>IF(RES_hh_tes_in!N30=0,0,1000*11630*RES_hh_tes_in!N30/RES_hh_num_in!N30)</f>
        <v>0</v>
      </c>
      <c r="O30" s="72">
        <f>IF(RES_hh_tes_in!O30=0,0,1000*11630*RES_hh_tes_in!O30/RES_hh_num_in!O30)</f>
        <v>178.78857073545669</v>
      </c>
      <c r="P30" s="72">
        <f>IF(RES_hh_tes_in!P30=0,0,1000*11630*RES_hh_tes_in!P30/RES_hh_num_in!P30)</f>
        <v>189.90922553123659</v>
      </c>
      <c r="Q30" s="72">
        <f>IF(RES_hh_tes_in!Q30=0,0,1000*11630*RES_hh_tes_in!Q30/RES_hh_num_in!Q30)</f>
        <v>210.16511635164434</v>
      </c>
      <c r="R30" s="72">
        <f>IF(RES_hh_tes_in!R30=0,0,1000*11630*RES_hh_tes_in!R30/RES_hh_num_in!R30)</f>
        <v>0</v>
      </c>
      <c r="S30" s="72">
        <f>IF(RES_hh_tes_in!S30=0,0,1000*11630*RES_hh_tes_in!S30/RES_hh_num_in!S30)</f>
        <v>0</v>
      </c>
      <c r="T30" s="72">
        <f>IF(RES_hh_tes_in!T30=0,0,1000*11630*RES_hh_tes_in!T30/RES_hh_num_in!T30)</f>
        <v>0</v>
      </c>
      <c r="U30" s="72">
        <f>IF(RES_hh_tes_in!U30=0,0,1000*11630*RES_hh_tes_in!U30/RES_hh_num_in!U30)</f>
        <v>0</v>
      </c>
      <c r="V30" s="72">
        <f>IF(RES_hh_tes_in!V30=0,0,1000*11630*RES_hh_tes_in!V30/RES_hh_num_in!V30)</f>
        <v>0</v>
      </c>
      <c r="W30" s="72">
        <f>IF(RES_hh_tes_in!W30=0,0,1000*11630*RES_hh_tes_in!W30/RES_hh_num_in!W30)</f>
        <v>0</v>
      </c>
      <c r="DA30" s="89" t="s">
        <v>840</v>
      </c>
    </row>
    <row r="31" spans="1:105" ht="12" customHeight="1" x14ac:dyDescent="0.25">
      <c r="A31" s="28" t="s">
        <v>207</v>
      </c>
      <c r="B31" s="72"/>
      <c r="C31" s="72">
        <f>IF(RES_hh_tes_in!C31=0,0,1000*11630*RES_hh_tes_in!C31/RES_hh_num_in!C31)</f>
        <v>0</v>
      </c>
      <c r="D31" s="72">
        <f>IF(RES_hh_tes_in!D31=0,0,1000*11630*RES_hh_tes_in!D31/RES_hh_num_in!D31)</f>
        <v>0</v>
      </c>
      <c r="E31" s="72">
        <f>IF(RES_hh_tes_in!E31=0,0,1000*11630*RES_hh_tes_in!E31/RES_hh_num_in!E31)</f>
        <v>0</v>
      </c>
      <c r="F31" s="72">
        <f>IF(RES_hh_tes_in!F31=0,0,1000*11630*RES_hh_tes_in!F31/RES_hh_num_in!F31)</f>
        <v>0</v>
      </c>
      <c r="G31" s="72">
        <f>IF(RES_hh_tes_in!G31=0,0,1000*11630*RES_hh_tes_in!G31/RES_hh_num_in!G31)</f>
        <v>0</v>
      </c>
      <c r="H31" s="72">
        <f>IF(RES_hh_tes_in!H31=0,0,1000*11630*RES_hh_tes_in!H31/RES_hh_num_in!H31)</f>
        <v>0</v>
      </c>
      <c r="I31" s="72">
        <f>IF(RES_hh_tes_in!I31=0,0,1000*11630*RES_hh_tes_in!I31/RES_hh_num_in!I31)</f>
        <v>0</v>
      </c>
      <c r="J31" s="72">
        <f>IF(RES_hh_tes_in!J31=0,0,1000*11630*RES_hh_tes_in!J31/RES_hh_num_in!J31)</f>
        <v>0</v>
      </c>
      <c r="K31" s="72">
        <f>IF(RES_hh_tes_in!K31=0,0,1000*11630*RES_hh_tes_in!K31/RES_hh_num_in!K31)</f>
        <v>0</v>
      </c>
      <c r="L31" s="72">
        <f>IF(RES_hh_tes_in!L31=0,0,1000*11630*RES_hh_tes_in!L31/RES_hh_num_in!L31)</f>
        <v>0</v>
      </c>
      <c r="M31" s="72">
        <f>IF(RES_hh_tes_in!M31=0,0,1000*11630*RES_hh_tes_in!M31/RES_hh_num_in!M31)</f>
        <v>0</v>
      </c>
      <c r="N31" s="72">
        <f>IF(RES_hh_tes_in!N31=0,0,1000*11630*RES_hh_tes_in!N31/RES_hh_num_in!N31)</f>
        <v>0</v>
      </c>
      <c r="O31" s="72">
        <f>IF(RES_hh_tes_in!O31=0,0,1000*11630*RES_hh_tes_in!O31/RES_hh_num_in!O31)</f>
        <v>0</v>
      </c>
      <c r="P31" s="72">
        <f>IF(RES_hh_tes_in!P31=0,0,1000*11630*RES_hh_tes_in!P31/RES_hh_num_in!P31)</f>
        <v>0</v>
      </c>
      <c r="Q31" s="72">
        <f>IF(RES_hh_tes_in!Q31=0,0,1000*11630*RES_hh_tes_in!Q31/RES_hh_num_in!Q31)</f>
        <v>0</v>
      </c>
      <c r="R31" s="72">
        <f>IF(RES_hh_tes_in!R31=0,0,1000*11630*RES_hh_tes_in!R31/RES_hh_num_in!R31)</f>
        <v>0</v>
      </c>
      <c r="S31" s="72">
        <f>IF(RES_hh_tes_in!S31=0,0,1000*11630*RES_hh_tes_in!S31/RES_hh_num_in!S31)</f>
        <v>0</v>
      </c>
      <c r="T31" s="72">
        <f>IF(RES_hh_tes_in!T31=0,0,1000*11630*RES_hh_tes_in!T31/RES_hh_num_in!T31)</f>
        <v>0</v>
      </c>
      <c r="U31" s="72">
        <f>IF(RES_hh_tes_in!U31=0,0,1000*11630*RES_hh_tes_in!U31/RES_hh_num_in!U31)</f>
        <v>0</v>
      </c>
      <c r="V31" s="72">
        <f>IF(RES_hh_tes_in!V31=0,0,1000*11630*RES_hh_tes_in!V31/RES_hh_num_in!V31)</f>
        <v>0</v>
      </c>
      <c r="W31" s="72">
        <f>IF(RES_hh_tes_in!W31=0,0,1000*11630*RES_hh_tes_in!W31/RES_hh_num_in!W31)</f>
        <v>0</v>
      </c>
      <c r="DA31" s="89" t="s">
        <v>841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122.7138138750922</v>
      </c>
      <c r="D32" s="77">
        <f>IF(RES_hh_tes_in!D32=0,0,1000*11630*RES_hh_tes_in!D32/RES_hh_num_in!D32)</f>
        <v>124.86445866731499</v>
      </c>
      <c r="E32" s="77">
        <f>IF(RES_hh_tes_in!E32=0,0,1000*11630*RES_hh_tes_in!E32/RES_hh_num_in!E32)</f>
        <v>129.7406033366521</v>
      </c>
      <c r="F32" s="77">
        <f>IF(RES_hh_tes_in!F32=0,0,1000*11630*RES_hh_tes_in!F32/RES_hh_num_in!F32)</f>
        <v>135.70000096452242</v>
      </c>
      <c r="G32" s="77">
        <f>IF(RES_hh_tes_in!G32=0,0,1000*11630*RES_hh_tes_in!G32/RES_hh_num_in!G32)</f>
        <v>142.31075550478414</v>
      </c>
      <c r="H32" s="77">
        <f>IF(RES_hh_tes_in!H32=0,0,1000*11630*RES_hh_tes_in!H32/RES_hh_num_in!H32)</f>
        <v>146.56987594999492</v>
      </c>
      <c r="I32" s="77">
        <f>IF(RES_hh_tes_in!I32=0,0,1000*11630*RES_hh_tes_in!I32/RES_hh_num_in!I32)</f>
        <v>145.89290964558529</v>
      </c>
      <c r="J32" s="77">
        <f>IF(RES_hh_tes_in!J32=0,0,1000*11630*RES_hh_tes_in!J32/RES_hh_num_in!J32)</f>
        <v>139.3712259479361</v>
      </c>
      <c r="K32" s="77">
        <f>IF(RES_hh_tes_in!K32=0,0,1000*11630*RES_hh_tes_in!K32/RES_hh_num_in!K32)</f>
        <v>153.78063494121622</v>
      </c>
      <c r="L32" s="77">
        <f>IF(RES_hh_tes_in!L32=0,0,1000*11630*RES_hh_tes_in!L32/RES_hh_num_in!L32)</f>
        <v>165.639108459315</v>
      </c>
      <c r="M32" s="77">
        <f>IF(RES_hh_tes_in!M32=0,0,1000*11630*RES_hh_tes_in!M32/RES_hh_num_in!M32)</f>
        <v>166.73755957617297</v>
      </c>
      <c r="N32" s="77">
        <f>IF(RES_hh_tes_in!N32=0,0,1000*11630*RES_hh_tes_in!N32/RES_hh_num_in!N32)</f>
        <v>170.91122586284081</v>
      </c>
      <c r="O32" s="77">
        <f>IF(RES_hh_tes_in!O32=0,0,1000*11630*RES_hh_tes_in!O32/RES_hh_num_in!O32)</f>
        <v>188.03345271236785</v>
      </c>
      <c r="P32" s="77">
        <f>IF(RES_hh_tes_in!P32=0,0,1000*11630*RES_hh_tes_in!P32/RES_hh_num_in!P32)</f>
        <v>187.65502408126449</v>
      </c>
      <c r="Q32" s="77">
        <f>IF(RES_hh_tes_in!Q32=0,0,1000*11630*RES_hh_tes_in!Q32/RES_hh_num_in!Q32)</f>
        <v>203.49145212097571</v>
      </c>
      <c r="R32" s="77">
        <f>IF(RES_hh_tes_in!R32=0,0,1000*11630*RES_hh_tes_in!R32/RES_hh_num_in!R32)</f>
        <v>203.55786767463883</v>
      </c>
      <c r="S32" s="77">
        <f>IF(RES_hh_tes_in!S32=0,0,1000*11630*RES_hh_tes_in!S32/RES_hh_num_in!S32)</f>
        <v>220.40254781777017</v>
      </c>
      <c r="T32" s="77">
        <f>IF(RES_hh_tes_in!T32=0,0,1000*11630*RES_hh_tes_in!T32/RES_hh_num_in!T32)</f>
        <v>232.83163273220677</v>
      </c>
      <c r="U32" s="77">
        <f>IF(RES_hh_tes_in!U32=0,0,1000*11630*RES_hh_tes_in!U32/RES_hh_num_in!U32)</f>
        <v>233.4117252052452</v>
      </c>
      <c r="V32" s="77">
        <f>IF(RES_hh_tes_in!V32=0,0,1000*11630*RES_hh_tes_in!V32/RES_hh_num_in!V32)</f>
        <v>235.4880136271141</v>
      </c>
      <c r="W32" s="77">
        <f>IF(RES_hh_tes_in!W32=0,0,1000*11630*RES_hh_tes_in!W32/RES_hh_num_in!W32)</f>
        <v>236.67521474941208</v>
      </c>
      <c r="DA32" s="92" t="s">
        <v>842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99.568385738918664</v>
      </c>
      <c r="D3" s="65">
        <f>IF(RES_hh_emi_in!D3=0,0,1000000*RES_hh_emi_in!D3/RES_hh_num_in!D3)</f>
        <v>6.9481800268360283</v>
      </c>
      <c r="E3" s="65">
        <f>IF(RES_hh_emi_in!E3=0,0,1000000*RES_hh_emi_in!E3/RES_hh_num_in!E3)</f>
        <v>5.7429748910874743</v>
      </c>
      <c r="F3" s="65">
        <f>IF(RES_hh_emi_in!F3=0,0,1000000*RES_hh_emi_in!F3/RES_hh_num_in!F3)</f>
        <v>3.1538852776084267</v>
      </c>
      <c r="G3" s="65">
        <f>IF(RES_hh_emi_in!G3=0,0,1000000*RES_hh_emi_in!G3/RES_hh_num_in!G3)</f>
        <v>282.98832816004187</v>
      </c>
      <c r="H3" s="65">
        <f>IF(RES_hh_emi_in!H3=0,0,1000000*RES_hh_emi_in!H3/RES_hh_num_in!H3)</f>
        <v>12.219821336434947</v>
      </c>
      <c r="I3" s="65">
        <f>IF(RES_hh_emi_in!I3=0,0,1000000*RES_hh_emi_in!I3/RES_hh_num_in!I3)</f>
        <v>141.73417463066062</v>
      </c>
      <c r="J3" s="65">
        <f>IF(RES_hh_emi_in!J3=0,0,1000000*RES_hh_emi_in!J3/RES_hh_num_in!J3)</f>
        <v>68.304834792491022</v>
      </c>
      <c r="K3" s="65">
        <f>IF(RES_hh_emi_in!K3=0,0,1000000*RES_hh_emi_in!K3/RES_hh_num_in!K3)</f>
        <v>117.99122738289627</v>
      </c>
      <c r="L3" s="65">
        <f>IF(RES_hh_emi_in!L3=0,0,1000000*RES_hh_emi_in!L3/RES_hh_num_in!L3)</f>
        <v>132.09140047789811</v>
      </c>
      <c r="M3" s="65">
        <f>IF(RES_hh_emi_in!M3=0,0,1000000*RES_hh_emi_in!M3/RES_hh_num_in!M3)</f>
        <v>238.95100505203089</v>
      </c>
      <c r="N3" s="65">
        <f>IF(RES_hh_emi_in!N3=0,0,1000000*RES_hh_emi_in!N3/RES_hh_num_in!N3)</f>
        <v>317.44127508300465</v>
      </c>
      <c r="O3" s="65">
        <f>IF(RES_hh_emi_in!O3=0,0,1000000*RES_hh_emi_in!O3/RES_hh_num_in!O3)</f>
        <v>299.50994842239345</v>
      </c>
      <c r="P3" s="65">
        <f>IF(RES_hh_emi_in!P3=0,0,1000000*RES_hh_emi_in!P3/RES_hh_num_in!P3)</f>
        <v>57.030438223595986</v>
      </c>
      <c r="Q3" s="65">
        <f>IF(RES_hh_emi_in!Q3=0,0,1000000*RES_hh_emi_in!Q3/RES_hh_num_in!Q3)</f>
        <v>10.181899035759166</v>
      </c>
      <c r="R3" s="65">
        <f>IF(RES_hh_emi_in!R3=0,0,1000000*RES_hh_emi_in!R3/RES_hh_num_in!R3)</f>
        <v>0.90477789334126546</v>
      </c>
      <c r="S3" s="65">
        <f>IF(RES_hh_emi_in!S3=0,0,1000000*RES_hh_emi_in!S3/RES_hh_num_in!S3)</f>
        <v>1.3859991835989742</v>
      </c>
      <c r="T3" s="65">
        <f>IF(RES_hh_emi_in!T3=0,0,1000000*RES_hh_emi_in!T3/RES_hh_num_in!T3)</f>
        <v>8.6057963474046222</v>
      </c>
      <c r="U3" s="65">
        <f>IF(RES_hh_emi_in!U3=0,0,1000000*RES_hh_emi_in!U3/RES_hh_num_in!U3)</f>
        <v>48.208672981791693</v>
      </c>
      <c r="V3" s="65">
        <f>IF(RES_hh_emi_in!V3=0,0,1000000*RES_hh_emi_in!V3/RES_hh_num_in!V3)</f>
        <v>80.38352421168095</v>
      </c>
      <c r="W3" s="65">
        <f>IF(RES_hh_emi_in!W3=0,0,1000000*RES_hh_emi_in!W3/RES_hh_num_in!W3)</f>
        <v>64.285312658689278</v>
      </c>
      <c r="DA3" s="87" t="s">
        <v>844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94.484206793713923</v>
      </c>
      <c r="D4" s="69">
        <f>IF(RES_hh_emi_in!D4=0,0,1000000*RES_hh_emi_in!D4/RES_hh_num_in!D4)</f>
        <v>6.0852323070519407</v>
      </c>
      <c r="E4" s="69">
        <f>IF(RES_hh_emi_in!E4=0,0,1000000*RES_hh_emi_in!E4/RES_hh_num_in!E4)</f>
        <v>5.0003459346281334</v>
      </c>
      <c r="F4" s="69">
        <f>IF(RES_hh_emi_in!F4=0,0,1000000*RES_hh_emi_in!F4/RES_hh_num_in!F4)</f>
        <v>2.6986413645850851</v>
      </c>
      <c r="G4" s="69">
        <f>IF(RES_hh_emi_in!G4=0,0,1000000*RES_hh_emi_in!G4/RES_hh_num_in!G4)</f>
        <v>267.29486919974988</v>
      </c>
      <c r="H4" s="69">
        <f>IF(RES_hh_emi_in!H4=0,0,1000000*RES_hh_emi_in!H4/RES_hh_num_in!H4)</f>
        <v>11.31236086976021</v>
      </c>
      <c r="I4" s="69">
        <f>IF(RES_hh_emi_in!I4=0,0,1000000*RES_hh_emi_in!I4/RES_hh_num_in!I4)</f>
        <v>131.01810424167988</v>
      </c>
      <c r="J4" s="69">
        <f>IF(RES_hh_emi_in!J4=0,0,1000000*RES_hh_emi_in!J4/RES_hh_num_in!J4)</f>
        <v>62.787142039784577</v>
      </c>
      <c r="K4" s="69">
        <f>IF(RES_hh_emi_in!K4=0,0,1000000*RES_hh_emi_in!K4/RES_hh_num_in!K4)</f>
        <v>108.92404710329136</v>
      </c>
      <c r="L4" s="69">
        <f>IF(RES_hh_emi_in!L4=0,0,1000000*RES_hh_emi_in!L4/RES_hh_num_in!L4)</f>
        <v>123.81085734595719</v>
      </c>
      <c r="M4" s="69">
        <f>IF(RES_hh_emi_in!M4=0,0,1000000*RES_hh_emi_in!M4/RES_hh_num_in!M4)</f>
        <v>223.17309087442359</v>
      </c>
      <c r="N4" s="69">
        <f>IF(RES_hh_emi_in!N4=0,0,1000000*RES_hh_emi_in!N4/RES_hh_num_in!N4)</f>
        <v>297.38285197691033</v>
      </c>
      <c r="O4" s="69">
        <f>IF(RES_hh_emi_in!O4=0,0,1000000*RES_hh_emi_in!O4/RES_hh_num_in!O4)</f>
        <v>278.52920274290881</v>
      </c>
      <c r="P4" s="69">
        <f>IF(RES_hh_emi_in!P4=0,0,1000000*RES_hh_emi_in!P4/RES_hh_num_in!P4)</f>
        <v>52.416618780160491</v>
      </c>
      <c r="Q4" s="69">
        <f>IF(RES_hh_emi_in!Q4=0,0,1000000*RES_hh_emi_in!Q4/RES_hh_num_in!Q4)</f>
        <v>9.4738128927163103</v>
      </c>
      <c r="R4" s="69">
        <f>IF(RES_hh_emi_in!R4=0,0,1000000*RES_hh_emi_in!R4/RES_hh_num_in!R4)</f>
        <v>0.53147035533516707</v>
      </c>
      <c r="S4" s="69">
        <f>IF(RES_hh_emi_in!S4=0,0,1000000*RES_hh_emi_in!S4/RES_hh_num_in!S4)</f>
        <v>0.96324528918441454</v>
      </c>
      <c r="T4" s="69">
        <f>IF(RES_hh_emi_in!T4=0,0,1000000*RES_hh_emi_in!T4/RES_hh_num_in!T4)</f>
        <v>7.7774626021694182</v>
      </c>
      <c r="U4" s="69">
        <f>IF(RES_hh_emi_in!U4=0,0,1000000*RES_hh_emi_in!U4/RES_hh_num_in!U4)</f>
        <v>46.537311846100636</v>
      </c>
      <c r="V4" s="69">
        <f>IF(RES_hh_emi_in!V4=0,0,1000000*RES_hh_emi_in!V4/RES_hh_num_in!V4)</f>
        <v>75.941477486868436</v>
      </c>
      <c r="W4" s="69">
        <f>IF(RES_hh_emi_in!W4=0,0,1000000*RES_hh_emi_in!W4/RES_hh_num_in!W4)</f>
        <v>62.581364365355142</v>
      </c>
      <c r="DA4" s="88" t="s">
        <v>845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0</v>
      </c>
      <c r="D5" s="72">
        <f>IF(RES_hh_emi_in!D5=0,0,1000000*RES_hh_emi_in!D5/RES_hh_num_in!D5)</f>
        <v>0</v>
      </c>
      <c r="E5" s="72">
        <f>IF(RES_hh_emi_in!E5=0,0,1000000*RES_hh_emi_in!E5/RES_hh_num_in!E5)</f>
        <v>0</v>
      </c>
      <c r="F5" s="72">
        <f>IF(RES_hh_emi_in!F5=0,0,1000000*RES_hh_emi_in!F5/RES_hh_num_in!F5)</f>
        <v>0</v>
      </c>
      <c r="G5" s="72">
        <f>IF(RES_hh_emi_in!G5=0,0,1000000*RES_hh_emi_in!G5/RES_hh_num_in!G5)</f>
        <v>0</v>
      </c>
      <c r="H5" s="72">
        <f>IF(RES_hh_emi_in!H5=0,0,1000000*RES_hh_emi_in!H5/RES_hh_num_in!H5)</f>
        <v>0</v>
      </c>
      <c r="I5" s="72">
        <f>IF(RES_hh_emi_in!I5=0,0,1000000*RES_hh_emi_in!I5/RES_hh_num_in!I5)</f>
        <v>0</v>
      </c>
      <c r="J5" s="72">
        <f>IF(RES_hh_emi_in!J5=0,0,1000000*RES_hh_emi_in!J5/RES_hh_num_in!J5)</f>
        <v>0</v>
      </c>
      <c r="K5" s="72">
        <f>IF(RES_hh_emi_in!K5=0,0,1000000*RES_hh_emi_in!K5/RES_hh_num_in!K5)</f>
        <v>0</v>
      </c>
      <c r="L5" s="72">
        <f>IF(RES_hh_emi_in!L5=0,0,1000000*RES_hh_emi_in!L5/RES_hh_num_in!L5)</f>
        <v>0</v>
      </c>
      <c r="M5" s="72">
        <f>IF(RES_hh_emi_in!M5=0,0,1000000*RES_hh_emi_in!M5/RES_hh_num_in!M5)</f>
        <v>0</v>
      </c>
      <c r="N5" s="72">
        <f>IF(RES_hh_emi_in!N5=0,0,1000000*RES_hh_emi_in!N5/RES_hh_num_in!N5)</f>
        <v>0</v>
      </c>
      <c r="O5" s="72">
        <f>IF(RES_hh_emi_in!O5=0,0,1000000*RES_hh_emi_in!O5/RES_hh_num_in!O5)</f>
        <v>0</v>
      </c>
      <c r="P5" s="72">
        <f>IF(RES_hh_emi_in!P5=0,0,1000000*RES_hh_emi_in!P5/RES_hh_num_in!P5)</f>
        <v>0</v>
      </c>
      <c r="Q5" s="72">
        <f>IF(RES_hh_emi_in!Q5=0,0,1000000*RES_hh_emi_in!Q5/RES_hh_num_in!Q5)</f>
        <v>0</v>
      </c>
      <c r="R5" s="72">
        <f>IF(RES_hh_emi_in!R5=0,0,1000000*RES_hh_emi_in!R5/RES_hh_num_in!R5)</f>
        <v>0</v>
      </c>
      <c r="S5" s="72">
        <f>IF(RES_hh_emi_in!S5=0,0,1000000*RES_hh_emi_in!S5/RES_hh_num_in!S5)</f>
        <v>0</v>
      </c>
      <c r="T5" s="72">
        <f>IF(RES_hh_emi_in!T5=0,0,1000000*RES_hh_emi_in!T5/RES_hh_num_in!T5)</f>
        <v>0</v>
      </c>
      <c r="U5" s="72">
        <f>IF(RES_hh_emi_in!U5=0,0,1000000*RES_hh_emi_in!U5/RES_hh_num_in!U5)</f>
        <v>0</v>
      </c>
      <c r="V5" s="72">
        <f>IF(RES_hh_emi_in!V5=0,0,1000000*RES_hh_emi_in!V5/RES_hh_num_in!V5)</f>
        <v>0</v>
      </c>
      <c r="W5" s="72">
        <f>IF(RES_hh_emi_in!W5=0,0,1000000*RES_hh_emi_in!W5/RES_hh_num_in!W5)</f>
        <v>0</v>
      </c>
      <c r="DA5" s="89" t="s">
        <v>846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0</v>
      </c>
      <c r="D6" s="72">
        <f>IF(RES_hh_emi_in!D6=0,0,1000000*RES_hh_emi_in!D6/RES_hh_num_in!D6)</f>
        <v>4414.8360387661824</v>
      </c>
      <c r="E6" s="72">
        <f>IF(RES_hh_emi_in!E6=0,0,1000000*RES_hh_emi_in!E6/RES_hh_num_in!E6)</f>
        <v>5131.3549981153901</v>
      </c>
      <c r="F6" s="72">
        <f>IF(RES_hh_emi_in!F6=0,0,1000000*RES_hh_emi_in!F6/RES_hh_num_in!F6)</f>
        <v>3824.4827931680461</v>
      </c>
      <c r="G6" s="72">
        <f>IF(RES_hh_emi_in!G6=0,0,1000000*RES_hh_emi_in!G6/RES_hh_num_in!G6)</f>
        <v>4872.1771488877557</v>
      </c>
      <c r="H6" s="72">
        <f>IF(RES_hh_emi_in!H6=0,0,1000000*RES_hh_emi_in!H6/RES_hh_num_in!H6)</f>
        <v>4261.6998332725962</v>
      </c>
      <c r="I6" s="72">
        <f>IF(RES_hh_emi_in!I6=0,0,1000000*RES_hh_emi_in!I6/RES_hh_num_in!I6)</f>
        <v>4414.5666150569714</v>
      </c>
      <c r="J6" s="72">
        <f>IF(RES_hh_emi_in!J6=0,0,1000000*RES_hh_emi_in!J6/RES_hh_num_in!J6)</f>
        <v>4155.1096132267467</v>
      </c>
      <c r="K6" s="72">
        <f>IF(RES_hh_emi_in!K6=0,0,1000000*RES_hh_emi_in!K6/RES_hh_num_in!K6)</f>
        <v>4031.5739559082044</v>
      </c>
      <c r="L6" s="72">
        <f>IF(RES_hh_emi_in!L6=0,0,1000000*RES_hh_emi_in!L6/RES_hh_num_in!L6)</f>
        <v>0</v>
      </c>
      <c r="M6" s="72">
        <f>IF(RES_hh_emi_in!M6=0,0,1000000*RES_hh_emi_in!M6/RES_hh_num_in!M6)</f>
        <v>0</v>
      </c>
      <c r="N6" s="72">
        <f>IF(RES_hh_emi_in!N6=0,0,1000000*RES_hh_emi_in!N6/RES_hh_num_in!N6)</f>
        <v>3781.7575882875899</v>
      </c>
      <c r="O6" s="72">
        <f>IF(RES_hh_emi_in!O6=0,0,1000000*RES_hh_emi_in!O6/RES_hh_num_in!O6)</f>
        <v>3335.6155186698916</v>
      </c>
      <c r="P6" s="72">
        <f>IF(RES_hh_emi_in!P6=0,0,1000000*RES_hh_emi_in!P6/RES_hh_num_in!P6)</f>
        <v>4087.6749372124145</v>
      </c>
      <c r="Q6" s="72">
        <f>IF(RES_hh_emi_in!Q6=0,0,1000000*RES_hh_emi_in!Q6/RES_hh_num_in!Q6)</f>
        <v>0</v>
      </c>
      <c r="R6" s="72">
        <f>IF(RES_hh_emi_in!R6=0,0,1000000*RES_hh_emi_in!R6/RES_hh_num_in!R6)</f>
        <v>2748.1151029147413</v>
      </c>
      <c r="S6" s="72">
        <f>IF(RES_hh_emi_in!S6=0,0,1000000*RES_hh_emi_in!S6/RES_hh_num_in!S6)</f>
        <v>2705.3162749043927</v>
      </c>
      <c r="T6" s="72">
        <f>IF(RES_hh_emi_in!T6=0,0,1000000*RES_hh_emi_in!T6/RES_hh_num_in!T6)</f>
        <v>2526.027738564726</v>
      </c>
      <c r="U6" s="72">
        <f>IF(RES_hh_emi_in!U6=0,0,1000000*RES_hh_emi_in!U6/RES_hh_num_in!U6)</f>
        <v>2410.6400980129829</v>
      </c>
      <c r="V6" s="72">
        <f>IF(RES_hh_emi_in!V6=0,0,1000000*RES_hh_emi_in!V6/RES_hh_num_in!V6)</f>
        <v>2317.7958222813982</v>
      </c>
      <c r="W6" s="72">
        <f>IF(RES_hh_emi_in!W6=0,0,1000000*RES_hh_emi_in!W6/RES_hh_num_in!W6)</f>
        <v>2074.9039010902711</v>
      </c>
      <c r="DA6" s="89" t="s">
        <v>847</v>
      </c>
    </row>
    <row r="7" spans="1:105" ht="12" customHeight="1" x14ac:dyDescent="0.25">
      <c r="A7" s="28" t="s">
        <v>205</v>
      </c>
      <c r="B7" s="72"/>
      <c r="C7" s="72">
        <f>IF(RES_hh_emi_in!C7=0,0,1000000*RES_hh_emi_in!C7/RES_hh_num_in!C7)</f>
        <v>5779.1325362838252</v>
      </c>
      <c r="D7" s="72">
        <f>IF(RES_hh_emi_in!D7=0,0,1000000*RES_hh_emi_in!D7/RES_hh_num_in!D7)</f>
        <v>0</v>
      </c>
      <c r="E7" s="72">
        <f>IF(RES_hh_emi_in!E7=0,0,1000000*RES_hh_emi_in!E7/RES_hh_num_in!E7)</f>
        <v>0</v>
      </c>
      <c r="F7" s="72">
        <f>IF(RES_hh_emi_in!F7=0,0,1000000*RES_hh_emi_in!F7/RES_hh_num_in!F7)</f>
        <v>0</v>
      </c>
      <c r="G7" s="72">
        <f>IF(RES_hh_emi_in!G7=0,0,1000000*RES_hh_emi_in!G7/RES_hh_num_in!G7)</f>
        <v>6614.2255229676057</v>
      </c>
      <c r="H7" s="72">
        <f>IF(RES_hh_emi_in!H7=0,0,1000000*RES_hh_emi_in!H7/RES_hh_num_in!H7)</f>
        <v>5401.4463018705574</v>
      </c>
      <c r="I7" s="72">
        <f>IF(RES_hh_emi_in!I7=0,0,1000000*RES_hh_emi_in!I7/RES_hh_num_in!I7)</f>
        <v>4965.495768938903</v>
      </c>
      <c r="J7" s="72">
        <f>IF(RES_hh_emi_in!J7=0,0,1000000*RES_hh_emi_in!J7/RES_hh_num_in!J7)</f>
        <v>5000.7350330779382</v>
      </c>
      <c r="K7" s="72">
        <f>IF(RES_hh_emi_in!K7=0,0,1000000*RES_hh_emi_in!K7/RES_hh_num_in!K7)</f>
        <v>5021.2648437136577</v>
      </c>
      <c r="L7" s="72">
        <f>IF(RES_hh_emi_in!L7=0,0,1000000*RES_hh_emi_in!L7/RES_hh_num_in!L7)</f>
        <v>5120.5668416110093</v>
      </c>
      <c r="M7" s="72">
        <f>IF(RES_hh_emi_in!M7=0,0,1000000*RES_hh_emi_in!M7/RES_hh_num_in!M7)</f>
        <v>4736.5044508916244</v>
      </c>
      <c r="N7" s="72">
        <f>IF(RES_hh_emi_in!N7=0,0,1000000*RES_hh_emi_in!N7/RES_hh_num_in!N7)</f>
        <v>4944.5837131464532</v>
      </c>
      <c r="O7" s="72">
        <f>IF(RES_hh_emi_in!O7=0,0,1000000*RES_hh_emi_in!O7/RES_hh_num_in!O7)</f>
        <v>4782.0360093823183</v>
      </c>
      <c r="P7" s="72">
        <f>IF(RES_hh_emi_in!P7=0,0,1000000*RES_hh_emi_in!P7/RES_hh_num_in!P7)</f>
        <v>3934.1711137091056</v>
      </c>
      <c r="Q7" s="72">
        <f>IF(RES_hh_emi_in!Q7=0,0,1000000*RES_hh_emi_in!Q7/RES_hh_num_in!Q7)</f>
        <v>3763.1022029205265</v>
      </c>
      <c r="R7" s="72">
        <f>IF(RES_hh_emi_in!R7=0,0,1000000*RES_hh_emi_in!R7/RES_hh_num_in!R7)</f>
        <v>0</v>
      </c>
      <c r="S7" s="72">
        <f>IF(RES_hh_emi_in!S7=0,0,1000000*RES_hh_emi_in!S7/RES_hh_num_in!S7)</f>
        <v>0</v>
      </c>
      <c r="T7" s="72">
        <f>IF(RES_hh_emi_in!T7=0,0,1000000*RES_hh_emi_in!T7/RES_hh_num_in!T7)</f>
        <v>2716.9712770765063</v>
      </c>
      <c r="U7" s="72">
        <f>IF(RES_hh_emi_in!U7=0,0,1000000*RES_hh_emi_in!U7/RES_hh_num_in!U7)</f>
        <v>2504.1581633522942</v>
      </c>
      <c r="V7" s="72">
        <f>IF(RES_hh_emi_in!V7=0,0,1000000*RES_hh_emi_in!V7/RES_hh_num_in!V7)</f>
        <v>2432.0153686068957</v>
      </c>
      <c r="W7" s="72">
        <f>IF(RES_hh_emi_in!W7=0,0,1000000*RES_hh_emi_in!W7/RES_hh_num_in!W7)</f>
        <v>2263.3519198773456</v>
      </c>
      <c r="DA7" s="89" t="s">
        <v>848</v>
      </c>
    </row>
    <row r="8" spans="1:105" ht="12" customHeight="1" x14ac:dyDescent="0.25">
      <c r="A8" s="28" t="s">
        <v>192</v>
      </c>
      <c r="B8" s="72"/>
      <c r="C8" s="72">
        <f>IF(RES_hh_emi_in!C8=0,0,1000000*RES_hh_emi_in!C8/RES_hh_num_in!C8)</f>
        <v>4017.2141948580556</v>
      </c>
      <c r="D8" s="72">
        <f>IF(RES_hh_emi_in!D8=0,0,1000000*RES_hh_emi_in!D8/RES_hh_num_in!D8)</f>
        <v>0</v>
      </c>
      <c r="E8" s="72">
        <f>IF(RES_hh_emi_in!E8=0,0,1000000*RES_hh_emi_in!E8/RES_hh_num_in!E8)</f>
        <v>0</v>
      </c>
      <c r="F8" s="72">
        <f>IF(RES_hh_emi_in!F8=0,0,1000000*RES_hh_emi_in!F8/RES_hh_num_in!F8)</f>
        <v>0</v>
      </c>
      <c r="G8" s="72">
        <f>IF(RES_hh_emi_in!G8=0,0,1000000*RES_hh_emi_in!G8/RES_hh_num_in!G8)</f>
        <v>0</v>
      </c>
      <c r="H8" s="72">
        <f>IF(RES_hh_emi_in!H8=0,0,1000000*RES_hh_emi_in!H8/RES_hh_num_in!H8)</f>
        <v>2670.0616935556832</v>
      </c>
      <c r="I8" s="72">
        <f>IF(RES_hh_emi_in!I8=0,0,1000000*RES_hh_emi_in!I8/RES_hh_num_in!I8)</f>
        <v>2284.4176055249195</v>
      </c>
      <c r="J8" s="72">
        <f>IF(RES_hh_emi_in!J8=0,0,1000000*RES_hh_emi_in!J8/RES_hh_num_in!J8)</f>
        <v>1731.3071233608052</v>
      </c>
      <c r="K8" s="72">
        <f>IF(RES_hh_emi_in!K8=0,0,1000000*RES_hh_emi_in!K8/RES_hh_num_in!K8)</f>
        <v>2177.0765983924739</v>
      </c>
      <c r="L8" s="72">
        <f>IF(RES_hh_emi_in!L8=0,0,1000000*RES_hh_emi_in!L8/RES_hh_num_in!L8)</f>
        <v>2480.9722730131134</v>
      </c>
      <c r="M8" s="72">
        <f>IF(RES_hh_emi_in!M8=0,0,1000000*RES_hh_emi_in!M8/RES_hh_num_in!M8)</f>
        <v>0</v>
      </c>
      <c r="N8" s="72">
        <f>IF(RES_hh_emi_in!N8=0,0,1000000*RES_hh_emi_in!N8/RES_hh_num_in!N8)</f>
        <v>0</v>
      </c>
      <c r="O8" s="72">
        <f>IF(RES_hh_emi_in!O8=0,0,1000000*RES_hh_emi_in!O8/RES_hh_num_in!O8)</f>
        <v>1520.8352247500773</v>
      </c>
      <c r="P8" s="72">
        <f>IF(RES_hh_emi_in!P8=0,0,1000000*RES_hh_emi_in!P8/RES_hh_num_in!P8)</f>
        <v>1187.9896164031013</v>
      </c>
      <c r="Q8" s="72">
        <f>IF(RES_hh_emi_in!Q8=0,0,1000000*RES_hh_emi_in!Q8/RES_hh_num_in!Q8)</f>
        <v>1036.6872151120899</v>
      </c>
      <c r="R8" s="72">
        <f>IF(RES_hh_emi_in!R8=0,0,1000000*RES_hh_emi_in!R8/RES_hh_num_in!R8)</f>
        <v>0</v>
      </c>
      <c r="S8" s="72">
        <f>IF(RES_hh_emi_in!S8=0,0,1000000*RES_hh_emi_in!S8/RES_hh_num_in!S8)</f>
        <v>0</v>
      </c>
      <c r="T8" s="72">
        <f>IF(RES_hh_emi_in!T8=0,0,1000000*RES_hh_emi_in!T8/RES_hh_num_in!T8)</f>
        <v>0</v>
      </c>
      <c r="U8" s="72">
        <f>IF(RES_hh_emi_in!U8=0,0,1000000*RES_hh_emi_in!U8/RES_hh_num_in!U8)</f>
        <v>0</v>
      </c>
      <c r="V8" s="72">
        <f>IF(RES_hh_emi_in!V8=0,0,1000000*RES_hh_emi_in!V8/RES_hh_num_in!V8)</f>
        <v>1247.8732924988017</v>
      </c>
      <c r="W8" s="72">
        <f>IF(RES_hh_emi_in!W8=0,0,1000000*RES_hh_emi_in!W8/RES_hh_num_in!W8)</f>
        <v>0</v>
      </c>
      <c r="DA8" s="89" t="s">
        <v>849</v>
      </c>
    </row>
    <row r="9" spans="1:105" ht="12" customHeight="1" x14ac:dyDescent="0.25">
      <c r="A9" s="28" t="s">
        <v>207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DA9" s="89" t="s">
        <v>850</v>
      </c>
    </row>
    <row r="10" spans="1:105" ht="12" customHeight="1" x14ac:dyDescent="0.25">
      <c r="A10" s="28" t="s">
        <v>202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DA10" s="89" t="s">
        <v>851</v>
      </c>
    </row>
    <row r="11" spans="1:105" ht="12" customHeight="1" x14ac:dyDescent="0.25">
      <c r="A11" s="28" t="s">
        <v>203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DA11" s="89" t="s">
        <v>852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DA12" s="89" t="s">
        <v>853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DA13" s="90" t="s">
        <v>854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DA14" s="91" t="s">
        <v>855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856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DA16" s="89" t="s">
        <v>857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4.9639604597287335</v>
      </c>
      <c r="D17" s="69">
        <f>IF(RES_hh_emi_in!D17=0,0,1000000*RES_hh_emi_in!D17/RES_hh_num_in!D17)</f>
        <v>0.86294771978408658</v>
      </c>
      <c r="E17" s="69">
        <f>IF(RES_hh_emi_in!E17=0,0,1000000*RES_hh_emi_in!E17/RES_hh_num_in!E17)</f>
        <v>0.74262895645934102</v>
      </c>
      <c r="F17" s="69">
        <f>IF(RES_hh_emi_in!F17=0,0,1000000*RES_hh_emi_in!F17/RES_hh_num_in!F17)</f>
        <v>0.45524391302334166</v>
      </c>
      <c r="G17" s="69">
        <f>IF(RES_hh_emi_in!G17=0,0,1000000*RES_hh_emi_in!G17/RES_hh_num_in!G17)</f>
        <v>15.693458960291949</v>
      </c>
      <c r="H17" s="69">
        <f>IF(RES_hh_emi_in!H17=0,0,1000000*RES_hh_emi_in!H17/RES_hh_num_in!H17)</f>
        <v>0.85701487459529579</v>
      </c>
      <c r="I17" s="69">
        <f>IF(RES_hh_emi_in!I17=0,0,1000000*RES_hh_emi_in!I17/RES_hh_num_in!I17)</f>
        <v>9.8820277777070995</v>
      </c>
      <c r="J17" s="69">
        <f>IF(RES_hh_emi_in!J17=0,0,1000000*RES_hh_emi_in!J17/RES_hh_num_in!J17)</f>
        <v>4.7701475838277521</v>
      </c>
      <c r="K17" s="69">
        <f>IF(RES_hh_emi_in!K17=0,0,1000000*RES_hh_emi_in!K17/RES_hh_num_in!K17)</f>
        <v>8.3634986601143346</v>
      </c>
      <c r="L17" s="69">
        <f>IF(RES_hh_emi_in!L17=0,0,1000000*RES_hh_emi_in!L17/RES_hh_num_in!L17)</f>
        <v>8.1736517878159454</v>
      </c>
      <c r="M17" s="69">
        <f>IF(RES_hh_emi_in!M17=0,0,1000000*RES_hh_emi_in!M17/RES_hh_num_in!M17)</f>
        <v>15.777914177607322</v>
      </c>
      <c r="N17" s="69">
        <f>IF(RES_hh_emi_in!N17=0,0,1000000*RES_hh_emi_in!N17/RES_hh_num_in!N17)</f>
        <v>20.058423106094367</v>
      </c>
      <c r="O17" s="69">
        <f>IF(RES_hh_emi_in!O17=0,0,1000000*RES_hh_emi_in!O17/RES_hh_num_in!O17)</f>
        <v>20.979528102699462</v>
      </c>
      <c r="P17" s="69">
        <f>IF(RES_hh_emi_in!P17=0,0,1000000*RES_hh_emi_in!P17/RES_hh_num_in!P17)</f>
        <v>4.5029781976235066</v>
      </c>
      <c r="Q17" s="69">
        <f>IF(RES_hh_emi_in!Q17=0,0,1000000*RES_hh_emi_in!Q17/RES_hh_num_in!Q17)</f>
        <v>0.67130637111364988</v>
      </c>
      <c r="R17" s="69">
        <f>IF(RES_hh_emi_in!R17=0,0,1000000*RES_hh_emi_in!R17/RES_hh_num_in!R17)</f>
        <v>0.37330753800609828</v>
      </c>
      <c r="S17" s="69">
        <f>IF(RES_hh_emi_in!S17=0,0,1000000*RES_hh_emi_in!S17/RES_hh_num_in!S17)</f>
        <v>0.42275389441455952</v>
      </c>
      <c r="T17" s="69">
        <f>IF(RES_hh_emi_in!T17=0,0,1000000*RES_hh_emi_in!T17/RES_hh_num_in!T17)</f>
        <v>0.82833374523520487</v>
      </c>
      <c r="U17" s="69">
        <f>IF(RES_hh_emi_in!U17=0,0,1000000*RES_hh_emi_in!U17/RES_hh_num_in!U17)</f>
        <v>1.6713611356910532</v>
      </c>
      <c r="V17" s="69">
        <f>IF(RES_hh_emi_in!V17=0,0,1000000*RES_hh_emi_in!V17/RES_hh_num_in!V17)</f>
        <v>4.4420467248125126</v>
      </c>
      <c r="W17" s="69">
        <f>IF(RES_hh_emi_in!W17=0,0,1000000*RES_hh_emi_in!W17/RES_hh_num_in!W17)</f>
        <v>1.7039482933341379</v>
      </c>
      <c r="DA17" s="88" t="s">
        <v>858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0</v>
      </c>
      <c r="D18" s="72">
        <f>IF(RES_hh_emi_in!D18=0,0,1000000*RES_hh_emi_in!D18/RES_hh_num_in!D18)</f>
        <v>0</v>
      </c>
      <c r="E18" s="72">
        <f>IF(RES_hh_emi_in!E18=0,0,1000000*RES_hh_emi_in!E18/RES_hh_num_in!E18)</f>
        <v>0</v>
      </c>
      <c r="F18" s="72">
        <f>IF(RES_hh_emi_in!F18=0,0,1000000*RES_hh_emi_in!F18/RES_hh_num_in!F18)</f>
        <v>0</v>
      </c>
      <c r="G18" s="72">
        <f>IF(RES_hh_emi_in!G18=0,0,1000000*RES_hh_emi_in!G18/RES_hh_num_in!G18)</f>
        <v>0</v>
      </c>
      <c r="H18" s="72">
        <f>IF(RES_hh_emi_in!H18=0,0,1000000*RES_hh_emi_in!H18/RES_hh_num_in!H18)</f>
        <v>0</v>
      </c>
      <c r="I18" s="72">
        <f>IF(RES_hh_emi_in!I18=0,0,1000000*RES_hh_emi_in!I18/RES_hh_num_in!I18)</f>
        <v>0</v>
      </c>
      <c r="J18" s="72">
        <f>IF(RES_hh_emi_in!J18=0,0,1000000*RES_hh_emi_in!J18/RES_hh_num_in!J18)</f>
        <v>0</v>
      </c>
      <c r="K18" s="72">
        <f>IF(RES_hh_emi_in!K18=0,0,1000000*RES_hh_emi_in!K18/RES_hh_num_in!K18)</f>
        <v>0</v>
      </c>
      <c r="L18" s="72">
        <f>IF(RES_hh_emi_in!L18=0,0,1000000*RES_hh_emi_in!L18/RES_hh_num_in!L18)</f>
        <v>0</v>
      </c>
      <c r="M18" s="72">
        <f>IF(RES_hh_emi_in!M18=0,0,1000000*RES_hh_emi_in!M18/RES_hh_num_in!M18)</f>
        <v>0</v>
      </c>
      <c r="N18" s="72">
        <f>IF(RES_hh_emi_in!N18=0,0,1000000*RES_hh_emi_in!N18/RES_hh_num_in!N18)</f>
        <v>0</v>
      </c>
      <c r="O18" s="72">
        <f>IF(RES_hh_emi_in!O18=0,0,1000000*RES_hh_emi_in!O18/RES_hh_num_in!O18)</f>
        <v>0</v>
      </c>
      <c r="P18" s="72">
        <f>IF(RES_hh_emi_in!P18=0,0,1000000*RES_hh_emi_in!P18/RES_hh_num_in!P18)</f>
        <v>0</v>
      </c>
      <c r="Q18" s="72">
        <f>IF(RES_hh_emi_in!Q18=0,0,1000000*RES_hh_emi_in!Q18/RES_hh_num_in!Q18)</f>
        <v>0</v>
      </c>
      <c r="R18" s="72">
        <f>IF(RES_hh_emi_in!R18=0,0,1000000*RES_hh_emi_in!R18/RES_hh_num_in!R18)</f>
        <v>0</v>
      </c>
      <c r="S18" s="72">
        <f>IF(RES_hh_emi_in!S18=0,0,1000000*RES_hh_emi_in!S18/RES_hh_num_in!S18)</f>
        <v>0</v>
      </c>
      <c r="T18" s="72">
        <f>IF(RES_hh_emi_in!T18=0,0,1000000*RES_hh_emi_in!T18/RES_hh_num_in!T18)</f>
        <v>0</v>
      </c>
      <c r="U18" s="72">
        <f>IF(RES_hh_emi_in!U18=0,0,1000000*RES_hh_emi_in!U18/RES_hh_num_in!U18)</f>
        <v>0</v>
      </c>
      <c r="V18" s="72">
        <f>IF(RES_hh_emi_in!V18=0,0,1000000*RES_hh_emi_in!V18/RES_hh_num_in!V18)</f>
        <v>0</v>
      </c>
      <c r="W18" s="72">
        <f>IF(RES_hh_emi_in!W18=0,0,1000000*RES_hh_emi_in!W18/RES_hh_num_in!W18)</f>
        <v>0</v>
      </c>
      <c r="DA18" s="89" t="s">
        <v>859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0</v>
      </c>
      <c r="D19" s="72">
        <f>IF(RES_hh_emi_in!D19=0,0,1000000*RES_hh_emi_in!D19/RES_hh_num_in!D19)</f>
        <v>235.52103374078587</v>
      </c>
      <c r="E19" s="72">
        <f>IF(RES_hh_emi_in!E19=0,0,1000000*RES_hh_emi_in!E19/RES_hh_num_in!E19)</f>
        <v>273.87459699573816</v>
      </c>
      <c r="F19" s="72">
        <f>IF(RES_hh_emi_in!F19=0,0,1000000*RES_hh_emi_in!F19/RES_hh_num_in!F19)</f>
        <v>215.90211419962503</v>
      </c>
      <c r="G19" s="72">
        <f>IF(RES_hh_emi_in!G19=0,0,1000000*RES_hh_emi_in!G19/RES_hh_num_in!G19)</f>
        <v>267.80596933229054</v>
      </c>
      <c r="H19" s="72">
        <f>IF(RES_hh_emi_in!H19=0,0,1000000*RES_hh_emi_in!H19/RES_hh_num_in!H19)</f>
        <v>244.34812109218728</v>
      </c>
      <c r="I19" s="72">
        <f>IF(RES_hh_emi_in!I19=0,0,1000000*RES_hh_emi_in!I19/RES_hh_num_in!I19)</f>
        <v>261.19605510409298</v>
      </c>
      <c r="J19" s="72">
        <f>IF(RES_hh_emi_in!J19=0,0,1000000*RES_hh_emi_in!J19/RES_hh_num_in!J19)</f>
        <v>240.55825417795197</v>
      </c>
      <c r="K19" s="72">
        <f>IF(RES_hh_emi_in!K19=0,0,1000000*RES_hh_emi_in!K19/RES_hh_num_in!K19)</f>
        <v>244.61798488294326</v>
      </c>
      <c r="L19" s="72">
        <f>IF(RES_hh_emi_in!L19=0,0,1000000*RES_hh_emi_in!L19/RES_hh_num_in!L19)</f>
        <v>233.5123086511139</v>
      </c>
      <c r="M19" s="72">
        <f>IF(RES_hh_emi_in!M19=0,0,1000000*RES_hh_emi_in!M19/RES_hh_num_in!M19)</f>
        <v>246.99485642589363</v>
      </c>
      <c r="N19" s="72">
        <f>IF(RES_hh_emi_in!N19=0,0,1000000*RES_hh_emi_in!N19/RES_hh_num_in!N19)</f>
        <v>218.36311889396504</v>
      </c>
      <c r="O19" s="72">
        <f>IF(RES_hh_emi_in!O19=0,0,1000000*RES_hh_emi_in!O19/RES_hh_num_in!O19)</f>
        <v>227.55055028364711</v>
      </c>
      <c r="P19" s="72">
        <f>IF(RES_hh_emi_in!P19=0,0,1000000*RES_hh_emi_in!P19/RES_hh_num_in!P19)</f>
        <v>315.6784678134722</v>
      </c>
      <c r="Q19" s="72">
        <f>IF(RES_hh_emi_in!Q19=0,0,1000000*RES_hh_emi_in!Q19/RES_hh_num_in!Q19)</f>
        <v>219.67441591158951</v>
      </c>
      <c r="R19" s="72">
        <f>IF(RES_hh_emi_in!R19=0,0,1000000*RES_hh_emi_in!R19/RES_hh_num_in!R19)</f>
        <v>248.18018423128277</v>
      </c>
      <c r="S19" s="72">
        <f>IF(RES_hh_emi_in!S19=0,0,1000000*RES_hh_emi_in!S19/RES_hh_num_in!S19)</f>
        <v>254.03183200511717</v>
      </c>
      <c r="T19" s="72">
        <f>IF(RES_hh_emi_in!T19=0,0,1000000*RES_hh_emi_in!T19/RES_hh_num_in!T19)</f>
        <v>245.44384199489295</v>
      </c>
      <c r="U19" s="72">
        <f>IF(RES_hh_emi_in!U19=0,0,1000000*RES_hh_emi_in!U19/RES_hh_num_in!U19)</f>
        <v>241.63944975964097</v>
      </c>
      <c r="V19" s="72">
        <f>IF(RES_hh_emi_in!V19=0,0,1000000*RES_hh_emi_in!V19/RES_hh_num_in!V19)</f>
        <v>233.74357685928669</v>
      </c>
      <c r="W19" s="72">
        <f>IF(RES_hh_emi_in!W19=0,0,1000000*RES_hh_emi_in!W19/RES_hh_num_in!W19)</f>
        <v>261.45345532318635</v>
      </c>
      <c r="DA19" s="89" t="s">
        <v>860</v>
      </c>
    </row>
    <row r="20" spans="1:105" ht="12" customHeight="1" x14ac:dyDescent="0.25">
      <c r="A20" s="28" t="s">
        <v>205</v>
      </c>
      <c r="B20" s="72"/>
      <c r="C20" s="72">
        <f>IF(RES_hh_emi_in!C20=0,0,1000000*RES_hh_emi_in!C20/RES_hh_num_in!C20)</f>
        <v>393.79560470629707</v>
      </c>
      <c r="D20" s="72">
        <f>IF(RES_hh_emi_in!D20=0,0,1000000*RES_hh_emi_in!D20/RES_hh_num_in!D20)</f>
        <v>0</v>
      </c>
      <c r="E20" s="72">
        <f>IF(RES_hh_emi_in!E20=0,0,1000000*RES_hh_emi_in!E20/RES_hh_num_in!E20)</f>
        <v>0</v>
      </c>
      <c r="F20" s="72">
        <f>IF(RES_hh_emi_in!F20=0,0,1000000*RES_hh_emi_in!F20/RES_hh_num_in!F20)</f>
        <v>0</v>
      </c>
      <c r="G20" s="72">
        <f>IF(RES_hh_emi_in!G20=0,0,1000000*RES_hh_emi_in!G20/RES_hh_num_in!G20)</f>
        <v>459.11872914414471</v>
      </c>
      <c r="H20" s="72">
        <f>IF(RES_hh_emi_in!H20=0,0,1000000*RES_hh_emi_in!H20/RES_hh_num_in!H20)</f>
        <v>388.58730661140174</v>
      </c>
      <c r="I20" s="72">
        <f>IF(RES_hh_emi_in!I20=0,0,1000000*RES_hh_emi_in!I20/RES_hh_num_in!I20)</f>
        <v>370.73576598854578</v>
      </c>
      <c r="J20" s="72">
        <f>IF(RES_hh_emi_in!J20=0,0,1000000*RES_hh_emi_in!J20/RES_hh_num_in!J20)</f>
        <v>361.91719652376872</v>
      </c>
      <c r="K20" s="72">
        <f>IF(RES_hh_emi_in!K20=0,0,1000000*RES_hh_emi_in!K20/RES_hh_num_in!K20)</f>
        <v>377.82419825290054</v>
      </c>
      <c r="L20" s="72">
        <f>IF(RES_hh_emi_in!L20=0,0,1000000*RES_hh_emi_in!L20/RES_hh_num_in!L20)</f>
        <v>315.56239199376159</v>
      </c>
      <c r="M20" s="72">
        <f>IF(RES_hh_emi_in!M20=0,0,1000000*RES_hh_emi_in!M20/RES_hh_num_in!M20)</f>
        <v>337.23046151229897</v>
      </c>
      <c r="N20" s="72">
        <f>IF(RES_hh_emi_in!N20=0,0,1000000*RES_hh_emi_in!N20/RES_hh_num_in!N20)</f>
        <v>336.51091040630695</v>
      </c>
      <c r="O20" s="72">
        <f>IF(RES_hh_emi_in!O20=0,0,1000000*RES_hh_emi_in!O20/RES_hh_num_in!O20)</f>
        <v>365.65959730672643</v>
      </c>
      <c r="P20" s="72">
        <f>IF(RES_hh_emi_in!P20=0,0,1000000*RES_hh_emi_in!P20/RES_hh_num_in!P20)</f>
        <v>338.59293554006808</v>
      </c>
      <c r="Q20" s="72">
        <f>IF(RES_hh_emi_in!Q20=0,0,1000000*RES_hh_emi_in!Q20/RES_hh_num_in!Q20)</f>
        <v>358.78219519165248</v>
      </c>
      <c r="R20" s="72">
        <f>IF(RES_hh_emi_in!R20=0,0,1000000*RES_hh_emi_in!R20/RES_hh_num_in!R20)</f>
        <v>0</v>
      </c>
      <c r="S20" s="72">
        <f>IF(RES_hh_emi_in!S20=0,0,1000000*RES_hh_emi_in!S20/RES_hh_num_in!S20)</f>
        <v>0</v>
      </c>
      <c r="T20" s="72">
        <f>IF(RES_hh_emi_in!T20=0,0,1000000*RES_hh_emi_in!T20/RES_hh_num_in!T20)</f>
        <v>302.75317139174319</v>
      </c>
      <c r="U20" s="72">
        <f>IF(RES_hh_emi_in!U20=0,0,1000000*RES_hh_emi_in!U20/RES_hh_num_in!U20)</f>
        <v>310.92048276633113</v>
      </c>
      <c r="V20" s="72">
        <f>IF(RES_hh_emi_in!V20=0,0,1000000*RES_hh_emi_in!V20/RES_hh_num_in!V20)</f>
        <v>336.70058615703283</v>
      </c>
      <c r="W20" s="72">
        <f>IF(RES_hh_emi_in!W20=0,0,1000000*RES_hh_emi_in!W20/RES_hh_num_in!W20)</f>
        <v>216.81375040801763</v>
      </c>
      <c r="DA20" s="89" t="s">
        <v>861</v>
      </c>
    </row>
    <row r="21" spans="1:105" ht="12" customHeight="1" x14ac:dyDescent="0.25">
      <c r="A21" s="28" t="s">
        <v>192</v>
      </c>
      <c r="B21" s="72"/>
      <c r="C21" s="72">
        <f>IF(RES_hh_emi_in!C21=0,0,1000000*RES_hh_emi_in!C21/RES_hh_num_in!C21)</f>
        <v>287.58768670049017</v>
      </c>
      <c r="D21" s="72">
        <f>IF(RES_hh_emi_in!D21=0,0,1000000*RES_hh_emi_in!D21/RES_hh_num_in!D21)</f>
        <v>0</v>
      </c>
      <c r="E21" s="72">
        <f>IF(RES_hh_emi_in!E21=0,0,1000000*RES_hh_emi_in!E21/RES_hh_num_in!E21)</f>
        <v>0</v>
      </c>
      <c r="F21" s="72">
        <f>IF(RES_hh_emi_in!F21=0,0,1000000*RES_hh_emi_in!F21/RES_hh_num_in!F21)</f>
        <v>0</v>
      </c>
      <c r="G21" s="72">
        <f>IF(RES_hh_emi_in!G21=0,0,1000000*RES_hh_emi_in!G21/RES_hh_num_in!G21)</f>
        <v>0</v>
      </c>
      <c r="H21" s="72">
        <f>IF(RES_hh_emi_in!H21=0,0,1000000*RES_hh_emi_in!H21/RES_hh_num_in!H21)</f>
        <v>195.82728926296747</v>
      </c>
      <c r="I21" s="72">
        <f>IF(RES_hh_emi_in!I21=0,0,1000000*RES_hh_emi_in!I21/RES_hh_num_in!I21)</f>
        <v>171.18070858616349</v>
      </c>
      <c r="J21" s="72">
        <f>IF(RES_hh_emi_in!J21=0,0,1000000*RES_hh_emi_in!J21/RES_hh_num_in!J21)</f>
        <v>122.65250315306658</v>
      </c>
      <c r="K21" s="72">
        <f>IF(RES_hh_emi_in!K21=0,0,1000000*RES_hh_emi_in!K21/RES_hh_num_in!K21)</f>
        <v>158.43473225560572</v>
      </c>
      <c r="L21" s="72">
        <f>IF(RES_hh_emi_in!L21=0,0,1000000*RES_hh_emi_in!L21/RES_hh_num_in!L21)</f>
        <v>147.19917862915335</v>
      </c>
      <c r="M21" s="72">
        <f>IF(RES_hh_emi_in!M21=0,0,1000000*RES_hh_emi_in!M21/RES_hh_num_in!M21)</f>
        <v>0</v>
      </c>
      <c r="N21" s="72">
        <f>IF(RES_hh_emi_in!N21=0,0,1000000*RES_hh_emi_in!N21/RES_hh_num_in!N21)</f>
        <v>0</v>
      </c>
      <c r="O21" s="72">
        <f>IF(RES_hh_emi_in!O21=0,0,1000000*RES_hh_emi_in!O21/RES_hh_num_in!O21)</f>
        <v>113.38468880848085</v>
      </c>
      <c r="P21" s="72">
        <f>IF(RES_hh_emi_in!P21=0,0,1000000*RES_hh_emi_in!P21/RES_hh_num_in!P21)</f>
        <v>98.702622112015959</v>
      </c>
      <c r="Q21" s="72">
        <f>IF(RES_hh_emi_in!Q21=0,0,1000000*RES_hh_emi_in!Q21/RES_hh_num_in!Q21)</f>
        <v>94.925736981340208</v>
      </c>
      <c r="R21" s="72">
        <f>IF(RES_hh_emi_in!R21=0,0,1000000*RES_hh_emi_in!R21/RES_hh_num_in!R21)</f>
        <v>0</v>
      </c>
      <c r="S21" s="72">
        <f>IF(RES_hh_emi_in!S21=0,0,1000000*RES_hh_emi_in!S21/RES_hh_num_in!S21)</f>
        <v>0</v>
      </c>
      <c r="T21" s="72">
        <f>IF(RES_hh_emi_in!T21=0,0,1000000*RES_hh_emi_in!T21/RES_hh_num_in!T21)</f>
        <v>0</v>
      </c>
      <c r="U21" s="72">
        <f>IF(RES_hh_emi_in!U21=0,0,1000000*RES_hh_emi_in!U21/RES_hh_num_in!U21)</f>
        <v>0</v>
      </c>
      <c r="V21" s="72">
        <f>IF(RES_hh_emi_in!V21=0,0,1000000*RES_hh_emi_in!V21/RES_hh_num_in!V21)</f>
        <v>151.675111330422</v>
      </c>
      <c r="W21" s="72">
        <f>IF(RES_hh_emi_in!W21=0,0,1000000*RES_hh_emi_in!W21/RES_hh_num_in!W21)</f>
        <v>0</v>
      </c>
      <c r="DA21" s="89" t="s">
        <v>862</v>
      </c>
    </row>
    <row r="22" spans="1:105" ht="12" customHeight="1" x14ac:dyDescent="0.25">
      <c r="A22" s="28" t="s">
        <v>207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DA22" s="89" t="s">
        <v>863</v>
      </c>
    </row>
    <row r="23" spans="1:105" ht="12" customHeight="1" x14ac:dyDescent="0.25">
      <c r="A23" s="28" t="s">
        <v>202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DA23" s="89" t="s">
        <v>864</v>
      </c>
    </row>
    <row r="24" spans="1:105" ht="12" customHeight="1" x14ac:dyDescent="0.25">
      <c r="A24" s="28" t="s">
        <v>203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DA24" s="89" t="s">
        <v>865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DA25" s="90" t="s">
        <v>866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DA26" s="92" t="s">
        <v>867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0.12021848547601151</v>
      </c>
      <c r="D27" s="69">
        <f>IF(RES_hh_emi_in!D27=0,0,1000000*RES_hh_emi_in!D27/RES_hh_num_in!D27)</f>
        <v>0</v>
      </c>
      <c r="E27" s="69">
        <f>IF(RES_hh_emi_in!E27=0,0,1000000*RES_hh_emi_in!E27/RES_hh_num_in!E27)</f>
        <v>0</v>
      </c>
      <c r="F27" s="69">
        <f>IF(RES_hh_emi_in!F27=0,0,1000000*RES_hh_emi_in!F27/RES_hh_num_in!F27)</f>
        <v>0</v>
      </c>
      <c r="G27" s="69">
        <f>IF(RES_hh_emi_in!G27=0,0,1000000*RES_hh_emi_in!G27/RES_hh_num_in!G27)</f>
        <v>0</v>
      </c>
      <c r="H27" s="69">
        <f>IF(RES_hh_emi_in!H27=0,0,1000000*RES_hh_emi_in!H27/RES_hh_num_in!H27)</f>
        <v>5.0445592079439792E-2</v>
      </c>
      <c r="I27" s="69">
        <f>IF(RES_hh_emi_in!I27=0,0,1000000*RES_hh_emi_in!I27/RES_hh_num_in!I27)</f>
        <v>0.83404261127364099</v>
      </c>
      <c r="J27" s="69">
        <f>IF(RES_hh_emi_in!J27=0,0,1000000*RES_hh_emi_in!J27/RES_hh_num_in!J27)</f>
        <v>0.7475451688786956</v>
      </c>
      <c r="K27" s="69">
        <f>IF(RES_hh_emi_in!K27=0,0,1000000*RES_hh_emi_in!K27/RES_hh_num_in!K27)</f>
        <v>0.70368161949055619</v>
      </c>
      <c r="L27" s="69">
        <f>IF(RES_hh_emi_in!L27=0,0,1000000*RES_hh_emi_in!L27/RES_hh_num_in!L27)</f>
        <v>0.10689134412498361</v>
      </c>
      <c r="M27" s="69">
        <f>IF(RES_hh_emi_in!M27=0,0,1000000*RES_hh_emi_in!M27/RES_hh_num_in!M27)</f>
        <v>0</v>
      </c>
      <c r="N27" s="69">
        <f>IF(RES_hh_emi_in!N27=0,0,1000000*RES_hh_emi_in!N27/RES_hh_num_in!N27)</f>
        <v>0</v>
      </c>
      <c r="O27" s="69">
        <f>IF(RES_hh_emi_in!O27=0,0,1000000*RES_hh_emi_in!O27/RES_hh_num_in!O27)</f>
        <v>1.2175767852005955E-3</v>
      </c>
      <c r="P27" s="69">
        <f>IF(RES_hh_emi_in!P27=0,0,1000000*RES_hh_emi_in!P27/RES_hh_num_in!P27)</f>
        <v>0.11084124581198253</v>
      </c>
      <c r="Q27" s="69">
        <f>IF(RES_hh_emi_in!Q27=0,0,1000000*RES_hh_emi_in!Q27/RES_hh_num_in!Q27)</f>
        <v>3.6779771929205167E-2</v>
      </c>
      <c r="R27" s="69">
        <f>IF(RES_hh_emi_in!R27=0,0,1000000*RES_hh_emi_in!R27/RES_hh_num_in!R27)</f>
        <v>0</v>
      </c>
      <c r="S27" s="69">
        <f>IF(RES_hh_emi_in!S27=0,0,1000000*RES_hh_emi_in!S27/RES_hh_num_in!S27)</f>
        <v>0</v>
      </c>
      <c r="T27" s="69">
        <f>IF(RES_hh_emi_in!T27=0,0,1000000*RES_hh_emi_in!T27/RES_hh_num_in!T27)</f>
        <v>0</v>
      </c>
      <c r="U27" s="69">
        <f>IF(RES_hh_emi_in!U27=0,0,1000000*RES_hh_emi_in!U27/RES_hh_num_in!U27)</f>
        <v>0</v>
      </c>
      <c r="V27" s="69">
        <f>IF(RES_hh_emi_in!V27=0,0,1000000*RES_hh_emi_in!V27/RES_hh_num_in!V27)</f>
        <v>0</v>
      </c>
      <c r="W27" s="69">
        <f>IF(RES_hh_emi_in!W27=0,0,1000000*RES_hh_emi_in!W27/RES_hh_num_in!W27)</f>
        <v>0</v>
      </c>
      <c r="DA27" s="88" t="s">
        <v>868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0</v>
      </c>
      <c r="E28" s="72">
        <f>IF(RES_hh_emi_in!E28=0,0,1000000*RES_hh_emi_in!E28/RES_hh_num_in!E28)</f>
        <v>0</v>
      </c>
      <c r="F28" s="72">
        <f>IF(RES_hh_emi_in!F28=0,0,1000000*RES_hh_emi_in!F28/RES_hh_num_in!F28)</f>
        <v>0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0</v>
      </c>
      <c r="K28" s="72">
        <f>IF(RES_hh_emi_in!K28=0,0,1000000*RES_hh_emi_in!K28/RES_hh_num_in!K28)</f>
        <v>0</v>
      </c>
      <c r="L28" s="72">
        <f>IF(RES_hh_emi_in!L28=0,0,1000000*RES_hh_emi_in!L28/RES_hh_num_in!L28)</f>
        <v>0</v>
      </c>
      <c r="M28" s="72">
        <f>IF(RES_hh_emi_in!M28=0,0,1000000*RES_hh_emi_in!M28/RES_hh_num_in!M28)</f>
        <v>0</v>
      </c>
      <c r="N28" s="72">
        <f>IF(RES_hh_emi_in!N28=0,0,1000000*RES_hh_emi_in!N28/RES_hh_num_in!N28)</f>
        <v>0</v>
      </c>
      <c r="O28" s="72">
        <f>IF(RES_hh_emi_in!O28=0,0,1000000*RES_hh_emi_in!O28/RES_hh_num_in!O28)</f>
        <v>0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DA28" s="89" t="s">
        <v>869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0</v>
      </c>
      <c r="D29" s="72">
        <f>IF(RES_hh_emi_in!D29=0,0,1000000*RES_hh_emi_in!D29/RES_hh_num_in!D29)</f>
        <v>0</v>
      </c>
      <c r="E29" s="72">
        <f>IF(RES_hh_emi_in!E29=0,0,1000000*RES_hh_emi_in!E29/RES_hh_num_in!E29)</f>
        <v>0</v>
      </c>
      <c r="F29" s="72">
        <f>IF(RES_hh_emi_in!F29=0,0,1000000*RES_hh_emi_in!F29/RES_hh_num_in!F29)</f>
        <v>0</v>
      </c>
      <c r="G29" s="72">
        <f>IF(RES_hh_emi_in!G29=0,0,1000000*RES_hh_emi_in!G29/RES_hh_num_in!G29)</f>
        <v>0</v>
      </c>
      <c r="H29" s="72">
        <f>IF(RES_hh_emi_in!H29=0,0,1000000*RES_hh_emi_in!H29/RES_hh_num_in!H29)</f>
        <v>0</v>
      </c>
      <c r="I29" s="72">
        <f>IF(RES_hh_emi_in!I29=0,0,1000000*RES_hh_emi_in!I29/RES_hh_num_in!I29)</f>
        <v>0</v>
      </c>
      <c r="J29" s="72">
        <f>IF(RES_hh_emi_in!J29=0,0,1000000*RES_hh_emi_in!J29/RES_hh_num_in!J29)</f>
        <v>0</v>
      </c>
      <c r="K29" s="72">
        <f>IF(RES_hh_emi_in!K29=0,0,1000000*RES_hh_emi_in!K29/RES_hh_num_in!K29)</f>
        <v>0</v>
      </c>
      <c r="L29" s="72">
        <f>IF(RES_hh_emi_in!L29=0,0,1000000*RES_hh_emi_in!L29/RES_hh_num_in!L29)</f>
        <v>0</v>
      </c>
      <c r="M29" s="72">
        <f>IF(RES_hh_emi_in!M29=0,0,1000000*RES_hh_emi_in!M29/RES_hh_num_in!M29)</f>
        <v>0</v>
      </c>
      <c r="N29" s="72">
        <f>IF(RES_hh_emi_in!N29=0,0,1000000*RES_hh_emi_in!N29/RES_hh_num_in!N29)</f>
        <v>0</v>
      </c>
      <c r="O29" s="72">
        <f>IF(RES_hh_emi_in!O29=0,0,1000000*RES_hh_emi_in!O29/RES_hh_num_in!O29)</f>
        <v>0</v>
      </c>
      <c r="P29" s="72">
        <f>IF(RES_hh_emi_in!P29=0,0,1000000*RES_hh_emi_in!P29/RES_hh_num_in!P29)</f>
        <v>0</v>
      </c>
      <c r="Q29" s="72">
        <f>IF(RES_hh_emi_in!Q29=0,0,1000000*RES_hh_emi_in!Q29/RES_hh_num_in!Q29)</f>
        <v>0</v>
      </c>
      <c r="R29" s="72">
        <f>IF(RES_hh_emi_in!R29=0,0,1000000*RES_hh_emi_in!R29/RES_hh_num_in!R29)</f>
        <v>0</v>
      </c>
      <c r="S29" s="72">
        <f>IF(RES_hh_emi_in!S29=0,0,1000000*RES_hh_emi_in!S29/RES_hh_num_in!S29)</f>
        <v>0</v>
      </c>
      <c r="T29" s="72">
        <f>IF(RES_hh_emi_in!T29=0,0,1000000*RES_hh_emi_in!T29/RES_hh_num_in!T29)</f>
        <v>0</v>
      </c>
      <c r="U29" s="72">
        <f>IF(RES_hh_emi_in!U29=0,0,1000000*RES_hh_emi_in!U29/RES_hh_num_in!U29)</f>
        <v>0</v>
      </c>
      <c r="V29" s="72">
        <f>IF(RES_hh_emi_in!V29=0,0,1000000*RES_hh_emi_in!V29/RES_hh_num_in!V29)</f>
        <v>0</v>
      </c>
      <c r="W29" s="72">
        <f>IF(RES_hh_emi_in!W29=0,0,1000000*RES_hh_emi_in!W29/RES_hh_num_in!W29)</f>
        <v>0</v>
      </c>
      <c r="DA29" s="89" t="s">
        <v>870</v>
      </c>
    </row>
    <row r="30" spans="1:105" ht="12" customHeight="1" x14ac:dyDescent="0.25">
      <c r="A30" s="28" t="s">
        <v>192</v>
      </c>
      <c r="B30" s="72"/>
      <c r="C30" s="72">
        <f>IF(RES_hh_emi_in!C30=0,0,1000000*RES_hh_emi_in!C30/RES_hh_num_in!C30)</f>
        <v>42.418103460773196</v>
      </c>
      <c r="D30" s="72">
        <f>IF(RES_hh_emi_in!D30=0,0,1000000*RES_hh_emi_in!D30/RES_hh_num_in!D30)</f>
        <v>0</v>
      </c>
      <c r="E30" s="72">
        <f>IF(RES_hh_emi_in!E30=0,0,1000000*RES_hh_emi_in!E30/RES_hh_num_in!E30)</f>
        <v>0</v>
      </c>
      <c r="F30" s="72">
        <f>IF(RES_hh_emi_in!F30=0,0,1000000*RES_hh_emi_in!F30/RES_hh_num_in!F30)</f>
        <v>0</v>
      </c>
      <c r="G30" s="72">
        <f>IF(RES_hh_emi_in!G30=0,0,1000000*RES_hh_emi_in!G30/RES_hh_num_in!G30)</f>
        <v>0</v>
      </c>
      <c r="H30" s="72">
        <f>IF(RES_hh_emi_in!H30=0,0,1000000*RES_hh_emi_in!H30/RES_hh_num_in!H30)</f>
        <v>35.001573173135142</v>
      </c>
      <c r="I30" s="72">
        <f>IF(RES_hh_emi_in!I30=0,0,1000000*RES_hh_emi_in!I30/RES_hh_num_in!I30)</f>
        <v>30.887330836447234</v>
      </c>
      <c r="J30" s="72">
        <f>IF(RES_hh_emi_in!J30=0,0,1000000*RES_hh_emi_in!J30/RES_hh_num_in!J30)</f>
        <v>22.780294819789148</v>
      </c>
      <c r="K30" s="72">
        <f>IF(RES_hh_emi_in!K30=0,0,1000000*RES_hh_emi_in!K30/RES_hh_num_in!K30)</f>
        <v>31.387027915987513</v>
      </c>
      <c r="L30" s="72">
        <f>IF(RES_hh_emi_in!L30=0,0,1000000*RES_hh_emi_in!L30/RES_hh_num_in!L30)</f>
        <v>32.491793623575461</v>
      </c>
      <c r="M30" s="72">
        <f>IF(RES_hh_emi_in!M30=0,0,1000000*RES_hh_emi_in!M30/RES_hh_num_in!M30)</f>
        <v>0</v>
      </c>
      <c r="N30" s="72">
        <f>IF(RES_hh_emi_in!N30=0,0,1000000*RES_hh_emi_in!N30/RES_hh_num_in!N30)</f>
        <v>0</v>
      </c>
      <c r="O30" s="72">
        <f>IF(RES_hh_emi_in!O30=0,0,1000000*RES_hh_emi_in!O30/RES_hh_num_in!O30)</f>
        <v>28.045968064506816</v>
      </c>
      <c r="P30" s="72">
        <f>IF(RES_hh_emi_in!P30=0,0,1000000*RES_hh_emi_in!P30/RES_hh_num_in!P30)</f>
        <v>25.443709750239417</v>
      </c>
      <c r="Q30" s="72">
        <f>IF(RES_hh_emi_in!Q30=0,0,1000000*RES_hh_emi_in!Q30/RES_hh_num_in!Q30)</f>
        <v>25.611380347018709</v>
      </c>
      <c r="R30" s="72">
        <f>IF(RES_hh_emi_in!R30=0,0,1000000*RES_hh_emi_in!R30/RES_hh_num_in!R30)</f>
        <v>0</v>
      </c>
      <c r="S30" s="72">
        <f>IF(RES_hh_emi_in!S30=0,0,1000000*RES_hh_emi_in!S30/RES_hh_num_in!S30)</f>
        <v>0</v>
      </c>
      <c r="T30" s="72">
        <f>IF(RES_hh_emi_in!T30=0,0,1000000*RES_hh_emi_in!T30/RES_hh_num_in!T30)</f>
        <v>0</v>
      </c>
      <c r="U30" s="72">
        <f>IF(RES_hh_emi_in!U30=0,0,1000000*RES_hh_emi_in!U30/RES_hh_num_in!U30)</f>
        <v>0</v>
      </c>
      <c r="V30" s="72">
        <f>IF(RES_hh_emi_in!V30=0,0,1000000*RES_hh_emi_in!V30/RES_hh_num_in!V30)</f>
        <v>0</v>
      </c>
      <c r="W30" s="72">
        <f>IF(RES_hh_emi_in!W30=0,0,1000000*RES_hh_emi_in!W30/RES_hh_num_in!W30)</f>
        <v>0</v>
      </c>
      <c r="DA30" s="89" t="s">
        <v>871</v>
      </c>
    </row>
    <row r="31" spans="1:105" ht="12" customHeight="1" x14ac:dyDescent="0.25">
      <c r="A31" s="28" t="s">
        <v>207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DA31" s="89" t="s">
        <v>872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DA32" s="92" t="s">
        <v>873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150.83106159219045</v>
      </c>
      <c r="D3" s="65">
        <f>IF(RES_hh_fech_in!D3=0,0,RES_hh_fech_in!D3/RES_summary!D$21)</f>
        <v>134.29205087822604</v>
      </c>
      <c r="E3" s="65">
        <f>IF(RES_hh_fech_in!E3=0,0,RES_hh_fech_in!E3/RES_summary!E$21)</f>
        <v>132.36999069267367</v>
      </c>
      <c r="F3" s="65">
        <f>IF(RES_hh_fech_in!F3=0,0,RES_hh_fech_in!F3/RES_summary!F$21)</f>
        <v>131.96823456710183</v>
      </c>
      <c r="G3" s="65">
        <f>IF(RES_hh_fech_in!G3=0,0,RES_hh_fech_in!G3/RES_summary!G$21)</f>
        <v>137.35302376235268</v>
      </c>
      <c r="H3" s="65">
        <f>IF(RES_hh_fech_in!H3=0,0,RES_hh_fech_in!H3/RES_summary!H$21)</f>
        <v>136.59683760247566</v>
      </c>
      <c r="I3" s="65">
        <f>IF(RES_hh_fech_in!I3=0,0,RES_hh_fech_in!I3/RES_summary!I$21)</f>
        <v>139.50738889516921</v>
      </c>
      <c r="J3" s="65">
        <f>IF(RES_hh_fech_in!J3=0,0,RES_hh_fech_in!J3/RES_summary!J$21)</f>
        <v>138.46156966859812</v>
      </c>
      <c r="K3" s="65">
        <f>IF(RES_hh_fech_in!K3=0,0,RES_hh_fech_in!K3/RES_summary!K$21)</f>
        <v>142.83953642279741</v>
      </c>
      <c r="L3" s="65">
        <f>IF(RES_hh_fech_in!L3=0,0,RES_hh_fech_in!L3/RES_summary!L$21)</f>
        <v>156.49905359572779</v>
      </c>
      <c r="M3" s="65">
        <f>IF(RES_hh_fech_in!M3=0,0,RES_hh_fech_in!M3/RES_summary!M$21)</f>
        <v>176.50490189975326</v>
      </c>
      <c r="N3" s="65">
        <f>IF(RES_hh_fech_in!N3=0,0,RES_hh_fech_in!N3/RES_summary!N$21)</f>
        <v>176.1710391085922</v>
      </c>
      <c r="O3" s="65">
        <f>IF(RES_hh_fech_in!O3=0,0,RES_hh_fech_in!O3/RES_summary!O$21)</f>
        <v>145.52232691453361</v>
      </c>
      <c r="P3" s="65">
        <f>IF(RES_hh_fech_in!P3=0,0,RES_hh_fech_in!P3/RES_summary!P$21)</f>
        <v>116.55845060507413</v>
      </c>
      <c r="Q3" s="65">
        <f>IF(RES_hh_fech_in!Q3=0,0,RES_hh_fech_in!Q3/RES_summary!Q$21)</f>
        <v>116.60116990359784</v>
      </c>
      <c r="R3" s="65">
        <f>IF(RES_hh_fech_in!R3=0,0,RES_hh_fech_in!R3/RES_summary!R$21)</f>
        <v>112.77341668397142</v>
      </c>
      <c r="S3" s="65">
        <f>IF(RES_hh_fech_in!S3=0,0,RES_hh_fech_in!S3/RES_summary!S$21)</f>
        <v>118.42548888925069</v>
      </c>
      <c r="T3" s="65">
        <f>IF(RES_hh_fech_in!T3=0,0,RES_hh_fech_in!T3/RES_summary!T$21)</f>
        <v>97.56455517951342</v>
      </c>
      <c r="U3" s="65">
        <f>IF(RES_hh_fech_in!U3=0,0,RES_hh_fech_in!U3/RES_summary!U$21)</f>
        <v>97.475672915449721</v>
      </c>
      <c r="V3" s="65">
        <f>IF(RES_hh_fech_in!V3=0,0,RES_hh_fech_in!V3/RES_summary!V$21)</f>
        <v>88.852496673319777</v>
      </c>
      <c r="W3" s="65">
        <f>IF(RES_hh_fech_in!W3=0,0,RES_hh_fech_in!W3/RES_summary!W$21)</f>
        <v>98.598042025175218</v>
      </c>
      <c r="DA3" s="87" t="s">
        <v>875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137.1119292545979</v>
      </c>
      <c r="D4" s="69">
        <f>IF(RES_hh_fech_in!D4=0,0,RES_hh_fech_in!D4/RES_summary!D$21)</f>
        <v>120.50219689264179</v>
      </c>
      <c r="E4" s="69">
        <f>IF(RES_hh_fech_in!E4=0,0,RES_hh_fech_in!E4/RES_summary!E$21)</f>
        <v>118.42229709821301</v>
      </c>
      <c r="F4" s="69">
        <f>IF(RES_hh_fech_in!F4=0,0,RES_hh_fech_in!F4/RES_summary!F$21)</f>
        <v>117.66631020099743</v>
      </c>
      <c r="G4" s="69">
        <f>IF(RES_hh_fech_in!G4=0,0,RES_hh_fech_in!G4/RES_summary!G$21)</f>
        <v>122.04673599923422</v>
      </c>
      <c r="H4" s="69">
        <f>IF(RES_hh_fech_in!H4=0,0,RES_hh_fech_in!H4/RES_summary!H$21)</f>
        <v>121.53885238196494</v>
      </c>
      <c r="I4" s="69">
        <f>IF(RES_hh_fech_in!I4=0,0,RES_hh_fech_in!I4/RES_summary!I$21)</f>
        <v>125.18204093304591</v>
      </c>
      <c r="J4" s="69">
        <f>IF(RES_hh_fech_in!J4=0,0,RES_hh_fech_in!J4/RES_summary!J$21)</f>
        <v>125.04323424815577</v>
      </c>
      <c r="K4" s="69">
        <f>IF(RES_hh_fech_in!K4=0,0,RES_hh_fech_in!K4/RES_summary!K$21)</f>
        <v>128.4112218880615</v>
      </c>
      <c r="L4" s="69">
        <f>IF(RES_hh_fech_in!L4=0,0,RES_hh_fech_in!L4/RES_summary!L$21)</f>
        <v>142.17739186438362</v>
      </c>
      <c r="M4" s="69">
        <f>IF(RES_hh_fech_in!M4=0,0,RES_hh_fech_in!M4/RES_summary!M$21)</f>
        <v>160.75757461845399</v>
      </c>
      <c r="N4" s="69">
        <f>IF(RES_hh_fech_in!N4=0,0,RES_hh_fech_in!N4/RES_summary!N$21)</f>
        <v>161.27556238469168</v>
      </c>
      <c r="O4" s="69">
        <f>IF(RES_hh_fech_in!O4=0,0,RES_hh_fech_in!O4/RES_summary!O$21)</f>
        <v>129.8855288773315</v>
      </c>
      <c r="P4" s="69">
        <f>IF(RES_hh_fech_in!P4=0,0,RES_hh_fech_in!P4/RES_summary!P$21)</f>
        <v>101.03360730300007</v>
      </c>
      <c r="Q4" s="69">
        <f>IF(RES_hh_fech_in!Q4=0,0,RES_hh_fech_in!Q4/RES_summary!Q$21)</f>
        <v>100.09788035983405</v>
      </c>
      <c r="R4" s="69">
        <f>IF(RES_hh_fech_in!R4=0,0,RES_hh_fech_in!R4/RES_summary!R$21)</f>
        <v>94.954060710971149</v>
      </c>
      <c r="S4" s="69">
        <f>IF(RES_hh_fech_in!S4=0,0,RES_hh_fech_in!S4/RES_summary!S$21)</f>
        <v>101.59994623957384</v>
      </c>
      <c r="T4" s="69">
        <f>IF(RES_hh_fech_in!T4=0,0,RES_hh_fech_in!T4/RES_summary!T$21)</f>
        <v>80.016302873246829</v>
      </c>
      <c r="U4" s="69">
        <f>IF(RES_hh_fech_in!U4=0,0,RES_hh_fech_in!U4/RES_summary!U$21)</f>
        <v>80.164296852344151</v>
      </c>
      <c r="V4" s="69">
        <f>IF(RES_hh_fech_in!V4=0,0,RES_hh_fech_in!V4/RES_summary!V$21)</f>
        <v>72.570186695237538</v>
      </c>
      <c r="W4" s="69">
        <f>IF(RES_hh_fech_in!W4=0,0,RES_hh_fech_in!W4/RES_summary!W$21)</f>
        <v>81.340329955013047</v>
      </c>
      <c r="DA4" s="88" t="s">
        <v>876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0</v>
      </c>
      <c r="D5" s="72">
        <f>IF(RES_hh_fech_in!D5=0,0,RES_hh_fech_in!D5/RES_summary!D$21)</f>
        <v>0</v>
      </c>
      <c r="E5" s="72">
        <f>IF(RES_hh_fech_in!E5=0,0,RES_hh_fech_in!E5/RES_summary!E$21)</f>
        <v>0</v>
      </c>
      <c r="F5" s="72">
        <f>IF(RES_hh_fech_in!F5=0,0,RES_hh_fech_in!F5/RES_summary!F$21)</f>
        <v>0</v>
      </c>
      <c r="G5" s="72">
        <f>IF(RES_hh_fech_in!G5=0,0,RES_hh_fech_in!G5/RES_summary!G$21)</f>
        <v>0</v>
      </c>
      <c r="H5" s="72">
        <f>IF(RES_hh_fech_in!H5=0,0,RES_hh_fech_in!H5/RES_summary!H$21)</f>
        <v>0</v>
      </c>
      <c r="I5" s="72">
        <f>IF(RES_hh_fech_in!I5=0,0,RES_hh_fech_in!I5/RES_summary!I$21)</f>
        <v>0</v>
      </c>
      <c r="J5" s="72">
        <f>IF(RES_hh_fech_in!J5=0,0,RES_hh_fech_in!J5/RES_summary!J$21)</f>
        <v>0</v>
      </c>
      <c r="K5" s="72">
        <f>IF(RES_hh_fech_in!K5=0,0,RES_hh_fech_in!K5/RES_summary!K$21)</f>
        <v>0</v>
      </c>
      <c r="L5" s="72">
        <f>IF(RES_hh_fech_in!L5=0,0,RES_hh_fech_in!L5/RES_summary!L$21)</f>
        <v>0</v>
      </c>
      <c r="M5" s="72">
        <f>IF(RES_hh_fech_in!M5=0,0,RES_hh_fech_in!M5/RES_summary!M$21)</f>
        <v>0</v>
      </c>
      <c r="N5" s="72">
        <f>IF(RES_hh_fech_in!N5=0,0,RES_hh_fech_in!N5/RES_summary!N$21)</f>
        <v>0</v>
      </c>
      <c r="O5" s="72">
        <f>IF(RES_hh_fech_in!O5=0,0,RES_hh_fech_in!O5/RES_summary!O$21)</f>
        <v>0</v>
      </c>
      <c r="P5" s="72">
        <f>IF(RES_hh_fech_in!P5=0,0,RES_hh_fech_in!P5/RES_summary!P$21)</f>
        <v>0</v>
      </c>
      <c r="Q5" s="72">
        <f>IF(RES_hh_fech_in!Q5=0,0,RES_hh_fech_in!Q5/RES_summary!Q$21)</f>
        <v>0</v>
      </c>
      <c r="R5" s="72">
        <f>IF(RES_hh_fech_in!R5=0,0,RES_hh_fech_in!R5/RES_summary!R$21)</f>
        <v>0</v>
      </c>
      <c r="S5" s="72">
        <f>IF(RES_hh_fech_in!S5=0,0,RES_hh_fech_in!S5/RES_summary!S$21)</f>
        <v>0</v>
      </c>
      <c r="T5" s="72">
        <f>IF(RES_hh_fech_in!T5=0,0,RES_hh_fech_in!T5/RES_summary!T$21)</f>
        <v>0</v>
      </c>
      <c r="U5" s="72">
        <f>IF(RES_hh_fech_in!U5=0,0,RES_hh_fech_in!U5/RES_summary!U$21)</f>
        <v>0</v>
      </c>
      <c r="V5" s="72">
        <f>IF(RES_hh_fech_in!V5=0,0,RES_hh_fech_in!V5/RES_summary!V$21)</f>
        <v>0</v>
      </c>
      <c r="W5" s="72">
        <f>IF(RES_hh_fech_in!W5=0,0,RES_hh_fech_in!W5/RES_summary!W$21)</f>
        <v>0</v>
      </c>
      <c r="DA5" s="89" t="s">
        <v>877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0</v>
      </c>
      <c r="D6" s="72">
        <f>IF(RES_hh_fech_in!D6=0,0,RES_hh_fech_in!D6/RES_summary!D$21)</f>
        <v>216.58010980941307</v>
      </c>
      <c r="E6" s="72">
        <f>IF(RES_hh_fech_in!E6=0,0,RES_hh_fech_in!E6/RES_summary!E$21)</f>
        <v>251.52083484980395</v>
      </c>
      <c r="F6" s="72">
        <f>IF(RES_hh_fech_in!F6=0,0,RES_hh_fech_in!F6/RES_summary!F$21)</f>
        <v>187.4109245310319</v>
      </c>
      <c r="G6" s="72">
        <f>IF(RES_hh_fech_in!G6=0,0,RES_hh_fech_in!G6/RES_summary!G$21)</f>
        <v>242.72061586891314</v>
      </c>
      <c r="H6" s="72">
        <f>IF(RES_hh_fech_in!H6=0,0,RES_hh_fech_in!H6/RES_summary!H$21)</f>
        <v>212.45190269144928</v>
      </c>
      <c r="I6" s="72">
        <f>IF(RES_hh_fech_in!I6=0,0,RES_hh_fech_in!I6/RES_summary!I$21)</f>
        <v>217.62402001701832</v>
      </c>
      <c r="J6" s="72">
        <f>IF(RES_hh_fech_in!J6=0,0,RES_hh_fech_in!J6/RES_summary!J$21)</f>
        <v>199.18636484816108</v>
      </c>
      <c r="K6" s="72">
        <f>IF(RES_hh_fech_in!K6=0,0,RES_hh_fech_in!K6/RES_summary!K$21)</f>
        <v>194.17555965351141</v>
      </c>
      <c r="L6" s="72">
        <f>IF(RES_hh_fech_in!L6=0,0,RES_hh_fech_in!L6/RES_summary!L$21)</f>
        <v>0</v>
      </c>
      <c r="M6" s="72">
        <f>IF(RES_hh_fech_in!M6=0,0,RES_hh_fech_in!M6/RES_summary!M$21)</f>
        <v>0</v>
      </c>
      <c r="N6" s="72">
        <f>IF(RES_hh_fech_in!N6=0,0,RES_hh_fech_in!N6/RES_summary!N$21)</f>
        <v>186.27601316969427</v>
      </c>
      <c r="O6" s="72">
        <f>IF(RES_hh_fech_in!O6=0,0,RES_hh_fech_in!O6/RES_summary!O$21)</f>
        <v>161.76190349427713</v>
      </c>
      <c r="P6" s="72">
        <f>IF(RES_hh_fech_in!P6=0,0,RES_hh_fech_in!P6/RES_summary!P$21)</f>
        <v>202.47899508100113</v>
      </c>
      <c r="Q6" s="72">
        <f>IF(RES_hh_fech_in!Q6=0,0,RES_hh_fech_in!Q6/RES_summary!Q$21)</f>
        <v>0</v>
      </c>
      <c r="R6" s="72">
        <f>IF(RES_hh_fech_in!R6=0,0,RES_hh_fech_in!R6/RES_summary!R$21)</f>
        <v>139.27783617383079</v>
      </c>
      <c r="S6" s="72">
        <f>IF(RES_hh_fech_in!S6=0,0,RES_hh_fech_in!S6/RES_summary!S$21)</f>
        <v>137.86110507713497</v>
      </c>
      <c r="T6" s="72">
        <f>IF(RES_hh_fech_in!T6=0,0,RES_hh_fech_in!T6/RES_summary!T$21)</f>
        <v>128.30596404054691</v>
      </c>
      <c r="U6" s="72">
        <f>IF(RES_hh_fech_in!U6=0,0,RES_hh_fech_in!U6/RES_summary!U$21)</f>
        <v>123.34042897786308</v>
      </c>
      <c r="V6" s="72">
        <f>IF(RES_hh_fech_in!V6=0,0,RES_hh_fech_in!V6/RES_summary!V$21)</f>
        <v>115.81625627638527</v>
      </c>
      <c r="W6" s="72">
        <f>IF(RES_hh_fech_in!W6=0,0,RES_hh_fech_in!W6/RES_summary!W$21)</f>
        <v>105.27983031818745</v>
      </c>
      <c r="DA6" s="89" t="s">
        <v>878</v>
      </c>
    </row>
    <row r="7" spans="1:105" ht="12" customHeight="1" x14ac:dyDescent="0.25">
      <c r="A7" s="28" t="s">
        <v>205</v>
      </c>
      <c r="B7" s="72"/>
      <c r="C7" s="72">
        <f>IF(RES_hh_fech_in!C7=0,0,RES_hh_fech_in!C7/RES_summary!C$21)</f>
        <v>241.45101798691573</v>
      </c>
      <c r="D7" s="72">
        <f>IF(RES_hh_fech_in!D7=0,0,RES_hh_fech_in!D7/RES_summary!D$21)</f>
        <v>0</v>
      </c>
      <c r="E7" s="72">
        <f>IF(RES_hh_fech_in!E7=0,0,RES_hh_fech_in!E7/RES_summary!E$21)</f>
        <v>0</v>
      </c>
      <c r="F7" s="72">
        <f>IF(RES_hh_fech_in!F7=0,0,RES_hh_fech_in!F7/RES_summary!F$21)</f>
        <v>0</v>
      </c>
      <c r="G7" s="72">
        <f>IF(RES_hh_fech_in!G7=0,0,RES_hh_fech_in!G7/RES_summary!G$21)</f>
        <v>284.62790076524345</v>
      </c>
      <c r="H7" s="72">
        <f>IF(RES_hh_fech_in!H7=0,0,RES_hh_fech_in!H7/RES_summary!H$21)</f>
        <v>234.41125726271437</v>
      </c>
      <c r="I7" s="72">
        <f>IF(RES_hh_fech_in!I7=0,0,RES_hh_fech_in!I7/RES_summary!I$21)</f>
        <v>214.86868738729171</v>
      </c>
      <c r="J7" s="72">
        <f>IF(RES_hh_fech_in!J7=0,0,RES_hh_fech_in!J7/RES_summary!J$21)</f>
        <v>212.24906676978304</v>
      </c>
      <c r="K7" s="72">
        <f>IF(RES_hh_fech_in!K7=0,0,RES_hh_fech_in!K7/RES_summary!K$21)</f>
        <v>215.70074761705095</v>
      </c>
      <c r="L7" s="72">
        <f>IF(RES_hh_fech_in!L7=0,0,RES_hh_fech_in!L7/RES_summary!L$21)</f>
        <v>227.63146650575965</v>
      </c>
      <c r="M7" s="72">
        <f>IF(RES_hh_fech_in!M7=0,0,RES_hh_fech_in!M7/RES_summary!M$21)</f>
        <v>213.29290064597978</v>
      </c>
      <c r="N7" s="72">
        <f>IF(RES_hh_fech_in!N7=0,0,RES_hh_fech_in!N7/RES_summary!N$21)</f>
        <v>221.82401222093858</v>
      </c>
      <c r="O7" s="72">
        <f>IF(RES_hh_fech_in!O7=0,0,RES_hh_fech_in!O7/RES_summary!O$21)</f>
        <v>211.99481258576097</v>
      </c>
      <c r="P7" s="72">
        <f>IF(RES_hh_fech_in!P7=0,0,RES_hh_fech_in!P7/RES_summary!P$21)</f>
        <v>179.98225724205693</v>
      </c>
      <c r="Q7" s="72">
        <f>IF(RES_hh_fech_in!Q7=0,0,RES_hh_fech_in!Q7/RES_summary!Q$21)</f>
        <v>172.33718004001088</v>
      </c>
      <c r="R7" s="72">
        <f>IF(RES_hh_fech_in!R7=0,0,RES_hh_fech_in!R7/RES_summary!R$21)</f>
        <v>0</v>
      </c>
      <c r="S7" s="72">
        <f>IF(RES_hh_fech_in!S7=0,0,RES_hh_fech_in!S7/RES_summary!S$21)</f>
        <v>0</v>
      </c>
      <c r="T7" s="72">
        <f>IF(RES_hh_fech_in!T7=0,0,RES_hh_fech_in!T7/RES_summary!T$21)</f>
        <v>132.6111918231525</v>
      </c>
      <c r="U7" s="72">
        <f>IF(RES_hh_fech_in!U7=0,0,RES_hh_fech_in!U7/RES_summary!U$21)</f>
        <v>122.75267298945145</v>
      </c>
      <c r="V7" s="72">
        <f>IF(RES_hh_fech_in!V7=0,0,RES_hh_fech_in!V7/RES_summary!V$21)</f>
        <v>120.32440067469116</v>
      </c>
      <c r="W7" s="72">
        <f>IF(RES_hh_fech_in!W7=0,0,RES_hh_fech_in!W7/RES_summary!W$21)</f>
        <v>117.00130621430569</v>
      </c>
      <c r="DA7" s="89" t="s">
        <v>879</v>
      </c>
    </row>
    <row r="8" spans="1:105" ht="12" customHeight="1" x14ac:dyDescent="0.25">
      <c r="A8" s="28" t="s">
        <v>192</v>
      </c>
      <c r="B8" s="72"/>
      <c r="C8" s="72">
        <f>IF(RES_hh_fech_in!C8=0,0,RES_hh_fech_in!C8/RES_summary!C$21)</f>
        <v>233.72627005641166</v>
      </c>
      <c r="D8" s="72">
        <f>IF(RES_hh_fech_in!D8=0,0,RES_hh_fech_in!D8/RES_summary!D$21)</f>
        <v>0</v>
      </c>
      <c r="E8" s="72">
        <f>IF(RES_hh_fech_in!E8=0,0,RES_hh_fech_in!E8/RES_summary!E$21)</f>
        <v>0</v>
      </c>
      <c r="F8" s="72">
        <f>IF(RES_hh_fech_in!F8=0,0,RES_hh_fech_in!F8/RES_summary!F$21)</f>
        <v>0</v>
      </c>
      <c r="G8" s="72">
        <f>IF(RES_hh_fech_in!G8=0,0,RES_hh_fech_in!G8/RES_summary!G$21)</f>
        <v>0</v>
      </c>
      <c r="H8" s="72">
        <f>IF(RES_hh_fech_in!H8=0,0,RES_hh_fech_in!H8/RES_summary!H$21)</f>
        <v>164.05244132018012</v>
      </c>
      <c r="I8" s="72">
        <f>IF(RES_hh_fech_in!I8=0,0,RES_hh_fech_in!I8/RES_summary!I$21)</f>
        <v>133.77597454438239</v>
      </c>
      <c r="J8" s="72">
        <f>IF(RES_hh_fech_in!J8=0,0,RES_hh_fech_in!J8/RES_summary!J$21)</f>
        <v>205.44024210474296</v>
      </c>
      <c r="K8" s="72">
        <f>IF(RES_hh_fech_in!K8=0,0,RES_hh_fech_in!K8/RES_summary!K$21)</f>
        <v>227.1428832781929</v>
      </c>
      <c r="L8" s="72">
        <f>IF(RES_hh_fech_in!L8=0,0,RES_hh_fech_in!L8/RES_summary!L$21)</f>
        <v>252.69333292666997</v>
      </c>
      <c r="M8" s="72">
        <f>IF(RES_hh_fech_in!M8=0,0,RES_hh_fech_in!M8/RES_summary!M$21)</f>
        <v>0</v>
      </c>
      <c r="N8" s="72">
        <f>IF(RES_hh_fech_in!N8=0,0,RES_hh_fech_in!N8/RES_summary!N$21)</f>
        <v>0</v>
      </c>
      <c r="O8" s="72">
        <f>IF(RES_hh_fech_in!O8=0,0,RES_hh_fech_in!O8/RES_summary!O$21)</f>
        <v>169.96948890447115</v>
      </c>
      <c r="P8" s="72">
        <f>IF(RES_hh_fech_in!P8=0,0,RES_hh_fech_in!P8/RES_summary!P$21)</f>
        <v>158.78194749509012</v>
      </c>
      <c r="Q8" s="72">
        <f>IF(RES_hh_fech_in!Q8=0,0,RES_hh_fech_in!Q8/RES_summary!Q$21)</f>
        <v>152.37265384456438</v>
      </c>
      <c r="R8" s="72">
        <f>IF(RES_hh_fech_in!R8=0,0,RES_hh_fech_in!R8/RES_summary!R$21)</f>
        <v>0</v>
      </c>
      <c r="S8" s="72">
        <f>IF(RES_hh_fech_in!S8=0,0,RES_hh_fech_in!S8/RES_summary!S$21)</f>
        <v>0</v>
      </c>
      <c r="T8" s="72">
        <f>IF(RES_hh_fech_in!T8=0,0,RES_hh_fech_in!T8/RES_summary!T$21)</f>
        <v>0</v>
      </c>
      <c r="U8" s="72">
        <f>IF(RES_hh_fech_in!U8=0,0,RES_hh_fech_in!U8/RES_summary!U$21)</f>
        <v>0</v>
      </c>
      <c r="V8" s="72">
        <f>IF(RES_hh_fech_in!V8=0,0,RES_hh_fech_in!V8/RES_summary!V$21)</f>
        <v>70.134440140140754</v>
      </c>
      <c r="W8" s="72">
        <f>IF(RES_hh_fech_in!W8=0,0,RES_hh_fech_in!W8/RES_summary!W$21)</f>
        <v>0</v>
      </c>
      <c r="DA8" s="89" t="s">
        <v>880</v>
      </c>
    </row>
    <row r="9" spans="1:105" ht="12" customHeight="1" x14ac:dyDescent="0.25">
      <c r="A9" s="28" t="s">
        <v>207</v>
      </c>
      <c r="B9" s="72"/>
      <c r="C9" s="72">
        <f>IF(RES_hh_fech_in!C9=0,0,RES_hh_fech_in!C9/RES_summary!C$21)</f>
        <v>210.53800758745456</v>
      </c>
      <c r="D9" s="72">
        <f>IF(RES_hh_fech_in!D9=0,0,RES_hh_fech_in!D9/RES_summary!D$21)</f>
        <v>211.37403461718756</v>
      </c>
      <c r="E9" s="72">
        <f>IF(RES_hh_fech_in!E9=0,0,RES_hh_fech_in!E9/RES_summary!E$21)</f>
        <v>212.08020033312681</v>
      </c>
      <c r="F9" s="72">
        <f>IF(RES_hh_fech_in!F9=0,0,RES_hh_fech_in!F9/RES_summary!F$21)</f>
        <v>204.01334174644904</v>
      </c>
      <c r="G9" s="72">
        <f>IF(RES_hh_fech_in!G9=0,0,RES_hh_fech_in!G9/RES_summary!G$21)</f>
        <v>220.480167913439</v>
      </c>
      <c r="H9" s="72">
        <f>IF(RES_hh_fech_in!H9=0,0,RES_hh_fech_in!H9/RES_summary!H$21)</f>
        <v>203.24079126553553</v>
      </c>
      <c r="I9" s="72">
        <f>IF(RES_hh_fech_in!I9=0,0,RES_hh_fech_in!I9/RES_summary!I$21)</f>
        <v>196.01407784633983</v>
      </c>
      <c r="J9" s="72">
        <f>IF(RES_hh_fech_in!J9=0,0,RES_hh_fech_in!J9/RES_summary!J$21)</f>
        <v>193.74391821070392</v>
      </c>
      <c r="K9" s="72">
        <f>IF(RES_hh_fech_in!K9=0,0,RES_hh_fech_in!K9/RES_summary!K$21)</f>
        <v>178.45499818709766</v>
      </c>
      <c r="L9" s="72">
        <f>IF(RES_hh_fech_in!L9=0,0,RES_hh_fech_in!L9/RES_summary!L$21)</f>
        <v>160.92064673482921</v>
      </c>
      <c r="M9" s="72">
        <f>IF(RES_hh_fech_in!M9=0,0,RES_hh_fech_in!M9/RES_summary!M$21)</f>
        <v>239.1686790333014</v>
      </c>
      <c r="N9" s="72">
        <f>IF(RES_hh_fech_in!N9=0,0,RES_hh_fech_in!N9/RES_summary!N$21)</f>
        <v>221.71421595661116</v>
      </c>
      <c r="O9" s="72">
        <f>IF(RES_hh_fech_in!O9=0,0,RES_hh_fech_in!O9/RES_summary!O$21)</f>
        <v>174.55441994986288</v>
      </c>
      <c r="P9" s="72">
        <f>IF(RES_hh_fech_in!P9=0,0,RES_hh_fech_in!P9/RES_summary!P$21)</f>
        <v>0</v>
      </c>
      <c r="Q9" s="72">
        <f>IF(RES_hh_fech_in!Q9=0,0,RES_hh_fech_in!Q9/RES_summary!Q$21)</f>
        <v>156.92494793835618</v>
      </c>
      <c r="R9" s="72">
        <f>IF(RES_hh_fech_in!R9=0,0,RES_hh_fech_in!R9/RES_summary!R$21)</f>
        <v>153.19598616094208</v>
      </c>
      <c r="S9" s="72">
        <f>IF(RES_hh_fech_in!S9=0,0,RES_hh_fech_in!S9/RES_summary!S$21)</f>
        <v>149.06972869902742</v>
      </c>
      <c r="T9" s="72">
        <f>IF(RES_hh_fech_in!T9=0,0,RES_hh_fech_in!T9/RES_summary!T$21)</f>
        <v>122.46196302096182</v>
      </c>
      <c r="U9" s="72">
        <f>IF(RES_hh_fech_in!U9=0,0,RES_hh_fech_in!U9/RES_summary!U$21)</f>
        <v>112.32835872714185</v>
      </c>
      <c r="V9" s="72">
        <f>IF(RES_hh_fech_in!V9=0,0,RES_hh_fech_in!V9/RES_summary!V$21)</f>
        <v>113.33993717606769</v>
      </c>
      <c r="W9" s="72">
        <f>IF(RES_hh_fech_in!W9=0,0,RES_hh_fech_in!W9/RES_summary!W$21)</f>
        <v>106.45575013944695</v>
      </c>
      <c r="DA9" s="89" t="s">
        <v>881</v>
      </c>
    </row>
    <row r="10" spans="1:105" ht="12" customHeight="1" x14ac:dyDescent="0.25">
      <c r="A10" s="28" t="s">
        <v>202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DA10" s="89" t="s">
        <v>882</v>
      </c>
    </row>
    <row r="11" spans="1:105" ht="12" customHeight="1" x14ac:dyDescent="0.25">
      <c r="A11" s="28" t="s">
        <v>203</v>
      </c>
      <c r="B11" s="72"/>
      <c r="C11" s="72">
        <f>IF(RES_hh_fech_in!C11=0,0,RES_hh_fech_in!C11/RES_summary!C$21)</f>
        <v>162.77571266433634</v>
      </c>
      <c r="D11" s="72">
        <f>IF(RES_hh_fech_in!D11=0,0,RES_hh_fech_in!D11/RES_summary!D$21)</f>
        <v>159.25045833070331</v>
      </c>
      <c r="E11" s="72">
        <f>IF(RES_hh_fech_in!E11=0,0,RES_hh_fech_in!E11/RES_summary!E$21)</f>
        <v>158.66298543669473</v>
      </c>
      <c r="F11" s="72">
        <f>IF(RES_hh_fech_in!F11=0,0,RES_hh_fech_in!F11/RES_summary!F$21)</f>
        <v>156.83689482400726</v>
      </c>
      <c r="G11" s="72">
        <f>IF(RES_hh_fech_in!G11=0,0,RES_hh_fech_in!G11/RES_summary!G$21)</f>
        <v>166.32211421742323</v>
      </c>
      <c r="H11" s="72">
        <f>IF(RES_hh_fech_in!H11=0,0,RES_hh_fech_in!H11/RES_summary!H$21)</f>
        <v>168.03862785521707</v>
      </c>
      <c r="I11" s="72">
        <f>IF(RES_hh_fech_in!I11=0,0,RES_hh_fech_in!I11/RES_summary!I$21)</f>
        <v>164.10043340285227</v>
      </c>
      <c r="J11" s="72">
        <f>IF(RES_hh_fech_in!J11=0,0,RES_hh_fech_in!J11/RES_summary!J$21)</f>
        <v>149.48044090906666</v>
      </c>
      <c r="K11" s="72">
        <f>IF(RES_hh_fech_in!K11=0,0,RES_hh_fech_in!K11/RES_summary!K$21)</f>
        <v>150.98128713326125</v>
      </c>
      <c r="L11" s="72">
        <f>IF(RES_hh_fech_in!L11=0,0,RES_hh_fech_in!L11/RES_summary!L$21)</f>
        <v>199.02571990556777</v>
      </c>
      <c r="M11" s="72">
        <f>IF(RES_hh_fech_in!M11=0,0,RES_hh_fech_in!M11/RES_summary!M$21)</f>
        <v>157.68920712775343</v>
      </c>
      <c r="N11" s="72">
        <f>IF(RES_hh_fech_in!N11=0,0,RES_hh_fech_in!N11/RES_summary!N$21)</f>
        <v>170.46728696198485</v>
      </c>
      <c r="O11" s="72">
        <f>IF(RES_hh_fech_in!O11=0,0,RES_hh_fech_in!O11/RES_summary!O$21)</f>
        <v>159.41675166100291</v>
      </c>
      <c r="P11" s="72">
        <f>IF(RES_hh_fech_in!P11=0,0,RES_hh_fech_in!P11/RES_summary!P$21)</f>
        <v>141.63626127628723</v>
      </c>
      <c r="Q11" s="72">
        <f>IF(RES_hh_fech_in!Q11=0,0,RES_hh_fech_in!Q11/RES_summary!Q$21)</f>
        <v>136.93263177755591</v>
      </c>
      <c r="R11" s="72">
        <f>IF(RES_hh_fech_in!R11=0,0,RES_hh_fech_in!R11/RES_summary!R$21)</f>
        <v>139.1069357466383</v>
      </c>
      <c r="S11" s="72">
        <f>IF(RES_hh_fech_in!S11=0,0,RES_hh_fech_in!S11/RES_summary!S$21)</f>
        <v>133.36816601782695</v>
      </c>
      <c r="T11" s="72">
        <f>IF(RES_hh_fech_in!T11=0,0,RES_hh_fech_in!T11/RES_summary!T$21)</f>
        <v>123.61480021552484</v>
      </c>
      <c r="U11" s="72">
        <f>IF(RES_hh_fech_in!U11=0,0,RES_hh_fech_in!U11/RES_summary!U$21)</f>
        <v>115.4248193123525</v>
      </c>
      <c r="V11" s="72">
        <f>IF(RES_hh_fech_in!V11=0,0,RES_hh_fech_in!V11/RES_summary!V$21)</f>
        <v>101.1828983443134</v>
      </c>
      <c r="W11" s="72">
        <f>IF(RES_hh_fech_in!W11=0,0,RES_hh_fech_in!W11/RES_summary!W$21)</f>
        <v>105.31229017188207</v>
      </c>
      <c r="DA11" s="89" t="s">
        <v>883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88.84511556388</v>
      </c>
      <c r="D12" s="72">
        <f>IF(RES_hh_fech_in!D12=0,0,RES_hh_fech_in!D12/RES_summary!D$21)</f>
        <v>82.163927084974986</v>
      </c>
      <c r="E12" s="72">
        <f>IF(RES_hh_fech_in!E12=0,0,RES_hh_fech_in!E12/RES_summary!E$21)</f>
        <v>78.634243994030157</v>
      </c>
      <c r="F12" s="72">
        <f>IF(RES_hh_fech_in!F12=0,0,RES_hh_fech_in!F12/RES_summary!F$21)</f>
        <v>71.759153086486094</v>
      </c>
      <c r="G12" s="72">
        <f>IF(RES_hh_fech_in!G12=0,0,RES_hh_fech_in!G12/RES_summary!G$21)</f>
        <v>73.03679625742285</v>
      </c>
      <c r="H12" s="72">
        <f>IF(RES_hh_fech_in!H12=0,0,RES_hh_fech_in!H12/RES_summary!H$21)</f>
        <v>66.65345830198838</v>
      </c>
      <c r="I12" s="72">
        <f>IF(RES_hh_fech_in!I12=0,0,RES_hh_fech_in!I12/RES_summary!I$21)</f>
        <v>58.620510210413364</v>
      </c>
      <c r="J12" s="72">
        <f>IF(RES_hh_fech_in!J12=0,0,RES_hh_fech_in!J12/RES_summary!J$21)</f>
        <v>53.648375751751438</v>
      </c>
      <c r="K12" s="72">
        <f>IF(RES_hh_fech_in!K12=0,0,RES_hh_fech_in!K12/RES_summary!K$21)</f>
        <v>51.913855732056653</v>
      </c>
      <c r="L12" s="72">
        <f>IF(RES_hh_fech_in!L12=0,0,RES_hh_fech_in!L12/RES_summary!L$21)</f>
        <v>60.67529511515184</v>
      </c>
      <c r="M12" s="72">
        <f>IF(RES_hh_fech_in!M12=0,0,RES_hh_fech_in!M12/RES_summary!M$21)</f>
        <v>51.918247318085342</v>
      </c>
      <c r="N12" s="72">
        <f>IF(RES_hh_fech_in!N12=0,0,RES_hh_fech_in!N12/RES_summary!N$21)</f>
        <v>47.373507754195884</v>
      </c>
      <c r="O12" s="72">
        <f>IF(RES_hh_fech_in!O12=0,0,RES_hh_fech_in!O12/RES_summary!O$21)</f>
        <v>41.189269675756456</v>
      </c>
      <c r="P12" s="72">
        <f>IF(RES_hh_fech_in!P12=0,0,RES_hh_fech_in!P12/RES_summary!P$21)</f>
        <v>35.943682852712087</v>
      </c>
      <c r="Q12" s="72">
        <f>IF(RES_hh_fech_in!Q12=0,0,RES_hh_fech_in!Q12/RES_summary!Q$21)</f>
        <v>32.025829414515272</v>
      </c>
      <c r="R12" s="72">
        <f>IF(RES_hh_fech_in!R12=0,0,RES_hh_fech_in!R12/RES_summary!R$21)</f>
        <v>33.826982989252066</v>
      </c>
      <c r="S12" s="72">
        <f>IF(RES_hh_fech_in!S12=0,0,RES_hh_fech_in!S12/RES_summary!S$21)</f>
        <v>31.325617520596701</v>
      </c>
      <c r="T12" s="72">
        <f>IF(RES_hh_fech_in!T12=0,0,RES_hh_fech_in!T12/RES_summary!T$21)</f>
        <v>29.096852127075028</v>
      </c>
      <c r="U12" s="72">
        <f>IF(RES_hh_fech_in!U12=0,0,RES_hh_fech_in!U12/RES_summary!U$21)</f>
        <v>26.354482568683455</v>
      </c>
      <c r="V12" s="72">
        <f>IF(RES_hh_fech_in!V12=0,0,RES_hh_fech_in!V12/RES_summary!V$21)</f>
        <v>25.388037310722343</v>
      </c>
      <c r="W12" s="72">
        <f>IF(RES_hh_fech_in!W12=0,0,RES_hh_fech_in!W12/RES_summary!W$21)</f>
        <v>23.186413316338022</v>
      </c>
      <c r="DA12" s="89" t="s">
        <v>884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174.02283896943089</v>
      </c>
      <c r="D13" s="74">
        <f>IF(RES_hh_fech_in!D13=0,0,RES_hh_fech_in!D13/RES_summary!D$21)</f>
        <v>0</v>
      </c>
      <c r="E13" s="74">
        <f>IF(RES_hh_fech_in!E13=0,0,RES_hh_fech_in!E13/RES_summary!E$21)</f>
        <v>171.7595470126208</v>
      </c>
      <c r="F13" s="74">
        <f>IF(RES_hh_fech_in!F13=0,0,RES_hh_fech_in!F13/RES_summary!F$21)</f>
        <v>168.00672283771888</v>
      </c>
      <c r="G13" s="74">
        <f>IF(RES_hh_fech_in!G13=0,0,RES_hh_fech_in!G13/RES_summary!G$21)</f>
        <v>177.91008990965977</v>
      </c>
      <c r="H13" s="74">
        <f>IF(RES_hh_fech_in!H13=0,0,RES_hh_fech_in!H13/RES_summary!H$21)</f>
        <v>172.96555295623565</v>
      </c>
      <c r="I13" s="74">
        <f>IF(RES_hh_fech_in!I13=0,0,RES_hh_fech_in!I13/RES_summary!I$21)</f>
        <v>162.17500330992846</v>
      </c>
      <c r="J13" s="74">
        <f>IF(RES_hh_fech_in!J13=0,0,RES_hh_fech_in!J13/RES_summary!J$21)</f>
        <v>154.04544807846582</v>
      </c>
      <c r="K13" s="74">
        <f>IF(RES_hh_fech_in!K13=0,0,RES_hh_fech_in!K13/RES_summary!K$21)</f>
        <v>165.21136091482936</v>
      </c>
      <c r="L13" s="74">
        <f>IF(RES_hh_fech_in!L13=0,0,RES_hh_fech_in!L13/RES_summary!L$21)</f>
        <v>193.27374530055715</v>
      </c>
      <c r="M13" s="74">
        <f>IF(RES_hh_fech_in!M13=0,0,RES_hh_fech_in!M13/RES_summary!M$21)</f>
        <v>162.50466234364791</v>
      </c>
      <c r="N13" s="74">
        <f>IF(RES_hh_fech_in!N13=0,0,RES_hh_fech_in!N13/RES_summary!N$21)</f>
        <v>180.34542964204437</v>
      </c>
      <c r="O13" s="74">
        <f>IF(RES_hh_fech_in!O13=0,0,RES_hh_fech_in!O13/RES_summary!O$21)</f>
        <v>165.4654090006369</v>
      </c>
      <c r="P13" s="74">
        <f>IF(RES_hh_fech_in!P13=0,0,RES_hh_fech_in!P13/RES_summary!P$21)</f>
        <v>137.60407824406758</v>
      </c>
      <c r="Q13" s="74">
        <f>IF(RES_hh_fech_in!Q13=0,0,RES_hh_fech_in!Q13/RES_summary!Q$21)</f>
        <v>140.12069603604732</v>
      </c>
      <c r="R13" s="74">
        <f>IF(RES_hh_fech_in!R13=0,0,RES_hh_fech_in!R13/RES_summary!R$21)</f>
        <v>131.25109518085321</v>
      </c>
      <c r="S13" s="74">
        <f>IF(RES_hh_fech_in!S13=0,0,RES_hh_fech_in!S13/RES_summary!S$21)</f>
        <v>128.97200807000942</v>
      </c>
      <c r="T13" s="74">
        <f>IF(RES_hh_fech_in!T13=0,0,RES_hh_fech_in!T13/RES_summary!T$21)</f>
        <v>116.97481702865842</v>
      </c>
      <c r="U13" s="74">
        <f>IF(RES_hh_fech_in!U13=0,0,RES_hh_fech_in!U13/RES_summary!U$21)</f>
        <v>103.58429757545349</v>
      </c>
      <c r="V13" s="74">
        <f>IF(RES_hh_fech_in!V13=0,0,RES_hh_fech_in!V13/RES_summary!V$21)</f>
        <v>88.195858321108361</v>
      </c>
      <c r="W13" s="74">
        <f>IF(RES_hh_fech_in!W13=0,0,RES_hh_fech_in!W13/RES_summary!W$21)</f>
        <v>94.721576618768879</v>
      </c>
      <c r="DA13" s="90" t="s">
        <v>885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0.67210902003056239</v>
      </c>
      <c r="D14" s="76">
        <f>IF(RES_hh_fech_in!D14=0,0,RES_hh_fech_in!D14/RES_summary!D$21)</f>
        <v>0.62446550489648522</v>
      </c>
      <c r="E14" s="76">
        <f>IF(RES_hh_fech_in!E14=0,0,RES_hh_fech_in!E14/RES_summary!E$21)</f>
        <v>0.61717520316221353</v>
      </c>
      <c r="F14" s="76">
        <f>IF(RES_hh_fech_in!F14=0,0,RES_hh_fech_in!F14/RES_summary!F$21)</f>
        <v>0.59508839323428508</v>
      </c>
      <c r="G14" s="76">
        <f>IF(RES_hh_fech_in!G14=0,0,RES_hh_fech_in!G14/RES_summary!G$21)</f>
        <v>0.98126951399451345</v>
      </c>
      <c r="H14" s="76">
        <f>IF(RES_hh_fech_in!H14=0,0,RES_hh_fech_in!H14/RES_summary!H$21)</f>
        <v>0.65595698939560443</v>
      </c>
      <c r="I14" s="76">
        <f>IF(RES_hh_fech_in!I14=0,0,RES_hh_fech_in!I14/RES_summary!I$21)</f>
        <v>0.72576182416240542</v>
      </c>
      <c r="J14" s="76">
        <f>IF(RES_hh_fech_in!J14=0,0,RES_hh_fech_in!J14/RES_summary!J$21)</f>
        <v>0.65797256178887698</v>
      </c>
      <c r="K14" s="76">
        <f>IF(RES_hh_fech_in!K14=0,0,RES_hh_fech_in!K14/RES_summary!K$21)</f>
        <v>0.69809272265543165</v>
      </c>
      <c r="L14" s="76">
        <f>IF(RES_hh_fech_in!L14=0,0,RES_hh_fech_in!L14/RES_summary!L$21)</f>
        <v>0.84782734749899502</v>
      </c>
      <c r="M14" s="76">
        <f>IF(RES_hh_fech_in!M14=0,0,RES_hh_fech_in!M14/RES_summary!M$21)</f>
        <v>1.0546333775551529</v>
      </c>
      <c r="N14" s="76">
        <f>IF(RES_hh_fech_in!N14=0,0,RES_hh_fech_in!N14/RES_summary!N$21)</f>
        <v>0.8982041162055352</v>
      </c>
      <c r="O14" s="76">
        <f>IF(RES_hh_fech_in!O14=0,0,RES_hh_fech_in!O14/RES_summary!O$21)</f>
        <v>0.77474072952447037</v>
      </c>
      <c r="P14" s="76">
        <f>IF(RES_hh_fech_in!P14=0,0,RES_hh_fech_in!P14/RES_summary!P$21)</f>
        <v>0.47624987926517132</v>
      </c>
      <c r="Q14" s="76">
        <f>IF(RES_hh_fech_in!Q14=0,0,RES_hh_fech_in!Q14/RES_summary!Q$21)</f>
        <v>0.42368782815832606</v>
      </c>
      <c r="R14" s="76">
        <f>IF(RES_hh_fech_in!R14=0,0,RES_hh_fech_in!R14/RES_summary!R$21)</f>
        <v>0.42097796282913952</v>
      </c>
      <c r="S14" s="76">
        <f>IF(RES_hh_fech_in!S14=0,0,RES_hh_fech_in!S14/RES_summary!S$21)</f>
        <v>0.41358839758139104</v>
      </c>
      <c r="T14" s="76">
        <f>IF(RES_hh_fech_in!T14=0,0,RES_hh_fech_in!T14/RES_summary!T$21)</f>
        <v>0.39396078754974317</v>
      </c>
      <c r="U14" s="76">
        <f>IF(RES_hh_fech_in!U14=0,0,RES_hh_fech_in!U14/RES_summary!U$21)</f>
        <v>0.43208939881708425</v>
      </c>
      <c r="V14" s="76">
        <f>IF(RES_hh_fech_in!V14=0,0,RES_hh_fech_in!V14/RES_summary!V$21)</f>
        <v>0.4615888637974071</v>
      </c>
      <c r="W14" s="76">
        <f>IF(RES_hh_fech_in!W14=0,0,RES_hh_fech_in!W14/RES_summary!W$21)</f>
        <v>0.43000933709847317</v>
      </c>
      <c r="DA14" s="91" t="s">
        <v>886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1.9291967834828477E-2</v>
      </c>
      <c r="D15" s="69">
        <f>IF(RES_hh_fech_in!D15=0,0,RES_hh_fech_in!D15/RES_summary!D$21)</f>
        <v>2.3275940447492559E-2</v>
      </c>
      <c r="E15" s="69">
        <f>IF(RES_hh_fech_in!E15=0,0,RES_hh_fech_in!E15/RES_summary!E$21)</f>
        <v>2.4428685202890234E-2</v>
      </c>
      <c r="F15" s="69">
        <f>IF(RES_hh_fech_in!F15=0,0,RES_hh_fech_in!F15/RES_summary!F$21)</f>
        <v>3.1753369191232353E-2</v>
      </c>
      <c r="G15" s="69">
        <f>IF(RES_hh_fech_in!G15=0,0,RES_hh_fech_in!G15/RES_summary!G$21)</f>
        <v>5.3244543505184344E-2</v>
      </c>
      <c r="H15" s="69">
        <f>IF(RES_hh_fech_in!H15=0,0,RES_hh_fech_in!H15/RES_summary!H$21)</f>
        <v>5.6741326675361289E-2</v>
      </c>
      <c r="I15" s="69">
        <f>IF(RES_hh_fech_in!I15=0,0,RES_hh_fech_in!I15/RES_summary!I$21)</f>
        <v>5.0948123525489906E-2</v>
      </c>
      <c r="J15" s="69">
        <f>IF(RES_hh_fech_in!J15=0,0,RES_hh_fech_in!J15/RES_summary!J$21)</f>
        <v>1.2303738683113071E-2</v>
      </c>
      <c r="K15" s="69">
        <f>IF(RES_hh_fech_in!K15=0,0,RES_hh_fech_in!K15/RES_summary!K$21)</f>
        <v>3.3755579778304887E-2</v>
      </c>
      <c r="L15" s="69">
        <f>IF(RES_hh_fech_in!L15=0,0,RES_hh_fech_in!L15/RES_summary!L$21)</f>
        <v>7.7770926752462083E-2</v>
      </c>
      <c r="M15" s="69">
        <f>IF(RES_hh_fech_in!M15=0,0,RES_hh_fech_in!M15/RES_summary!M$21)</f>
        <v>5.1803186060805834E-2</v>
      </c>
      <c r="N15" s="69">
        <f>IF(RES_hh_fech_in!N15=0,0,RES_hh_fech_in!N15/RES_summary!N$21)</f>
        <v>6.5190694980825081E-2</v>
      </c>
      <c r="O15" s="69">
        <f>IF(RES_hh_fech_in!O15=0,0,RES_hh_fech_in!O15/RES_summary!O$21)</f>
        <v>5.0446195880011799E-2</v>
      </c>
      <c r="P15" s="69">
        <f>IF(RES_hh_fech_in!P15=0,0,RES_hh_fech_in!P15/RES_summary!P$21)</f>
        <v>8.9862412178086284E-2</v>
      </c>
      <c r="Q15" s="69">
        <f>IF(RES_hh_fech_in!Q15=0,0,RES_hh_fech_in!Q15/RES_summary!Q$21)</f>
        <v>5.0528176672224805E-2</v>
      </c>
      <c r="R15" s="69">
        <f>IF(RES_hh_fech_in!R15=0,0,RES_hh_fech_in!R15/RES_summary!R$21)</f>
        <v>3.3601712179836464E-2</v>
      </c>
      <c r="S15" s="69">
        <f>IF(RES_hh_fech_in!S15=0,0,RES_hh_fech_in!S15/RES_summary!S$21)</f>
        <v>6.8645867948799205E-2</v>
      </c>
      <c r="T15" s="69">
        <f>IF(RES_hh_fech_in!T15=0,0,RES_hh_fech_in!T15/RES_summary!T$21)</f>
        <v>4.2662608154339386E-2</v>
      </c>
      <c r="U15" s="69">
        <f>IF(RES_hh_fech_in!U15=0,0,RES_hh_fech_in!U15/RES_summary!U$21)</f>
        <v>5.9803806793923817E-2</v>
      </c>
      <c r="V15" s="69">
        <f>IF(RES_hh_fech_in!V15=0,0,RES_hh_fech_in!V15/RES_summary!V$21)</f>
        <v>0.1078098816010791</v>
      </c>
      <c r="W15" s="69">
        <f>IF(RES_hh_fech_in!W15=0,0,RES_hh_fech_in!W15/RES_summary!W$21)</f>
        <v>2.1838586987279428E-2</v>
      </c>
      <c r="DA15" s="88" t="s">
        <v>887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1.9291967834828477E-2</v>
      </c>
      <c r="D16" s="72">
        <f>IF(RES_hh_fech_in!D16=0,0,RES_hh_fech_in!D16/RES_summary!D$21)</f>
        <v>2.3275940447492559E-2</v>
      </c>
      <c r="E16" s="72">
        <f>IF(RES_hh_fech_in!E16=0,0,RES_hh_fech_in!E16/RES_summary!E$21)</f>
        <v>2.4428685202890234E-2</v>
      </c>
      <c r="F16" s="72">
        <f>IF(RES_hh_fech_in!F16=0,0,RES_hh_fech_in!F16/RES_summary!F$21)</f>
        <v>3.1753369191232353E-2</v>
      </c>
      <c r="G16" s="72">
        <f>IF(RES_hh_fech_in!G16=0,0,RES_hh_fech_in!G16/RES_summary!G$21)</f>
        <v>5.3244543505184344E-2</v>
      </c>
      <c r="H16" s="72">
        <f>IF(RES_hh_fech_in!H16=0,0,RES_hh_fech_in!H16/RES_summary!H$21)</f>
        <v>5.6741326675361289E-2</v>
      </c>
      <c r="I16" s="72">
        <f>IF(RES_hh_fech_in!I16=0,0,RES_hh_fech_in!I16/RES_summary!I$21)</f>
        <v>5.0948123525489906E-2</v>
      </c>
      <c r="J16" s="72">
        <f>IF(RES_hh_fech_in!J16=0,0,RES_hh_fech_in!J16/RES_summary!J$21)</f>
        <v>1.2303738683113071E-2</v>
      </c>
      <c r="K16" s="72">
        <f>IF(RES_hh_fech_in!K16=0,0,RES_hh_fech_in!K16/RES_summary!K$21)</f>
        <v>3.3755579778304887E-2</v>
      </c>
      <c r="L16" s="72">
        <f>IF(RES_hh_fech_in!L16=0,0,RES_hh_fech_in!L16/RES_summary!L$21)</f>
        <v>7.7770926752462083E-2</v>
      </c>
      <c r="M16" s="72">
        <f>IF(RES_hh_fech_in!M16=0,0,RES_hh_fech_in!M16/RES_summary!M$21)</f>
        <v>5.1803186060805834E-2</v>
      </c>
      <c r="N16" s="72">
        <f>IF(RES_hh_fech_in!N16=0,0,RES_hh_fech_in!N16/RES_summary!N$21)</f>
        <v>6.5190694980825081E-2</v>
      </c>
      <c r="O16" s="72">
        <f>IF(RES_hh_fech_in!O16=0,0,RES_hh_fech_in!O16/RES_summary!O$21)</f>
        <v>5.0446195880011799E-2</v>
      </c>
      <c r="P16" s="72">
        <f>IF(RES_hh_fech_in!P16=0,0,RES_hh_fech_in!P16/RES_summary!P$21)</f>
        <v>8.9862412178086284E-2</v>
      </c>
      <c r="Q16" s="72">
        <f>IF(RES_hh_fech_in!Q16=0,0,RES_hh_fech_in!Q16/RES_summary!Q$21)</f>
        <v>5.0528176672224805E-2</v>
      </c>
      <c r="R16" s="72">
        <f>IF(RES_hh_fech_in!R16=0,0,RES_hh_fech_in!R16/RES_summary!R$21)</f>
        <v>3.3601712179836464E-2</v>
      </c>
      <c r="S16" s="72">
        <f>IF(RES_hh_fech_in!S16=0,0,RES_hh_fech_in!S16/RES_summary!S$21)</f>
        <v>6.8645867948799205E-2</v>
      </c>
      <c r="T16" s="72">
        <f>IF(RES_hh_fech_in!T16=0,0,RES_hh_fech_in!T16/RES_summary!T$21)</f>
        <v>4.2662608154339386E-2</v>
      </c>
      <c r="U16" s="72">
        <f>IF(RES_hh_fech_in!U16=0,0,RES_hh_fech_in!U16/RES_summary!U$21)</f>
        <v>5.9803806793923817E-2</v>
      </c>
      <c r="V16" s="72">
        <f>IF(RES_hh_fech_in!V16=0,0,RES_hh_fech_in!V16/RES_summary!V$21)</f>
        <v>0.1078098816010791</v>
      </c>
      <c r="W16" s="72">
        <f>IF(RES_hh_fech_in!W16=0,0,RES_hh_fech_in!W16/RES_summary!W$21)</f>
        <v>2.1838586987279428E-2</v>
      </c>
      <c r="DA16" s="89" t="s">
        <v>888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11.948739815932008</v>
      </c>
      <c r="D17" s="69">
        <f>IF(RES_hh_fech_in!D17=0,0,RES_hh_fech_in!D17/RES_summary!D$21)</f>
        <v>11.991432138774</v>
      </c>
      <c r="E17" s="69">
        <f>IF(RES_hh_fech_in!E17=0,0,RES_hh_fech_in!E17/RES_summary!E$21)</f>
        <v>12.083595825148709</v>
      </c>
      <c r="F17" s="69">
        <f>IF(RES_hh_fech_in!F17=0,0,RES_hh_fech_in!F17/RES_summary!F$21)</f>
        <v>12.349945508813109</v>
      </c>
      <c r="G17" s="69">
        <f>IF(RES_hh_fech_in!G17=0,0,RES_hh_fech_in!G17/RES_summary!G$21)</f>
        <v>13.209536742830251</v>
      </c>
      <c r="H17" s="69">
        <f>IF(RES_hh_fech_in!H17=0,0,RES_hh_fech_in!H17/RES_summary!H$21)</f>
        <v>12.899038816186126</v>
      </c>
      <c r="I17" s="69">
        <f>IF(RES_hh_fech_in!I17=0,0,RES_hh_fech_in!I17/RES_summary!I$21)</f>
        <v>12.216187533988622</v>
      </c>
      <c r="J17" s="69">
        <f>IF(RES_hh_fech_in!J17=0,0,RES_hh_fech_in!J17/RES_summary!J$21)</f>
        <v>11.465651053704988</v>
      </c>
      <c r="K17" s="69">
        <f>IF(RES_hh_fech_in!K17=0,0,RES_hh_fech_in!K17/RES_summary!K$21)</f>
        <v>12.250886749827265</v>
      </c>
      <c r="L17" s="69">
        <f>IF(RES_hh_fech_in!L17=0,0,RES_hh_fech_in!L17/RES_summary!L$21)</f>
        <v>11.897548592983012</v>
      </c>
      <c r="M17" s="69">
        <f>IF(RES_hh_fech_in!M17=0,0,RES_hh_fech_in!M17/RES_summary!M$21)</f>
        <v>13.34160509609328</v>
      </c>
      <c r="N17" s="69">
        <f>IF(RES_hh_fech_in!N17=0,0,RES_hh_fech_in!N17/RES_summary!N$21)</f>
        <v>12.446710688401454</v>
      </c>
      <c r="O17" s="69">
        <f>IF(RES_hh_fech_in!O17=0,0,RES_hh_fech_in!O17/RES_summary!O$21)</f>
        <v>13.01918364481301</v>
      </c>
      <c r="P17" s="69">
        <f>IF(RES_hh_fech_in!P17=0,0,RES_hh_fech_in!P17/RES_summary!P$21)</f>
        <v>12.833949067065999</v>
      </c>
      <c r="Q17" s="69">
        <f>IF(RES_hh_fech_in!Q17=0,0,RES_hh_fech_in!Q17/RES_summary!Q$21)</f>
        <v>13.6604669877105</v>
      </c>
      <c r="R17" s="69">
        <f>IF(RES_hh_fech_in!R17=0,0,RES_hh_fech_in!R17/RES_summary!R$21)</f>
        <v>14.966151037814289</v>
      </c>
      <c r="S17" s="69">
        <f>IF(RES_hh_fech_in!S17=0,0,RES_hh_fech_in!S17/RES_summary!S$21)</f>
        <v>13.734954565342077</v>
      </c>
      <c r="T17" s="69">
        <f>IF(RES_hh_fech_in!T17=0,0,RES_hh_fech_in!T17/RES_summary!T$21)</f>
        <v>14.375946489744791</v>
      </c>
      <c r="U17" s="69">
        <f>IF(RES_hh_fech_in!U17=0,0,RES_hh_fech_in!U17/RES_summary!U$21)</f>
        <v>14.140053600582705</v>
      </c>
      <c r="V17" s="69">
        <f>IF(RES_hh_fech_in!V17=0,0,RES_hh_fech_in!V17/RES_summary!V$21)</f>
        <v>13.147685153239232</v>
      </c>
      <c r="W17" s="69">
        <f>IF(RES_hh_fech_in!W17=0,0,RES_hh_fech_in!W17/RES_summary!W$21)</f>
        <v>14.175918317806639</v>
      </c>
      <c r="DA17" s="88" t="s">
        <v>889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0</v>
      </c>
      <c r="D18" s="72">
        <f>IF(RES_hh_fech_in!D18=0,0,RES_hh_fech_in!D18/RES_summary!D$21)</f>
        <v>0</v>
      </c>
      <c r="E18" s="72">
        <f>IF(RES_hh_fech_in!E18=0,0,RES_hh_fech_in!E18/RES_summary!E$21)</f>
        <v>0</v>
      </c>
      <c r="F18" s="72">
        <f>IF(RES_hh_fech_in!F18=0,0,RES_hh_fech_in!F18/RES_summary!F$21)</f>
        <v>0</v>
      </c>
      <c r="G18" s="72">
        <f>IF(RES_hh_fech_in!G18=0,0,RES_hh_fech_in!G18/RES_summary!G$21)</f>
        <v>0</v>
      </c>
      <c r="H18" s="72">
        <f>IF(RES_hh_fech_in!H18=0,0,RES_hh_fech_in!H18/RES_summary!H$21)</f>
        <v>0</v>
      </c>
      <c r="I18" s="72">
        <f>IF(RES_hh_fech_in!I18=0,0,RES_hh_fech_in!I18/RES_summary!I$21)</f>
        <v>0</v>
      </c>
      <c r="J18" s="72">
        <f>IF(RES_hh_fech_in!J18=0,0,RES_hh_fech_in!J18/RES_summary!J$21)</f>
        <v>0</v>
      </c>
      <c r="K18" s="72">
        <f>IF(RES_hh_fech_in!K18=0,0,RES_hh_fech_in!K18/RES_summary!K$21)</f>
        <v>0</v>
      </c>
      <c r="L18" s="72">
        <f>IF(RES_hh_fech_in!L18=0,0,RES_hh_fech_in!L18/RES_summary!L$21)</f>
        <v>0</v>
      </c>
      <c r="M18" s="72">
        <f>IF(RES_hh_fech_in!M18=0,0,RES_hh_fech_in!M18/RES_summary!M$21)</f>
        <v>0</v>
      </c>
      <c r="N18" s="72">
        <f>IF(RES_hh_fech_in!N18=0,0,RES_hh_fech_in!N18/RES_summary!N$21)</f>
        <v>0</v>
      </c>
      <c r="O18" s="72">
        <f>IF(RES_hh_fech_in!O18=0,0,RES_hh_fech_in!O18/RES_summary!O$21)</f>
        <v>0</v>
      </c>
      <c r="P18" s="72">
        <f>IF(RES_hh_fech_in!P18=0,0,RES_hh_fech_in!P18/RES_summary!P$21)</f>
        <v>0</v>
      </c>
      <c r="Q18" s="72">
        <f>IF(RES_hh_fech_in!Q18=0,0,RES_hh_fech_in!Q18/RES_summary!Q$21)</f>
        <v>0</v>
      </c>
      <c r="R18" s="72">
        <f>IF(RES_hh_fech_in!R18=0,0,RES_hh_fech_in!R18/RES_summary!R$21)</f>
        <v>0</v>
      </c>
      <c r="S18" s="72">
        <f>IF(RES_hh_fech_in!S18=0,0,RES_hh_fech_in!S18/RES_summary!S$21)</f>
        <v>0</v>
      </c>
      <c r="T18" s="72">
        <f>IF(RES_hh_fech_in!T18=0,0,RES_hh_fech_in!T18/RES_summary!T$21)</f>
        <v>0</v>
      </c>
      <c r="U18" s="72">
        <f>IF(RES_hh_fech_in!U18=0,0,RES_hh_fech_in!U18/RES_summary!U$21)</f>
        <v>0</v>
      </c>
      <c r="V18" s="72">
        <f>IF(RES_hh_fech_in!V18=0,0,RES_hh_fech_in!V18/RES_summary!V$21)</f>
        <v>0</v>
      </c>
      <c r="W18" s="72">
        <f>IF(RES_hh_fech_in!W18=0,0,RES_hh_fech_in!W18/RES_summary!W$21)</f>
        <v>0</v>
      </c>
      <c r="DA18" s="89" t="s">
        <v>890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0</v>
      </c>
      <c r="D19" s="72">
        <f>IF(RES_hh_fech_in!D19=0,0,RES_hh_fech_in!D19/RES_summary!D$21)</f>
        <v>11.554035280608396</v>
      </c>
      <c r="E19" s="72">
        <f>IF(RES_hh_fech_in!E19=0,0,RES_hh_fech_in!E19/RES_summary!E$21)</f>
        <v>13.424362045857547</v>
      </c>
      <c r="F19" s="72">
        <f>IF(RES_hh_fech_in!F19=0,0,RES_hh_fech_in!F19/RES_summary!F$21)</f>
        <v>10.579839685156156</v>
      </c>
      <c r="G19" s="72">
        <f>IF(RES_hh_fech_in!G19=0,0,RES_hh_fech_in!G19/RES_summary!G$21)</f>
        <v>13.341475037405774</v>
      </c>
      <c r="H19" s="72">
        <f>IF(RES_hh_fech_in!H19=0,0,RES_hh_fech_in!H19/RES_summary!H$21)</f>
        <v>12.181107369369089</v>
      </c>
      <c r="I19" s="72">
        <f>IF(RES_hh_fech_in!I19=0,0,RES_hh_fech_in!I19/RES_summary!I$21)</f>
        <v>12.876130429307336</v>
      </c>
      <c r="J19" s="72">
        <f>IF(RES_hh_fech_in!J19=0,0,RES_hh_fech_in!J19/RES_summary!J$21)</f>
        <v>11.53180749585953</v>
      </c>
      <c r="K19" s="72">
        <f>IF(RES_hh_fech_in!K19=0,0,RES_hh_fech_in!K19/RES_summary!K$21)</f>
        <v>11.781709733081037</v>
      </c>
      <c r="L19" s="72">
        <f>IF(RES_hh_fech_in!L19=0,0,RES_hh_fech_in!L19/RES_summary!L$21)</f>
        <v>11.580451353870609</v>
      </c>
      <c r="M19" s="72">
        <f>IF(RES_hh_fech_in!M19=0,0,RES_hh_fech_in!M19/RES_summary!M$21)</f>
        <v>12.263471424155401</v>
      </c>
      <c r="N19" s="72">
        <f>IF(RES_hh_fech_in!N19=0,0,RES_hh_fech_in!N19/RES_summary!N$21)</f>
        <v>10.755795489600928</v>
      </c>
      <c r="O19" s="72">
        <f>IF(RES_hh_fech_in!O19=0,0,RES_hh_fech_in!O19/RES_summary!O$21)</f>
        <v>11.035147770787123</v>
      </c>
      <c r="P19" s="72">
        <f>IF(RES_hh_fech_in!P19=0,0,RES_hh_fech_in!P19/RES_summary!P$21)</f>
        <v>15.636825313504751</v>
      </c>
      <c r="Q19" s="72">
        <f>IF(RES_hh_fech_in!Q19=0,0,RES_hh_fech_in!Q19/RES_summary!Q$21)</f>
        <v>10.884084312313888</v>
      </c>
      <c r="R19" s="72">
        <f>IF(RES_hh_fech_in!R19=0,0,RES_hh_fech_in!R19/RES_summary!R$21)</f>
        <v>12.578075424968155</v>
      </c>
      <c r="S19" s="72">
        <f>IF(RES_hh_fech_in!S19=0,0,RES_hh_fech_in!S19/RES_summary!S$21)</f>
        <v>12.94529198299826</v>
      </c>
      <c r="T19" s="72">
        <f>IF(RES_hh_fech_in!T19=0,0,RES_hh_fech_in!T19/RES_summary!T$21)</f>
        <v>12.466968705127492</v>
      </c>
      <c r="U19" s="72">
        <f>IF(RES_hh_fech_in!U19=0,0,RES_hh_fech_in!U19/RES_summary!U$21)</f>
        <v>12.363485290025404</v>
      </c>
      <c r="V19" s="72">
        <f>IF(RES_hh_fech_in!V19=0,0,RES_hh_fech_in!V19/RES_summary!V$21)</f>
        <v>11.679763049123077</v>
      </c>
      <c r="W19" s="72">
        <f>IF(RES_hh_fech_in!W19=0,0,RES_hh_fech_in!W19/RES_summary!W$21)</f>
        <v>13.266048320630786</v>
      </c>
      <c r="DA19" s="89" t="s">
        <v>891</v>
      </c>
    </row>
    <row r="20" spans="1:105" ht="12" customHeight="1" x14ac:dyDescent="0.25">
      <c r="A20" s="28" t="s">
        <v>205</v>
      </c>
      <c r="B20" s="72"/>
      <c r="C20" s="72">
        <f>IF(RES_hh_fech_in!C20=0,0,RES_hh_fech_in!C20/RES_summary!C$21)</f>
        <v>16.452702726255456</v>
      </c>
      <c r="D20" s="72">
        <f>IF(RES_hh_fech_in!D20=0,0,RES_hh_fech_in!D20/RES_summary!D$21)</f>
        <v>0</v>
      </c>
      <c r="E20" s="72">
        <f>IF(RES_hh_fech_in!E20=0,0,RES_hh_fech_in!E20/RES_summary!E$21)</f>
        <v>0</v>
      </c>
      <c r="F20" s="72">
        <f>IF(RES_hh_fech_in!F20=0,0,RES_hh_fech_in!F20/RES_summary!F$21)</f>
        <v>0</v>
      </c>
      <c r="G20" s="72">
        <f>IF(RES_hh_fech_in!G20=0,0,RES_hh_fech_in!G20/RES_summary!G$21)</f>
        <v>19.757112850859219</v>
      </c>
      <c r="H20" s="72">
        <f>IF(RES_hh_fech_in!H20=0,0,RES_hh_fech_in!H20/RES_summary!H$21)</f>
        <v>16.863860901026779</v>
      </c>
      <c r="I20" s="72">
        <f>IF(RES_hh_fech_in!I20=0,0,RES_hh_fech_in!I20/RES_summary!I$21)</f>
        <v>16.042609059055501</v>
      </c>
      <c r="J20" s="72">
        <f>IF(RES_hh_fech_in!J20=0,0,RES_hh_fech_in!J20/RES_summary!J$21)</f>
        <v>15.361059264686872</v>
      </c>
      <c r="K20" s="72">
        <f>IF(RES_hh_fech_in!K20=0,0,RES_hh_fech_in!K20/RES_summary!K$21)</f>
        <v>16.230365170439704</v>
      </c>
      <c r="L20" s="72">
        <f>IF(RES_hh_fech_in!L20=0,0,RES_hh_fech_in!L20/RES_summary!L$21)</f>
        <v>14.028120769732187</v>
      </c>
      <c r="M20" s="72">
        <f>IF(RES_hh_fech_in!M20=0,0,RES_hh_fech_in!M20/RES_summary!M$21)</f>
        <v>15.186064758917396</v>
      </c>
      <c r="N20" s="72">
        <f>IF(RES_hh_fech_in!N20=0,0,RES_hh_fech_in!N20/RES_summary!N$21)</f>
        <v>15.096559110523621</v>
      </c>
      <c r="O20" s="72">
        <f>IF(RES_hh_fech_in!O20=0,0,RES_hh_fech_in!O20/RES_summary!O$21)</f>
        <v>16.210237156126535</v>
      </c>
      <c r="P20" s="72">
        <f>IF(RES_hh_fech_in!P20=0,0,RES_hh_fech_in!P20/RES_summary!P$21)</f>
        <v>15.490104284574771</v>
      </c>
      <c r="Q20" s="72">
        <f>IF(RES_hh_fech_in!Q20=0,0,RES_hh_fech_in!Q20/RES_summary!Q$21)</f>
        <v>16.430994544848389</v>
      </c>
      <c r="R20" s="72">
        <f>IF(RES_hh_fech_in!R20=0,0,RES_hh_fech_in!R20/RES_summary!R$21)</f>
        <v>0</v>
      </c>
      <c r="S20" s="72">
        <f>IF(RES_hh_fech_in!S20=0,0,RES_hh_fech_in!S20/RES_summary!S$21)</f>
        <v>0</v>
      </c>
      <c r="T20" s="72">
        <f>IF(RES_hh_fech_in!T20=0,0,RES_hh_fech_in!T20/RES_summary!T$21)</f>
        <v>14.776916938812267</v>
      </c>
      <c r="U20" s="72">
        <f>IF(RES_hh_fech_in!U20=0,0,RES_hh_fech_in!U20/RES_summary!U$21)</f>
        <v>15.241178015547112</v>
      </c>
      <c r="V20" s="72">
        <f>IF(RES_hh_fech_in!V20=0,0,RES_hh_fech_in!V20/RES_summary!V$21)</f>
        <v>16.658322459273347</v>
      </c>
      <c r="W20" s="72">
        <f>IF(RES_hh_fech_in!W20=0,0,RES_hh_fech_in!W20/RES_summary!W$21)</f>
        <v>11.207930936491403</v>
      </c>
      <c r="DA20" s="89" t="s">
        <v>892</v>
      </c>
    </row>
    <row r="21" spans="1:105" ht="12" customHeight="1" x14ac:dyDescent="0.25">
      <c r="A21" s="28" t="s">
        <v>192</v>
      </c>
      <c r="B21" s="72"/>
      <c r="C21" s="72">
        <f>IF(RES_hh_fech_in!C21=0,0,RES_hh_fech_in!C21/RES_summary!C$21)</f>
        <v>16.732191530313088</v>
      </c>
      <c r="D21" s="72">
        <f>IF(RES_hh_fech_in!D21=0,0,RES_hh_fech_in!D21/RES_summary!D$21)</f>
        <v>0</v>
      </c>
      <c r="E21" s="72">
        <f>IF(RES_hh_fech_in!E21=0,0,RES_hh_fech_in!E21/RES_summary!E$21)</f>
        <v>0</v>
      </c>
      <c r="F21" s="72">
        <f>IF(RES_hh_fech_in!F21=0,0,RES_hh_fech_in!F21/RES_summary!F$21)</f>
        <v>0</v>
      </c>
      <c r="G21" s="72">
        <f>IF(RES_hh_fech_in!G21=0,0,RES_hh_fech_in!G21/RES_summary!G$21)</f>
        <v>0</v>
      </c>
      <c r="H21" s="72">
        <f>IF(RES_hh_fech_in!H21=0,0,RES_hh_fech_in!H21/RES_summary!H$21)</f>
        <v>12.031911082144786</v>
      </c>
      <c r="I21" s="72">
        <f>IF(RES_hh_fech_in!I21=0,0,RES_hh_fech_in!I21/RES_summary!I$21)</f>
        <v>10.024378230551221</v>
      </c>
      <c r="J21" s="72">
        <f>IF(RES_hh_fech_in!J21=0,0,RES_hh_fech_in!J21/RES_summary!J$21)</f>
        <v>14.554182560980269</v>
      </c>
      <c r="K21" s="72">
        <f>IF(RES_hh_fech_in!K21=0,0,RES_hh_fech_in!K21/RES_summary!K$21)</f>
        <v>16.530112869027842</v>
      </c>
      <c r="L21" s="72">
        <f>IF(RES_hh_fech_in!L21=0,0,RES_hh_fech_in!L21/RES_summary!L$21)</f>
        <v>14.992610540824211</v>
      </c>
      <c r="M21" s="72">
        <f>IF(RES_hh_fech_in!M21=0,0,RES_hh_fech_in!M21/RES_summary!M$21)</f>
        <v>0</v>
      </c>
      <c r="N21" s="72">
        <f>IF(RES_hh_fech_in!N21=0,0,RES_hh_fech_in!N21/RES_summary!N$21)</f>
        <v>0</v>
      </c>
      <c r="O21" s="72">
        <f>IF(RES_hh_fech_in!O21=0,0,RES_hh_fech_in!O21/RES_summary!O$21)</f>
        <v>12.67194321431962</v>
      </c>
      <c r="P21" s="72">
        <f>IF(RES_hh_fech_in!P21=0,0,RES_hh_fech_in!P21/RES_summary!P$21)</f>
        <v>13.192198269601748</v>
      </c>
      <c r="Q21" s="72">
        <f>IF(RES_hh_fech_in!Q21=0,0,RES_hh_fech_in!Q21/RES_summary!Q$21)</f>
        <v>13.952218423407503</v>
      </c>
      <c r="R21" s="72">
        <f>IF(RES_hh_fech_in!R21=0,0,RES_hh_fech_in!R21/RES_summary!R$21)</f>
        <v>0</v>
      </c>
      <c r="S21" s="72">
        <f>IF(RES_hh_fech_in!S21=0,0,RES_hh_fech_in!S21/RES_summary!S$21)</f>
        <v>0</v>
      </c>
      <c r="T21" s="72">
        <f>IF(RES_hh_fech_in!T21=0,0,RES_hh_fech_in!T21/RES_summary!T$21)</f>
        <v>0</v>
      </c>
      <c r="U21" s="72">
        <f>IF(RES_hh_fech_in!U21=0,0,RES_hh_fech_in!U21/RES_summary!U$21)</f>
        <v>0</v>
      </c>
      <c r="V21" s="72">
        <f>IF(RES_hh_fech_in!V21=0,0,RES_hh_fech_in!V21/RES_summary!V$21)</f>
        <v>8.5246227163427175</v>
      </c>
      <c r="W21" s="72">
        <f>IF(RES_hh_fech_in!W21=0,0,RES_hh_fech_in!W21/RES_summary!W$21)</f>
        <v>0</v>
      </c>
      <c r="DA21" s="89" t="s">
        <v>893</v>
      </c>
    </row>
    <row r="22" spans="1:105" ht="12" customHeight="1" x14ac:dyDescent="0.25">
      <c r="A22" s="28" t="s">
        <v>207</v>
      </c>
      <c r="B22" s="72"/>
      <c r="C22" s="72">
        <f>IF(RES_hh_fech_in!C22=0,0,RES_hh_fech_in!C22/RES_summary!C$21)</f>
        <v>13.74622618492929</v>
      </c>
      <c r="D22" s="72">
        <f>IF(RES_hh_fech_in!D22=0,0,RES_hh_fech_in!D22/RES_summary!D$21)</f>
        <v>13.845226465537783</v>
      </c>
      <c r="E22" s="72">
        <f>IF(RES_hh_fech_in!E22=0,0,RES_hh_fech_in!E22/RES_summary!E$21)</f>
        <v>13.629852778369422</v>
      </c>
      <c r="F22" s="72">
        <f>IF(RES_hh_fech_in!F22=0,0,RES_hh_fech_in!F22/RES_summary!F$21)</f>
        <v>13.541248506200638</v>
      </c>
      <c r="G22" s="72">
        <f>IF(RES_hh_fech_in!G22=0,0,RES_hh_fech_in!G22/RES_summary!G$21)</f>
        <v>14.058883491282183</v>
      </c>
      <c r="H22" s="72">
        <f>IF(RES_hh_fech_in!H22=0,0,RES_hh_fech_in!H22/RES_summary!H$21)</f>
        <v>13.264976338714488</v>
      </c>
      <c r="I22" s="72">
        <f>IF(RES_hh_fech_in!I22=0,0,RES_hh_fech_in!I22/RES_summary!I$21)</f>
        <v>13.136142395485146</v>
      </c>
      <c r="J22" s="72">
        <f>IF(RES_hh_fech_in!J22=0,0,RES_hh_fech_in!J22/RES_summary!J$21)</f>
        <v>12.433317538494505</v>
      </c>
      <c r="K22" s="72">
        <f>IF(RES_hh_fech_in!K22=0,0,RES_hh_fech_in!K22/RES_summary!K$21)</f>
        <v>11.796580862051382</v>
      </c>
      <c r="L22" s="72">
        <f>IF(RES_hh_fech_in!L22=0,0,RES_hh_fech_in!L22/RES_summary!L$21)</f>
        <v>8.6572558808710198</v>
      </c>
      <c r="M22" s="72">
        <f>IF(RES_hh_fech_in!M22=0,0,RES_hh_fech_in!M22/RES_summary!M$21)</f>
        <v>14.900569593665992</v>
      </c>
      <c r="N22" s="72">
        <f>IF(RES_hh_fech_in!N22=0,0,RES_hh_fech_in!N22/RES_summary!N$21)</f>
        <v>13.430779577366144</v>
      </c>
      <c r="O22" s="72">
        <f>IF(RES_hh_fech_in!O22=0,0,RES_hh_fech_in!O22/RES_summary!O$21)</f>
        <v>12.199223309475348</v>
      </c>
      <c r="P22" s="72">
        <f>IF(RES_hh_fech_in!P22=0,0,RES_hh_fech_in!P22/RES_summary!P$21)</f>
        <v>0</v>
      </c>
      <c r="Q22" s="72">
        <f>IF(RES_hh_fech_in!Q22=0,0,RES_hh_fech_in!Q22/RES_summary!Q$21)</f>
        <v>14.060426207506957</v>
      </c>
      <c r="R22" s="72">
        <f>IF(RES_hh_fech_in!R22=0,0,RES_hh_fech_in!R22/RES_summary!R$21)</f>
        <v>14.775047050779619</v>
      </c>
      <c r="S22" s="72">
        <f>IF(RES_hh_fech_in!S22=0,0,RES_hh_fech_in!S22/RES_summary!S$21)</f>
        <v>14.081776585423926</v>
      </c>
      <c r="T22" s="72">
        <f>IF(RES_hh_fech_in!T22=0,0,RES_hh_fech_in!T22/RES_summary!T$21)</f>
        <v>13.214357656579367</v>
      </c>
      <c r="U22" s="72">
        <f>IF(RES_hh_fech_in!U22=0,0,RES_hh_fech_in!U22/RES_summary!U$21)</f>
        <v>13.183521081324175</v>
      </c>
      <c r="V22" s="72">
        <f>IF(RES_hh_fech_in!V22=0,0,RES_hh_fech_in!V22/RES_summary!V$21)</f>
        <v>13.415796219235075</v>
      </c>
      <c r="W22" s="72">
        <f>IF(RES_hh_fech_in!W22=0,0,RES_hh_fech_in!W22/RES_summary!W$21)</f>
        <v>13.695366413377455</v>
      </c>
      <c r="DA22" s="89" t="s">
        <v>894</v>
      </c>
    </row>
    <row r="23" spans="1:105" ht="12" customHeight="1" x14ac:dyDescent="0.25">
      <c r="A23" s="28" t="s">
        <v>202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DA23" s="89" t="s">
        <v>895</v>
      </c>
    </row>
    <row r="24" spans="1:105" ht="12" customHeight="1" x14ac:dyDescent="0.25">
      <c r="A24" s="28" t="s">
        <v>203</v>
      </c>
      <c r="B24" s="72"/>
      <c r="C24" s="72">
        <f>IF(RES_hh_fech_in!C24=0,0,RES_hh_fech_in!C24/RES_summary!C$21)</f>
        <v>10.679096175554191</v>
      </c>
      <c r="D24" s="72">
        <f>IF(RES_hh_fech_in!D24=0,0,RES_hh_fech_in!D24/RES_summary!D$21)</f>
        <v>10.504574858980487</v>
      </c>
      <c r="E24" s="72">
        <f>IF(RES_hh_fech_in!E24=0,0,RES_hh_fech_in!E24/RES_summary!E$21)</f>
        <v>10.345519468698505</v>
      </c>
      <c r="F24" s="72">
        <f>IF(RES_hh_fech_in!F24=0,0,RES_hh_fech_in!F24/RES_summary!F$21)</f>
        <v>10.730711868133861</v>
      </c>
      <c r="G24" s="72">
        <f>IF(RES_hh_fech_in!G24=0,0,RES_hh_fech_in!G24/RES_summary!G$21)</f>
        <v>10.765949165383267</v>
      </c>
      <c r="H24" s="72">
        <f>IF(RES_hh_fech_in!H24=0,0,RES_hh_fech_in!H24/RES_summary!H$21)</f>
        <v>10.941289936694144</v>
      </c>
      <c r="I24" s="72">
        <f>IF(RES_hh_fech_in!I24=0,0,RES_hh_fech_in!I24/RES_summary!I$21)</f>
        <v>10.875869196375483</v>
      </c>
      <c r="J24" s="72">
        <f>IF(RES_hh_fech_in!J24=0,0,RES_hh_fech_in!J24/RES_summary!J$21)</f>
        <v>9.9080358387181811</v>
      </c>
      <c r="K24" s="72">
        <f>IF(RES_hh_fech_in!K24=0,0,RES_hh_fech_in!K24/RES_summary!K$21)</f>
        <v>10.642784571164889</v>
      </c>
      <c r="L24" s="72">
        <f>IF(RES_hh_fech_in!L24=0,0,RES_hh_fech_in!L24/RES_summary!L$21)</f>
        <v>11.033549193887765</v>
      </c>
      <c r="M24" s="72">
        <f>IF(RES_hh_fech_in!M24=0,0,RES_hh_fech_in!M24/RES_summary!M$21)</f>
        <v>10.178026447991192</v>
      </c>
      <c r="N24" s="72">
        <f>IF(RES_hh_fech_in!N24=0,0,RES_hh_fech_in!N24/RES_summary!N$21)</f>
        <v>10.674335375415968</v>
      </c>
      <c r="O24" s="72">
        <f>IF(RES_hh_fech_in!O24=0,0,RES_hh_fech_in!O24/RES_summary!O$21)</f>
        <v>11.463276472589333</v>
      </c>
      <c r="P24" s="72">
        <f>IF(RES_hh_fech_in!P24=0,0,RES_hh_fech_in!P24/RES_summary!P$21)</f>
        <v>11.530453319007821</v>
      </c>
      <c r="Q24" s="72">
        <f>IF(RES_hh_fech_in!Q24=0,0,RES_hh_fech_in!Q24/RES_summary!Q$21)</f>
        <v>12.408117745717828</v>
      </c>
      <c r="R24" s="72">
        <f>IF(RES_hh_fech_in!R24=0,0,RES_hh_fech_in!R24/RES_summary!R$21)</f>
        <v>13.468597857999733</v>
      </c>
      <c r="S24" s="72">
        <f>IF(RES_hh_fech_in!S24=0,0,RES_hh_fech_in!S24/RES_summary!S$21)</f>
        <v>12.560044502133753</v>
      </c>
      <c r="T24" s="72">
        <f>IF(RES_hh_fech_in!T24=0,0,RES_hh_fech_in!T24/RES_summary!T$21)</f>
        <v>13.214397287627206</v>
      </c>
      <c r="U24" s="72">
        <f>IF(RES_hh_fech_in!U24=0,0,RES_hh_fech_in!U24/RES_summary!U$21)</f>
        <v>13.428324646234511</v>
      </c>
      <c r="V24" s="72">
        <f>IF(RES_hh_fech_in!V24=0,0,RES_hh_fech_in!V24/RES_summary!V$21)</f>
        <v>11.986263495595583</v>
      </c>
      <c r="W24" s="72">
        <f>IF(RES_hh_fech_in!W24=0,0,RES_hh_fech_in!W24/RES_summary!W$21)</f>
        <v>13.606107022501547</v>
      </c>
      <c r="DA24" s="89" t="s">
        <v>896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12.732456137628834</v>
      </c>
      <c r="D25" s="74">
        <f>IF(RES_hh_fech_in!D25=0,0,RES_hh_fech_in!D25/RES_summary!D$21)</f>
        <v>12.489795121960237</v>
      </c>
      <c r="E25" s="74">
        <f>IF(RES_hh_fech_in!E25=0,0,RES_hh_fech_in!E25/RES_summary!E$21)</f>
        <v>12.663595118624428</v>
      </c>
      <c r="F25" s="74">
        <f>IF(RES_hh_fech_in!F25=0,0,RES_hh_fech_in!F25/RES_summary!F$21)</f>
        <v>12.780164812220287</v>
      </c>
      <c r="G25" s="74">
        <f>IF(RES_hh_fech_in!G25=0,0,RES_hh_fech_in!G25/RES_summary!G$21)</f>
        <v>13.263386489839448</v>
      </c>
      <c r="H25" s="74">
        <f>IF(RES_hh_fech_in!H25=0,0,RES_hh_fech_in!H25/RES_summary!H$21)</f>
        <v>13.520833132013161</v>
      </c>
      <c r="I25" s="74">
        <f>IF(RES_hh_fech_in!I25=0,0,RES_hh_fech_in!I25/RES_summary!I$21)</f>
        <v>11.465380284489157</v>
      </c>
      <c r="J25" s="74">
        <f>IF(RES_hh_fech_in!J25=0,0,RES_hh_fech_in!J25/RES_summary!J$21)</f>
        <v>11.384886117683884</v>
      </c>
      <c r="K25" s="74">
        <f>IF(RES_hh_fech_in!K25=0,0,RES_hh_fech_in!K25/RES_summary!K$21)</f>
        <v>12.563156436636252</v>
      </c>
      <c r="L25" s="74">
        <f>IF(RES_hh_fech_in!L25=0,0,RES_hh_fech_in!L25/RES_summary!L$21)</f>
        <v>12.500057595068515</v>
      </c>
      <c r="M25" s="74">
        <f>IF(RES_hh_fech_in!M25=0,0,RES_hh_fech_in!M25/RES_summary!M$21)</f>
        <v>12.958325253611537</v>
      </c>
      <c r="N25" s="74">
        <f>IF(RES_hh_fech_in!N25=0,0,RES_hh_fech_in!N25/RES_summary!N$21)</f>
        <v>12.496856945588918</v>
      </c>
      <c r="O25" s="74">
        <f>IF(RES_hh_fech_in!O25=0,0,RES_hh_fech_in!O25/RES_summary!O$21)</f>
        <v>13.106607243197358</v>
      </c>
      <c r="P25" s="74">
        <f>IF(RES_hh_fech_in!P25=0,0,RES_hh_fech_in!P25/RES_summary!P$21)</f>
        <v>12.861644922250322</v>
      </c>
      <c r="Q25" s="74">
        <f>IF(RES_hh_fech_in!Q25=0,0,RES_hh_fech_in!Q25/RES_summary!Q$21)</f>
        <v>13.567854506160183</v>
      </c>
      <c r="R25" s="74">
        <f>IF(RES_hh_fech_in!R25=0,0,RES_hh_fech_in!R25/RES_summary!R$21)</f>
        <v>15.125063888374678</v>
      </c>
      <c r="S25" s="74">
        <f>IF(RES_hh_fech_in!S25=0,0,RES_hh_fech_in!S25/RES_summary!S$21)</f>
        <v>13.984460059078053</v>
      </c>
      <c r="T25" s="74">
        <f>IF(RES_hh_fech_in!T25=0,0,RES_hh_fech_in!T25/RES_summary!T$21)</f>
        <v>14.617465277706497</v>
      </c>
      <c r="U25" s="74">
        <f>IF(RES_hh_fech_in!U25=0,0,RES_hh_fech_in!U25/RES_summary!U$21)</f>
        <v>14.262261568227867</v>
      </c>
      <c r="V25" s="74">
        <f>IF(RES_hh_fech_in!V25=0,0,RES_hh_fech_in!V25/RES_summary!V$21)</f>
        <v>13.146564814656491</v>
      </c>
      <c r="W25" s="74">
        <f>IF(RES_hh_fech_in!W25=0,0,RES_hh_fech_in!W25/RES_summary!W$21)</f>
        <v>14.17664019057548</v>
      </c>
      <c r="DA25" s="90" t="s">
        <v>897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2.5050761842686633</v>
      </c>
      <c r="D26" s="77">
        <f>IF(RES_hh_fech_in!D26=0,0,RES_hh_fech_in!D26/RES_summary!D$21)</f>
        <v>2.6055203912517335</v>
      </c>
      <c r="E26" s="77">
        <f>IF(RES_hh_fech_in!E26=0,0,RES_hh_fech_in!E26/RES_summary!E$21)</f>
        <v>2.8626925732480979</v>
      </c>
      <c r="F26" s="77">
        <f>IF(RES_hh_fech_in!F26=0,0,RES_hh_fech_in!F26/RES_summary!F$21)</f>
        <v>2.8596646220207074</v>
      </c>
      <c r="G26" s="77">
        <f>IF(RES_hh_fech_in!G26=0,0,RES_hh_fech_in!G26/RES_summary!G$21)</f>
        <v>3.5363138399800249</v>
      </c>
      <c r="H26" s="77">
        <f>IF(RES_hh_fech_in!H26=0,0,RES_hh_fech_in!H26/RES_summary!H$21)</f>
        <v>3.4057100619545513</v>
      </c>
      <c r="I26" s="77">
        <f>IF(RES_hh_fech_in!I26=0,0,RES_hh_fech_in!I26/RES_summary!I$21)</f>
        <v>3.4087462805528492</v>
      </c>
      <c r="J26" s="77">
        <f>IF(RES_hh_fech_in!J26=0,0,RES_hh_fech_in!J26/RES_summary!J$21)</f>
        <v>3.1213136174220915</v>
      </c>
      <c r="K26" s="77">
        <f>IF(RES_hh_fech_in!K26=0,0,RES_hh_fech_in!K26/RES_summary!K$21)</f>
        <v>3.2592458968474904</v>
      </c>
      <c r="L26" s="77">
        <f>IF(RES_hh_fech_in!L26=0,0,RES_hh_fech_in!L26/RES_summary!L$21)</f>
        <v>3.4803299694093166</v>
      </c>
      <c r="M26" s="77">
        <f>IF(RES_hh_fech_in!M26=0,0,RES_hh_fech_in!M26/RES_summary!M$21)</f>
        <v>3.7115919472691759</v>
      </c>
      <c r="N26" s="77">
        <f>IF(RES_hh_fech_in!N26=0,0,RES_hh_fech_in!N26/RES_summary!N$21)</f>
        <v>3.6786736390925747</v>
      </c>
      <c r="O26" s="77">
        <f>IF(RES_hh_fech_in!O26=0,0,RES_hh_fech_in!O26/RES_summary!O$21)</f>
        <v>3.6392252523193984</v>
      </c>
      <c r="P26" s="77">
        <f>IF(RES_hh_fech_in!P26=0,0,RES_hh_fech_in!P26/RES_summary!P$21)</f>
        <v>3.7001826279833665</v>
      </c>
      <c r="Q26" s="77">
        <f>IF(RES_hh_fech_in!Q26=0,0,RES_hh_fech_in!Q26/RES_summary!Q$21)</f>
        <v>3.7179007397639059</v>
      </c>
      <c r="R26" s="77">
        <f>IF(RES_hh_fech_in!R26=0,0,RES_hh_fech_in!R26/RES_summary!R$21)</f>
        <v>3.7488786035076318</v>
      </c>
      <c r="S26" s="77">
        <f>IF(RES_hh_fech_in!S26=0,0,RES_hh_fech_in!S26/RES_summary!S$21)</f>
        <v>3.7146344222887309</v>
      </c>
      <c r="T26" s="77">
        <f>IF(RES_hh_fech_in!T26=0,0,RES_hh_fech_in!T26/RES_summary!T$21)</f>
        <v>3.6279538791830079</v>
      </c>
      <c r="U26" s="77">
        <f>IF(RES_hh_fech_in!U26=0,0,RES_hh_fech_in!U26/RES_summary!U$21)</f>
        <v>3.5468109482829835</v>
      </c>
      <c r="V26" s="77">
        <f>IF(RES_hh_fech_in!V26=0,0,RES_hh_fech_in!V26/RES_summary!V$21)</f>
        <v>3.3641196387437731</v>
      </c>
      <c r="W26" s="77">
        <f>IF(RES_hh_fech_in!W26=0,0,RES_hh_fech_in!W26/RES_summary!W$21)</f>
        <v>3.2988637897198658</v>
      </c>
      <c r="DA26" s="92" t="s">
        <v>898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1.7511005538257025</v>
      </c>
      <c r="D27" s="69">
        <f>IF(RES_hh_fech_in!D27=0,0,RES_hh_fech_in!D27/RES_summary!D$21)</f>
        <v>1.7751459063627495</v>
      </c>
      <c r="E27" s="69">
        <f>IF(RES_hh_fech_in!E27=0,0,RES_hh_fech_in!E27/RES_summary!E$21)</f>
        <v>1.8396690841090546</v>
      </c>
      <c r="F27" s="69">
        <f>IF(RES_hh_fech_in!F27=0,0,RES_hh_fech_in!F27/RES_summary!F$21)</f>
        <v>1.9202254881000582</v>
      </c>
      <c r="G27" s="69">
        <f>IF(RES_hh_fech_in!G27=0,0,RES_hh_fech_in!G27/RES_summary!G$21)</f>
        <v>2.0435064767829823</v>
      </c>
      <c r="H27" s="69">
        <f>IF(RES_hh_fech_in!H27=0,0,RES_hh_fech_in!H27/RES_summary!H$21)</f>
        <v>2.1022050776492418</v>
      </c>
      <c r="I27" s="69">
        <f>IF(RES_hh_fech_in!I27=0,0,RES_hh_fech_in!I27/RES_summary!I$21)</f>
        <v>2.0582123046092096</v>
      </c>
      <c r="J27" s="69">
        <f>IF(RES_hh_fech_in!J27=0,0,RES_hh_fech_in!J27/RES_summary!J$21)</f>
        <v>1.9403806280542408</v>
      </c>
      <c r="K27" s="69">
        <f>IF(RES_hh_fech_in!K27=0,0,RES_hh_fech_in!K27/RES_summary!K$21)</f>
        <v>2.1436722051302866</v>
      </c>
      <c r="L27" s="69">
        <f>IF(RES_hh_fech_in!L27=0,0,RES_hh_fech_in!L27/RES_summary!L$21)</f>
        <v>2.3463422116086834</v>
      </c>
      <c r="M27" s="69">
        <f>IF(RES_hh_fech_in!M27=0,0,RES_hh_fech_in!M27/RES_summary!M$21)</f>
        <v>2.3539189991452041</v>
      </c>
      <c r="N27" s="69">
        <f>IF(RES_hh_fech_in!N27=0,0,RES_hh_fech_in!N27/RES_summary!N$21)</f>
        <v>2.3835753405182198</v>
      </c>
      <c r="O27" s="69">
        <f>IF(RES_hh_fech_in!O27=0,0,RES_hh_fech_in!O27/RES_summary!O$21)</f>
        <v>2.567168196509114</v>
      </c>
      <c r="P27" s="69">
        <f>IF(RES_hh_fech_in!P27=0,0,RES_hh_fech_in!P27/RES_summary!P$21)</f>
        <v>2.6010318228299782</v>
      </c>
      <c r="Q27" s="69">
        <f>IF(RES_hh_fech_in!Q27=0,0,RES_hh_fech_in!Q27/RES_summary!Q$21)</f>
        <v>2.7922943793810475</v>
      </c>
      <c r="R27" s="69">
        <f>IF(RES_hh_fech_in!R27=0,0,RES_hh_fech_in!R27/RES_summary!R$21)</f>
        <v>2.8196032230061481</v>
      </c>
      <c r="S27" s="69">
        <f>IF(RES_hh_fech_in!S27=0,0,RES_hh_fech_in!S27/RES_summary!S$21)</f>
        <v>3.0219422163859853</v>
      </c>
      <c r="T27" s="69">
        <f>IF(RES_hh_fech_in!T27=0,0,RES_hh_fech_in!T27/RES_summary!T$21)</f>
        <v>3.1296432083674581</v>
      </c>
      <c r="U27" s="69">
        <f>IF(RES_hh_fech_in!U27=0,0,RES_hh_fech_in!U27/RES_summary!U$21)</f>
        <v>3.1115186557289545</v>
      </c>
      <c r="V27" s="69">
        <f>IF(RES_hh_fech_in!V27=0,0,RES_hh_fech_in!V27/RES_summary!V$21)</f>
        <v>3.0268149432419218</v>
      </c>
      <c r="W27" s="69">
        <f>IF(RES_hh_fech_in!W27=0,0,RES_hh_fech_in!W27/RES_summary!W$21)</f>
        <v>3.0599551653682324</v>
      </c>
      <c r="DA27" s="88" t="s">
        <v>899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0</v>
      </c>
      <c r="E28" s="72">
        <f>IF(RES_hh_fech_in!E28=0,0,RES_hh_fech_in!E28/RES_summary!E$21)</f>
        <v>0</v>
      </c>
      <c r="F28" s="72">
        <f>IF(RES_hh_fech_in!F28=0,0,RES_hh_fech_in!F28/RES_summary!F$21)</f>
        <v>0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0</v>
      </c>
      <c r="K28" s="72">
        <f>IF(RES_hh_fech_in!K28=0,0,RES_hh_fech_in!K28/RES_summary!K$21)</f>
        <v>0</v>
      </c>
      <c r="L28" s="72">
        <f>IF(RES_hh_fech_in!L28=0,0,RES_hh_fech_in!L28/RES_summary!L$21)</f>
        <v>0</v>
      </c>
      <c r="M28" s="72">
        <f>IF(RES_hh_fech_in!M28=0,0,RES_hh_fech_in!M28/RES_summary!M$21)</f>
        <v>0</v>
      </c>
      <c r="N28" s="72">
        <f>IF(RES_hh_fech_in!N28=0,0,RES_hh_fech_in!N28/RES_summary!N$21)</f>
        <v>0</v>
      </c>
      <c r="O28" s="72">
        <f>IF(RES_hh_fech_in!O28=0,0,RES_hh_fech_in!O28/RES_summary!O$21)</f>
        <v>0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DA28" s="89" t="s">
        <v>900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0</v>
      </c>
      <c r="D29" s="72">
        <f>IF(RES_hh_fech_in!D29=0,0,RES_hh_fech_in!D29/RES_summary!D$21)</f>
        <v>0</v>
      </c>
      <c r="E29" s="72">
        <f>IF(RES_hh_fech_in!E29=0,0,RES_hh_fech_in!E29/RES_summary!E$21)</f>
        <v>0</v>
      </c>
      <c r="F29" s="72">
        <f>IF(RES_hh_fech_in!F29=0,0,RES_hh_fech_in!F29/RES_summary!F$21)</f>
        <v>0</v>
      </c>
      <c r="G29" s="72">
        <f>IF(RES_hh_fech_in!G29=0,0,RES_hh_fech_in!G29/RES_summary!G$21)</f>
        <v>0</v>
      </c>
      <c r="H29" s="72">
        <f>IF(RES_hh_fech_in!H29=0,0,RES_hh_fech_in!H29/RES_summary!H$21)</f>
        <v>0</v>
      </c>
      <c r="I29" s="72">
        <f>IF(RES_hh_fech_in!I29=0,0,RES_hh_fech_in!I29/RES_summary!I$21)</f>
        <v>0</v>
      </c>
      <c r="J29" s="72">
        <f>IF(RES_hh_fech_in!J29=0,0,RES_hh_fech_in!J29/RES_summary!J$21)</f>
        <v>0</v>
      </c>
      <c r="K29" s="72">
        <f>IF(RES_hh_fech_in!K29=0,0,RES_hh_fech_in!K29/RES_summary!K$21)</f>
        <v>0</v>
      </c>
      <c r="L29" s="72">
        <f>IF(RES_hh_fech_in!L29=0,0,RES_hh_fech_in!L29/RES_summary!L$21)</f>
        <v>0</v>
      </c>
      <c r="M29" s="72">
        <f>IF(RES_hh_fech_in!M29=0,0,RES_hh_fech_in!M29/RES_summary!M$21)</f>
        <v>0</v>
      </c>
      <c r="N29" s="72">
        <f>IF(RES_hh_fech_in!N29=0,0,RES_hh_fech_in!N29/RES_summary!N$21)</f>
        <v>0</v>
      </c>
      <c r="O29" s="72">
        <f>IF(RES_hh_fech_in!O29=0,0,RES_hh_fech_in!O29/RES_summary!O$21)</f>
        <v>0</v>
      </c>
      <c r="P29" s="72">
        <f>IF(RES_hh_fech_in!P29=0,0,RES_hh_fech_in!P29/RES_summary!P$21)</f>
        <v>0</v>
      </c>
      <c r="Q29" s="72">
        <f>IF(RES_hh_fech_in!Q29=0,0,RES_hh_fech_in!Q29/RES_summary!Q$21)</f>
        <v>0</v>
      </c>
      <c r="R29" s="72">
        <f>IF(RES_hh_fech_in!R29=0,0,RES_hh_fech_in!R29/RES_summary!R$21)</f>
        <v>0</v>
      </c>
      <c r="S29" s="72">
        <f>IF(RES_hh_fech_in!S29=0,0,RES_hh_fech_in!S29/RES_summary!S$21)</f>
        <v>0</v>
      </c>
      <c r="T29" s="72">
        <f>IF(RES_hh_fech_in!T29=0,0,RES_hh_fech_in!T29/RES_summary!T$21)</f>
        <v>0</v>
      </c>
      <c r="U29" s="72">
        <f>IF(RES_hh_fech_in!U29=0,0,RES_hh_fech_in!U29/RES_summary!U$21)</f>
        <v>0</v>
      </c>
      <c r="V29" s="72">
        <f>IF(RES_hh_fech_in!V29=0,0,RES_hh_fech_in!V29/RES_summary!V$21)</f>
        <v>0</v>
      </c>
      <c r="W29" s="72">
        <f>IF(RES_hh_fech_in!W29=0,0,RES_hh_fech_in!W29/RES_summary!W$21)</f>
        <v>0</v>
      </c>
      <c r="DA29" s="89" t="s">
        <v>901</v>
      </c>
    </row>
    <row r="30" spans="1:105" ht="12" customHeight="1" x14ac:dyDescent="0.25">
      <c r="A30" s="28" t="s">
        <v>192</v>
      </c>
      <c r="B30" s="72"/>
      <c r="C30" s="72">
        <f>IF(RES_hh_fech_in!C30=0,0,RES_hh_fech_in!C30/RES_summary!C$21)</f>
        <v>2.4679353959874666</v>
      </c>
      <c r="D30" s="72">
        <f>IF(RES_hh_fech_in!D30=0,0,RES_hh_fech_in!D30/RES_summary!D$21)</f>
        <v>0</v>
      </c>
      <c r="E30" s="72">
        <f>IF(RES_hh_fech_in!E30=0,0,RES_hh_fech_in!E30/RES_summary!E$21)</f>
        <v>0</v>
      </c>
      <c r="F30" s="72">
        <f>IF(RES_hh_fech_in!F30=0,0,RES_hh_fech_in!F30/RES_summary!F$21)</f>
        <v>0</v>
      </c>
      <c r="G30" s="72">
        <f>IF(RES_hh_fech_in!G30=0,0,RES_hh_fech_in!G30/RES_summary!G$21)</f>
        <v>0</v>
      </c>
      <c r="H30" s="72">
        <f>IF(RES_hh_fech_in!H30=0,0,RES_hh_fech_in!H30/RES_summary!H$21)</f>
        <v>2.1505471364045818</v>
      </c>
      <c r="I30" s="72">
        <f>IF(RES_hh_fech_in!I30=0,0,RES_hh_fech_in!I30/RES_summary!I$21)</f>
        <v>1.8087685779198959</v>
      </c>
      <c r="J30" s="72">
        <f>IF(RES_hh_fech_in!J30=0,0,RES_hh_fech_in!J30/RES_summary!J$21)</f>
        <v>2.7031537153905609</v>
      </c>
      <c r="K30" s="72">
        <f>IF(RES_hh_fech_in!K30=0,0,RES_hh_fech_in!K30/RES_summary!K$21)</f>
        <v>3.2747309045693429</v>
      </c>
      <c r="L30" s="72">
        <f>IF(RES_hh_fech_in!L30=0,0,RES_hh_fech_in!L30/RES_summary!L$21)</f>
        <v>3.3093717784823506</v>
      </c>
      <c r="M30" s="72">
        <f>IF(RES_hh_fech_in!M30=0,0,RES_hh_fech_in!M30/RES_summary!M$21)</f>
        <v>0</v>
      </c>
      <c r="N30" s="72">
        <f>IF(RES_hh_fech_in!N30=0,0,RES_hh_fech_in!N30/RES_summary!N$21)</f>
        <v>0</v>
      </c>
      <c r="O30" s="72">
        <f>IF(RES_hh_fech_in!O30=0,0,RES_hh_fech_in!O30/RES_summary!O$21)</f>
        <v>3.13443480278326</v>
      </c>
      <c r="P30" s="72">
        <f>IF(RES_hh_fech_in!P30=0,0,RES_hh_fech_in!P30/RES_summary!P$21)</f>
        <v>3.400704627263341</v>
      </c>
      <c r="Q30" s="72">
        <f>IF(RES_hh_fech_in!Q30=0,0,RES_hh_fech_in!Q30/RES_summary!Q$21)</f>
        <v>3.7643697493421993</v>
      </c>
      <c r="R30" s="72">
        <f>IF(RES_hh_fech_in!R30=0,0,RES_hh_fech_in!R30/RES_summary!R$21)</f>
        <v>0</v>
      </c>
      <c r="S30" s="72">
        <f>IF(RES_hh_fech_in!S30=0,0,RES_hh_fech_in!S30/RES_summary!S$21)</f>
        <v>0</v>
      </c>
      <c r="T30" s="72">
        <f>IF(RES_hh_fech_in!T30=0,0,RES_hh_fech_in!T30/RES_summary!T$21)</f>
        <v>0</v>
      </c>
      <c r="U30" s="72">
        <f>IF(RES_hh_fech_in!U30=0,0,RES_hh_fech_in!U30/RES_summary!U$21)</f>
        <v>0</v>
      </c>
      <c r="V30" s="72">
        <f>IF(RES_hh_fech_in!V30=0,0,RES_hh_fech_in!V30/RES_summary!V$21)</f>
        <v>0</v>
      </c>
      <c r="W30" s="72">
        <f>IF(RES_hh_fech_in!W30=0,0,RES_hh_fech_in!W30/RES_summary!W$21)</f>
        <v>0</v>
      </c>
      <c r="DA30" s="89" t="s">
        <v>902</v>
      </c>
    </row>
    <row r="31" spans="1:105" ht="12" customHeight="1" x14ac:dyDescent="0.25">
      <c r="A31" s="28" t="s">
        <v>207</v>
      </c>
      <c r="B31" s="72"/>
      <c r="C31" s="72">
        <f>IF(RES_hh_fech_in!C31=0,0,RES_hh_fech_in!C31/RES_summary!C$21)</f>
        <v>0</v>
      </c>
      <c r="D31" s="72">
        <f>IF(RES_hh_fech_in!D31=0,0,RES_hh_fech_in!D31/RES_summary!D$21)</f>
        <v>0</v>
      </c>
      <c r="E31" s="72">
        <f>IF(RES_hh_fech_in!E31=0,0,RES_hh_fech_in!E31/RES_summary!E$21)</f>
        <v>0</v>
      </c>
      <c r="F31" s="72">
        <f>IF(RES_hh_fech_in!F31=0,0,RES_hh_fech_in!F31/RES_summary!F$21)</f>
        <v>0</v>
      </c>
      <c r="G31" s="72">
        <f>IF(RES_hh_fech_in!G31=0,0,RES_hh_fech_in!G31/RES_summary!G$21)</f>
        <v>0</v>
      </c>
      <c r="H31" s="72">
        <f>IF(RES_hh_fech_in!H31=0,0,RES_hh_fech_in!H31/RES_summary!H$21)</f>
        <v>0</v>
      </c>
      <c r="I31" s="72">
        <f>IF(RES_hh_fech_in!I31=0,0,RES_hh_fech_in!I31/RES_summary!I$21)</f>
        <v>0</v>
      </c>
      <c r="J31" s="72">
        <f>IF(RES_hh_fech_in!J31=0,0,RES_hh_fech_in!J31/RES_summary!J$21)</f>
        <v>0</v>
      </c>
      <c r="K31" s="72">
        <f>IF(RES_hh_fech_in!K31=0,0,RES_hh_fech_in!K31/RES_summary!K$21)</f>
        <v>0</v>
      </c>
      <c r="L31" s="72">
        <f>IF(RES_hh_fech_in!L31=0,0,RES_hh_fech_in!L31/RES_summary!L$21)</f>
        <v>0</v>
      </c>
      <c r="M31" s="72">
        <f>IF(RES_hh_fech_in!M31=0,0,RES_hh_fech_in!M31/RES_summary!M$21)</f>
        <v>0</v>
      </c>
      <c r="N31" s="72">
        <f>IF(RES_hh_fech_in!N31=0,0,RES_hh_fech_in!N31/RES_summary!N$21)</f>
        <v>0</v>
      </c>
      <c r="O31" s="72">
        <f>IF(RES_hh_fech_in!O31=0,0,RES_hh_fech_in!O31/RES_summary!O$21)</f>
        <v>0</v>
      </c>
      <c r="P31" s="72">
        <f>IF(RES_hh_fech_in!P31=0,0,RES_hh_fech_in!P31/RES_summary!P$21)</f>
        <v>0</v>
      </c>
      <c r="Q31" s="72">
        <f>IF(RES_hh_fech_in!Q31=0,0,RES_hh_fech_in!Q31/RES_summary!Q$21)</f>
        <v>0</v>
      </c>
      <c r="R31" s="72">
        <f>IF(RES_hh_fech_in!R31=0,0,RES_hh_fech_in!R31/RES_summary!R$21)</f>
        <v>0</v>
      </c>
      <c r="S31" s="72">
        <f>IF(RES_hh_fech_in!S31=0,0,RES_hh_fech_in!S31/RES_summary!S$21)</f>
        <v>0</v>
      </c>
      <c r="T31" s="72">
        <f>IF(RES_hh_fech_in!T31=0,0,RES_hh_fech_in!T31/RES_summary!T$21)</f>
        <v>0</v>
      </c>
      <c r="U31" s="72">
        <f>IF(RES_hh_fech_in!U31=0,0,RES_hh_fech_in!U31/RES_summary!U$21)</f>
        <v>0</v>
      </c>
      <c r="V31" s="72">
        <f>IF(RES_hh_fech_in!V31=0,0,RES_hh_fech_in!V31/RES_summary!V$21)</f>
        <v>0</v>
      </c>
      <c r="W31" s="72">
        <f>IF(RES_hh_fech_in!W31=0,0,RES_hh_fech_in!W31/RES_summary!W$21)</f>
        <v>0</v>
      </c>
      <c r="DA31" s="89" t="s">
        <v>903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1.7490631753820414</v>
      </c>
      <c r="D32" s="77">
        <f>IF(RES_hh_fech_in!D32=0,0,RES_hh_fech_in!D32/RES_summary!D$21)</f>
        <v>1.7751459063627495</v>
      </c>
      <c r="E32" s="77">
        <f>IF(RES_hh_fech_in!E32=0,0,RES_hh_fech_in!E32/RES_summary!E$21)</f>
        <v>1.8396690841090546</v>
      </c>
      <c r="F32" s="77">
        <f>IF(RES_hh_fech_in!F32=0,0,RES_hh_fech_in!F32/RES_summary!F$21)</f>
        <v>1.9202254881000582</v>
      </c>
      <c r="G32" s="77">
        <f>IF(RES_hh_fech_in!G32=0,0,RES_hh_fech_in!G32/RES_summary!G$21)</f>
        <v>2.0435064767829823</v>
      </c>
      <c r="H32" s="77">
        <f>IF(RES_hh_fech_in!H32=0,0,RES_hh_fech_in!H32/RES_summary!H$21)</f>
        <v>2.1021353046849618</v>
      </c>
      <c r="I32" s="77">
        <f>IF(RES_hh_fech_in!I32=0,0,RES_hh_fech_in!I32/RES_summary!I$21)</f>
        <v>2.0651348980909945</v>
      </c>
      <c r="J32" s="77">
        <f>IF(RES_hh_fech_in!J32=0,0,RES_hh_fech_in!J32/RES_summary!J$21)</f>
        <v>1.9145006382470948</v>
      </c>
      <c r="K32" s="77">
        <f>IF(RES_hh_fech_in!K32=0,0,RES_hh_fech_in!K32/RES_summary!K$21)</f>
        <v>2.1177328825521937</v>
      </c>
      <c r="L32" s="77">
        <f>IF(RES_hh_fech_in!L32=0,0,RES_hh_fech_in!L32/RES_summary!L$21)</f>
        <v>2.343163584606911</v>
      </c>
      <c r="M32" s="77">
        <f>IF(RES_hh_fech_in!M32=0,0,RES_hh_fech_in!M32/RES_summary!M$21)</f>
        <v>2.3539189991452041</v>
      </c>
      <c r="N32" s="77">
        <f>IF(RES_hh_fech_in!N32=0,0,RES_hh_fech_in!N32/RES_summary!N$21)</f>
        <v>2.3835753405182198</v>
      </c>
      <c r="O32" s="77">
        <f>IF(RES_hh_fech_in!O32=0,0,RES_hh_fech_in!O32/RES_summary!O$21)</f>
        <v>2.5671435683473796</v>
      </c>
      <c r="P32" s="77">
        <f>IF(RES_hh_fech_in!P32=0,0,RES_hh_fech_in!P32/RES_summary!P$21)</f>
        <v>2.5975329403457517</v>
      </c>
      <c r="Q32" s="77">
        <f>IF(RES_hh_fech_in!Q32=0,0,RES_hh_fech_in!Q32/RES_summary!Q$21)</f>
        <v>2.7908964021066733</v>
      </c>
      <c r="R32" s="77">
        <f>IF(RES_hh_fech_in!R32=0,0,RES_hh_fech_in!R32/RES_summary!R$21)</f>
        <v>2.8196032230061481</v>
      </c>
      <c r="S32" s="77">
        <f>IF(RES_hh_fech_in!S32=0,0,RES_hh_fech_in!S32/RES_summary!S$21)</f>
        <v>3.0219422163859853</v>
      </c>
      <c r="T32" s="77">
        <f>IF(RES_hh_fech_in!T32=0,0,RES_hh_fech_in!T32/RES_summary!T$21)</f>
        <v>3.1296432083674581</v>
      </c>
      <c r="U32" s="77">
        <f>IF(RES_hh_fech_in!U32=0,0,RES_hh_fech_in!U32/RES_summary!U$21)</f>
        <v>3.1115186557289545</v>
      </c>
      <c r="V32" s="77">
        <f>IF(RES_hh_fech_in!V32=0,0,RES_hh_fech_in!V32/RES_summary!V$21)</f>
        <v>3.0268149432419218</v>
      </c>
      <c r="W32" s="77">
        <f>IF(RES_hh_fech_in!W32=0,0,RES_hh_fech_in!W32/RES_summary!W$21)</f>
        <v>3.0599551653682324</v>
      </c>
      <c r="DA32" s="92" t="s">
        <v>904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131.92178334971317</v>
      </c>
      <c r="D3" s="65">
        <f>IF(RES_hh_tesh_in!D3=0,0,RES_hh_tesh_in!D3/RES_summary!D$21)</f>
        <v>130.36863519611356</v>
      </c>
      <c r="E3" s="65">
        <f>IF(RES_hh_tesh_in!E3=0,0,RES_hh_tesh_in!E3/RES_summary!E$21)</f>
        <v>132.63056800466822</v>
      </c>
      <c r="F3" s="65">
        <f>IF(RES_hh_tesh_in!F3=0,0,RES_hh_tesh_in!F3/RES_summary!F$21)</f>
        <v>130.82403421935837</v>
      </c>
      <c r="G3" s="65">
        <f>IF(RES_hh_tesh_in!G3=0,0,RES_hh_tesh_in!G3/RES_summary!G$21)</f>
        <v>142.40334528079723</v>
      </c>
      <c r="H3" s="65">
        <f>IF(RES_hh_tesh_in!H3=0,0,RES_hh_tesh_in!H3/RES_summary!H$21)</f>
        <v>138.94191089743953</v>
      </c>
      <c r="I3" s="65">
        <f>IF(RES_hh_tesh_in!I3=0,0,RES_hh_tesh_in!I3/RES_summary!I$21)</f>
        <v>131.82988159472654</v>
      </c>
      <c r="J3" s="65">
        <f>IF(RES_hh_tesh_in!J3=0,0,RES_hh_tesh_in!J3/RES_summary!J$21)</f>
        <v>126.32353459494364</v>
      </c>
      <c r="K3" s="65">
        <f>IF(RES_hh_tesh_in!K3=0,0,RES_hh_tesh_in!K3/RES_summary!K$21)</f>
        <v>129.82177659509858</v>
      </c>
      <c r="L3" s="65">
        <f>IF(RES_hh_tesh_in!L3=0,0,RES_hh_tesh_in!L3/RES_summary!L$21)</f>
        <v>150.18122773366125</v>
      </c>
      <c r="M3" s="65">
        <f>IF(RES_hh_tesh_in!M3=0,0,RES_hh_tesh_in!M3/RES_summary!M$21)</f>
        <v>147.36805138241118</v>
      </c>
      <c r="N3" s="65">
        <f>IF(RES_hh_tesh_in!N3=0,0,RES_hh_tesh_in!N3/RES_summary!N$21)</f>
        <v>147.383367293665</v>
      </c>
      <c r="O3" s="65">
        <f>IF(RES_hh_tesh_in!O3=0,0,RES_hh_tesh_in!O3/RES_summary!O$21)</f>
        <v>136.87436398472116</v>
      </c>
      <c r="P3" s="65">
        <f>IF(RES_hh_tesh_in!P3=0,0,RES_hh_tesh_in!P3/RES_summary!P$21)</f>
        <v>124.07856158913481</v>
      </c>
      <c r="Q3" s="65">
        <f>IF(RES_hh_tesh_in!Q3=0,0,RES_hh_tesh_in!Q3/RES_summary!Q$21)</f>
        <v>122.01594588899165</v>
      </c>
      <c r="R3" s="65">
        <f>IF(RES_hh_tesh_in!R3=0,0,RES_hh_tesh_in!R3/RES_summary!R$21)</f>
        <v>125.65948323790617</v>
      </c>
      <c r="S3" s="65">
        <f>IF(RES_hh_tesh_in!S3=0,0,RES_hh_tesh_in!S3/RES_summary!S$21)</f>
        <v>121.27602965464789</v>
      </c>
      <c r="T3" s="65">
        <f>IF(RES_hh_tesh_in!T3=0,0,RES_hh_tesh_in!T3/RES_summary!T$21)</f>
        <v>113.98446155670668</v>
      </c>
      <c r="U3" s="65">
        <f>IF(RES_hh_tesh_in!U3=0,0,RES_hh_tesh_in!U3/RES_summary!U$21)</f>
        <v>105.62907171999043</v>
      </c>
      <c r="V3" s="65">
        <f>IF(RES_hh_tesh_in!V3=0,0,RES_hh_tesh_in!V3/RES_summary!V$21)</f>
        <v>98.505496200457785</v>
      </c>
      <c r="W3" s="65">
        <f>IF(RES_hh_tesh_in!W3=0,0,RES_hh_tesh_in!W3/RES_summary!W$21)</f>
        <v>98.651800406078763</v>
      </c>
      <c r="DA3" s="87" t="s">
        <v>906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122.08664126717312</v>
      </c>
      <c r="D4" s="69">
        <f>IF(RES_hh_tesh_in!D4=0,0,RES_hh_tesh_in!D4/RES_summary!D$21)</f>
        <v>120.59361855847867</v>
      </c>
      <c r="E4" s="69">
        <f>IF(RES_hh_tesh_in!E4=0,0,RES_hh_tesh_in!E4/RES_summary!E$21)</f>
        <v>122.79370545758582</v>
      </c>
      <c r="F4" s="69">
        <f>IF(RES_hh_tesh_in!F4=0,0,RES_hh_tesh_in!F4/RES_summary!F$21)</f>
        <v>120.74003651767651</v>
      </c>
      <c r="G4" s="69">
        <f>IF(RES_hh_tesh_in!G4=0,0,RES_hh_tesh_in!G4/RES_summary!G$21)</f>
        <v>131.73751539422523</v>
      </c>
      <c r="H4" s="69">
        <f>IF(RES_hh_tesh_in!H4=0,0,RES_hh_tesh_in!H4/RES_summary!H$21)</f>
        <v>128.15077873195361</v>
      </c>
      <c r="I4" s="69">
        <f>IF(RES_hh_tesh_in!I4=0,0,RES_hh_tesh_in!I4/RES_summary!I$21)</f>
        <v>121.27475065951238</v>
      </c>
      <c r="J4" s="69">
        <f>IF(RES_hh_tesh_in!J4=0,0,RES_hh_tesh_in!J4/RES_summary!J$21)</f>
        <v>116.67229390050922</v>
      </c>
      <c r="K4" s="69">
        <f>IF(RES_hh_tesh_in!K4=0,0,RES_hh_tesh_in!K4/RES_summary!K$21)</f>
        <v>119.47712060224448</v>
      </c>
      <c r="L4" s="69">
        <f>IF(RES_hh_tesh_in!L4=0,0,RES_hh_tesh_in!L4/RES_summary!L$21)</f>
        <v>139.81512302326209</v>
      </c>
      <c r="M4" s="69">
        <f>IF(RES_hh_tesh_in!M4=0,0,RES_hh_tesh_in!M4/RES_summary!M$21)</f>
        <v>135.95541535674346</v>
      </c>
      <c r="N4" s="69">
        <f>IF(RES_hh_tesh_in!N4=0,0,RES_hh_tesh_in!N4/RES_summary!N$21)</f>
        <v>136.26736516587587</v>
      </c>
      <c r="O4" s="69">
        <f>IF(RES_hh_tesh_in!O4=0,0,RES_hh_tesh_in!O4/RES_summary!O$21)</f>
        <v>125.12053519317936</v>
      </c>
      <c r="P4" s="69">
        <f>IF(RES_hh_tesh_in!P4=0,0,RES_hh_tesh_in!P4/RES_summary!P$21)</f>
        <v>111.905439668387</v>
      </c>
      <c r="Q4" s="69">
        <f>IF(RES_hh_tesh_in!Q4=0,0,RES_hh_tesh_in!Q4/RES_summary!Q$21)</f>
        <v>109.02878089392684</v>
      </c>
      <c r="R4" s="69">
        <f>IF(RES_hh_tesh_in!R4=0,0,RES_hh_tesh_in!R4/RES_summary!R$21)</f>
        <v>111.62115577309177</v>
      </c>
      <c r="S4" s="69">
        <f>IF(RES_hh_tesh_in!S4=0,0,RES_hh_tesh_in!S4/RES_summary!S$21)</f>
        <v>107.58196406742358</v>
      </c>
      <c r="T4" s="69">
        <f>IF(RES_hh_tesh_in!T4=0,0,RES_hh_tesh_in!T4/RES_summary!T$21)</f>
        <v>99.655189996006882</v>
      </c>
      <c r="U4" s="69">
        <f>IF(RES_hh_tesh_in!U4=0,0,RES_hh_tesh_in!U4/RES_summary!U$21)</f>
        <v>91.197183178388201</v>
      </c>
      <c r="V4" s="69">
        <f>IF(RES_hh_tesh_in!V4=0,0,RES_hh_tesh_in!V4/RES_summary!V$21)</f>
        <v>84.607441016514244</v>
      </c>
      <c r="W4" s="69">
        <f>IF(RES_hh_tesh_in!W4=0,0,RES_hh_tesh_in!W4/RES_summary!W$21)</f>
        <v>84.103385424588765</v>
      </c>
      <c r="DA4" s="88" t="s">
        <v>907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0</v>
      </c>
      <c r="D5" s="72">
        <f>IF(RES_hh_tesh_in!D5=0,0,RES_hh_tesh_in!D5/RES_summary!D$21)</f>
        <v>0</v>
      </c>
      <c r="E5" s="72">
        <f>IF(RES_hh_tesh_in!E5=0,0,RES_hh_tesh_in!E5/RES_summary!E$21)</f>
        <v>0</v>
      </c>
      <c r="F5" s="72">
        <f>IF(RES_hh_tesh_in!F5=0,0,RES_hh_tesh_in!F5/RES_summary!F$21)</f>
        <v>0</v>
      </c>
      <c r="G5" s="72">
        <f>IF(RES_hh_tesh_in!G5=0,0,RES_hh_tesh_in!G5/RES_summary!G$21)</f>
        <v>0</v>
      </c>
      <c r="H5" s="72">
        <f>IF(RES_hh_tesh_in!H5=0,0,RES_hh_tesh_in!H5/RES_summary!H$21)</f>
        <v>0</v>
      </c>
      <c r="I5" s="72">
        <f>IF(RES_hh_tesh_in!I5=0,0,RES_hh_tesh_in!I5/RES_summary!I$21)</f>
        <v>0</v>
      </c>
      <c r="J5" s="72">
        <f>IF(RES_hh_tesh_in!J5=0,0,RES_hh_tesh_in!J5/RES_summary!J$21)</f>
        <v>0</v>
      </c>
      <c r="K5" s="72">
        <f>IF(RES_hh_tesh_in!K5=0,0,RES_hh_tesh_in!K5/RES_summary!K$21)</f>
        <v>0</v>
      </c>
      <c r="L5" s="72">
        <f>IF(RES_hh_tesh_in!L5=0,0,RES_hh_tesh_in!L5/RES_summary!L$21)</f>
        <v>0</v>
      </c>
      <c r="M5" s="72">
        <f>IF(RES_hh_tesh_in!M5=0,0,RES_hh_tesh_in!M5/RES_summary!M$21)</f>
        <v>0</v>
      </c>
      <c r="N5" s="72">
        <f>IF(RES_hh_tesh_in!N5=0,0,RES_hh_tesh_in!N5/RES_summary!N$21)</f>
        <v>0</v>
      </c>
      <c r="O5" s="72">
        <f>IF(RES_hh_tesh_in!O5=0,0,RES_hh_tesh_in!O5/RES_summary!O$21)</f>
        <v>0</v>
      </c>
      <c r="P5" s="72">
        <f>IF(RES_hh_tesh_in!P5=0,0,RES_hh_tesh_in!P5/RES_summary!P$21)</f>
        <v>0</v>
      </c>
      <c r="Q5" s="72">
        <f>IF(RES_hh_tesh_in!Q5=0,0,RES_hh_tesh_in!Q5/RES_summary!Q$21)</f>
        <v>0</v>
      </c>
      <c r="R5" s="72">
        <f>IF(RES_hh_tesh_in!R5=0,0,RES_hh_tesh_in!R5/RES_summary!R$21)</f>
        <v>0</v>
      </c>
      <c r="S5" s="72">
        <f>IF(RES_hh_tesh_in!S5=0,0,RES_hh_tesh_in!S5/RES_summary!S$21)</f>
        <v>0</v>
      </c>
      <c r="T5" s="72">
        <f>IF(RES_hh_tesh_in!T5=0,0,RES_hh_tesh_in!T5/RES_summary!T$21)</f>
        <v>0</v>
      </c>
      <c r="U5" s="72">
        <f>IF(RES_hh_tesh_in!U5=0,0,RES_hh_tesh_in!U5/RES_summary!U$21)</f>
        <v>0</v>
      </c>
      <c r="V5" s="72">
        <f>IF(RES_hh_tesh_in!V5=0,0,RES_hh_tesh_in!V5/RES_summary!V$21)</f>
        <v>0</v>
      </c>
      <c r="W5" s="72">
        <f>IF(RES_hh_tesh_in!W5=0,0,RES_hh_tesh_in!W5/RES_summary!W$21)</f>
        <v>0</v>
      </c>
      <c r="DA5" s="89" t="s">
        <v>908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0</v>
      </c>
      <c r="D6" s="72">
        <f>IF(RES_hh_tesh_in!D6=0,0,RES_hh_tesh_in!D6/RES_summary!D$21)</f>
        <v>120.93244953913788</v>
      </c>
      <c r="E6" s="72">
        <f>IF(RES_hh_tesh_in!E6=0,0,RES_hh_tesh_in!E6/RES_summary!E$21)</f>
        <v>142.02049644114871</v>
      </c>
      <c r="F6" s="72">
        <f>IF(RES_hh_tesh_in!F6=0,0,RES_hh_tesh_in!F6/RES_summary!F$21)</f>
        <v>106.99100432416766</v>
      </c>
      <c r="G6" s="72">
        <f>IF(RES_hh_tesh_in!G6=0,0,RES_hh_tesh_in!G6/RES_summary!G$21)</f>
        <v>140.12540530026169</v>
      </c>
      <c r="H6" s="72">
        <f>IF(RES_hh_tesh_in!H6=0,0,RES_hh_tesh_in!H6/RES_summary!H$21)</f>
        <v>124.04640292823703</v>
      </c>
      <c r="I6" s="72">
        <f>IF(RES_hh_tesh_in!I6=0,0,RES_hh_tesh_in!I6/RES_summary!I$21)</f>
        <v>128.53759522248274</v>
      </c>
      <c r="J6" s="72">
        <f>IF(RES_hh_tesh_in!J6=0,0,RES_hh_tesh_in!J6/RES_summary!J$21)</f>
        <v>119.0725026483194</v>
      </c>
      <c r="K6" s="72">
        <f>IF(RES_hh_tesh_in!K6=0,0,RES_hh_tesh_in!K6/RES_summary!K$21)</f>
        <v>117.57412010183283</v>
      </c>
      <c r="L6" s="72">
        <f>IF(RES_hh_tesh_in!L6=0,0,RES_hh_tesh_in!L6/RES_summary!L$21)</f>
        <v>0</v>
      </c>
      <c r="M6" s="72">
        <f>IF(RES_hh_tesh_in!M6=0,0,RES_hh_tesh_in!M6/RES_summary!M$21)</f>
        <v>0</v>
      </c>
      <c r="N6" s="72">
        <f>IF(RES_hh_tesh_in!N6=0,0,RES_hh_tesh_in!N6/RES_summary!N$21)</f>
        <v>120.43576847169189</v>
      </c>
      <c r="O6" s="72">
        <f>IF(RES_hh_tesh_in!O6=0,0,RES_hh_tesh_in!O6/RES_summary!O$21)</f>
        <v>108.86454837950376</v>
      </c>
      <c r="P6" s="72">
        <f>IF(RES_hh_tesh_in!P6=0,0,RES_hh_tesh_in!P6/RES_summary!P$21)</f>
        <v>142.40341028235309</v>
      </c>
      <c r="Q6" s="72">
        <f>IF(RES_hh_tesh_in!Q6=0,0,RES_hh_tesh_in!Q6/RES_summary!Q$21)</f>
        <v>0</v>
      </c>
      <c r="R6" s="72">
        <f>IF(RES_hh_tesh_in!R6=0,0,RES_hh_tesh_in!R6/RES_summary!R$21)</f>
        <v>103.15283536970809</v>
      </c>
      <c r="S6" s="72">
        <f>IF(RES_hh_tesh_in!S6=0,0,RES_hh_tesh_in!S6/RES_summary!S$21)</f>
        <v>103.30715449892284</v>
      </c>
      <c r="T6" s="72">
        <f>IF(RES_hh_tesh_in!T6=0,0,RES_hh_tesh_in!T6/RES_summary!T$21)</f>
        <v>96.965412218203596</v>
      </c>
      <c r="U6" s="72">
        <f>IF(RES_hh_tesh_in!U6=0,0,RES_hh_tesh_in!U6/RES_summary!U$21)</f>
        <v>93.826894885112594</v>
      </c>
      <c r="V6" s="72">
        <f>IF(RES_hh_tesh_in!V6=0,0,RES_hh_tesh_in!V6/RES_summary!V$21)</f>
        <v>88.608579440088135</v>
      </c>
      <c r="W6" s="72">
        <f>IF(RES_hh_tesh_in!W6=0,0,RES_hh_tesh_in!W6/RES_summary!W$21)</f>
        <v>80.851814174403344</v>
      </c>
      <c r="DA6" s="89" t="s">
        <v>909</v>
      </c>
    </row>
    <row r="7" spans="1:105" ht="12" customHeight="1" x14ac:dyDescent="0.25">
      <c r="A7" s="28" t="s">
        <v>205</v>
      </c>
      <c r="B7" s="72"/>
      <c r="C7" s="72">
        <f>IF(RES_hh_tesh_in!C7=0,0,RES_hh_tesh_in!C7/RES_summary!C$21)</f>
        <v>118.86728444215842</v>
      </c>
      <c r="D7" s="72">
        <f>IF(RES_hh_tesh_in!D7=0,0,RES_hh_tesh_in!D7/RES_summary!D$21)</f>
        <v>0</v>
      </c>
      <c r="E7" s="72">
        <f>IF(RES_hh_tesh_in!E7=0,0,RES_hh_tesh_in!E7/RES_summary!E$21)</f>
        <v>0</v>
      </c>
      <c r="F7" s="72">
        <f>IF(RES_hh_tesh_in!F7=0,0,RES_hh_tesh_in!F7/RES_summary!F$21)</f>
        <v>0</v>
      </c>
      <c r="G7" s="72">
        <f>IF(RES_hh_tesh_in!G7=0,0,RES_hh_tesh_in!G7/RES_summary!G$21)</f>
        <v>146.53841630268676</v>
      </c>
      <c r="H7" s="72">
        <f>IF(RES_hh_tesh_in!H7=0,0,RES_hh_tesh_in!H7/RES_summary!H$21)</f>
        <v>122.07469488371146</v>
      </c>
      <c r="I7" s="72">
        <f>IF(RES_hh_tesh_in!I7=0,0,RES_hh_tesh_in!I7/RES_summary!I$21)</f>
        <v>113.20965453755976</v>
      </c>
      <c r="J7" s="72">
        <f>IF(RES_hh_tesh_in!J7=0,0,RES_hh_tesh_in!J7/RES_summary!J$21)</f>
        <v>113.20221320586313</v>
      </c>
      <c r="K7" s="72">
        <f>IF(RES_hh_tesh_in!K7=0,0,RES_hh_tesh_in!K7/RES_summary!K$21)</f>
        <v>116.54819974203123</v>
      </c>
      <c r="L7" s="72">
        <f>IF(RES_hh_tesh_in!L7=0,0,RES_hh_tesh_in!L7/RES_summary!L$21)</f>
        <v>124.70515053555806</v>
      </c>
      <c r="M7" s="72">
        <f>IF(RES_hh_tesh_in!M7=0,0,RES_hh_tesh_in!M7/RES_summary!M$21)</f>
        <v>119.41917618766416</v>
      </c>
      <c r="N7" s="72">
        <f>IF(RES_hh_tesh_in!N7=0,0,RES_hh_tesh_in!N7/RES_summary!N$21)</f>
        <v>128.13109019124957</v>
      </c>
      <c r="O7" s="72">
        <f>IF(RES_hh_tesh_in!O7=0,0,RES_hh_tesh_in!O7/RES_summary!O$21)</f>
        <v>127.56183095734821</v>
      </c>
      <c r="P7" s="72">
        <f>IF(RES_hh_tesh_in!P7=0,0,RES_hh_tesh_in!P7/RES_summary!P$21)</f>
        <v>113.2708958519849</v>
      </c>
      <c r="Q7" s="72">
        <f>IF(RES_hh_tesh_in!Q7=0,0,RES_hh_tesh_in!Q7/RES_summary!Q$21)</f>
        <v>112.39933434410078</v>
      </c>
      <c r="R7" s="72">
        <f>IF(RES_hh_tesh_in!R7=0,0,RES_hh_tesh_in!R7/RES_summary!R$21)</f>
        <v>0</v>
      </c>
      <c r="S7" s="72">
        <f>IF(RES_hh_tesh_in!S7=0,0,RES_hh_tesh_in!S7/RES_summary!S$21)</f>
        <v>0</v>
      </c>
      <c r="T7" s="72">
        <f>IF(RES_hh_tesh_in!T7=0,0,RES_hh_tesh_in!T7/RES_summary!T$21)</f>
        <v>89.810901831821013</v>
      </c>
      <c r="U7" s="72">
        <f>IF(RES_hh_tesh_in!U7=0,0,RES_hh_tesh_in!U7/RES_summary!U$21)</f>
        <v>83.694661255993879</v>
      </c>
      <c r="V7" s="72">
        <f>IF(RES_hh_tesh_in!V7=0,0,RES_hh_tesh_in!V7/RES_summary!V$21)</f>
        <v>82.515648115437244</v>
      </c>
      <c r="W7" s="72">
        <f>IF(RES_hh_tesh_in!W7=0,0,RES_hh_tesh_in!W7/RES_summary!W$21)</f>
        <v>80.536262787331282</v>
      </c>
      <c r="DA7" s="89" t="s">
        <v>910</v>
      </c>
    </row>
    <row r="8" spans="1:105" ht="12" customHeight="1" x14ac:dyDescent="0.25">
      <c r="A8" s="28" t="s">
        <v>192</v>
      </c>
      <c r="B8" s="72"/>
      <c r="C8" s="72">
        <f>IF(RES_hh_tesh_in!C8=0,0,RES_hh_tesh_in!C8/RES_summary!C$21)</f>
        <v>134.28201595914442</v>
      </c>
      <c r="D8" s="72">
        <f>IF(RES_hh_tesh_in!D8=0,0,RES_hh_tesh_in!D8/RES_summary!D$21)</f>
        <v>0</v>
      </c>
      <c r="E8" s="72">
        <f>IF(RES_hh_tesh_in!E8=0,0,RES_hh_tesh_in!E8/RES_summary!E$21)</f>
        <v>0</v>
      </c>
      <c r="F8" s="72">
        <f>IF(RES_hh_tesh_in!F8=0,0,RES_hh_tesh_in!F8/RES_summary!F$21)</f>
        <v>0</v>
      </c>
      <c r="G8" s="72">
        <f>IF(RES_hh_tesh_in!G8=0,0,RES_hh_tesh_in!G8/RES_summary!G$21)</f>
        <v>0</v>
      </c>
      <c r="H8" s="72">
        <f>IF(RES_hh_tesh_in!H8=0,0,RES_hh_tesh_in!H8/RES_summary!H$21)</f>
        <v>100.48934077565121</v>
      </c>
      <c r="I8" s="72">
        <f>IF(RES_hh_tesh_in!I8=0,0,RES_hh_tesh_in!I8/RES_summary!I$21)</f>
        <v>82.955179776026824</v>
      </c>
      <c r="J8" s="72">
        <f>IF(RES_hh_tesh_in!J8=0,0,RES_hh_tesh_in!J8/RES_summary!J$21)</f>
        <v>128.96881614238825</v>
      </c>
      <c r="K8" s="72">
        <f>IF(RES_hh_tesh_in!K8=0,0,RES_hh_tesh_in!K8/RES_summary!K$21)</f>
        <v>144.37485723490187</v>
      </c>
      <c r="L8" s="72">
        <f>IF(RES_hh_tesh_in!L8=0,0,RES_hh_tesh_in!L8/RES_summary!L$21)</f>
        <v>162.64913081332415</v>
      </c>
      <c r="M8" s="72">
        <f>IF(RES_hh_tesh_in!M8=0,0,RES_hh_tesh_in!M8/RES_summary!M$21)</f>
        <v>0</v>
      </c>
      <c r="N8" s="72">
        <f>IF(RES_hh_tesh_in!N8=0,0,RES_hh_tesh_in!N8/RES_summary!N$21)</f>
        <v>0</v>
      </c>
      <c r="O8" s="72">
        <f>IF(RES_hh_tesh_in!O8=0,0,RES_hh_tesh_in!O8/RES_summary!O$21)</f>
        <v>116.21614031347966</v>
      </c>
      <c r="P8" s="72">
        <f>IF(RES_hh_tesh_in!P8=0,0,RES_hh_tesh_in!P8/RES_summary!P$21)</f>
        <v>111.48832328238561</v>
      </c>
      <c r="Q8" s="72">
        <f>IF(RES_hh_tesh_in!Q8=0,0,RES_hh_tesh_in!Q8/RES_summary!Q$21)</f>
        <v>109.36964946096779</v>
      </c>
      <c r="R8" s="72">
        <f>IF(RES_hh_tesh_in!R8=0,0,RES_hh_tesh_in!R8/RES_summary!R$21)</f>
        <v>0</v>
      </c>
      <c r="S8" s="72">
        <f>IF(RES_hh_tesh_in!S8=0,0,RES_hh_tesh_in!S8/RES_summary!S$21)</f>
        <v>0</v>
      </c>
      <c r="T8" s="72">
        <f>IF(RES_hh_tesh_in!T8=0,0,RES_hh_tesh_in!T8/RES_summary!T$21)</f>
        <v>0</v>
      </c>
      <c r="U8" s="72">
        <f>IF(RES_hh_tesh_in!U8=0,0,RES_hh_tesh_in!U8/RES_summary!U$21)</f>
        <v>0</v>
      </c>
      <c r="V8" s="72">
        <f>IF(RES_hh_tesh_in!V8=0,0,RES_hh_tesh_in!V8/RES_summary!V$21)</f>
        <v>52.464632814043924</v>
      </c>
      <c r="W8" s="72">
        <f>IF(RES_hh_tesh_in!W8=0,0,RES_hh_tesh_in!W8/RES_summary!W$21)</f>
        <v>0</v>
      </c>
      <c r="DA8" s="89" t="s">
        <v>911</v>
      </c>
    </row>
    <row r="9" spans="1:105" ht="12" customHeight="1" x14ac:dyDescent="0.25">
      <c r="A9" s="28" t="s">
        <v>207</v>
      </c>
      <c r="B9" s="72"/>
      <c r="C9" s="72">
        <f>IF(RES_hh_tesh_in!C9=0,0,RES_hh_tesh_in!C9/RES_summary!C$21)</f>
        <v>114.98288991794938</v>
      </c>
      <c r="D9" s="72">
        <f>IF(RES_hh_tesh_in!D9=0,0,RES_hh_tesh_in!D9/RES_summary!D$21)</f>
        <v>117.77625425010987</v>
      </c>
      <c r="E9" s="72">
        <f>IF(RES_hh_tesh_in!E9=0,0,RES_hh_tesh_in!E9/RES_summary!E$21)</f>
        <v>120.53659864824341</v>
      </c>
      <c r="F9" s="72">
        <f>IF(RES_hh_tesh_in!F9=0,0,RES_hh_tesh_in!F9/RES_summary!F$21)</f>
        <v>118.24786575490421</v>
      </c>
      <c r="G9" s="72">
        <f>IF(RES_hh_tesh_in!G9=0,0,RES_hh_tesh_in!G9/RES_summary!G$21)</f>
        <v>130.29205837948092</v>
      </c>
      <c r="H9" s="72">
        <f>IF(RES_hh_tesh_in!H9=0,0,RES_hh_tesh_in!H9/RES_summary!H$21)</f>
        <v>122.42334697851926</v>
      </c>
      <c r="I9" s="72">
        <f>IF(RES_hh_tesh_in!I9=0,0,RES_hh_tesh_in!I9/RES_summary!I$21)</f>
        <v>120.31732462334385</v>
      </c>
      <c r="J9" s="72">
        <f>IF(RES_hh_tesh_in!J9=0,0,RES_hh_tesh_in!J9/RES_summary!J$21)</f>
        <v>121.14840329284138</v>
      </c>
      <c r="K9" s="72">
        <f>IF(RES_hh_tesh_in!K9=0,0,RES_hh_tesh_in!K9/RES_summary!K$21)</f>
        <v>113.63197275363301</v>
      </c>
      <c r="L9" s="72">
        <f>IF(RES_hh_tesh_in!L9=0,0,RES_hh_tesh_in!L9/RES_summary!L$21)</f>
        <v>104.29831004793343</v>
      </c>
      <c r="M9" s="72">
        <f>IF(RES_hh_tesh_in!M9=0,0,RES_hh_tesh_in!M9/RES_summary!M$21)</f>
        <v>157.5203974693483</v>
      </c>
      <c r="N9" s="72">
        <f>IF(RES_hh_tesh_in!N9=0,0,RES_hh_tesh_in!N9/RES_summary!N$21)</f>
        <v>148.05048165658005</v>
      </c>
      <c r="O9" s="72">
        <f>IF(RES_hh_tesh_in!O9=0,0,RES_hh_tesh_in!O9/RES_summary!O$21)</f>
        <v>117.877760473054</v>
      </c>
      <c r="P9" s="72">
        <f>IF(RES_hh_tesh_in!P9=0,0,RES_hh_tesh_in!P9/RES_summary!P$21)</f>
        <v>0</v>
      </c>
      <c r="Q9" s="72">
        <f>IF(RES_hh_tesh_in!Q9=0,0,RES_hh_tesh_in!Q9/RES_summary!Q$21)</f>
        <v>108.24659710047482</v>
      </c>
      <c r="R9" s="72">
        <f>IF(RES_hh_tesh_in!R9=0,0,RES_hh_tesh_in!R9/RES_summary!R$21)</f>
        <v>107.45345167227427</v>
      </c>
      <c r="S9" s="72">
        <f>IF(RES_hh_tesh_in!S9=0,0,RES_hh_tesh_in!S9/RES_summary!S$21)</f>
        <v>106.49948984213403</v>
      </c>
      <c r="T9" s="72">
        <f>IF(RES_hh_tesh_in!T9=0,0,RES_hh_tesh_in!T9/RES_summary!T$21)</f>
        <v>89.091831225755513</v>
      </c>
      <c r="U9" s="72">
        <f>IF(RES_hh_tesh_in!U9=0,0,RES_hh_tesh_in!U9/RES_summary!U$21)</f>
        <v>83.072829876669076</v>
      </c>
      <c r="V9" s="72">
        <f>IF(RES_hh_tesh_in!V9=0,0,RES_hh_tesh_in!V9/RES_summary!V$21)</f>
        <v>84.965498467182826</v>
      </c>
      <c r="W9" s="72">
        <f>IF(RES_hh_tesh_in!W9=0,0,RES_hh_tesh_in!W9/RES_summary!W$21)</f>
        <v>80.669469769630751</v>
      </c>
      <c r="DA9" s="89" t="s">
        <v>912</v>
      </c>
    </row>
    <row r="10" spans="1:105" ht="12" customHeight="1" x14ac:dyDescent="0.25">
      <c r="A10" s="28" t="s">
        <v>202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DA10" s="89" t="s">
        <v>913</v>
      </c>
    </row>
    <row r="11" spans="1:105" ht="12" customHeight="1" x14ac:dyDescent="0.25">
      <c r="A11" s="28" t="s">
        <v>203</v>
      </c>
      <c r="B11" s="72"/>
      <c r="C11" s="72">
        <f>IF(RES_hh_tesh_in!C11=0,0,RES_hh_tesh_in!C11/RES_summary!C$21)</f>
        <v>123.31331684619262</v>
      </c>
      <c r="D11" s="72">
        <f>IF(RES_hh_tesh_in!D11=0,0,RES_hh_tesh_in!D11/RES_summary!D$21)</f>
        <v>120.86491818342634</v>
      </c>
      <c r="E11" s="72">
        <f>IF(RES_hh_tesh_in!E11=0,0,RES_hh_tesh_in!E11/RES_summary!E$21)</f>
        <v>120.64641990602343</v>
      </c>
      <c r="F11" s="72">
        <f>IF(RES_hh_tesh_in!F11=0,0,RES_hh_tesh_in!F11/RES_summary!F$21)</f>
        <v>119.48343078472918</v>
      </c>
      <c r="G11" s="72">
        <f>IF(RES_hh_tesh_in!G11=0,0,RES_hh_tesh_in!G11/RES_summary!G$21)</f>
        <v>126.9545497536439</v>
      </c>
      <c r="H11" s="72">
        <f>IF(RES_hh_tesh_in!H11=0,0,RES_hh_tesh_in!H11/RES_summary!H$21)</f>
        <v>128.51749518799829</v>
      </c>
      <c r="I11" s="72">
        <f>IF(RES_hh_tesh_in!I11=0,0,RES_hh_tesh_in!I11/RES_summary!I$21)</f>
        <v>125.75862097521143</v>
      </c>
      <c r="J11" s="72">
        <f>IF(RES_hh_tesh_in!J11=0,0,RES_hh_tesh_in!J11/RES_summary!J$21)</f>
        <v>114.79530537869256</v>
      </c>
      <c r="K11" s="72">
        <f>IF(RES_hh_tesh_in!K11=0,0,RES_hh_tesh_in!K11/RES_summary!K$21)</f>
        <v>116.20517948902769</v>
      </c>
      <c r="L11" s="72">
        <f>IF(RES_hh_tesh_in!L11=0,0,RES_hh_tesh_in!L11/RES_summary!L$21)</f>
        <v>153.54247434738147</v>
      </c>
      <c r="M11" s="72">
        <f>IF(RES_hh_tesh_in!M11=0,0,RES_hh_tesh_in!M11/RES_summary!M$21)</f>
        <v>122.0465484566799</v>
      </c>
      <c r="N11" s="72">
        <f>IF(RES_hh_tesh_in!N11=0,0,RES_hh_tesh_in!N11/RES_summary!N$21)</f>
        <v>132.51259041667001</v>
      </c>
      <c r="O11" s="72">
        <f>IF(RES_hh_tesh_in!O11=0,0,RES_hh_tesh_in!O11/RES_summary!O$21)</f>
        <v>124.62811239477877</v>
      </c>
      <c r="P11" s="72">
        <f>IF(RES_hh_tesh_in!P11=0,0,RES_hh_tesh_in!P11/RES_summary!P$21)</f>
        <v>111.45855111253375</v>
      </c>
      <c r="Q11" s="72">
        <f>IF(RES_hh_tesh_in!Q11=0,0,RES_hh_tesh_in!Q11/RES_summary!Q$21)</f>
        <v>108.42368676538979</v>
      </c>
      <c r="R11" s="72">
        <f>IF(RES_hh_tesh_in!R11=0,0,RES_hh_tesh_in!R11/RES_summary!R$21)</f>
        <v>110.66420136765704</v>
      </c>
      <c r="S11" s="72">
        <f>IF(RES_hh_tesh_in!S11=0,0,RES_hh_tesh_in!S11/RES_summary!S$21)</f>
        <v>106.58279082092002</v>
      </c>
      <c r="T11" s="72">
        <f>IF(RES_hh_tesh_in!T11=0,0,RES_hh_tesh_in!T11/RES_summary!T$21)</f>
        <v>99.221324384683896</v>
      </c>
      <c r="U11" s="72">
        <f>IF(RES_hh_tesh_in!U11=0,0,RES_hh_tesh_in!U11/RES_summary!U$21)</f>
        <v>93.034578545745333</v>
      </c>
      <c r="V11" s="72">
        <f>IF(RES_hh_tesh_in!V11=0,0,RES_hh_tesh_in!V11/RES_summary!V$21)</f>
        <v>81.877017635921987</v>
      </c>
      <c r="W11" s="72">
        <f>IF(RES_hh_tesh_in!W11=0,0,RES_hh_tesh_in!W11/RES_summary!W$21)</f>
        <v>85.52695184143667</v>
      </c>
      <c r="DA11" s="89" t="s">
        <v>914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119.99754237455281</v>
      </c>
      <c r="D12" s="72">
        <f>IF(RES_hh_tesh_in!D12=0,0,RES_hh_tesh_in!D12/RES_summary!D$21)</f>
        <v>120.15626440659098</v>
      </c>
      <c r="E12" s="72">
        <f>IF(RES_hh_tesh_in!E12=0,0,RES_hh_tesh_in!E12/RES_summary!E$21)</f>
        <v>124.0342706178422</v>
      </c>
      <c r="F12" s="72">
        <f>IF(RES_hh_tesh_in!F12=0,0,RES_hh_tesh_in!F12/RES_summary!F$21)</f>
        <v>121.63463578856178</v>
      </c>
      <c r="G12" s="72">
        <f>IF(RES_hh_tesh_in!G12=0,0,RES_hh_tesh_in!G12/RES_summary!G$21)</f>
        <v>132.62335736161998</v>
      </c>
      <c r="H12" s="72">
        <f>IF(RES_hh_tesh_in!H12=0,0,RES_hh_tesh_in!H12/RES_summary!H$21)</f>
        <v>129.28711839777378</v>
      </c>
      <c r="I12" s="72">
        <f>IF(RES_hh_tesh_in!I12=0,0,RES_hh_tesh_in!I12/RES_summary!I$21)</f>
        <v>121.14834506990209</v>
      </c>
      <c r="J12" s="72">
        <f>IF(RES_hh_tesh_in!J12=0,0,RES_hh_tesh_in!J12/RES_summary!J$21)</f>
        <v>117.86993349785671</v>
      </c>
      <c r="K12" s="72">
        <f>IF(RES_hh_tesh_in!K12=0,0,RES_hh_tesh_in!K12/RES_summary!K$21)</f>
        <v>121.0233966919226</v>
      </c>
      <c r="L12" s="72">
        <f>IF(RES_hh_tesh_in!L12=0,0,RES_hh_tesh_in!L12/RES_summary!L$21)</f>
        <v>149.81397888635479</v>
      </c>
      <c r="M12" s="72">
        <f>IF(RES_hh_tesh_in!M12=0,0,RES_hh_tesh_in!M12/RES_summary!M$21)</f>
        <v>136.06290227181219</v>
      </c>
      <c r="N12" s="72">
        <f>IF(RES_hh_tesh_in!N12=0,0,RES_hh_tesh_in!N12/RES_summary!N$21)</f>
        <v>132.10530440198386</v>
      </c>
      <c r="O12" s="72">
        <f>IF(RES_hh_tesh_in!O12=0,0,RES_hh_tesh_in!O12/RES_summary!O$21)</f>
        <v>122.37501647017966</v>
      </c>
      <c r="P12" s="72">
        <f>IF(RES_hh_tesh_in!P12=0,0,RES_hh_tesh_in!P12/RES_summary!P$21)</f>
        <v>113.37271090752191</v>
      </c>
      <c r="Q12" s="72">
        <f>IF(RES_hh_tesh_in!Q12=0,0,RES_hh_tesh_in!Q12/RES_summary!Q$21)</f>
        <v>105.82291307904262</v>
      </c>
      <c r="R12" s="72">
        <f>IF(RES_hh_tesh_in!R12=0,0,RES_hh_tesh_in!R12/RES_summary!R$21)</f>
        <v>113.71316495377143</v>
      </c>
      <c r="S12" s="72">
        <f>IF(RES_hh_tesh_in!S12=0,0,RES_hh_tesh_in!S12/RES_summary!S$21)</f>
        <v>106.44092848391236</v>
      </c>
      <c r="T12" s="72">
        <f>IF(RES_hh_tesh_in!T12=0,0,RES_hh_tesh_in!T12/RES_summary!T$21)</f>
        <v>99.544815156452856</v>
      </c>
      <c r="U12" s="72">
        <f>IF(RES_hh_tesh_in!U12=0,0,RES_hh_tesh_in!U12/RES_summary!U$21)</f>
        <v>90.650750105338773</v>
      </c>
      <c r="V12" s="72">
        <f>IF(RES_hh_tesh_in!V12=0,0,RES_hh_tesh_in!V12/RES_summary!V$21)</f>
        <v>87.893976177051655</v>
      </c>
      <c r="W12" s="72">
        <f>IF(RES_hh_tesh_in!W12=0,0,RES_hh_tesh_in!W12/RES_summary!W$21)</f>
        <v>80.864389624907162</v>
      </c>
      <c r="DA12" s="89" t="s">
        <v>915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120.86456772753566</v>
      </c>
      <c r="D13" s="74">
        <f>IF(RES_hh_tesh_in!D13=0,0,RES_hh_tesh_in!D13/RES_summary!D$21)</f>
        <v>0</v>
      </c>
      <c r="E13" s="74">
        <f>IF(RES_hh_tesh_in!E13=0,0,RES_hh_tesh_in!E13/RES_summary!E$21)</f>
        <v>120.98526121063955</v>
      </c>
      <c r="F13" s="74">
        <f>IF(RES_hh_tesh_in!F13=0,0,RES_hh_tesh_in!F13/RES_summary!F$21)</f>
        <v>119.18295659968521</v>
      </c>
      <c r="G13" s="74">
        <f>IF(RES_hh_tesh_in!G13=0,0,RES_hh_tesh_in!G13/RES_summary!G$21)</f>
        <v>127.1195008342707</v>
      </c>
      <c r="H13" s="74">
        <f>IF(RES_hh_tesh_in!H13=0,0,RES_hh_tesh_in!H13/RES_summary!H$21)</f>
        <v>124.49016639770356</v>
      </c>
      <c r="I13" s="74">
        <f>IF(RES_hh_tesh_in!I13=0,0,RES_hh_tesh_in!I13/RES_summary!I$21)</f>
        <v>117.59159312649376</v>
      </c>
      <c r="J13" s="74">
        <f>IF(RES_hh_tesh_in!J13=0,0,RES_hh_tesh_in!J13/RES_summary!J$21)</f>
        <v>112.55598236204314</v>
      </c>
      <c r="K13" s="74">
        <f>IF(RES_hh_tesh_in!K13=0,0,RES_hh_tesh_in!K13/RES_summary!K$21)</f>
        <v>121.68695009743263</v>
      </c>
      <c r="L13" s="74">
        <f>IF(RES_hh_tesh_in!L13=0,0,RES_hh_tesh_in!L13/RES_summary!L$21)</f>
        <v>143.55791928542456</v>
      </c>
      <c r="M13" s="74">
        <f>IF(RES_hh_tesh_in!M13=0,0,RES_hh_tesh_in!M13/RES_summary!M$21)</f>
        <v>122.04679301984662</v>
      </c>
      <c r="N13" s="74">
        <f>IF(RES_hh_tesh_in!N13=0,0,RES_hh_tesh_in!N13/RES_summary!N$21)</f>
        <v>137.39802308341359</v>
      </c>
      <c r="O13" s="74">
        <f>IF(RES_hh_tesh_in!O13=0,0,RES_hh_tesh_in!O13/RES_summary!O$21)</f>
        <v>128.38678696252228</v>
      </c>
      <c r="P13" s="74">
        <f>IF(RES_hh_tesh_in!P13=0,0,RES_hh_tesh_in!P13/RES_summary!P$21)</f>
        <v>109.08254587582016</v>
      </c>
      <c r="Q13" s="74">
        <f>IF(RES_hh_tesh_in!Q13=0,0,RES_hh_tesh_in!Q13/RES_summary!Q$21)</f>
        <v>113.58175598178649</v>
      </c>
      <c r="R13" s="74">
        <f>IF(RES_hh_tesh_in!R13=0,0,RES_hh_tesh_in!R13/RES_summary!R$21)</f>
        <v>108.91305307705122</v>
      </c>
      <c r="S13" s="74">
        <f>IF(RES_hh_tesh_in!S13=0,0,RES_hh_tesh_in!S13/RES_summary!S$21)</f>
        <v>109.90661046879946</v>
      </c>
      <c r="T13" s="74">
        <f>IF(RES_hh_tesh_in!T13=0,0,RES_hh_tesh_in!T13/RES_summary!T$21)</f>
        <v>102.33028167748765</v>
      </c>
      <c r="U13" s="74">
        <f>IF(RES_hh_tesh_in!U13=0,0,RES_hh_tesh_in!U13/RES_summary!U$21)</f>
        <v>92.688851893327836</v>
      </c>
      <c r="V13" s="74">
        <f>IF(RES_hh_tesh_in!V13=0,0,RES_hh_tesh_in!V13/RES_summary!V$21)</f>
        <v>80.19716559863987</v>
      </c>
      <c r="W13" s="74">
        <f>IF(RES_hh_tesh_in!W13=0,0,RES_hh_tesh_in!W13/RES_summary!W$21)</f>
        <v>86.820636031662886</v>
      </c>
      <c r="DA13" s="90" t="s">
        <v>916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0.67210902003056239</v>
      </c>
      <c r="D14" s="76">
        <f>IF(RES_hh_tesh_in!D14=0,0,RES_hh_tesh_in!D14/RES_summary!D$21)</f>
        <v>0.62446550489648522</v>
      </c>
      <c r="E14" s="76">
        <f>IF(RES_hh_tesh_in!E14=0,0,RES_hh_tesh_in!E14/RES_summary!E$21)</f>
        <v>0.61717520316221353</v>
      </c>
      <c r="F14" s="76">
        <f>IF(RES_hh_tesh_in!F14=0,0,RES_hh_tesh_in!F14/RES_summary!F$21)</f>
        <v>0.59508839323428508</v>
      </c>
      <c r="G14" s="76">
        <f>IF(RES_hh_tesh_in!G14=0,0,RES_hh_tesh_in!G14/RES_summary!G$21)</f>
        <v>0.98126951399451345</v>
      </c>
      <c r="H14" s="76">
        <f>IF(RES_hh_tesh_in!H14=0,0,RES_hh_tesh_in!H14/RES_summary!H$21)</f>
        <v>0.65595698939560443</v>
      </c>
      <c r="I14" s="76">
        <f>IF(RES_hh_tesh_in!I14=0,0,RES_hh_tesh_in!I14/RES_summary!I$21)</f>
        <v>0.72576182416240542</v>
      </c>
      <c r="J14" s="76">
        <f>IF(RES_hh_tesh_in!J14=0,0,RES_hh_tesh_in!J14/RES_summary!J$21)</f>
        <v>0.65797256178887698</v>
      </c>
      <c r="K14" s="76">
        <f>IF(RES_hh_tesh_in!K14=0,0,RES_hh_tesh_in!K14/RES_summary!K$21)</f>
        <v>0.69809272265543165</v>
      </c>
      <c r="L14" s="76">
        <f>IF(RES_hh_tesh_in!L14=0,0,RES_hh_tesh_in!L14/RES_summary!L$21)</f>
        <v>0.84782734749899502</v>
      </c>
      <c r="M14" s="76">
        <f>IF(RES_hh_tesh_in!M14=0,0,RES_hh_tesh_in!M14/RES_summary!M$21)</f>
        <v>1.0546333775551529</v>
      </c>
      <c r="N14" s="76">
        <f>IF(RES_hh_tesh_in!N14=0,0,RES_hh_tesh_in!N14/RES_summary!N$21)</f>
        <v>0.8982041162055352</v>
      </c>
      <c r="O14" s="76">
        <f>IF(RES_hh_tesh_in!O14=0,0,RES_hh_tesh_in!O14/RES_summary!O$21)</f>
        <v>0.77474072952447037</v>
      </c>
      <c r="P14" s="76">
        <f>IF(RES_hh_tesh_in!P14=0,0,RES_hh_tesh_in!P14/RES_summary!P$21)</f>
        <v>0.47624987926517132</v>
      </c>
      <c r="Q14" s="76">
        <f>IF(RES_hh_tesh_in!Q14=0,0,RES_hh_tesh_in!Q14/RES_summary!Q$21)</f>
        <v>0.42368782815832606</v>
      </c>
      <c r="R14" s="76">
        <f>IF(RES_hh_tesh_in!R14=0,0,RES_hh_tesh_in!R14/RES_summary!R$21)</f>
        <v>0.42097796282913952</v>
      </c>
      <c r="S14" s="76">
        <f>IF(RES_hh_tesh_in!S14=0,0,RES_hh_tesh_in!S14/RES_summary!S$21)</f>
        <v>0.41358839758139104</v>
      </c>
      <c r="T14" s="76">
        <f>IF(RES_hh_tesh_in!T14=0,0,RES_hh_tesh_in!T14/RES_summary!T$21)</f>
        <v>0.39396078754974317</v>
      </c>
      <c r="U14" s="76">
        <f>IF(RES_hh_tesh_in!U14=0,0,RES_hh_tesh_in!U14/RES_summary!U$21)</f>
        <v>0.43208939881708425</v>
      </c>
      <c r="V14" s="76">
        <f>IF(RES_hh_tesh_in!V14=0,0,RES_hh_tesh_in!V14/RES_summary!V$21)</f>
        <v>0.4615888637974071</v>
      </c>
      <c r="W14" s="76">
        <f>IF(RES_hh_tesh_in!W14=0,0,RES_hh_tesh_in!W14/RES_summary!W$21)</f>
        <v>0.43000933709847317</v>
      </c>
      <c r="DA14" s="91" t="s">
        <v>917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4.8608159761511838E-2</v>
      </c>
      <c r="D15" s="69">
        <f>IF(RES_hh_tesh_in!D15=0,0,RES_hh_tesh_in!D15/RES_summary!D$21)</f>
        <v>6.072000865162773E-2</v>
      </c>
      <c r="E15" s="69">
        <f>IF(RES_hh_tesh_in!E15=0,0,RES_hh_tesh_in!E15/RES_summary!E$21)</f>
        <v>6.5926670833793596E-2</v>
      </c>
      <c r="F15" s="69">
        <f>IF(RES_hh_tesh_in!F15=0,0,RES_hh_tesh_in!F15/RES_summary!F$21)</f>
        <v>8.855614813988813E-2</v>
      </c>
      <c r="G15" s="69">
        <f>IF(RES_hh_tesh_in!G15=0,0,RES_hh_tesh_in!G15/RES_summary!G$21)</f>
        <v>0.15333707645786082</v>
      </c>
      <c r="H15" s="69">
        <f>IF(RES_hh_tesh_in!H15=0,0,RES_hh_tesh_in!H15/RES_summary!H$21)</f>
        <v>0.16861330435617558</v>
      </c>
      <c r="I15" s="69">
        <f>IF(RES_hh_tesh_in!I15=0,0,RES_hh_tesh_in!I15/RES_summary!I$21)</f>
        <v>0.15612051146087694</v>
      </c>
      <c r="J15" s="69">
        <f>IF(RES_hh_tesh_in!J15=0,0,RES_hh_tesh_in!J15/RES_summary!J$21)</f>
        <v>3.8863711709802767E-2</v>
      </c>
      <c r="K15" s="69">
        <f>IF(RES_hh_tesh_in!K15=0,0,RES_hh_tesh_in!K15/RES_summary!K$21)</f>
        <v>0.10988838307721108</v>
      </c>
      <c r="L15" s="69">
        <f>IF(RES_hh_tesh_in!L15=0,0,RES_hh_tesh_in!L15/RES_summary!L$21)</f>
        <v>0.26089259226882056</v>
      </c>
      <c r="M15" s="69">
        <f>IF(RES_hh_tesh_in!M15=0,0,RES_hh_tesh_in!M15/RES_summary!M$21)</f>
        <v>0.17991928832915827</v>
      </c>
      <c r="N15" s="69">
        <f>IF(RES_hh_tesh_in!N15=0,0,RES_hh_tesh_in!N15/RES_summary!N$21)</f>
        <v>0.23575687499920303</v>
      </c>
      <c r="O15" s="69">
        <f>IF(RES_hh_tesh_in!O15=0,0,RES_hh_tesh_in!O15/RES_summary!O$21)</f>
        <v>0.19106646818755044</v>
      </c>
      <c r="P15" s="69">
        <f>IF(RES_hh_tesh_in!P15=0,0,RES_hh_tesh_in!P15/RES_summary!P$21)</f>
        <v>0.35703195245195984</v>
      </c>
      <c r="Q15" s="69">
        <f>IF(RES_hh_tesh_in!Q15=0,0,RES_hh_tesh_in!Q15/RES_summary!Q$21)</f>
        <v>0.20881111570077998</v>
      </c>
      <c r="R15" s="69">
        <f>IF(RES_hh_tesh_in!R15=0,0,RES_hh_tesh_in!R15/RES_summary!R$21)</f>
        <v>0.1422230774667412</v>
      </c>
      <c r="S15" s="69">
        <f>IF(RES_hh_tesh_in!S15=0,0,RES_hh_tesh_in!S15/RES_summary!S$21)</f>
        <v>0.29601786055638973</v>
      </c>
      <c r="T15" s="69">
        <f>IF(RES_hh_tesh_in!T15=0,0,RES_hh_tesh_in!T15/RES_summary!T$21)</f>
        <v>0.18681023194887589</v>
      </c>
      <c r="U15" s="69">
        <f>IF(RES_hh_tesh_in!U15=0,0,RES_hh_tesh_in!U15/RES_summary!U$21)</f>
        <v>0.26549022852181203</v>
      </c>
      <c r="V15" s="69">
        <f>IF(RES_hh_tesh_in!V15=0,0,RES_hh_tesh_in!V15/RES_summary!V$21)</f>
        <v>0.48526447065301287</v>
      </c>
      <c r="W15" s="69">
        <f>IF(RES_hh_tesh_in!W15=0,0,RES_hh_tesh_in!W15/RES_summary!W$21)</f>
        <v>9.9618391475738186E-2</v>
      </c>
      <c r="DA15" s="88" t="s">
        <v>918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4.8608159761511838E-2</v>
      </c>
      <c r="D16" s="72">
        <f>IF(RES_hh_tesh_in!D16=0,0,RES_hh_tesh_in!D16/RES_summary!D$21)</f>
        <v>6.072000865162773E-2</v>
      </c>
      <c r="E16" s="72">
        <f>IF(RES_hh_tesh_in!E16=0,0,RES_hh_tesh_in!E16/RES_summary!E$21)</f>
        <v>6.5926670833793596E-2</v>
      </c>
      <c r="F16" s="72">
        <f>IF(RES_hh_tesh_in!F16=0,0,RES_hh_tesh_in!F16/RES_summary!F$21)</f>
        <v>8.855614813988813E-2</v>
      </c>
      <c r="G16" s="72">
        <f>IF(RES_hh_tesh_in!G16=0,0,RES_hh_tesh_in!G16/RES_summary!G$21)</f>
        <v>0.15333707645786082</v>
      </c>
      <c r="H16" s="72">
        <f>IF(RES_hh_tesh_in!H16=0,0,RES_hh_tesh_in!H16/RES_summary!H$21)</f>
        <v>0.16861330435617558</v>
      </c>
      <c r="I16" s="72">
        <f>IF(RES_hh_tesh_in!I16=0,0,RES_hh_tesh_in!I16/RES_summary!I$21)</f>
        <v>0.15612051146087694</v>
      </c>
      <c r="J16" s="72">
        <f>IF(RES_hh_tesh_in!J16=0,0,RES_hh_tesh_in!J16/RES_summary!J$21)</f>
        <v>3.8863711709802767E-2</v>
      </c>
      <c r="K16" s="72">
        <f>IF(RES_hh_tesh_in!K16=0,0,RES_hh_tesh_in!K16/RES_summary!K$21)</f>
        <v>0.10988838307721108</v>
      </c>
      <c r="L16" s="72">
        <f>IF(RES_hh_tesh_in!L16=0,0,RES_hh_tesh_in!L16/RES_summary!L$21)</f>
        <v>0.26089259226882056</v>
      </c>
      <c r="M16" s="72">
        <f>IF(RES_hh_tesh_in!M16=0,0,RES_hh_tesh_in!M16/RES_summary!M$21)</f>
        <v>0.17991928832915827</v>
      </c>
      <c r="N16" s="72">
        <f>IF(RES_hh_tesh_in!N16=0,0,RES_hh_tesh_in!N16/RES_summary!N$21)</f>
        <v>0.23575687499920303</v>
      </c>
      <c r="O16" s="72">
        <f>IF(RES_hh_tesh_in!O16=0,0,RES_hh_tesh_in!O16/RES_summary!O$21)</f>
        <v>0.19106646818755044</v>
      </c>
      <c r="P16" s="72">
        <f>IF(RES_hh_tesh_in!P16=0,0,RES_hh_tesh_in!P16/RES_summary!P$21)</f>
        <v>0.35703195245195984</v>
      </c>
      <c r="Q16" s="72">
        <f>IF(RES_hh_tesh_in!Q16=0,0,RES_hh_tesh_in!Q16/RES_summary!Q$21)</f>
        <v>0.20881111570077998</v>
      </c>
      <c r="R16" s="72">
        <f>IF(RES_hh_tesh_in!R16=0,0,RES_hh_tesh_in!R16/RES_summary!R$21)</f>
        <v>0.1422230774667412</v>
      </c>
      <c r="S16" s="72">
        <f>IF(RES_hh_tesh_in!S16=0,0,RES_hh_tesh_in!S16/RES_summary!S$21)</f>
        <v>0.29601786055638973</v>
      </c>
      <c r="T16" s="72">
        <f>IF(RES_hh_tesh_in!T16=0,0,RES_hh_tesh_in!T16/RES_summary!T$21)</f>
        <v>0.18681023194887589</v>
      </c>
      <c r="U16" s="72">
        <f>IF(RES_hh_tesh_in!U16=0,0,RES_hh_tesh_in!U16/RES_summary!U$21)</f>
        <v>0.26549022852181203</v>
      </c>
      <c r="V16" s="72">
        <f>IF(RES_hh_tesh_in!V16=0,0,RES_hh_tesh_in!V16/RES_summary!V$21)</f>
        <v>0.48526447065301287</v>
      </c>
      <c r="W16" s="72">
        <f>IF(RES_hh_tesh_in!W16=0,0,RES_hh_tesh_in!W16/RES_summary!W$21)</f>
        <v>9.9618391475738186E-2</v>
      </c>
      <c r="DA16" s="89" t="s">
        <v>919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8.4173448579395469</v>
      </c>
      <c r="D17" s="69">
        <f>IF(RES_hh_tesh_in!D17=0,0,RES_hh_tesh_in!D17/RES_summary!D$21)</f>
        <v>8.3228239319606576</v>
      </c>
      <c r="E17" s="69">
        <f>IF(RES_hh_tesh_in!E17=0,0,RES_hh_tesh_in!E17/RES_summary!E$21)</f>
        <v>8.3263289992170169</v>
      </c>
      <c r="F17" s="69">
        <f>IF(RES_hh_tesh_in!F17=0,0,RES_hh_tesh_in!F17/RES_summary!F$21)</f>
        <v>8.4848957365921009</v>
      </c>
      <c r="G17" s="69">
        <f>IF(RES_hh_tesh_in!G17=0,0,RES_hh_tesh_in!G17/RES_summary!G$21)</f>
        <v>8.902020807754969</v>
      </c>
      <c r="H17" s="69">
        <f>IF(RES_hh_tesh_in!H17=0,0,RES_hh_tesh_in!H17/RES_summary!H$21)</f>
        <v>8.9631708723059464</v>
      </c>
      <c r="I17" s="69">
        <f>IF(RES_hh_tesh_in!I17=0,0,RES_hh_tesh_in!I17/RES_summary!I$21)</f>
        <v>8.7787132964038985</v>
      </c>
      <c r="J17" s="69">
        <f>IF(RES_hh_tesh_in!J17=0,0,RES_hh_tesh_in!J17/RES_summary!J$21)</f>
        <v>8.0887861764597133</v>
      </c>
      <c r="K17" s="69">
        <f>IF(RES_hh_tesh_in!K17=0,0,RES_hh_tesh_in!K17/RES_summary!K$21)</f>
        <v>8.5438768767511917</v>
      </c>
      <c r="L17" s="69">
        <f>IF(RES_hh_tesh_in!L17=0,0,RES_hh_tesh_in!L17/RES_summary!L$21)</f>
        <v>8.2385156449859327</v>
      </c>
      <c r="M17" s="69">
        <f>IF(RES_hh_tesh_in!M17=0,0,RES_hh_tesh_in!M17/RES_summary!M$21)</f>
        <v>9.3521410598026797</v>
      </c>
      <c r="N17" s="69">
        <f>IF(RES_hh_tesh_in!N17=0,0,RES_hh_tesh_in!N17/RES_summary!N$21)</f>
        <v>8.9679026669705824</v>
      </c>
      <c r="O17" s="69">
        <f>IF(RES_hh_tesh_in!O17=0,0,RES_hh_tesh_in!O17/RES_summary!O$21)</f>
        <v>9.4913511392282164</v>
      </c>
      <c r="P17" s="69">
        <f>IF(RES_hh_tesh_in!P17=0,0,RES_hh_tesh_in!P17/RES_summary!P$21)</f>
        <v>9.7044571311532657</v>
      </c>
      <c r="Q17" s="69">
        <f>IF(RES_hh_tesh_in!Q17=0,0,RES_hh_tesh_in!Q17/RES_summary!Q$21)</f>
        <v>10.487956165783855</v>
      </c>
      <c r="R17" s="69">
        <f>IF(RES_hh_tesh_in!R17=0,0,RES_hh_tesh_in!R17/RES_summary!R$21)</f>
        <v>11.55259420446631</v>
      </c>
      <c r="S17" s="69">
        <f>IF(RES_hh_tesh_in!S17=0,0,RES_hh_tesh_in!S17/RES_summary!S$21)</f>
        <v>10.846685151157374</v>
      </c>
      <c r="T17" s="69">
        <f>IF(RES_hh_tesh_in!T17=0,0,RES_hh_tesh_in!T17/RES_summary!T$21)</f>
        <v>11.455987757097269</v>
      </c>
      <c r="U17" s="69">
        <f>IF(RES_hh_tesh_in!U17=0,0,RES_hh_tesh_in!U17/RES_summary!U$21)</f>
        <v>11.453536908622311</v>
      </c>
      <c r="V17" s="69">
        <f>IF(RES_hh_tesh_in!V17=0,0,RES_hh_tesh_in!V17/RES_summary!V$21)</f>
        <v>10.739814998262474</v>
      </c>
      <c r="W17" s="69">
        <f>IF(RES_hh_tesh_in!W17=0,0,RES_hh_tesh_in!W17/RES_summary!W$21)</f>
        <v>11.720875339657757</v>
      </c>
      <c r="DA17" s="88" t="s">
        <v>920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0</v>
      </c>
      <c r="D18" s="72">
        <f>IF(RES_hh_tesh_in!D18=0,0,RES_hh_tesh_in!D18/RES_summary!D$21)</f>
        <v>0</v>
      </c>
      <c r="E18" s="72">
        <f>IF(RES_hh_tesh_in!E18=0,0,RES_hh_tesh_in!E18/RES_summary!E$21)</f>
        <v>0</v>
      </c>
      <c r="F18" s="72">
        <f>IF(RES_hh_tesh_in!F18=0,0,RES_hh_tesh_in!F18/RES_summary!F$21)</f>
        <v>0</v>
      </c>
      <c r="G18" s="72">
        <f>IF(RES_hh_tesh_in!G18=0,0,RES_hh_tesh_in!G18/RES_summary!G$21)</f>
        <v>0</v>
      </c>
      <c r="H18" s="72">
        <f>IF(RES_hh_tesh_in!H18=0,0,RES_hh_tesh_in!H18/RES_summary!H$21)</f>
        <v>0</v>
      </c>
      <c r="I18" s="72">
        <f>IF(RES_hh_tesh_in!I18=0,0,RES_hh_tesh_in!I18/RES_summary!I$21)</f>
        <v>0</v>
      </c>
      <c r="J18" s="72">
        <f>IF(RES_hh_tesh_in!J18=0,0,RES_hh_tesh_in!J18/RES_summary!J$21)</f>
        <v>0</v>
      </c>
      <c r="K18" s="72">
        <f>IF(RES_hh_tesh_in!K18=0,0,RES_hh_tesh_in!K18/RES_summary!K$21)</f>
        <v>0</v>
      </c>
      <c r="L18" s="72">
        <f>IF(RES_hh_tesh_in!L18=0,0,RES_hh_tesh_in!L18/RES_summary!L$21)</f>
        <v>0</v>
      </c>
      <c r="M18" s="72">
        <f>IF(RES_hh_tesh_in!M18=0,0,RES_hh_tesh_in!M18/RES_summary!M$21)</f>
        <v>0</v>
      </c>
      <c r="N18" s="72">
        <f>IF(RES_hh_tesh_in!N18=0,0,RES_hh_tesh_in!N18/RES_summary!N$21)</f>
        <v>0</v>
      </c>
      <c r="O18" s="72">
        <f>IF(RES_hh_tesh_in!O18=0,0,RES_hh_tesh_in!O18/RES_summary!O$21)</f>
        <v>0</v>
      </c>
      <c r="P18" s="72">
        <f>IF(RES_hh_tesh_in!P18=0,0,RES_hh_tesh_in!P18/RES_summary!P$21)</f>
        <v>0</v>
      </c>
      <c r="Q18" s="72">
        <f>IF(RES_hh_tesh_in!Q18=0,0,RES_hh_tesh_in!Q18/RES_summary!Q$21)</f>
        <v>0</v>
      </c>
      <c r="R18" s="72">
        <f>IF(RES_hh_tesh_in!R18=0,0,RES_hh_tesh_in!R18/RES_summary!R$21)</f>
        <v>0</v>
      </c>
      <c r="S18" s="72">
        <f>IF(RES_hh_tesh_in!S18=0,0,RES_hh_tesh_in!S18/RES_summary!S$21)</f>
        <v>0</v>
      </c>
      <c r="T18" s="72">
        <f>IF(RES_hh_tesh_in!T18=0,0,RES_hh_tesh_in!T18/RES_summary!T$21)</f>
        <v>0</v>
      </c>
      <c r="U18" s="72">
        <f>IF(RES_hh_tesh_in!U18=0,0,RES_hh_tesh_in!U18/RES_summary!U$21)</f>
        <v>0</v>
      </c>
      <c r="V18" s="72">
        <f>IF(RES_hh_tesh_in!V18=0,0,RES_hh_tesh_in!V18/RES_summary!V$21)</f>
        <v>0</v>
      </c>
      <c r="W18" s="72">
        <f>IF(RES_hh_tesh_in!W18=0,0,RES_hh_tesh_in!W18/RES_summary!W$21)</f>
        <v>0</v>
      </c>
      <c r="DA18" s="89" t="s">
        <v>921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0</v>
      </c>
      <c r="D19" s="72">
        <f>IF(RES_hh_tesh_in!D19=0,0,RES_hh_tesh_in!D19/RES_summary!D$21)</f>
        <v>8.2044259163080717</v>
      </c>
      <c r="E19" s="72">
        <f>IF(RES_hh_tesh_in!E19=0,0,RES_hh_tesh_in!E19/RES_summary!E$21)</f>
        <v>9.5581254782512719</v>
      </c>
      <c r="F19" s="72">
        <f>IF(RES_hh_tesh_in!F19=0,0,RES_hh_tesh_in!F19/RES_summary!F$21)</f>
        <v>7.5533928170357045</v>
      </c>
      <c r="G19" s="72">
        <f>IF(RES_hh_tesh_in!G19=0,0,RES_hh_tesh_in!G19/RES_summary!G$21)</f>
        <v>9.5542983204122933</v>
      </c>
      <c r="H19" s="72">
        <f>IF(RES_hh_tesh_in!H19=0,0,RES_hh_tesh_in!H19/RES_summary!H$21)</f>
        <v>8.7527526280478316</v>
      </c>
      <c r="I19" s="72">
        <f>IF(RES_hh_tesh_in!I19=0,0,RES_hh_tesh_in!I19/RES_summary!I$21)</f>
        <v>9.286826766280992</v>
      </c>
      <c r="J19" s="72">
        <f>IF(RES_hh_tesh_in!J19=0,0,RES_hh_tesh_in!J19/RES_summary!J$21)</f>
        <v>8.3539407128060308</v>
      </c>
      <c r="K19" s="72">
        <f>IF(RES_hh_tesh_in!K19=0,0,RES_hh_tesh_in!K19/RES_summary!K$21)</f>
        <v>8.5803939652172954</v>
      </c>
      <c r="L19" s="72">
        <f>IF(RES_hh_tesh_in!L19=0,0,RES_hh_tesh_in!L19/RES_summary!L$21)</f>
        <v>8.4868167434869566</v>
      </c>
      <c r="M19" s="72">
        <f>IF(RES_hh_tesh_in!M19=0,0,RES_hh_tesh_in!M19/RES_summary!M$21)</f>
        <v>9.1054087193901942</v>
      </c>
      <c r="N19" s="72">
        <f>IF(RES_hh_tesh_in!N19=0,0,RES_hh_tesh_in!N19/RES_summary!N$21)</f>
        <v>8.1585866664619999</v>
      </c>
      <c r="O19" s="72">
        <f>IF(RES_hh_tesh_in!O19=0,0,RES_hh_tesh_in!O19/RES_summary!O$21)</f>
        <v>8.6310893158389757</v>
      </c>
      <c r="P19" s="72">
        <f>IF(RES_hh_tesh_in!P19=0,0,RES_hh_tesh_in!P19/RES_summary!P$21)</f>
        <v>12.680219488807504</v>
      </c>
      <c r="Q19" s="72">
        <f>IF(RES_hh_tesh_in!Q19=0,0,RES_hh_tesh_in!Q19/RES_summary!Q$21)</f>
        <v>9.1104861945562448</v>
      </c>
      <c r="R19" s="72">
        <f>IF(RES_hh_tesh_in!R19=0,0,RES_hh_tesh_in!R19/RES_summary!R$21)</f>
        <v>10.75021320500403</v>
      </c>
      <c r="S19" s="72">
        <f>IF(RES_hh_tesh_in!S19=0,0,RES_hh_tesh_in!S19/RES_summary!S$21)</f>
        <v>11.284017524853487</v>
      </c>
      <c r="T19" s="72">
        <f>IF(RES_hh_tesh_in!T19=0,0,RES_hh_tesh_in!T19/RES_summary!T$21)</f>
        <v>11.058919177411244</v>
      </c>
      <c r="U19" s="72">
        <f>IF(RES_hh_tesh_in!U19=0,0,RES_hh_tesh_in!U19/RES_summary!U$21)</f>
        <v>11.125664356580153</v>
      </c>
      <c r="V19" s="72">
        <f>IF(RES_hh_tesh_in!V19=0,0,RES_hh_tesh_in!V19/RES_summary!V$21)</f>
        <v>10.618981436788262</v>
      </c>
      <c r="W19" s="72">
        <f>IF(RES_hh_tesh_in!W19=0,0,RES_hh_tesh_in!W19/RES_summary!W$21)</f>
        <v>12.119211292937521</v>
      </c>
      <c r="DA19" s="89" t="s">
        <v>922</v>
      </c>
    </row>
    <row r="20" spans="1:105" ht="12" customHeight="1" x14ac:dyDescent="0.25">
      <c r="A20" s="28" t="s">
        <v>205</v>
      </c>
      <c r="B20" s="72"/>
      <c r="C20" s="72">
        <f>IF(RES_hh_tesh_in!C20=0,0,RES_hh_tesh_in!C20/RES_summary!C$21)</f>
        <v>8.3949895036833944</v>
      </c>
      <c r="D20" s="72">
        <f>IF(RES_hh_tesh_in!D20=0,0,RES_hh_tesh_in!D20/RES_summary!D$21)</f>
        <v>0</v>
      </c>
      <c r="E20" s="72">
        <f>IF(RES_hh_tesh_in!E20=0,0,RES_hh_tesh_in!E20/RES_summary!E$21)</f>
        <v>0</v>
      </c>
      <c r="F20" s="72">
        <f>IF(RES_hh_tesh_in!F20=0,0,RES_hh_tesh_in!F20/RES_summary!F$21)</f>
        <v>0</v>
      </c>
      <c r="G20" s="72">
        <f>IF(RES_hh_tesh_in!G20=0,0,RES_hh_tesh_in!G20/RES_summary!G$21)</f>
        <v>10.272671828243441</v>
      </c>
      <c r="H20" s="72">
        <f>IF(RES_hh_tesh_in!H20=0,0,RES_hh_tesh_in!H20/RES_summary!H$21)</f>
        <v>8.8197948992819661</v>
      </c>
      <c r="I20" s="72">
        <f>IF(RES_hh_tesh_in!I20=0,0,RES_hh_tesh_in!I20/RES_summary!I$21)</f>
        <v>8.444824666423683</v>
      </c>
      <c r="J20" s="72">
        <f>IF(RES_hh_tesh_in!J20=0,0,RES_hh_tesh_in!J20/RES_summary!J$21)</f>
        <v>8.1477941912528529</v>
      </c>
      <c r="K20" s="72">
        <f>IF(RES_hh_tesh_in!K20=0,0,RES_hh_tesh_in!K20/RES_summary!K$21)</f>
        <v>8.6879074671619261</v>
      </c>
      <c r="L20" s="72">
        <f>IF(RES_hh_tesh_in!L20=0,0,RES_hh_tesh_in!L20/RES_summary!L$21)</f>
        <v>7.5901495766901563</v>
      </c>
      <c r="M20" s="72">
        <f>IF(RES_hh_tesh_in!M20=0,0,RES_hh_tesh_in!M20/RES_summary!M$21)</f>
        <v>8.4012707617117641</v>
      </c>
      <c r="N20" s="72">
        <f>IF(RES_hh_tesh_in!N20=0,0,RES_hh_tesh_in!N20/RES_summary!N$21)</f>
        <v>8.6577070208634659</v>
      </c>
      <c r="O20" s="72">
        <f>IF(RES_hh_tesh_in!O20=0,0,RES_hh_tesh_in!O20/RES_summary!O$21)</f>
        <v>9.7798619561902811</v>
      </c>
      <c r="P20" s="72">
        <f>IF(RES_hh_tesh_in!P20=0,0,RES_hh_tesh_in!P20/RES_summary!P$21)</f>
        <v>9.908315790005771</v>
      </c>
      <c r="Q20" s="72">
        <f>IF(RES_hh_tesh_in!Q20=0,0,RES_hh_tesh_in!Q20/RES_summary!Q$21)</f>
        <v>11.052310057459467</v>
      </c>
      <c r="R20" s="72">
        <f>IF(RES_hh_tesh_in!R20=0,0,RES_hh_tesh_in!R20/RES_summary!R$21)</f>
        <v>0</v>
      </c>
      <c r="S20" s="72">
        <f>IF(RES_hh_tesh_in!S20=0,0,RES_hh_tesh_in!S20/RES_summary!S$21)</f>
        <v>0</v>
      </c>
      <c r="T20" s="72">
        <f>IF(RES_hh_tesh_in!T20=0,0,RES_hh_tesh_in!T20/RES_summary!T$21)</f>
        <v>10.873004829665781</v>
      </c>
      <c r="U20" s="72">
        <f>IF(RES_hh_tesh_in!U20=0,0,RES_hh_tesh_in!U20/RES_summary!U$21)</f>
        <v>11.461441788041217</v>
      </c>
      <c r="V20" s="72">
        <f>IF(RES_hh_tesh_in!V20=0,0,RES_hh_tesh_in!V20/RES_summary!V$21)</f>
        <v>12.722731564668477</v>
      </c>
      <c r="W20" s="72">
        <f>IF(RES_hh_tesh_in!W20=0,0,RES_hh_tesh_in!W20/RES_summary!W$21)</f>
        <v>8.6219163553998825</v>
      </c>
      <c r="DA20" s="89" t="s">
        <v>923</v>
      </c>
    </row>
    <row r="21" spans="1:105" ht="12" customHeight="1" x14ac:dyDescent="0.25">
      <c r="A21" s="28" t="s">
        <v>192</v>
      </c>
      <c r="B21" s="72"/>
      <c r="C21" s="72">
        <f>IF(RES_hh_tesh_in!C21=0,0,RES_hh_tesh_in!C21/RES_summary!C$21)</f>
        <v>9.4588303389377906</v>
      </c>
      <c r="D21" s="72">
        <f>IF(RES_hh_tesh_in!D21=0,0,RES_hh_tesh_in!D21/RES_summary!D$21)</f>
        <v>0</v>
      </c>
      <c r="E21" s="72">
        <f>IF(RES_hh_tesh_in!E21=0,0,RES_hh_tesh_in!E21/RES_summary!E$21)</f>
        <v>0</v>
      </c>
      <c r="F21" s="72">
        <f>IF(RES_hh_tesh_in!F21=0,0,RES_hh_tesh_in!F21/RES_summary!F$21)</f>
        <v>0</v>
      </c>
      <c r="G21" s="72">
        <f>IF(RES_hh_tesh_in!G21=0,0,RES_hh_tesh_in!G21/RES_summary!G$21)</f>
        <v>0</v>
      </c>
      <c r="H21" s="72">
        <f>IF(RES_hh_tesh_in!H21=0,0,RES_hh_tesh_in!H21/RES_summary!H$21)</f>
        <v>7.2634223005907348</v>
      </c>
      <c r="I21" s="72">
        <f>IF(RES_hh_tesh_in!I21=0,0,RES_hh_tesh_in!I21/RES_summary!I$21)</f>
        <v>6.1361524800745801</v>
      </c>
      <c r="J21" s="72">
        <f>IF(RES_hh_tesh_in!J21=0,0,RES_hh_tesh_in!J21/RES_summary!J$21)</f>
        <v>9.039517169196909</v>
      </c>
      <c r="K21" s="72">
        <f>IF(RES_hh_tesh_in!K21=0,0,RES_hh_tesh_in!K21/RES_summary!K$21)</f>
        <v>10.426822452722924</v>
      </c>
      <c r="L21" s="72">
        <f>IF(RES_hh_tesh_in!L21=0,0,RES_hh_tesh_in!L21/RES_summary!L$21)</f>
        <v>9.6135011719429837</v>
      </c>
      <c r="M21" s="72">
        <f>IF(RES_hh_tesh_in!M21=0,0,RES_hh_tesh_in!M21/RES_summary!M$21)</f>
        <v>0</v>
      </c>
      <c r="N21" s="72">
        <f>IF(RES_hh_tesh_in!N21=0,0,RES_hh_tesh_in!N21/RES_summary!N$21)</f>
        <v>0</v>
      </c>
      <c r="O21" s="72">
        <f>IF(RES_hh_tesh_in!O21=0,0,RES_hh_tesh_in!O21/RES_summary!O$21)</f>
        <v>8.9957967167050317</v>
      </c>
      <c r="P21" s="72">
        <f>IF(RES_hh_tesh_in!P21=0,0,RES_hh_tesh_in!P21/RES_summary!P$21)</f>
        <v>9.8310458994385268</v>
      </c>
      <c r="Q21" s="72">
        <f>IF(RES_hh_tesh_in!Q21=0,0,RES_hh_tesh_in!Q21/RES_summary!Q$21)</f>
        <v>10.835307408418664</v>
      </c>
      <c r="R21" s="72">
        <f>IF(RES_hh_tesh_in!R21=0,0,RES_hh_tesh_in!R21/RES_summary!R$21)</f>
        <v>0</v>
      </c>
      <c r="S21" s="72">
        <f>IF(RES_hh_tesh_in!S21=0,0,RES_hh_tesh_in!S21/RES_summary!S$21)</f>
        <v>0</v>
      </c>
      <c r="T21" s="72">
        <f>IF(RES_hh_tesh_in!T21=0,0,RES_hh_tesh_in!T21/RES_summary!T$21)</f>
        <v>0</v>
      </c>
      <c r="U21" s="72">
        <f>IF(RES_hh_tesh_in!U21=0,0,RES_hh_tesh_in!U21/RES_summary!U$21)</f>
        <v>0</v>
      </c>
      <c r="V21" s="72">
        <f>IF(RES_hh_tesh_in!V21=0,0,RES_hh_tesh_in!V21/RES_summary!V$21)</f>
        <v>7.3017410726147576</v>
      </c>
      <c r="W21" s="72">
        <f>IF(RES_hh_tesh_in!W21=0,0,RES_hh_tesh_in!W21/RES_summary!W$21)</f>
        <v>0</v>
      </c>
      <c r="DA21" s="89" t="s">
        <v>924</v>
      </c>
    </row>
    <row r="22" spans="1:105" ht="12" customHeight="1" x14ac:dyDescent="0.25">
      <c r="A22" s="28" t="s">
        <v>207</v>
      </c>
      <c r="B22" s="72"/>
      <c r="C22" s="72">
        <f>IF(RES_hh_tesh_in!C22=0,0,RES_hh_tesh_in!C22/RES_summary!C$21)</f>
        <v>8.0059084119509762</v>
      </c>
      <c r="D22" s="72">
        <f>IF(RES_hh_tesh_in!D22=0,0,RES_hh_tesh_in!D22/RES_summary!D$21)</f>
        <v>8.2515637727391482</v>
      </c>
      <c r="E22" s="72">
        <f>IF(RES_hh_tesh_in!E22=0,0,RES_hh_tesh_in!E22/RES_summary!E$21)</f>
        <v>8.3100358050032632</v>
      </c>
      <c r="F22" s="72">
        <f>IF(RES_hh_tesh_in!F22=0,0,RES_hh_tesh_in!F22/RES_summary!F$21)</f>
        <v>8.4432010797179533</v>
      </c>
      <c r="G22" s="72">
        <f>IF(RES_hh_tesh_in!G22=0,0,RES_hh_tesh_in!G22/RES_summary!G$21)</f>
        <v>8.9617429888293945</v>
      </c>
      <c r="H22" s="72">
        <f>IF(RES_hh_tesh_in!H22=0,0,RES_hh_tesh_in!H22/RES_summary!H$21)</f>
        <v>8.6415602594755168</v>
      </c>
      <c r="I22" s="72">
        <f>IF(RES_hh_tesh_in!I22=0,0,RES_hh_tesh_in!I22/RES_summary!I$21)</f>
        <v>8.7425891868577565</v>
      </c>
      <c r="J22" s="72">
        <f>IF(RES_hh_tesh_in!J22=0,0,RES_hh_tesh_in!J22/RES_summary!J$21)</f>
        <v>8.4501749662948882</v>
      </c>
      <c r="K22" s="72">
        <f>IF(RES_hh_tesh_in!K22=0,0,RES_hh_tesh_in!K22/RES_summary!K$21)</f>
        <v>8.1833598144657156</v>
      </c>
      <c r="L22" s="72">
        <f>IF(RES_hh_tesh_in!L22=0,0,RES_hh_tesh_in!L22/RES_summary!L$21)</f>
        <v>6.1266058412753255</v>
      </c>
      <c r="M22" s="72">
        <f>IF(RES_hh_tesh_in!M22=0,0,RES_hh_tesh_in!M22/RES_summary!M$21)</f>
        <v>10.736725882008864</v>
      </c>
      <c r="N22" s="72">
        <f>IF(RES_hh_tesh_in!N22=0,0,RES_hh_tesh_in!N22/RES_summary!N$21)</f>
        <v>9.8283889100057262</v>
      </c>
      <c r="O22" s="72">
        <f>IF(RES_hh_tesh_in!O22=0,0,RES_hh_tesh_in!O22/RES_summary!O$21)</f>
        <v>9.0403304519028254</v>
      </c>
      <c r="P22" s="72">
        <f>IF(RES_hh_tesh_in!P22=0,0,RES_hh_tesh_in!P22/RES_summary!P$21)</f>
        <v>0</v>
      </c>
      <c r="Q22" s="72">
        <f>IF(RES_hh_tesh_in!Q22=0,0,RES_hh_tesh_in!Q22/RES_summary!Q$21)</f>
        <v>10.669858853121896</v>
      </c>
      <c r="R22" s="72">
        <f>IF(RES_hh_tesh_in!R22=0,0,RES_hh_tesh_in!R22/RES_summary!R$21)</f>
        <v>11.422902118073395</v>
      </c>
      <c r="S22" s="72">
        <f>IF(RES_hh_tesh_in!S22=0,0,RES_hh_tesh_in!S22/RES_summary!S$21)</f>
        <v>11.112037312615559</v>
      </c>
      <c r="T22" s="72">
        <f>IF(RES_hh_tesh_in!T22=0,0,RES_hh_tesh_in!T22/RES_summary!T$21)</f>
        <v>10.639825462003593</v>
      </c>
      <c r="U22" s="72">
        <f>IF(RES_hh_tesh_in!U22=0,0,RES_hh_tesh_in!U22/RES_summary!U$21)</f>
        <v>10.810074285805674</v>
      </c>
      <c r="V22" s="72">
        <f>IF(RES_hh_tesh_in!V22=0,0,RES_hh_tesh_in!V22/RES_summary!V$21)</f>
        <v>11.166932793654937</v>
      </c>
      <c r="W22" s="72">
        <f>IF(RES_hh_tesh_in!W22=0,0,RES_hh_tesh_in!W22/RES_summary!W$21)</f>
        <v>11.536274285670512</v>
      </c>
      <c r="DA22" s="89" t="s">
        <v>925</v>
      </c>
    </row>
    <row r="23" spans="1:105" ht="12" customHeight="1" x14ac:dyDescent="0.25">
      <c r="A23" s="28" t="s">
        <v>202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DA23" s="89" t="s">
        <v>926</v>
      </c>
    </row>
    <row r="24" spans="1:105" ht="12" customHeight="1" x14ac:dyDescent="0.25">
      <c r="A24" s="28" t="s">
        <v>203</v>
      </c>
      <c r="B24" s="72"/>
      <c r="C24" s="72">
        <f>IF(RES_hh_tesh_in!C24=0,0,RES_hh_tesh_in!C24/RES_summary!C$21)</f>
        <v>8.5279913175395841</v>
      </c>
      <c r="D24" s="72">
        <f>IF(RES_hh_tesh_in!D24=0,0,RES_hh_tesh_in!D24/RES_summary!D$21)</f>
        <v>8.4095127149349196</v>
      </c>
      <c r="E24" s="72">
        <f>IF(RES_hh_tesh_in!E24=0,0,RES_hh_tesh_in!E24/RES_summary!E$21)</f>
        <v>8.3033075437653832</v>
      </c>
      <c r="F24" s="72">
        <f>IF(RES_hh_tesh_in!F24=0,0,RES_hh_tesh_in!F24/RES_summary!F$21)</f>
        <v>8.6344556892504212</v>
      </c>
      <c r="G24" s="72">
        <f>IF(RES_hh_tesh_in!G24=0,0,RES_hh_tesh_in!G24/RES_summary!G$21)</f>
        <v>8.6854068029072096</v>
      </c>
      <c r="H24" s="72">
        <f>IF(RES_hh_tesh_in!H24=0,0,RES_hh_tesh_in!H24/RES_summary!H$21)</f>
        <v>8.8503126414021285</v>
      </c>
      <c r="I24" s="72">
        <f>IF(RES_hh_tesh_in!I24=0,0,RES_hh_tesh_in!I24/RES_summary!I$21)</f>
        <v>8.821298731372023</v>
      </c>
      <c r="J24" s="72">
        <f>IF(RES_hh_tesh_in!J24=0,0,RES_hh_tesh_in!J24/RES_summary!J$21)</f>
        <v>8.0590396587183086</v>
      </c>
      <c r="K24" s="72">
        <f>IF(RES_hh_tesh_in!K24=0,0,RES_hh_tesh_in!K24/RES_summary!K$21)</f>
        <v>8.6825179934599053</v>
      </c>
      <c r="L24" s="72">
        <f>IF(RES_hh_tesh_in!L24=0,0,RES_hh_tesh_in!L24/RES_summary!L$21)</f>
        <v>9.0296808174365299</v>
      </c>
      <c r="M24" s="72">
        <f>IF(RES_hh_tesh_in!M24=0,0,RES_hh_tesh_in!M24/RES_summary!M$21)</f>
        <v>8.365773296547248</v>
      </c>
      <c r="N24" s="72">
        <f>IF(RES_hh_tesh_in!N24=0,0,RES_hh_tesh_in!N24/RES_summary!N$21)</f>
        <v>8.825130149517376</v>
      </c>
      <c r="O24" s="72">
        <f>IF(RES_hh_tesh_in!O24=0,0,RES_hh_tesh_in!O24/RES_summary!O$21)</f>
        <v>9.5497071651768444</v>
      </c>
      <c r="P24" s="72">
        <f>IF(RES_hh_tesh_in!P24=0,0,RES_hh_tesh_in!P24/RES_summary!P$21)</f>
        <v>9.6904527947596506</v>
      </c>
      <c r="Q24" s="72">
        <f>IF(RES_hh_tesh_in!Q24=0,0,RES_hh_tesh_in!Q24/RES_summary!Q$21)</f>
        <v>10.514140873960081</v>
      </c>
      <c r="R24" s="72">
        <f>IF(RES_hh_tesh_in!R24=0,0,RES_hh_tesh_in!R24/RES_summary!R$21)</f>
        <v>11.484346046325076</v>
      </c>
      <c r="S24" s="72">
        <f>IF(RES_hh_tesh_in!S24=0,0,RES_hh_tesh_in!S24/RES_summary!S$21)</f>
        <v>10.774597979854628</v>
      </c>
      <c r="T24" s="72">
        <f>IF(RES_hh_tesh_in!T24=0,0,RES_hh_tesh_in!T24/RES_summary!T$21)</f>
        <v>11.401904889770847</v>
      </c>
      <c r="U24" s="72">
        <f>IF(RES_hh_tesh_in!U24=0,0,RES_hh_tesh_in!U24/RES_summary!U$21)</f>
        <v>11.650662908315814</v>
      </c>
      <c r="V24" s="72">
        <f>IF(RES_hh_tesh_in!V24=0,0,RES_hh_tesh_in!V24/RES_summary!V$21)</f>
        <v>10.453811987970832</v>
      </c>
      <c r="W24" s="72">
        <f>IF(RES_hh_tesh_in!W24=0,0,RES_hh_tesh_in!W24/RES_summary!W$21)</f>
        <v>11.923346512541242</v>
      </c>
      <c r="DA24" s="89" t="s">
        <v>927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8.0864822222349062</v>
      </c>
      <c r="D25" s="74">
        <f>IF(RES_hh_tesh_in!D25=0,0,RES_hh_tesh_in!D25/RES_summary!D$21)</f>
        <v>7.954107754334645</v>
      </c>
      <c r="E25" s="74">
        <f>IF(RES_hh_tesh_in!E25=0,0,RES_hh_tesh_in!E25/RES_summary!E$21)</f>
        <v>8.0885314976316245</v>
      </c>
      <c r="F25" s="74">
        <f>IF(RES_hh_tesh_in!F25=0,0,RES_hh_tesh_in!F25/RES_summary!F$21)</f>
        <v>8.1871753930587925</v>
      </c>
      <c r="G25" s="74">
        <f>IF(RES_hh_tesh_in!G25=0,0,RES_hh_tesh_in!G25/RES_summary!G$21)</f>
        <v>8.5234871626064077</v>
      </c>
      <c r="H25" s="74">
        <f>IF(RES_hh_tesh_in!H25=0,0,RES_hh_tesh_in!H25/RES_summary!H$21)</f>
        <v>8.7177228807972629</v>
      </c>
      <c r="I25" s="74">
        <f>IF(RES_hh_tesh_in!I25=0,0,RES_hh_tesh_in!I25/RES_summary!I$21)</f>
        <v>7.4184664650237258</v>
      </c>
      <c r="J25" s="74">
        <f>IF(RES_hh_tesh_in!J25=0,0,RES_hh_tesh_in!J25/RES_summary!J$21)</f>
        <v>7.3950816158409491</v>
      </c>
      <c r="K25" s="74">
        <f>IF(RES_hh_tesh_in!K25=0,0,RES_hh_tesh_in!K25/RES_summary!K$21)</f>
        <v>8.1964860755631097</v>
      </c>
      <c r="L25" s="74">
        <f>IF(RES_hh_tesh_in!L25=0,0,RES_hh_tesh_in!L25/RES_summary!L$21)</f>
        <v>8.1959902752680573</v>
      </c>
      <c r="M25" s="74">
        <f>IF(RES_hh_tesh_in!M25=0,0,RES_hh_tesh_in!M25/RES_summary!M$21)</f>
        <v>8.57281488716791</v>
      </c>
      <c r="N25" s="74">
        <f>IF(RES_hh_tesh_in!N25=0,0,RES_hh_tesh_in!N25/RES_summary!N$21)</f>
        <v>8.3865016485151394</v>
      </c>
      <c r="O25" s="74">
        <f>IF(RES_hh_tesh_in!O25=0,0,RES_hh_tesh_in!O25/RES_summary!O$21)</f>
        <v>8.9846944752122369</v>
      </c>
      <c r="P25" s="74">
        <f>IF(RES_hh_tesh_in!P25=0,0,RES_hh_tesh_in!P25/RES_summary!P$21)</f>
        <v>9.058035311892489</v>
      </c>
      <c r="Q25" s="74">
        <f>IF(RES_hh_tesh_in!Q25=0,0,RES_hh_tesh_in!Q25/RES_summary!Q$21)</f>
        <v>9.8051331411730409</v>
      </c>
      <c r="R25" s="74">
        <f>IF(RES_hh_tesh_in!R25=0,0,RES_hh_tesh_in!R25/RES_summary!R$21)</f>
        <v>11.130060501366096</v>
      </c>
      <c r="S25" s="74">
        <f>IF(RES_hh_tesh_in!S25=0,0,RES_hh_tesh_in!S25/RES_summary!S$21)</f>
        <v>10.473429599830617</v>
      </c>
      <c r="T25" s="74">
        <f>IF(RES_hh_tesh_in!T25=0,0,RES_hh_tesh_in!T25/RES_summary!T$21)</f>
        <v>11.132576321371554</v>
      </c>
      <c r="U25" s="74">
        <f>IF(RES_hh_tesh_in!U25=0,0,RES_hh_tesh_in!U25/RES_summary!U$21)</f>
        <v>11.031678355219992</v>
      </c>
      <c r="V25" s="74">
        <f>IF(RES_hh_tesh_in!V25=0,0,RES_hh_tesh_in!V25/RES_summary!V$21)</f>
        <v>10.307630645887231</v>
      </c>
      <c r="W25" s="74">
        <f>IF(RES_hh_tesh_in!W25=0,0,RES_hh_tesh_in!W25/RES_summary!W$21)</f>
        <v>11.233199940188243</v>
      </c>
      <c r="DA25" s="90" t="s">
        <v>928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2.5050761842686633</v>
      </c>
      <c r="D26" s="77">
        <f>IF(RES_hh_tesh_in!D26=0,0,RES_hh_tesh_in!D26/RES_summary!D$21)</f>
        <v>2.6055203912517335</v>
      </c>
      <c r="E26" s="77">
        <f>IF(RES_hh_tesh_in!E26=0,0,RES_hh_tesh_in!E26/RES_summary!E$21)</f>
        <v>2.8626925732480979</v>
      </c>
      <c r="F26" s="77">
        <f>IF(RES_hh_tesh_in!F26=0,0,RES_hh_tesh_in!F26/RES_summary!F$21)</f>
        <v>2.8596646220207074</v>
      </c>
      <c r="G26" s="77">
        <f>IF(RES_hh_tesh_in!G26=0,0,RES_hh_tesh_in!G26/RES_summary!G$21)</f>
        <v>3.5363138399800249</v>
      </c>
      <c r="H26" s="77">
        <f>IF(RES_hh_tesh_in!H26=0,0,RES_hh_tesh_in!H26/RES_summary!H$21)</f>
        <v>3.4057100619545513</v>
      </c>
      <c r="I26" s="77">
        <f>IF(RES_hh_tesh_in!I26=0,0,RES_hh_tesh_in!I26/RES_summary!I$21)</f>
        <v>3.4087462805528492</v>
      </c>
      <c r="J26" s="77">
        <f>IF(RES_hh_tesh_in!J26=0,0,RES_hh_tesh_in!J26/RES_summary!J$21)</f>
        <v>3.1213136174220915</v>
      </c>
      <c r="K26" s="77">
        <f>IF(RES_hh_tesh_in!K26=0,0,RES_hh_tesh_in!K26/RES_summary!K$21)</f>
        <v>3.2592458968474904</v>
      </c>
      <c r="L26" s="77">
        <f>IF(RES_hh_tesh_in!L26=0,0,RES_hh_tesh_in!L26/RES_summary!L$21)</f>
        <v>3.4803299694093166</v>
      </c>
      <c r="M26" s="77">
        <f>IF(RES_hh_tesh_in!M26=0,0,RES_hh_tesh_in!M26/RES_summary!M$21)</f>
        <v>3.7115919472691759</v>
      </c>
      <c r="N26" s="77">
        <f>IF(RES_hh_tesh_in!N26=0,0,RES_hh_tesh_in!N26/RES_summary!N$21)</f>
        <v>3.6786736390925747</v>
      </c>
      <c r="O26" s="77">
        <f>IF(RES_hh_tesh_in!O26=0,0,RES_hh_tesh_in!O26/RES_summary!O$21)</f>
        <v>3.6392252523193984</v>
      </c>
      <c r="P26" s="77">
        <f>IF(RES_hh_tesh_in!P26=0,0,RES_hh_tesh_in!P26/RES_summary!P$21)</f>
        <v>3.7001826279833665</v>
      </c>
      <c r="Q26" s="77">
        <f>IF(RES_hh_tesh_in!Q26=0,0,RES_hh_tesh_in!Q26/RES_summary!Q$21)</f>
        <v>3.7179007397639059</v>
      </c>
      <c r="R26" s="77">
        <f>IF(RES_hh_tesh_in!R26=0,0,RES_hh_tesh_in!R26/RES_summary!R$21)</f>
        <v>3.7488786035076318</v>
      </c>
      <c r="S26" s="77">
        <f>IF(RES_hh_tesh_in!S26=0,0,RES_hh_tesh_in!S26/RES_summary!S$21)</f>
        <v>3.7146344222887309</v>
      </c>
      <c r="T26" s="77">
        <f>IF(RES_hh_tesh_in!T26=0,0,RES_hh_tesh_in!T26/RES_summary!T$21)</f>
        <v>3.6279538791830079</v>
      </c>
      <c r="U26" s="77">
        <f>IF(RES_hh_tesh_in!U26=0,0,RES_hh_tesh_in!U26/RES_summary!U$21)</f>
        <v>3.5468109482829835</v>
      </c>
      <c r="V26" s="77">
        <f>IF(RES_hh_tesh_in!V26=0,0,RES_hh_tesh_in!V26/RES_summary!V$21)</f>
        <v>3.3641196387437731</v>
      </c>
      <c r="W26" s="77">
        <f>IF(RES_hh_tesh_in!W26=0,0,RES_hh_tesh_in!W26/RES_summary!W$21)</f>
        <v>3.2988637897198658</v>
      </c>
      <c r="DA26" s="92" t="s">
        <v>929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1.3691890648390159</v>
      </c>
      <c r="D27" s="69">
        <f>IF(RES_hh_tesh_in!D27=0,0,RES_hh_tesh_in!D27/RES_summary!D$21)</f>
        <v>1.3914726970225963</v>
      </c>
      <c r="E27" s="69">
        <f>IF(RES_hh_tesh_in!E27=0,0,RES_hh_tesh_in!E27/RES_summary!E$21)</f>
        <v>1.444606877031593</v>
      </c>
      <c r="F27" s="69">
        <f>IF(RES_hh_tesh_in!F27=0,0,RES_hh_tesh_in!F27/RES_summary!F$21)</f>
        <v>1.5105458169498776</v>
      </c>
      <c r="G27" s="69">
        <f>IF(RES_hh_tesh_in!G27=0,0,RES_hh_tesh_in!G27/RES_summary!G$21)</f>
        <v>1.6104720023591421</v>
      </c>
      <c r="H27" s="69">
        <f>IF(RES_hh_tesh_in!H27=0,0,RES_hh_tesh_in!H27/RES_summary!H$21)</f>
        <v>1.6593479888237952</v>
      </c>
      <c r="I27" s="69">
        <f>IF(RES_hh_tesh_in!I27=0,0,RES_hh_tesh_in!I27/RES_summary!I$21)</f>
        <v>1.6202971273494366</v>
      </c>
      <c r="J27" s="69">
        <f>IF(RES_hh_tesh_in!J27=0,0,RES_hh_tesh_in!J27/RES_summary!J$21)</f>
        <v>1.5235908062649057</v>
      </c>
      <c r="K27" s="69">
        <f>IF(RES_hh_tesh_in!K27=0,0,RES_hh_tesh_in!K27/RES_summary!K$21)</f>
        <v>1.6908907330256848</v>
      </c>
      <c r="L27" s="69">
        <f>IF(RES_hh_tesh_in!L27=0,0,RES_hh_tesh_in!L27/RES_summary!L$21)</f>
        <v>1.8666964731444264</v>
      </c>
      <c r="M27" s="69">
        <f>IF(RES_hh_tesh_in!M27=0,0,RES_hh_tesh_in!M27/RES_summary!M$21)</f>
        <v>1.880575677535868</v>
      </c>
      <c r="N27" s="69">
        <f>IF(RES_hh_tesh_in!N27=0,0,RES_hh_tesh_in!N27/RES_summary!N$21)</f>
        <v>1.9123425858193401</v>
      </c>
      <c r="O27" s="69">
        <f>IF(RES_hh_tesh_in!O27=0,0,RES_hh_tesh_in!O27/RES_summary!O$21)</f>
        <v>2.0714111841260028</v>
      </c>
      <c r="P27" s="69">
        <f>IF(RES_hh_tesh_in!P27=0,0,RES_hh_tesh_in!P27/RES_summary!P$21)</f>
        <v>2.1116328371425581</v>
      </c>
      <c r="Q27" s="69">
        <f>IF(RES_hh_tesh_in!Q27=0,0,RES_hh_tesh_in!Q27/RES_summary!Q$21)</f>
        <v>2.2903977135801941</v>
      </c>
      <c r="R27" s="69">
        <f>IF(RES_hh_tesh_in!R27=0,0,RES_hh_tesh_in!R27/RES_summary!R$21)</f>
        <v>2.3435101828813441</v>
      </c>
      <c r="S27" s="69">
        <f>IF(RES_hh_tesh_in!S27=0,0,RES_hh_tesh_in!S27/RES_summary!S$21)</f>
        <v>2.5513625755105602</v>
      </c>
      <c r="T27" s="69">
        <f>IF(RES_hh_tesh_in!T27=0,0,RES_hh_tesh_in!T27/RES_summary!T$21)</f>
        <v>2.6864735716536821</v>
      </c>
      <c r="U27" s="69">
        <f>IF(RES_hh_tesh_in!U27=0,0,RES_hh_tesh_in!U27/RES_summary!U$21)</f>
        <v>2.7128614044581196</v>
      </c>
      <c r="V27" s="69">
        <f>IF(RES_hh_tesh_in!V27=0,0,RES_hh_tesh_in!V27/RES_summary!V$21)</f>
        <v>2.6729757150280427</v>
      </c>
      <c r="W27" s="69">
        <f>IF(RES_hh_tesh_in!W27=0,0,RES_hh_tesh_in!W27/RES_summary!W$21)</f>
        <v>2.7279212503565113</v>
      </c>
      <c r="DA27" s="88" t="s">
        <v>930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0</v>
      </c>
      <c r="E28" s="72">
        <f>IF(RES_hh_tesh_in!E28=0,0,RES_hh_tesh_in!E28/RES_summary!E$21)</f>
        <v>0</v>
      </c>
      <c r="F28" s="72">
        <f>IF(RES_hh_tesh_in!F28=0,0,RES_hh_tesh_in!F28/RES_summary!F$21)</f>
        <v>0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0</v>
      </c>
      <c r="K28" s="72">
        <f>IF(RES_hh_tesh_in!K28=0,0,RES_hh_tesh_in!K28/RES_summary!K$21)</f>
        <v>0</v>
      </c>
      <c r="L28" s="72">
        <f>IF(RES_hh_tesh_in!L28=0,0,RES_hh_tesh_in!L28/RES_summary!L$21)</f>
        <v>0</v>
      </c>
      <c r="M28" s="72">
        <f>IF(RES_hh_tesh_in!M28=0,0,RES_hh_tesh_in!M28/RES_summary!M$21)</f>
        <v>0</v>
      </c>
      <c r="N28" s="72">
        <f>IF(RES_hh_tesh_in!N28=0,0,RES_hh_tesh_in!N28/RES_summary!N$21)</f>
        <v>0</v>
      </c>
      <c r="O28" s="72">
        <f>IF(RES_hh_tesh_in!O28=0,0,RES_hh_tesh_in!O28/RES_summary!O$21)</f>
        <v>0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DA28" s="89" t="s">
        <v>931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0</v>
      </c>
      <c r="D29" s="72">
        <f>IF(RES_hh_tesh_in!D29=0,0,RES_hh_tesh_in!D29/RES_summary!D$21)</f>
        <v>0</v>
      </c>
      <c r="E29" s="72">
        <f>IF(RES_hh_tesh_in!E29=0,0,RES_hh_tesh_in!E29/RES_summary!E$21)</f>
        <v>0</v>
      </c>
      <c r="F29" s="72">
        <f>IF(RES_hh_tesh_in!F29=0,0,RES_hh_tesh_in!F29/RES_summary!F$21)</f>
        <v>0</v>
      </c>
      <c r="G29" s="72">
        <f>IF(RES_hh_tesh_in!G29=0,0,RES_hh_tesh_in!G29/RES_summary!G$21)</f>
        <v>0</v>
      </c>
      <c r="H29" s="72">
        <f>IF(RES_hh_tesh_in!H29=0,0,RES_hh_tesh_in!H29/RES_summary!H$21)</f>
        <v>0</v>
      </c>
      <c r="I29" s="72">
        <f>IF(RES_hh_tesh_in!I29=0,0,RES_hh_tesh_in!I29/RES_summary!I$21)</f>
        <v>0</v>
      </c>
      <c r="J29" s="72">
        <f>IF(RES_hh_tesh_in!J29=0,0,RES_hh_tesh_in!J29/RES_summary!J$21)</f>
        <v>0</v>
      </c>
      <c r="K29" s="72">
        <f>IF(RES_hh_tesh_in!K29=0,0,RES_hh_tesh_in!K29/RES_summary!K$21)</f>
        <v>0</v>
      </c>
      <c r="L29" s="72">
        <f>IF(RES_hh_tesh_in!L29=0,0,RES_hh_tesh_in!L29/RES_summary!L$21)</f>
        <v>0</v>
      </c>
      <c r="M29" s="72">
        <f>IF(RES_hh_tesh_in!M29=0,0,RES_hh_tesh_in!M29/RES_summary!M$21)</f>
        <v>0</v>
      </c>
      <c r="N29" s="72">
        <f>IF(RES_hh_tesh_in!N29=0,0,RES_hh_tesh_in!N29/RES_summary!N$21)</f>
        <v>0</v>
      </c>
      <c r="O29" s="72">
        <f>IF(RES_hh_tesh_in!O29=0,0,RES_hh_tesh_in!O29/RES_summary!O$21)</f>
        <v>0</v>
      </c>
      <c r="P29" s="72">
        <f>IF(RES_hh_tesh_in!P29=0,0,RES_hh_tesh_in!P29/RES_summary!P$21)</f>
        <v>0</v>
      </c>
      <c r="Q29" s="72">
        <f>IF(RES_hh_tesh_in!Q29=0,0,RES_hh_tesh_in!Q29/RES_summary!Q$21)</f>
        <v>0</v>
      </c>
      <c r="R29" s="72">
        <f>IF(RES_hh_tesh_in!R29=0,0,RES_hh_tesh_in!R29/RES_summary!R$21)</f>
        <v>0</v>
      </c>
      <c r="S29" s="72">
        <f>IF(RES_hh_tesh_in!S29=0,0,RES_hh_tesh_in!S29/RES_summary!S$21)</f>
        <v>0</v>
      </c>
      <c r="T29" s="72">
        <f>IF(RES_hh_tesh_in!T29=0,0,RES_hh_tesh_in!T29/RES_summary!T$21)</f>
        <v>0</v>
      </c>
      <c r="U29" s="72">
        <f>IF(RES_hh_tesh_in!U29=0,0,RES_hh_tesh_in!U29/RES_summary!U$21)</f>
        <v>0</v>
      </c>
      <c r="V29" s="72">
        <f>IF(RES_hh_tesh_in!V29=0,0,RES_hh_tesh_in!V29/RES_summary!V$21)</f>
        <v>0</v>
      </c>
      <c r="W29" s="72">
        <f>IF(RES_hh_tesh_in!W29=0,0,RES_hh_tesh_in!W29/RES_summary!W$21)</f>
        <v>0</v>
      </c>
      <c r="DA29" s="89" t="s">
        <v>932</v>
      </c>
    </row>
    <row r="30" spans="1:105" ht="12" customHeight="1" x14ac:dyDescent="0.25">
      <c r="A30" s="28" t="s">
        <v>192</v>
      </c>
      <c r="B30" s="72"/>
      <c r="C30" s="72">
        <f>IF(RES_hh_tesh_in!C30=0,0,RES_hh_tesh_in!C30/RES_summary!C$21)</f>
        <v>1.5471731172754426</v>
      </c>
      <c r="D30" s="72">
        <f>IF(RES_hh_tesh_in!D30=0,0,RES_hh_tesh_in!D30/RES_summary!D$21)</f>
        <v>0</v>
      </c>
      <c r="E30" s="72">
        <f>IF(RES_hh_tesh_in!E30=0,0,RES_hh_tesh_in!E30/RES_summary!E$21)</f>
        <v>0</v>
      </c>
      <c r="F30" s="72">
        <f>IF(RES_hh_tesh_in!F30=0,0,RES_hh_tesh_in!F30/RES_summary!F$21)</f>
        <v>0</v>
      </c>
      <c r="G30" s="72">
        <f>IF(RES_hh_tesh_in!G30=0,0,RES_hh_tesh_in!G30/RES_summary!G$21)</f>
        <v>0</v>
      </c>
      <c r="H30" s="72">
        <f>IF(RES_hh_tesh_in!H30=0,0,RES_hh_tesh_in!H30/RES_summary!H$21)</f>
        <v>1.3499133631703166</v>
      </c>
      <c r="I30" s="72">
        <f>IF(RES_hh_tesh_in!I30=0,0,RES_hh_tesh_in!I30/RES_summary!I$21)</f>
        <v>1.1356546125011693</v>
      </c>
      <c r="J30" s="72">
        <f>IF(RES_hh_tesh_in!J30=0,0,RES_hh_tesh_in!J30/RES_summary!J$21)</f>
        <v>1.6976081170818338</v>
      </c>
      <c r="K30" s="72">
        <f>IF(RES_hh_tesh_in!K30=0,0,RES_hh_tesh_in!K30/RES_summary!K$21)</f>
        <v>2.0570355223967574</v>
      </c>
      <c r="L30" s="72">
        <f>IF(RES_hh_tesh_in!L30=0,0,RES_hh_tesh_in!L30/RES_summary!L$21)</f>
        <v>2.0792511876796334</v>
      </c>
      <c r="M30" s="72">
        <f>IF(RES_hh_tesh_in!M30=0,0,RES_hh_tesh_in!M30/RES_summary!M$21)</f>
        <v>0</v>
      </c>
      <c r="N30" s="72">
        <f>IF(RES_hh_tesh_in!N30=0,0,RES_hh_tesh_in!N30/RES_summary!N$21)</f>
        <v>0</v>
      </c>
      <c r="O30" s="72">
        <f>IF(RES_hh_tesh_in!O30=0,0,RES_hh_tesh_in!O30/RES_summary!O$21)</f>
        <v>1.9695720637376117</v>
      </c>
      <c r="P30" s="72">
        <f>IF(RES_hh_tesh_in!P30=0,0,RES_hh_tesh_in!P30/RES_summary!P$21)</f>
        <v>2.1368869516550779</v>
      </c>
      <c r="Q30" s="72">
        <f>IF(RES_hh_tesh_in!Q30=0,0,RES_hh_tesh_in!Q30/RES_summary!Q$21)</f>
        <v>2.3654017270672933</v>
      </c>
      <c r="R30" s="72">
        <f>IF(RES_hh_tesh_in!R30=0,0,RES_hh_tesh_in!R30/RES_summary!R$21)</f>
        <v>0</v>
      </c>
      <c r="S30" s="72">
        <f>IF(RES_hh_tesh_in!S30=0,0,RES_hh_tesh_in!S30/RES_summary!S$21)</f>
        <v>0</v>
      </c>
      <c r="T30" s="72">
        <f>IF(RES_hh_tesh_in!T30=0,0,RES_hh_tesh_in!T30/RES_summary!T$21)</f>
        <v>0</v>
      </c>
      <c r="U30" s="72">
        <f>IF(RES_hh_tesh_in!U30=0,0,RES_hh_tesh_in!U30/RES_summary!U$21)</f>
        <v>0</v>
      </c>
      <c r="V30" s="72">
        <f>IF(RES_hh_tesh_in!V30=0,0,RES_hh_tesh_in!V30/RES_summary!V$21)</f>
        <v>0</v>
      </c>
      <c r="W30" s="72">
        <f>IF(RES_hh_tesh_in!W30=0,0,RES_hh_tesh_in!W30/RES_summary!W$21)</f>
        <v>0</v>
      </c>
      <c r="DA30" s="89" t="s">
        <v>933</v>
      </c>
    </row>
    <row r="31" spans="1:105" ht="12" customHeight="1" x14ac:dyDescent="0.25">
      <c r="A31" s="28" t="s">
        <v>207</v>
      </c>
      <c r="B31" s="72"/>
      <c r="C31" s="72">
        <f>IF(RES_hh_tesh_in!C31=0,0,RES_hh_tesh_in!C31/RES_summary!C$21)</f>
        <v>0</v>
      </c>
      <c r="D31" s="72">
        <f>IF(RES_hh_tesh_in!D31=0,0,RES_hh_tesh_in!D31/RES_summary!D$21)</f>
        <v>0</v>
      </c>
      <c r="E31" s="72">
        <f>IF(RES_hh_tesh_in!E31=0,0,RES_hh_tesh_in!E31/RES_summary!E$21)</f>
        <v>0</v>
      </c>
      <c r="F31" s="72">
        <f>IF(RES_hh_tesh_in!F31=0,0,RES_hh_tesh_in!F31/RES_summary!F$21)</f>
        <v>0</v>
      </c>
      <c r="G31" s="72">
        <f>IF(RES_hh_tesh_in!G31=0,0,RES_hh_tesh_in!G31/RES_summary!G$21)</f>
        <v>0</v>
      </c>
      <c r="H31" s="72">
        <f>IF(RES_hh_tesh_in!H31=0,0,RES_hh_tesh_in!H31/RES_summary!H$21)</f>
        <v>0</v>
      </c>
      <c r="I31" s="72">
        <f>IF(RES_hh_tesh_in!I31=0,0,RES_hh_tesh_in!I31/RES_summary!I$21)</f>
        <v>0</v>
      </c>
      <c r="J31" s="72">
        <f>IF(RES_hh_tesh_in!J31=0,0,RES_hh_tesh_in!J31/RES_summary!J$21)</f>
        <v>0</v>
      </c>
      <c r="K31" s="72">
        <f>IF(RES_hh_tesh_in!K31=0,0,RES_hh_tesh_in!K31/RES_summary!K$21)</f>
        <v>0</v>
      </c>
      <c r="L31" s="72">
        <f>IF(RES_hh_tesh_in!L31=0,0,RES_hh_tesh_in!L31/RES_summary!L$21)</f>
        <v>0</v>
      </c>
      <c r="M31" s="72">
        <f>IF(RES_hh_tesh_in!M31=0,0,RES_hh_tesh_in!M31/RES_summary!M$21)</f>
        <v>0</v>
      </c>
      <c r="N31" s="72">
        <f>IF(RES_hh_tesh_in!N31=0,0,RES_hh_tesh_in!N31/RES_summary!N$21)</f>
        <v>0</v>
      </c>
      <c r="O31" s="72">
        <f>IF(RES_hh_tesh_in!O31=0,0,RES_hh_tesh_in!O31/RES_summary!O$21)</f>
        <v>0</v>
      </c>
      <c r="P31" s="72">
        <f>IF(RES_hh_tesh_in!P31=0,0,RES_hh_tesh_in!P31/RES_summary!P$21)</f>
        <v>0</v>
      </c>
      <c r="Q31" s="72">
        <f>IF(RES_hh_tesh_in!Q31=0,0,RES_hh_tesh_in!Q31/RES_summary!Q$21)</f>
        <v>0</v>
      </c>
      <c r="R31" s="72">
        <f>IF(RES_hh_tesh_in!R31=0,0,RES_hh_tesh_in!R31/RES_summary!R$21)</f>
        <v>0</v>
      </c>
      <c r="S31" s="72">
        <f>IF(RES_hh_tesh_in!S31=0,0,RES_hh_tesh_in!S31/RES_summary!S$21)</f>
        <v>0</v>
      </c>
      <c r="T31" s="72">
        <f>IF(RES_hh_tesh_in!T31=0,0,RES_hh_tesh_in!T31/RES_summary!T$21)</f>
        <v>0</v>
      </c>
      <c r="U31" s="72">
        <f>IF(RES_hh_tesh_in!U31=0,0,RES_hh_tesh_in!U31/RES_summary!U$21)</f>
        <v>0</v>
      </c>
      <c r="V31" s="72">
        <f>IF(RES_hh_tesh_in!V31=0,0,RES_hh_tesh_in!V31/RES_summary!V$21)</f>
        <v>0</v>
      </c>
      <c r="W31" s="72">
        <f>IF(RES_hh_tesh_in!W31=0,0,RES_hh_tesh_in!W31/RES_summary!W$21)</f>
        <v>0</v>
      </c>
      <c r="DA31" s="89" t="s">
        <v>934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1.3686832009350576</v>
      </c>
      <c r="D32" s="77">
        <f>IF(RES_hh_tesh_in!D32=0,0,RES_hh_tesh_in!D32/RES_summary!D$21)</f>
        <v>1.3914726970225963</v>
      </c>
      <c r="E32" s="77">
        <f>IF(RES_hh_tesh_in!E32=0,0,RES_hh_tesh_in!E32/RES_summary!E$21)</f>
        <v>1.444606877031593</v>
      </c>
      <c r="F32" s="77">
        <f>IF(RES_hh_tesh_in!F32=0,0,RES_hh_tesh_in!F32/RES_summary!F$21)</f>
        <v>1.5105458169498776</v>
      </c>
      <c r="G32" s="77">
        <f>IF(RES_hh_tesh_in!G32=0,0,RES_hh_tesh_in!G32/RES_summary!G$21)</f>
        <v>1.6104720023591421</v>
      </c>
      <c r="H32" s="77">
        <f>IF(RES_hh_tesh_in!H32=0,0,RES_hh_tesh_in!H32/RES_summary!H$21)</f>
        <v>1.6597946013934406</v>
      </c>
      <c r="I32" s="77">
        <f>IF(RES_hh_tesh_in!I32=0,0,RES_hh_tesh_in!I32/RES_summary!I$21)</f>
        <v>1.6337469869983952</v>
      </c>
      <c r="J32" s="77">
        <f>IF(RES_hh_tesh_in!J32=0,0,RES_hh_tesh_in!J32/RES_summary!J$21)</f>
        <v>1.5176866044715047</v>
      </c>
      <c r="K32" s="77">
        <f>IF(RES_hh_tesh_in!K32=0,0,RES_hh_tesh_in!K32/RES_summary!K$21)</f>
        <v>1.6824936906736878</v>
      </c>
      <c r="L32" s="77">
        <f>IF(RES_hh_tesh_in!L32=0,0,RES_hh_tesh_in!L32/RES_summary!L$21)</f>
        <v>1.86599490366181</v>
      </c>
      <c r="M32" s="77">
        <f>IF(RES_hh_tesh_in!M32=0,0,RES_hh_tesh_in!M32/RES_summary!M$21)</f>
        <v>1.880575677535868</v>
      </c>
      <c r="N32" s="77">
        <f>IF(RES_hh_tesh_in!N32=0,0,RES_hh_tesh_in!N32/RES_summary!N$21)</f>
        <v>1.9123425858193401</v>
      </c>
      <c r="O32" s="77">
        <f>IF(RES_hh_tesh_in!O32=0,0,RES_hh_tesh_in!O32/RES_summary!O$21)</f>
        <v>2.071415605522045</v>
      </c>
      <c r="P32" s="77">
        <f>IF(RES_hh_tesh_in!P32=0,0,RES_hh_tesh_in!P32/RES_summary!P$21)</f>
        <v>2.1115223404763808</v>
      </c>
      <c r="Q32" s="77">
        <f>IF(RES_hh_tesh_in!Q32=0,0,RES_hh_tesh_in!Q32/RES_summary!Q$21)</f>
        <v>2.2902898475550049</v>
      </c>
      <c r="R32" s="77">
        <f>IF(RES_hh_tesh_in!R32=0,0,RES_hh_tesh_in!R32/RES_summary!R$21)</f>
        <v>2.3435101828813441</v>
      </c>
      <c r="S32" s="77">
        <f>IF(RES_hh_tesh_in!S32=0,0,RES_hh_tesh_in!S32/RES_summary!S$21)</f>
        <v>2.5513625755105602</v>
      </c>
      <c r="T32" s="77">
        <f>IF(RES_hh_tesh_in!T32=0,0,RES_hh_tesh_in!T32/RES_summary!T$21)</f>
        <v>2.6864735716536821</v>
      </c>
      <c r="U32" s="77">
        <f>IF(RES_hh_tesh_in!U32=0,0,RES_hh_tesh_in!U32/RES_summary!U$21)</f>
        <v>2.7128614044581196</v>
      </c>
      <c r="V32" s="77">
        <f>IF(RES_hh_tesh_in!V32=0,0,RES_hh_tesh_in!V32/RES_summary!V$21)</f>
        <v>2.6729757150280427</v>
      </c>
      <c r="W32" s="77">
        <f>IF(RES_hh_tesh_in!W32=0,0,RES_hh_tesh_in!W32/RES_summary!W$21)</f>
        <v>2.7279212503565113</v>
      </c>
      <c r="DA32" s="92" t="s">
        <v>935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1.1105316720397411</v>
      </c>
      <c r="D3" s="65">
        <f>IF(RES_hh_emih_in!D3=0,0,RES_hh_emih_in!D3/RES_summary!D$21)</f>
        <v>7.7429581680241971E-2</v>
      </c>
      <c r="E3" s="65">
        <f>IF(RES_hh_emih_in!E3=0,0,RES_hh_emih_in!E3/RES_summary!E$21)</f>
        <v>6.3945602293503351E-2</v>
      </c>
      <c r="F3" s="65">
        <f>IF(RES_hh_emih_in!F3=0,0,RES_hh_emih_in!F3/RES_summary!F$21)</f>
        <v>3.51075031641064E-2</v>
      </c>
      <c r="G3" s="65">
        <f>IF(RES_hh_emih_in!G3=0,0,RES_hh_emih_in!G3/RES_summary!G$21)</f>
        <v>3.2024619494121627</v>
      </c>
      <c r="H3" s="65">
        <f>IF(RES_hh_emih_in!H3=0,0,RES_hh_emih_in!H3/RES_summary!H$21)</f>
        <v>0.13838036876777343</v>
      </c>
      <c r="I3" s="65">
        <f>IF(RES_hh_emih_in!I3=0,0,RES_hh_emih_in!I3/RES_summary!I$21)</f>
        <v>1.5871763838288291</v>
      </c>
      <c r="J3" s="65">
        <f>IF(RES_hh_emih_in!J3=0,0,RES_hh_emih_in!J3/RES_summary!J$21)</f>
        <v>0.74380728217120162</v>
      </c>
      <c r="K3" s="65">
        <f>IF(RES_hh_emih_in!K3=0,0,RES_hh_emih_in!K3/RES_summary!K$21)</f>
        <v>1.2909264921584762</v>
      </c>
      <c r="L3" s="65">
        <f>IF(RES_hh_emih_in!L3=0,0,RES_hh_emih_in!L3/RES_summary!L$21)</f>
        <v>1.4880657255520728</v>
      </c>
      <c r="M3" s="65">
        <f>IF(RES_hh_emih_in!M3=0,0,RES_hh_emih_in!M3/RES_summary!M$21)</f>
        <v>2.6950463312875219</v>
      </c>
      <c r="N3" s="65">
        <f>IF(RES_hh_emih_in!N3=0,0,RES_hh_emih_in!N3/RES_summary!N$21)</f>
        <v>3.5518817782349466</v>
      </c>
      <c r="O3" s="65">
        <f>IF(RES_hh_emih_in!O3=0,0,RES_hh_emih_in!O3/RES_summary!O$21)</f>
        <v>3.2994638572120487</v>
      </c>
      <c r="P3" s="65">
        <f>IF(RES_hh_emih_in!P3=0,0,RES_hh_emih_in!P3/RES_summary!P$21)</f>
        <v>0.64171500329313003</v>
      </c>
      <c r="Q3" s="65">
        <f>IF(RES_hh_emih_in!Q3=0,0,RES_hh_emih_in!Q3/RES_summary!Q$21)</f>
        <v>0.11459695111205881</v>
      </c>
      <c r="R3" s="65">
        <f>IF(RES_hh_emih_in!R3=0,0,RES_hh_emih_in!R3/RES_summary!R$21)</f>
        <v>1.0416478766029833E-2</v>
      </c>
      <c r="S3" s="65">
        <f>IF(RES_hh_emih_in!S3=0,0,RES_hh_emih_in!S3/RES_summary!S$21)</f>
        <v>1.6044217645098859E-2</v>
      </c>
      <c r="T3" s="65">
        <f>IF(RES_hh_emih_in!T3=0,0,RES_hh_emih_in!T3/RES_summary!T$21)</f>
        <v>9.9295977007244102E-2</v>
      </c>
      <c r="U3" s="65">
        <f>IF(RES_hh_emih_in!U3=0,0,RES_hh_emih_in!U3/RES_summary!U$21)</f>
        <v>0.56031224728511053</v>
      </c>
      <c r="V3" s="65">
        <f>IF(RES_hh_emih_in!V3=0,0,RES_hh_emih_in!V3/RES_summary!V$21)</f>
        <v>0.91241675020631496</v>
      </c>
      <c r="W3" s="65">
        <f>IF(RES_hh_emih_in!W3=0,0,RES_hh_emih_in!W3/RES_summary!W$21)</f>
        <v>0.74095325390588473</v>
      </c>
      <c r="DA3" s="87" t="s">
        <v>937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1.0538255026761805</v>
      </c>
      <c r="D4" s="69">
        <f>IF(RES_hh_emih_in!D4=0,0,RES_hh_emih_in!D4/RES_summary!D$21)</f>
        <v>6.7813008606900468E-2</v>
      </c>
      <c r="E4" s="69">
        <f>IF(RES_hh_emih_in!E4=0,0,RES_hh_emih_in!E4/RES_summary!E$21)</f>
        <v>5.567674219887106E-2</v>
      </c>
      <c r="F4" s="69">
        <f>IF(RES_hh_emih_in!F4=0,0,RES_hh_emih_in!F4/RES_summary!F$21)</f>
        <v>3.0039951331965388E-2</v>
      </c>
      <c r="G4" s="69">
        <f>IF(RES_hh_emih_in!G4=0,0,RES_hh_emih_in!G4/RES_summary!G$21)</f>
        <v>3.0248655605371644</v>
      </c>
      <c r="H4" s="69">
        <f>IF(RES_hh_emih_in!H4=0,0,RES_hh_emih_in!H4/RES_summary!H$21)</f>
        <v>0.12810405534523517</v>
      </c>
      <c r="I4" s="69">
        <f>IF(RES_hh_emih_in!I4=0,0,RES_hh_emih_in!I4/RES_summary!I$21)</f>
        <v>1.4671750228785934</v>
      </c>
      <c r="J4" s="69">
        <f>IF(RES_hh_emih_in!J4=0,0,RES_hh_emih_in!J4/RES_summary!J$21)</f>
        <v>0.683722222852714</v>
      </c>
      <c r="K4" s="69">
        <f>IF(RES_hh_emih_in!K4=0,0,RES_hh_emih_in!K4/RES_summary!K$21)</f>
        <v>1.1917236658828032</v>
      </c>
      <c r="L4" s="69">
        <f>IF(RES_hh_emih_in!L4=0,0,RES_hh_emih_in!L4/RES_summary!L$21)</f>
        <v>1.3947818904271765</v>
      </c>
      <c r="M4" s="69">
        <f>IF(RES_hh_emih_in!M4=0,0,RES_hh_emih_in!M4/RES_summary!M$21)</f>
        <v>2.5170926553426529</v>
      </c>
      <c r="N4" s="69">
        <f>IF(RES_hh_emih_in!N4=0,0,RES_hh_emih_in!N4/RES_summary!N$21)</f>
        <v>3.3274461010784897</v>
      </c>
      <c r="O4" s="69">
        <f>IF(RES_hh_emih_in!O4=0,0,RES_hh_emih_in!O4/RES_summary!O$21)</f>
        <v>3.068335601100868</v>
      </c>
      <c r="P4" s="69">
        <f>IF(RES_hh_emih_in!P4=0,0,RES_hh_emih_in!P4/RES_summary!P$21)</f>
        <v>0.58979961825382798</v>
      </c>
      <c r="Q4" s="69">
        <f>IF(RES_hh_emih_in!Q4=0,0,RES_hh_emih_in!Q4/RES_summary!Q$21)</f>
        <v>0.10662746400239231</v>
      </c>
      <c r="R4" s="69">
        <f>IF(RES_hh_emih_in!R4=0,0,RES_hh_emih_in!R4/RES_summary!R$21)</f>
        <v>6.1186836149134368E-3</v>
      </c>
      <c r="S4" s="69">
        <f>IF(RES_hh_emih_in!S4=0,0,RES_hh_emih_in!S4/RES_summary!S$21)</f>
        <v>1.1150451781047047E-2</v>
      </c>
      <c r="T4" s="69">
        <f>IF(RES_hh_emih_in!T4=0,0,RES_hh_emih_in!T4/RES_summary!T$21)</f>
        <v>8.9738440993043095E-2</v>
      </c>
      <c r="U4" s="69">
        <f>IF(RES_hh_emih_in!U4=0,0,RES_hh_emih_in!U4/RES_summary!U$21)</f>
        <v>0.54088661168801044</v>
      </c>
      <c r="V4" s="69">
        <f>IF(RES_hh_emih_in!V4=0,0,RES_hh_emih_in!V4/RES_summary!V$21)</f>
        <v>0.86199599699020912</v>
      </c>
      <c r="W4" s="69">
        <f>IF(RES_hh_emih_in!W4=0,0,RES_hh_emih_in!W4/RES_summary!W$21)</f>
        <v>0.72131352625710499</v>
      </c>
      <c r="DA4" s="88" t="s">
        <v>938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0</v>
      </c>
      <c r="D5" s="72">
        <f>IF(RES_hh_emih_in!D5=0,0,RES_hh_emih_in!D5/RES_summary!D$21)</f>
        <v>0</v>
      </c>
      <c r="E5" s="72">
        <f>IF(RES_hh_emih_in!E5=0,0,RES_hh_emih_in!E5/RES_summary!E$21)</f>
        <v>0</v>
      </c>
      <c r="F5" s="72">
        <f>IF(RES_hh_emih_in!F5=0,0,RES_hh_emih_in!F5/RES_summary!F$21)</f>
        <v>0</v>
      </c>
      <c r="G5" s="72">
        <f>IF(RES_hh_emih_in!G5=0,0,RES_hh_emih_in!G5/RES_summary!G$21)</f>
        <v>0</v>
      </c>
      <c r="H5" s="72">
        <f>IF(RES_hh_emih_in!H5=0,0,RES_hh_emih_in!H5/RES_summary!H$21)</f>
        <v>0</v>
      </c>
      <c r="I5" s="72">
        <f>IF(RES_hh_emih_in!I5=0,0,RES_hh_emih_in!I5/RES_summary!I$21)</f>
        <v>0</v>
      </c>
      <c r="J5" s="72">
        <f>IF(RES_hh_emih_in!J5=0,0,RES_hh_emih_in!J5/RES_summary!J$21)</f>
        <v>0</v>
      </c>
      <c r="K5" s="72">
        <f>IF(RES_hh_emih_in!K5=0,0,RES_hh_emih_in!K5/RES_summary!K$21)</f>
        <v>0</v>
      </c>
      <c r="L5" s="72">
        <f>IF(RES_hh_emih_in!L5=0,0,RES_hh_emih_in!L5/RES_summary!L$21)</f>
        <v>0</v>
      </c>
      <c r="M5" s="72">
        <f>IF(RES_hh_emih_in!M5=0,0,RES_hh_emih_in!M5/RES_summary!M$21)</f>
        <v>0</v>
      </c>
      <c r="N5" s="72">
        <f>IF(RES_hh_emih_in!N5=0,0,RES_hh_emih_in!N5/RES_summary!N$21)</f>
        <v>0</v>
      </c>
      <c r="O5" s="72">
        <f>IF(RES_hh_emih_in!O5=0,0,RES_hh_emih_in!O5/RES_summary!O$21)</f>
        <v>0</v>
      </c>
      <c r="P5" s="72">
        <f>IF(RES_hh_emih_in!P5=0,0,RES_hh_emih_in!P5/RES_summary!P$21)</f>
        <v>0</v>
      </c>
      <c r="Q5" s="72">
        <f>IF(RES_hh_emih_in!Q5=0,0,RES_hh_emih_in!Q5/RES_summary!Q$21)</f>
        <v>0</v>
      </c>
      <c r="R5" s="72">
        <f>IF(RES_hh_emih_in!R5=0,0,RES_hh_emih_in!R5/RES_summary!R$21)</f>
        <v>0</v>
      </c>
      <c r="S5" s="72">
        <f>IF(RES_hh_emih_in!S5=0,0,RES_hh_emih_in!S5/RES_summary!S$21)</f>
        <v>0</v>
      </c>
      <c r="T5" s="72">
        <f>IF(RES_hh_emih_in!T5=0,0,RES_hh_emih_in!T5/RES_summary!T$21)</f>
        <v>0</v>
      </c>
      <c r="U5" s="72">
        <f>IF(RES_hh_emih_in!U5=0,0,RES_hh_emih_in!U5/RES_summary!U$21)</f>
        <v>0</v>
      </c>
      <c r="V5" s="72">
        <f>IF(RES_hh_emih_in!V5=0,0,RES_hh_emih_in!V5/RES_summary!V$21)</f>
        <v>0</v>
      </c>
      <c r="W5" s="72">
        <f>IF(RES_hh_emih_in!W5=0,0,RES_hh_emih_in!W5/RES_summary!W$21)</f>
        <v>0</v>
      </c>
      <c r="DA5" s="89" t="s">
        <v>939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0</v>
      </c>
      <c r="D6" s="72">
        <f>IF(RES_hh_emih_in!D6=0,0,RES_hh_emih_in!D6/RES_summary!D$21)</f>
        <v>49.198337744306286</v>
      </c>
      <c r="E6" s="72">
        <f>IF(RES_hh_emih_in!E6=0,0,RES_hh_emih_in!E6/RES_summary!E$21)</f>
        <v>57.135472844481477</v>
      </c>
      <c r="F6" s="72">
        <f>IF(RES_hh_emih_in!F6=0,0,RES_hh_emih_in!F6/RES_summary!F$21)</f>
        <v>42.572265616469203</v>
      </c>
      <c r="G6" s="72">
        <f>IF(RES_hh_emih_in!G6=0,0,RES_hh_emih_in!G6/RES_summary!G$21)</f>
        <v>55.136415100782315</v>
      </c>
      <c r="H6" s="72">
        <f>IF(RES_hh_emih_in!H6=0,0,RES_hh_emih_in!H6/RES_summary!H$21)</f>
        <v>48.260574215389624</v>
      </c>
      <c r="I6" s="72">
        <f>IF(RES_hh_emih_in!I6=0,0,RES_hh_emih_in!I6/RES_summary!I$21)</f>
        <v>49.4354723870659</v>
      </c>
      <c r="J6" s="72">
        <f>IF(RES_hh_emih_in!J6=0,0,RES_hh_emih_in!J6/RES_summary!J$21)</f>
        <v>45.24717463890827</v>
      </c>
      <c r="K6" s="72">
        <f>IF(RES_hh_emih_in!K6=0,0,RES_hh_emih_in!K6/RES_summary!K$21)</f>
        <v>44.108920130891669</v>
      </c>
      <c r="L6" s="72">
        <f>IF(RES_hh_emih_in!L6=0,0,RES_hh_emih_in!L6/RES_summary!L$21)</f>
        <v>0</v>
      </c>
      <c r="M6" s="72">
        <f>IF(RES_hh_emih_in!M6=0,0,RES_hh_emih_in!M6/RES_summary!M$21)</f>
        <v>0</v>
      </c>
      <c r="N6" s="72">
        <f>IF(RES_hh_emih_in!N6=0,0,RES_hh_emih_in!N6/RES_summary!N$21)</f>
        <v>42.314459151627752</v>
      </c>
      <c r="O6" s="72">
        <f>IF(RES_hh_emih_in!O6=0,0,RES_hh_emih_in!O6/RES_summary!O$21)</f>
        <v>36.745833997759995</v>
      </c>
      <c r="P6" s="72">
        <f>IF(RES_hh_emih_in!P6=0,0,RES_hh_emih_in!P6/RES_summary!P$21)</f>
        <v>45.995128522600226</v>
      </c>
      <c r="Q6" s="72">
        <f>IF(RES_hh_emih_in!Q6=0,0,RES_hh_emih_in!Q6/RES_summary!Q$21)</f>
        <v>0</v>
      </c>
      <c r="R6" s="72">
        <f>IF(RES_hh_emih_in!R6=0,0,RES_hh_emih_in!R6/RES_summary!R$21)</f>
        <v>31.638353265247403</v>
      </c>
      <c r="S6" s="72">
        <f>IF(RES_hh_emih_in!S6=0,0,RES_hh_emih_in!S6/RES_summary!S$21)</f>
        <v>31.316528629321983</v>
      </c>
      <c r="T6" s="72">
        <f>IF(RES_hh_emih_in!T6=0,0,RES_hh_emih_in!T6/RES_summary!T$21)</f>
        <v>29.145982791450635</v>
      </c>
      <c r="U6" s="72">
        <f>IF(RES_hh_emih_in!U6=0,0,RES_hh_emih_in!U6/RES_summary!U$21)</f>
        <v>28.01801184661138</v>
      </c>
      <c r="V6" s="72">
        <f>IF(RES_hh_emih_in!V6=0,0,RES_hh_emih_in!V6/RES_summary!V$21)</f>
        <v>26.30882077574368</v>
      </c>
      <c r="W6" s="72">
        <f>IF(RES_hh_emih_in!W6=0,0,RES_hh_emih_in!W6/RES_summary!W$21)</f>
        <v>23.915366255079466</v>
      </c>
      <c r="DA6" s="89" t="s">
        <v>940</v>
      </c>
    </row>
    <row r="7" spans="1:105" ht="12" customHeight="1" x14ac:dyDescent="0.25">
      <c r="A7" s="28" t="s">
        <v>205</v>
      </c>
      <c r="B7" s="72"/>
      <c r="C7" s="72">
        <f>IF(RES_hh_emih_in!C7=0,0,RES_hh_emih_in!C7/RES_summary!C$21)</f>
        <v>64.45730410139565</v>
      </c>
      <c r="D7" s="72">
        <f>IF(RES_hh_emih_in!D7=0,0,RES_hh_emih_in!D7/RES_summary!D$21)</f>
        <v>0</v>
      </c>
      <c r="E7" s="72">
        <f>IF(RES_hh_emih_in!E7=0,0,RES_hh_emih_in!E7/RES_summary!E$21)</f>
        <v>0</v>
      </c>
      <c r="F7" s="72">
        <f>IF(RES_hh_emih_in!F7=0,0,RES_hh_emih_in!F7/RES_summary!F$21)</f>
        <v>0</v>
      </c>
      <c r="G7" s="72">
        <f>IF(RES_hh_emih_in!G7=0,0,RES_hh_emih_in!G7/RES_summary!G$21)</f>
        <v>74.850456553654439</v>
      </c>
      <c r="H7" s="72">
        <f>IF(RES_hh_emih_in!H7=0,0,RES_hh_emih_in!H7/RES_summary!H$21)</f>
        <v>61.167353478691581</v>
      </c>
      <c r="I7" s="72">
        <f>IF(RES_hh_emih_in!I7=0,0,RES_hh_emih_in!I7/RES_summary!I$21)</f>
        <v>55.604921247813991</v>
      </c>
      <c r="J7" s="72">
        <f>IF(RES_hh_emih_in!J7=0,0,RES_hh_emih_in!J7/RES_summary!J$21)</f>
        <v>54.455634730865661</v>
      </c>
      <c r="K7" s="72">
        <f>IF(RES_hh_emih_in!K7=0,0,RES_hh_emih_in!K7/RES_summary!K$21)</f>
        <v>54.936997899502977</v>
      </c>
      <c r="L7" s="72">
        <f>IF(RES_hh_emih_in!L7=0,0,RES_hh_emih_in!L7/RES_summary!L$21)</f>
        <v>57.685360173577145</v>
      </c>
      <c r="M7" s="72">
        <f>IF(RES_hh_emih_in!M7=0,0,RES_hh_emih_in!M7/RES_summary!M$21)</f>
        <v>53.421407207401899</v>
      </c>
      <c r="N7" s="72">
        <f>IF(RES_hh_emih_in!N7=0,0,RES_hh_emih_in!N7/RES_summary!N$21)</f>
        <v>55.325435506425279</v>
      </c>
      <c r="O7" s="72">
        <f>IF(RES_hh_emih_in!O7=0,0,RES_hh_emih_in!O7/RES_summary!O$21)</f>
        <v>52.679902821097116</v>
      </c>
      <c r="P7" s="72">
        <f>IF(RES_hh_emih_in!P7=0,0,RES_hh_emih_in!P7/RES_summary!P$21)</f>
        <v>44.267880588457963</v>
      </c>
      <c r="Q7" s="72">
        <f>IF(RES_hh_emih_in!Q7=0,0,RES_hh_emih_in!Q7/RES_summary!Q$21)</f>
        <v>42.353596088827352</v>
      </c>
      <c r="R7" s="72">
        <f>IF(RES_hh_emih_in!R7=0,0,RES_hh_emih_in!R7/RES_summary!R$21)</f>
        <v>0</v>
      </c>
      <c r="S7" s="72">
        <f>IF(RES_hh_emih_in!S7=0,0,RES_hh_emih_in!S7/RES_summary!S$21)</f>
        <v>0</v>
      </c>
      <c r="T7" s="72">
        <f>IF(RES_hh_emih_in!T7=0,0,RES_hh_emih_in!T7/RES_summary!T$21)</f>
        <v>31.349140342984562</v>
      </c>
      <c r="U7" s="72">
        <f>IF(RES_hh_emih_in!U7=0,0,RES_hh_emih_in!U7/RES_summary!U$21)</f>
        <v>29.104939034418777</v>
      </c>
      <c r="V7" s="72">
        <f>IF(RES_hh_emih_in!V7=0,0,RES_hh_emih_in!V7/RES_summary!V$21)</f>
        <v>27.60530321154619</v>
      </c>
      <c r="W7" s="72">
        <f>IF(RES_hh_emih_in!W7=0,0,RES_hh_emih_in!W7/RES_summary!W$21)</f>
        <v>26.087420289470579</v>
      </c>
      <c r="DA7" s="89" t="s">
        <v>941</v>
      </c>
    </row>
    <row r="8" spans="1:105" ht="12" customHeight="1" x14ac:dyDescent="0.25">
      <c r="A8" s="28" t="s">
        <v>192</v>
      </c>
      <c r="B8" s="72"/>
      <c r="C8" s="72">
        <f>IF(RES_hh_emih_in!C8=0,0,RES_hh_emih_in!C8/RES_summary!C$21)</f>
        <v>44.805824295027378</v>
      </c>
      <c r="D8" s="72">
        <f>IF(RES_hh_emih_in!D8=0,0,RES_hh_emih_in!D8/RES_summary!D$21)</f>
        <v>0</v>
      </c>
      <c r="E8" s="72">
        <f>IF(RES_hh_emih_in!E8=0,0,RES_hh_emih_in!E8/RES_summary!E$21)</f>
        <v>0</v>
      </c>
      <c r="F8" s="72">
        <f>IF(RES_hh_emih_in!F8=0,0,RES_hh_emih_in!F8/RES_summary!F$21)</f>
        <v>0</v>
      </c>
      <c r="G8" s="72">
        <f>IF(RES_hh_emih_in!G8=0,0,RES_hh_emih_in!G8/RES_summary!G$21)</f>
        <v>0</v>
      </c>
      <c r="H8" s="72">
        <f>IF(RES_hh_emih_in!H8=0,0,RES_hh_emih_in!H8/RES_summary!H$21)</f>
        <v>30.23645858759631</v>
      </c>
      <c r="I8" s="72">
        <f>IF(RES_hh_emih_in!I8=0,0,RES_hh_emih_in!I8/RES_summary!I$21)</f>
        <v>25.581506250981544</v>
      </c>
      <c r="J8" s="72">
        <f>IF(RES_hh_emih_in!J8=0,0,RES_hh_emih_in!J8/RES_summary!J$21)</f>
        <v>18.853114130834694</v>
      </c>
      <c r="K8" s="72">
        <f>IF(RES_hh_emih_in!K8=0,0,RES_hh_emih_in!K8/RES_summary!K$21)</f>
        <v>23.81910857832554</v>
      </c>
      <c r="L8" s="72">
        <f>IF(RES_hh_emih_in!L8=0,0,RES_hh_emih_in!L8/RES_summary!L$21)</f>
        <v>27.949206323492376</v>
      </c>
      <c r="M8" s="72">
        <f>IF(RES_hh_emih_in!M8=0,0,RES_hh_emih_in!M8/RES_summary!M$21)</f>
        <v>0</v>
      </c>
      <c r="N8" s="72">
        <f>IF(RES_hh_emih_in!N8=0,0,RES_hh_emih_in!N8/RES_summary!N$21)</f>
        <v>0</v>
      </c>
      <c r="O8" s="72">
        <f>IF(RES_hh_emih_in!O8=0,0,RES_hh_emih_in!O8/RES_summary!O$21)</f>
        <v>16.753837003641468</v>
      </c>
      <c r="P8" s="72">
        <f>IF(RES_hh_emih_in!P8=0,0,RES_hh_emih_in!P8/RES_summary!P$21)</f>
        <v>13.367436483889801</v>
      </c>
      <c r="Q8" s="72">
        <f>IF(RES_hh_emih_in!Q8=0,0,RES_hh_emih_in!Q8/RES_summary!Q$21)</f>
        <v>11.667881766600008</v>
      </c>
      <c r="R8" s="72">
        <f>IF(RES_hh_emih_in!R8=0,0,RES_hh_emih_in!R8/RES_summary!R$21)</f>
        <v>0</v>
      </c>
      <c r="S8" s="72">
        <f>IF(RES_hh_emih_in!S8=0,0,RES_hh_emih_in!S8/RES_summary!S$21)</f>
        <v>0</v>
      </c>
      <c r="T8" s="72">
        <f>IF(RES_hh_emih_in!T8=0,0,RES_hh_emih_in!T8/RES_summary!T$21)</f>
        <v>0</v>
      </c>
      <c r="U8" s="72">
        <f>IF(RES_hh_emih_in!U8=0,0,RES_hh_emih_in!U8/RES_summary!U$21)</f>
        <v>0</v>
      </c>
      <c r="V8" s="72">
        <f>IF(RES_hh_emih_in!V8=0,0,RES_hh_emih_in!V8/RES_summary!V$21)</f>
        <v>14.164351530702829</v>
      </c>
      <c r="W8" s="72">
        <f>IF(RES_hh_emih_in!W8=0,0,RES_hh_emih_in!W8/RES_summary!W$21)</f>
        <v>0</v>
      </c>
      <c r="DA8" s="89" t="s">
        <v>942</v>
      </c>
    </row>
    <row r="9" spans="1:105" ht="12" customHeight="1" x14ac:dyDescent="0.25">
      <c r="A9" s="28" t="s">
        <v>207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DA9" s="89" t="s">
        <v>943</v>
      </c>
    </row>
    <row r="10" spans="1:105" ht="12" customHeight="1" x14ac:dyDescent="0.25">
      <c r="A10" s="28" t="s">
        <v>202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DA10" s="89" t="s">
        <v>944</v>
      </c>
    </row>
    <row r="11" spans="1:105" ht="12" customHeight="1" x14ac:dyDescent="0.25">
      <c r="A11" s="28" t="s">
        <v>203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DA11" s="89" t="s">
        <v>945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DA12" s="89" t="s">
        <v>946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DA13" s="90" t="s">
        <v>947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DA14" s="91" t="s">
        <v>948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DA15" s="88" t="s">
        <v>949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DA16" s="89" t="s">
        <v>950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5.536531769970203E-2</v>
      </c>
      <c r="D17" s="69">
        <f>IF(RES_hh_emih_in!D17=0,0,RES_hh_emih_in!D17/RES_summary!D$21)</f>
        <v>9.6165730733414889E-3</v>
      </c>
      <c r="E17" s="69">
        <f>IF(RES_hh_emih_in!E17=0,0,RES_hh_emih_in!E17/RES_summary!E$21)</f>
        <v>8.2688600946322893E-3</v>
      </c>
      <c r="F17" s="69">
        <f>IF(RES_hh_emih_in!F17=0,0,RES_hh_emih_in!F17/RES_summary!F$21)</f>
        <v>5.0675518321410115E-3</v>
      </c>
      <c r="G17" s="69">
        <f>IF(RES_hh_emih_in!G17=0,0,RES_hh_emih_in!G17/RES_summary!G$21)</f>
        <v>0.17759638887499793</v>
      </c>
      <c r="H17" s="69">
        <f>IF(RES_hh_emih_in!H17=0,0,RES_hh_emih_in!H17/RES_summary!H$21)</f>
        <v>9.7050546911321006E-3</v>
      </c>
      <c r="I17" s="69">
        <f>IF(RES_hh_emih_in!I17=0,0,RES_hh_emih_in!I17/RES_summary!I$21)</f>
        <v>0.1106615334938723</v>
      </c>
      <c r="J17" s="69">
        <f>IF(RES_hh_emih_in!J17=0,0,RES_hh_emih_in!J17/RES_summary!J$21)</f>
        <v>5.1944646680742661E-2</v>
      </c>
      <c r="K17" s="69">
        <f>IF(RES_hh_emih_in!K17=0,0,RES_hh_emih_in!K17/RES_summary!K$21)</f>
        <v>9.1503938275317678E-2</v>
      </c>
      <c r="L17" s="69">
        <f>IF(RES_hh_emih_in!L17=0,0,RES_hh_emih_in!L17/RES_summary!L$21)</f>
        <v>9.2079658736614473E-2</v>
      </c>
      <c r="M17" s="69">
        <f>IF(RES_hh_emih_in!M17=0,0,RES_hh_emih_in!M17/RES_summary!M$21)</f>
        <v>0.17795367594486955</v>
      </c>
      <c r="N17" s="69">
        <f>IF(RES_hh_emih_in!N17=0,0,RES_hh_emih_in!N17/RES_summary!N$21)</f>
        <v>0.22443567715645735</v>
      </c>
      <c r="O17" s="69">
        <f>IF(RES_hh_emih_in!O17=0,0,RES_hh_emih_in!O17/RES_summary!O$21)</f>
        <v>0.23111484303219185</v>
      </c>
      <c r="P17" s="69">
        <f>IF(RES_hh_emih_in!P17=0,0,RES_hh_emih_in!P17/RES_summary!P$21)</f>
        <v>5.0668182797187336E-2</v>
      </c>
      <c r="Q17" s="69">
        <f>IF(RES_hh_emih_in!Q17=0,0,RES_hh_emih_in!Q17/RES_summary!Q$21)</f>
        <v>7.5555319416883851E-3</v>
      </c>
      <c r="R17" s="69">
        <f>IF(RES_hh_emih_in!R17=0,0,RES_hh_emih_in!R17/RES_summary!R$21)</f>
        <v>4.2977951511163955E-3</v>
      </c>
      <c r="S17" s="69">
        <f>IF(RES_hh_emih_in!S17=0,0,RES_hh_emih_in!S17/RES_summary!S$21)</f>
        <v>4.8937658640518088E-3</v>
      </c>
      <c r="T17" s="69">
        <f>IF(RES_hh_emih_in!T17=0,0,RES_hh_emih_in!T17/RES_summary!T$21)</f>
        <v>9.5575360142010242E-3</v>
      </c>
      <c r="U17" s="69">
        <f>IF(RES_hh_emih_in!U17=0,0,RES_hh_emih_in!U17/RES_summary!U$21)</f>
        <v>1.942563559710006E-2</v>
      </c>
      <c r="V17" s="69">
        <f>IF(RES_hh_emih_in!V17=0,0,RES_hh_emih_in!V17/RES_summary!V$21)</f>
        <v>5.0420753216105889E-2</v>
      </c>
      <c r="W17" s="69">
        <f>IF(RES_hh_emih_in!W17=0,0,RES_hh_emih_in!W17/RES_summary!W$21)</f>
        <v>1.9639727648779713E-2</v>
      </c>
      <c r="DA17" s="88" t="s">
        <v>951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0</v>
      </c>
      <c r="D18" s="72">
        <f>IF(RES_hh_emih_in!D18=0,0,RES_hh_emih_in!D18/RES_summary!D$21)</f>
        <v>0</v>
      </c>
      <c r="E18" s="72">
        <f>IF(RES_hh_emih_in!E18=0,0,RES_hh_emih_in!E18/RES_summary!E$21)</f>
        <v>0</v>
      </c>
      <c r="F18" s="72">
        <f>IF(RES_hh_emih_in!F18=0,0,RES_hh_emih_in!F18/RES_summary!F$21)</f>
        <v>0</v>
      </c>
      <c r="G18" s="72">
        <f>IF(RES_hh_emih_in!G18=0,0,RES_hh_emih_in!G18/RES_summary!G$21)</f>
        <v>0</v>
      </c>
      <c r="H18" s="72">
        <f>IF(RES_hh_emih_in!H18=0,0,RES_hh_emih_in!H18/RES_summary!H$21)</f>
        <v>0</v>
      </c>
      <c r="I18" s="72">
        <f>IF(RES_hh_emih_in!I18=0,0,RES_hh_emih_in!I18/RES_summary!I$21)</f>
        <v>0</v>
      </c>
      <c r="J18" s="72">
        <f>IF(RES_hh_emih_in!J18=0,0,RES_hh_emih_in!J18/RES_summary!J$21)</f>
        <v>0</v>
      </c>
      <c r="K18" s="72">
        <f>IF(RES_hh_emih_in!K18=0,0,RES_hh_emih_in!K18/RES_summary!K$21)</f>
        <v>0</v>
      </c>
      <c r="L18" s="72">
        <f>IF(RES_hh_emih_in!L18=0,0,RES_hh_emih_in!L18/RES_summary!L$21)</f>
        <v>0</v>
      </c>
      <c r="M18" s="72">
        <f>IF(RES_hh_emih_in!M18=0,0,RES_hh_emih_in!M18/RES_summary!M$21)</f>
        <v>0</v>
      </c>
      <c r="N18" s="72">
        <f>IF(RES_hh_emih_in!N18=0,0,RES_hh_emih_in!N18/RES_summary!N$21)</f>
        <v>0</v>
      </c>
      <c r="O18" s="72">
        <f>IF(RES_hh_emih_in!O18=0,0,RES_hh_emih_in!O18/RES_summary!O$21)</f>
        <v>0</v>
      </c>
      <c r="P18" s="72">
        <f>IF(RES_hh_emih_in!P18=0,0,RES_hh_emih_in!P18/RES_summary!P$21)</f>
        <v>0</v>
      </c>
      <c r="Q18" s="72">
        <f>IF(RES_hh_emih_in!Q18=0,0,RES_hh_emih_in!Q18/RES_summary!Q$21)</f>
        <v>0</v>
      </c>
      <c r="R18" s="72">
        <f>IF(RES_hh_emih_in!R18=0,0,RES_hh_emih_in!R18/RES_summary!R$21)</f>
        <v>0</v>
      </c>
      <c r="S18" s="72">
        <f>IF(RES_hh_emih_in!S18=0,0,RES_hh_emih_in!S18/RES_summary!S$21)</f>
        <v>0</v>
      </c>
      <c r="T18" s="72">
        <f>IF(RES_hh_emih_in!T18=0,0,RES_hh_emih_in!T18/RES_summary!T$21)</f>
        <v>0</v>
      </c>
      <c r="U18" s="72">
        <f>IF(RES_hh_emih_in!U18=0,0,RES_hh_emih_in!U18/RES_summary!U$21)</f>
        <v>0</v>
      </c>
      <c r="V18" s="72">
        <f>IF(RES_hh_emih_in!V18=0,0,RES_hh_emih_in!V18/RES_summary!V$21)</f>
        <v>0</v>
      </c>
      <c r="W18" s="72">
        <f>IF(RES_hh_emih_in!W18=0,0,RES_hh_emih_in!W18/RES_summary!W$21)</f>
        <v>0</v>
      </c>
      <c r="DA18" s="89" t="s">
        <v>952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0</v>
      </c>
      <c r="D19" s="72">
        <f>IF(RES_hh_emih_in!D19=0,0,RES_hh_emih_in!D19/RES_summary!D$21)</f>
        <v>2.6246146543430036</v>
      </c>
      <c r="E19" s="72">
        <f>IF(RES_hh_emih_in!E19=0,0,RES_hh_emih_in!E19/RES_summary!E$21)</f>
        <v>3.0494780823370009</v>
      </c>
      <c r="F19" s="72">
        <f>IF(RES_hh_emih_in!F19=0,0,RES_hh_emih_in!F19/RES_summary!F$21)</f>
        <v>2.4033163828800723</v>
      </c>
      <c r="G19" s="72">
        <f>IF(RES_hh_emih_in!G19=0,0,RES_hh_emih_in!G19/RES_summary!G$21)</f>
        <v>3.0306494694970958</v>
      </c>
      <c r="H19" s="72">
        <f>IF(RES_hh_emih_in!H19=0,0,RES_hh_emih_in!H19/RES_summary!H$21)</f>
        <v>2.7670603500258824</v>
      </c>
      <c r="I19" s="72">
        <f>IF(RES_hh_emih_in!I19=0,0,RES_hh_emih_in!I19/RES_summary!I$21)</f>
        <v>2.9249417883214552</v>
      </c>
      <c r="J19" s="72">
        <f>IF(RES_hh_emih_in!J19=0,0,RES_hh_emih_in!J19/RES_summary!J$21)</f>
        <v>2.6195653907594521</v>
      </c>
      <c r="K19" s="72">
        <f>IF(RES_hh_emih_in!K19=0,0,RES_hh_emih_in!K19/RES_summary!K$21)</f>
        <v>2.6763331829666885</v>
      </c>
      <c r="L19" s="72">
        <f>IF(RES_hh_emih_in!L19=0,0,RES_hh_emih_in!L19/RES_summary!L$21)</f>
        <v>2.630615329545249</v>
      </c>
      <c r="M19" s="72">
        <f>IF(RES_hh_emih_in!M19=0,0,RES_hh_emih_in!M19/RES_summary!M$21)</f>
        <v>2.7857701687111414</v>
      </c>
      <c r="N19" s="72">
        <f>IF(RES_hh_emih_in!N19=0,0,RES_hh_emih_in!N19/RES_summary!N$21)</f>
        <v>2.4432865034177471</v>
      </c>
      <c r="O19" s="72">
        <f>IF(RES_hh_emih_in!O19=0,0,RES_hh_emih_in!O19/RES_summary!O$21)</f>
        <v>2.5067441676120028</v>
      </c>
      <c r="P19" s="72">
        <f>IF(RES_hh_emih_in!P19=0,0,RES_hh_emih_in!P19/RES_summary!P$21)</f>
        <v>3.5520612382157388</v>
      </c>
      <c r="Q19" s="72">
        <f>IF(RES_hh_emih_in!Q19=0,0,RES_hh_emih_in!Q19/RES_summary!Q$21)</f>
        <v>2.4724285923852234</v>
      </c>
      <c r="R19" s="72">
        <f>IF(RES_hh_emih_in!R19=0,0,RES_hh_emih_in!R19/RES_summary!R$21)</f>
        <v>2.8572356135357668</v>
      </c>
      <c r="S19" s="72">
        <f>IF(RES_hh_emih_in!S19=0,0,RES_hh_emih_in!S19/RES_summary!S$21)</f>
        <v>2.9406525268578854</v>
      </c>
      <c r="T19" s="72">
        <f>IF(RES_hh_emih_in!T19=0,0,RES_hh_emih_in!T19/RES_summary!T$21)</f>
        <v>2.8319966110567614</v>
      </c>
      <c r="U19" s="72">
        <f>IF(RES_hh_emih_in!U19=0,0,RES_hh_emih_in!U19/RES_summary!U$21)</f>
        <v>2.8084893184821706</v>
      </c>
      <c r="V19" s="72">
        <f>IF(RES_hh_emih_in!V19=0,0,RES_hh_emih_in!V19/RES_summary!V$21)</f>
        <v>2.6531749742387976</v>
      </c>
      <c r="W19" s="72">
        <f>IF(RES_hh_emih_in!W19=0,0,RES_hh_emih_in!W19/RES_summary!W$21)</f>
        <v>3.0135155365144901</v>
      </c>
      <c r="DA19" s="89" t="s">
        <v>953</v>
      </c>
    </row>
    <row r="20" spans="1:105" ht="12" customHeight="1" x14ac:dyDescent="0.25">
      <c r="A20" s="28" t="s">
        <v>205</v>
      </c>
      <c r="B20" s="72"/>
      <c r="C20" s="72">
        <f>IF(RES_hh_emih_in!C20=0,0,RES_hh_emih_in!C20/RES_summary!C$21)</f>
        <v>4.3921821981035407</v>
      </c>
      <c r="D20" s="72">
        <f>IF(RES_hh_emih_in!D20=0,0,RES_hh_emih_in!D20/RES_summary!D$21)</f>
        <v>0</v>
      </c>
      <c r="E20" s="72">
        <f>IF(RES_hh_emih_in!E20=0,0,RES_hh_emih_in!E20/RES_summary!E$21)</f>
        <v>0</v>
      </c>
      <c r="F20" s="72">
        <f>IF(RES_hh_emih_in!F20=0,0,RES_hh_emih_in!F20/RES_summary!F$21)</f>
        <v>0</v>
      </c>
      <c r="G20" s="72">
        <f>IF(RES_hh_emih_in!G20=0,0,RES_hh_emih_in!G20/RES_summary!G$21)</f>
        <v>5.1956569018460357</v>
      </c>
      <c r="H20" s="72">
        <f>IF(RES_hh_emih_in!H20=0,0,RES_hh_emih_in!H20/RES_summary!H$21)</f>
        <v>4.4004616194371868</v>
      </c>
      <c r="I20" s="72">
        <f>IF(RES_hh_emih_in!I20=0,0,RES_hh_emih_in!I20/RES_summary!I$21)</f>
        <v>4.1515961408111988</v>
      </c>
      <c r="J20" s="72">
        <f>IF(RES_hh_emih_in!J20=0,0,RES_hh_emih_in!J20/RES_summary!J$21)</f>
        <v>3.9411067625766187</v>
      </c>
      <c r="K20" s="72">
        <f>IF(RES_hh_emih_in!K20=0,0,RES_hh_emih_in!K20/RES_summary!K$21)</f>
        <v>4.1337248346473903</v>
      </c>
      <c r="L20" s="72">
        <f>IF(RES_hh_emih_in!L20=0,0,RES_hh_emih_in!L20/RES_summary!L$21)</f>
        <v>3.5549443650399897</v>
      </c>
      <c r="M20" s="72">
        <f>IF(RES_hh_emih_in!M20=0,0,RES_hh_emih_in!M20/RES_summary!M$21)</f>
        <v>3.8035065719820653</v>
      </c>
      <c r="N20" s="72">
        <f>IF(RES_hh_emih_in!N20=0,0,RES_hh_emih_in!N20/RES_summary!N$21)</f>
        <v>3.7652538112344738</v>
      </c>
      <c r="O20" s="72">
        <f>IF(RES_hh_emih_in!O20=0,0,RES_hh_emih_in!O20/RES_summary!O$21)</f>
        <v>4.0281821412315102</v>
      </c>
      <c r="P20" s="72">
        <f>IF(RES_hh_emih_in!P20=0,0,RES_hh_emih_in!P20/RES_summary!P$21)</f>
        <v>3.8098982493041245</v>
      </c>
      <c r="Q20" s="72">
        <f>IF(RES_hh_emih_in!Q20=0,0,RES_hh_emih_in!Q20/RES_summary!Q$21)</f>
        <v>4.0380822416188265</v>
      </c>
      <c r="R20" s="72">
        <f>IF(RES_hh_emih_in!R20=0,0,RES_hh_emih_in!R20/RES_summary!R$21)</f>
        <v>0</v>
      </c>
      <c r="S20" s="72">
        <f>IF(RES_hh_emih_in!S20=0,0,RES_hh_emih_in!S20/RES_summary!S$21)</f>
        <v>0</v>
      </c>
      <c r="T20" s="72">
        <f>IF(RES_hh_emih_in!T20=0,0,RES_hh_emih_in!T20/RES_summary!T$21)</f>
        <v>3.4932469619096973</v>
      </c>
      <c r="U20" s="72">
        <f>IF(RES_hh_emih_in!U20=0,0,RES_hh_emih_in!U20/RES_summary!U$21)</f>
        <v>3.6137181061087111</v>
      </c>
      <c r="V20" s="72">
        <f>IF(RES_hh_emih_in!V20=0,0,RES_hh_emih_in!V20/RES_summary!V$21)</f>
        <v>3.8218186827061111</v>
      </c>
      <c r="W20" s="72">
        <f>IF(RES_hh_emih_in!W20=0,0,RES_hh_emih_in!W20/RES_summary!W$21)</f>
        <v>2.4989977836662898</v>
      </c>
      <c r="DA20" s="89" t="s">
        <v>954</v>
      </c>
    </row>
    <row r="21" spans="1:105" ht="12" customHeight="1" x14ac:dyDescent="0.25">
      <c r="A21" s="28" t="s">
        <v>192</v>
      </c>
      <c r="B21" s="72"/>
      <c r="C21" s="72">
        <f>IF(RES_hh_emih_in!C21=0,0,RES_hh_emih_in!C21/RES_summary!C$21)</f>
        <v>3.2075967908828034</v>
      </c>
      <c r="D21" s="72">
        <f>IF(RES_hh_emih_in!D21=0,0,RES_hh_emih_in!D21/RES_summary!D$21)</f>
        <v>0</v>
      </c>
      <c r="E21" s="72">
        <f>IF(RES_hh_emih_in!E21=0,0,RES_hh_emih_in!E21/RES_summary!E$21)</f>
        <v>0</v>
      </c>
      <c r="F21" s="72">
        <f>IF(RES_hh_emih_in!F21=0,0,RES_hh_emih_in!F21/RES_summary!F$21)</f>
        <v>0</v>
      </c>
      <c r="G21" s="72">
        <f>IF(RES_hh_emih_in!G21=0,0,RES_hh_emih_in!G21/RES_summary!G$21)</f>
        <v>0</v>
      </c>
      <c r="H21" s="72">
        <f>IF(RES_hh_emih_in!H21=0,0,RES_hh_emih_in!H21/RES_summary!H$21)</f>
        <v>2.2175980938612256</v>
      </c>
      <c r="I21" s="72">
        <f>IF(RES_hh_emih_in!I21=0,0,RES_hh_emih_in!I21/RES_summary!I$21)</f>
        <v>1.9169263781514936</v>
      </c>
      <c r="J21" s="72">
        <f>IF(RES_hh_emih_in!J21=0,0,RES_hh_emih_in!J21/RES_summary!J$21)</f>
        <v>1.3356276360074937</v>
      </c>
      <c r="K21" s="72">
        <f>IF(RES_hh_emih_in!K21=0,0,RES_hh_emih_in!K21/RES_summary!K$21)</f>
        <v>1.7334135569509661</v>
      </c>
      <c r="L21" s="72">
        <f>IF(RES_hh_emih_in!L21=0,0,RES_hh_emih_in!L21/RES_summary!L$21)</f>
        <v>1.658261262693713</v>
      </c>
      <c r="M21" s="72">
        <f>IF(RES_hh_emih_in!M21=0,0,RES_hh_emih_in!M21/RES_summary!M$21)</f>
        <v>0</v>
      </c>
      <c r="N21" s="72">
        <f>IF(RES_hh_emih_in!N21=0,0,RES_hh_emih_in!N21/RES_summary!N$21)</f>
        <v>0</v>
      </c>
      <c r="O21" s="72">
        <f>IF(RES_hh_emih_in!O21=0,0,RES_hh_emih_in!O21/RES_summary!O$21)</f>
        <v>1.2490693035585561</v>
      </c>
      <c r="P21" s="72">
        <f>IF(RES_hh_emih_in!P21=0,0,RES_hh_emih_in!P21/RES_summary!P$21)</f>
        <v>1.1106166364235792</v>
      </c>
      <c r="Q21" s="72">
        <f>IF(RES_hh_emih_in!Q21=0,0,RES_hh_emih_in!Q21/RES_summary!Q$21)</f>
        <v>1.0683861627307636</v>
      </c>
      <c r="R21" s="72">
        <f>IF(RES_hh_emih_in!R21=0,0,RES_hh_emih_in!R21/RES_summary!R$21)</f>
        <v>0</v>
      </c>
      <c r="S21" s="72">
        <f>IF(RES_hh_emih_in!S21=0,0,RES_hh_emih_in!S21/RES_summary!S$21)</f>
        <v>0</v>
      </c>
      <c r="T21" s="72">
        <f>IF(RES_hh_emih_in!T21=0,0,RES_hh_emih_in!T21/RES_summary!T$21)</f>
        <v>0</v>
      </c>
      <c r="U21" s="72">
        <f>IF(RES_hh_emih_in!U21=0,0,RES_hh_emih_in!U21/RES_summary!U$21)</f>
        <v>0</v>
      </c>
      <c r="V21" s="72">
        <f>IF(RES_hh_emih_in!V21=0,0,RES_hh_emih_in!V21/RES_summary!V$21)</f>
        <v>1.7216328037925757</v>
      </c>
      <c r="W21" s="72">
        <f>IF(RES_hh_emih_in!W21=0,0,RES_hh_emih_in!W21/RES_summary!W$21)</f>
        <v>0</v>
      </c>
      <c r="DA21" s="89" t="s">
        <v>955</v>
      </c>
    </row>
    <row r="22" spans="1:105" ht="12" customHeight="1" x14ac:dyDescent="0.25">
      <c r="A22" s="28" t="s">
        <v>207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DA22" s="89" t="s">
        <v>956</v>
      </c>
    </row>
    <row r="23" spans="1:105" ht="12" customHeight="1" x14ac:dyDescent="0.25">
      <c r="A23" s="28" t="s">
        <v>202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DA23" s="89" t="s">
        <v>957</v>
      </c>
    </row>
    <row r="24" spans="1:105" ht="12" customHeight="1" x14ac:dyDescent="0.25">
      <c r="A24" s="28" t="s">
        <v>203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DA24" s="89" t="s">
        <v>958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DA25" s="90" t="s">
        <v>959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DA26" s="92" t="s">
        <v>960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1.3408516638587647E-3</v>
      </c>
      <c r="D27" s="69">
        <f>IF(RES_hh_emih_in!D27=0,0,RES_hh_emih_in!D27/RES_summary!D$21)</f>
        <v>0</v>
      </c>
      <c r="E27" s="69">
        <f>IF(RES_hh_emih_in!E27=0,0,RES_hh_emih_in!E27/RES_summary!E$21)</f>
        <v>0</v>
      </c>
      <c r="F27" s="69">
        <f>IF(RES_hh_emih_in!F27=0,0,RES_hh_emih_in!F27/RES_summary!F$21)</f>
        <v>0</v>
      </c>
      <c r="G27" s="69">
        <f>IF(RES_hh_emih_in!G27=0,0,RES_hh_emih_in!G27/RES_summary!G$21)</f>
        <v>0</v>
      </c>
      <c r="H27" s="69">
        <f>IF(RES_hh_emih_in!H27=0,0,RES_hh_emih_in!H27/RES_summary!H$21)</f>
        <v>5.7125873140614317E-4</v>
      </c>
      <c r="I27" s="69">
        <f>IF(RES_hh_emih_in!I27=0,0,RES_hh_emih_in!I27/RES_summary!I$21)</f>
        <v>9.3398274563634177E-3</v>
      </c>
      <c r="J27" s="69">
        <f>IF(RES_hh_emih_in!J27=0,0,RES_hh_emih_in!J27/RES_summary!J$21)</f>
        <v>8.140412637744945E-3</v>
      </c>
      <c r="K27" s="69">
        <f>IF(RES_hh_emih_in!K27=0,0,RES_hh_emih_in!K27/RES_summary!K$21)</f>
        <v>7.6988880003550078E-3</v>
      </c>
      <c r="L27" s="69">
        <f>IF(RES_hh_emih_in!L27=0,0,RES_hh_emih_in!L27/RES_summary!L$21)</f>
        <v>1.2041763882819504E-3</v>
      </c>
      <c r="M27" s="69">
        <f>IF(RES_hh_emih_in!M27=0,0,RES_hh_emih_in!M27/RES_summary!M$21)</f>
        <v>0</v>
      </c>
      <c r="N27" s="69">
        <f>IF(RES_hh_emih_in!N27=0,0,RES_hh_emih_in!N27/RES_summary!N$21)</f>
        <v>0</v>
      </c>
      <c r="O27" s="69">
        <f>IF(RES_hh_emih_in!O27=0,0,RES_hh_emih_in!O27/RES_summary!O$21)</f>
        <v>1.3413078988896241E-5</v>
      </c>
      <c r="P27" s="69">
        <f>IF(RES_hh_emih_in!P27=0,0,RES_hh_emih_in!P27/RES_summary!P$21)</f>
        <v>1.2472022421146686E-3</v>
      </c>
      <c r="Q27" s="69">
        <f>IF(RES_hh_emih_in!Q27=0,0,RES_hh_emih_in!Q27/RES_summary!Q$21)</f>
        <v>4.1395516797810569E-4</v>
      </c>
      <c r="R27" s="69">
        <f>IF(RES_hh_emih_in!R27=0,0,RES_hh_emih_in!R27/RES_summary!R$21)</f>
        <v>0</v>
      </c>
      <c r="S27" s="69">
        <f>IF(RES_hh_emih_in!S27=0,0,RES_hh_emih_in!S27/RES_summary!S$21)</f>
        <v>0</v>
      </c>
      <c r="T27" s="69">
        <f>IF(RES_hh_emih_in!T27=0,0,RES_hh_emih_in!T27/RES_summary!T$21)</f>
        <v>0</v>
      </c>
      <c r="U27" s="69">
        <f>IF(RES_hh_emih_in!U27=0,0,RES_hh_emih_in!U27/RES_summary!U$21)</f>
        <v>0</v>
      </c>
      <c r="V27" s="69">
        <f>IF(RES_hh_emih_in!V27=0,0,RES_hh_emih_in!V27/RES_summary!V$21)</f>
        <v>0</v>
      </c>
      <c r="W27" s="69">
        <f>IF(RES_hh_emih_in!W27=0,0,RES_hh_emih_in!W27/RES_summary!W$21)</f>
        <v>0</v>
      </c>
      <c r="DA27" s="88" t="s">
        <v>961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0</v>
      </c>
      <c r="E28" s="72">
        <f>IF(RES_hh_emih_in!E28=0,0,RES_hh_emih_in!E28/RES_summary!E$21)</f>
        <v>0</v>
      </c>
      <c r="F28" s="72">
        <f>IF(RES_hh_emih_in!F28=0,0,RES_hh_emih_in!F28/RES_summary!F$21)</f>
        <v>0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0</v>
      </c>
      <c r="K28" s="72">
        <f>IF(RES_hh_emih_in!K28=0,0,RES_hh_emih_in!K28/RES_summary!K$21)</f>
        <v>0</v>
      </c>
      <c r="L28" s="72">
        <f>IF(RES_hh_emih_in!L28=0,0,RES_hh_emih_in!L28/RES_summary!L$21)</f>
        <v>0</v>
      </c>
      <c r="M28" s="72">
        <f>IF(RES_hh_emih_in!M28=0,0,RES_hh_emih_in!M28/RES_summary!M$21)</f>
        <v>0</v>
      </c>
      <c r="N28" s="72">
        <f>IF(RES_hh_emih_in!N28=0,0,RES_hh_emih_in!N28/RES_summary!N$21)</f>
        <v>0</v>
      </c>
      <c r="O28" s="72">
        <f>IF(RES_hh_emih_in!O28=0,0,RES_hh_emih_in!O28/RES_summary!O$21)</f>
        <v>0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DA28" s="89" t="s">
        <v>962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0</v>
      </c>
      <c r="D29" s="72">
        <f>IF(RES_hh_emih_in!D29=0,0,RES_hh_emih_in!D29/RES_summary!D$21)</f>
        <v>0</v>
      </c>
      <c r="E29" s="72">
        <f>IF(RES_hh_emih_in!E29=0,0,RES_hh_emih_in!E29/RES_summary!E$21)</f>
        <v>0</v>
      </c>
      <c r="F29" s="72">
        <f>IF(RES_hh_emih_in!F29=0,0,RES_hh_emih_in!F29/RES_summary!F$21)</f>
        <v>0</v>
      </c>
      <c r="G29" s="72">
        <f>IF(RES_hh_emih_in!G29=0,0,RES_hh_emih_in!G29/RES_summary!G$21)</f>
        <v>0</v>
      </c>
      <c r="H29" s="72">
        <f>IF(RES_hh_emih_in!H29=0,0,RES_hh_emih_in!H29/RES_summary!H$21)</f>
        <v>0</v>
      </c>
      <c r="I29" s="72">
        <f>IF(RES_hh_emih_in!I29=0,0,RES_hh_emih_in!I29/RES_summary!I$21)</f>
        <v>0</v>
      </c>
      <c r="J29" s="72">
        <f>IF(RES_hh_emih_in!J29=0,0,RES_hh_emih_in!J29/RES_summary!J$21)</f>
        <v>0</v>
      </c>
      <c r="K29" s="72">
        <f>IF(RES_hh_emih_in!K29=0,0,RES_hh_emih_in!K29/RES_summary!K$21)</f>
        <v>0</v>
      </c>
      <c r="L29" s="72">
        <f>IF(RES_hh_emih_in!L29=0,0,RES_hh_emih_in!L29/RES_summary!L$21)</f>
        <v>0</v>
      </c>
      <c r="M29" s="72">
        <f>IF(RES_hh_emih_in!M29=0,0,RES_hh_emih_in!M29/RES_summary!M$21)</f>
        <v>0</v>
      </c>
      <c r="N29" s="72">
        <f>IF(RES_hh_emih_in!N29=0,0,RES_hh_emih_in!N29/RES_summary!N$21)</f>
        <v>0</v>
      </c>
      <c r="O29" s="72">
        <f>IF(RES_hh_emih_in!O29=0,0,RES_hh_emih_in!O29/RES_summary!O$21)</f>
        <v>0</v>
      </c>
      <c r="P29" s="72">
        <f>IF(RES_hh_emih_in!P29=0,0,RES_hh_emih_in!P29/RES_summary!P$21)</f>
        <v>0</v>
      </c>
      <c r="Q29" s="72">
        <f>IF(RES_hh_emih_in!Q29=0,0,RES_hh_emih_in!Q29/RES_summary!Q$21)</f>
        <v>0</v>
      </c>
      <c r="R29" s="72">
        <f>IF(RES_hh_emih_in!R29=0,0,RES_hh_emih_in!R29/RES_summary!R$21)</f>
        <v>0</v>
      </c>
      <c r="S29" s="72">
        <f>IF(RES_hh_emih_in!S29=0,0,RES_hh_emih_in!S29/RES_summary!S$21)</f>
        <v>0</v>
      </c>
      <c r="T29" s="72">
        <f>IF(RES_hh_emih_in!T29=0,0,RES_hh_emih_in!T29/RES_summary!T$21)</f>
        <v>0</v>
      </c>
      <c r="U29" s="72">
        <f>IF(RES_hh_emih_in!U29=0,0,RES_hh_emih_in!U29/RES_summary!U$21)</f>
        <v>0</v>
      </c>
      <c r="V29" s="72">
        <f>IF(RES_hh_emih_in!V29=0,0,RES_hh_emih_in!V29/RES_summary!V$21)</f>
        <v>0</v>
      </c>
      <c r="W29" s="72">
        <f>IF(RES_hh_emih_in!W29=0,0,RES_hh_emih_in!W29/RES_summary!W$21)</f>
        <v>0</v>
      </c>
      <c r="DA29" s="89" t="s">
        <v>963</v>
      </c>
    </row>
    <row r="30" spans="1:105" ht="12" customHeight="1" x14ac:dyDescent="0.25">
      <c r="A30" s="28" t="s">
        <v>192</v>
      </c>
      <c r="B30" s="72"/>
      <c r="C30" s="72">
        <f>IF(RES_hh_emih_in!C30=0,0,RES_hh_emih_in!C30/RES_summary!C$21)</f>
        <v>0.47310847726874855</v>
      </c>
      <c r="D30" s="72">
        <f>IF(RES_hh_emih_in!D30=0,0,RES_hh_emih_in!D30/RES_summary!D$21)</f>
        <v>0</v>
      </c>
      <c r="E30" s="72">
        <f>IF(RES_hh_emih_in!E30=0,0,RES_hh_emih_in!E30/RES_summary!E$21)</f>
        <v>0</v>
      </c>
      <c r="F30" s="72">
        <f>IF(RES_hh_emih_in!F30=0,0,RES_hh_emih_in!F30/RES_summary!F$21)</f>
        <v>0</v>
      </c>
      <c r="G30" s="72">
        <f>IF(RES_hh_emih_in!G30=0,0,RES_hh_emih_in!G30/RES_summary!G$21)</f>
        <v>0</v>
      </c>
      <c r="H30" s="72">
        <f>IF(RES_hh_emih_in!H30=0,0,RES_hh_emih_in!H30/RES_summary!H$21)</f>
        <v>0.39636672826868963</v>
      </c>
      <c r="I30" s="72">
        <f>IF(RES_hh_emih_in!I30=0,0,RES_hh_emih_in!I30/RES_summary!I$21)</f>
        <v>0.34588441489757671</v>
      </c>
      <c r="J30" s="72">
        <f>IF(RES_hh_emih_in!J30=0,0,RES_hh_emih_in!J30/RES_summary!J$21)</f>
        <v>0.24806661532001534</v>
      </c>
      <c r="K30" s="72">
        <f>IF(RES_hh_emih_in!K30=0,0,RES_hh_emih_in!K30/RES_summary!K$21)</f>
        <v>0.34340134216401386</v>
      </c>
      <c r="L30" s="72">
        <f>IF(RES_hh_emih_in!L30=0,0,RES_hh_emih_in!L30/RES_summary!L$21)</f>
        <v>0.36603385442221936</v>
      </c>
      <c r="M30" s="72">
        <f>IF(RES_hh_emih_in!M30=0,0,RES_hh_emih_in!M30/RES_summary!M$21)</f>
        <v>0</v>
      </c>
      <c r="N30" s="72">
        <f>IF(RES_hh_emih_in!N30=0,0,RES_hh_emih_in!N30/RES_summary!N$21)</f>
        <v>0</v>
      </c>
      <c r="O30" s="72">
        <f>IF(RES_hh_emih_in!O30=0,0,RES_hh_emih_in!O30/RES_summary!O$21)</f>
        <v>0.30896021469998325</v>
      </c>
      <c r="P30" s="72">
        <f>IF(RES_hh_emih_in!P30=0,0,RES_hh_emih_in!P30/RES_summary!P$21)</f>
        <v>0.28629641985477305</v>
      </c>
      <c r="Q30" s="72">
        <f>IF(RES_hh_emih_in!Q30=0,0,RES_hh_emih_in!Q30/RES_summary!Q$21)</f>
        <v>0.28825527450546101</v>
      </c>
      <c r="R30" s="72">
        <f>IF(RES_hh_emih_in!R30=0,0,RES_hh_emih_in!R30/RES_summary!R$21)</f>
        <v>0</v>
      </c>
      <c r="S30" s="72">
        <f>IF(RES_hh_emih_in!S30=0,0,RES_hh_emih_in!S30/RES_summary!S$21)</f>
        <v>0</v>
      </c>
      <c r="T30" s="72">
        <f>IF(RES_hh_emih_in!T30=0,0,RES_hh_emih_in!T30/RES_summary!T$21)</f>
        <v>0</v>
      </c>
      <c r="U30" s="72">
        <f>IF(RES_hh_emih_in!U30=0,0,RES_hh_emih_in!U30/RES_summary!U$21)</f>
        <v>0</v>
      </c>
      <c r="V30" s="72">
        <f>IF(RES_hh_emih_in!V30=0,0,RES_hh_emih_in!V30/RES_summary!V$21)</f>
        <v>0</v>
      </c>
      <c r="W30" s="72">
        <f>IF(RES_hh_emih_in!W30=0,0,RES_hh_emih_in!W30/RES_summary!W$21)</f>
        <v>0</v>
      </c>
      <c r="DA30" s="89" t="s">
        <v>964</v>
      </c>
    </row>
    <row r="31" spans="1:105" ht="12" customHeight="1" x14ac:dyDescent="0.25">
      <c r="A31" s="28" t="s">
        <v>207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DA31" s="89" t="s">
        <v>965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DA32" s="92" t="s">
        <v>966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868.37716472320039</v>
      </c>
      <c r="C3" s="19">
        <f t="shared" ref="C3:V3" si="0">SUM(C4,C9,C12)</f>
        <v>888.12115899654691</v>
      </c>
      <c r="D3" s="19">
        <f t="shared" si="0"/>
        <v>902.59768947677571</v>
      </c>
      <c r="E3" s="19">
        <f t="shared" si="0"/>
        <v>914.51450808841003</v>
      </c>
      <c r="F3" s="19">
        <f t="shared" si="0"/>
        <v>930.55306386292534</v>
      </c>
      <c r="G3" s="19">
        <f t="shared" si="0"/>
        <v>928.17071346031798</v>
      </c>
      <c r="H3" s="19">
        <f t="shared" si="0"/>
        <v>932.37538108590115</v>
      </c>
      <c r="I3" s="19">
        <f t="shared" si="0"/>
        <v>942.70422310410686</v>
      </c>
      <c r="J3" s="19">
        <f t="shared" si="0"/>
        <v>957.27761774404416</v>
      </c>
      <c r="K3" s="19">
        <f t="shared" si="0"/>
        <v>982.0244460945454</v>
      </c>
      <c r="L3" s="19">
        <f t="shared" si="0"/>
        <v>982.59563866602196</v>
      </c>
      <c r="M3" s="19">
        <f t="shared" si="0"/>
        <v>978.93491950691441</v>
      </c>
      <c r="N3" s="19">
        <f t="shared" si="0"/>
        <v>967.22853447835303</v>
      </c>
      <c r="O3" s="19">
        <f t="shared" si="0"/>
        <v>980.4450436423989</v>
      </c>
      <c r="P3" s="19">
        <f t="shared" si="0"/>
        <v>983.00097554552349</v>
      </c>
      <c r="Q3" s="19">
        <f t="shared" si="0"/>
        <v>988.62529150327441</v>
      </c>
      <c r="R3" s="19">
        <f t="shared" si="0"/>
        <v>983.04250964915968</v>
      </c>
      <c r="S3" s="19">
        <f t="shared" si="0"/>
        <v>974.6297443014555</v>
      </c>
      <c r="T3" s="19">
        <f t="shared" si="0"/>
        <v>970.90251197946054</v>
      </c>
      <c r="U3" s="19">
        <f t="shared" si="0"/>
        <v>975.42468285861526</v>
      </c>
      <c r="V3" s="19">
        <f t="shared" si="0"/>
        <v>993.54752574253473</v>
      </c>
      <c r="W3" s="19">
        <f t="shared" ref="W3" si="1">SUM(W4,W9,W12)</f>
        <v>1018.7260396120148</v>
      </c>
      <c r="DA3" s="56" t="s">
        <v>249</v>
      </c>
    </row>
    <row r="4" spans="1:105" ht="12.95" customHeight="1" x14ac:dyDescent="0.25">
      <c r="A4" s="23" t="s">
        <v>110</v>
      </c>
      <c r="B4" s="22">
        <f>SUM(B5:B8)</f>
        <v>390.61916337372128</v>
      </c>
      <c r="C4" s="22">
        <f t="shared" ref="C4:V4" si="2">SUM(C5:C8)</f>
        <v>391.2587819597187</v>
      </c>
      <c r="D4" s="22">
        <f t="shared" si="2"/>
        <v>392.66563949020667</v>
      </c>
      <c r="E4" s="22">
        <f t="shared" si="2"/>
        <v>395.67660635143949</v>
      </c>
      <c r="F4" s="22">
        <f t="shared" si="2"/>
        <v>398.53027521614553</v>
      </c>
      <c r="G4" s="22">
        <f t="shared" si="2"/>
        <v>393.85291327314673</v>
      </c>
      <c r="H4" s="22">
        <f t="shared" si="2"/>
        <v>390.44489669815454</v>
      </c>
      <c r="I4" s="22">
        <f t="shared" si="2"/>
        <v>390.25939188883564</v>
      </c>
      <c r="J4" s="22">
        <f t="shared" si="2"/>
        <v>397.21326596038699</v>
      </c>
      <c r="K4" s="22">
        <f t="shared" si="2"/>
        <v>403.08506186851099</v>
      </c>
      <c r="L4" s="22">
        <f t="shared" si="2"/>
        <v>394.55755550201303</v>
      </c>
      <c r="M4" s="22">
        <f t="shared" si="2"/>
        <v>390.30704531145847</v>
      </c>
      <c r="N4" s="22">
        <f t="shared" si="2"/>
        <v>386.49980092748751</v>
      </c>
      <c r="O4" s="22">
        <f t="shared" si="2"/>
        <v>386.17062913405084</v>
      </c>
      <c r="P4" s="22">
        <f t="shared" si="2"/>
        <v>381.0264553093582</v>
      </c>
      <c r="Q4" s="22">
        <f t="shared" si="2"/>
        <v>374.9288782430848</v>
      </c>
      <c r="R4" s="22">
        <f t="shared" si="2"/>
        <v>369.4244326048057</v>
      </c>
      <c r="S4" s="22">
        <f t="shared" si="2"/>
        <v>365.29292742076802</v>
      </c>
      <c r="T4" s="22">
        <f t="shared" si="2"/>
        <v>363.71508242103073</v>
      </c>
      <c r="U4" s="22">
        <f t="shared" si="2"/>
        <v>364.00743605529692</v>
      </c>
      <c r="V4" s="22">
        <f t="shared" si="2"/>
        <v>352.68979548146552</v>
      </c>
      <c r="W4" s="22">
        <f t="shared" ref="W4" si="3">SUM(W5:W8)</f>
        <v>349.73600098129452</v>
      </c>
      <c r="DA4" s="57"/>
    </row>
    <row r="5" spans="1:105" ht="12" customHeight="1" x14ac:dyDescent="0.25">
      <c r="A5" s="28" t="s">
        <v>32</v>
      </c>
      <c r="B5" s="29">
        <f>B18*B70/11630</f>
        <v>184.83640902034313</v>
      </c>
      <c r="C5" s="29">
        <f t="shared" ref="C5:V5" si="4">C18*C70/11630</f>
        <v>185.12768004805196</v>
      </c>
      <c r="D5" s="29">
        <f t="shared" si="4"/>
        <v>185.49947164390005</v>
      </c>
      <c r="E5" s="29">
        <f t="shared" si="4"/>
        <v>186.09500879609632</v>
      </c>
      <c r="F5" s="29">
        <f t="shared" si="4"/>
        <v>186.46674488720922</v>
      </c>
      <c r="G5" s="29">
        <f t="shared" si="4"/>
        <v>183.57214926399223</v>
      </c>
      <c r="H5" s="29">
        <f t="shared" si="4"/>
        <v>181.05905438607462</v>
      </c>
      <c r="I5" s="29">
        <f t="shared" si="4"/>
        <v>180.1439626683013</v>
      </c>
      <c r="J5" s="29">
        <f t="shared" si="4"/>
        <v>182.66683821337293</v>
      </c>
      <c r="K5" s="29">
        <f t="shared" si="4"/>
        <v>184.43548388973528</v>
      </c>
      <c r="L5" s="29">
        <f t="shared" si="4"/>
        <v>180.34628005772333</v>
      </c>
      <c r="M5" s="29">
        <f t="shared" si="4"/>
        <v>178.53866298019662</v>
      </c>
      <c r="N5" s="29">
        <f t="shared" si="4"/>
        <v>177.07521670966003</v>
      </c>
      <c r="O5" s="29">
        <f t="shared" si="4"/>
        <v>176.51738808645763</v>
      </c>
      <c r="P5" s="29">
        <f t="shared" si="4"/>
        <v>174.42972628149423</v>
      </c>
      <c r="Q5" s="29">
        <f t="shared" si="4"/>
        <v>171.55810012739522</v>
      </c>
      <c r="R5" s="29">
        <f t="shared" si="4"/>
        <v>167.3504217414455</v>
      </c>
      <c r="S5" s="29">
        <f t="shared" si="4"/>
        <v>162.71138284934761</v>
      </c>
      <c r="T5" s="29">
        <f t="shared" si="4"/>
        <v>159.43713814711398</v>
      </c>
      <c r="U5" s="29">
        <f t="shared" si="4"/>
        <v>157.49447866336075</v>
      </c>
      <c r="V5" s="29">
        <f t="shared" si="4"/>
        <v>155.43036547879117</v>
      </c>
      <c r="W5" s="29">
        <f t="shared" ref="W5" si="5">W18*W70/11630</f>
        <v>152.83685149910798</v>
      </c>
      <c r="DA5" s="58" t="s">
        <v>967</v>
      </c>
    </row>
    <row r="6" spans="1:105" ht="12" customHeight="1" x14ac:dyDescent="0.25">
      <c r="A6" s="28" t="s">
        <v>47</v>
      </c>
      <c r="B6" s="29">
        <f>B19*B71/11630</f>
        <v>87.438444839374824</v>
      </c>
      <c r="C6" s="29">
        <f t="shared" ref="C6:V6" si="6">C19*C71/11630</f>
        <v>85.945800552313258</v>
      </c>
      <c r="D6" s="29">
        <f t="shared" si="6"/>
        <v>85.585772603680269</v>
      </c>
      <c r="E6" s="29">
        <f t="shared" si="6"/>
        <v>84.954823965436972</v>
      </c>
      <c r="F6" s="29">
        <f t="shared" si="6"/>
        <v>84.732179660565293</v>
      </c>
      <c r="G6" s="29">
        <f t="shared" si="6"/>
        <v>82.858941297284986</v>
      </c>
      <c r="H6" s="29">
        <f t="shared" si="6"/>
        <v>81.073608887120585</v>
      </c>
      <c r="I6" s="29">
        <f t="shared" si="6"/>
        <v>79.74498898287321</v>
      </c>
      <c r="J6" s="29">
        <f t="shared" si="6"/>
        <v>79.192550123249603</v>
      </c>
      <c r="K6" s="29">
        <f t="shared" si="6"/>
        <v>79.284124204335257</v>
      </c>
      <c r="L6" s="29">
        <f t="shared" si="6"/>
        <v>75.781942745202628</v>
      </c>
      <c r="M6" s="29">
        <f t="shared" si="6"/>
        <v>73.417359135068111</v>
      </c>
      <c r="N6" s="29">
        <f t="shared" si="6"/>
        <v>71.335274685609349</v>
      </c>
      <c r="O6" s="29">
        <f t="shared" si="6"/>
        <v>69.74689752728942</v>
      </c>
      <c r="P6" s="29">
        <f t="shared" si="6"/>
        <v>66.813471583260636</v>
      </c>
      <c r="Q6" s="29">
        <f t="shared" si="6"/>
        <v>64.526353690979505</v>
      </c>
      <c r="R6" s="29">
        <f t="shared" si="6"/>
        <v>63.490592880992018</v>
      </c>
      <c r="S6" s="29">
        <f t="shared" si="6"/>
        <v>62.957310948657764</v>
      </c>
      <c r="T6" s="29">
        <f t="shared" si="6"/>
        <v>62.924399852868973</v>
      </c>
      <c r="U6" s="29">
        <f t="shared" si="6"/>
        <v>63.199751015329582</v>
      </c>
      <c r="V6" s="29">
        <f t="shared" si="6"/>
        <v>60.413497076006692</v>
      </c>
      <c r="W6" s="29">
        <f t="shared" ref="W6" si="7">W19*W71/11630</f>
        <v>59.798459762840103</v>
      </c>
      <c r="DA6" s="58" t="s">
        <v>968</v>
      </c>
    </row>
    <row r="7" spans="1:105" ht="12" customHeight="1" x14ac:dyDescent="0.25">
      <c r="A7" s="28" t="s">
        <v>46</v>
      </c>
      <c r="B7" s="29">
        <f>B20*B72/11630</f>
        <v>76.854882676234098</v>
      </c>
      <c r="C7" s="29">
        <f t="shared" ref="C7:V7" si="8">C20*C72/11630</f>
        <v>77.349538935921245</v>
      </c>
      <c r="D7" s="29">
        <f t="shared" si="8"/>
        <v>77.823374184816601</v>
      </c>
      <c r="E7" s="29">
        <f t="shared" si="8"/>
        <v>80.109327651648229</v>
      </c>
      <c r="F7" s="29">
        <f t="shared" si="8"/>
        <v>81.626215890987979</v>
      </c>
      <c r="G7" s="29">
        <f t="shared" si="8"/>
        <v>81.642226519044911</v>
      </c>
      <c r="H7" s="29">
        <f t="shared" si="8"/>
        <v>82.238128879075163</v>
      </c>
      <c r="I7" s="29">
        <f t="shared" si="8"/>
        <v>83.47608905603299</v>
      </c>
      <c r="J7" s="29">
        <f t="shared" si="8"/>
        <v>86.745939422712823</v>
      </c>
      <c r="K7" s="29">
        <f t="shared" si="8"/>
        <v>89.079349181305474</v>
      </c>
      <c r="L7" s="29">
        <f t="shared" si="8"/>
        <v>87.865318425399082</v>
      </c>
      <c r="M7" s="29">
        <f t="shared" si="8"/>
        <v>87.130397197948497</v>
      </c>
      <c r="N7" s="29">
        <f t="shared" si="8"/>
        <v>85.909309215406793</v>
      </c>
      <c r="O7" s="29">
        <f t="shared" si="8"/>
        <v>86.454035516313681</v>
      </c>
      <c r="P7" s="29">
        <f t="shared" si="8"/>
        <v>85.456156788776042</v>
      </c>
      <c r="Q7" s="29">
        <f t="shared" si="8"/>
        <v>83.655581387365643</v>
      </c>
      <c r="R7" s="29">
        <f t="shared" si="8"/>
        <v>82.552242415567605</v>
      </c>
      <c r="S7" s="29">
        <f t="shared" si="8"/>
        <v>81.998841528659923</v>
      </c>
      <c r="T7" s="29">
        <f t="shared" si="8"/>
        <v>81.001790079759658</v>
      </c>
      <c r="U7" s="29">
        <f t="shared" si="8"/>
        <v>79.878529913051921</v>
      </c>
      <c r="V7" s="29">
        <f t="shared" si="8"/>
        <v>72.317237125009896</v>
      </c>
      <c r="W7" s="29">
        <f t="shared" ref="W7" si="9">W20*W72/11630</f>
        <v>68.350507593783917</v>
      </c>
      <c r="DA7" s="58" t="s">
        <v>969</v>
      </c>
    </row>
    <row r="8" spans="1:105" ht="12" customHeight="1" x14ac:dyDescent="0.25">
      <c r="A8" s="28" t="s">
        <v>45</v>
      </c>
      <c r="B8" s="29">
        <f>B21*B73/11630</f>
        <v>41.489426837769258</v>
      </c>
      <c r="C8" s="29">
        <f t="shared" ref="C8:V8" si="10">C21*C73/11630</f>
        <v>42.835762423432271</v>
      </c>
      <c r="D8" s="29">
        <f t="shared" si="10"/>
        <v>43.757021057809794</v>
      </c>
      <c r="E8" s="29">
        <f t="shared" si="10"/>
        <v>44.517445938257936</v>
      </c>
      <c r="F8" s="29">
        <f t="shared" si="10"/>
        <v>45.705134777383094</v>
      </c>
      <c r="G8" s="29">
        <f t="shared" si="10"/>
        <v>45.779596192824634</v>
      </c>
      <c r="H8" s="29">
        <f t="shared" si="10"/>
        <v>46.074104545884147</v>
      </c>
      <c r="I8" s="29">
        <f t="shared" si="10"/>
        <v>46.894351181628132</v>
      </c>
      <c r="J8" s="29">
        <f t="shared" si="10"/>
        <v>48.607938201051638</v>
      </c>
      <c r="K8" s="29">
        <f t="shared" si="10"/>
        <v>50.286104593135029</v>
      </c>
      <c r="L8" s="29">
        <f t="shared" si="10"/>
        <v>50.564014273687981</v>
      </c>
      <c r="M8" s="29">
        <f t="shared" si="10"/>
        <v>51.220625998245239</v>
      </c>
      <c r="N8" s="29">
        <f t="shared" si="10"/>
        <v>52.180000316811316</v>
      </c>
      <c r="O8" s="29">
        <f t="shared" si="10"/>
        <v>53.452308003990076</v>
      </c>
      <c r="P8" s="29">
        <f t="shared" si="10"/>
        <v>54.327100655827302</v>
      </c>
      <c r="Q8" s="29">
        <f t="shared" si="10"/>
        <v>55.188843037344448</v>
      </c>
      <c r="R8" s="29">
        <f t="shared" si="10"/>
        <v>56.031175566800606</v>
      </c>
      <c r="S8" s="29">
        <f t="shared" si="10"/>
        <v>57.625392094102743</v>
      </c>
      <c r="T8" s="29">
        <f t="shared" si="10"/>
        <v>60.351754341288121</v>
      </c>
      <c r="U8" s="29">
        <f t="shared" si="10"/>
        <v>63.434676463554609</v>
      </c>
      <c r="V8" s="29">
        <f t="shared" si="10"/>
        <v>64.528695801657747</v>
      </c>
      <c r="W8" s="29">
        <f t="shared" ref="W8" si="11">W21*W73/11630</f>
        <v>68.750182125562489</v>
      </c>
      <c r="DA8" s="58" t="s">
        <v>970</v>
      </c>
    </row>
    <row r="9" spans="1:105" ht="12.95" customHeight="1" x14ac:dyDescent="0.25">
      <c r="A9" s="23" t="s">
        <v>109</v>
      </c>
      <c r="B9" s="22">
        <f>SUM(B10:B11)</f>
        <v>188.7030680525481</v>
      </c>
      <c r="C9" s="22">
        <f t="shared" ref="C9:V9" si="12">SUM(C10:C11)</f>
        <v>202.92464761497664</v>
      </c>
      <c r="D9" s="22">
        <f t="shared" si="12"/>
        <v>212.80414078367124</v>
      </c>
      <c r="E9" s="22">
        <f t="shared" si="12"/>
        <v>218.87191146362517</v>
      </c>
      <c r="F9" s="22">
        <f t="shared" si="12"/>
        <v>229.08361868528385</v>
      </c>
      <c r="G9" s="22">
        <f t="shared" si="12"/>
        <v>233.40049396972435</v>
      </c>
      <c r="H9" s="22">
        <f t="shared" si="12"/>
        <v>242.47095056690941</v>
      </c>
      <c r="I9" s="22">
        <f t="shared" si="12"/>
        <v>251.60965254329517</v>
      </c>
      <c r="J9" s="22">
        <f t="shared" si="12"/>
        <v>261.89907734735692</v>
      </c>
      <c r="K9" s="22">
        <f t="shared" si="12"/>
        <v>276.01610035101902</v>
      </c>
      <c r="L9" s="22">
        <f t="shared" si="12"/>
        <v>286.14199597770096</v>
      </c>
      <c r="M9" s="22">
        <f t="shared" si="12"/>
        <v>293.07623740635671</v>
      </c>
      <c r="N9" s="22">
        <f t="shared" si="12"/>
        <v>296.33442650827629</v>
      </c>
      <c r="O9" s="22">
        <f t="shared" si="12"/>
        <v>312.33710017729106</v>
      </c>
      <c r="P9" s="22">
        <f t="shared" si="12"/>
        <v>327.14913872281102</v>
      </c>
      <c r="Q9" s="22">
        <f t="shared" si="12"/>
        <v>351.07382625998463</v>
      </c>
      <c r="R9" s="22">
        <f t="shared" si="12"/>
        <v>359.17253927576314</v>
      </c>
      <c r="S9" s="22">
        <f t="shared" si="12"/>
        <v>362.70052475564472</v>
      </c>
      <c r="T9" s="22">
        <f t="shared" si="12"/>
        <v>369.49632307688262</v>
      </c>
      <c r="U9" s="22">
        <f t="shared" si="12"/>
        <v>380.38826454189439</v>
      </c>
      <c r="V9" s="22">
        <f t="shared" si="12"/>
        <v>406.05045157677017</v>
      </c>
      <c r="W9" s="22">
        <f t="shared" ref="W9" si="13">SUM(W10:W11)</f>
        <v>427.58149529950697</v>
      </c>
      <c r="DA9" s="57"/>
    </row>
    <row r="10" spans="1:105" ht="12" customHeight="1" x14ac:dyDescent="0.25">
      <c r="A10" s="28" t="s">
        <v>28</v>
      </c>
      <c r="B10" s="29">
        <f>B23*B75/11630</f>
        <v>136.68149696874863</v>
      </c>
      <c r="C10" s="29">
        <f t="shared" ref="C10:V10" si="14">C23*C75/11630</f>
        <v>148.96561818167396</v>
      </c>
      <c r="D10" s="29">
        <f t="shared" si="14"/>
        <v>158.14224327045633</v>
      </c>
      <c r="E10" s="29">
        <f t="shared" si="14"/>
        <v>163.56452516880771</v>
      </c>
      <c r="F10" s="29">
        <f t="shared" si="14"/>
        <v>171.78471477223329</v>
      </c>
      <c r="G10" s="29">
        <f t="shared" si="14"/>
        <v>176.20970935967983</v>
      </c>
      <c r="H10" s="29">
        <f t="shared" si="14"/>
        <v>184.15785431742736</v>
      </c>
      <c r="I10" s="29">
        <f t="shared" si="14"/>
        <v>192.58521968078907</v>
      </c>
      <c r="J10" s="29">
        <f t="shared" si="14"/>
        <v>202.67155659529641</v>
      </c>
      <c r="K10" s="29">
        <f t="shared" si="14"/>
        <v>215.31120092216369</v>
      </c>
      <c r="L10" s="29">
        <f t="shared" si="14"/>
        <v>225.15534172877673</v>
      </c>
      <c r="M10" s="29">
        <f t="shared" si="14"/>
        <v>230.88711224200532</v>
      </c>
      <c r="N10" s="29">
        <f t="shared" si="14"/>
        <v>232.43860087709305</v>
      </c>
      <c r="O10" s="29">
        <f t="shared" si="14"/>
        <v>245.80437155177597</v>
      </c>
      <c r="P10" s="29">
        <f t="shared" si="14"/>
        <v>257.76409149195644</v>
      </c>
      <c r="Q10" s="29">
        <f t="shared" si="14"/>
        <v>276.00734798817007</v>
      </c>
      <c r="R10" s="29">
        <f t="shared" si="14"/>
        <v>278.46098627391854</v>
      </c>
      <c r="S10" s="29">
        <f t="shared" si="14"/>
        <v>275.95439723204709</v>
      </c>
      <c r="T10" s="29">
        <f t="shared" si="14"/>
        <v>274.20714523554744</v>
      </c>
      <c r="U10" s="29">
        <f t="shared" si="14"/>
        <v>277.51409073475628</v>
      </c>
      <c r="V10" s="29">
        <f t="shared" si="14"/>
        <v>290.36812572239222</v>
      </c>
      <c r="W10" s="29">
        <f t="shared" ref="W10" si="15">W23*W75/11630</f>
        <v>300.42559397045972</v>
      </c>
      <c r="DA10" s="58" t="s">
        <v>971</v>
      </c>
    </row>
    <row r="11" spans="1:105" ht="12" customHeight="1" x14ac:dyDescent="0.25">
      <c r="A11" s="28" t="s">
        <v>27</v>
      </c>
      <c r="B11" s="29">
        <f>B24*B76/11630</f>
        <v>52.021571083799479</v>
      </c>
      <c r="C11" s="29">
        <f t="shared" ref="C11:V11" si="16">C24*C76/11630</f>
        <v>53.959029433302675</v>
      </c>
      <c r="D11" s="29">
        <f t="shared" si="16"/>
        <v>54.661897513214896</v>
      </c>
      <c r="E11" s="29">
        <f t="shared" si="16"/>
        <v>55.307386294817476</v>
      </c>
      <c r="F11" s="29">
        <f t="shared" si="16"/>
        <v>57.298903913050559</v>
      </c>
      <c r="G11" s="29">
        <f t="shared" si="16"/>
        <v>57.190784610044517</v>
      </c>
      <c r="H11" s="29">
        <f t="shared" si="16"/>
        <v>58.313096249482051</v>
      </c>
      <c r="I11" s="29">
        <f t="shared" si="16"/>
        <v>59.024432862506096</v>
      </c>
      <c r="J11" s="29">
        <f t="shared" si="16"/>
        <v>59.227520752060492</v>
      </c>
      <c r="K11" s="29">
        <f t="shared" si="16"/>
        <v>60.70489942885532</v>
      </c>
      <c r="L11" s="29">
        <f t="shared" si="16"/>
        <v>60.986654248924253</v>
      </c>
      <c r="M11" s="29">
        <f t="shared" si="16"/>
        <v>62.189125164351395</v>
      </c>
      <c r="N11" s="29">
        <f t="shared" si="16"/>
        <v>63.895825631183264</v>
      </c>
      <c r="O11" s="29">
        <f t="shared" si="16"/>
        <v>66.532728625515077</v>
      </c>
      <c r="P11" s="29">
        <f t="shared" si="16"/>
        <v>69.38504723085461</v>
      </c>
      <c r="Q11" s="29">
        <f t="shared" si="16"/>
        <v>75.066478271814546</v>
      </c>
      <c r="R11" s="29">
        <f t="shared" si="16"/>
        <v>80.711553001844607</v>
      </c>
      <c r="S11" s="29">
        <f t="shared" si="16"/>
        <v>86.74612752359765</v>
      </c>
      <c r="T11" s="29">
        <f t="shared" si="16"/>
        <v>95.289177841335146</v>
      </c>
      <c r="U11" s="29">
        <f t="shared" si="16"/>
        <v>102.87417380713813</v>
      </c>
      <c r="V11" s="29">
        <f t="shared" si="16"/>
        <v>115.68232585437795</v>
      </c>
      <c r="W11" s="29">
        <f t="shared" ref="W11" si="17">W24*W76/11630</f>
        <v>127.15590132904727</v>
      </c>
      <c r="DA11" s="58" t="s">
        <v>972</v>
      </c>
    </row>
    <row r="12" spans="1:105" ht="12.95" customHeight="1" x14ac:dyDescent="0.25">
      <c r="A12" s="23" t="s">
        <v>108</v>
      </c>
      <c r="B12" s="22">
        <f>SUM(B13:B14)</f>
        <v>289.0549332969311</v>
      </c>
      <c r="C12" s="22">
        <f t="shared" ref="C12:V12" si="18">SUM(C13:C14)</f>
        <v>293.9377294218516</v>
      </c>
      <c r="D12" s="22">
        <f t="shared" si="18"/>
        <v>297.1279092028978</v>
      </c>
      <c r="E12" s="22">
        <f t="shared" si="18"/>
        <v>299.96599027334537</v>
      </c>
      <c r="F12" s="22">
        <f t="shared" si="18"/>
        <v>302.93916996149596</v>
      </c>
      <c r="G12" s="22">
        <f t="shared" si="18"/>
        <v>300.91730621744694</v>
      </c>
      <c r="H12" s="22">
        <f t="shared" si="18"/>
        <v>299.45953382083729</v>
      </c>
      <c r="I12" s="22">
        <f t="shared" si="18"/>
        <v>300.83517867197611</v>
      </c>
      <c r="J12" s="22">
        <f t="shared" si="18"/>
        <v>298.16527443630025</v>
      </c>
      <c r="K12" s="22">
        <f t="shared" si="18"/>
        <v>302.92328387501539</v>
      </c>
      <c r="L12" s="22">
        <f t="shared" si="18"/>
        <v>301.89608718630791</v>
      </c>
      <c r="M12" s="22">
        <f t="shared" si="18"/>
        <v>295.55163678909923</v>
      </c>
      <c r="N12" s="22">
        <f t="shared" si="18"/>
        <v>284.39430704258928</v>
      </c>
      <c r="O12" s="22">
        <f t="shared" si="18"/>
        <v>281.937314331057</v>
      </c>
      <c r="P12" s="22">
        <f t="shared" si="18"/>
        <v>274.82538151335427</v>
      </c>
      <c r="Q12" s="22">
        <f t="shared" si="18"/>
        <v>262.62258700020493</v>
      </c>
      <c r="R12" s="22">
        <f t="shared" si="18"/>
        <v>254.44553776859078</v>
      </c>
      <c r="S12" s="22">
        <f t="shared" si="18"/>
        <v>246.63629212504264</v>
      </c>
      <c r="T12" s="22">
        <f t="shared" si="18"/>
        <v>237.69110648154719</v>
      </c>
      <c r="U12" s="22">
        <f t="shared" si="18"/>
        <v>231.02898226142395</v>
      </c>
      <c r="V12" s="22">
        <f t="shared" si="18"/>
        <v>234.80727868429904</v>
      </c>
      <c r="W12" s="22">
        <f t="shared" ref="W12" si="19">SUM(W13:W14)</f>
        <v>241.40854333121337</v>
      </c>
      <c r="DA12" s="57"/>
    </row>
    <row r="13" spans="1:105" ht="12" customHeight="1" x14ac:dyDescent="0.25">
      <c r="A13" s="30" t="s">
        <v>44</v>
      </c>
      <c r="B13" s="31">
        <f>B26*B78/11630</f>
        <v>233.96789451732349</v>
      </c>
      <c r="C13" s="31">
        <f t="shared" ref="C13:V13" si="20">C26*C78/11630</f>
        <v>237.14358961365053</v>
      </c>
      <c r="D13" s="31">
        <f t="shared" si="20"/>
        <v>239.05870152132695</v>
      </c>
      <c r="E13" s="31">
        <f t="shared" si="20"/>
        <v>240.32760542603521</v>
      </c>
      <c r="F13" s="31">
        <f t="shared" si="20"/>
        <v>240.86024762400129</v>
      </c>
      <c r="G13" s="31">
        <f t="shared" si="20"/>
        <v>237.50839702570048</v>
      </c>
      <c r="H13" s="31">
        <f t="shared" si="20"/>
        <v>234.88448218248752</v>
      </c>
      <c r="I13" s="31">
        <f t="shared" si="20"/>
        <v>233.95081188019827</v>
      </c>
      <c r="J13" s="31">
        <f t="shared" si="20"/>
        <v>228.92546425494746</v>
      </c>
      <c r="K13" s="31">
        <f t="shared" si="20"/>
        <v>229.37280449804703</v>
      </c>
      <c r="L13" s="31">
        <f t="shared" si="20"/>
        <v>224.595909258137</v>
      </c>
      <c r="M13" s="31">
        <f t="shared" si="20"/>
        <v>214.57742941178813</v>
      </c>
      <c r="N13" s="31">
        <f t="shared" si="20"/>
        <v>201.94597593129939</v>
      </c>
      <c r="O13" s="31">
        <f t="shared" si="20"/>
        <v>196.2515655100992</v>
      </c>
      <c r="P13" s="31">
        <f t="shared" si="20"/>
        <v>186.59027398290038</v>
      </c>
      <c r="Q13" s="31">
        <f t="shared" si="20"/>
        <v>172.42269668996502</v>
      </c>
      <c r="R13" s="31">
        <f t="shared" si="20"/>
        <v>160.57864017873533</v>
      </c>
      <c r="S13" s="31">
        <f t="shared" si="20"/>
        <v>149.96355925657249</v>
      </c>
      <c r="T13" s="31">
        <f t="shared" si="20"/>
        <v>139.06353537815261</v>
      </c>
      <c r="U13" s="31">
        <f t="shared" si="20"/>
        <v>129.85170256856426</v>
      </c>
      <c r="V13" s="31">
        <f t="shared" si="20"/>
        <v>127.24066893100087</v>
      </c>
      <c r="W13" s="31">
        <f t="shared" ref="W13" si="21">W26*W78/11630</f>
        <v>127.71924768346089</v>
      </c>
      <c r="DA13" s="59" t="s">
        <v>973</v>
      </c>
    </row>
    <row r="14" spans="1:105" ht="12" customHeight="1" x14ac:dyDescent="0.25">
      <c r="A14" s="32" t="s">
        <v>25</v>
      </c>
      <c r="B14" s="33">
        <f>B27*B79/11630</f>
        <v>55.087038779607596</v>
      </c>
      <c r="C14" s="33">
        <f t="shared" ref="C14:V14" si="22">C27*C79/11630</f>
        <v>56.794139808201074</v>
      </c>
      <c r="D14" s="33">
        <f t="shared" si="22"/>
        <v>58.069207681570823</v>
      </c>
      <c r="E14" s="33">
        <f t="shared" si="22"/>
        <v>59.638384847310192</v>
      </c>
      <c r="F14" s="33">
        <f t="shared" si="22"/>
        <v>62.078922337494696</v>
      </c>
      <c r="G14" s="33">
        <f t="shared" si="22"/>
        <v>63.408909191746488</v>
      </c>
      <c r="H14" s="33">
        <f t="shared" si="22"/>
        <v>64.575051638349791</v>
      </c>
      <c r="I14" s="33">
        <f t="shared" si="22"/>
        <v>66.884366791777865</v>
      </c>
      <c r="J14" s="33">
        <f t="shared" si="22"/>
        <v>69.23981018135278</v>
      </c>
      <c r="K14" s="33">
        <f t="shared" si="22"/>
        <v>73.550479376968383</v>
      </c>
      <c r="L14" s="33">
        <f t="shared" si="22"/>
        <v>77.30017792817091</v>
      </c>
      <c r="M14" s="33">
        <f t="shared" si="22"/>
        <v>80.974207377311131</v>
      </c>
      <c r="N14" s="33">
        <f t="shared" si="22"/>
        <v>82.448331111289917</v>
      </c>
      <c r="O14" s="33">
        <f t="shared" si="22"/>
        <v>85.685748820957784</v>
      </c>
      <c r="P14" s="33">
        <f t="shared" si="22"/>
        <v>88.235107530453874</v>
      </c>
      <c r="Q14" s="33">
        <f t="shared" si="22"/>
        <v>90.199890310239923</v>
      </c>
      <c r="R14" s="33">
        <f t="shared" si="22"/>
        <v>93.866897589855455</v>
      </c>
      <c r="S14" s="33">
        <f t="shared" si="22"/>
        <v>96.672732868470135</v>
      </c>
      <c r="T14" s="33">
        <f t="shared" si="22"/>
        <v>98.627571103394573</v>
      </c>
      <c r="U14" s="33">
        <f t="shared" si="22"/>
        <v>101.17727969285968</v>
      </c>
      <c r="V14" s="33">
        <f t="shared" si="22"/>
        <v>107.56660975329818</v>
      </c>
      <c r="W14" s="33">
        <f t="shared" ref="W14" si="23">W27*W79/11630</f>
        <v>113.68929564775246</v>
      </c>
      <c r="DA14" s="60" t="s">
        <v>974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30456.459080503515</v>
      </c>
      <c r="C16" s="19">
        <f t="shared" ref="C16:Q16" si="24">SUM(C17,C22,C25)</f>
        <v>31082.667455471565</v>
      </c>
      <c r="D16" s="19">
        <f t="shared" si="24"/>
        <v>31538.885389794363</v>
      </c>
      <c r="E16" s="19">
        <f t="shared" si="24"/>
        <v>32106.096619510921</v>
      </c>
      <c r="F16" s="19">
        <f t="shared" si="24"/>
        <v>32987.012580505085</v>
      </c>
      <c r="G16" s="19">
        <f t="shared" si="24"/>
        <v>33236.825150040495</v>
      </c>
      <c r="H16" s="19">
        <f t="shared" si="24"/>
        <v>33554.161314450335</v>
      </c>
      <c r="I16" s="19">
        <f t="shared" si="24"/>
        <v>34355.82482211593</v>
      </c>
      <c r="J16" s="19">
        <f t="shared" si="24"/>
        <v>35303.130975597742</v>
      </c>
      <c r="K16" s="19">
        <f t="shared" si="24"/>
        <v>37119.927617824047</v>
      </c>
      <c r="L16" s="19">
        <f t="shared" si="24"/>
        <v>38282.751984992967</v>
      </c>
      <c r="M16" s="19">
        <f t="shared" si="24"/>
        <v>39222.718544502844</v>
      </c>
      <c r="N16" s="19">
        <f t="shared" si="24"/>
        <v>39374.78242840906</v>
      </c>
      <c r="O16" s="19">
        <f t="shared" si="24"/>
        <v>40465.839198897433</v>
      </c>
      <c r="P16" s="19">
        <f t="shared" si="24"/>
        <v>41105.079700632094</v>
      </c>
      <c r="Q16" s="19">
        <f t="shared" si="24"/>
        <v>41480.216097875178</v>
      </c>
      <c r="R16" s="19">
        <f t="shared" ref="R16" si="25">SUM(R17,R22,R25)</f>
        <v>41828.30318035886</v>
      </c>
      <c r="S16" s="19">
        <f t="shared" ref="S16" si="26">SUM(S17,S22,S25)</f>
        <v>42276.021000407694</v>
      </c>
      <c r="T16" s="19">
        <f t="shared" ref="T16" si="27">SUM(T17,T22,T25)</f>
        <v>42793.968020576795</v>
      </c>
      <c r="U16" s="19">
        <f t="shared" ref="U16" si="28">SUM(U17,U22,U25)</f>
        <v>43254.881162863356</v>
      </c>
      <c r="V16" s="19">
        <f t="shared" ref="V16:W16" si="29">SUM(V17,V22,V25)</f>
        <v>43688.323511366514</v>
      </c>
      <c r="W16" s="19">
        <f t="shared" si="29"/>
        <v>43433.035005094964</v>
      </c>
      <c r="DA16" s="56" t="s">
        <v>975</v>
      </c>
    </row>
    <row r="17" spans="1:105" ht="12.95" customHeight="1" x14ac:dyDescent="0.25">
      <c r="A17" s="23" t="s">
        <v>110</v>
      </c>
      <c r="B17" s="22">
        <f>SUM(B18:B21)</f>
        <v>6598.0959693729146</v>
      </c>
      <c r="C17" s="22">
        <f t="shared" ref="C17:Q17" si="30">SUM(C18:C21)</f>
        <v>6663.5411189889046</v>
      </c>
      <c r="D17" s="22">
        <f t="shared" si="30"/>
        <v>6721.2879960511782</v>
      </c>
      <c r="E17" s="22">
        <f t="shared" si="30"/>
        <v>6814.504368330433</v>
      </c>
      <c r="F17" s="22">
        <f t="shared" si="30"/>
        <v>6918.4102335117059</v>
      </c>
      <c r="G17" s="22">
        <f t="shared" si="30"/>
        <v>6897.6418766746283</v>
      </c>
      <c r="H17" s="22">
        <f t="shared" si="30"/>
        <v>6910.7959802089063</v>
      </c>
      <c r="I17" s="22">
        <f t="shared" si="30"/>
        <v>6985.2751436288017</v>
      </c>
      <c r="J17" s="22">
        <f t="shared" si="30"/>
        <v>7227.588454665175</v>
      </c>
      <c r="K17" s="22">
        <f t="shared" si="30"/>
        <v>7436.6612101061237</v>
      </c>
      <c r="L17" s="22">
        <f t="shared" si="30"/>
        <v>7387.7293053452868</v>
      </c>
      <c r="M17" s="22">
        <f t="shared" si="30"/>
        <v>7367.4090861200748</v>
      </c>
      <c r="N17" s="22">
        <f t="shared" si="30"/>
        <v>7304.1588851221704</v>
      </c>
      <c r="O17" s="22">
        <f t="shared" si="30"/>
        <v>7314.1892286894699</v>
      </c>
      <c r="P17" s="22">
        <f t="shared" si="30"/>
        <v>7238.3889311383509</v>
      </c>
      <c r="Q17" s="22">
        <f t="shared" si="30"/>
        <v>7116.9591285009319</v>
      </c>
      <c r="R17" s="22">
        <f t="shared" ref="R17" si="31">SUM(R18:R21)</f>
        <v>6983.4820225865269</v>
      </c>
      <c r="S17" s="22">
        <f t="shared" ref="S17" si="32">SUM(S18:S21)</f>
        <v>6865.2739203388328</v>
      </c>
      <c r="T17" s="22">
        <f t="shared" ref="T17" si="33">SUM(T18:T21)</f>
        <v>6798.9743964818472</v>
      </c>
      <c r="U17" s="22">
        <f t="shared" ref="U17" si="34">SUM(U18:U21)</f>
        <v>6705.1773244619026</v>
      </c>
      <c r="V17" s="22">
        <f t="shared" ref="V17:W17" si="35">SUM(V18:V21)</f>
        <v>6560.4514637276225</v>
      </c>
      <c r="W17" s="22">
        <f t="shared" si="35"/>
        <v>6390.6859728153941</v>
      </c>
      <c r="DA17" s="57"/>
    </row>
    <row r="18" spans="1:105" ht="12" customHeight="1" x14ac:dyDescent="0.25">
      <c r="A18" s="28" t="s">
        <v>32</v>
      </c>
      <c r="B18" s="29">
        <f>B31*B83/1000000</f>
        <v>245.39354302586659</v>
      </c>
      <c r="C18" s="29">
        <f t="shared" ref="C18:Q18" si="36">C31*C83/1000000</f>
        <v>245.7802418902792</v>
      </c>
      <c r="D18" s="29">
        <f t="shared" si="36"/>
        <v>246.27384191992684</v>
      </c>
      <c r="E18" s="29">
        <f t="shared" si="36"/>
        <v>247.06449227152993</v>
      </c>
      <c r="F18" s="29">
        <f t="shared" si="36"/>
        <v>247.55801861167163</v>
      </c>
      <c r="G18" s="29">
        <f t="shared" si="36"/>
        <v>243.71507944523177</v>
      </c>
      <c r="H18" s="29">
        <f t="shared" si="36"/>
        <v>240.37863042352154</v>
      </c>
      <c r="I18" s="29">
        <f t="shared" si="36"/>
        <v>239.16373125940007</v>
      </c>
      <c r="J18" s="29">
        <f t="shared" si="36"/>
        <v>242.51316534492327</v>
      </c>
      <c r="K18" s="29">
        <f t="shared" si="36"/>
        <v>244.86126457050486</v>
      </c>
      <c r="L18" s="29">
        <f t="shared" si="36"/>
        <v>239.4323329990095</v>
      </c>
      <c r="M18" s="29">
        <f t="shared" si="36"/>
        <v>237.03249434471323</v>
      </c>
      <c r="N18" s="29">
        <f t="shared" si="36"/>
        <v>235.08958565449171</v>
      </c>
      <c r="O18" s="29">
        <f t="shared" si="36"/>
        <v>234.34899811021737</v>
      </c>
      <c r="P18" s="29">
        <f t="shared" si="36"/>
        <v>231.57736491481486</v>
      </c>
      <c r="Q18" s="29">
        <f t="shared" si="36"/>
        <v>227.76492060292318</v>
      </c>
      <c r="R18" s="29">
        <f t="shared" ref="R18:V18" si="37">R31*R83/1000000</f>
        <v>222.17869918413373</v>
      </c>
      <c r="S18" s="29">
        <f t="shared" si="37"/>
        <v>216.01979252715904</v>
      </c>
      <c r="T18" s="29">
        <f t="shared" si="37"/>
        <v>211.67282153549499</v>
      </c>
      <c r="U18" s="29">
        <f t="shared" si="37"/>
        <v>209.09369712955319</v>
      </c>
      <c r="V18" s="29">
        <f t="shared" si="37"/>
        <v>206.35332768474225</v>
      </c>
      <c r="W18" s="29">
        <f t="shared" ref="W18" si="38">W31*W83/1000000</f>
        <v>202.91011220714915</v>
      </c>
      <c r="DA18" s="58" t="s">
        <v>976</v>
      </c>
    </row>
    <row r="19" spans="1:105" ht="12" customHeight="1" x14ac:dyDescent="0.25">
      <c r="A19" s="28" t="s">
        <v>47</v>
      </c>
      <c r="B19" s="29">
        <f>B32*B84/1000000</f>
        <v>2373.0162818525864</v>
      </c>
      <c r="C19" s="29">
        <f t="shared" ref="C19:Q19" si="39">C32*C84/1000000</f>
        <v>2364.9205275985314</v>
      </c>
      <c r="D19" s="29">
        <f t="shared" si="39"/>
        <v>2347.4464172053681</v>
      </c>
      <c r="E19" s="29">
        <f t="shared" si="39"/>
        <v>2326.0028338373031</v>
      </c>
      <c r="F19" s="29">
        <f t="shared" si="39"/>
        <v>2300.8073090210773</v>
      </c>
      <c r="G19" s="29">
        <f t="shared" si="39"/>
        <v>2241.3906456013383</v>
      </c>
      <c r="H19" s="29">
        <f t="shared" si="39"/>
        <v>2183.7491112549551</v>
      </c>
      <c r="I19" s="29">
        <f t="shared" si="39"/>
        <v>2140.3983246500211</v>
      </c>
      <c r="J19" s="29">
        <f t="shared" si="39"/>
        <v>2138.6890761355885</v>
      </c>
      <c r="K19" s="29">
        <f t="shared" si="39"/>
        <v>2123.1508418360609</v>
      </c>
      <c r="L19" s="29">
        <f t="shared" si="39"/>
        <v>2044.9445257250654</v>
      </c>
      <c r="M19" s="29">
        <f t="shared" si="39"/>
        <v>1982.4941551849975</v>
      </c>
      <c r="N19" s="29">
        <f t="shared" si="39"/>
        <v>1923.4117413697882</v>
      </c>
      <c r="O19" s="29">
        <f t="shared" si="39"/>
        <v>1877.8913248518686</v>
      </c>
      <c r="P19" s="29">
        <f t="shared" si="39"/>
        <v>1815.7491096643594</v>
      </c>
      <c r="Q19" s="29">
        <f t="shared" si="39"/>
        <v>1756.435764431104</v>
      </c>
      <c r="R19" s="29">
        <f t="shared" ref="R19:V19" si="40">R32*R84/1000000</f>
        <v>1718.6863980169812</v>
      </c>
      <c r="S19" s="29">
        <f t="shared" si="40"/>
        <v>1684.3139661288653</v>
      </c>
      <c r="T19" s="29">
        <f t="shared" si="40"/>
        <v>1671.3963106901601</v>
      </c>
      <c r="U19" s="29">
        <f t="shared" si="40"/>
        <v>1658.580918028221</v>
      </c>
      <c r="V19" s="29">
        <f t="shared" si="40"/>
        <v>1654.3068630432442</v>
      </c>
      <c r="W19" s="29">
        <f t="shared" ref="W19" si="41">W32*W84/1000000</f>
        <v>1645.1519256945905</v>
      </c>
      <c r="DA19" s="58" t="s">
        <v>977</v>
      </c>
    </row>
    <row r="20" spans="1:105" ht="12" customHeight="1" x14ac:dyDescent="0.25">
      <c r="A20" s="28" t="s">
        <v>46</v>
      </c>
      <c r="B20" s="29">
        <f t="shared" ref="B20" si="42">B33*B85/1000000</f>
        <v>2961.4624163291501</v>
      </c>
      <c r="C20" s="29">
        <f t="shared" ref="C20:Q20" si="43">C33*C85/1000000</f>
        <v>3002.586489655258</v>
      </c>
      <c r="D20" s="29">
        <f t="shared" si="43"/>
        <v>3054.3630104020772</v>
      </c>
      <c r="E20" s="29">
        <f t="shared" si="43"/>
        <v>3150.4717913413861</v>
      </c>
      <c r="F20" s="29">
        <f t="shared" si="43"/>
        <v>3250.9086386691356</v>
      </c>
      <c r="G20" s="29">
        <f t="shared" si="43"/>
        <v>3294.3371006316338</v>
      </c>
      <c r="H20" s="29">
        <f t="shared" si="43"/>
        <v>3363.3947005968898</v>
      </c>
      <c r="I20" s="29">
        <f t="shared" si="43"/>
        <v>3462.8007073260828</v>
      </c>
      <c r="J20" s="29">
        <f t="shared" si="43"/>
        <v>3659.2439231462058</v>
      </c>
      <c r="K20" s="29">
        <f t="shared" si="43"/>
        <v>3833.8680453532293</v>
      </c>
      <c r="L20" s="29">
        <f t="shared" si="43"/>
        <v>3859.8152150600772</v>
      </c>
      <c r="M20" s="29">
        <f t="shared" si="43"/>
        <v>3890.2529233583709</v>
      </c>
      <c r="N20" s="29">
        <f t="shared" si="43"/>
        <v>3868.2074005179729</v>
      </c>
      <c r="O20" s="29">
        <f t="shared" si="43"/>
        <v>3896.9759204168863</v>
      </c>
      <c r="P20" s="29">
        <f t="shared" si="43"/>
        <v>3867.9476408387172</v>
      </c>
      <c r="Q20" s="29">
        <f t="shared" si="43"/>
        <v>3793.7403975642478</v>
      </c>
      <c r="R20" s="29">
        <f t="shared" ref="R20:V20" si="44">R33*R85/1000000</f>
        <v>3683.5435225336037</v>
      </c>
      <c r="S20" s="29">
        <f t="shared" si="44"/>
        <v>3585.5574840967633</v>
      </c>
      <c r="T20" s="29">
        <f t="shared" si="44"/>
        <v>3501.3310719931314</v>
      </c>
      <c r="U20" s="29">
        <f t="shared" si="44"/>
        <v>3391.6459557041121</v>
      </c>
      <c r="V20" s="29">
        <f t="shared" si="44"/>
        <v>3224.599105197542</v>
      </c>
      <c r="W20" s="29">
        <f t="shared" ref="W20" si="45">W33*W85/1000000</f>
        <v>3052.0120344184402</v>
      </c>
      <c r="DA20" s="58" t="s">
        <v>978</v>
      </c>
    </row>
    <row r="21" spans="1:105" ht="12" customHeight="1" x14ac:dyDescent="0.25">
      <c r="A21" s="28" t="s">
        <v>45</v>
      </c>
      <c r="B21" s="29">
        <f t="shared" ref="B21" si="46">B34*B86/1000000</f>
        <v>1018.2237281653116</v>
      </c>
      <c r="C21" s="29">
        <f t="shared" ref="C21:Q21" si="47">C34*C86/1000000</f>
        <v>1050.2538598448364</v>
      </c>
      <c r="D21" s="29">
        <f t="shared" si="47"/>
        <v>1073.2047265238059</v>
      </c>
      <c r="E21" s="29">
        <f t="shared" si="47"/>
        <v>1090.9652508802135</v>
      </c>
      <c r="F21" s="29">
        <f t="shared" si="47"/>
        <v>1119.1362672098212</v>
      </c>
      <c r="G21" s="29">
        <f t="shared" si="47"/>
        <v>1118.1990509964239</v>
      </c>
      <c r="H21" s="29">
        <f t="shared" si="47"/>
        <v>1123.2735379335395</v>
      </c>
      <c r="I21" s="29">
        <f t="shared" si="47"/>
        <v>1142.9123803932982</v>
      </c>
      <c r="J21" s="29">
        <f t="shared" si="47"/>
        <v>1187.1422900384575</v>
      </c>
      <c r="K21" s="29">
        <f t="shared" si="47"/>
        <v>1234.781058346329</v>
      </c>
      <c r="L21" s="29">
        <f t="shared" si="47"/>
        <v>1243.5372315611353</v>
      </c>
      <c r="M21" s="29">
        <f t="shared" si="47"/>
        <v>1257.6295132319935</v>
      </c>
      <c r="N21" s="29">
        <f t="shared" si="47"/>
        <v>1277.4501575799179</v>
      </c>
      <c r="O21" s="29">
        <f t="shared" si="47"/>
        <v>1304.9729853104975</v>
      </c>
      <c r="P21" s="29">
        <f t="shared" si="47"/>
        <v>1323.1148157204595</v>
      </c>
      <c r="Q21" s="29">
        <f t="shared" si="47"/>
        <v>1339.0180459026569</v>
      </c>
      <c r="R21" s="29">
        <f t="shared" ref="R21:V21" si="48">R34*R86/1000000</f>
        <v>1359.0734028518084</v>
      </c>
      <c r="S21" s="29">
        <f t="shared" si="48"/>
        <v>1379.3826775860455</v>
      </c>
      <c r="T21" s="29">
        <f t="shared" si="48"/>
        <v>1414.5741922630605</v>
      </c>
      <c r="U21" s="29">
        <f t="shared" si="48"/>
        <v>1445.8567536000166</v>
      </c>
      <c r="V21" s="29">
        <f t="shared" si="48"/>
        <v>1475.192167802094</v>
      </c>
      <c r="W21" s="29">
        <f t="shared" ref="W21" si="49">W34*W86/1000000</f>
        <v>1490.6119004952138</v>
      </c>
      <c r="DA21" s="58" t="s">
        <v>979</v>
      </c>
    </row>
    <row r="22" spans="1:105" ht="12.95" customHeight="1" x14ac:dyDescent="0.25">
      <c r="A22" s="23" t="s">
        <v>109</v>
      </c>
      <c r="B22" s="22">
        <f>SUM(B23:B24)</f>
        <v>1927.4112573677139</v>
      </c>
      <c r="C22" s="22">
        <f t="shared" ref="C22:Q22" si="50">SUM(C23:C24)</f>
        <v>2026.8173897674671</v>
      </c>
      <c r="D22" s="22">
        <f t="shared" si="50"/>
        <v>2084.9833920255423</v>
      </c>
      <c r="E22" s="22">
        <f t="shared" si="50"/>
        <v>2116.8344795102362</v>
      </c>
      <c r="F22" s="22">
        <f t="shared" si="50"/>
        <v>2193.0867223089062</v>
      </c>
      <c r="G22" s="22">
        <f t="shared" si="50"/>
        <v>2206.826448589949</v>
      </c>
      <c r="H22" s="22">
        <f t="shared" si="50"/>
        <v>2268.2546256234664</v>
      </c>
      <c r="I22" s="22">
        <f t="shared" si="50"/>
        <v>2330.7554282836386</v>
      </c>
      <c r="J22" s="22">
        <f t="shared" si="50"/>
        <v>2402.5300043418247</v>
      </c>
      <c r="K22" s="22">
        <f t="shared" si="50"/>
        <v>2524.8402778372547</v>
      </c>
      <c r="L22" s="22">
        <f t="shared" si="50"/>
        <v>2602.369617352806</v>
      </c>
      <c r="M22" s="22">
        <f t="shared" si="50"/>
        <v>2654.8191349066678</v>
      </c>
      <c r="N22" s="22">
        <f t="shared" si="50"/>
        <v>2684.4192464372318</v>
      </c>
      <c r="O22" s="22">
        <f t="shared" si="50"/>
        <v>2820.445027482127</v>
      </c>
      <c r="P22" s="22">
        <f t="shared" si="50"/>
        <v>2944.1709562937749</v>
      </c>
      <c r="Q22" s="22">
        <f t="shared" si="50"/>
        <v>3152.4740468762402</v>
      </c>
      <c r="R22" s="22">
        <f t="shared" ref="R22" si="51">SUM(R23:R24)</f>
        <v>3204.5904686676522</v>
      </c>
      <c r="S22" s="22">
        <f t="shared" ref="S22" si="52">SUM(S23:S24)</f>
        <v>3270.4880253444912</v>
      </c>
      <c r="T22" s="22">
        <f t="shared" ref="T22" si="53">SUM(T23:T24)</f>
        <v>3387.3993784404261</v>
      </c>
      <c r="U22" s="22">
        <f t="shared" ref="U22" si="54">SUM(U23:U24)</f>
        <v>3512.8942546614944</v>
      </c>
      <c r="V22" s="22">
        <f t="shared" ref="V22:W22" si="55">SUM(V23:V24)</f>
        <v>3638.3687736389038</v>
      </c>
      <c r="W22" s="22">
        <f t="shared" si="55"/>
        <v>3673.9385547097181</v>
      </c>
      <c r="DA22" s="57"/>
    </row>
    <row r="23" spans="1:105" ht="12" customHeight="1" x14ac:dyDescent="0.25">
      <c r="A23" s="28" t="s">
        <v>28</v>
      </c>
      <c r="B23" s="29">
        <f t="shared" ref="B23" si="56">B36*B88/1000000</f>
        <v>1027.6026173211501</v>
      </c>
      <c r="C23" s="29">
        <f t="shared" ref="C23:Q23" si="57">C36*C88/1000000</f>
        <v>1112.0052820508427</v>
      </c>
      <c r="D23" s="29">
        <f t="shared" si="57"/>
        <v>1174.8299248212325</v>
      </c>
      <c r="E23" s="29">
        <f t="shared" si="57"/>
        <v>1211.2640024314976</v>
      </c>
      <c r="F23" s="29">
        <f t="shared" si="57"/>
        <v>1269.6080057169404</v>
      </c>
      <c r="G23" s="29">
        <f t="shared" si="57"/>
        <v>1299.832095650065</v>
      </c>
      <c r="H23" s="29">
        <f t="shared" si="57"/>
        <v>1357.3420643659008</v>
      </c>
      <c r="I23" s="29">
        <f t="shared" si="57"/>
        <v>1421.0879197295087</v>
      </c>
      <c r="J23" s="29">
        <f t="shared" si="57"/>
        <v>1500.3124089514201</v>
      </c>
      <c r="K23" s="29">
        <f t="shared" si="57"/>
        <v>1606.5321979021419</v>
      </c>
      <c r="L23" s="29">
        <f t="shared" si="57"/>
        <v>1688.8431605924206</v>
      </c>
      <c r="M23" s="29">
        <f t="shared" si="57"/>
        <v>1730.0405674093854</v>
      </c>
      <c r="N23" s="29">
        <f t="shared" si="57"/>
        <v>1740.8479426311937</v>
      </c>
      <c r="O23" s="29">
        <f t="shared" si="57"/>
        <v>1843.0706880912339</v>
      </c>
      <c r="P23" s="29">
        <f t="shared" si="57"/>
        <v>1932.0579857668581</v>
      </c>
      <c r="Q23" s="29">
        <f t="shared" si="57"/>
        <v>2066.365103704477</v>
      </c>
      <c r="R23" s="29">
        <f t="shared" ref="R23:V23" si="58">R36*R88/1000000</f>
        <v>2054.8564045752687</v>
      </c>
      <c r="S23" s="29">
        <f t="shared" si="58"/>
        <v>2031.6593728558857</v>
      </c>
      <c r="T23" s="29">
        <f t="shared" si="58"/>
        <v>2024.5032154321348</v>
      </c>
      <c r="U23" s="29">
        <f t="shared" si="58"/>
        <v>2045.4510497105518</v>
      </c>
      <c r="V23" s="29">
        <f t="shared" si="58"/>
        <v>2052.7596038058673</v>
      </c>
      <c r="W23" s="29">
        <f t="shared" ref="W23" si="59">W36*W88/1000000</f>
        <v>2008.489591878933</v>
      </c>
      <c r="DA23" s="58" t="s">
        <v>980</v>
      </c>
    </row>
    <row r="24" spans="1:105" ht="12" customHeight="1" x14ac:dyDescent="0.25">
      <c r="A24" s="28" t="s">
        <v>27</v>
      </c>
      <c r="B24" s="29">
        <f t="shared" ref="B24" si="60">B37*B89/1000000</f>
        <v>899.80864004656394</v>
      </c>
      <c r="C24" s="29">
        <f t="shared" ref="C24:Q24" si="61">C37*C89/1000000</f>
        <v>914.8121077166245</v>
      </c>
      <c r="D24" s="29">
        <f t="shared" si="61"/>
        <v>910.15346720430966</v>
      </c>
      <c r="E24" s="29">
        <f t="shared" si="61"/>
        <v>905.57047707873869</v>
      </c>
      <c r="F24" s="29">
        <f t="shared" si="61"/>
        <v>923.47871659196585</v>
      </c>
      <c r="G24" s="29">
        <f t="shared" si="61"/>
        <v>906.99435293988392</v>
      </c>
      <c r="H24" s="29">
        <f t="shared" si="61"/>
        <v>910.91256125756547</v>
      </c>
      <c r="I24" s="29">
        <f t="shared" si="61"/>
        <v>909.66750855412988</v>
      </c>
      <c r="J24" s="29">
        <f t="shared" si="61"/>
        <v>902.21759539040477</v>
      </c>
      <c r="K24" s="29">
        <f t="shared" si="61"/>
        <v>918.30807993511291</v>
      </c>
      <c r="L24" s="29">
        <f t="shared" si="61"/>
        <v>913.52645676038526</v>
      </c>
      <c r="M24" s="29">
        <f t="shared" si="61"/>
        <v>924.77856749728255</v>
      </c>
      <c r="N24" s="29">
        <f t="shared" si="61"/>
        <v>943.57130380603792</v>
      </c>
      <c r="O24" s="29">
        <f t="shared" si="61"/>
        <v>977.37433939089317</v>
      </c>
      <c r="P24" s="29">
        <f t="shared" si="61"/>
        <v>1012.1129705269168</v>
      </c>
      <c r="Q24" s="29">
        <f t="shared" si="61"/>
        <v>1086.1089431717633</v>
      </c>
      <c r="R24" s="29">
        <f t="shared" ref="R24:V24" si="62">R37*R89/1000000</f>
        <v>1149.7340640923837</v>
      </c>
      <c r="S24" s="29">
        <f t="shared" si="62"/>
        <v>1238.8286524886055</v>
      </c>
      <c r="T24" s="29">
        <f t="shared" si="62"/>
        <v>1362.8961630082913</v>
      </c>
      <c r="U24" s="29">
        <f t="shared" si="62"/>
        <v>1467.4432049509428</v>
      </c>
      <c r="V24" s="29">
        <f t="shared" si="62"/>
        <v>1585.6091698330367</v>
      </c>
      <c r="W24" s="29">
        <f t="shared" ref="W24" si="63">W37*W89/1000000</f>
        <v>1665.4489628307851</v>
      </c>
      <c r="DA24" s="58" t="s">
        <v>981</v>
      </c>
    </row>
    <row r="25" spans="1:105" ht="12.95" customHeight="1" x14ac:dyDescent="0.25">
      <c r="A25" s="23" t="s">
        <v>108</v>
      </c>
      <c r="B25" s="22">
        <f>SUM(B26:B27)</f>
        <v>21930.951853762886</v>
      </c>
      <c r="C25" s="22">
        <f t="shared" ref="C25:Q25" si="64">SUM(C26:C27)</f>
        <v>22392.308946715195</v>
      </c>
      <c r="D25" s="22">
        <f t="shared" si="64"/>
        <v>22732.614001717644</v>
      </c>
      <c r="E25" s="22">
        <f t="shared" si="64"/>
        <v>23174.757771670254</v>
      </c>
      <c r="F25" s="22">
        <f t="shared" si="64"/>
        <v>23875.515624684474</v>
      </c>
      <c r="G25" s="22">
        <f t="shared" si="64"/>
        <v>24132.356824775918</v>
      </c>
      <c r="H25" s="22">
        <f t="shared" si="64"/>
        <v>24375.110708617965</v>
      </c>
      <c r="I25" s="22">
        <f t="shared" si="64"/>
        <v>25039.794250203493</v>
      </c>
      <c r="J25" s="22">
        <f t="shared" si="64"/>
        <v>25673.012516590738</v>
      </c>
      <c r="K25" s="22">
        <f t="shared" si="64"/>
        <v>27158.426129880667</v>
      </c>
      <c r="L25" s="22">
        <f t="shared" si="64"/>
        <v>28292.653062294878</v>
      </c>
      <c r="M25" s="22">
        <f t="shared" si="64"/>
        <v>29200.4903234761</v>
      </c>
      <c r="N25" s="22">
        <f t="shared" si="64"/>
        <v>29386.204296849653</v>
      </c>
      <c r="O25" s="22">
        <f t="shared" si="64"/>
        <v>30331.204942725832</v>
      </c>
      <c r="P25" s="22">
        <f t="shared" si="64"/>
        <v>30922.519813199971</v>
      </c>
      <c r="Q25" s="22">
        <f t="shared" si="64"/>
        <v>31210.782922498009</v>
      </c>
      <c r="R25" s="22">
        <f t="shared" ref="R25" si="65">SUM(R26:R27)</f>
        <v>31640.230689104679</v>
      </c>
      <c r="S25" s="22">
        <f t="shared" ref="S25" si="66">SUM(S26:S27)</f>
        <v>32140.259054724371</v>
      </c>
      <c r="T25" s="22">
        <f t="shared" ref="T25" si="67">SUM(T26:T27)</f>
        <v>32607.594245654524</v>
      </c>
      <c r="U25" s="22">
        <f t="shared" ref="U25" si="68">SUM(U26:U27)</f>
        <v>33036.80958373996</v>
      </c>
      <c r="V25" s="22">
        <f t="shared" ref="V25:W25" si="69">SUM(V26:V27)</f>
        <v>33489.503273999988</v>
      </c>
      <c r="W25" s="22">
        <f t="shared" si="69"/>
        <v>33368.410477569851</v>
      </c>
      <c r="DA25" s="57"/>
    </row>
    <row r="26" spans="1:105" ht="12" customHeight="1" x14ac:dyDescent="0.25">
      <c r="A26" s="30" t="s">
        <v>44</v>
      </c>
      <c r="B26" s="31">
        <f t="shared" ref="B26" si="70">B39*B91/1000000</f>
        <v>4789.4788080297294</v>
      </c>
      <c r="C26" s="31">
        <f t="shared" ref="C26:Q26" si="71">C39*C91/1000000</f>
        <v>4863.0187291125503</v>
      </c>
      <c r="D26" s="31">
        <f t="shared" si="71"/>
        <v>4912.8923868267748</v>
      </c>
      <c r="E26" s="31">
        <f t="shared" si="71"/>
        <v>4949.327155436079</v>
      </c>
      <c r="F26" s="31">
        <f t="shared" si="71"/>
        <v>4967.4874859294359</v>
      </c>
      <c r="G26" s="31">
        <f t="shared" si="71"/>
        <v>4896.012593669031</v>
      </c>
      <c r="H26" s="31">
        <f t="shared" si="71"/>
        <v>4839.7960705248342</v>
      </c>
      <c r="I26" s="31">
        <f t="shared" si="71"/>
        <v>4822.9256747856725</v>
      </c>
      <c r="J26" s="31">
        <f t="shared" si="71"/>
        <v>4725.4472069324929</v>
      </c>
      <c r="K26" s="31">
        <f t="shared" si="71"/>
        <v>4763.0835903232528</v>
      </c>
      <c r="L26" s="31">
        <f t="shared" si="71"/>
        <v>4674.1940698910303</v>
      </c>
      <c r="M26" s="31">
        <f t="shared" si="71"/>
        <v>4470.4415655986668</v>
      </c>
      <c r="N26" s="31">
        <f t="shared" si="71"/>
        <v>4210.4008562353938</v>
      </c>
      <c r="O26" s="31">
        <f t="shared" si="71"/>
        <v>4103.1649203282232</v>
      </c>
      <c r="P26" s="31">
        <f t="shared" si="71"/>
        <v>3902.3448442083377</v>
      </c>
      <c r="Q26" s="31">
        <f t="shared" si="71"/>
        <v>3602.1236342660723</v>
      </c>
      <c r="R26" s="31">
        <f t="shared" ref="R26:V26" si="72">R39*R91/1000000</f>
        <v>3348.6546529008997</v>
      </c>
      <c r="S26" s="31">
        <f t="shared" si="72"/>
        <v>3143.2482747381969</v>
      </c>
      <c r="T26" s="31">
        <f t="shared" si="72"/>
        <v>2919.0138342118362</v>
      </c>
      <c r="U26" s="31">
        <f t="shared" si="72"/>
        <v>2715.0929595988287</v>
      </c>
      <c r="V26" s="31">
        <f t="shared" si="72"/>
        <v>2547.5074546788169</v>
      </c>
      <c r="W26" s="31">
        <f t="shared" ref="W26" si="73">W39*W91/1000000</f>
        <v>2430.8509004080247</v>
      </c>
      <c r="DA26" s="59" t="s">
        <v>982</v>
      </c>
    </row>
    <row r="27" spans="1:105" ht="12" customHeight="1" x14ac:dyDescent="0.25">
      <c r="A27" s="32" t="s">
        <v>25</v>
      </c>
      <c r="B27" s="33">
        <f t="shared" ref="B27" si="74">B40*B92/1000000</f>
        <v>17141.473045733157</v>
      </c>
      <c r="C27" s="33">
        <f t="shared" ref="C27:Q27" si="75">C40*C92/1000000</f>
        <v>17529.290217602644</v>
      </c>
      <c r="D27" s="33">
        <f t="shared" si="75"/>
        <v>17819.72161489087</v>
      </c>
      <c r="E27" s="33">
        <f t="shared" si="75"/>
        <v>18225.430616234175</v>
      </c>
      <c r="F27" s="33">
        <f t="shared" si="75"/>
        <v>18908.028138755039</v>
      </c>
      <c r="G27" s="33">
        <f t="shared" si="75"/>
        <v>19236.344231106887</v>
      </c>
      <c r="H27" s="33">
        <f t="shared" si="75"/>
        <v>19535.314638093132</v>
      </c>
      <c r="I27" s="33">
        <f t="shared" si="75"/>
        <v>20216.868575417822</v>
      </c>
      <c r="J27" s="33">
        <f t="shared" si="75"/>
        <v>20947.565309658246</v>
      </c>
      <c r="K27" s="33">
        <f t="shared" si="75"/>
        <v>22395.342539557416</v>
      </c>
      <c r="L27" s="33">
        <f t="shared" si="75"/>
        <v>23618.458992403848</v>
      </c>
      <c r="M27" s="33">
        <f t="shared" si="75"/>
        <v>24730.048757877434</v>
      </c>
      <c r="N27" s="33">
        <f t="shared" si="75"/>
        <v>25175.803440614258</v>
      </c>
      <c r="O27" s="33">
        <f t="shared" si="75"/>
        <v>26228.04002239761</v>
      </c>
      <c r="P27" s="33">
        <f t="shared" si="75"/>
        <v>27020.174968991632</v>
      </c>
      <c r="Q27" s="33">
        <f t="shared" si="75"/>
        <v>27608.659288231935</v>
      </c>
      <c r="R27" s="33">
        <f t="shared" ref="R27:V27" si="76">R40*R92/1000000</f>
        <v>28291.57603620378</v>
      </c>
      <c r="S27" s="33">
        <f t="shared" si="76"/>
        <v>28997.010779986173</v>
      </c>
      <c r="T27" s="33">
        <f t="shared" si="76"/>
        <v>29688.580411442686</v>
      </c>
      <c r="U27" s="33">
        <f t="shared" si="76"/>
        <v>30321.716624141129</v>
      </c>
      <c r="V27" s="33">
        <f t="shared" si="76"/>
        <v>30941.995819321171</v>
      </c>
      <c r="W27" s="33">
        <f t="shared" ref="W27" si="77">W40*W92/1000000</f>
        <v>30937.559577161828</v>
      </c>
      <c r="DA27" s="60" t="s">
        <v>983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DA30" s="57"/>
    </row>
    <row r="31" spans="1:105" ht="12" customHeight="1" x14ac:dyDescent="0.25">
      <c r="A31" s="28" t="s">
        <v>32</v>
      </c>
      <c r="B31" s="34">
        <v>5208460</v>
      </c>
      <c r="C31" s="34">
        <v>5287081</v>
      </c>
      <c r="D31" s="34">
        <v>5384932</v>
      </c>
      <c r="E31" s="34">
        <v>5505491</v>
      </c>
      <c r="F31" s="34">
        <v>5631344</v>
      </c>
      <c r="G31" s="34">
        <v>5637843</v>
      </c>
      <c r="H31" s="34">
        <v>5670532</v>
      </c>
      <c r="I31" s="34">
        <v>5782659</v>
      </c>
      <c r="J31" s="34">
        <v>6061840</v>
      </c>
      <c r="K31" s="34">
        <v>6325069</v>
      </c>
      <c r="L31" s="34">
        <v>6330500</v>
      </c>
      <c r="M31" s="34">
        <v>6455058</v>
      </c>
      <c r="N31" s="34">
        <v>6612651</v>
      </c>
      <c r="O31" s="34">
        <v>6840965</v>
      </c>
      <c r="P31" s="34">
        <v>7016423</v>
      </c>
      <c r="Q31" s="34">
        <v>7178502</v>
      </c>
      <c r="R31" s="34">
        <v>7274015</v>
      </c>
      <c r="S31" s="34">
        <v>7352843</v>
      </c>
      <c r="T31" s="34">
        <v>7528626</v>
      </c>
      <c r="U31" s="34">
        <v>7699787</v>
      </c>
      <c r="V31" s="34">
        <v>7851432</v>
      </c>
      <c r="W31" s="34">
        <v>7967662</v>
      </c>
      <c r="DA31" s="58" t="s">
        <v>984</v>
      </c>
    </row>
    <row r="32" spans="1:105" ht="12" customHeight="1" x14ac:dyDescent="0.25">
      <c r="A32" s="28" t="s">
        <v>47</v>
      </c>
      <c r="B32" s="34">
        <v>3740738</v>
      </c>
      <c r="C32" s="34">
        <v>3763570</v>
      </c>
      <c r="D32" s="34">
        <v>3786039</v>
      </c>
      <c r="E32" s="34">
        <v>3810904</v>
      </c>
      <c r="F32" s="34">
        <v>3840298</v>
      </c>
      <c r="G32" s="34">
        <v>3805720</v>
      </c>
      <c r="H32" s="34">
        <v>3786087</v>
      </c>
      <c r="I32" s="34">
        <v>3812268</v>
      </c>
      <c r="J32" s="34">
        <v>3955178</v>
      </c>
      <c r="K32" s="34">
        <v>4079379</v>
      </c>
      <c r="L32" s="34">
        <v>4054077</v>
      </c>
      <c r="M32" s="34">
        <v>4082398</v>
      </c>
      <c r="N32" s="34">
        <v>4132384</v>
      </c>
      <c r="O32" s="34">
        <v>4233964</v>
      </c>
      <c r="P32" s="34">
        <v>4291803</v>
      </c>
      <c r="Q32" s="34">
        <v>4361960</v>
      </c>
      <c r="R32" s="34">
        <v>4412655</v>
      </c>
      <c r="S32" s="34">
        <v>4452804</v>
      </c>
      <c r="T32" s="34">
        <v>4553825</v>
      </c>
      <c r="U32" s="34">
        <v>4647998</v>
      </c>
      <c r="V32" s="34">
        <v>4731461</v>
      </c>
      <c r="W32" s="34">
        <v>4795129</v>
      </c>
      <c r="DA32" s="58" t="s">
        <v>985</v>
      </c>
    </row>
    <row r="33" spans="1:105" ht="12" customHeight="1" x14ac:dyDescent="0.25">
      <c r="A33" s="28" t="s">
        <v>46</v>
      </c>
      <c r="B33" s="34">
        <v>1979616</v>
      </c>
      <c r="C33" s="34">
        <v>2016335</v>
      </c>
      <c r="D33" s="34">
        <v>2065177</v>
      </c>
      <c r="E33" s="34">
        <v>2148812</v>
      </c>
      <c r="F33" s="34">
        <v>2239108</v>
      </c>
      <c r="G33" s="34">
        <v>2288669</v>
      </c>
      <c r="H33" s="34">
        <v>2361606</v>
      </c>
      <c r="I33" s="34">
        <v>2463314</v>
      </c>
      <c r="J33" s="34">
        <v>2646854</v>
      </c>
      <c r="K33" s="34">
        <v>2823635</v>
      </c>
      <c r="L33" s="34">
        <v>2886873</v>
      </c>
      <c r="M33" s="34">
        <v>2966819</v>
      </c>
      <c r="N33" s="34">
        <v>3025206</v>
      </c>
      <c r="O33" s="34">
        <v>3124286</v>
      </c>
      <c r="P33" s="34">
        <v>3193869</v>
      </c>
      <c r="Q33" s="34">
        <v>3273015</v>
      </c>
      <c r="R33" s="34">
        <v>3326092</v>
      </c>
      <c r="S33" s="34">
        <v>3371582</v>
      </c>
      <c r="T33" s="34">
        <v>3462966</v>
      </c>
      <c r="U33" s="34">
        <v>3548650</v>
      </c>
      <c r="V33" s="34">
        <v>3624730</v>
      </c>
      <c r="W33" s="34">
        <v>3682994</v>
      </c>
      <c r="DA33" s="58" t="s">
        <v>986</v>
      </c>
    </row>
    <row r="34" spans="1:105" ht="12" customHeight="1" x14ac:dyDescent="0.25">
      <c r="A34" s="28" t="s">
        <v>45</v>
      </c>
      <c r="B34" s="34">
        <v>1726613</v>
      </c>
      <c r="C34" s="34">
        <v>1791899</v>
      </c>
      <c r="D34" s="34">
        <v>1844931</v>
      </c>
      <c r="E34" s="34">
        <v>1892107</v>
      </c>
      <c r="F34" s="34">
        <v>1963818</v>
      </c>
      <c r="G34" s="34">
        <v>1980959</v>
      </c>
      <c r="H34" s="34">
        <v>2014505</v>
      </c>
      <c r="I34" s="34">
        <v>2083165</v>
      </c>
      <c r="J34" s="34">
        <v>2212004</v>
      </c>
      <c r="K34" s="34">
        <v>2355293</v>
      </c>
      <c r="L34" s="34">
        <v>2420919</v>
      </c>
      <c r="M34" s="34">
        <v>2510947</v>
      </c>
      <c r="N34" s="34">
        <v>2623633</v>
      </c>
      <c r="O34" s="34">
        <v>2760992</v>
      </c>
      <c r="P34" s="34">
        <v>2880699</v>
      </c>
      <c r="Q34" s="34">
        <v>3001710</v>
      </c>
      <c r="R34" s="34">
        <v>3111264</v>
      </c>
      <c r="S34" s="34">
        <v>3215695</v>
      </c>
      <c r="T34" s="34">
        <v>3357857</v>
      </c>
      <c r="U34" s="34">
        <v>3499871</v>
      </c>
      <c r="V34" s="34">
        <v>3619016</v>
      </c>
      <c r="W34" s="34">
        <v>3704880</v>
      </c>
      <c r="DA34" s="58" t="s">
        <v>987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DA35" s="57"/>
    </row>
    <row r="36" spans="1:105" ht="12" customHeight="1" x14ac:dyDescent="0.25">
      <c r="A36" s="28" t="s">
        <v>28</v>
      </c>
      <c r="B36" s="34">
        <v>2765419.2594456188</v>
      </c>
      <c r="C36" s="34">
        <v>3038395.2448769403</v>
      </c>
      <c r="D36" s="34">
        <v>3270880.7642894378</v>
      </c>
      <c r="E36" s="34">
        <v>3442037.7810811927</v>
      </c>
      <c r="F36" s="34">
        <v>3704644.7392553659</v>
      </c>
      <c r="G36" s="34">
        <v>3905408.1315857475</v>
      </c>
      <c r="H36" s="34">
        <v>4233042.9855845422</v>
      </c>
      <c r="I36" s="34">
        <v>4623806.2812215229</v>
      </c>
      <c r="J36" s="34">
        <v>5124258.9558424307</v>
      </c>
      <c r="K36" s="34">
        <v>5766382.107766916</v>
      </c>
      <c r="L36" s="34">
        <v>6345104.3606172474</v>
      </c>
      <c r="M36" s="34">
        <v>6804588.2166835479</v>
      </c>
      <c r="N36" s="34">
        <v>7200791.0163562195</v>
      </c>
      <c r="O36" s="34">
        <v>8124135.7610490592</v>
      </c>
      <c r="P36" s="34">
        <v>9308204.9759654477</v>
      </c>
      <c r="Q36" s="34">
        <v>11195183.564532105</v>
      </c>
      <c r="R36" s="34">
        <v>12236645.832016049</v>
      </c>
      <c r="S36" s="34">
        <v>13379191.104561618</v>
      </c>
      <c r="T36" s="34">
        <v>14470642.274556894</v>
      </c>
      <c r="U36" s="34">
        <v>15489688.159223158</v>
      </c>
      <c r="V36" s="34">
        <v>16352443.111231286</v>
      </c>
      <c r="W36" s="34">
        <v>16940630.942842085</v>
      </c>
      <c r="DA36" s="58" t="s">
        <v>988</v>
      </c>
    </row>
    <row r="37" spans="1:105" ht="12" customHeight="1" x14ac:dyDescent="0.25">
      <c r="A37" s="28" t="s">
        <v>27</v>
      </c>
      <c r="B37" s="34">
        <v>2687329.8558695437</v>
      </c>
      <c r="C37" s="34">
        <v>2772032.3599595441</v>
      </c>
      <c r="D37" s="34">
        <v>2814780.6873219418</v>
      </c>
      <c r="E37" s="34">
        <v>2875933.0288228556</v>
      </c>
      <c r="F37" s="34">
        <v>3042396.9389881981</v>
      </c>
      <c r="G37" s="34">
        <v>3116097.819030432</v>
      </c>
      <c r="H37" s="34">
        <v>3247738.6048494917</v>
      </c>
      <c r="I37" s="34">
        <v>3365371.6706920331</v>
      </c>
      <c r="J37" s="34">
        <v>3487807.8909135456</v>
      </c>
      <c r="K37" s="34">
        <v>3777251.1985083353</v>
      </c>
      <c r="L37" s="34">
        <v>3987940.3348837639</v>
      </c>
      <c r="M37" s="34">
        <v>4354985.6322952919</v>
      </c>
      <c r="N37" s="34">
        <v>4778812.0001694234</v>
      </c>
      <c r="O37" s="34">
        <v>5356326.228436782</v>
      </c>
      <c r="P37" s="34">
        <v>6062305.0862736618</v>
      </c>
      <c r="Q37" s="34">
        <v>6985529.2120316513</v>
      </c>
      <c r="R37" s="34">
        <v>7809983.0867710561</v>
      </c>
      <c r="S37" s="34">
        <v>8733343.408512082</v>
      </c>
      <c r="T37" s="34">
        <v>9857164.3725438863</v>
      </c>
      <c r="U37" s="34">
        <v>10843997.329982083</v>
      </c>
      <c r="V37" s="34">
        <v>11828329.369814834</v>
      </c>
      <c r="W37" s="34">
        <v>12547175.955198815</v>
      </c>
      <c r="DA37" s="58" t="s">
        <v>989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DA38" s="57"/>
    </row>
    <row r="39" spans="1:105" ht="12" customHeight="1" x14ac:dyDescent="0.25">
      <c r="A39" s="30" t="s">
        <v>44</v>
      </c>
      <c r="B39" s="35">
        <v>76371686.332179487</v>
      </c>
      <c r="C39" s="35">
        <v>77862691.044048667</v>
      </c>
      <c r="D39" s="35">
        <v>79506138.833120018</v>
      </c>
      <c r="E39" s="35">
        <v>81260450.596857131</v>
      </c>
      <c r="F39" s="35">
        <v>83126164.629924998</v>
      </c>
      <c r="G39" s="35">
        <v>83535849.235196948</v>
      </c>
      <c r="H39" s="35">
        <v>84233450.111440957</v>
      </c>
      <c r="I39" s="35">
        <v>86074874.445290208</v>
      </c>
      <c r="J39" s="35">
        <v>86839046.454365745</v>
      </c>
      <c r="K39" s="35">
        <v>90712811.42563802</v>
      </c>
      <c r="L39" s="35">
        <v>93357191.853163168</v>
      </c>
      <c r="M39" s="35">
        <v>94712666.005789012</v>
      </c>
      <c r="N39" s="35">
        <v>94713185.664945602</v>
      </c>
      <c r="O39" s="35">
        <v>98028902.482872814</v>
      </c>
      <c r="P39" s="35">
        <v>99774649.537111521</v>
      </c>
      <c r="Q39" s="35">
        <v>101480401.98522371</v>
      </c>
      <c r="R39" s="35">
        <v>103263882.51676653</v>
      </c>
      <c r="S39" s="35">
        <v>105762686.33695649</v>
      </c>
      <c r="T39" s="35">
        <v>108060471.2182017</v>
      </c>
      <c r="U39" s="35">
        <v>110379224.85011151</v>
      </c>
      <c r="V39" s="35">
        <v>112689418.18923694</v>
      </c>
      <c r="W39" s="35">
        <v>117038144.36348119</v>
      </c>
      <c r="DA39" s="59" t="s">
        <v>990</v>
      </c>
    </row>
    <row r="40" spans="1:105" ht="12" customHeight="1" x14ac:dyDescent="0.25">
      <c r="A40" s="32" t="s">
        <v>25</v>
      </c>
      <c r="B40" s="36">
        <v>2078242.0856092959</v>
      </c>
      <c r="C40" s="36">
        <v>2151758.7597809066</v>
      </c>
      <c r="D40" s="36">
        <v>2219205.5233769133</v>
      </c>
      <c r="E40" s="36">
        <v>2309223.6820306228</v>
      </c>
      <c r="F40" s="36">
        <v>2441077.3168143835</v>
      </c>
      <c r="G40" s="36">
        <v>2525529.80034487</v>
      </c>
      <c r="H40" s="36">
        <v>2608421.8805827149</v>
      </c>
      <c r="I40" s="36">
        <v>2749183.5150796212</v>
      </c>
      <c r="J40" s="36">
        <v>2900961.7780707092</v>
      </c>
      <c r="K40" s="36">
        <v>3138220.6855476331</v>
      </c>
      <c r="L40" s="36">
        <v>3343281.878396458</v>
      </c>
      <c r="M40" s="36">
        <v>3533022.8423883175</v>
      </c>
      <c r="N40" s="36">
        <v>3629348.6618378186</v>
      </c>
      <c r="O40" s="36">
        <v>3821549.6636688663</v>
      </c>
      <c r="P40" s="36">
        <v>3988919.5772431279</v>
      </c>
      <c r="Q40" s="36">
        <v>4132395.6496901177</v>
      </c>
      <c r="R40" s="36">
        <v>4298357.4374798313</v>
      </c>
      <c r="S40" s="36">
        <v>4491211.7034229273</v>
      </c>
      <c r="T40" s="36">
        <v>4683309.9032884073</v>
      </c>
      <c r="U40" s="36">
        <v>4875769.2027061461</v>
      </c>
      <c r="V40" s="36">
        <v>5066357.5367702637</v>
      </c>
      <c r="W40" s="36">
        <v>5155591.4516863041</v>
      </c>
      <c r="DA40" s="60" t="s">
        <v>991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DA43" s="57"/>
    </row>
    <row r="44" spans="1:105" ht="12" customHeight="1" x14ac:dyDescent="0.25">
      <c r="A44" s="28" t="s">
        <v>32</v>
      </c>
      <c r="B44" s="37"/>
      <c r="C44" s="37">
        <v>352480.5599175347</v>
      </c>
      <c r="D44" s="37">
        <v>373472.09594799578</v>
      </c>
      <c r="E44" s="37">
        <v>397952.96263708826</v>
      </c>
      <c r="F44" s="37">
        <v>405031.23286656197</v>
      </c>
      <c r="G44" s="37">
        <v>287472.97998695727</v>
      </c>
      <c r="H44" s="37">
        <v>315470.27782062814</v>
      </c>
      <c r="I44" s="37">
        <v>396727.20066477079</v>
      </c>
      <c r="J44" s="37">
        <v>565611.82329448033</v>
      </c>
      <c r="K44" s="37">
        <v>551502.22096582595</v>
      </c>
      <c r="L44" s="37">
        <v>295558.469418942</v>
      </c>
      <c r="M44" s="37">
        <v>416551.6448811451</v>
      </c>
      <c r="N44" s="37">
        <v>451464.82407006528</v>
      </c>
      <c r="O44" s="37">
        <v>524076.08419679757</v>
      </c>
      <c r="P44" s="37">
        <v>473122.50296908244</v>
      </c>
      <c r="Q44" s="37">
        <v>461658.15859449562</v>
      </c>
      <c r="R44" s="37">
        <v>397019.1297836639</v>
      </c>
      <c r="S44" s="37">
        <v>382273.49575350061</v>
      </c>
      <c r="T44" s="37">
        <v>481180.33623046521</v>
      </c>
      <c r="U44" s="37">
        <v>523641.5599175347</v>
      </c>
      <c r="V44" s="37">
        <v>525117.09594799578</v>
      </c>
      <c r="W44" s="37">
        <v>514182.96263708826</v>
      </c>
      <c r="DA44" s="58" t="s">
        <v>992</v>
      </c>
    </row>
    <row r="45" spans="1:105" ht="12" customHeight="1" x14ac:dyDescent="0.25">
      <c r="A45" s="28" t="s">
        <v>47</v>
      </c>
      <c r="B45" s="37"/>
      <c r="C45" s="37">
        <v>250447.325793494</v>
      </c>
      <c r="D45" s="37">
        <v>253022.96957398904</v>
      </c>
      <c r="E45" s="37">
        <v>258395.55292308936</v>
      </c>
      <c r="F45" s="37">
        <v>265939.56566228252</v>
      </c>
      <c r="G45" s="37">
        <v>205021.50393692963</v>
      </c>
      <c r="H45" s="37">
        <v>223059.87029791297</v>
      </c>
      <c r="I45" s="37">
        <v>272007.17378433328</v>
      </c>
      <c r="J45" s="37">
        <v>391909.93000727566</v>
      </c>
      <c r="K45" s="37">
        <v>376415.66123465961</v>
      </c>
      <c r="L45" s="37">
        <v>230168.896477181</v>
      </c>
      <c r="M45" s="37">
        <v>287090.17157536652</v>
      </c>
      <c r="N45" s="37">
        <v>312096.02928774944</v>
      </c>
      <c r="O45" s="37">
        <v>367074.01938018529</v>
      </c>
      <c r="P45" s="37">
        <v>326760.69871632103</v>
      </c>
      <c r="Q45" s="37">
        <v>342550.63134923065</v>
      </c>
      <c r="R45" s="37">
        <v>301142.325793494</v>
      </c>
      <c r="S45" s="37">
        <v>293171.96957398904</v>
      </c>
      <c r="T45" s="37">
        <v>359416.55292308889</v>
      </c>
      <c r="U45" s="37">
        <v>360112.56566228252</v>
      </c>
      <c r="V45" s="37">
        <v>288484.50393692963</v>
      </c>
      <c r="W45" s="37">
        <v>286727.87029791251</v>
      </c>
      <c r="DA45" s="58" t="s">
        <v>993</v>
      </c>
    </row>
    <row r="46" spans="1:105" ht="12" customHeight="1" x14ac:dyDescent="0.25">
      <c r="A46" s="28" t="s">
        <v>46</v>
      </c>
      <c r="B46" s="37"/>
      <c r="C46" s="37">
        <v>164262.14485170436</v>
      </c>
      <c r="D46" s="37">
        <v>182206.15691881999</v>
      </c>
      <c r="E46" s="37">
        <v>223085.83737230743</v>
      </c>
      <c r="F46" s="37">
        <v>236111.31119845784</v>
      </c>
      <c r="G46" s="37">
        <v>202031.25676251273</v>
      </c>
      <c r="H46" s="37">
        <v>232365.93106463039</v>
      </c>
      <c r="I46" s="37">
        <v>268413.19614852499</v>
      </c>
      <c r="J46" s="37">
        <v>357853.54671538435</v>
      </c>
      <c r="K46" s="37">
        <v>359050.13899807213</v>
      </c>
      <c r="L46" s="37">
        <v>253825.82095314097</v>
      </c>
      <c r="M46" s="37">
        <v>279232.16383078787</v>
      </c>
      <c r="N46" s="37">
        <v>266768.49518565647</v>
      </c>
      <c r="O46" s="37">
        <v>263342.14485170413</v>
      </c>
      <c r="P46" s="37">
        <v>251789.15691881999</v>
      </c>
      <c r="Q46" s="37">
        <v>302231.83737230767</v>
      </c>
      <c r="R46" s="37">
        <v>289188.31119845808</v>
      </c>
      <c r="S46" s="37">
        <v>247521.25676251296</v>
      </c>
      <c r="T46" s="37">
        <v>323749.93106463039</v>
      </c>
      <c r="U46" s="37">
        <v>354097.19614852499</v>
      </c>
      <c r="V46" s="37">
        <v>433933.54671538435</v>
      </c>
      <c r="W46" s="37">
        <v>417314.13899807213</v>
      </c>
      <c r="DA46" s="58" t="s">
        <v>994</v>
      </c>
    </row>
    <row r="47" spans="1:105" ht="12" customHeight="1" x14ac:dyDescent="0.25">
      <c r="A47" s="28" t="s">
        <v>45</v>
      </c>
      <c r="B47" s="37"/>
      <c r="C47" s="37">
        <v>144200.70619690046</v>
      </c>
      <c r="D47" s="37">
        <v>136037.48484125803</v>
      </c>
      <c r="E47" s="37">
        <v>134484.321170724</v>
      </c>
      <c r="F47" s="37">
        <v>163545.20782648562</v>
      </c>
      <c r="G47" s="37">
        <v>113735.70728600002</v>
      </c>
      <c r="H47" s="37">
        <v>135147.98140215292</v>
      </c>
      <c r="I47" s="37">
        <v>175528.82247366733</v>
      </c>
      <c r="J47" s="37">
        <v>241247.68592614122</v>
      </c>
      <c r="K47" s="37">
        <v>261524.72468720051</v>
      </c>
      <c r="L47" s="37">
        <v>189990.82534359442</v>
      </c>
      <c r="M47" s="37">
        <v>220839.64617259754</v>
      </c>
      <c r="N47" s="37">
        <v>250278.65714488598</v>
      </c>
      <c r="O47" s="37">
        <v>282084.18200108083</v>
      </c>
      <c r="P47" s="37">
        <v>271934.44250945281</v>
      </c>
      <c r="Q47" s="37">
        <v>281129.60501785856</v>
      </c>
      <c r="R47" s="37">
        <v>253754.70619690046</v>
      </c>
      <c r="S47" s="37">
        <v>240468.48484125827</v>
      </c>
      <c r="T47" s="37">
        <v>276646.321170724</v>
      </c>
      <c r="U47" s="37">
        <v>305559.20782648586</v>
      </c>
      <c r="V47" s="37">
        <v>232880.70728600025</v>
      </c>
      <c r="W47" s="37">
        <v>221011.98140215315</v>
      </c>
      <c r="DA47" s="58" t="s">
        <v>995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DA48" s="57"/>
    </row>
    <row r="49" spans="1:105" ht="12" customHeight="1" x14ac:dyDescent="0.25">
      <c r="A49" s="28" t="s">
        <v>28</v>
      </c>
      <c r="B49" s="37"/>
      <c r="C49" s="37">
        <v>535591.79304559669</v>
      </c>
      <c r="D49" s="37">
        <v>515379.82244996447</v>
      </c>
      <c r="E49" s="37">
        <v>475895.66682991059</v>
      </c>
      <c r="F49" s="37">
        <v>590876.71769201756</v>
      </c>
      <c r="G49" s="37">
        <v>554381.27112721559</v>
      </c>
      <c r="H49" s="37">
        <v>708558.16654648911</v>
      </c>
      <c r="I49" s="37">
        <v>801100.49503428629</v>
      </c>
      <c r="J49" s="37">
        <v>942475.02311695041</v>
      </c>
      <c r="K49" s="37">
        <v>1177714.9449700816</v>
      </c>
      <c r="L49" s="37">
        <v>1094102.0753002958</v>
      </c>
      <c r="M49" s="37">
        <v>935379.52289621159</v>
      </c>
      <c r="N49" s="37">
        <v>987079.51736468915</v>
      </c>
      <c r="O49" s="37">
        <v>1477726.0158200553</v>
      </c>
      <c r="P49" s="37">
        <v>1892627.3814628776</v>
      </c>
      <c r="Q49" s="37">
        <v>2688079.0836009439</v>
      </c>
      <c r="R49" s="37">
        <v>1983937.290600894</v>
      </c>
      <c r="S49" s="37">
        <v>2320260.2175156493</v>
      </c>
      <c r="T49" s="37">
        <v>2185553.245295573</v>
      </c>
      <c r="U49" s="37">
        <v>1954425.4075624757</v>
      </c>
      <c r="V49" s="37">
        <v>1849834.4693728164</v>
      </c>
      <c r="W49" s="37">
        <v>2065913.847430855</v>
      </c>
      <c r="DA49" s="58" t="s">
        <v>996</v>
      </c>
    </row>
    <row r="50" spans="1:105" ht="12" customHeight="1" x14ac:dyDescent="0.25">
      <c r="A50" s="28" t="s">
        <v>27</v>
      </c>
      <c r="B50" s="37"/>
      <c r="C50" s="37">
        <v>586052.95093160216</v>
      </c>
      <c r="D50" s="37">
        <v>561539.21129418211</v>
      </c>
      <c r="E50" s="37">
        <v>597990.36158500891</v>
      </c>
      <c r="F50" s="37">
        <v>721976.87065465236</v>
      </c>
      <c r="G50" s="37">
        <v>648538.42456498649</v>
      </c>
      <c r="H50" s="37">
        <v>717693.73675066186</v>
      </c>
      <c r="I50" s="37">
        <v>679172.27713672351</v>
      </c>
      <c r="J50" s="37">
        <v>720426.5818065214</v>
      </c>
      <c r="K50" s="37">
        <v>1011420.178249442</v>
      </c>
      <c r="L50" s="37">
        <v>859227.56094041513</v>
      </c>
      <c r="M50" s="37">
        <v>1084739.0341621898</v>
      </c>
      <c r="N50" s="37">
        <v>1102998.645010855</v>
      </c>
      <c r="O50" s="37">
        <v>1297940.81007388</v>
      </c>
      <c r="P50" s="37">
        <v>1717399.0360863218</v>
      </c>
      <c r="Q50" s="37">
        <v>1782451.6866984051</v>
      </c>
      <c r="R50" s="37">
        <v>1909192.9089015946</v>
      </c>
      <c r="S50" s="37">
        <v>2026358.9667518809</v>
      </c>
      <c r="T50" s="37">
        <v>2421761.7741056848</v>
      </c>
      <c r="U50" s="37">
        <v>2704231.9935245188</v>
      </c>
      <c r="V50" s="37">
        <v>2766783.7265311554</v>
      </c>
      <c r="W50" s="37">
        <v>2628039.494285576</v>
      </c>
      <c r="DA50" s="58" t="s">
        <v>997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DA51" s="57"/>
    </row>
    <row r="52" spans="1:105" ht="12" customHeight="1" x14ac:dyDescent="0.25">
      <c r="A52" s="30" t="s">
        <v>44</v>
      </c>
      <c r="B52" s="38"/>
      <c r="C52" s="38">
        <v>19874705.204158515</v>
      </c>
      <c r="D52" s="38">
        <v>20201757.178075835</v>
      </c>
      <c r="E52" s="38">
        <v>20689452.63992165</v>
      </c>
      <c r="F52" s="38">
        <v>20733438.411192238</v>
      </c>
      <c r="G52" s="38">
        <v>19524093.154824808</v>
      </c>
      <c r="H52" s="38">
        <v>19942648.862639882</v>
      </c>
      <c r="I52" s="38">
        <v>22298486.386411123</v>
      </c>
      <c r="J52" s="38">
        <v>21217910.654145285</v>
      </c>
      <c r="K52" s="38">
        <v>24000272.571005188</v>
      </c>
      <c r="L52" s="38">
        <v>22941592.791842535</v>
      </c>
      <c r="M52" s="38">
        <v>22131210.766906276</v>
      </c>
      <c r="N52" s="38">
        <v>18802369.247618407</v>
      </c>
      <c r="O52" s="38">
        <v>17653312.744681388</v>
      </c>
      <c r="P52" s="38">
        <v>16533268.626283631</v>
      </c>
      <c r="Q52" s="38">
        <v>18937508.467598438</v>
      </c>
      <c r="R52" s="38">
        <v>15701393.837076545</v>
      </c>
      <c r="S52" s="38">
        <v>13406959.799847379</v>
      </c>
      <c r="T52" s="38">
        <v>12468426.12979427</v>
      </c>
      <c r="U52" s="38">
        <v>10987554.160966575</v>
      </c>
      <c r="V52" s="38">
        <v>9649199.5133078247</v>
      </c>
      <c r="W52" s="38">
        <v>10768737.461920753</v>
      </c>
      <c r="DA52" s="59" t="s">
        <v>998</v>
      </c>
    </row>
    <row r="53" spans="1:105" ht="12" customHeight="1" x14ac:dyDescent="0.25">
      <c r="A53" s="32" t="s">
        <v>25</v>
      </c>
      <c r="B53" s="39"/>
      <c r="C53" s="39">
        <v>318019.45725816465</v>
      </c>
      <c r="D53" s="39">
        <v>316165.94049896719</v>
      </c>
      <c r="E53" s="39">
        <v>343026.44010704313</v>
      </c>
      <c r="F53" s="39">
        <v>389224.9854011857</v>
      </c>
      <c r="G53" s="39">
        <v>346262.14342833962</v>
      </c>
      <c r="H53" s="39">
        <v>349216.58703082753</v>
      </c>
      <c r="I53" s="39">
        <v>411678.84567314293</v>
      </c>
      <c r="J53" s="39">
        <v>427367.37867303845</v>
      </c>
      <c r="K53" s="39">
        <v>555278.36473508831</v>
      </c>
      <c r="L53" s="39">
        <v>521227.13334779209</v>
      </c>
      <c r="M53" s="39">
        <v>532767.40409890236</v>
      </c>
      <c r="N53" s="39">
        <v>485550.80485068681</v>
      </c>
      <c r="O53" s="39">
        <v>538463.14525938733</v>
      </c>
      <c r="P53" s="39">
        <v>516586.50060508912</v>
      </c>
      <c r="Q53" s="39">
        <v>555154.91812013276</v>
      </c>
      <c r="R53" s="39">
        <v>593329.16646275204</v>
      </c>
      <c r="S53" s="39">
        <v>748132.63067818433</v>
      </c>
      <c r="T53" s="39">
        <v>713325.33321327204</v>
      </c>
      <c r="U53" s="39">
        <v>725226.70351664117</v>
      </c>
      <c r="V53" s="39">
        <v>676139.13891480491</v>
      </c>
      <c r="W53" s="39">
        <v>627697.06017542817</v>
      </c>
      <c r="DA53" s="60" t="s">
        <v>999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DA56" s="57"/>
    </row>
    <row r="57" spans="1:105" ht="12" customHeight="1" x14ac:dyDescent="0.25">
      <c r="A57" s="28" t="s">
        <v>32</v>
      </c>
      <c r="B57" s="37"/>
      <c r="C57" s="37">
        <v>273859.5599175347</v>
      </c>
      <c r="D57" s="37">
        <v>275621.09594799578</v>
      </c>
      <c r="E57" s="37">
        <v>277393.96263708826</v>
      </c>
      <c r="F57" s="37">
        <v>279178.23286656197</v>
      </c>
      <c r="G57" s="37">
        <v>280973.97998695727</v>
      </c>
      <c r="H57" s="37">
        <v>282781.27782062814</v>
      </c>
      <c r="I57" s="37">
        <v>284600.20066477079</v>
      </c>
      <c r="J57" s="37">
        <v>286430.82329448033</v>
      </c>
      <c r="K57" s="37">
        <v>288273.22096582595</v>
      </c>
      <c r="L57" s="37">
        <v>290127.469418942</v>
      </c>
      <c r="M57" s="37">
        <v>291993.6448811451</v>
      </c>
      <c r="N57" s="37">
        <v>293871.82407006528</v>
      </c>
      <c r="O57" s="37">
        <v>295762.08419679757</v>
      </c>
      <c r="P57" s="37">
        <v>297664.50296908244</v>
      </c>
      <c r="Q57" s="37">
        <v>299579.15859449562</v>
      </c>
      <c r="R57" s="37">
        <v>301506.1297836639</v>
      </c>
      <c r="S57" s="37">
        <v>303445.49575350061</v>
      </c>
      <c r="T57" s="37">
        <v>305397.33623046521</v>
      </c>
      <c r="U57" s="37">
        <v>352480.5599175347</v>
      </c>
      <c r="V57" s="37">
        <v>373472.09594799578</v>
      </c>
      <c r="W57" s="37">
        <v>397952.96263708826</v>
      </c>
      <c r="DA57" s="58" t="s">
        <v>1000</v>
      </c>
    </row>
    <row r="58" spans="1:105" ht="12" customHeight="1" x14ac:dyDescent="0.25">
      <c r="A58" s="28" t="s">
        <v>47</v>
      </c>
      <c r="B58" s="37"/>
      <c r="C58" s="37">
        <v>227615.325793494</v>
      </c>
      <c r="D58" s="37">
        <v>230553.96957398904</v>
      </c>
      <c r="E58" s="37">
        <v>233530.55292308936</v>
      </c>
      <c r="F58" s="37">
        <v>236545.56566228252</v>
      </c>
      <c r="G58" s="37">
        <v>239599.50393692963</v>
      </c>
      <c r="H58" s="37">
        <v>242692.87029791297</v>
      </c>
      <c r="I58" s="37">
        <v>245826.17378433328</v>
      </c>
      <c r="J58" s="37">
        <v>248999.93000727519</v>
      </c>
      <c r="K58" s="37">
        <v>252214.66123466007</v>
      </c>
      <c r="L58" s="37">
        <v>255470.89647718146</v>
      </c>
      <c r="M58" s="37">
        <v>258769.17157536652</v>
      </c>
      <c r="N58" s="37">
        <v>262110.0292877499</v>
      </c>
      <c r="O58" s="37">
        <v>265494.01938018575</v>
      </c>
      <c r="P58" s="37">
        <v>268921.69871632103</v>
      </c>
      <c r="Q58" s="37">
        <v>272393.63134923019</v>
      </c>
      <c r="R58" s="37">
        <v>250447.32579349354</v>
      </c>
      <c r="S58" s="37">
        <v>253022.96957398951</v>
      </c>
      <c r="T58" s="37">
        <v>258395.55292308889</v>
      </c>
      <c r="U58" s="37">
        <v>265939.56566228252</v>
      </c>
      <c r="V58" s="37">
        <v>205021.50393692963</v>
      </c>
      <c r="W58" s="37">
        <v>223059.87029791251</v>
      </c>
      <c r="DA58" s="58" t="s">
        <v>1001</v>
      </c>
    </row>
    <row r="59" spans="1:105" ht="12" customHeight="1" x14ac:dyDescent="0.25">
      <c r="A59" s="28" t="s">
        <v>46</v>
      </c>
      <c r="B59" s="37"/>
      <c r="C59" s="37">
        <v>127543.14485170413</v>
      </c>
      <c r="D59" s="37">
        <v>133364.15691881999</v>
      </c>
      <c r="E59" s="37">
        <v>139450.83737230767</v>
      </c>
      <c r="F59" s="37">
        <v>145815.31119845808</v>
      </c>
      <c r="G59" s="37">
        <v>152470.25676251296</v>
      </c>
      <c r="H59" s="37">
        <v>159428.93106463039</v>
      </c>
      <c r="I59" s="37">
        <v>166705.19614852499</v>
      </c>
      <c r="J59" s="37">
        <v>174313.54671538435</v>
      </c>
      <c r="K59" s="37">
        <v>182269.13899807213</v>
      </c>
      <c r="L59" s="37">
        <v>190587.82095314097</v>
      </c>
      <c r="M59" s="37">
        <v>199286.16383078787</v>
      </c>
      <c r="N59" s="37">
        <v>208381.49518565647</v>
      </c>
      <c r="O59" s="37">
        <v>164262.14485170413</v>
      </c>
      <c r="P59" s="37">
        <v>182206.15691881999</v>
      </c>
      <c r="Q59" s="37">
        <v>223085.83737230767</v>
      </c>
      <c r="R59" s="37">
        <v>236111.31119845808</v>
      </c>
      <c r="S59" s="37">
        <v>202031.25676251296</v>
      </c>
      <c r="T59" s="37">
        <v>232365.93106463039</v>
      </c>
      <c r="U59" s="37">
        <v>268413.19614852499</v>
      </c>
      <c r="V59" s="37">
        <v>357853.54671538435</v>
      </c>
      <c r="W59" s="37">
        <v>359050.13899807213</v>
      </c>
      <c r="DA59" s="58" t="s">
        <v>1002</v>
      </c>
    </row>
    <row r="60" spans="1:105" ht="12" customHeight="1" x14ac:dyDescent="0.25">
      <c r="A60" s="28" t="s">
        <v>45</v>
      </c>
      <c r="B60" s="37"/>
      <c r="C60" s="37">
        <v>78914.706196900457</v>
      </c>
      <c r="D60" s="37">
        <v>83005.484841258032</v>
      </c>
      <c r="E60" s="37">
        <v>87308.321170723997</v>
      </c>
      <c r="F60" s="37">
        <v>91834.207826485625</v>
      </c>
      <c r="G60" s="37">
        <v>96594.707286000019</v>
      </c>
      <c r="H60" s="37">
        <v>101601.98140215315</v>
      </c>
      <c r="I60" s="37">
        <v>106868.82247366756</v>
      </c>
      <c r="J60" s="37">
        <v>112408.68592614122</v>
      </c>
      <c r="K60" s="37">
        <v>118235.72468720051</v>
      </c>
      <c r="L60" s="37">
        <v>124364.82534359442</v>
      </c>
      <c r="M60" s="37">
        <v>130811.64617259754</v>
      </c>
      <c r="N60" s="37">
        <v>137592.65714488598</v>
      </c>
      <c r="O60" s="37">
        <v>144725.18200108083</v>
      </c>
      <c r="P60" s="37">
        <v>152227.44250945281</v>
      </c>
      <c r="Q60" s="37">
        <v>160118.60501785856</v>
      </c>
      <c r="R60" s="37">
        <v>144200.70619690046</v>
      </c>
      <c r="S60" s="37">
        <v>136037.48484125827</v>
      </c>
      <c r="T60" s="37">
        <v>134484.321170724</v>
      </c>
      <c r="U60" s="37">
        <v>163545.20782648586</v>
      </c>
      <c r="V60" s="37">
        <v>113735.70728600025</v>
      </c>
      <c r="W60" s="37">
        <v>135147.98140215315</v>
      </c>
      <c r="DA60" s="58" t="s">
        <v>1003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DA61" s="57"/>
    </row>
    <row r="62" spans="1:105" ht="12" customHeight="1" x14ac:dyDescent="0.25">
      <c r="A62" s="28" t="s">
        <v>28</v>
      </c>
      <c r="B62" s="37"/>
      <c r="C62" s="37">
        <v>262615.80761427525</v>
      </c>
      <c r="D62" s="37">
        <v>282894.30303746695</v>
      </c>
      <c r="E62" s="37">
        <v>304738.65003815573</v>
      </c>
      <c r="F62" s="37">
        <v>328269.7595178443</v>
      </c>
      <c r="G62" s="37">
        <v>353617.87879683403</v>
      </c>
      <c r="H62" s="37">
        <v>380923.31254769489</v>
      </c>
      <c r="I62" s="37">
        <v>410337.19939730596</v>
      </c>
      <c r="J62" s="37">
        <v>442022.34849604312</v>
      </c>
      <c r="K62" s="37">
        <v>535591.79304559622</v>
      </c>
      <c r="L62" s="37">
        <v>515379.82244996447</v>
      </c>
      <c r="M62" s="37">
        <v>475895.66682991106</v>
      </c>
      <c r="N62" s="37">
        <v>590876.71769201756</v>
      </c>
      <c r="O62" s="37">
        <v>554381.27112721559</v>
      </c>
      <c r="P62" s="37">
        <v>708558.16654649004</v>
      </c>
      <c r="Q62" s="37">
        <v>801100.49503428675</v>
      </c>
      <c r="R62" s="37">
        <v>942475.02311694995</v>
      </c>
      <c r="S62" s="37">
        <v>1177714.9449700806</v>
      </c>
      <c r="T62" s="37">
        <v>1094102.0753002968</v>
      </c>
      <c r="U62" s="37">
        <v>935379.52289621159</v>
      </c>
      <c r="V62" s="37">
        <v>987079.51736468822</v>
      </c>
      <c r="W62" s="37">
        <v>1477726.0158200562</v>
      </c>
      <c r="DA62" s="58" t="s">
        <v>1004</v>
      </c>
    </row>
    <row r="63" spans="1:105" ht="12" customHeight="1" x14ac:dyDescent="0.25">
      <c r="A63" s="28" t="s">
        <v>27</v>
      </c>
      <c r="B63" s="37"/>
      <c r="C63" s="37">
        <v>501350.44684160175</v>
      </c>
      <c r="D63" s="37">
        <v>518790.88393178442</v>
      </c>
      <c r="E63" s="37">
        <v>536838.02008409519</v>
      </c>
      <c r="F63" s="37">
        <v>555512.96048930986</v>
      </c>
      <c r="G63" s="37">
        <v>574837.54452275252</v>
      </c>
      <c r="H63" s="37">
        <v>586052.95093160216</v>
      </c>
      <c r="I63" s="37">
        <v>561539.21129418211</v>
      </c>
      <c r="J63" s="37">
        <v>597990.36158500891</v>
      </c>
      <c r="K63" s="37">
        <v>721976.8706546519</v>
      </c>
      <c r="L63" s="37">
        <v>648538.42456498602</v>
      </c>
      <c r="M63" s="37">
        <v>717693.73675066233</v>
      </c>
      <c r="N63" s="37">
        <v>679172.27713672351</v>
      </c>
      <c r="O63" s="37">
        <v>720426.58180652093</v>
      </c>
      <c r="P63" s="37">
        <v>1011420.178249442</v>
      </c>
      <c r="Q63" s="37">
        <v>859227.5609404156</v>
      </c>
      <c r="R63" s="37">
        <v>1084739.0341621898</v>
      </c>
      <c r="S63" s="37">
        <v>1102998.645010855</v>
      </c>
      <c r="T63" s="37">
        <v>1297940.8100738805</v>
      </c>
      <c r="U63" s="37">
        <v>1717399.0360863209</v>
      </c>
      <c r="V63" s="37">
        <v>1782451.6866984051</v>
      </c>
      <c r="W63" s="37">
        <v>1909192.9089015946</v>
      </c>
      <c r="DA63" s="58" t="s">
        <v>1005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DA64" s="57"/>
    </row>
    <row r="65" spans="1:105" ht="12" customHeight="1" x14ac:dyDescent="0.25">
      <c r="A65" s="30" t="s">
        <v>44</v>
      </c>
      <c r="B65" s="38"/>
      <c r="C65" s="38">
        <v>18383700.492289335</v>
      </c>
      <c r="D65" s="38">
        <v>18558309.389004484</v>
      </c>
      <c r="E65" s="38">
        <v>18935140.876184538</v>
      </c>
      <c r="F65" s="38">
        <v>18867724.378124371</v>
      </c>
      <c r="G65" s="38">
        <v>19114408.549552858</v>
      </c>
      <c r="H65" s="38">
        <v>19245047.986395866</v>
      </c>
      <c r="I65" s="38">
        <v>20457062.052561879</v>
      </c>
      <c r="J65" s="38">
        <v>20453738.645069748</v>
      </c>
      <c r="K65" s="38">
        <v>20126507.599732906</v>
      </c>
      <c r="L65" s="38">
        <v>20297212.364317387</v>
      </c>
      <c r="M65" s="38">
        <v>20775736.614280432</v>
      </c>
      <c r="N65" s="38">
        <v>18801849.588461816</v>
      </c>
      <c r="O65" s="38">
        <v>14337595.926754177</v>
      </c>
      <c r="P65" s="38">
        <v>14787521.572044924</v>
      </c>
      <c r="Q65" s="38">
        <v>17231756.019486248</v>
      </c>
      <c r="R65" s="38">
        <v>13917913.305533722</v>
      </c>
      <c r="S65" s="38">
        <v>10908155.979657426</v>
      </c>
      <c r="T65" s="38">
        <v>10170641.248549059</v>
      </c>
      <c r="U65" s="38">
        <v>8668800.5290567577</v>
      </c>
      <c r="V65" s="38">
        <v>7339006.1741824001</v>
      </c>
      <c r="W65" s="38">
        <v>6420011.2876764983</v>
      </c>
      <c r="DA65" s="59" t="s">
        <v>1006</v>
      </c>
    </row>
    <row r="66" spans="1:105" ht="12" customHeight="1" x14ac:dyDescent="0.25">
      <c r="A66" s="32" t="s">
        <v>25</v>
      </c>
      <c r="B66" s="39"/>
      <c r="C66" s="39">
        <v>244502.78308655368</v>
      </c>
      <c r="D66" s="39">
        <v>248719.17690296052</v>
      </c>
      <c r="E66" s="39">
        <v>253008.2814533338</v>
      </c>
      <c r="F66" s="39">
        <v>257371.35061742505</v>
      </c>
      <c r="G66" s="39">
        <v>261809.65989785315</v>
      </c>
      <c r="H66" s="39">
        <v>266324.50679298257</v>
      </c>
      <c r="I66" s="39">
        <v>270917.21117623663</v>
      </c>
      <c r="J66" s="39">
        <v>275589.11568195047</v>
      </c>
      <c r="K66" s="39">
        <v>318019.45725816442</v>
      </c>
      <c r="L66" s="39">
        <v>316165.94049896719</v>
      </c>
      <c r="M66" s="39">
        <v>343026.4401070429</v>
      </c>
      <c r="N66" s="39">
        <v>389224.9854011857</v>
      </c>
      <c r="O66" s="39">
        <v>346262.14342833962</v>
      </c>
      <c r="P66" s="39">
        <v>349216.58703082707</v>
      </c>
      <c r="Q66" s="39">
        <v>411678.84567314293</v>
      </c>
      <c r="R66" s="39">
        <v>427367.37867303845</v>
      </c>
      <c r="S66" s="39">
        <v>555278.36473508831</v>
      </c>
      <c r="T66" s="39">
        <v>521227.13334779255</v>
      </c>
      <c r="U66" s="39">
        <v>532767.40409890283</v>
      </c>
      <c r="V66" s="39">
        <v>485550.80485068727</v>
      </c>
      <c r="W66" s="39">
        <v>538463.14525938779</v>
      </c>
      <c r="DA66" s="60" t="s">
        <v>1007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DA69" s="57"/>
    </row>
    <row r="70" spans="1:105" ht="12" customHeight="1" x14ac:dyDescent="0.25">
      <c r="A70" s="28" t="s">
        <v>32</v>
      </c>
      <c r="B70" s="40">
        <v>8759.9999999999964</v>
      </c>
      <c r="C70" s="40">
        <v>8759.9999999999927</v>
      </c>
      <c r="D70" s="40">
        <v>8759.9999999999945</v>
      </c>
      <c r="E70" s="40">
        <v>8759.9999999999927</v>
      </c>
      <c r="F70" s="40">
        <v>8759.9999999999982</v>
      </c>
      <c r="G70" s="40">
        <v>8759.9999999999964</v>
      </c>
      <c r="H70" s="40">
        <v>8759.9999999999964</v>
      </c>
      <c r="I70" s="40">
        <v>8759.9999999999982</v>
      </c>
      <c r="J70" s="40">
        <v>8759.9999999999964</v>
      </c>
      <c r="K70" s="40">
        <v>8759.9999999999945</v>
      </c>
      <c r="L70" s="40">
        <v>8759.9999999999964</v>
      </c>
      <c r="M70" s="40">
        <v>8759.9999999999945</v>
      </c>
      <c r="N70" s="40">
        <v>8759.9999999999945</v>
      </c>
      <c r="O70" s="40">
        <v>8759.9999999999927</v>
      </c>
      <c r="P70" s="40">
        <v>8759.9999999999982</v>
      </c>
      <c r="Q70" s="40">
        <v>8759.9999999999964</v>
      </c>
      <c r="R70" s="40">
        <v>8759.9999999999982</v>
      </c>
      <c r="S70" s="40">
        <v>8759.9999999999982</v>
      </c>
      <c r="T70" s="40">
        <v>8759.9999999999982</v>
      </c>
      <c r="U70" s="40">
        <v>8759.9999999999982</v>
      </c>
      <c r="V70" s="40">
        <v>8759.9999999999964</v>
      </c>
      <c r="W70" s="40">
        <v>8759.9999999999964</v>
      </c>
      <c r="DA70" s="58" t="s">
        <v>1008</v>
      </c>
    </row>
    <row r="71" spans="1:105" ht="12" customHeight="1" x14ac:dyDescent="0.25">
      <c r="A71" s="28" t="s">
        <v>47</v>
      </c>
      <c r="B71" s="40">
        <v>428.53018803901335</v>
      </c>
      <c r="C71" s="40">
        <v>422.65676531566169</v>
      </c>
      <c r="D71" s="40">
        <v>424.01927817623175</v>
      </c>
      <c r="E71" s="40">
        <v>424.77360231244728</v>
      </c>
      <c r="F71" s="40">
        <v>428.29977355715494</v>
      </c>
      <c r="G71" s="40">
        <v>429.93375080714179</v>
      </c>
      <c r="H71" s="40">
        <v>431.77399202940279</v>
      </c>
      <c r="I71" s="40">
        <v>433.29982610711551</v>
      </c>
      <c r="J71" s="40">
        <v>430.64200785911845</v>
      </c>
      <c r="K71" s="40">
        <v>434.29526829993222</v>
      </c>
      <c r="L71" s="40">
        <v>430.98674953747854</v>
      </c>
      <c r="M71" s="40">
        <v>430.69175488245776</v>
      </c>
      <c r="N71" s="40">
        <v>431.33210989073149</v>
      </c>
      <c r="O71" s="40">
        <v>431.95067121701595</v>
      </c>
      <c r="P71" s="40">
        <v>427.94495692026362</v>
      </c>
      <c r="Q71" s="40">
        <v>427.2524555824869</v>
      </c>
      <c r="R71" s="40">
        <v>429.62788095483694</v>
      </c>
      <c r="S71" s="40">
        <v>434.71320730999054</v>
      </c>
      <c r="T71" s="40">
        <v>437.84395454761039</v>
      </c>
      <c r="U71" s="40">
        <v>443.15782022989407</v>
      </c>
      <c r="V71" s="40">
        <v>424.71501913583694</v>
      </c>
      <c r="W71" s="40">
        <v>422.73061604824471</v>
      </c>
      <c r="DA71" s="58" t="s">
        <v>1009</v>
      </c>
    </row>
    <row r="72" spans="1:105" ht="12" customHeight="1" x14ac:dyDescent="0.25">
      <c r="A72" s="28" t="s">
        <v>46</v>
      </c>
      <c r="B72" s="40">
        <v>301.81787234447864</v>
      </c>
      <c r="C72" s="40">
        <v>299.60007510992591</v>
      </c>
      <c r="D72" s="40">
        <v>296.32556401679028</v>
      </c>
      <c r="E72" s="40">
        <v>295.72443186104141</v>
      </c>
      <c r="F72" s="40">
        <v>292.01463231548149</v>
      </c>
      <c r="G72" s="40">
        <v>288.2215952442881</v>
      </c>
      <c r="H72" s="40">
        <v>284.36431760266197</v>
      </c>
      <c r="I72" s="40">
        <v>280.35887646312744</v>
      </c>
      <c r="J72" s="40">
        <v>275.70047164790799</v>
      </c>
      <c r="K72" s="40">
        <v>270.22130619081662</v>
      </c>
      <c r="L72" s="40">
        <v>264.74678095994966</v>
      </c>
      <c r="M72" s="40">
        <v>260.47831320369738</v>
      </c>
      <c r="N72" s="40">
        <v>258.29154508142273</v>
      </c>
      <c r="O72" s="40">
        <v>258.01043003292847</v>
      </c>
      <c r="P72" s="40">
        <v>256.94636942860996</v>
      </c>
      <c r="Q72" s="40">
        <v>256.45255330589231</v>
      </c>
      <c r="R72" s="40">
        <v>260.64103041537845</v>
      </c>
      <c r="S72" s="40">
        <v>265.9688294520671</v>
      </c>
      <c r="T72" s="40">
        <v>269.05505342325216</v>
      </c>
      <c r="U72" s="40">
        <v>273.9045628646503</v>
      </c>
      <c r="V72" s="40">
        <v>260.82295514137769</v>
      </c>
      <c r="W72" s="40">
        <v>260.45651011568765</v>
      </c>
      <c r="DA72" s="58" t="s">
        <v>1010</v>
      </c>
    </row>
    <row r="73" spans="1:105" ht="12" customHeight="1" x14ac:dyDescent="0.25">
      <c r="A73" s="28" t="s">
        <v>45</v>
      </c>
      <c r="B73" s="40">
        <v>473.88606332391191</v>
      </c>
      <c r="C73" s="40">
        <v>474.34238142968405</v>
      </c>
      <c r="D73" s="40">
        <v>474.18180550758092</v>
      </c>
      <c r="E73" s="40">
        <v>474.56864079237909</v>
      </c>
      <c r="F73" s="40">
        <v>474.96514324051265</v>
      </c>
      <c r="G73" s="40">
        <v>476.13768161233509</v>
      </c>
      <c r="H73" s="40">
        <v>477.03592915970279</v>
      </c>
      <c r="I73" s="40">
        <v>477.18557747590319</v>
      </c>
      <c r="J73" s="40">
        <v>476.19424059092125</v>
      </c>
      <c r="K73" s="40">
        <v>473.62841571394523</v>
      </c>
      <c r="L73" s="40">
        <v>472.89254481326782</v>
      </c>
      <c r="M73" s="40">
        <v>473.66563371171839</v>
      </c>
      <c r="N73" s="40">
        <v>475.05055291877449</v>
      </c>
      <c r="O73" s="40">
        <v>476.37027669081806</v>
      </c>
      <c r="P73" s="40">
        <v>477.52785557255817</v>
      </c>
      <c r="Q73" s="40">
        <v>479.34099655216784</v>
      </c>
      <c r="R73" s="40">
        <v>479.47562690471199</v>
      </c>
      <c r="S73" s="40">
        <v>485.85742081903817</v>
      </c>
      <c r="T73" s="40">
        <v>496.1852880026629</v>
      </c>
      <c r="U73" s="40">
        <v>510.24784124308263</v>
      </c>
      <c r="V73" s="40">
        <v>508.72608230520348</v>
      </c>
      <c r="W73" s="40">
        <v>536.40026478700383</v>
      </c>
      <c r="DA73" s="58" t="s">
        <v>1011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DA74" s="57"/>
    </row>
    <row r="75" spans="1:105" ht="12" customHeight="1" x14ac:dyDescent="0.25">
      <c r="A75" s="28" t="s">
        <v>28</v>
      </c>
      <c r="B75" s="40">
        <v>1546.9071243614371</v>
      </c>
      <c r="C75" s="40">
        <v>1557.9693436866758</v>
      </c>
      <c r="D75" s="40">
        <v>1565.4983333143027</v>
      </c>
      <c r="E75" s="40">
        <v>1570.4713620603241</v>
      </c>
      <c r="F75" s="40">
        <v>1573.6008467218942</v>
      </c>
      <c r="G75" s="40">
        <v>1576.6027987085379</v>
      </c>
      <c r="H75" s="40">
        <v>1577.9042747873787</v>
      </c>
      <c r="I75" s="40">
        <v>1576.0925652748467</v>
      </c>
      <c r="J75" s="40">
        <v>1571.0529281369284</v>
      </c>
      <c r="K75" s="40">
        <v>1558.6797886744212</v>
      </c>
      <c r="L75" s="40">
        <v>1550.5031404971455</v>
      </c>
      <c r="M75" s="40">
        <v>1552.1122255505525</v>
      </c>
      <c r="N75" s="40">
        <v>1552.8414986749306</v>
      </c>
      <c r="O75" s="40">
        <v>1551.055453064449</v>
      </c>
      <c r="P75" s="40">
        <v>1551.6078741609767</v>
      </c>
      <c r="Q75" s="40">
        <v>1553.4357657065302</v>
      </c>
      <c r="R75" s="40">
        <v>1576.0231533234844</v>
      </c>
      <c r="S75" s="40">
        <v>1579.6691525594435</v>
      </c>
      <c r="T75" s="40">
        <v>1575.2156256312546</v>
      </c>
      <c r="U75" s="40">
        <v>1577.8861467752708</v>
      </c>
      <c r="V75" s="40">
        <v>1645.0934127359162</v>
      </c>
      <c r="W75" s="40">
        <v>1739.5906217307665</v>
      </c>
      <c r="DA75" s="58" t="s">
        <v>1012</v>
      </c>
    </row>
    <row r="76" spans="1:105" ht="12" customHeight="1" x14ac:dyDescent="0.25">
      <c r="A76" s="28" t="s">
        <v>27</v>
      </c>
      <c r="B76" s="40">
        <v>672.37726420728677</v>
      </c>
      <c r="C76" s="40">
        <v>685.98076808981227</v>
      </c>
      <c r="D76" s="40">
        <v>698.47326960298699</v>
      </c>
      <c r="E76" s="40">
        <v>710.29800428531337</v>
      </c>
      <c r="F76" s="40">
        <v>721.60434294363631</v>
      </c>
      <c r="G76" s="40">
        <v>733.33292854459796</v>
      </c>
      <c r="H76" s="40">
        <v>744.50758308262789</v>
      </c>
      <c r="I76" s="40">
        <v>754.62094417555898</v>
      </c>
      <c r="J76" s="40">
        <v>763.4699986630178</v>
      </c>
      <c r="K76" s="40">
        <v>768.80297122886327</v>
      </c>
      <c r="L76" s="40">
        <v>776.41406405488408</v>
      </c>
      <c r="M76" s="40">
        <v>782.08941154286856</v>
      </c>
      <c r="N76" s="40">
        <v>787.54880430680839</v>
      </c>
      <c r="O76" s="40">
        <v>791.68810017762792</v>
      </c>
      <c r="P76" s="40">
        <v>797.29054245271993</v>
      </c>
      <c r="Q76" s="40">
        <v>803.80807817649873</v>
      </c>
      <c r="R76" s="40">
        <v>816.42824260622069</v>
      </c>
      <c r="S76" s="40">
        <v>814.36400512113596</v>
      </c>
      <c r="T76" s="40">
        <v>813.13101347984775</v>
      </c>
      <c r="U76" s="40">
        <v>815.31376297252575</v>
      </c>
      <c r="V76" s="40">
        <v>848.49752087904699</v>
      </c>
      <c r="W76" s="40">
        <v>887.94263016216655</v>
      </c>
      <c r="DA76" s="58" t="s">
        <v>1013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DA77" s="57"/>
    </row>
    <row r="78" spans="1:105" ht="12" customHeight="1" x14ac:dyDescent="0.25">
      <c r="A78" s="30" t="s">
        <v>44</v>
      </c>
      <c r="B78" s="41">
        <v>568.13000376461457</v>
      </c>
      <c r="C78" s="41">
        <v>567.13331797306444</v>
      </c>
      <c r="D78" s="41">
        <v>565.90954569814846</v>
      </c>
      <c r="E78" s="41">
        <v>564.7252572574231</v>
      </c>
      <c r="F78" s="41">
        <v>563.90774768967913</v>
      </c>
      <c r="G78" s="41">
        <v>564.17801314087501</v>
      </c>
      <c r="H78" s="41">
        <v>564.42595679162571</v>
      </c>
      <c r="I78" s="41">
        <v>564.14884359328607</v>
      </c>
      <c r="J78" s="41">
        <v>563.41824015706834</v>
      </c>
      <c r="K78" s="41">
        <v>560.05855570786787</v>
      </c>
      <c r="L78" s="41">
        <v>558.82370000375874</v>
      </c>
      <c r="M78" s="41">
        <v>558.23020331212001</v>
      </c>
      <c r="N78" s="41">
        <v>557.81664983342512</v>
      </c>
      <c r="O78" s="41">
        <v>556.25492789109671</v>
      </c>
      <c r="P78" s="41">
        <v>556.08742257665972</v>
      </c>
      <c r="Q78" s="41">
        <v>556.69270855353784</v>
      </c>
      <c r="R78" s="41">
        <v>557.69548635326521</v>
      </c>
      <c r="S78" s="41">
        <v>554.86428105944105</v>
      </c>
      <c r="T78" s="41">
        <v>554.06003818567194</v>
      </c>
      <c r="U78" s="41">
        <v>556.21495224809541</v>
      </c>
      <c r="V78" s="41">
        <v>580.88504390818775</v>
      </c>
      <c r="W78" s="41">
        <v>611.05140192239935</v>
      </c>
      <c r="DA78" s="59" t="s">
        <v>1014</v>
      </c>
    </row>
    <row r="79" spans="1:105" ht="12" customHeight="1" x14ac:dyDescent="0.25">
      <c r="A79" s="32" t="s">
        <v>25</v>
      </c>
      <c r="B79" s="42">
        <v>37.374982844097488</v>
      </c>
      <c r="C79" s="42">
        <v>37.680695440029773</v>
      </c>
      <c r="D79" s="42">
        <v>37.8987337699105</v>
      </c>
      <c r="E79" s="42">
        <v>38.056407575709251</v>
      </c>
      <c r="F79" s="42">
        <v>38.18366788365698</v>
      </c>
      <c r="G79" s="42">
        <v>38.336058298826664</v>
      </c>
      <c r="H79" s="42">
        <v>38.443601470824063</v>
      </c>
      <c r="I79" s="42">
        <v>38.476047014234517</v>
      </c>
      <c r="J79" s="42">
        <v>38.441650879486886</v>
      </c>
      <c r="K79" s="42">
        <v>38.195087824320758</v>
      </c>
      <c r="L79" s="42">
        <v>38.063493879671142</v>
      </c>
      <c r="M79" s="42">
        <v>38.080395272093945</v>
      </c>
      <c r="N79" s="42">
        <v>38.087129695230352</v>
      </c>
      <c r="O79" s="42">
        <v>37.99465220949601</v>
      </c>
      <c r="P79" s="42">
        <v>37.978077557114887</v>
      </c>
      <c r="Q79" s="42">
        <v>37.996221162221822</v>
      </c>
      <c r="R79" s="42">
        <v>38.586468904137504</v>
      </c>
      <c r="S79" s="42">
        <v>38.773096019825111</v>
      </c>
      <c r="T79" s="42">
        <v>38.63568537249369</v>
      </c>
      <c r="U79" s="42">
        <v>38.806897954158572</v>
      </c>
      <c r="V79" s="42">
        <v>40.430477682686963</v>
      </c>
      <c r="W79" s="42">
        <v>42.737905848249802</v>
      </c>
      <c r="DA79" s="60" t="s">
        <v>1015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DA82" s="57"/>
    </row>
    <row r="83" spans="1:105" ht="12" customHeight="1" x14ac:dyDescent="0.25">
      <c r="A83" s="28" t="s">
        <v>32</v>
      </c>
      <c r="B83" s="29">
        <v>47.114414438407245</v>
      </c>
      <c r="C83" s="29">
        <v>46.486944665738847</v>
      </c>
      <c r="D83" s="29">
        <v>45.733881490040517</v>
      </c>
      <c r="E83" s="29">
        <v>44.876014195923659</v>
      </c>
      <c r="F83" s="29">
        <v>43.960734526548478</v>
      </c>
      <c r="G83" s="29">
        <v>43.228426092254033</v>
      </c>
      <c r="H83" s="29">
        <v>42.39084276810739</v>
      </c>
      <c r="I83" s="29">
        <v>41.358781705682468</v>
      </c>
      <c r="J83" s="29">
        <v>40.006526953024704</v>
      </c>
      <c r="K83" s="29">
        <v>38.712821088671895</v>
      </c>
      <c r="L83" s="29">
        <v>37.822025590239235</v>
      </c>
      <c r="M83" s="29">
        <v>36.720428281932286</v>
      </c>
      <c r="N83" s="29">
        <v>35.551488450621655</v>
      </c>
      <c r="O83" s="29">
        <v>34.256716429658297</v>
      </c>
      <c r="P83" s="29">
        <v>33.005046148844627</v>
      </c>
      <c r="Q83" s="29">
        <v>31.728753520292003</v>
      </c>
      <c r="R83" s="29">
        <v>30.544162911972787</v>
      </c>
      <c r="S83" s="29">
        <v>29.379084053223906</v>
      </c>
      <c r="T83" s="29">
        <v>28.115730750271695</v>
      </c>
      <c r="U83" s="29">
        <v>27.155776793507819</v>
      </c>
      <c r="V83" s="29">
        <v>26.282253693942994</v>
      </c>
      <c r="W83" s="29">
        <v>25.466706821543024</v>
      </c>
      <c r="DA83" s="58" t="s">
        <v>1016</v>
      </c>
    </row>
    <row r="84" spans="1:105" ht="12" customHeight="1" x14ac:dyDescent="0.25">
      <c r="A84" s="28" t="s">
        <v>47</v>
      </c>
      <c r="B84" s="29">
        <v>634.37115399490324</v>
      </c>
      <c r="C84" s="29">
        <v>628.37160663905047</v>
      </c>
      <c r="D84" s="29">
        <v>620.02700373804078</v>
      </c>
      <c r="E84" s="29">
        <v>610.35461240621726</v>
      </c>
      <c r="F84" s="29">
        <v>599.12207568815677</v>
      </c>
      <c r="G84" s="29">
        <v>588.95311415483491</v>
      </c>
      <c r="H84" s="29">
        <v>576.78260199909698</v>
      </c>
      <c r="I84" s="29">
        <v>561.4501196269573</v>
      </c>
      <c r="J84" s="29">
        <v>540.73143513024911</v>
      </c>
      <c r="K84" s="29">
        <v>520.45932526398281</v>
      </c>
      <c r="L84" s="29">
        <v>504.41679467979162</v>
      </c>
      <c r="M84" s="29">
        <v>485.62000941235948</v>
      </c>
      <c r="N84" s="29">
        <v>465.44845333100415</v>
      </c>
      <c r="O84" s="29">
        <v>443.53030041159269</v>
      </c>
      <c r="P84" s="29">
        <v>423.07373140481036</v>
      </c>
      <c r="Q84" s="29">
        <v>402.67122220999369</v>
      </c>
      <c r="R84" s="29">
        <v>389.49031773772958</v>
      </c>
      <c r="S84" s="29">
        <v>378.25917469730649</v>
      </c>
      <c r="T84" s="29">
        <v>367.03130021249387</v>
      </c>
      <c r="U84" s="29">
        <v>356.83770045258649</v>
      </c>
      <c r="V84" s="29">
        <v>349.63975462193264</v>
      </c>
      <c r="W84" s="29">
        <v>343.08814751273439</v>
      </c>
      <c r="DA84" s="58" t="s">
        <v>1017</v>
      </c>
    </row>
    <row r="85" spans="1:105" ht="12" customHeight="1" x14ac:dyDescent="0.25">
      <c r="A85" s="28" t="s">
        <v>46</v>
      </c>
      <c r="B85" s="29">
        <v>1495.9782181641037</v>
      </c>
      <c r="C85" s="29">
        <v>1489.1307692696196</v>
      </c>
      <c r="D85" s="29">
        <v>1478.9836466327474</v>
      </c>
      <c r="E85" s="29">
        <v>1466.1458477248759</v>
      </c>
      <c r="F85" s="29">
        <v>1451.8766574319486</v>
      </c>
      <c r="G85" s="29">
        <v>1439.4117719214241</v>
      </c>
      <c r="H85" s="29">
        <v>1424.1980671614529</v>
      </c>
      <c r="I85" s="29">
        <v>1405.7488031676362</v>
      </c>
      <c r="J85" s="29">
        <v>1382.4880114831442</v>
      </c>
      <c r="K85" s="29">
        <v>1357.7774908418507</v>
      </c>
      <c r="L85" s="29">
        <v>1337.0228669775488</v>
      </c>
      <c r="M85" s="29">
        <v>1311.2538794440682</v>
      </c>
      <c r="N85" s="29">
        <v>1278.6591724722127</v>
      </c>
      <c r="O85" s="29">
        <v>1247.3172815859004</v>
      </c>
      <c r="P85" s="29">
        <v>1211.0539414229943</v>
      </c>
      <c r="Q85" s="29">
        <v>1159.0965509061973</v>
      </c>
      <c r="R85" s="29">
        <v>1107.46892224677</v>
      </c>
      <c r="S85" s="29">
        <v>1063.4644164361903</v>
      </c>
      <c r="T85" s="29">
        <v>1011.0786741750082</v>
      </c>
      <c r="U85" s="29">
        <v>955.75668372595555</v>
      </c>
      <c r="V85" s="29">
        <v>889.61084141371691</v>
      </c>
      <c r="W85" s="29">
        <v>828.676895595931</v>
      </c>
      <c r="DA85" s="58" t="s">
        <v>1018</v>
      </c>
    </row>
    <row r="86" spans="1:105" ht="12" customHeight="1" x14ac:dyDescent="0.25">
      <c r="A86" s="28" t="s">
        <v>45</v>
      </c>
      <c r="B86" s="29">
        <v>589.72319110612023</v>
      </c>
      <c r="C86" s="29">
        <v>586.11219708523549</v>
      </c>
      <c r="D86" s="29">
        <v>581.70453340737731</v>
      </c>
      <c r="E86" s="29">
        <v>576.58750318042985</v>
      </c>
      <c r="F86" s="29">
        <v>569.87779275361629</v>
      </c>
      <c r="G86" s="29">
        <v>564.47359637247609</v>
      </c>
      <c r="H86" s="29">
        <v>557.59282698903178</v>
      </c>
      <c r="I86" s="29">
        <v>548.64227288443215</v>
      </c>
      <c r="J86" s="29">
        <v>536.68180077362319</v>
      </c>
      <c r="K86" s="29">
        <v>524.25794087883287</v>
      </c>
      <c r="L86" s="29">
        <v>513.66329545149392</v>
      </c>
      <c r="M86" s="29">
        <v>500.85864545607433</v>
      </c>
      <c r="N86" s="29">
        <v>486.90123869455749</v>
      </c>
      <c r="O86" s="29">
        <v>472.64642031215504</v>
      </c>
      <c r="P86" s="29">
        <v>459.30338980936898</v>
      </c>
      <c r="Q86" s="29">
        <v>446.08508013854004</v>
      </c>
      <c r="R86" s="29">
        <v>436.82355558763521</v>
      </c>
      <c r="S86" s="29">
        <v>428.95320532141437</v>
      </c>
      <c r="T86" s="29">
        <v>421.27291074725952</v>
      </c>
      <c r="U86" s="29">
        <v>413.11715591803716</v>
      </c>
      <c r="V86" s="29">
        <v>407.62244980461372</v>
      </c>
      <c r="W86" s="29">
        <v>402.33743076569652</v>
      </c>
      <c r="DA86" s="58" t="s">
        <v>1019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DA87" s="57"/>
    </row>
    <row r="88" spans="1:105" ht="12" customHeight="1" x14ac:dyDescent="0.25">
      <c r="A88" s="28" t="s">
        <v>28</v>
      </c>
      <c r="B88" s="29">
        <v>371.59017165706462</v>
      </c>
      <c r="C88" s="29">
        <v>365.98440704046084</v>
      </c>
      <c r="D88" s="29">
        <v>359.17846276993566</v>
      </c>
      <c r="E88" s="29">
        <v>351.90316884058791</v>
      </c>
      <c r="F88" s="29">
        <v>342.70708666443727</v>
      </c>
      <c r="G88" s="29">
        <v>332.82874717687508</v>
      </c>
      <c r="H88" s="29">
        <v>320.65397610850505</v>
      </c>
      <c r="I88" s="29">
        <v>307.3415781930388</v>
      </c>
      <c r="J88" s="29">
        <v>292.78621979883292</v>
      </c>
      <c r="K88" s="29">
        <v>278.60314628443621</v>
      </c>
      <c r="L88" s="29">
        <v>266.16475704871323</v>
      </c>
      <c r="M88" s="29">
        <v>254.24618100587733</v>
      </c>
      <c r="N88" s="29">
        <v>241.75787613846157</v>
      </c>
      <c r="O88" s="29">
        <v>226.86360030168188</v>
      </c>
      <c r="P88" s="29">
        <v>207.56504511402477</v>
      </c>
      <c r="Q88" s="29">
        <v>184.57625922731702</v>
      </c>
      <c r="R88" s="29">
        <v>167.9264426530126</v>
      </c>
      <c r="S88" s="29">
        <v>151.85218276486043</v>
      </c>
      <c r="T88" s="29">
        <v>139.90417128835611</v>
      </c>
      <c r="U88" s="29">
        <v>132.0524357033367</v>
      </c>
      <c r="V88" s="29">
        <v>125.53228834631922</v>
      </c>
      <c r="W88" s="29">
        <v>118.56049509936221</v>
      </c>
      <c r="DA88" s="58" t="s">
        <v>1020</v>
      </c>
    </row>
    <row r="89" spans="1:105" ht="12" customHeight="1" x14ac:dyDescent="0.25">
      <c r="A89" s="28" t="s">
        <v>27</v>
      </c>
      <c r="B89" s="29">
        <v>334.83371536294396</v>
      </c>
      <c r="C89" s="29">
        <v>330.01494532696421</v>
      </c>
      <c r="D89" s="29">
        <v>323.34791527586265</v>
      </c>
      <c r="E89" s="29">
        <v>314.87884731773346</v>
      </c>
      <c r="F89" s="29">
        <v>303.53656511996252</v>
      </c>
      <c r="G89" s="29">
        <v>291.06735590928707</v>
      </c>
      <c r="H89" s="29">
        <v>280.47594713977281</v>
      </c>
      <c r="I89" s="29">
        <v>270.3022422385435</v>
      </c>
      <c r="J89" s="29">
        <v>258.67754865193882</v>
      </c>
      <c r="K89" s="29">
        <v>243.1154380989434</v>
      </c>
      <c r="L89" s="29">
        <v>229.07224783918733</v>
      </c>
      <c r="M89" s="29">
        <v>212.34939574528025</v>
      </c>
      <c r="N89" s="29">
        <v>197.44892742643682</v>
      </c>
      <c r="O89" s="29">
        <v>182.47102542074538</v>
      </c>
      <c r="P89" s="29">
        <v>166.95183698665284</v>
      </c>
      <c r="Q89" s="29">
        <v>155.47983698945586</v>
      </c>
      <c r="R89" s="29">
        <v>147.21338718900188</v>
      </c>
      <c r="S89" s="29">
        <v>141.85044541832201</v>
      </c>
      <c r="T89" s="29">
        <v>138.26452633827409</v>
      </c>
      <c r="U89" s="29">
        <v>135.32308799944784</v>
      </c>
      <c r="V89" s="29">
        <v>134.05182762997904</v>
      </c>
      <c r="W89" s="29">
        <v>132.73496512501848</v>
      </c>
      <c r="DA89" s="58" t="s">
        <v>1021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DA90" s="57"/>
    </row>
    <row r="91" spans="1:105" ht="12" customHeight="1" x14ac:dyDescent="0.25">
      <c r="A91" s="30" t="s">
        <v>44</v>
      </c>
      <c r="B91" s="31">
        <v>62.712754399553774</v>
      </c>
      <c r="C91" s="31">
        <v>62.456340307599078</v>
      </c>
      <c r="D91" s="31">
        <v>61.79261700959627</v>
      </c>
      <c r="E91" s="31">
        <v>60.906961739484885</v>
      </c>
      <c r="F91" s="31">
        <v>59.758410700704523</v>
      </c>
      <c r="G91" s="31">
        <v>58.609718324454981</v>
      </c>
      <c r="H91" s="31">
        <v>57.456937405766695</v>
      </c>
      <c r="I91" s="31">
        <v>56.03174800854525</v>
      </c>
      <c r="J91" s="31">
        <v>54.416157245758498</v>
      </c>
      <c r="K91" s="31">
        <v>52.507286627620381</v>
      </c>
      <c r="L91" s="31">
        <v>50.067852054106716</v>
      </c>
      <c r="M91" s="31">
        <v>47.200039383596547</v>
      </c>
      <c r="N91" s="31">
        <v>44.45422067345487</v>
      </c>
      <c r="O91" s="31">
        <v>41.856685287740625</v>
      </c>
      <c r="P91" s="31">
        <v>39.111586583492304</v>
      </c>
      <c r="Q91" s="31">
        <v>35.495756459366092</v>
      </c>
      <c r="R91" s="31">
        <v>32.428130448777118</v>
      </c>
      <c r="S91" s="31">
        <v>29.719822591532044</v>
      </c>
      <c r="T91" s="31">
        <v>27.012780911510202</v>
      </c>
      <c r="U91" s="31">
        <v>24.597862172757285</v>
      </c>
      <c r="V91" s="31">
        <v>22.606447842341698</v>
      </c>
      <c r="W91" s="31">
        <v>20.769732070072966</v>
      </c>
      <c r="DA91" s="59" t="s">
        <v>1022</v>
      </c>
    </row>
    <row r="92" spans="1:105" ht="12" customHeight="1" x14ac:dyDescent="0.25">
      <c r="A92" s="32" t="s">
        <v>25</v>
      </c>
      <c r="B92" s="33">
        <v>8248.0636709402625</v>
      </c>
      <c r="C92" s="33">
        <v>8146.4941819906826</v>
      </c>
      <c r="D92" s="33">
        <v>8029.77526289454</v>
      </c>
      <c r="E92" s="33">
        <v>7892.4492062230993</v>
      </c>
      <c r="F92" s="33">
        <v>7745.7719214850995</v>
      </c>
      <c r="G92" s="33">
        <v>7616.755988577168</v>
      </c>
      <c r="H92" s="33">
        <v>7489.323250780657</v>
      </c>
      <c r="I92" s="33">
        <v>7353.7719342945747</v>
      </c>
      <c r="J92" s="33">
        <v>7220.9035872197765</v>
      </c>
      <c r="K92" s="33">
        <v>7136.3185650690884</v>
      </c>
      <c r="L92" s="33">
        <v>7064.453387858518</v>
      </c>
      <c r="M92" s="33">
        <v>6999.6854991064711</v>
      </c>
      <c r="N92" s="33">
        <v>6936.7277124225948</v>
      </c>
      <c r="O92" s="33">
        <v>6863.1948635249364</v>
      </c>
      <c r="P92" s="33">
        <v>6773.8079060661712</v>
      </c>
      <c r="Q92" s="33">
        <v>6681.0299953496142</v>
      </c>
      <c r="R92" s="33">
        <v>6581.9505352238475</v>
      </c>
      <c r="S92" s="33">
        <v>6456.3892095949122</v>
      </c>
      <c r="T92" s="33">
        <v>6339.2303786253215</v>
      </c>
      <c r="U92" s="33">
        <v>6218.8580639362481</v>
      </c>
      <c r="V92" s="33">
        <v>6107.3454833679752</v>
      </c>
      <c r="W92" s="33">
        <v>6000.7779644841121</v>
      </c>
      <c r="DA92" s="60" t="s">
        <v>1023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DA95" s="57"/>
    </row>
    <row r="96" spans="1:105" ht="12" customHeight="1" x14ac:dyDescent="0.25">
      <c r="A96" s="28" t="s">
        <v>32</v>
      </c>
      <c r="B96" s="29"/>
      <c r="C96" s="29">
        <v>37.70259463783286</v>
      </c>
      <c r="D96" s="29">
        <v>36.091924184843094</v>
      </c>
      <c r="E96" s="29">
        <v>34.82799670130467</v>
      </c>
      <c r="F96" s="29">
        <v>33.693315967302233</v>
      </c>
      <c r="G96" s="29">
        <v>32.68128146687269</v>
      </c>
      <c r="H96" s="29">
        <v>31.656311225083108</v>
      </c>
      <c r="I96" s="29">
        <v>30.73616484783474</v>
      </c>
      <c r="J96" s="29">
        <v>29.780945002246934</v>
      </c>
      <c r="K96" s="29">
        <v>28.884603949123907</v>
      </c>
      <c r="L96" s="29">
        <v>27.880284665416838</v>
      </c>
      <c r="M96" s="29">
        <v>27.264976824796253</v>
      </c>
      <c r="N96" s="29">
        <v>26.364601595049081</v>
      </c>
      <c r="O96" s="29">
        <v>25.175867137616063</v>
      </c>
      <c r="P96" s="29">
        <v>23.783809669735128</v>
      </c>
      <c r="Q96" s="29">
        <v>22.315326029551819</v>
      </c>
      <c r="R96" s="29">
        <v>21.709440903401294</v>
      </c>
      <c r="S96" s="29">
        <v>21.287769829250994</v>
      </c>
      <c r="T96" s="29">
        <v>20.868778127030886</v>
      </c>
      <c r="U96" s="29">
        <v>20.453508816282778</v>
      </c>
      <c r="V96" s="29">
        <v>20.450595134236664</v>
      </c>
      <c r="W96" s="29">
        <v>20.258720629290771</v>
      </c>
      <c r="DA96" s="58" t="s">
        <v>1024</v>
      </c>
    </row>
    <row r="97" spans="1:105" ht="12" customHeight="1" x14ac:dyDescent="0.25">
      <c r="A97" s="28" t="s">
        <v>47</v>
      </c>
      <c r="B97" s="29"/>
      <c r="C97" s="29">
        <v>544.21360741089825</v>
      </c>
      <c r="D97" s="29">
        <v>508.9762307367721</v>
      </c>
      <c r="E97" s="29">
        <v>490.33917785936467</v>
      </c>
      <c r="F97" s="29">
        <v>469.51328334459265</v>
      </c>
      <c r="G97" s="29">
        <v>451.55434240604086</v>
      </c>
      <c r="H97" s="29">
        <v>431.79358852043924</v>
      </c>
      <c r="I97" s="29">
        <v>413.93851998204036</v>
      </c>
      <c r="J97" s="29">
        <v>398.68631148496905</v>
      </c>
      <c r="K97" s="29">
        <v>383.77646383921308</v>
      </c>
      <c r="L97" s="29">
        <v>364.32833707251064</v>
      </c>
      <c r="M97" s="29">
        <v>354.26265863581887</v>
      </c>
      <c r="N97" s="29">
        <v>343.4604028200169</v>
      </c>
      <c r="O97" s="29">
        <v>334.81348296606791</v>
      </c>
      <c r="P97" s="29">
        <v>331.90635712157018</v>
      </c>
      <c r="Q97" s="29">
        <v>331.29501638816106</v>
      </c>
      <c r="R97" s="29">
        <v>327.24551742336365</v>
      </c>
      <c r="S97" s="29">
        <v>322.03025955266588</v>
      </c>
      <c r="T97" s="29">
        <v>316.57920765955049</v>
      </c>
      <c r="U97" s="29">
        <v>311.14372745457803</v>
      </c>
      <c r="V97" s="29">
        <v>306.09718788800637</v>
      </c>
      <c r="W97" s="29">
        <v>303.98469605213182</v>
      </c>
      <c r="DA97" s="58" t="s">
        <v>1025</v>
      </c>
    </row>
    <row r="98" spans="1:105" ht="12" customHeight="1" x14ac:dyDescent="0.25">
      <c r="A98" s="28" t="s">
        <v>46</v>
      </c>
      <c r="B98" s="29"/>
      <c r="C98" s="29">
        <v>1411.9250671528087</v>
      </c>
      <c r="D98" s="29">
        <v>1379.132290755419</v>
      </c>
      <c r="E98" s="29">
        <v>1365.9504329917265</v>
      </c>
      <c r="F98" s="29">
        <v>1349.2508052174328</v>
      </c>
      <c r="G98" s="29">
        <v>1343.9536502823298</v>
      </c>
      <c r="H98" s="29">
        <v>1323.6011267830181</v>
      </c>
      <c r="I98" s="29">
        <v>1299.4642365837992</v>
      </c>
      <c r="J98" s="29">
        <v>1277.6525174442629</v>
      </c>
      <c r="K98" s="29">
        <v>1245.7724852574622</v>
      </c>
      <c r="L98" s="29">
        <v>1225.4954887254451</v>
      </c>
      <c r="M98" s="29">
        <v>1176.6748646110238</v>
      </c>
      <c r="N98" s="29">
        <v>1085.9177910952505</v>
      </c>
      <c r="O98" s="29">
        <v>989.94545649396457</v>
      </c>
      <c r="P98" s="29">
        <v>882.71519601093382</v>
      </c>
      <c r="Q98" s="29">
        <v>762.71565194036918</v>
      </c>
      <c r="R98" s="29">
        <v>720.55644594092757</v>
      </c>
      <c r="S98" s="29">
        <v>701.08971176873467</v>
      </c>
      <c r="T98" s="29">
        <v>689.83303052785516</v>
      </c>
      <c r="U98" s="29">
        <v>675.26158166145899</v>
      </c>
      <c r="V98" s="29">
        <v>668.68679899739959</v>
      </c>
      <c r="W98" s="29">
        <v>658.27559514783889</v>
      </c>
      <c r="DA98" s="58" t="s">
        <v>1026</v>
      </c>
    </row>
    <row r="99" spans="1:105" ht="12" customHeight="1" x14ac:dyDescent="0.25">
      <c r="A99" s="28" t="s">
        <v>45</v>
      </c>
      <c r="B99" s="29"/>
      <c r="C99" s="29">
        <v>544.85145125351448</v>
      </c>
      <c r="D99" s="29">
        <v>528.53907261493669</v>
      </c>
      <c r="E99" s="29">
        <v>514.91702173531542</v>
      </c>
      <c r="F99" s="29">
        <v>503.39462412797656</v>
      </c>
      <c r="G99" s="29">
        <v>492.6062724556586</v>
      </c>
      <c r="H99" s="29">
        <v>480.89161937909876</v>
      </c>
      <c r="I99" s="29">
        <v>470.93043930767737</v>
      </c>
      <c r="J99" s="29">
        <v>458.11804657643393</v>
      </c>
      <c r="K99" s="29">
        <v>448.77254842167559</v>
      </c>
      <c r="L99" s="29">
        <v>432.11031232332147</v>
      </c>
      <c r="M99" s="29">
        <v>413.12755506908536</v>
      </c>
      <c r="N99" s="29">
        <v>403.39926042407291</v>
      </c>
      <c r="O99" s="29">
        <v>400.13099314175167</v>
      </c>
      <c r="P99" s="29">
        <v>396.83786498214101</v>
      </c>
      <c r="Q99" s="29">
        <v>392.4484754345994</v>
      </c>
      <c r="R99" s="29">
        <v>388.65612571452164</v>
      </c>
      <c r="S99" s="29">
        <v>383.46147884607655</v>
      </c>
      <c r="T99" s="29">
        <v>377.52094574172173</v>
      </c>
      <c r="U99" s="29">
        <v>371.81121317481632</v>
      </c>
      <c r="V99" s="29">
        <v>366.54962967159111</v>
      </c>
      <c r="W99" s="29">
        <v>363.83214980142179</v>
      </c>
      <c r="DA99" s="58" t="s">
        <v>1027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DA100" s="57"/>
    </row>
    <row r="101" spans="1:105" ht="12" customHeight="1" x14ac:dyDescent="0.25">
      <c r="A101" s="28" t="s">
        <v>28</v>
      </c>
      <c r="B101" s="29"/>
      <c r="C101" s="29">
        <v>339.78884688669359</v>
      </c>
      <c r="D101" s="29">
        <v>325.86721109593481</v>
      </c>
      <c r="E101" s="29">
        <v>314.50583672151708</v>
      </c>
      <c r="F101" s="29">
        <v>305.1834912007705</v>
      </c>
      <c r="G101" s="29">
        <v>291.54126705546378</v>
      </c>
      <c r="H101" s="29">
        <v>280.93293848240614</v>
      </c>
      <c r="I101" s="29">
        <v>269.90761716565606</v>
      </c>
      <c r="J101" s="29">
        <v>258.3364477613344</v>
      </c>
      <c r="K101" s="29">
        <v>244.71788181220995</v>
      </c>
      <c r="L101" s="29">
        <v>228.73217566878242</v>
      </c>
      <c r="M101" s="29">
        <v>204.05553792161516</v>
      </c>
      <c r="N101" s="29">
        <v>193.63505313796679</v>
      </c>
      <c r="O101" s="29">
        <v>178.54985352603859</v>
      </c>
      <c r="P101" s="29">
        <v>152.19299282598118</v>
      </c>
      <c r="Q101" s="29">
        <v>130.40176005275154</v>
      </c>
      <c r="R101" s="29">
        <v>116.92252146555907</v>
      </c>
      <c r="S101" s="29">
        <v>114.21601464857756</v>
      </c>
      <c r="T101" s="29">
        <v>111.23050476427034</v>
      </c>
      <c r="U101" s="29">
        <v>108.37825028484546</v>
      </c>
      <c r="V101" s="29">
        <v>107.27540878774261</v>
      </c>
      <c r="W101" s="29">
        <v>106.28601576121729</v>
      </c>
      <c r="DA101" s="58" t="s">
        <v>1028</v>
      </c>
    </row>
    <row r="102" spans="1:105" ht="12" customHeight="1" x14ac:dyDescent="0.25">
      <c r="A102" s="28" t="s">
        <v>27</v>
      </c>
      <c r="B102" s="29"/>
      <c r="C102" s="29">
        <v>312.04091745329197</v>
      </c>
      <c r="D102" s="29">
        <v>301.0476120828319</v>
      </c>
      <c r="E102" s="29">
        <v>292.92859875363024</v>
      </c>
      <c r="F102" s="29">
        <v>282.43662130233236</v>
      </c>
      <c r="G102" s="29">
        <v>271.364996189132</v>
      </c>
      <c r="H102" s="29">
        <v>260.26520678343593</v>
      </c>
      <c r="I102" s="29">
        <v>247.0727849125295</v>
      </c>
      <c r="J102" s="29">
        <v>232.8045213198296</v>
      </c>
      <c r="K102" s="29">
        <v>217.51908581814041</v>
      </c>
      <c r="L102" s="29">
        <v>199.25920875776978</v>
      </c>
      <c r="M102" s="29">
        <v>182.57185673459765</v>
      </c>
      <c r="N102" s="29">
        <v>169.17312011246727</v>
      </c>
      <c r="O102" s="29">
        <v>155.26255091473143</v>
      </c>
      <c r="P102" s="29">
        <v>148.33001436135578</v>
      </c>
      <c r="Q102" s="29">
        <v>137.56612782862553</v>
      </c>
      <c r="R102" s="29">
        <v>137.05683655123642</v>
      </c>
      <c r="S102" s="29">
        <v>136.05304646217175</v>
      </c>
      <c r="T102" s="29">
        <v>134.44307987243039</v>
      </c>
      <c r="U102" s="29">
        <v>132.86170213571086</v>
      </c>
      <c r="V102" s="29">
        <v>131.33333768677724</v>
      </c>
      <c r="W102" s="29">
        <v>129.94771737655779</v>
      </c>
      <c r="DA102" s="58" t="s">
        <v>1029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DA103" s="57"/>
    </row>
    <row r="104" spans="1:105" ht="12" customHeight="1" x14ac:dyDescent="0.25">
      <c r="A104" s="30" t="s">
        <v>44</v>
      </c>
      <c r="B104" s="31"/>
      <c r="C104" s="31">
        <v>61.708206607970368</v>
      </c>
      <c r="D104" s="31">
        <v>60.078777215111565</v>
      </c>
      <c r="E104" s="31">
        <v>59.124952074829352</v>
      </c>
      <c r="F104" s="31">
        <v>57.69165155654742</v>
      </c>
      <c r="G104" s="31">
        <v>56.695231103497832</v>
      </c>
      <c r="H104" s="31">
        <v>55.423149767016113</v>
      </c>
      <c r="I104" s="31">
        <v>53.56340030634145</v>
      </c>
      <c r="J104" s="31">
        <v>51.342744370717135</v>
      </c>
      <c r="K104" s="31">
        <v>49.205798011251552</v>
      </c>
      <c r="L104" s="31">
        <v>45.164060063416002</v>
      </c>
      <c r="M104" s="31">
        <v>41.311012367627171</v>
      </c>
      <c r="N104" s="31">
        <v>38.308478325801183</v>
      </c>
      <c r="O104" s="31">
        <v>34.594138937307939</v>
      </c>
      <c r="P104" s="31">
        <v>30.54270481318936</v>
      </c>
      <c r="Q104" s="31">
        <v>26.198160460301079</v>
      </c>
      <c r="R104" s="31">
        <v>22.835469592405456</v>
      </c>
      <c r="S104" s="31">
        <v>18.272022088194447</v>
      </c>
      <c r="T104" s="31">
        <v>14.428110222695326</v>
      </c>
      <c r="U104" s="31">
        <v>11.642345737250345</v>
      </c>
      <c r="V104" s="31">
        <v>10.485240059942019</v>
      </c>
      <c r="W104" s="31">
        <v>9.9570052100520474</v>
      </c>
      <c r="DA104" s="59" t="s">
        <v>1030</v>
      </c>
    </row>
    <row r="105" spans="1:105" ht="12" customHeight="1" x14ac:dyDescent="0.25">
      <c r="A105" s="32" t="s">
        <v>25</v>
      </c>
      <c r="B105" s="33"/>
      <c r="C105" s="33">
        <v>7560.8320170722718</v>
      </c>
      <c r="D105" s="33">
        <v>7407.132472497774</v>
      </c>
      <c r="E105" s="33">
        <v>7266.3128103704303</v>
      </c>
      <c r="F105" s="33">
        <v>7207.6894205485196</v>
      </c>
      <c r="G105" s="33">
        <v>7184.5533335682285</v>
      </c>
      <c r="H105" s="33">
        <v>7146.3727349417704</v>
      </c>
      <c r="I105" s="33">
        <v>7083.4252848035094</v>
      </c>
      <c r="J105" s="33">
        <v>7028.5507441627587</v>
      </c>
      <c r="K105" s="33">
        <v>6937.5455069755626</v>
      </c>
      <c r="L105" s="33">
        <v>6839.6275430184933</v>
      </c>
      <c r="M105" s="33">
        <v>6764.9168357343706</v>
      </c>
      <c r="N105" s="33">
        <v>6695.8338030679997</v>
      </c>
      <c r="O105" s="33">
        <v>6574.2204453651848</v>
      </c>
      <c r="P105" s="33">
        <v>6364.4071978062002</v>
      </c>
      <c r="Q105" s="33">
        <v>6312.7976525316362</v>
      </c>
      <c r="R105" s="33">
        <v>6213.566201968536</v>
      </c>
      <c r="S105" s="33">
        <v>6092.1065079589816</v>
      </c>
      <c r="T105" s="33">
        <v>5967.2198514194715</v>
      </c>
      <c r="U105" s="33">
        <v>5842.6742612634243</v>
      </c>
      <c r="V105" s="33">
        <v>5725.8136152564202</v>
      </c>
      <c r="W105" s="33">
        <v>5632.5565321151198</v>
      </c>
      <c r="DA105" s="60" t="s">
        <v>1031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DA108" s="57"/>
    </row>
    <row r="109" spans="1:105" ht="12" customHeight="1" x14ac:dyDescent="0.25">
      <c r="A109" s="28" t="s">
        <v>32</v>
      </c>
      <c r="B109" s="43">
        <f>B31/RES_summary!B$6</f>
        <v>1.2226182235245431</v>
      </c>
      <c r="C109" s="43">
        <f>C31/RES_summary!C$6</f>
        <v>1.2334597724934986</v>
      </c>
      <c r="D109" s="43">
        <f>D31/RES_summary!D$6</f>
        <v>1.2478742998143344</v>
      </c>
      <c r="E109" s="43">
        <f>E31/RES_summary!E$6</f>
        <v>1.2665061878434991</v>
      </c>
      <c r="F109" s="43">
        <f>F31/RES_summary!F$6</f>
        <v>1.2855447034501903</v>
      </c>
      <c r="G109" s="43">
        <f>G31/RES_summary!G$6</f>
        <v>1.3000696402917513</v>
      </c>
      <c r="H109" s="43">
        <f>H31/RES_summary!H$6</f>
        <v>1.3167676132493871</v>
      </c>
      <c r="I109" s="43">
        <f>I31/RES_summary!I$6</f>
        <v>1.3356912765877831</v>
      </c>
      <c r="J109" s="43">
        <f>J31/RES_summary!J$6</f>
        <v>1.3525871981003481</v>
      </c>
      <c r="K109" s="43">
        <f>K31/RES_summary!K$6</f>
        <v>1.3734778990816365</v>
      </c>
      <c r="L109" s="43">
        <f>L31/RES_summary!L$6</f>
        <v>1.3893552627824854</v>
      </c>
      <c r="M109" s="43">
        <f>M31/RES_summary!M$6</f>
        <v>1.4129655000922634</v>
      </c>
      <c r="N109" s="43">
        <f>N31/RES_summary!N$6</f>
        <v>1.437888234548409</v>
      </c>
      <c r="O109" s="43">
        <f>O31/RES_summary!O$6</f>
        <v>1.45826725159662</v>
      </c>
      <c r="P109" s="43">
        <f>P31/RES_summary!P$6</f>
        <v>1.4818718190569562</v>
      </c>
      <c r="Q109" s="43">
        <f>Q31/RES_summary!Q$6</f>
        <v>1.4986887912055793</v>
      </c>
      <c r="R109" s="43">
        <f>R31/RES_summary!R$6</f>
        <v>1.5048641104717762</v>
      </c>
      <c r="S109" s="43">
        <f>S31/RES_summary!S$6</f>
        <v>1.5110064570036223</v>
      </c>
      <c r="T109" s="43">
        <f>T31/RES_summary!T$6</f>
        <v>1.5161041457610509</v>
      </c>
      <c r="U109" s="43">
        <f>U31/RES_summary!U$6</f>
        <v>1.5221467607524357</v>
      </c>
      <c r="V109" s="43">
        <f>V31/RES_summary!V$6</f>
        <v>1.5273192440973555</v>
      </c>
      <c r="W109" s="43">
        <f>W31/RES_summary!W$6</f>
        <v>1.5314610581445547</v>
      </c>
      <c r="DA109" s="58" t="s">
        <v>1032</v>
      </c>
    </row>
    <row r="110" spans="1:105" ht="12" customHeight="1" x14ac:dyDescent="0.25">
      <c r="A110" s="28" t="s">
        <v>47</v>
      </c>
      <c r="B110" s="43">
        <f>B32/RES_summary!B$6</f>
        <v>0.878089578921745</v>
      </c>
      <c r="C110" s="43">
        <f>C32/RES_summary!C$6</f>
        <v>0.87802933148997653</v>
      </c>
      <c r="D110" s="43">
        <f>D32/RES_summary!D$6</f>
        <v>0.87735569663549373</v>
      </c>
      <c r="E110" s="43">
        <f>E32/RES_summary!E$6</f>
        <v>0.87667630321755896</v>
      </c>
      <c r="F110" s="43">
        <f>F32/RES_summary!F$6</f>
        <v>0.8766778860553287</v>
      </c>
      <c r="G110" s="43">
        <f>G32/RES_summary!G$6</f>
        <v>0.87758758650269686</v>
      </c>
      <c r="H110" s="43">
        <f>H32/RES_summary!H$6</f>
        <v>0.87917619414625148</v>
      </c>
      <c r="I110" s="43">
        <f>I32/RES_summary!I$6</f>
        <v>0.88056603573109793</v>
      </c>
      <c r="J110" s="43">
        <f>J32/RES_summary!J$6</f>
        <v>0.8825246342708053</v>
      </c>
      <c r="K110" s="43">
        <f>K32/RES_summary!K$6</f>
        <v>0.88583016224451416</v>
      </c>
      <c r="L110" s="43">
        <f>L32/RES_summary!L$6</f>
        <v>0.88974855314357948</v>
      </c>
      <c r="M110" s="43">
        <f>M32/RES_summary!M$6</f>
        <v>0.8936073899948932</v>
      </c>
      <c r="N110" s="43">
        <f>N32/RES_summary!N$6</f>
        <v>0.89856645001166591</v>
      </c>
      <c r="O110" s="43">
        <f>O32/RES_summary!O$6</f>
        <v>0.90254094936007301</v>
      </c>
      <c r="P110" s="43">
        <f>P32/RES_summary!P$6</f>
        <v>0.90643080080036531</v>
      </c>
      <c r="Q110" s="43">
        <f>Q32/RES_summary!Q$6</f>
        <v>0.91066639804336458</v>
      </c>
      <c r="R110" s="43">
        <f>R32/RES_summary!R$6</f>
        <v>0.91289970413778854</v>
      </c>
      <c r="S110" s="43">
        <f>S32/RES_summary!S$6</f>
        <v>0.9150495387663734</v>
      </c>
      <c r="T110" s="43">
        <f>T32/RES_summary!T$6</f>
        <v>0.91704289223163937</v>
      </c>
      <c r="U110" s="43">
        <f>U32/RES_summary!U$6</f>
        <v>0.91884815770667416</v>
      </c>
      <c r="V110" s="43">
        <f>V32/RES_summary!V$6</f>
        <v>0.92039916259812449</v>
      </c>
      <c r="W110" s="43">
        <f>W32/RES_summary!W$6</f>
        <v>0.92166978622833651</v>
      </c>
      <c r="DA110" s="58" t="s">
        <v>1033</v>
      </c>
    </row>
    <row r="111" spans="1:105" ht="12" customHeight="1" x14ac:dyDescent="0.25">
      <c r="A111" s="28" t="s">
        <v>46</v>
      </c>
      <c r="B111" s="43">
        <f>B33/RES_summary!B$6</f>
        <v>0.46468910141975972</v>
      </c>
      <c r="C111" s="43">
        <f>C33/RES_summary!C$6</f>
        <v>0.47040476784272428</v>
      </c>
      <c r="D111" s="43">
        <f>D33/RES_summary!D$6</f>
        <v>0.4785726733165187</v>
      </c>
      <c r="E111" s="43">
        <f>E33/RES_summary!E$6</f>
        <v>0.49432170436975831</v>
      </c>
      <c r="F111" s="43">
        <f>F33/RES_summary!F$6</f>
        <v>0.51115212103060104</v>
      </c>
      <c r="G111" s="43">
        <f>G33/RES_summary!G$6</f>
        <v>0.52776018835162353</v>
      </c>
      <c r="H111" s="43">
        <f>H33/RES_summary!H$6</f>
        <v>0.54839410059857385</v>
      </c>
      <c r="I111" s="43">
        <f>I33/RES_summary!I$6</f>
        <v>0.56898167803022082</v>
      </c>
      <c r="J111" s="43">
        <f>J33/RES_summary!J$6</f>
        <v>0.59059639245521134</v>
      </c>
      <c r="K111" s="43">
        <f>K33/RES_summary!K$6</f>
        <v>0.61314750361986192</v>
      </c>
      <c r="L111" s="43">
        <f>L33/RES_summary!L$6</f>
        <v>0.63358221238996315</v>
      </c>
      <c r="M111" s="43">
        <f>M33/RES_summary!M$6</f>
        <v>0.64941521703108296</v>
      </c>
      <c r="N111" s="43">
        <f>N33/RES_summary!N$6</f>
        <v>0.65781607323375368</v>
      </c>
      <c r="O111" s="43">
        <f>O33/RES_summary!O$6</f>
        <v>0.6659943382873319</v>
      </c>
      <c r="P111" s="43">
        <f>P33/RES_summary!P$6</f>
        <v>0.6745466265160498</v>
      </c>
      <c r="Q111" s="43">
        <f>Q33/RES_summary!Q$6</f>
        <v>0.68332235526962715</v>
      </c>
      <c r="R111" s="43">
        <f>R33/RES_summary!R$6</f>
        <v>0.68810917752125766</v>
      </c>
      <c r="S111" s="43">
        <f>S33/RES_summary!S$6</f>
        <v>0.69285882648618868</v>
      </c>
      <c r="T111" s="43">
        <f>T33/RES_summary!T$6</f>
        <v>0.69736723662851141</v>
      </c>
      <c r="U111" s="43">
        <f>U33/RES_summary!U$6</f>
        <v>0.70152149696402399</v>
      </c>
      <c r="V111" s="43">
        <f>V33/RES_summary!V$6</f>
        <v>0.70510957538153651</v>
      </c>
      <c r="W111" s="43">
        <f>W33/RES_summary!W$6</f>
        <v>0.70790677219742082</v>
      </c>
      <c r="DA111" s="58" t="s">
        <v>1034</v>
      </c>
    </row>
    <row r="112" spans="1:105" ht="12" customHeight="1" x14ac:dyDescent="0.25">
      <c r="A112" s="28" t="s">
        <v>45</v>
      </c>
      <c r="B112" s="43">
        <f>B34/RES_summary!B$6</f>
        <v>0.40529993871017189</v>
      </c>
      <c r="C112" s="43">
        <f>C34/RES_summary!C$6</f>
        <v>0.41804453778395445</v>
      </c>
      <c r="D112" s="43">
        <f>D34/RES_summary!D$6</f>
        <v>0.42753408582146624</v>
      </c>
      <c r="E112" s="43">
        <f>E34/RES_summary!E$6</f>
        <v>0.43526821196547222</v>
      </c>
      <c r="F112" s="43">
        <f>F34/RES_summary!F$6</f>
        <v>0.44830786903448727</v>
      </c>
      <c r="G112" s="43">
        <f>G34/RES_summary!G$6</f>
        <v>0.45680318777282508</v>
      </c>
      <c r="H112" s="43">
        <f>H34/RES_summary!H$6</f>
        <v>0.46779295853174913</v>
      </c>
      <c r="I112" s="43">
        <f>I34/RES_summary!I$6</f>
        <v>0.48117402706834161</v>
      </c>
      <c r="J112" s="43">
        <f>J34/RES_summary!J$6</f>
        <v>0.49356767789099715</v>
      </c>
      <c r="K112" s="43">
        <f>K34/RES_summary!K$6</f>
        <v>0.51144784054714421</v>
      </c>
      <c r="L112" s="43">
        <f>L34/RES_summary!L$6</f>
        <v>0.53131925652319911</v>
      </c>
      <c r="M112" s="43">
        <f>M34/RES_summary!M$6</f>
        <v>0.54962813402453836</v>
      </c>
      <c r="N112" s="43">
        <f>N34/RES_summary!N$6</f>
        <v>0.57049601173159536</v>
      </c>
      <c r="O112" s="43">
        <f>O34/RES_summary!O$6</f>
        <v>0.58855208519854363</v>
      </c>
      <c r="P112" s="43">
        <f>P34/RES_summary!P$6</f>
        <v>0.60840497605197896</v>
      </c>
      <c r="Q112" s="43">
        <f>Q34/RES_summary!Q$6</f>
        <v>0.6266807659104503</v>
      </c>
      <c r="R112" s="43">
        <f>R34/RES_summary!R$6</f>
        <v>0.643665091672599</v>
      </c>
      <c r="S112" s="43">
        <f>S34/RES_summary!S$6</f>
        <v>0.66082410691405535</v>
      </c>
      <c r="T112" s="43">
        <f>T34/RES_summary!T$6</f>
        <v>0.67620053361300791</v>
      </c>
      <c r="U112" s="43">
        <f>U34/RES_summary!U$6</f>
        <v>0.69187852932832927</v>
      </c>
      <c r="V112" s="43">
        <f>V34/RES_summary!V$6</f>
        <v>0.70399804538792865</v>
      </c>
      <c r="W112" s="43">
        <f>W34/RES_summary!W$6</f>
        <v>0.71211347131675484</v>
      </c>
      <c r="DA112" s="58" t="s">
        <v>1035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DA113" s="57"/>
    </row>
    <row r="114" spans="1:105" ht="12" customHeight="1" x14ac:dyDescent="0.25">
      <c r="A114" s="28" t="s">
        <v>28</v>
      </c>
      <c r="B114" s="43">
        <f>B36/RES_summary!B$6</f>
        <v>0.64914619336309776</v>
      </c>
      <c r="C114" s="43">
        <f>C36/RES_summary!C$6</f>
        <v>0.70884828651031428</v>
      </c>
      <c r="D114" s="43">
        <f>D36/RES_summary!D$6</f>
        <v>0.7579757819623083</v>
      </c>
      <c r="E114" s="43">
        <f>E36/RES_summary!E$6</f>
        <v>0.79182077466486422</v>
      </c>
      <c r="F114" s="43">
        <f>F36/RES_summary!F$6</f>
        <v>0.84571044189705813</v>
      </c>
      <c r="G114" s="43">
        <f>G36/RES_summary!G$6</f>
        <v>0.90057536983969988</v>
      </c>
      <c r="H114" s="43">
        <f>H36/RES_summary!H$6</f>
        <v>0.98296489798668218</v>
      </c>
      <c r="I114" s="43">
        <f>I36/RES_summary!I$6</f>
        <v>1.0680169303532141</v>
      </c>
      <c r="J114" s="43">
        <f>J36/RES_summary!J$6</f>
        <v>1.1433833726102187</v>
      </c>
      <c r="K114" s="43">
        <f>K36/RES_summary!K$6</f>
        <v>1.2521599974130941</v>
      </c>
      <c r="L114" s="43">
        <f>L36/RES_summary!L$6</f>
        <v>1.3925604827940399</v>
      </c>
      <c r="M114" s="43">
        <f>M36/RES_summary!M$6</f>
        <v>1.4894751360108913</v>
      </c>
      <c r="N114" s="43">
        <f>N36/RES_summary!N$6</f>
        <v>1.5657763704542231</v>
      </c>
      <c r="O114" s="43">
        <f>O36/RES_summary!O$6</f>
        <v>1.7317967754348731</v>
      </c>
      <c r="P114" s="43">
        <f>P36/RES_summary!P$6</f>
        <v>1.9658972442067602</v>
      </c>
      <c r="Q114" s="43">
        <f>Q36/RES_summary!Q$6</f>
        <v>2.3372698264419496</v>
      </c>
      <c r="R114" s="43">
        <f>R36/RES_summary!R$6</f>
        <v>2.5315440159464888</v>
      </c>
      <c r="S114" s="43">
        <f>S36/RES_summary!S$6</f>
        <v>2.7494187144316871</v>
      </c>
      <c r="T114" s="43">
        <f>T36/RES_summary!T$6</f>
        <v>2.9140776476718107</v>
      </c>
      <c r="U114" s="43">
        <f>U36/RES_summary!U$6</f>
        <v>3.0621079072222241</v>
      </c>
      <c r="V114" s="43">
        <f>V36/RES_summary!V$6</f>
        <v>3.1809994726810062</v>
      </c>
      <c r="W114" s="43">
        <f>W36/RES_summary!W$6</f>
        <v>3.2561517530941102</v>
      </c>
      <c r="DA114" s="58" t="s">
        <v>1036</v>
      </c>
    </row>
    <row r="115" spans="1:105" ht="12" customHeight="1" x14ac:dyDescent="0.25">
      <c r="A115" s="28" t="s">
        <v>27</v>
      </c>
      <c r="B115" s="43">
        <f>B37/RES_summary!B$6</f>
        <v>0.63081572180792167</v>
      </c>
      <c r="C115" s="43">
        <f>C37/RES_summary!C$6</f>
        <v>0.64670664286405211</v>
      </c>
      <c r="D115" s="43">
        <f>D37/RES_summary!D$6</f>
        <v>0.65228167771158096</v>
      </c>
      <c r="E115" s="43">
        <f>E37/RES_summary!E$6</f>
        <v>0.66159166854103346</v>
      </c>
      <c r="F115" s="43">
        <f>F37/RES_summary!F$6</f>
        <v>0.69452998621809459</v>
      </c>
      <c r="G115" s="43">
        <f>G37/RES_summary!G$6</f>
        <v>0.71856278557256814</v>
      </c>
      <c r="H115" s="43">
        <f>H37/RES_summary!H$6</f>
        <v>0.75416504327381617</v>
      </c>
      <c r="I115" s="43">
        <f>I37/RES_summary!I$6</f>
        <v>0.77734094004488286</v>
      </c>
      <c r="J115" s="43">
        <f>J37/RES_summary!J$6</f>
        <v>0.7782396603478543</v>
      </c>
      <c r="K115" s="43">
        <f>K37/RES_summary!K$6</f>
        <v>0.82022362766806522</v>
      </c>
      <c r="L115" s="43">
        <f>L37/RES_summary!L$6</f>
        <v>0.87523353478134502</v>
      </c>
      <c r="M115" s="43">
        <f>M37/RES_summary!M$6</f>
        <v>0.95327485079618779</v>
      </c>
      <c r="N115" s="43">
        <f>N37/RES_summary!N$6</f>
        <v>1.0391290195357903</v>
      </c>
      <c r="O115" s="43">
        <f>O37/RES_summary!O$6</f>
        <v>1.1417914179940105</v>
      </c>
      <c r="P115" s="43">
        <f>P37/RES_summary!P$6</f>
        <v>1.2803616694538782</v>
      </c>
      <c r="Q115" s="43">
        <f>Q37/RES_summary!Q$6</f>
        <v>1.4584009770716757</v>
      </c>
      <c r="R115" s="43">
        <f>R37/RES_summary!R$6</f>
        <v>1.6157463588779157</v>
      </c>
      <c r="S115" s="43">
        <f>S37/RES_summary!S$6</f>
        <v>1.7946987691008471</v>
      </c>
      <c r="T115" s="43">
        <f>T37/RES_summary!T$6</f>
        <v>1.9850219376898142</v>
      </c>
      <c r="U115" s="43">
        <f>U37/RES_summary!U$6</f>
        <v>2.1437158468721655</v>
      </c>
      <c r="V115" s="43">
        <f>V37/RES_summary!V$6</f>
        <v>2.3009350487962124</v>
      </c>
      <c r="W115" s="43">
        <f>W37/RES_summary!W$6</f>
        <v>2.4116875646927154</v>
      </c>
      <c r="DA115" s="58" t="s">
        <v>1037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DA116" s="57"/>
    </row>
    <row r="117" spans="1:105" ht="12" customHeight="1" x14ac:dyDescent="0.25">
      <c r="A117" s="30" t="s">
        <v>44</v>
      </c>
      <c r="B117" s="44">
        <f>B39/RES_summary!B$6</f>
        <v>17.927259779478561</v>
      </c>
      <c r="C117" s="44">
        <f>C39/RES_summary!C$6</f>
        <v>18.165126878314108</v>
      </c>
      <c r="D117" s="44">
        <f>D39/RES_summary!D$6</f>
        <v>18.424312011241906</v>
      </c>
      <c r="E117" s="44">
        <f>E39/RES_summary!E$6</f>
        <v>18.693494096688291</v>
      </c>
      <c r="F117" s="44">
        <f>F39/RES_summary!F$6</f>
        <v>18.976358158572559</v>
      </c>
      <c r="G117" s="44">
        <f>G39/RES_summary!G$6</f>
        <v>19.263115604082707</v>
      </c>
      <c r="H117" s="44">
        <f>H39/RES_summary!H$6</f>
        <v>19.560048168144263</v>
      </c>
      <c r="I117" s="44">
        <f>I39/RES_summary!I$6</f>
        <v>19.881763550291108</v>
      </c>
      <c r="J117" s="44">
        <f>J39/RES_summary!J$6</f>
        <v>19.37652305725927</v>
      </c>
      <c r="K117" s="44">
        <f>K39/RES_summary!K$6</f>
        <v>19.698131618275465</v>
      </c>
      <c r="L117" s="44">
        <f>L39/RES_summary!L$6</f>
        <v>20.489109204610443</v>
      </c>
      <c r="M117" s="44">
        <f>M39/RES_summary!M$6</f>
        <v>20.73191743404028</v>
      </c>
      <c r="N117" s="44">
        <f>N39/RES_summary!N$6</f>
        <v>20.594913495997947</v>
      </c>
      <c r="O117" s="44">
        <f>O39/RES_summary!O$6</f>
        <v>20.896516529573244</v>
      </c>
      <c r="P117" s="44">
        <f>P39/RES_summary!P$6</f>
        <v>21.072452645077089</v>
      </c>
      <c r="Q117" s="44">
        <f>Q39/RES_summary!Q$6</f>
        <v>21.186529025455616</v>
      </c>
      <c r="R117" s="44">
        <f>R39/RES_summary!R$6</f>
        <v>21.363457555071836</v>
      </c>
      <c r="S117" s="44">
        <f>S39/RES_summary!S$6</f>
        <v>21.734192062198261</v>
      </c>
      <c r="T117" s="44">
        <f>T39/RES_summary!T$6</f>
        <v>21.76106615029201</v>
      </c>
      <c r="U117" s="44">
        <f>U39/RES_summary!U$6</f>
        <v>21.820523030047713</v>
      </c>
      <c r="V117" s="44">
        <f>V39/RES_summary!V$6</f>
        <v>21.921188008322069</v>
      </c>
      <c r="W117" s="44">
        <f>W39/RES_summary!W$6</f>
        <v>22.495853916766556</v>
      </c>
      <c r="DA117" s="59" t="s">
        <v>1038</v>
      </c>
    </row>
    <row r="118" spans="1:105" ht="12" customHeight="1" x14ac:dyDescent="0.25">
      <c r="A118" s="32" t="s">
        <v>25</v>
      </c>
      <c r="B118" s="45">
        <f>B40/RES_summary!B$6</f>
        <v>0.48784029190232403</v>
      </c>
      <c r="C118" s="45">
        <f>C40/RES_summary!C$6</f>
        <v>0.50199871541598284</v>
      </c>
      <c r="D118" s="45">
        <f>D40/RES_summary!D$6</f>
        <v>0.51426638973863903</v>
      </c>
      <c r="E118" s="45">
        <f>E40/RES_summary!E$6</f>
        <v>0.53122347896064726</v>
      </c>
      <c r="F118" s="45">
        <f>F40/RES_summary!F$6</f>
        <v>0.55725844760027676</v>
      </c>
      <c r="G118" s="45">
        <f>G40/RES_summary!G$6</f>
        <v>0.58237957656508943</v>
      </c>
      <c r="H118" s="45">
        <f>H40/RES_summary!H$6</f>
        <v>0.60570779849974909</v>
      </c>
      <c r="I118" s="45">
        <f>I40/RES_summary!I$6</f>
        <v>0.63501244649404165</v>
      </c>
      <c r="J118" s="45">
        <f>J40/RES_summary!J$6</f>
        <v>0.64729583149618997</v>
      </c>
      <c r="K118" s="45">
        <f>K40/RES_summary!K$6</f>
        <v>0.68145924637984123</v>
      </c>
      <c r="L118" s="45">
        <f>L40/RES_summary!L$6</f>
        <v>0.7337502997733879</v>
      </c>
      <c r="M118" s="45">
        <f>M40/RES_summary!M$6</f>
        <v>0.77335314219215356</v>
      </c>
      <c r="N118" s="45">
        <f>N40/RES_summary!N$6</f>
        <v>0.78918390520392079</v>
      </c>
      <c r="O118" s="45">
        <f>O40/RES_summary!O$6</f>
        <v>0.81462786681095212</v>
      </c>
      <c r="P118" s="45">
        <f>P40/RES_summary!P$6</f>
        <v>0.84246168026089341</v>
      </c>
      <c r="Q118" s="45">
        <f>Q40/RES_summary!Q$6</f>
        <v>0.86273919558945267</v>
      </c>
      <c r="R118" s="45">
        <f>R40/RES_summary!R$6</f>
        <v>0.88925357476480726</v>
      </c>
      <c r="S118" s="45">
        <f>S40/RES_summary!S$6</f>
        <v>0.92294230730103732</v>
      </c>
      <c r="T118" s="45">
        <f>T40/RES_summary!T$6</f>
        <v>0.94311838046668028</v>
      </c>
      <c r="U118" s="45">
        <f>U40/RES_summary!U$6</f>
        <v>0.96387553293041051</v>
      </c>
      <c r="V118" s="45">
        <f>V40/RES_summary!V$6</f>
        <v>0.98554574036773157</v>
      </c>
      <c r="W118" s="45">
        <f>W40/RES_summary!W$6</f>
        <v>0.9909541268141806</v>
      </c>
      <c r="DA118" s="60" t="s">
        <v>1039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DA121" s="57"/>
    </row>
    <row r="122" spans="1:105" ht="12" customHeight="1" x14ac:dyDescent="0.25">
      <c r="A122" s="28" t="s">
        <v>32</v>
      </c>
      <c r="B122" s="29">
        <f t="shared" ref="B122:Q122" si="78">B83*B109</f>
        <v>57.602941683084552</v>
      </c>
      <c r="C122" s="29">
        <f t="shared" si="78"/>
        <v>57.339776191320098</v>
      </c>
      <c r="D122" s="29">
        <f t="shared" si="78"/>
        <v>57.070135342176059</v>
      </c>
      <c r="E122" s="29">
        <f t="shared" si="78"/>
        <v>56.835749664890024</v>
      </c>
      <c r="F122" s="29">
        <f t="shared" si="78"/>
        <v>56.513489430384304</v>
      </c>
      <c r="G122" s="29">
        <f t="shared" si="78"/>
        <v>56.199964360135255</v>
      </c>
      <c r="H122" s="29">
        <f t="shared" si="78"/>
        <v>55.81888885539081</v>
      </c>
      <c r="I122" s="29">
        <f t="shared" si="78"/>
        <v>55.242563934578463</v>
      </c>
      <c r="J122" s="29">
        <f t="shared" si="78"/>
        <v>54.112316197117742</v>
      </c>
      <c r="K122" s="29">
        <f t="shared" si="78"/>
        <v>53.171204176392344</v>
      </c>
      <c r="L122" s="29">
        <f t="shared" si="78"/>
        <v>52.548230302892719</v>
      </c>
      <c r="M122" s="29">
        <f t="shared" si="78"/>
        <v>51.884698310982543</v>
      </c>
      <c r="N122" s="29">
        <f t="shared" si="78"/>
        <v>51.119066963832523</v>
      </c>
      <c r="O122" s="29">
        <f t="shared" si="78"/>
        <v>49.955447716602578</v>
      </c>
      <c r="P122" s="29">
        <f t="shared" si="78"/>
        <v>48.909247774647177</v>
      </c>
      <c r="Q122" s="29">
        <f t="shared" si="78"/>
        <v>47.551527259786191</v>
      </c>
      <c r="R122" s="29">
        <f t="shared" ref="R122:V122" si="79">R83*R109</f>
        <v>45.964814550630948</v>
      </c>
      <c r="S122" s="29">
        <f t="shared" si="79"/>
        <v>44.391985705273477</v>
      </c>
      <c r="T122" s="29">
        <f t="shared" si="79"/>
        <v>42.626375951588379</v>
      </c>
      <c r="U122" s="29">
        <f t="shared" si="79"/>
        <v>41.33507768195409</v>
      </c>
      <c r="V122" s="29">
        <f t="shared" si="79"/>
        <v>40.141391845007945</v>
      </c>
      <c r="W122" s="29">
        <f t="shared" ref="W122" si="80">W83*W109</f>
        <v>39.001269776377427</v>
      </c>
      <c r="DA122" s="58" t="s">
        <v>1040</v>
      </c>
    </row>
    <row r="123" spans="1:105" ht="12" customHeight="1" x14ac:dyDescent="0.25">
      <c r="A123" s="28" t="s">
        <v>47</v>
      </c>
      <c r="B123" s="29">
        <f t="shared" ref="B123:Q123" si="81">B84*B110</f>
        <v>557.03469949148598</v>
      </c>
      <c r="C123" s="29">
        <f t="shared" si="81"/>
        <v>551.72870170456792</v>
      </c>
      <c r="D123" s="29">
        <f t="shared" si="81"/>
        <v>543.98422379740668</v>
      </c>
      <c r="E123" s="29">
        <f t="shared" si="81"/>
        <v>535.08342525606861</v>
      </c>
      <c r="F123" s="29">
        <f t="shared" si="81"/>
        <v>525.23707480337396</v>
      </c>
      <c r="G123" s="29">
        <f t="shared" si="81"/>
        <v>516.85794201438887</v>
      </c>
      <c r="H123" s="29">
        <f t="shared" si="81"/>
        <v>507.09353287533821</v>
      </c>
      <c r="I123" s="29">
        <f t="shared" si="81"/>
        <v>494.3939061006605</v>
      </c>
      <c r="J123" s="29">
        <f t="shared" si="81"/>
        <v>477.20881202705078</v>
      </c>
      <c r="K123" s="29">
        <f t="shared" si="81"/>
        <v>461.03856854026424</v>
      </c>
      <c r="L123" s="29">
        <f t="shared" si="81"/>
        <v>448.80411324766658</v>
      </c>
      <c r="M123" s="29">
        <f t="shared" si="81"/>
        <v>433.95362914027402</v>
      </c>
      <c r="N123" s="29">
        <f t="shared" si="81"/>
        <v>418.23636437306095</v>
      </c>
      <c r="O123" s="29">
        <f t="shared" si="81"/>
        <v>400.30425840343725</v>
      </c>
      <c r="P123" s="29">
        <f t="shared" si="81"/>
        <v>383.4870611548609</v>
      </c>
      <c r="Q123" s="29">
        <f t="shared" si="81"/>
        <v>366.69915152569422</v>
      </c>
      <c r="R123" s="29">
        <f t="shared" ref="R123:V123" si="82">R84*R110</f>
        <v>355.56559582730659</v>
      </c>
      <c r="S123" s="29">
        <f t="shared" si="82"/>
        <v>346.12588334091936</v>
      </c>
      <c r="T123" s="29">
        <f t="shared" si="82"/>
        <v>336.58344508640448</v>
      </c>
      <c r="U123" s="29">
        <f t="shared" si="82"/>
        <v>327.87966366114512</v>
      </c>
      <c r="V123" s="29">
        <f t="shared" si="82"/>
        <v>321.80813736504052</v>
      </c>
      <c r="W123" s="29">
        <f t="shared" ref="W123" si="83">W84*W110</f>
        <v>316.21397957553791</v>
      </c>
      <c r="DA123" s="58" t="s">
        <v>1041</v>
      </c>
    </row>
    <row r="124" spans="1:105" ht="12" customHeight="1" x14ac:dyDescent="0.25">
      <c r="A124" s="28" t="s">
        <v>46</v>
      </c>
      <c r="B124" s="29">
        <f t="shared" ref="B124:Q124" si="84">B85*B111</f>
        <v>695.16477394221067</v>
      </c>
      <c r="C124" s="29">
        <f t="shared" si="84"/>
        <v>700.49421380573278</v>
      </c>
      <c r="D124" s="29">
        <f t="shared" si="84"/>
        <v>707.80115756044734</v>
      </c>
      <c r="E124" s="29">
        <f t="shared" si="84"/>
        <v>724.74771430200485</v>
      </c>
      <c r="F124" s="29">
        <f t="shared" si="84"/>
        <v>742.12983292115985</v>
      </c>
      <c r="G124" s="29">
        <f t="shared" si="84"/>
        <v>759.66422786479495</v>
      </c>
      <c r="H124" s="29">
        <f t="shared" si="84"/>
        <v>781.02181811523224</v>
      </c>
      <c r="I124" s="29">
        <f t="shared" si="84"/>
        <v>799.84531291529629</v>
      </c>
      <c r="J124" s="29">
        <f t="shared" si="84"/>
        <v>816.49243219452376</v>
      </c>
      <c r="K124" s="29">
        <f t="shared" si="84"/>
        <v>832.51787898092073</v>
      </c>
      <c r="L124" s="29">
        <f t="shared" si="84"/>
        <v>847.11390607560679</v>
      </c>
      <c r="M124" s="29">
        <f t="shared" si="84"/>
        <v>851.54822270201896</v>
      </c>
      <c r="N124" s="29">
        <f t="shared" si="84"/>
        <v>841.12255583999195</v>
      </c>
      <c r="O124" s="29">
        <f t="shared" si="84"/>
        <v>830.70624758415545</v>
      </c>
      <c r="P124" s="29">
        <f t="shared" si="84"/>
        <v>816.91235071584663</v>
      </c>
      <c r="Q124" s="29">
        <f t="shared" si="84"/>
        <v>792.03658515012398</v>
      </c>
      <c r="R124" s="29">
        <f t="shared" ref="R124:V124" si="85">R85*R111</f>
        <v>762.05952921757853</v>
      </c>
      <c r="S124" s="29">
        <f t="shared" si="85"/>
        <v>736.83070758179826</v>
      </c>
      <c r="T124" s="29">
        <f t="shared" si="85"/>
        <v>705.09314102344456</v>
      </c>
      <c r="U124" s="29">
        <f t="shared" si="85"/>
        <v>670.48385950080353</v>
      </c>
      <c r="V124" s="29">
        <f t="shared" si="85"/>
        <v>627.27312264403736</v>
      </c>
      <c r="W124" s="29">
        <f t="shared" ref="W124" si="86">W85*W111</f>
        <v>586.62598635589461</v>
      </c>
      <c r="DA124" s="58" t="s">
        <v>1042</v>
      </c>
    </row>
    <row r="125" spans="1:105" ht="12" customHeight="1" x14ac:dyDescent="0.25">
      <c r="A125" s="28" t="s">
        <v>45</v>
      </c>
      <c r="B125" s="29">
        <f t="shared" ref="B125:Q125" si="87">B86*B112</f>
        <v>239.01477321127751</v>
      </c>
      <c r="C125" s="29">
        <f t="shared" si="87"/>
        <v>245.0210025200353</v>
      </c>
      <c r="D125" s="29">
        <f t="shared" si="87"/>
        <v>248.69851590852562</v>
      </c>
      <c r="E125" s="29">
        <f t="shared" si="87"/>
        <v>250.97021155098173</v>
      </c>
      <c r="F125" s="29">
        <f t="shared" si="87"/>
        <v>255.4806988794509</v>
      </c>
      <c r="G125" s="29">
        <f t="shared" si="87"/>
        <v>257.85333823653809</v>
      </c>
      <c r="H125" s="29">
        <f t="shared" si="87"/>
        <v>260.8379981932809</v>
      </c>
      <c r="I125" s="29">
        <f t="shared" si="87"/>
        <v>263.99241186373024</v>
      </c>
      <c r="J125" s="29">
        <f t="shared" si="87"/>
        <v>264.88879017419595</v>
      </c>
      <c r="K125" s="29">
        <f t="shared" si="87"/>
        <v>268.13059175217148</v>
      </c>
      <c r="L125" s="29">
        <f t="shared" si="87"/>
        <v>272.91920024254409</v>
      </c>
      <c r="M125" s="29">
        <f t="shared" si="87"/>
        <v>275.28600271207995</v>
      </c>
      <c r="N125" s="29">
        <f t="shared" si="87"/>
        <v>277.77521478241857</v>
      </c>
      <c r="O125" s="29">
        <f t="shared" si="87"/>
        <v>278.17703623634611</v>
      </c>
      <c r="P125" s="29">
        <f t="shared" si="87"/>
        <v>279.44246787756191</v>
      </c>
      <c r="Q125" s="29">
        <f t="shared" si="87"/>
        <v>279.55293968244484</v>
      </c>
      <c r="R125" s="29">
        <f t="shared" ref="R125:V125" si="88">R86*R112</f>
        <v>281.16807395206587</v>
      </c>
      <c r="S125" s="29">
        <f t="shared" si="88"/>
        <v>283.46261881444508</v>
      </c>
      <c r="T125" s="29">
        <f t="shared" si="88"/>
        <v>284.86496704400196</v>
      </c>
      <c r="U125" s="29">
        <f t="shared" si="88"/>
        <v>285.82689027687366</v>
      </c>
      <c r="V125" s="29">
        <f t="shared" si="88"/>
        <v>286.96540791868711</v>
      </c>
      <c r="W125" s="29">
        <f t="shared" ref="W125" si="89">W86*W112</f>
        <v>286.50990446322464</v>
      </c>
      <c r="DA125" s="58" t="s">
        <v>1043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DA126" s="57"/>
    </row>
    <row r="127" spans="1:105" ht="12" customHeight="1" x14ac:dyDescent="0.25">
      <c r="A127" s="28" t="s">
        <v>28</v>
      </c>
      <c r="B127" s="29">
        <f t="shared" ref="B127:Q127" si="90">B88*B114</f>
        <v>241.21634542232354</v>
      </c>
      <c r="C127" s="29">
        <f t="shared" si="90"/>
        <v>259.42741982012404</v>
      </c>
      <c r="D127" s="29">
        <f t="shared" si="90"/>
        <v>272.24857618206181</v>
      </c>
      <c r="E127" s="29">
        <f t="shared" si="90"/>
        <v>278.64423975837485</v>
      </c>
      <c r="F127" s="29">
        <f t="shared" si="90"/>
        <v>289.83096170423465</v>
      </c>
      <c r="G127" s="29">
        <f t="shared" si="90"/>
        <v>299.73737208209826</v>
      </c>
      <c r="H127" s="29">
        <f t="shared" si="90"/>
        <v>315.19160291452067</v>
      </c>
      <c r="I127" s="29">
        <f t="shared" si="90"/>
        <v>328.24600891164164</v>
      </c>
      <c r="J127" s="29">
        <f t="shared" si="90"/>
        <v>334.76689544738639</v>
      </c>
      <c r="K127" s="29">
        <f t="shared" si="90"/>
        <v>348.85571493079954</v>
      </c>
      <c r="L127" s="29">
        <f t="shared" si="90"/>
        <v>370.65052257851443</v>
      </c>
      <c r="M127" s="29">
        <f t="shared" si="90"/>
        <v>378.69336503397881</v>
      </c>
      <c r="N127" s="29">
        <f t="shared" si="90"/>
        <v>378.538769828802</v>
      </c>
      <c r="O127" s="29">
        <f t="shared" si="90"/>
        <v>392.88165146599857</v>
      </c>
      <c r="P127" s="29">
        <f t="shared" si="90"/>
        <v>408.05155018331317</v>
      </c>
      <c r="Q127" s="29">
        <f t="shared" si="90"/>
        <v>431.40452136953553</v>
      </c>
      <c r="R127" s="29">
        <f t="shared" ref="R127:V127" si="91">R88*R114</f>
        <v>425.11318101741529</v>
      </c>
      <c r="S127" s="29">
        <f t="shared" si="91"/>
        <v>417.50523312100813</v>
      </c>
      <c r="T127" s="29">
        <f t="shared" si="91"/>
        <v>407.69161836744684</v>
      </c>
      <c r="U127" s="29">
        <f t="shared" si="91"/>
        <v>404.35880753514164</v>
      </c>
      <c r="V127" s="29">
        <f t="shared" si="91"/>
        <v>399.31814303408146</v>
      </c>
      <c r="W127" s="29">
        <f t="shared" ref="W127" si="92">W88*W114</f>
        <v>386.05096396549391</v>
      </c>
      <c r="DA127" s="58" t="s">
        <v>1044</v>
      </c>
    </row>
    <row r="128" spans="1:105" ht="12" customHeight="1" x14ac:dyDescent="0.25">
      <c r="A128" s="28" t="s">
        <v>27</v>
      </c>
      <c r="B128" s="29">
        <f t="shared" ref="B128:Q128" si="93">B89*B115</f>
        <v>211.2183718423037</v>
      </c>
      <c r="C128" s="29">
        <f t="shared" si="93"/>
        <v>213.42285738736473</v>
      </c>
      <c r="D128" s="29">
        <f t="shared" si="93"/>
        <v>210.91392066068184</v>
      </c>
      <c r="E128" s="29">
        <f t="shared" si="93"/>
        <v>208.3212219852166</v>
      </c>
      <c r="F128" s="29">
        <f t="shared" si="93"/>
        <v>210.81524638945533</v>
      </c>
      <c r="G128" s="29">
        <f t="shared" si="93"/>
        <v>209.15017005141942</v>
      </c>
      <c r="H128" s="29">
        <f t="shared" si="93"/>
        <v>211.52515481193134</v>
      </c>
      <c r="I128" s="29">
        <f t="shared" si="93"/>
        <v>210.11699907794903</v>
      </c>
      <c r="J128" s="29">
        <f t="shared" si="93"/>
        <v>201.31312760250043</v>
      </c>
      <c r="K128" s="29">
        <f t="shared" si="93"/>
        <v>199.4090265796263</v>
      </c>
      <c r="L128" s="29">
        <f t="shared" si="93"/>
        <v>200.49171319660024</v>
      </c>
      <c r="M128" s="29">
        <f t="shared" si="93"/>
        <v>202.42733854574266</v>
      </c>
      <c r="N128" s="29">
        <f t="shared" si="93"/>
        <v>205.1749103650267</v>
      </c>
      <c r="O128" s="29">
        <f t="shared" si="93"/>
        <v>208.34385085797399</v>
      </c>
      <c r="P128" s="29">
        <f t="shared" si="93"/>
        <v>213.75873272262254</v>
      </c>
      <c r="Q128" s="29">
        <f t="shared" si="93"/>
        <v>226.7519461803673</v>
      </c>
      <c r="R128" s="29">
        <f t="shared" ref="R128:V128" si="94">R89*R115</f>
        <v>237.85949432871459</v>
      </c>
      <c r="S128" s="29">
        <f t="shared" si="94"/>
        <v>254.57881978866942</v>
      </c>
      <c r="T128" s="29">
        <f t="shared" si="94"/>
        <v>274.45811798576517</v>
      </c>
      <c r="U128" s="29">
        <f t="shared" si="94"/>
        <v>290.09424819209289</v>
      </c>
      <c r="V128" s="29">
        <f t="shared" si="94"/>
        <v>308.44454854900727</v>
      </c>
      <c r="W128" s="29">
        <f t="shared" ref="W128" si="95">W89*W115</f>
        <v>320.11526479192833</v>
      </c>
      <c r="DA128" s="58" t="s">
        <v>1045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DA129" s="57"/>
    </row>
    <row r="130" spans="1:105" ht="12" customHeight="1" x14ac:dyDescent="0.25">
      <c r="A130" s="30" t="s">
        <v>44</v>
      </c>
      <c r="B130" s="31">
        <f t="shared" ref="B130:Q130" si="96">B91*B117</f>
        <v>1124.2678396074375</v>
      </c>
      <c r="C130" s="31">
        <f t="shared" si="96"/>
        <v>1134.5273460427009</v>
      </c>
      <c r="D130" s="31">
        <f t="shared" si="96"/>
        <v>1138.4864557759754</v>
      </c>
      <c r="E130" s="31">
        <f t="shared" si="96"/>
        <v>1138.5639297242803</v>
      </c>
      <c r="F130" s="31">
        <f t="shared" si="96"/>
        <v>1133.9970044436441</v>
      </c>
      <c r="G130" s="31">
        <f t="shared" si="96"/>
        <v>1129.0057796067008</v>
      </c>
      <c r="H130" s="31">
        <f t="shared" si="96"/>
        <v>1123.8604632508464</v>
      </c>
      <c r="I130" s="31">
        <f t="shared" si="96"/>
        <v>1114.0099652153913</v>
      </c>
      <c r="J130" s="31">
        <f t="shared" si="96"/>
        <v>1054.3959255598857</v>
      </c>
      <c r="K130" s="31">
        <f t="shared" si="96"/>
        <v>1034.2954429093816</v>
      </c>
      <c r="L130" s="31">
        <f t="shared" si="96"/>
        <v>1025.8456883768717</v>
      </c>
      <c r="M130" s="31">
        <f t="shared" si="96"/>
        <v>978.54731938417308</v>
      </c>
      <c r="N130" s="31">
        <f t="shared" si="96"/>
        <v>915.53082930180665</v>
      </c>
      <c r="O130" s="31">
        <f t="shared" si="96"/>
        <v>874.65891598841722</v>
      </c>
      <c r="P130" s="31">
        <f t="shared" si="96"/>
        <v>824.17705615447403</v>
      </c>
      <c r="Q130" s="31">
        <f t="shared" si="96"/>
        <v>752.03187450686335</v>
      </c>
      <c r="R130" s="31">
        <f t="shared" ref="R130:V130" si="97">R91*R117</f>
        <v>692.77698843278256</v>
      </c>
      <c r="S130" s="31">
        <f t="shared" si="97"/>
        <v>645.93633225881626</v>
      </c>
      <c r="T130" s="31">
        <f t="shared" si="97"/>
        <v>587.82691231871877</v>
      </c>
      <c r="U130" s="31">
        <f t="shared" si="97"/>
        <v>536.73821803058979</v>
      </c>
      <c r="V130" s="31">
        <f t="shared" si="97"/>
        <v>495.56019335229917</v>
      </c>
      <c r="W130" s="31">
        <f t="shared" ref="W130" si="98">W91*W117</f>
        <v>467.2328585387429</v>
      </c>
      <c r="DA130" s="59" t="s">
        <v>1046</v>
      </c>
    </row>
    <row r="131" spans="1:105" ht="12" customHeight="1" x14ac:dyDescent="0.25">
      <c r="A131" s="32" t="s">
        <v>25</v>
      </c>
      <c r="B131" s="33">
        <f t="shared" ref="B131:Q131" si="99">B92*B118</f>
        <v>4023.7377888604519</v>
      </c>
      <c r="C131" s="33">
        <f t="shared" si="99"/>
        <v>4089.5296145031007</v>
      </c>
      <c r="D131" s="33">
        <f t="shared" si="99"/>
        <v>4129.4435348614061</v>
      </c>
      <c r="E131" s="33">
        <f t="shared" si="99"/>
        <v>4192.6543248500338</v>
      </c>
      <c r="F131" s="33">
        <f t="shared" si="99"/>
        <v>4316.3968364325992</v>
      </c>
      <c r="G131" s="33">
        <f t="shared" si="99"/>
        <v>4435.8431274271807</v>
      </c>
      <c r="H131" s="33">
        <f t="shared" si="99"/>
        <v>4536.3414984833362</v>
      </c>
      <c r="I131" s="33">
        <f t="shared" si="99"/>
        <v>4669.7367069556185</v>
      </c>
      <c r="J131" s="33">
        <f t="shared" si="99"/>
        <v>4674.0607916432464</v>
      </c>
      <c r="K131" s="33">
        <f t="shared" si="99"/>
        <v>4863.1102712784514</v>
      </c>
      <c r="L131" s="33">
        <f t="shared" si="99"/>
        <v>5183.5447910763132</v>
      </c>
      <c r="M131" s="33">
        <f t="shared" si="99"/>
        <v>5413.2287750908417</v>
      </c>
      <c r="N131" s="33">
        <f t="shared" si="99"/>
        <v>5474.3538654259237</v>
      </c>
      <c r="O131" s="33">
        <f t="shared" si="99"/>
        <v>5590.9497911812023</v>
      </c>
      <c r="P131" s="33">
        <f t="shared" si="99"/>
        <v>5706.6735903090303</v>
      </c>
      <c r="Q131" s="33">
        <f t="shared" si="99"/>
        <v>5763.9864438969307</v>
      </c>
      <c r="R131" s="33">
        <f t="shared" ref="R131:V131" si="100">R92*R118</f>
        <v>5853.0230423729427</v>
      </c>
      <c r="S131" s="33">
        <f t="shared" si="100"/>
        <v>5958.8747539370488</v>
      </c>
      <c r="T131" s="33">
        <f t="shared" si="100"/>
        <v>5978.644688094294</v>
      </c>
      <c r="U131" s="33">
        <f t="shared" si="100"/>
        <v>5994.2051305951318</v>
      </c>
      <c r="V131" s="33">
        <f t="shared" si="100"/>
        <v>6019.068326087413</v>
      </c>
      <c r="W131" s="33">
        <f t="shared" ref="W131" si="101">W92*W118</f>
        <v>5946.4956880011296</v>
      </c>
      <c r="DA131" s="60" t="s">
        <v>1047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2">SUM(B134,B139,B142)</f>
        <v>2370.6620136468628</v>
      </c>
      <c r="C133" s="19">
        <f t="shared" ref="C133:Q133" si="103">SUM(C134,C139,C142)</f>
        <v>2409.6887933555731</v>
      </c>
      <c r="D133" s="19">
        <f t="shared" si="103"/>
        <v>2432.5655341838224</v>
      </c>
      <c r="E133" s="19">
        <f t="shared" si="103"/>
        <v>2446.7047962759088</v>
      </c>
      <c r="F133" s="19">
        <f t="shared" si="103"/>
        <v>2470.5632886579979</v>
      </c>
      <c r="G133" s="19">
        <f t="shared" si="103"/>
        <v>2489.208152420807</v>
      </c>
      <c r="H133" s="19">
        <f t="shared" si="103"/>
        <v>2518.0006799245293</v>
      </c>
      <c r="I133" s="19">
        <f t="shared" si="103"/>
        <v>2532.4079835533203</v>
      </c>
      <c r="J133" s="19">
        <f t="shared" si="103"/>
        <v>2484.153470344208</v>
      </c>
      <c r="K133" s="19">
        <f t="shared" si="103"/>
        <v>2480.0384934598333</v>
      </c>
      <c r="L133" s="19">
        <f t="shared" si="103"/>
        <v>2508.0133520510217</v>
      </c>
      <c r="M133" s="19">
        <f t="shared" si="103"/>
        <v>2492.097011055489</v>
      </c>
      <c r="N133" s="19">
        <f t="shared" si="103"/>
        <v>2446.0106456711683</v>
      </c>
      <c r="O133" s="19">
        <f t="shared" si="103"/>
        <v>2430.6516634608706</v>
      </c>
      <c r="P133" s="19">
        <f t="shared" si="103"/>
        <v>2414.5073908747117</v>
      </c>
      <c r="Q133" s="19">
        <f t="shared" si="103"/>
        <v>2400.4301049161363</v>
      </c>
      <c r="R133" s="19">
        <f t="shared" ref="R133:V133" si="104">SUM(R134,R139,R142)</f>
        <v>2365.2394045226774</v>
      </c>
      <c r="S133" s="19">
        <f t="shared" si="104"/>
        <v>2329.3266920429778</v>
      </c>
      <c r="T133" s="19">
        <f t="shared" si="104"/>
        <v>2273.8858103446828</v>
      </c>
      <c r="U133" s="19">
        <f t="shared" si="104"/>
        <v>2242.5971826944315</v>
      </c>
      <c r="V133" s="19">
        <f t="shared" si="104"/>
        <v>2247.7567528045374</v>
      </c>
      <c r="W133" s="19">
        <f t="shared" ref="W133" si="105">SUM(W134,W139,W142)</f>
        <v>2277.2576920717256</v>
      </c>
      <c r="DA133" s="56" t="s">
        <v>276</v>
      </c>
    </row>
    <row r="134" spans="1:105" ht="12.95" customHeight="1" x14ac:dyDescent="0.25">
      <c r="A134" s="23" t="s">
        <v>110</v>
      </c>
      <c r="B134" s="22">
        <f t="shared" ref="B134" si="106">SUM(B135:B138)</f>
        <v>1066.3868766145806</v>
      </c>
      <c r="C134" s="22">
        <f t="shared" ref="C134:Q134" si="107">SUM(C135:C138)</f>
        <v>1061.580272736134</v>
      </c>
      <c r="D134" s="22">
        <f t="shared" si="107"/>
        <v>1058.2620720376931</v>
      </c>
      <c r="E134" s="22">
        <f t="shared" si="107"/>
        <v>1058.5986793778136</v>
      </c>
      <c r="F134" s="22">
        <f t="shared" si="107"/>
        <v>1058.074284641561</v>
      </c>
      <c r="G134" s="22">
        <f t="shared" si="107"/>
        <v>1056.2516877086491</v>
      </c>
      <c r="H134" s="22">
        <f t="shared" si="107"/>
        <v>1054.4470985645182</v>
      </c>
      <c r="I134" s="22">
        <f t="shared" si="107"/>
        <v>1048.3627583864227</v>
      </c>
      <c r="J134" s="22">
        <f t="shared" si="107"/>
        <v>1030.775915797172</v>
      </c>
      <c r="K134" s="22">
        <f t="shared" si="107"/>
        <v>1017.9649534674636</v>
      </c>
      <c r="L134" s="22">
        <f t="shared" si="107"/>
        <v>1007.083258272027</v>
      </c>
      <c r="M134" s="22">
        <f t="shared" si="107"/>
        <v>993.61357086385419</v>
      </c>
      <c r="N134" s="22">
        <f t="shared" si="107"/>
        <v>977.41391400149973</v>
      </c>
      <c r="O134" s="22">
        <f t="shared" si="107"/>
        <v>957.36756299700085</v>
      </c>
      <c r="P134" s="22">
        <f t="shared" si="107"/>
        <v>935.90058947060822</v>
      </c>
      <c r="Q134" s="22">
        <f t="shared" si="107"/>
        <v>910.34548101499445</v>
      </c>
      <c r="R134" s="22">
        <f t="shared" ref="R134:V134" si="108">SUM(R135:R138)</f>
        <v>888.84988839614186</v>
      </c>
      <c r="S134" s="22">
        <f t="shared" si="108"/>
        <v>873.03570533399591</v>
      </c>
      <c r="T134" s="22">
        <f t="shared" si="108"/>
        <v>851.83275840883266</v>
      </c>
      <c r="U134" s="22">
        <f t="shared" si="108"/>
        <v>836.888859717071</v>
      </c>
      <c r="V134" s="22">
        <f t="shared" si="108"/>
        <v>797.90935903769673</v>
      </c>
      <c r="W134" s="22">
        <f t="shared" ref="W134" si="109">SUM(W135:W138)</f>
        <v>781.79899939770257</v>
      </c>
      <c r="DA134" s="57"/>
    </row>
    <row r="135" spans="1:105" ht="12" customHeight="1" x14ac:dyDescent="0.25">
      <c r="A135" s="28" t="s">
        <v>32</v>
      </c>
      <c r="B135" s="29">
        <f>B5*1000*11630/RES_summary!B$6</f>
        <v>504.60176914382043</v>
      </c>
      <c r="C135" s="29">
        <f>C5*1000*11630/RES_summary!C$6</f>
        <v>502.29643943596363</v>
      </c>
      <c r="D135" s="29">
        <f>D5*1000*11630/RES_summary!D$6</f>
        <v>499.93438559746193</v>
      </c>
      <c r="E135" s="29">
        <f>E5*1000*11630/RES_summary!E$6</f>
        <v>497.88116706443611</v>
      </c>
      <c r="F135" s="29">
        <f>F5*1000*11630/RES_summary!F$6</f>
        <v>495.0581674101665</v>
      </c>
      <c r="G135" s="29">
        <f>G5*1000*11630/RES_summary!G$6</f>
        <v>492.31168779478475</v>
      </c>
      <c r="H135" s="29">
        <f>H5*1000*11630/RES_summary!H$6</f>
        <v>488.97346637322329</v>
      </c>
      <c r="I135" s="29">
        <f>I5*1000*11630/RES_summary!I$6</f>
        <v>483.92486006690729</v>
      </c>
      <c r="J135" s="29">
        <f>J5*1000*11630/RES_summary!J$6</f>
        <v>474.02388988675125</v>
      </c>
      <c r="K135" s="29">
        <f>K5*1000*11630/RES_summary!K$6</f>
        <v>465.77974858519667</v>
      </c>
      <c r="L135" s="29">
        <f>L5*1000*11630/RES_summary!L$6</f>
        <v>460.32249745334008</v>
      </c>
      <c r="M135" s="29">
        <f>M5*1000*11630/RES_summary!M$6</f>
        <v>454.50995720420678</v>
      </c>
      <c r="N135" s="29">
        <f>N5*1000*11630/RES_summary!N$6</f>
        <v>447.80302660317255</v>
      </c>
      <c r="O135" s="29">
        <f>O5*1000*11630/RES_summary!O$6</f>
        <v>437.60972199743816</v>
      </c>
      <c r="P135" s="29">
        <f>P5*1000*11630/RES_summary!P$6</f>
        <v>428.44501050590912</v>
      </c>
      <c r="Q135" s="29">
        <f>Q5*1000*11630/RES_summary!Q$6</f>
        <v>416.55137879572686</v>
      </c>
      <c r="R135" s="29">
        <f>R5*1000*11630/RES_summary!R$6</f>
        <v>402.65177546352703</v>
      </c>
      <c r="S135" s="29">
        <f>S5*1000*11630/RES_summary!S$6</f>
        <v>388.87379477819553</v>
      </c>
      <c r="T135" s="29">
        <f>T5*1000*11630/RES_summary!T$6</f>
        <v>373.40705333591416</v>
      </c>
      <c r="U135" s="29">
        <f>U5*1000*11630/RES_summary!U$6</f>
        <v>362.09528049391776</v>
      </c>
      <c r="V135" s="29">
        <f>V5*1000*11630/RES_summary!V$6</f>
        <v>351.63859256226954</v>
      </c>
      <c r="W135" s="29">
        <f>W5*1000*11630/RES_summary!W$6</f>
        <v>341.65112324106616</v>
      </c>
      <c r="DA135" s="58" t="s">
        <v>1048</v>
      </c>
    </row>
    <row r="136" spans="1:105" ht="12" customHeight="1" x14ac:dyDescent="0.25">
      <c r="A136" s="28" t="s">
        <v>47</v>
      </c>
      <c r="B136" s="29">
        <f>B6*1000*11630/RES_summary!B$6</f>
        <v>238.70618451734185</v>
      </c>
      <c r="C136" s="29">
        <f>C6*1000*11630/RES_summary!C$6</f>
        <v>233.19186839426231</v>
      </c>
      <c r="D136" s="29">
        <f>D6*1000*11630/RES_summary!D$6</f>
        <v>230.65979791383404</v>
      </c>
      <c r="E136" s="29">
        <f>E6*1000*11630/RES_summary!E$6</f>
        <v>227.2893140837034</v>
      </c>
      <c r="F136" s="29">
        <f>F6*1000*11630/RES_summary!F$6</f>
        <v>224.95892020210749</v>
      </c>
      <c r="G136" s="29">
        <f>G6*1000*11630/RES_summary!G$6</f>
        <v>222.21467364470638</v>
      </c>
      <c r="H136" s="29">
        <f>H6*1000*11630/RES_summary!H$6</f>
        <v>218.94979902187799</v>
      </c>
      <c r="I136" s="29">
        <f>I6*1000*11630/RES_summary!I$6</f>
        <v>214.22079354183376</v>
      </c>
      <c r="J136" s="29">
        <f>J6*1000*11630/RES_summary!J$6</f>
        <v>205.5061609793938</v>
      </c>
      <c r="K136" s="29">
        <f>K6*1000*11630/RES_summary!K$6</f>
        <v>200.22686882081075</v>
      </c>
      <c r="L136" s="29">
        <f>L6*1000*11630/RES_summary!L$6</f>
        <v>193.42862594766223</v>
      </c>
      <c r="M136" s="29">
        <f>M6*1000*11630/RES_summary!M$6</f>
        <v>186.90025007203587</v>
      </c>
      <c r="N136" s="29">
        <f>N6*1000*11630/RES_summary!N$6</f>
        <v>180.39877347806112</v>
      </c>
      <c r="O136" s="29">
        <f>O6*1000*11630/RES_summary!O$6</f>
        <v>172.9116931083945</v>
      </c>
      <c r="P136" s="29">
        <f>P6*1000*11630/RES_summary!P$6</f>
        <v>164.11135386539542</v>
      </c>
      <c r="Q136" s="29">
        <f>Q6*1000*11630/RES_summary!Q$6</f>
        <v>156.67311294936729</v>
      </c>
      <c r="R136" s="29">
        <f>R6*1000*11630/RES_summary!R$6</f>
        <v>152.76089347572974</v>
      </c>
      <c r="S136" s="29">
        <f>S6*1000*11630/RES_summary!S$6</f>
        <v>150.46549288013469</v>
      </c>
      <c r="T136" s="29">
        <f>T6*1000*11630/RES_summary!T$6</f>
        <v>147.37102663188983</v>
      </c>
      <c r="U136" s="29">
        <f>U6*1000*11630/RES_summary!U$6</f>
        <v>145.30243704578388</v>
      </c>
      <c r="V136" s="29">
        <f>V6*1000*11630/RES_summary!V$6</f>
        <v>136.67674921906126</v>
      </c>
      <c r="W136" s="29">
        <f>W6*1000*11630/RES_summary!W$6</f>
        <v>133.67333038903422</v>
      </c>
      <c r="DA136" s="58" t="s">
        <v>1049</v>
      </c>
    </row>
    <row r="137" spans="1:105" ht="12" customHeight="1" x14ac:dyDescent="0.25">
      <c r="A137" s="28" t="s">
        <v>46</v>
      </c>
      <c r="B137" s="29">
        <f>B7*1000*11630/RES_summary!B$6</f>
        <v>209.81315300006847</v>
      </c>
      <c r="C137" s="29">
        <f>C7*1000*11630/RES_summary!C$6</f>
        <v>209.868119070266</v>
      </c>
      <c r="D137" s="29">
        <f>D7*1000*11630/RES_summary!D$6</f>
        <v>209.7395772258366</v>
      </c>
      <c r="E137" s="29">
        <f>E7*1000*11630/RES_summary!E$6</f>
        <v>214.32560605454876</v>
      </c>
      <c r="F137" s="29">
        <f>F7*1000*11630/RES_summary!F$6</f>
        <v>216.71277029082222</v>
      </c>
      <c r="G137" s="29">
        <f>G7*1000*11630/RES_summary!G$6</f>
        <v>218.95163560521158</v>
      </c>
      <c r="H137" s="29">
        <f>H7*1000*11630/RES_summary!H$6</f>
        <v>222.09473634112834</v>
      </c>
      <c r="I137" s="29">
        <f>I7*1000*11630/RES_summary!I$6</f>
        <v>224.24373327323104</v>
      </c>
      <c r="J137" s="29">
        <f>J7*1000*11630/RES_summary!J$6</f>
        <v>225.10734865297772</v>
      </c>
      <c r="K137" s="29">
        <f>K7*1000*11630/RES_summary!K$6</f>
        <v>224.96406868543261</v>
      </c>
      <c r="L137" s="29">
        <f>L7*1000*11630/RES_summary!L$6</f>
        <v>224.27067973992607</v>
      </c>
      <c r="M137" s="29">
        <f>M7*1000*11630/RES_summary!M$6</f>
        <v>221.80984466102834</v>
      </c>
      <c r="N137" s="29">
        <f>N7*1000*11630/RES_summary!N$6</f>
        <v>217.25484455074678</v>
      </c>
      <c r="O137" s="29">
        <f>O7*1000*11630/RES_summary!O$6</f>
        <v>214.33087617022829</v>
      </c>
      <c r="P137" s="29">
        <f>P7*1000*11630/RES_summary!P$6</f>
        <v>209.9026626578281</v>
      </c>
      <c r="Q137" s="29">
        <f>Q7*1000*11630/RES_summary!Q$6</f>
        <v>203.11980457342915</v>
      </c>
      <c r="R137" s="29">
        <f>R7*1000*11630/RES_summary!R$6</f>
        <v>198.62398093312785</v>
      </c>
      <c r="S137" s="29">
        <f>S7*1000*11630/RES_summary!S$6</f>
        <v>195.97400079986923</v>
      </c>
      <c r="T137" s="29">
        <f>T7*1000*11630/RES_summary!T$6</f>
        <v>189.70887272643154</v>
      </c>
      <c r="U137" s="29">
        <f>U7*1000*11630/RES_summary!U$6</f>
        <v>183.6485884443712</v>
      </c>
      <c r="V137" s="29">
        <f>V7*1000*11630/RES_summary!V$6</f>
        <v>163.60722952877765</v>
      </c>
      <c r="W137" s="29">
        <f>W7*1000*11630/RES_summary!W$6</f>
        <v>152.7905571494293</v>
      </c>
      <c r="DA137" s="58" t="s">
        <v>1050</v>
      </c>
    </row>
    <row r="138" spans="1:105" ht="12" customHeight="1" x14ac:dyDescent="0.25">
      <c r="A138" s="28" t="s">
        <v>45</v>
      </c>
      <c r="B138" s="29">
        <f>B8*1000*11630/RES_summary!B$6</f>
        <v>113.26576995334989</v>
      </c>
      <c r="C138" s="29">
        <f>C8*1000*11630/RES_summary!C$6</f>
        <v>116.22384583564215</v>
      </c>
      <c r="D138" s="29">
        <f>D8*1000*11630/RES_summary!D$6</f>
        <v>117.92831130056051</v>
      </c>
      <c r="E138" s="29">
        <f>E8*1000*11630/RES_summary!E$6</f>
        <v>119.10259217512524</v>
      </c>
      <c r="F138" s="29">
        <f>F8*1000*11630/RES_summary!F$6</f>
        <v>121.34442673846468</v>
      </c>
      <c r="G138" s="29">
        <f>G8*1000*11630/RES_summary!G$6</f>
        <v>122.7736906639465</v>
      </c>
      <c r="H138" s="29">
        <f>H8*1000*11630/RES_summary!H$6</f>
        <v>124.42909682828862</v>
      </c>
      <c r="I138" s="29">
        <f>I8*1000*11630/RES_summary!I$6</f>
        <v>125.97337150445061</v>
      </c>
      <c r="J138" s="29">
        <f>J8*1000*11630/RES_summary!J$6</f>
        <v>126.13851627804914</v>
      </c>
      <c r="K138" s="29">
        <f>K8*1000*11630/RES_summary!K$6</f>
        <v>126.99426737602363</v>
      </c>
      <c r="L138" s="29">
        <f>L8*1000*11630/RES_summary!L$6</f>
        <v>129.06145513109851</v>
      </c>
      <c r="M138" s="29">
        <f>M8*1000*11630/RES_summary!M$6</f>
        <v>130.39351892658317</v>
      </c>
      <c r="N138" s="29">
        <f>N8*1000*11630/RES_summary!N$6</f>
        <v>131.95726936951928</v>
      </c>
      <c r="O138" s="29">
        <f>O8*1000*11630/RES_summary!O$6</f>
        <v>132.51527172093992</v>
      </c>
      <c r="P138" s="29">
        <f>P8*1000*11630/RES_summary!P$6</f>
        <v>133.44156244147561</v>
      </c>
      <c r="Q138" s="29">
        <f>Q8*1000*11630/RES_summary!Q$6</f>
        <v>134.00118469647117</v>
      </c>
      <c r="R138" s="29">
        <f>R8*1000*11630/RES_summary!R$6</f>
        <v>134.81323852375724</v>
      </c>
      <c r="S138" s="29">
        <f>S8*1000*11630/RES_summary!S$6</f>
        <v>137.72241687579643</v>
      </c>
      <c r="T138" s="29">
        <f>T8*1000*11630/RES_summary!T$6</f>
        <v>141.34580571459716</v>
      </c>
      <c r="U138" s="29">
        <f>U8*1000*11630/RES_summary!U$6</f>
        <v>145.8425537329982</v>
      </c>
      <c r="V138" s="29">
        <f>V8*1000*11630/RES_summary!V$6</f>
        <v>145.98678772758834</v>
      </c>
      <c r="W138" s="29">
        <f>W8*1000*11630/RES_summary!W$6</f>
        <v>153.68398861817289</v>
      </c>
      <c r="DA138" s="58" t="s">
        <v>1051</v>
      </c>
    </row>
    <row r="139" spans="1:105" ht="12.95" customHeight="1" x14ac:dyDescent="0.25">
      <c r="A139" s="23" t="s">
        <v>109</v>
      </c>
      <c r="B139" s="22">
        <f t="shared" ref="B139" si="110">SUM(B140:B141)</f>
        <v>515.15771425586718</v>
      </c>
      <c r="C139" s="22">
        <f t="shared" ref="C139:Q139" si="111">SUM(C140:C141)</f>
        <v>550.5839426299932</v>
      </c>
      <c r="D139" s="22">
        <f t="shared" si="111"/>
        <v>573.52242802886121</v>
      </c>
      <c r="E139" s="22">
        <f t="shared" si="111"/>
        <v>585.57294696997553</v>
      </c>
      <c r="F139" s="22">
        <f t="shared" si="111"/>
        <v>608.20344409736833</v>
      </c>
      <c r="G139" s="22">
        <f t="shared" si="111"/>
        <v>625.9434864115866</v>
      </c>
      <c r="H139" s="22">
        <f t="shared" si="111"/>
        <v>654.824259386118</v>
      </c>
      <c r="I139" s="22">
        <f t="shared" si="111"/>
        <v>675.9047824583165</v>
      </c>
      <c r="J139" s="22">
        <f t="shared" si="111"/>
        <v>679.63304459745427</v>
      </c>
      <c r="K139" s="22">
        <f t="shared" si="111"/>
        <v>697.06060415047489</v>
      </c>
      <c r="L139" s="22">
        <f t="shared" si="111"/>
        <v>730.35938513719339</v>
      </c>
      <c r="M139" s="22">
        <f t="shared" si="111"/>
        <v>746.09087968754568</v>
      </c>
      <c r="N139" s="22">
        <f t="shared" si="111"/>
        <v>749.39596597925481</v>
      </c>
      <c r="O139" s="22">
        <f t="shared" si="111"/>
        <v>774.32457538474387</v>
      </c>
      <c r="P139" s="22">
        <f t="shared" si="111"/>
        <v>803.56381429444741</v>
      </c>
      <c r="Q139" s="22">
        <f t="shared" si="111"/>
        <v>852.42425906496555</v>
      </c>
      <c r="R139" s="22">
        <f t="shared" ref="R139:V139" si="112">SUM(R140:R141)</f>
        <v>864.18342500844074</v>
      </c>
      <c r="S139" s="22">
        <f t="shared" si="112"/>
        <v>866.83996509550866</v>
      </c>
      <c r="T139" s="22">
        <f t="shared" si="112"/>
        <v>865.3726153268334</v>
      </c>
      <c r="U139" s="22">
        <f t="shared" si="112"/>
        <v>874.54999384644907</v>
      </c>
      <c r="V139" s="22">
        <f t="shared" si="112"/>
        <v>918.63008146379536</v>
      </c>
      <c r="W139" s="22">
        <f t="shared" ref="W139" si="113">SUM(W140:W141)</f>
        <v>955.8146265988986</v>
      </c>
      <c r="DA139" s="57"/>
    </row>
    <row r="140" spans="1:105" ht="12" customHeight="1" x14ac:dyDescent="0.25">
      <c r="A140" s="28" t="s">
        <v>28</v>
      </c>
      <c r="B140" s="29">
        <f>B10*1000*11630/RES_summary!B$6</f>
        <v>373.13928324622162</v>
      </c>
      <c r="C140" s="29">
        <f>C10*1000*11630/RES_summary!C$6</f>
        <v>404.17996699148631</v>
      </c>
      <c r="D140" s="29">
        <f>D10*1000*11630/RES_summary!D$6</f>
        <v>426.20469226020981</v>
      </c>
      <c r="E140" s="29">
        <f>E10*1000*11630/RES_summary!E$6</f>
        <v>437.60279874359844</v>
      </c>
      <c r="F140" s="29">
        <f>F10*1000*11630/RES_summary!F$6</f>
        <v>456.07824674400462</v>
      </c>
      <c r="G140" s="29">
        <f>G10*1000*11630/RES_summary!G$6</f>
        <v>472.56677970217856</v>
      </c>
      <c r="H140" s="29">
        <f>H10*1000*11630/RES_summary!H$6</f>
        <v>497.34217761590827</v>
      </c>
      <c r="I140" s="29">
        <f>I10*1000*11630/RES_summary!I$6</f>
        <v>517.34609422677954</v>
      </c>
      <c r="J140" s="29">
        <f>J10*1000*11630/RES_summary!J$6</f>
        <v>525.93651133592539</v>
      </c>
      <c r="K140" s="29">
        <f>K10*1000*11630/RES_summary!K$6</f>
        <v>543.75435202620281</v>
      </c>
      <c r="L140" s="29">
        <f>L10*1000*11630/RES_summary!L$6</f>
        <v>574.69479928489477</v>
      </c>
      <c r="M140" s="29">
        <f>M10*1000*11630/RES_summary!M$6</f>
        <v>587.7746016041167</v>
      </c>
      <c r="N140" s="29">
        <f>N10*1000*11630/RES_summary!N$6</f>
        <v>587.81071064752143</v>
      </c>
      <c r="O140" s="29">
        <f>O10*1000*11630/RES_summary!O$6</f>
        <v>609.38122791530338</v>
      </c>
      <c r="P140" s="29">
        <f>P10*1000*11630/RES_summary!P$6</f>
        <v>633.13599832802174</v>
      </c>
      <c r="Q140" s="29">
        <f>Q10*1000*11630/RES_summary!Q$6</f>
        <v>670.15921298294359</v>
      </c>
      <c r="R140" s="29">
        <f>R10*1000*11630/RES_summary!R$6</f>
        <v>669.98821606644401</v>
      </c>
      <c r="S140" s="29">
        <f>S10*1000*11630/RES_summary!S$6</f>
        <v>659.52013779339597</v>
      </c>
      <c r="T140" s="29">
        <f>T10*1000*11630/RES_summary!T$6</f>
        <v>642.20220769129651</v>
      </c>
      <c r="U140" s="29">
        <f>U10*1000*11630/RES_summary!U$6</f>
        <v>638.032160736268</v>
      </c>
      <c r="V140" s="29">
        <f>V10*1000*11630/RES_summary!V$6</f>
        <v>656.91564669130582</v>
      </c>
      <c r="W140" s="29">
        <f>W10*1000*11630/RES_summary!W$6</f>
        <v>671.57063642449532</v>
      </c>
      <c r="DA140" s="58" t="s">
        <v>1052</v>
      </c>
    </row>
    <row r="141" spans="1:105" ht="12" customHeight="1" x14ac:dyDescent="0.25">
      <c r="A141" s="28" t="s">
        <v>27</v>
      </c>
      <c r="B141" s="29">
        <f>B11*1000*11630/RES_summary!B$6</f>
        <v>142.01843100964555</v>
      </c>
      <c r="C141" s="29">
        <f>C11*1000*11630/RES_summary!C$6</f>
        <v>146.40397563850689</v>
      </c>
      <c r="D141" s="29">
        <f>D11*1000*11630/RES_summary!D$6</f>
        <v>147.31773576865143</v>
      </c>
      <c r="E141" s="29">
        <f>E11*1000*11630/RES_summary!E$6</f>
        <v>147.97014822637712</v>
      </c>
      <c r="F141" s="29">
        <f>F11*1000*11630/RES_summary!F$6</f>
        <v>152.12519735336372</v>
      </c>
      <c r="G141" s="29">
        <f>G11*1000*11630/RES_summary!G$6</f>
        <v>153.37670670940807</v>
      </c>
      <c r="H141" s="29">
        <f>H11*1000*11630/RES_summary!H$6</f>
        <v>157.48208177020967</v>
      </c>
      <c r="I141" s="29">
        <f>I11*1000*11630/RES_summary!I$6</f>
        <v>158.55868823153699</v>
      </c>
      <c r="J141" s="29">
        <f>J11*1000*11630/RES_summary!J$6</f>
        <v>153.69653326152891</v>
      </c>
      <c r="K141" s="29">
        <f>K11*1000*11630/RES_summary!K$6</f>
        <v>153.30625212427208</v>
      </c>
      <c r="L141" s="29">
        <f>L11*1000*11630/RES_summary!L$6</f>
        <v>155.66458585229864</v>
      </c>
      <c r="M141" s="29">
        <f>M11*1000*11630/RES_summary!M$6</f>
        <v>158.31627808342895</v>
      </c>
      <c r="N141" s="29">
        <f>N11*1000*11630/RES_summary!N$6</f>
        <v>161.58525533173338</v>
      </c>
      <c r="O141" s="29">
        <f>O11*1000*11630/RES_summary!O$6</f>
        <v>164.94334746944048</v>
      </c>
      <c r="P141" s="29">
        <f>P11*1000*11630/RES_summary!P$6</f>
        <v>170.4278159664257</v>
      </c>
      <c r="Q141" s="29">
        <f>Q11*1000*11630/RES_summary!Q$6</f>
        <v>182.26504608202194</v>
      </c>
      <c r="R141" s="29">
        <f>R11*1000*11630/RES_summary!R$6</f>
        <v>194.19520894199678</v>
      </c>
      <c r="S141" s="29">
        <f>S11*1000*11630/RES_summary!S$6</f>
        <v>207.31982730211274</v>
      </c>
      <c r="T141" s="29">
        <f>T11*1000*11630/RES_summary!T$6</f>
        <v>223.17040763553692</v>
      </c>
      <c r="U141" s="29">
        <f>U11*1000*11630/RES_summary!U$6</f>
        <v>236.51783311018107</v>
      </c>
      <c r="V141" s="29">
        <f>V11*1000*11630/RES_summary!V$6</f>
        <v>261.71443477248954</v>
      </c>
      <c r="W141" s="29">
        <f>W11*1000*11630/RES_summary!W$6</f>
        <v>284.24399017440328</v>
      </c>
      <c r="DA141" s="58" t="s">
        <v>1053</v>
      </c>
    </row>
    <row r="142" spans="1:105" ht="12.95" customHeight="1" x14ac:dyDescent="0.25">
      <c r="A142" s="23" t="s">
        <v>108</v>
      </c>
      <c r="B142" s="22">
        <f t="shared" ref="B142" si="114">SUM(B143:B144)</f>
        <v>789.11742277641474</v>
      </c>
      <c r="C142" s="22">
        <f t="shared" ref="C142:Q142" si="115">SUM(C143:C144)</f>
        <v>797.52457798944567</v>
      </c>
      <c r="D142" s="22">
        <f t="shared" si="115"/>
        <v>800.78103411726806</v>
      </c>
      <c r="E142" s="22">
        <f t="shared" si="115"/>
        <v>802.53316992811961</v>
      </c>
      <c r="F142" s="22">
        <f t="shared" si="115"/>
        <v>804.28555991906842</v>
      </c>
      <c r="G142" s="22">
        <f t="shared" si="115"/>
        <v>807.01297830057115</v>
      </c>
      <c r="H142" s="22">
        <f t="shared" si="115"/>
        <v>808.72932197389287</v>
      </c>
      <c r="I142" s="22">
        <f t="shared" si="115"/>
        <v>808.14044270858096</v>
      </c>
      <c r="J142" s="22">
        <f t="shared" si="115"/>
        <v>773.7445099495817</v>
      </c>
      <c r="K142" s="22">
        <f t="shared" si="115"/>
        <v>765.01293584189466</v>
      </c>
      <c r="L142" s="22">
        <f t="shared" si="115"/>
        <v>770.57070864180105</v>
      </c>
      <c r="M142" s="22">
        <f t="shared" si="115"/>
        <v>752.39256050408915</v>
      </c>
      <c r="N142" s="22">
        <f t="shared" si="115"/>
        <v>719.20076569041373</v>
      </c>
      <c r="O142" s="22">
        <f t="shared" si="115"/>
        <v>698.95952507912602</v>
      </c>
      <c r="P142" s="22">
        <f t="shared" si="115"/>
        <v>675.04298710965622</v>
      </c>
      <c r="Q142" s="22">
        <f t="shared" si="115"/>
        <v>637.66036483617631</v>
      </c>
      <c r="R142" s="22">
        <f t="shared" ref="R142:V142" si="116">SUM(R143:R144)</f>
        <v>612.20609111809495</v>
      </c>
      <c r="S142" s="22">
        <f t="shared" si="116"/>
        <v>589.45102161347324</v>
      </c>
      <c r="T142" s="22">
        <f t="shared" si="116"/>
        <v>556.68043660901685</v>
      </c>
      <c r="U142" s="22">
        <f t="shared" si="116"/>
        <v>531.15832913091128</v>
      </c>
      <c r="V142" s="22">
        <f t="shared" si="116"/>
        <v>531.21731230304545</v>
      </c>
      <c r="W142" s="22">
        <f t="shared" ref="W142" si="117">SUM(W143:W144)</f>
        <v>539.64406607512456</v>
      </c>
      <c r="DA142" s="57"/>
    </row>
    <row r="143" spans="1:105" ht="12" customHeight="1" x14ac:dyDescent="0.25">
      <c r="A143" s="30" t="s">
        <v>44</v>
      </c>
      <c r="B143" s="31">
        <f>B13*1000*11630/RES_summary!B$6</f>
        <v>638.73029194860862</v>
      </c>
      <c r="C143" s="31">
        <f>C13*1000*11630/RES_summary!C$6</f>
        <v>643.42825809237195</v>
      </c>
      <c r="D143" s="31">
        <f>D13*1000*11630/RES_summary!D$6</f>
        <v>644.28035297167753</v>
      </c>
      <c r="E143" s="31">
        <f>E13*1000*11630/RES_summary!E$6</f>
        <v>642.97580811756666</v>
      </c>
      <c r="F143" s="31">
        <f>F13*1000*11630/RES_summary!F$6</f>
        <v>639.46969666265841</v>
      </c>
      <c r="G143" s="31">
        <f>G13*1000*11630/RES_summary!G$6</f>
        <v>636.96023756307318</v>
      </c>
      <c r="H143" s="31">
        <f>H13*1000*11630/RES_summary!H$6</f>
        <v>634.33601727063865</v>
      </c>
      <c r="I143" s="31">
        <f>I13*1000*11630/RES_summary!I$6</f>
        <v>628.46743362765994</v>
      </c>
      <c r="J143" s="31">
        <f>J13*1000*11630/RES_summary!J$6</f>
        <v>594.06589680773391</v>
      </c>
      <c r="K143" s="31">
        <f>K13*1000*11630/RES_summary!K$6</f>
        <v>579.26601193105785</v>
      </c>
      <c r="L143" s="31">
        <f>L13*1000*11630/RES_summary!L$6</f>
        <v>573.26688321166648</v>
      </c>
      <c r="M143" s="31">
        <f>M13*1000*11630/RES_summary!M$6</f>
        <v>546.25466905035694</v>
      </c>
      <c r="N143" s="31">
        <f>N13*1000*11630/RES_summary!N$6</f>
        <v>510.69834002035105</v>
      </c>
      <c r="O143" s="31">
        <f>O13*1000*11630/RES_summary!O$6</f>
        <v>486.53333224244193</v>
      </c>
      <c r="P143" s="31">
        <f>P13*1000*11630/RES_summary!P$6</f>
        <v>458.31449490376053</v>
      </c>
      <c r="Q143" s="31">
        <f>Q13*1000*11630/RES_summary!Q$6</f>
        <v>418.65066113782007</v>
      </c>
      <c r="R143" s="31">
        <f>R13*1000*11630/RES_summary!R$6</f>
        <v>386.35859949837112</v>
      </c>
      <c r="S143" s="31">
        <f>S13*1000*11630/RES_summary!S$6</f>
        <v>358.40699860896035</v>
      </c>
      <c r="T143" s="31">
        <f>T13*1000*11630/RES_summary!T$6</f>
        <v>325.69140148587502</v>
      </c>
      <c r="U143" s="31">
        <f>U13*1000*11630/RES_summary!U$6</f>
        <v>298.54182231161229</v>
      </c>
      <c r="V143" s="31">
        <f>V13*1000*11630/RES_summary!V$6</f>
        <v>287.86350467460028</v>
      </c>
      <c r="W143" s="31">
        <f>W13*1000*11630/RES_summary!W$6</f>
        <v>285.5032932343089</v>
      </c>
      <c r="DA143" s="59" t="s">
        <v>1054</v>
      </c>
    </row>
    <row r="144" spans="1:105" ht="12" customHeight="1" x14ac:dyDescent="0.25">
      <c r="A144" s="32" t="s">
        <v>25</v>
      </c>
      <c r="B144" s="33">
        <f>B14*1000*11630/RES_summary!B$6</f>
        <v>150.38713082780617</v>
      </c>
      <c r="C144" s="33">
        <f>C14*1000*11630/RES_summary!C$6</f>
        <v>154.0963198970737</v>
      </c>
      <c r="D144" s="33">
        <f>D14*1000*11630/RES_summary!D$6</f>
        <v>156.50068114559056</v>
      </c>
      <c r="E144" s="33">
        <f>E14*1000*11630/RES_summary!E$6</f>
        <v>159.55736181055298</v>
      </c>
      <c r="F144" s="33">
        <f>F14*1000*11630/RES_summary!F$6</f>
        <v>164.81586325641004</v>
      </c>
      <c r="G144" s="33">
        <f>G14*1000*11630/RES_summary!G$6</f>
        <v>170.052740737498</v>
      </c>
      <c r="H144" s="33">
        <f>H14*1000*11630/RES_summary!H$6</f>
        <v>174.39330470325422</v>
      </c>
      <c r="I144" s="33">
        <f>I14*1000*11630/RES_summary!I$6</f>
        <v>179.67300908092105</v>
      </c>
      <c r="J144" s="33">
        <f>J14*1000*11630/RES_summary!J$6</f>
        <v>179.67861314184776</v>
      </c>
      <c r="K144" s="33">
        <f>K14*1000*11630/RES_summary!K$6</f>
        <v>185.74692391083681</v>
      </c>
      <c r="L144" s="33">
        <f>L14*1000*11630/RES_summary!L$6</f>
        <v>197.30382543013451</v>
      </c>
      <c r="M144" s="33">
        <f>M14*1000*11630/RES_summary!M$6</f>
        <v>206.13789145373221</v>
      </c>
      <c r="N144" s="33">
        <f>N14*1000*11630/RES_summary!N$6</f>
        <v>208.50242567006271</v>
      </c>
      <c r="O144" s="33">
        <f>O14*1000*11630/RES_summary!O$6</f>
        <v>212.42619283668412</v>
      </c>
      <c r="P144" s="33">
        <f>P14*1000*11630/RES_summary!P$6</f>
        <v>216.72849220589563</v>
      </c>
      <c r="Q144" s="33">
        <f>Q14*1000*11630/RES_summary!Q$6</f>
        <v>219.00970369835625</v>
      </c>
      <c r="R144" s="33">
        <f>R14*1000*11630/RES_summary!R$6</f>
        <v>225.84749161972383</v>
      </c>
      <c r="S144" s="33">
        <f>S14*1000*11630/RES_summary!S$6</f>
        <v>231.04402300451292</v>
      </c>
      <c r="T144" s="33">
        <f>T14*1000*11630/RES_summary!T$6</f>
        <v>230.98903512314178</v>
      </c>
      <c r="U144" s="33">
        <f>U14*1000*11630/RES_summary!U$6</f>
        <v>232.61650681929899</v>
      </c>
      <c r="V144" s="33">
        <f>V14*1000*11630/RES_summary!V$6</f>
        <v>243.35380762844511</v>
      </c>
      <c r="W144" s="33">
        <f>W14*1000*11630/RES_summary!W$6</f>
        <v>254.14077284081569</v>
      </c>
      <c r="DA144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W30 W35 W38 W41:W43 W48 W51 W54:W56 W61 W64 W67:W69 W74 W77 W80:W82 W87 W90 W93:W95 W100 W103 W106:W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184.83640902034313</v>
      </c>
      <c r="C3" s="49">
        <f t="shared" ref="C3:W3" si="0">C5*C11/11630</f>
        <v>185.12768004805196</v>
      </c>
      <c r="D3" s="49">
        <f t="shared" si="0"/>
        <v>185.49947164390005</v>
      </c>
      <c r="E3" s="49">
        <f t="shared" si="0"/>
        <v>186.09500879609632</v>
      </c>
      <c r="F3" s="49">
        <f t="shared" si="0"/>
        <v>186.46674488720922</v>
      </c>
      <c r="G3" s="49">
        <f t="shared" si="0"/>
        <v>183.57214926399223</v>
      </c>
      <c r="H3" s="49">
        <f t="shared" si="0"/>
        <v>181.05905438607462</v>
      </c>
      <c r="I3" s="49">
        <f t="shared" si="0"/>
        <v>180.1439626683013</v>
      </c>
      <c r="J3" s="49">
        <f t="shared" si="0"/>
        <v>182.66683821337293</v>
      </c>
      <c r="K3" s="49">
        <f t="shared" si="0"/>
        <v>184.43548388973528</v>
      </c>
      <c r="L3" s="49">
        <f t="shared" si="0"/>
        <v>180.34628005772333</v>
      </c>
      <c r="M3" s="49">
        <f t="shared" si="0"/>
        <v>178.53866298019662</v>
      </c>
      <c r="N3" s="49">
        <f t="shared" si="0"/>
        <v>177.07521670966003</v>
      </c>
      <c r="O3" s="49">
        <f t="shared" si="0"/>
        <v>176.51738808645763</v>
      </c>
      <c r="P3" s="49">
        <f t="shared" si="0"/>
        <v>174.42972628149423</v>
      </c>
      <c r="Q3" s="49">
        <f t="shared" si="0"/>
        <v>171.55810012739522</v>
      </c>
      <c r="R3" s="49">
        <f t="shared" si="0"/>
        <v>167.3504217414455</v>
      </c>
      <c r="S3" s="49">
        <f t="shared" si="0"/>
        <v>162.71138284934761</v>
      </c>
      <c r="T3" s="49">
        <f t="shared" si="0"/>
        <v>159.43713814711398</v>
      </c>
      <c r="U3" s="49">
        <f t="shared" si="0"/>
        <v>157.49447866336075</v>
      </c>
      <c r="V3" s="49">
        <f t="shared" si="0"/>
        <v>155.43036547879117</v>
      </c>
      <c r="W3" s="49">
        <f t="shared" si="0"/>
        <v>152.83685149910798</v>
      </c>
      <c r="DA3" s="62" t="s">
        <v>967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245.39354302586659</v>
      </c>
      <c r="C5" s="49">
        <f t="shared" ref="C5:W5" si="1">C7*C13/1000000</f>
        <v>245.7802418902792</v>
      </c>
      <c r="D5" s="49">
        <f t="shared" si="1"/>
        <v>246.27384191992684</v>
      </c>
      <c r="E5" s="49">
        <f t="shared" si="1"/>
        <v>247.06449227152993</v>
      </c>
      <c r="F5" s="49">
        <f t="shared" si="1"/>
        <v>247.55801861167163</v>
      </c>
      <c r="G5" s="49">
        <f t="shared" si="1"/>
        <v>243.71507944523177</v>
      </c>
      <c r="H5" s="49">
        <f t="shared" si="1"/>
        <v>240.37863042352154</v>
      </c>
      <c r="I5" s="49">
        <f t="shared" si="1"/>
        <v>239.16373125940007</v>
      </c>
      <c r="J5" s="49">
        <f t="shared" si="1"/>
        <v>242.51316534492327</v>
      </c>
      <c r="K5" s="49">
        <f t="shared" si="1"/>
        <v>244.86126457050486</v>
      </c>
      <c r="L5" s="49">
        <f t="shared" si="1"/>
        <v>239.4323329990095</v>
      </c>
      <c r="M5" s="49">
        <f t="shared" si="1"/>
        <v>237.03249434471323</v>
      </c>
      <c r="N5" s="49">
        <f t="shared" si="1"/>
        <v>235.08958565449171</v>
      </c>
      <c r="O5" s="49">
        <f t="shared" si="1"/>
        <v>234.34899811021737</v>
      </c>
      <c r="P5" s="49">
        <f t="shared" si="1"/>
        <v>231.57736491481486</v>
      </c>
      <c r="Q5" s="49">
        <f t="shared" si="1"/>
        <v>227.76492060292318</v>
      </c>
      <c r="R5" s="49">
        <f t="shared" si="1"/>
        <v>222.17869918413373</v>
      </c>
      <c r="S5" s="49">
        <f t="shared" si="1"/>
        <v>216.01979252715904</v>
      </c>
      <c r="T5" s="49">
        <f t="shared" si="1"/>
        <v>211.67282153549499</v>
      </c>
      <c r="U5" s="49">
        <f t="shared" si="1"/>
        <v>209.09369712955319</v>
      </c>
      <c r="V5" s="49">
        <f t="shared" si="1"/>
        <v>206.35332768474225</v>
      </c>
      <c r="W5" s="49">
        <f t="shared" si="1"/>
        <v>202.91011220714915</v>
      </c>
      <c r="DA5" s="62" t="s">
        <v>976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5208460</v>
      </c>
      <c r="C7" s="35">
        <v>5287081</v>
      </c>
      <c r="D7" s="35">
        <v>5384932</v>
      </c>
      <c r="E7" s="35">
        <v>5505491</v>
      </c>
      <c r="F7" s="35">
        <v>5631344</v>
      </c>
      <c r="G7" s="35">
        <v>5637843</v>
      </c>
      <c r="H7" s="35">
        <v>5670532</v>
      </c>
      <c r="I7" s="35">
        <v>5782659</v>
      </c>
      <c r="J7" s="35">
        <v>6061840</v>
      </c>
      <c r="K7" s="35">
        <v>6325069</v>
      </c>
      <c r="L7" s="35">
        <v>6330500</v>
      </c>
      <c r="M7" s="35">
        <v>6455058</v>
      </c>
      <c r="N7" s="35">
        <v>6612651</v>
      </c>
      <c r="O7" s="35">
        <v>6840965</v>
      </c>
      <c r="P7" s="35">
        <v>7016423</v>
      </c>
      <c r="Q7" s="35">
        <v>7178502</v>
      </c>
      <c r="R7" s="35">
        <v>7274015</v>
      </c>
      <c r="S7" s="35">
        <v>7352843</v>
      </c>
      <c r="T7" s="35">
        <v>7528626</v>
      </c>
      <c r="U7" s="35">
        <v>7699787</v>
      </c>
      <c r="V7" s="35">
        <v>7851432</v>
      </c>
      <c r="W7" s="35">
        <v>7967662</v>
      </c>
      <c r="DA7" s="59" t="s">
        <v>984</v>
      </c>
    </row>
    <row r="8" spans="1:105" ht="12.95" customHeight="1" x14ac:dyDescent="0.25">
      <c r="A8" s="51" t="s">
        <v>116</v>
      </c>
      <c r="B8" s="52"/>
      <c r="C8" s="52">
        <v>352480.5599175347</v>
      </c>
      <c r="D8" s="52">
        <v>373472.09594799578</v>
      </c>
      <c r="E8" s="52">
        <v>397952.96263708826</v>
      </c>
      <c r="F8" s="52">
        <v>405031.23286656197</v>
      </c>
      <c r="G8" s="52">
        <v>287472.97998695727</v>
      </c>
      <c r="H8" s="52">
        <v>315470.27782062814</v>
      </c>
      <c r="I8" s="52">
        <v>396727.20066477079</v>
      </c>
      <c r="J8" s="52">
        <v>565611.82329448033</v>
      </c>
      <c r="K8" s="52">
        <v>551502.22096582595</v>
      </c>
      <c r="L8" s="52">
        <v>295558.469418942</v>
      </c>
      <c r="M8" s="52">
        <v>416551.6448811451</v>
      </c>
      <c r="N8" s="52">
        <v>451464.82407006528</v>
      </c>
      <c r="O8" s="52">
        <v>524076.08419679757</v>
      </c>
      <c r="P8" s="52">
        <v>473122.50296908244</v>
      </c>
      <c r="Q8" s="52">
        <v>461658.15859449562</v>
      </c>
      <c r="R8" s="52">
        <v>397019.1297836639</v>
      </c>
      <c r="S8" s="52">
        <v>382273.49575350061</v>
      </c>
      <c r="T8" s="52">
        <v>481180.33623046521</v>
      </c>
      <c r="U8" s="52">
        <v>523641.5599175347</v>
      </c>
      <c r="V8" s="52">
        <v>525117.09594799578</v>
      </c>
      <c r="W8" s="52">
        <v>514182.96263708826</v>
      </c>
      <c r="DA8" s="63" t="s">
        <v>992</v>
      </c>
    </row>
    <row r="9" spans="1:105" ht="12.95" customHeight="1" x14ac:dyDescent="0.25">
      <c r="A9" s="53" t="s">
        <v>115</v>
      </c>
      <c r="B9" s="36"/>
      <c r="C9" s="36">
        <v>273859.5599175347</v>
      </c>
      <c r="D9" s="36">
        <v>275621.09594799578</v>
      </c>
      <c r="E9" s="36">
        <v>277393.96263708826</v>
      </c>
      <c r="F9" s="36">
        <v>279178.23286656197</v>
      </c>
      <c r="G9" s="36">
        <v>280973.97998695727</v>
      </c>
      <c r="H9" s="36">
        <v>282781.27782062814</v>
      </c>
      <c r="I9" s="36">
        <v>284600.20066477079</v>
      </c>
      <c r="J9" s="36">
        <v>286430.82329448033</v>
      </c>
      <c r="K9" s="36">
        <v>288273.22096582595</v>
      </c>
      <c r="L9" s="36">
        <v>290127.469418942</v>
      </c>
      <c r="M9" s="36">
        <v>291993.6448811451</v>
      </c>
      <c r="N9" s="36">
        <v>293871.82407006528</v>
      </c>
      <c r="O9" s="36">
        <v>295762.08419679757</v>
      </c>
      <c r="P9" s="36">
        <v>297664.50296908244</v>
      </c>
      <c r="Q9" s="36">
        <v>299579.15859449562</v>
      </c>
      <c r="R9" s="36">
        <v>301506.1297836639</v>
      </c>
      <c r="S9" s="36">
        <v>303445.49575350061</v>
      </c>
      <c r="T9" s="36">
        <v>305397.33623046521</v>
      </c>
      <c r="U9" s="36">
        <v>352480.5599175347</v>
      </c>
      <c r="V9" s="36">
        <v>373472.09594799578</v>
      </c>
      <c r="W9" s="36">
        <v>397952.96263708826</v>
      </c>
      <c r="DA9" s="60" t="s">
        <v>1000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8759.9999999999964</v>
      </c>
      <c r="C11" s="54">
        <v>8759.9999999999927</v>
      </c>
      <c r="D11" s="54">
        <v>8759.9999999999945</v>
      </c>
      <c r="E11" s="54">
        <v>8759.9999999999927</v>
      </c>
      <c r="F11" s="54">
        <v>8759.9999999999982</v>
      </c>
      <c r="G11" s="54">
        <v>8759.9999999999964</v>
      </c>
      <c r="H11" s="54">
        <v>8759.9999999999964</v>
      </c>
      <c r="I11" s="54">
        <v>8759.9999999999982</v>
      </c>
      <c r="J11" s="54">
        <v>8759.9999999999964</v>
      </c>
      <c r="K11" s="54">
        <v>8759.9999999999945</v>
      </c>
      <c r="L11" s="54">
        <v>8759.9999999999964</v>
      </c>
      <c r="M11" s="54">
        <v>8759.9999999999945</v>
      </c>
      <c r="N11" s="54">
        <v>8759.9999999999945</v>
      </c>
      <c r="O11" s="54">
        <v>8759.9999999999927</v>
      </c>
      <c r="P11" s="54">
        <v>8759.9999999999982</v>
      </c>
      <c r="Q11" s="54">
        <v>8759.9999999999964</v>
      </c>
      <c r="R11" s="54">
        <v>8759.9999999999982</v>
      </c>
      <c r="S11" s="54">
        <v>8759.9999999999982</v>
      </c>
      <c r="T11" s="54">
        <v>8759.9999999999982</v>
      </c>
      <c r="U11" s="54">
        <v>8759.9999999999982</v>
      </c>
      <c r="V11" s="54">
        <v>8759.9999999999964</v>
      </c>
      <c r="W11" s="54">
        <v>8759.9999999999964</v>
      </c>
      <c r="DA11" s="62" t="s">
        <v>1008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47.114414438407245</v>
      </c>
      <c r="C13" s="35">
        <v>46.486944665738847</v>
      </c>
      <c r="D13" s="35">
        <v>45.733881490040517</v>
      </c>
      <c r="E13" s="35">
        <v>44.876014195923659</v>
      </c>
      <c r="F13" s="35">
        <v>43.960734526548478</v>
      </c>
      <c r="G13" s="35">
        <v>43.228426092254033</v>
      </c>
      <c r="H13" s="35">
        <v>42.39084276810739</v>
      </c>
      <c r="I13" s="35">
        <v>41.358781705682468</v>
      </c>
      <c r="J13" s="35">
        <v>40.006526953024704</v>
      </c>
      <c r="K13" s="35">
        <v>38.712821088671895</v>
      </c>
      <c r="L13" s="35">
        <v>37.822025590239235</v>
      </c>
      <c r="M13" s="35">
        <v>36.720428281932286</v>
      </c>
      <c r="N13" s="35">
        <v>35.551488450621655</v>
      </c>
      <c r="O13" s="35">
        <v>34.256716429658297</v>
      </c>
      <c r="P13" s="35">
        <v>33.005046148844627</v>
      </c>
      <c r="Q13" s="35">
        <v>31.728753520292003</v>
      </c>
      <c r="R13" s="35">
        <v>30.544162911972787</v>
      </c>
      <c r="S13" s="35">
        <v>29.379084053223906</v>
      </c>
      <c r="T13" s="35">
        <v>28.115730750271695</v>
      </c>
      <c r="U13" s="35">
        <v>27.155776793507819</v>
      </c>
      <c r="V13" s="35">
        <v>26.282253693942994</v>
      </c>
      <c r="W13" s="35">
        <v>25.466706821543024</v>
      </c>
      <c r="DA13" s="59" t="s">
        <v>1016</v>
      </c>
    </row>
    <row r="14" spans="1:105" ht="12.95" customHeight="1" x14ac:dyDescent="0.25">
      <c r="A14" s="53" t="s">
        <v>112</v>
      </c>
      <c r="B14" s="36"/>
      <c r="C14" s="36">
        <v>37.70259463783286</v>
      </c>
      <c r="D14" s="36">
        <v>36.091924184843094</v>
      </c>
      <c r="E14" s="36">
        <v>34.82799670130467</v>
      </c>
      <c r="F14" s="36">
        <v>33.693315967302233</v>
      </c>
      <c r="G14" s="36">
        <v>32.68128146687269</v>
      </c>
      <c r="H14" s="36">
        <v>31.656311225083108</v>
      </c>
      <c r="I14" s="36">
        <v>30.73616484783474</v>
      </c>
      <c r="J14" s="36">
        <v>29.780945002246934</v>
      </c>
      <c r="K14" s="36">
        <v>28.884603949123907</v>
      </c>
      <c r="L14" s="36">
        <v>27.880284665416838</v>
      </c>
      <c r="M14" s="36">
        <v>27.264976824796253</v>
      </c>
      <c r="N14" s="36">
        <v>26.364601595049081</v>
      </c>
      <c r="O14" s="36">
        <v>25.175867137616063</v>
      </c>
      <c r="P14" s="36">
        <v>23.783809669735128</v>
      </c>
      <c r="Q14" s="36">
        <v>22.315326029551819</v>
      </c>
      <c r="R14" s="36">
        <v>21.709440903401294</v>
      </c>
      <c r="S14" s="36">
        <v>21.287769829250994</v>
      </c>
      <c r="T14" s="36">
        <v>20.868778127030886</v>
      </c>
      <c r="U14" s="36">
        <v>20.453508816282778</v>
      </c>
      <c r="V14" s="36">
        <v>20.450595134236664</v>
      </c>
      <c r="W14" s="36">
        <v>20.258720629290771</v>
      </c>
      <c r="DA14" s="60" t="s">
        <v>1024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1.2226182235245431</v>
      </c>
      <c r="C16" s="44">
        <f>C7/RES_summary!C$6</f>
        <v>1.2334597724934986</v>
      </c>
      <c r="D16" s="44">
        <f>D7/RES_summary!D$6</f>
        <v>1.2478742998143344</v>
      </c>
      <c r="E16" s="44">
        <f>E7/RES_summary!E$6</f>
        <v>1.2665061878434991</v>
      </c>
      <c r="F16" s="44">
        <f>F7/RES_summary!F$6</f>
        <v>1.2855447034501903</v>
      </c>
      <c r="G16" s="44">
        <f>G7/RES_summary!G$6</f>
        <v>1.3000696402917513</v>
      </c>
      <c r="H16" s="44">
        <f>H7/RES_summary!H$6</f>
        <v>1.3167676132493871</v>
      </c>
      <c r="I16" s="44">
        <f>I7/RES_summary!I$6</f>
        <v>1.3356912765877831</v>
      </c>
      <c r="J16" s="44">
        <f>J7/RES_summary!J$6</f>
        <v>1.3525871981003481</v>
      </c>
      <c r="K16" s="44">
        <f>K7/RES_summary!K$6</f>
        <v>1.3734778990816365</v>
      </c>
      <c r="L16" s="44">
        <f>L7/RES_summary!L$6</f>
        <v>1.3893552627824854</v>
      </c>
      <c r="M16" s="44">
        <f>M7/RES_summary!M$6</f>
        <v>1.4129655000922634</v>
      </c>
      <c r="N16" s="44">
        <f>N7/RES_summary!N$6</f>
        <v>1.437888234548409</v>
      </c>
      <c r="O16" s="44">
        <f>O7/RES_summary!O$6</f>
        <v>1.45826725159662</v>
      </c>
      <c r="P16" s="44">
        <f>P7/RES_summary!P$6</f>
        <v>1.4818718190569562</v>
      </c>
      <c r="Q16" s="44">
        <f>Q7/RES_summary!Q$6</f>
        <v>1.4986887912055793</v>
      </c>
      <c r="R16" s="44">
        <f>R7/RES_summary!R$6</f>
        <v>1.5048641104717762</v>
      </c>
      <c r="S16" s="44">
        <f>S7/RES_summary!S$6</f>
        <v>1.5110064570036223</v>
      </c>
      <c r="T16" s="44">
        <f>T7/RES_summary!T$6</f>
        <v>1.5161041457610509</v>
      </c>
      <c r="U16" s="44">
        <f>U7/RES_summary!U$6</f>
        <v>1.5221467607524357</v>
      </c>
      <c r="V16" s="44">
        <f>V7/RES_summary!V$6</f>
        <v>1.5273192440973555</v>
      </c>
      <c r="W16" s="44">
        <f>W7/RES_summary!W$6</f>
        <v>1.5314610581445547</v>
      </c>
      <c r="DA16" s="59" t="s">
        <v>1032</v>
      </c>
    </row>
    <row r="17" spans="1:105" ht="12.95" customHeight="1" x14ac:dyDescent="0.25">
      <c r="A17" s="51" t="s">
        <v>43</v>
      </c>
      <c r="B17" s="52">
        <f t="shared" ref="B17:Q17" si="2">B13*B16</f>
        <v>57.602941683084552</v>
      </c>
      <c r="C17" s="52">
        <f t="shared" si="2"/>
        <v>57.339776191320098</v>
      </c>
      <c r="D17" s="52">
        <f t="shared" si="2"/>
        <v>57.070135342176059</v>
      </c>
      <c r="E17" s="52">
        <f t="shared" si="2"/>
        <v>56.835749664890024</v>
      </c>
      <c r="F17" s="52">
        <f t="shared" si="2"/>
        <v>56.513489430384304</v>
      </c>
      <c r="G17" s="52">
        <f t="shared" si="2"/>
        <v>56.199964360135255</v>
      </c>
      <c r="H17" s="52">
        <f t="shared" si="2"/>
        <v>55.81888885539081</v>
      </c>
      <c r="I17" s="52">
        <f t="shared" si="2"/>
        <v>55.242563934578463</v>
      </c>
      <c r="J17" s="52">
        <f t="shared" si="2"/>
        <v>54.112316197117742</v>
      </c>
      <c r="K17" s="52">
        <f t="shared" si="2"/>
        <v>53.171204176392344</v>
      </c>
      <c r="L17" s="52">
        <f t="shared" si="2"/>
        <v>52.548230302892719</v>
      </c>
      <c r="M17" s="52">
        <f t="shared" si="2"/>
        <v>51.884698310982543</v>
      </c>
      <c r="N17" s="52">
        <f t="shared" si="2"/>
        <v>51.119066963832523</v>
      </c>
      <c r="O17" s="52">
        <f t="shared" si="2"/>
        <v>49.955447716602578</v>
      </c>
      <c r="P17" s="52">
        <f t="shared" si="2"/>
        <v>48.909247774647177</v>
      </c>
      <c r="Q17" s="52">
        <f t="shared" si="2"/>
        <v>47.551527259786191</v>
      </c>
      <c r="R17" s="52">
        <f t="shared" ref="R17:V17" si="3">R13*R16</f>
        <v>45.964814550630948</v>
      </c>
      <c r="S17" s="52">
        <f t="shared" si="3"/>
        <v>44.391985705273477</v>
      </c>
      <c r="T17" s="52">
        <f t="shared" si="3"/>
        <v>42.626375951588379</v>
      </c>
      <c r="U17" s="52">
        <f t="shared" si="3"/>
        <v>41.33507768195409</v>
      </c>
      <c r="V17" s="52">
        <f t="shared" si="3"/>
        <v>40.141391845007945</v>
      </c>
      <c r="W17" s="52">
        <f t="shared" ref="W17" si="4">W13*W16</f>
        <v>39.001269776377427</v>
      </c>
      <c r="DA17" s="63" t="s">
        <v>1040</v>
      </c>
    </row>
    <row r="18" spans="1:105" ht="12.95" customHeight="1" x14ac:dyDescent="0.25">
      <c r="A18" s="53" t="s">
        <v>42</v>
      </c>
      <c r="B18" s="36">
        <f>B3*11630*1000/RES_summary!B$6</f>
        <v>504.60176914382043</v>
      </c>
      <c r="C18" s="36">
        <f>C3*11630*1000/RES_summary!C$6</f>
        <v>502.29643943596363</v>
      </c>
      <c r="D18" s="36">
        <f>D3*11630*1000/RES_summary!D$6</f>
        <v>499.93438559746193</v>
      </c>
      <c r="E18" s="36">
        <f>E3*11630*1000/RES_summary!E$6</f>
        <v>497.88116706443611</v>
      </c>
      <c r="F18" s="36">
        <f>F3*11630*1000/RES_summary!F$6</f>
        <v>495.0581674101665</v>
      </c>
      <c r="G18" s="36">
        <f>G3*11630*1000/RES_summary!G$6</f>
        <v>492.31168779478469</v>
      </c>
      <c r="H18" s="36">
        <f>H3*11630*1000/RES_summary!H$6</f>
        <v>488.97346637322329</v>
      </c>
      <c r="I18" s="36">
        <f>I3*11630*1000/RES_summary!I$6</f>
        <v>483.92486006690723</v>
      </c>
      <c r="J18" s="36">
        <f>J3*11630*1000/RES_summary!J$6</f>
        <v>474.02388988675125</v>
      </c>
      <c r="K18" s="36">
        <f>K3*11630*1000/RES_summary!K$6</f>
        <v>465.77974858519667</v>
      </c>
      <c r="L18" s="36">
        <f>L3*11630*1000/RES_summary!L$6</f>
        <v>460.32249745334008</v>
      </c>
      <c r="M18" s="36">
        <f>M3*11630*1000/RES_summary!M$6</f>
        <v>454.50995720420678</v>
      </c>
      <c r="N18" s="36">
        <f>N3*11630*1000/RES_summary!N$6</f>
        <v>447.80302660317261</v>
      </c>
      <c r="O18" s="36">
        <f>O3*11630*1000/RES_summary!O$6</f>
        <v>437.60972199743816</v>
      </c>
      <c r="P18" s="36">
        <f>P3*11630*1000/RES_summary!P$6</f>
        <v>428.44501050590912</v>
      </c>
      <c r="Q18" s="36">
        <f>Q3*11630*1000/RES_summary!Q$6</f>
        <v>416.55137879572692</v>
      </c>
      <c r="R18" s="36">
        <f>R3*11630*1000/RES_summary!R$6</f>
        <v>402.65177546352703</v>
      </c>
      <c r="S18" s="36">
        <f>S3*11630*1000/RES_summary!S$6</f>
        <v>388.87379477819559</v>
      </c>
      <c r="T18" s="36">
        <f>T3*11630*1000/RES_summary!T$6</f>
        <v>373.40705333591416</v>
      </c>
      <c r="U18" s="36">
        <f>U3*11630*1000/RES_summary!U$6</f>
        <v>362.09528049391776</v>
      </c>
      <c r="V18" s="36">
        <f>V3*11630*1000/RES_summary!V$6</f>
        <v>351.63859256226954</v>
      </c>
      <c r="W18" s="36">
        <f>W3*11630*1000/RES_summary!W$6</f>
        <v>341.65112324106616</v>
      </c>
      <c r="DA18" s="60" t="s">
        <v>1048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87.438444839374824</v>
      </c>
      <c r="C3" s="49">
        <f t="shared" ref="C3:W3" si="0">C5*C11/11630</f>
        <v>85.945800552313258</v>
      </c>
      <c r="D3" s="49">
        <f t="shared" si="0"/>
        <v>85.585772603680269</v>
      </c>
      <c r="E3" s="49">
        <f t="shared" si="0"/>
        <v>84.954823965436972</v>
      </c>
      <c r="F3" s="49">
        <f t="shared" si="0"/>
        <v>84.732179660565293</v>
      </c>
      <c r="G3" s="49">
        <f t="shared" si="0"/>
        <v>82.858941297284986</v>
      </c>
      <c r="H3" s="49">
        <f t="shared" si="0"/>
        <v>81.073608887120585</v>
      </c>
      <c r="I3" s="49">
        <f t="shared" si="0"/>
        <v>79.74498898287321</v>
      </c>
      <c r="J3" s="49">
        <f t="shared" si="0"/>
        <v>79.192550123249603</v>
      </c>
      <c r="K3" s="49">
        <f t="shared" si="0"/>
        <v>79.284124204335257</v>
      </c>
      <c r="L3" s="49">
        <f t="shared" si="0"/>
        <v>75.781942745202628</v>
      </c>
      <c r="M3" s="49">
        <f t="shared" si="0"/>
        <v>73.417359135068111</v>
      </c>
      <c r="N3" s="49">
        <f t="shared" si="0"/>
        <v>71.335274685609349</v>
      </c>
      <c r="O3" s="49">
        <f t="shared" si="0"/>
        <v>69.74689752728942</v>
      </c>
      <c r="P3" s="49">
        <f t="shared" si="0"/>
        <v>66.813471583260636</v>
      </c>
      <c r="Q3" s="49">
        <f t="shared" si="0"/>
        <v>64.526353690979505</v>
      </c>
      <c r="R3" s="49">
        <f t="shared" si="0"/>
        <v>63.490592880992018</v>
      </c>
      <c r="S3" s="49">
        <f t="shared" si="0"/>
        <v>62.957310948657764</v>
      </c>
      <c r="T3" s="49">
        <f t="shared" si="0"/>
        <v>62.924399852868973</v>
      </c>
      <c r="U3" s="49">
        <f t="shared" si="0"/>
        <v>63.199751015329582</v>
      </c>
      <c r="V3" s="49">
        <f t="shared" si="0"/>
        <v>60.413497076006692</v>
      </c>
      <c r="W3" s="49">
        <f t="shared" si="0"/>
        <v>59.798459762840103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2373.0162818525864</v>
      </c>
      <c r="C5" s="49">
        <f t="shared" ref="C5:W5" si="1">C7*C13/1000000</f>
        <v>2364.9205275985314</v>
      </c>
      <c r="D5" s="49">
        <f t="shared" si="1"/>
        <v>2347.4464172053681</v>
      </c>
      <c r="E5" s="49">
        <f t="shared" si="1"/>
        <v>2326.0028338373031</v>
      </c>
      <c r="F5" s="49">
        <f t="shared" si="1"/>
        <v>2300.8073090210773</v>
      </c>
      <c r="G5" s="49">
        <f t="shared" si="1"/>
        <v>2241.3906456013383</v>
      </c>
      <c r="H5" s="49">
        <f t="shared" si="1"/>
        <v>2183.7491112549551</v>
      </c>
      <c r="I5" s="49">
        <f t="shared" si="1"/>
        <v>2140.3983246500211</v>
      </c>
      <c r="J5" s="49">
        <f t="shared" si="1"/>
        <v>2138.6890761355885</v>
      </c>
      <c r="K5" s="49">
        <f t="shared" si="1"/>
        <v>2123.1508418360609</v>
      </c>
      <c r="L5" s="49">
        <f t="shared" si="1"/>
        <v>2044.9445257250654</v>
      </c>
      <c r="M5" s="49">
        <f t="shared" si="1"/>
        <v>1982.4941551849975</v>
      </c>
      <c r="N5" s="49">
        <f t="shared" si="1"/>
        <v>1923.4117413697882</v>
      </c>
      <c r="O5" s="49">
        <f t="shared" si="1"/>
        <v>1877.8913248518686</v>
      </c>
      <c r="P5" s="49">
        <f t="shared" si="1"/>
        <v>1815.7491096643594</v>
      </c>
      <c r="Q5" s="49">
        <f t="shared" si="1"/>
        <v>1756.435764431104</v>
      </c>
      <c r="R5" s="49">
        <f t="shared" si="1"/>
        <v>1718.6863980169812</v>
      </c>
      <c r="S5" s="49">
        <f t="shared" si="1"/>
        <v>1684.3139661288653</v>
      </c>
      <c r="T5" s="49">
        <f t="shared" si="1"/>
        <v>1671.3963106901601</v>
      </c>
      <c r="U5" s="49">
        <f t="shared" si="1"/>
        <v>1658.580918028221</v>
      </c>
      <c r="V5" s="49">
        <f t="shared" si="1"/>
        <v>1654.3068630432442</v>
      </c>
      <c r="W5" s="49">
        <f t="shared" si="1"/>
        <v>1645.1519256945905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3740738</v>
      </c>
      <c r="C7" s="35">
        <v>3763570</v>
      </c>
      <c r="D7" s="35">
        <v>3786039</v>
      </c>
      <c r="E7" s="35">
        <v>3810904</v>
      </c>
      <c r="F7" s="35">
        <v>3840298</v>
      </c>
      <c r="G7" s="35">
        <v>3805720</v>
      </c>
      <c r="H7" s="35">
        <v>3786087</v>
      </c>
      <c r="I7" s="35">
        <v>3812268</v>
      </c>
      <c r="J7" s="35">
        <v>3955178</v>
      </c>
      <c r="K7" s="35">
        <v>4079379</v>
      </c>
      <c r="L7" s="35">
        <v>4054077</v>
      </c>
      <c r="M7" s="35">
        <v>4082398</v>
      </c>
      <c r="N7" s="35">
        <v>4132384</v>
      </c>
      <c r="O7" s="35">
        <v>4233964</v>
      </c>
      <c r="P7" s="35">
        <v>4291803</v>
      </c>
      <c r="Q7" s="35">
        <v>4361960</v>
      </c>
      <c r="R7" s="35">
        <v>4412655</v>
      </c>
      <c r="S7" s="35">
        <v>4452804</v>
      </c>
      <c r="T7" s="35">
        <v>4553825</v>
      </c>
      <c r="U7" s="35">
        <v>4647998</v>
      </c>
      <c r="V7" s="35">
        <v>4731461</v>
      </c>
      <c r="W7" s="35">
        <v>4795129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250447.325793494</v>
      </c>
      <c r="D8" s="52">
        <v>253022.96957398904</v>
      </c>
      <c r="E8" s="52">
        <v>258395.55292308936</v>
      </c>
      <c r="F8" s="52">
        <v>265939.56566228252</v>
      </c>
      <c r="G8" s="52">
        <v>205021.50393692963</v>
      </c>
      <c r="H8" s="52">
        <v>223059.87029791297</v>
      </c>
      <c r="I8" s="52">
        <v>272007.17378433328</v>
      </c>
      <c r="J8" s="52">
        <v>391909.93000727566</v>
      </c>
      <c r="K8" s="52">
        <v>376415.66123465961</v>
      </c>
      <c r="L8" s="52">
        <v>230168.896477181</v>
      </c>
      <c r="M8" s="52">
        <v>287090.17157536652</v>
      </c>
      <c r="N8" s="52">
        <v>312096.02928774944</v>
      </c>
      <c r="O8" s="52">
        <v>367074.01938018529</v>
      </c>
      <c r="P8" s="52">
        <v>326760.69871632103</v>
      </c>
      <c r="Q8" s="52">
        <v>342550.63134923065</v>
      </c>
      <c r="R8" s="52">
        <v>301142.325793494</v>
      </c>
      <c r="S8" s="52">
        <v>293171.96957398904</v>
      </c>
      <c r="T8" s="52">
        <v>359416.55292308889</v>
      </c>
      <c r="U8" s="52">
        <v>360112.56566228252</v>
      </c>
      <c r="V8" s="52">
        <v>288484.50393692963</v>
      </c>
      <c r="W8" s="52">
        <v>286727.87029791251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227615.325793494</v>
      </c>
      <c r="D9" s="36">
        <v>230553.96957398904</v>
      </c>
      <c r="E9" s="36">
        <v>233530.55292308936</v>
      </c>
      <c r="F9" s="36">
        <v>236545.56566228252</v>
      </c>
      <c r="G9" s="36">
        <v>239599.50393692963</v>
      </c>
      <c r="H9" s="36">
        <v>242692.87029791297</v>
      </c>
      <c r="I9" s="36">
        <v>245826.17378433328</v>
      </c>
      <c r="J9" s="36">
        <v>248999.93000727519</v>
      </c>
      <c r="K9" s="36">
        <v>252214.66123466007</v>
      </c>
      <c r="L9" s="36">
        <v>255470.89647718146</v>
      </c>
      <c r="M9" s="36">
        <v>258769.17157536652</v>
      </c>
      <c r="N9" s="36">
        <v>262110.0292877499</v>
      </c>
      <c r="O9" s="36">
        <v>265494.01938018575</v>
      </c>
      <c r="P9" s="36">
        <v>268921.69871632103</v>
      </c>
      <c r="Q9" s="36">
        <v>272393.63134923019</v>
      </c>
      <c r="R9" s="36">
        <v>250447.32579349354</v>
      </c>
      <c r="S9" s="36">
        <v>253022.96957398951</v>
      </c>
      <c r="T9" s="36">
        <v>258395.55292308889</v>
      </c>
      <c r="U9" s="36">
        <v>265939.56566228252</v>
      </c>
      <c r="V9" s="36">
        <v>205021.50393692963</v>
      </c>
      <c r="W9" s="36">
        <v>223059.87029791251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428.53018803901335</v>
      </c>
      <c r="C11" s="54">
        <v>422.65676531566169</v>
      </c>
      <c r="D11" s="54">
        <v>424.01927817623175</v>
      </c>
      <c r="E11" s="54">
        <v>424.77360231244728</v>
      </c>
      <c r="F11" s="54">
        <v>428.29977355715494</v>
      </c>
      <c r="G11" s="54">
        <v>429.93375080714179</v>
      </c>
      <c r="H11" s="54">
        <v>431.77399202940279</v>
      </c>
      <c r="I11" s="54">
        <v>433.29982610711551</v>
      </c>
      <c r="J11" s="54">
        <v>430.64200785911845</v>
      </c>
      <c r="K11" s="54">
        <v>434.29526829993222</v>
      </c>
      <c r="L11" s="54">
        <v>430.98674953747854</v>
      </c>
      <c r="M11" s="54">
        <v>430.69175488245776</v>
      </c>
      <c r="N11" s="54">
        <v>431.33210989073149</v>
      </c>
      <c r="O11" s="54">
        <v>431.95067121701595</v>
      </c>
      <c r="P11" s="54">
        <v>427.94495692026362</v>
      </c>
      <c r="Q11" s="54">
        <v>427.2524555824869</v>
      </c>
      <c r="R11" s="54">
        <v>429.62788095483694</v>
      </c>
      <c r="S11" s="54">
        <v>434.71320730999054</v>
      </c>
      <c r="T11" s="54">
        <v>437.84395454761039</v>
      </c>
      <c r="U11" s="54">
        <v>443.15782022989407</v>
      </c>
      <c r="V11" s="54">
        <v>424.71501913583694</v>
      </c>
      <c r="W11" s="54">
        <v>422.73061604824471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634.37115399490324</v>
      </c>
      <c r="C13" s="35">
        <v>628.37160663905047</v>
      </c>
      <c r="D13" s="35">
        <v>620.02700373804078</v>
      </c>
      <c r="E13" s="35">
        <v>610.35461240621726</v>
      </c>
      <c r="F13" s="35">
        <v>599.12207568815677</v>
      </c>
      <c r="G13" s="35">
        <v>588.95311415483491</v>
      </c>
      <c r="H13" s="35">
        <v>576.78260199909698</v>
      </c>
      <c r="I13" s="35">
        <v>561.4501196269573</v>
      </c>
      <c r="J13" s="35">
        <v>540.73143513024911</v>
      </c>
      <c r="K13" s="35">
        <v>520.45932526398281</v>
      </c>
      <c r="L13" s="35">
        <v>504.41679467979162</v>
      </c>
      <c r="M13" s="35">
        <v>485.62000941235948</v>
      </c>
      <c r="N13" s="35">
        <v>465.44845333100415</v>
      </c>
      <c r="O13" s="35">
        <v>443.53030041159269</v>
      </c>
      <c r="P13" s="35">
        <v>423.07373140481036</v>
      </c>
      <c r="Q13" s="35">
        <v>402.67122220999369</v>
      </c>
      <c r="R13" s="35">
        <v>389.49031773772958</v>
      </c>
      <c r="S13" s="35">
        <v>378.25917469730649</v>
      </c>
      <c r="T13" s="35">
        <v>367.03130021249387</v>
      </c>
      <c r="U13" s="35">
        <v>356.83770045258649</v>
      </c>
      <c r="V13" s="35">
        <v>349.63975462193264</v>
      </c>
      <c r="W13" s="35">
        <v>343.08814751273439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544.21360741089825</v>
      </c>
      <c r="D14" s="36">
        <v>508.9762307367721</v>
      </c>
      <c r="E14" s="36">
        <v>490.33917785936467</v>
      </c>
      <c r="F14" s="36">
        <v>469.51328334459265</v>
      </c>
      <c r="G14" s="36">
        <v>451.55434240604086</v>
      </c>
      <c r="H14" s="36">
        <v>431.79358852043924</v>
      </c>
      <c r="I14" s="36">
        <v>413.93851998204036</v>
      </c>
      <c r="J14" s="36">
        <v>398.68631148496905</v>
      </c>
      <c r="K14" s="36">
        <v>383.77646383921308</v>
      </c>
      <c r="L14" s="36">
        <v>364.32833707251064</v>
      </c>
      <c r="M14" s="36">
        <v>354.26265863581887</v>
      </c>
      <c r="N14" s="36">
        <v>343.4604028200169</v>
      </c>
      <c r="O14" s="36">
        <v>334.81348296606791</v>
      </c>
      <c r="P14" s="36">
        <v>331.90635712157018</v>
      </c>
      <c r="Q14" s="36">
        <v>331.29501638816106</v>
      </c>
      <c r="R14" s="36">
        <v>327.24551742336365</v>
      </c>
      <c r="S14" s="36">
        <v>322.03025955266588</v>
      </c>
      <c r="T14" s="36">
        <v>316.57920765955049</v>
      </c>
      <c r="U14" s="36">
        <v>311.14372745457803</v>
      </c>
      <c r="V14" s="36">
        <v>306.09718788800637</v>
      </c>
      <c r="W14" s="36">
        <v>303.98469605213182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0.878089578921745</v>
      </c>
      <c r="C16" s="44">
        <f>C7/RES_summary!C$6</f>
        <v>0.87802933148997653</v>
      </c>
      <c r="D16" s="44">
        <f>D7/RES_summary!D$6</f>
        <v>0.87735569663549373</v>
      </c>
      <c r="E16" s="44">
        <f>E7/RES_summary!E$6</f>
        <v>0.87667630321755896</v>
      </c>
      <c r="F16" s="44">
        <f>F7/RES_summary!F$6</f>
        <v>0.8766778860553287</v>
      </c>
      <c r="G16" s="44">
        <f>G7/RES_summary!G$6</f>
        <v>0.87758758650269686</v>
      </c>
      <c r="H16" s="44">
        <f>H7/RES_summary!H$6</f>
        <v>0.87917619414625148</v>
      </c>
      <c r="I16" s="44">
        <f>I7/RES_summary!I$6</f>
        <v>0.88056603573109793</v>
      </c>
      <c r="J16" s="44">
        <f>J7/RES_summary!J$6</f>
        <v>0.8825246342708053</v>
      </c>
      <c r="K16" s="44">
        <f>K7/RES_summary!K$6</f>
        <v>0.88583016224451416</v>
      </c>
      <c r="L16" s="44">
        <f>L7/RES_summary!L$6</f>
        <v>0.88974855314357948</v>
      </c>
      <c r="M16" s="44">
        <f>M7/RES_summary!M$6</f>
        <v>0.8936073899948932</v>
      </c>
      <c r="N16" s="44">
        <f>N7/RES_summary!N$6</f>
        <v>0.89856645001166591</v>
      </c>
      <c r="O16" s="44">
        <f>O7/RES_summary!O$6</f>
        <v>0.90254094936007301</v>
      </c>
      <c r="P16" s="44">
        <f>P7/RES_summary!P$6</f>
        <v>0.90643080080036531</v>
      </c>
      <c r="Q16" s="44">
        <f>Q7/RES_summary!Q$6</f>
        <v>0.91066639804336458</v>
      </c>
      <c r="R16" s="44">
        <f>R7/RES_summary!R$6</f>
        <v>0.91289970413778854</v>
      </c>
      <c r="S16" s="44">
        <f>S7/RES_summary!S$6</f>
        <v>0.9150495387663734</v>
      </c>
      <c r="T16" s="44">
        <f>T7/RES_summary!T$6</f>
        <v>0.91704289223163937</v>
      </c>
      <c r="U16" s="44">
        <f>U7/RES_summary!U$6</f>
        <v>0.91884815770667416</v>
      </c>
      <c r="V16" s="44">
        <f>V7/RES_summary!V$6</f>
        <v>0.92039916259812449</v>
      </c>
      <c r="W16" s="44">
        <f>W7/RES_summary!W$6</f>
        <v>0.92166978622833651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2">B13*B16</f>
        <v>557.03469949148598</v>
      </c>
      <c r="C17" s="52">
        <f t="shared" si="2"/>
        <v>551.72870170456792</v>
      </c>
      <c r="D17" s="52">
        <f t="shared" si="2"/>
        <v>543.98422379740668</v>
      </c>
      <c r="E17" s="52">
        <f t="shared" si="2"/>
        <v>535.08342525606861</v>
      </c>
      <c r="F17" s="52">
        <f t="shared" si="2"/>
        <v>525.23707480337396</v>
      </c>
      <c r="G17" s="52">
        <f t="shared" si="2"/>
        <v>516.85794201438887</v>
      </c>
      <c r="H17" s="52">
        <f t="shared" si="2"/>
        <v>507.09353287533821</v>
      </c>
      <c r="I17" s="52">
        <f t="shared" si="2"/>
        <v>494.3939061006605</v>
      </c>
      <c r="J17" s="52">
        <f t="shared" si="2"/>
        <v>477.20881202705078</v>
      </c>
      <c r="K17" s="52">
        <f t="shared" si="2"/>
        <v>461.03856854026424</v>
      </c>
      <c r="L17" s="52">
        <f t="shared" si="2"/>
        <v>448.80411324766658</v>
      </c>
      <c r="M17" s="52">
        <f t="shared" si="2"/>
        <v>433.95362914027402</v>
      </c>
      <c r="N17" s="52">
        <f t="shared" si="2"/>
        <v>418.23636437306095</v>
      </c>
      <c r="O17" s="52">
        <f t="shared" si="2"/>
        <v>400.30425840343725</v>
      </c>
      <c r="P17" s="52">
        <f t="shared" si="2"/>
        <v>383.4870611548609</v>
      </c>
      <c r="Q17" s="52">
        <f t="shared" si="2"/>
        <v>366.69915152569422</v>
      </c>
      <c r="R17" s="52">
        <f t="shared" ref="R17:V17" si="3">R13*R16</f>
        <v>355.56559582730659</v>
      </c>
      <c r="S17" s="52">
        <f t="shared" si="3"/>
        <v>346.12588334091936</v>
      </c>
      <c r="T17" s="52">
        <f t="shared" si="3"/>
        <v>336.58344508640448</v>
      </c>
      <c r="U17" s="52">
        <f t="shared" si="3"/>
        <v>327.87966366114512</v>
      </c>
      <c r="V17" s="52">
        <f t="shared" si="3"/>
        <v>321.80813736504052</v>
      </c>
      <c r="W17" s="52">
        <f t="shared" ref="W17" si="4">W13*W16</f>
        <v>316.21397957553791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238.70618451734182</v>
      </c>
      <c r="C18" s="36">
        <f>C3*11630*1000/RES_summary!C$6</f>
        <v>233.19186839426229</v>
      </c>
      <c r="D18" s="36">
        <f>D3*11630*1000/RES_summary!D$6</f>
        <v>230.65979791383407</v>
      </c>
      <c r="E18" s="36">
        <f>E3*11630*1000/RES_summary!E$6</f>
        <v>227.28931408370343</v>
      </c>
      <c r="F18" s="36">
        <f>F3*11630*1000/RES_summary!F$6</f>
        <v>224.95892020210752</v>
      </c>
      <c r="G18" s="36">
        <f>G3*11630*1000/RES_summary!G$6</f>
        <v>222.21467364470641</v>
      </c>
      <c r="H18" s="36">
        <f>H3*11630*1000/RES_summary!H$6</f>
        <v>218.94979902187799</v>
      </c>
      <c r="I18" s="36">
        <f>I3*11630*1000/RES_summary!I$6</f>
        <v>214.22079354183373</v>
      </c>
      <c r="J18" s="36">
        <f>J3*11630*1000/RES_summary!J$6</f>
        <v>205.5061609793938</v>
      </c>
      <c r="K18" s="36">
        <f>K3*11630*1000/RES_summary!K$6</f>
        <v>200.22686882081078</v>
      </c>
      <c r="L18" s="36">
        <f>L3*11630*1000/RES_summary!L$6</f>
        <v>193.4286259476622</v>
      </c>
      <c r="M18" s="36">
        <f>M3*11630*1000/RES_summary!M$6</f>
        <v>186.90025007203587</v>
      </c>
      <c r="N18" s="36">
        <f>N3*11630*1000/RES_summary!N$6</f>
        <v>180.39877347806114</v>
      </c>
      <c r="O18" s="36">
        <f>O3*11630*1000/RES_summary!O$6</f>
        <v>172.9116931083945</v>
      </c>
      <c r="P18" s="36">
        <f>P3*11630*1000/RES_summary!P$6</f>
        <v>164.11135386539544</v>
      </c>
      <c r="Q18" s="36">
        <f>Q3*11630*1000/RES_summary!Q$6</f>
        <v>156.67311294936729</v>
      </c>
      <c r="R18" s="36">
        <f>R3*11630*1000/RES_summary!R$6</f>
        <v>152.76089347572974</v>
      </c>
      <c r="S18" s="36">
        <f>S3*11630*1000/RES_summary!S$6</f>
        <v>150.46549288013469</v>
      </c>
      <c r="T18" s="36">
        <f>T3*11630*1000/RES_summary!T$6</f>
        <v>147.37102663188983</v>
      </c>
      <c r="U18" s="36">
        <f>U3*11630*1000/RES_summary!U$6</f>
        <v>145.3024370457839</v>
      </c>
      <c r="V18" s="36">
        <f>V3*11630*1000/RES_summary!V$6</f>
        <v>136.67674921906126</v>
      </c>
      <c r="W18" s="36">
        <f>W3*11630*1000/RES_summary!W$6</f>
        <v>133.67333038903422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76.854882676234098</v>
      </c>
      <c r="C3" s="49">
        <f t="shared" ref="C3:W3" si="0">C5*C11/11630</f>
        <v>77.349538935921245</v>
      </c>
      <c r="D3" s="49">
        <f t="shared" si="0"/>
        <v>77.823374184816601</v>
      </c>
      <c r="E3" s="49">
        <f t="shared" si="0"/>
        <v>80.109327651648229</v>
      </c>
      <c r="F3" s="49">
        <f t="shared" si="0"/>
        <v>81.626215890987979</v>
      </c>
      <c r="G3" s="49">
        <f t="shared" si="0"/>
        <v>81.642226519044911</v>
      </c>
      <c r="H3" s="49">
        <f t="shared" si="0"/>
        <v>82.238128879075163</v>
      </c>
      <c r="I3" s="49">
        <f t="shared" si="0"/>
        <v>83.47608905603299</v>
      </c>
      <c r="J3" s="49">
        <f t="shared" si="0"/>
        <v>86.745939422712823</v>
      </c>
      <c r="K3" s="49">
        <f t="shared" si="0"/>
        <v>89.079349181305474</v>
      </c>
      <c r="L3" s="49">
        <f t="shared" si="0"/>
        <v>87.865318425399082</v>
      </c>
      <c r="M3" s="49">
        <f t="shared" si="0"/>
        <v>87.130397197948497</v>
      </c>
      <c r="N3" s="49">
        <f t="shared" si="0"/>
        <v>85.909309215406793</v>
      </c>
      <c r="O3" s="49">
        <f t="shared" si="0"/>
        <v>86.454035516313681</v>
      </c>
      <c r="P3" s="49">
        <f t="shared" si="0"/>
        <v>85.456156788776042</v>
      </c>
      <c r="Q3" s="49">
        <f t="shared" si="0"/>
        <v>83.655581387365643</v>
      </c>
      <c r="R3" s="49">
        <f t="shared" si="0"/>
        <v>82.552242415567605</v>
      </c>
      <c r="S3" s="49">
        <f t="shared" si="0"/>
        <v>81.998841528659923</v>
      </c>
      <c r="T3" s="49">
        <f t="shared" si="0"/>
        <v>81.001790079759658</v>
      </c>
      <c r="U3" s="49">
        <f t="shared" si="0"/>
        <v>79.878529913051921</v>
      </c>
      <c r="V3" s="49">
        <f t="shared" si="0"/>
        <v>72.317237125009896</v>
      </c>
      <c r="W3" s="49">
        <f t="shared" si="0"/>
        <v>68.350507593783917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2961.4624163291501</v>
      </c>
      <c r="C5" s="49">
        <f t="shared" ref="C5:W5" si="1">C7*C13/1000000</f>
        <v>3002.586489655258</v>
      </c>
      <c r="D5" s="49">
        <f t="shared" si="1"/>
        <v>3054.3630104020772</v>
      </c>
      <c r="E5" s="49">
        <f t="shared" si="1"/>
        <v>3150.4717913413861</v>
      </c>
      <c r="F5" s="49">
        <f t="shared" si="1"/>
        <v>3250.9086386691356</v>
      </c>
      <c r="G5" s="49">
        <f t="shared" si="1"/>
        <v>3294.3371006316338</v>
      </c>
      <c r="H5" s="49">
        <f t="shared" si="1"/>
        <v>3363.3947005968898</v>
      </c>
      <c r="I5" s="49">
        <f t="shared" si="1"/>
        <v>3462.8007073260828</v>
      </c>
      <c r="J5" s="49">
        <f t="shared" si="1"/>
        <v>3659.2439231462058</v>
      </c>
      <c r="K5" s="49">
        <f t="shared" si="1"/>
        <v>3833.8680453532293</v>
      </c>
      <c r="L5" s="49">
        <f t="shared" si="1"/>
        <v>3859.8152150600772</v>
      </c>
      <c r="M5" s="49">
        <f t="shared" si="1"/>
        <v>3890.2529233583709</v>
      </c>
      <c r="N5" s="49">
        <f t="shared" si="1"/>
        <v>3868.2074005179729</v>
      </c>
      <c r="O5" s="49">
        <f t="shared" si="1"/>
        <v>3896.9759204168863</v>
      </c>
      <c r="P5" s="49">
        <f t="shared" si="1"/>
        <v>3867.9476408387172</v>
      </c>
      <c r="Q5" s="49">
        <f t="shared" si="1"/>
        <v>3793.7403975642478</v>
      </c>
      <c r="R5" s="49">
        <f t="shared" si="1"/>
        <v>3683.5435225336037</v>
      </c>
      <c r="S5" s="49">
        <f t="shared" si="1"/>
        <v>3585.5574840967633</v>
      </c>
      <c r="T5" s="49">
        <f t="shared" si="1"/>
        <v>3501.3310719931314</v>
      </c>
      <c r="U5" s="49">
        <f t="shared" si="1"/>
        <v>3391.6459557041121</v>
      </c>
      <c r="V5" s="49">
        <f t="shared" si="1"/>
        <v>3224.599105197542</v>
      </c>
      <c r="W5" s="49">
        <f t="shared" si="1"/>
        <v>3052.0120344184402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1979616</v>
      </c>
      <c r="C7" s="35">
        <v>2016335</v>
      </c>
      <c r="D7" s="35">
        <v>2065177</v>
      </c>
      <c r="E7" s="35">
        <v>2148812</v>
      </c>
      <c r="F7" s="35">
        <v>2239108</v>
      </c>
      <c r="G7" s="35">
        <v>2288669</v>
      </c>
      <c r="H7" s="35">
        <v>2361606</v>
      </c>
      <c r="I7" s="35">
        <v>2463314</v>
      </c>
      <c r="J7" s="35">
        <v>2646854</v>
      </c>
      <c r="K7" s="35">
        <v>2823635</v>
      </c>
      <c r="L7" s="35">
        <v>2886873</v>
      </c>
      <c r="M7" s="35">
        <v>2966819</v>
      </c>
      <c r="N7" s="35">
        <v>3025206</v>
      </c>
      <c r="O7" s="35">
        <v>3124286</v>
      </c>
      <c r="P7" s="35">
        <v>3193869</v>
      </c>
      <c r="Q7" s="35">
        <v>3273015</v>
      </c>
      <c r="R7" s="35">
        <v>3326092</v>
      </c>
      <c r="S7" s="35">
        <v>3371582</v>
      </c>
      <c r="T7" s="35">
        <v>3462966</v>
      </c>
      <c r="U7" s="35">
        <v>3548650</v>
      </c>
      <c r="V7" s="35">
        <v>3624730</v>
      </c>
      <c r="W7" s="35">
        <v>3682994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164262.14485170436</v>
      </c>
      <c r="D8" s="52">
        <v>182206.15691881999</v>
      </c>
      <c r="E8" s="52">
        <v>223085.83737230743</v>
      </c>
      <c r="F8" s="52">
        <v>236111.31119845784</v>
      </c>
      <c r="G8" s="52">
        <v>202031.25676251273</v>
      </c>
      <c r="H8" s="52">
        <v>232365.93106463039</v>
      </c>
      <c r="I8" s="52">
        <v>268413.19614852499</v>
      </c>
      <c r="J8" s="52">
        <v>357853.54671538435</v>
      </c>
      <c r="K8" s="52">
        <v>359050.13899807213</v>
      </c>
      <c r="L8" s="52">
        <v>253825.82095314097</v>
      </c>
      <c r="M8" s="52">
        <v>279232.16383078787</v>
      </c>
      <c r="N8" s="52">
        <v>266768.49518565647</v>
      </c>
      <c r="O8" s="52">
        <v>263342.14485170413</v>
      </c>
      <c r="P8" s="52">
        <v>251789.15691881999</v>
      </c>
      <c r="Q8" s="52">
        <v>302231.83737230767</v>
      </c>
      <c r="R8" s="52">
        <v>289188.31119845808</v>
      </c>
      <c r="S8" s="52">
        <v>247521.25676251296</v>
      </c>
      <c r="T8" s="52">
        <v>323749.93106463039</v>
      </c>
      <c r="U8" s="52">
        <v>354097.19614852499</v>
      </c>
      <c r="V8" s="52">
        <v>433933.54671538435</v>
      </c>
      <c r="W8" s="52">
        <v>417314.13899807213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127543.14485170413</v>
      </c>
      <c r="D9" s="36">
        <v>133364.15691881999</v>
      </c>
      <c r="E9" s="36">
        <v>139450.83737230767</v>
      </c>
      <c r="F9" s="36">
        <v>145815.31119845808</v>
      </c>
      <c r="G9" s="36">
        <v>152470.25676251296</v>
      </c>
      <c r="H9" s="36">
        <v>159428.93106463039</v>
      </c>
      <c r="I9" s="36">
        <v>166705.19614852499</v>
      </c>
      <c r="J9" s="36">
        <v>174313.54671538435</v>
      </c>
      <c r="K9" s="36">
        <v>182269.13899807213</v>
      </c>
      <c r="L9" s="36">
        <v>190587.82095314097</v>
      </c>
      <c r="M9" s="36">
        <v>199286.16383078787</v>
      </c>
      <c r="N9" s="36">
        <v>208381.49518565647</v>
      </c>
      <c r="O9" s="36">
        <v>164262.14485170413</v>
      </c>
      <c r="P9" s="36">
        <v>182206.15691881999</v>
      </c>
      <c r="Q9" s="36">
        <v>223085.83737230767</v>
      </c>
      <c r="R9" s="36">
        <v>236111.31119845808</v>
      </c>
      <c r="S9" s="36">
        <v>202031.25676251296</v>
      </c>
      <c r="T9" s="36">
        <v>232365.93106463039</v>
      </c>
      <c r="U9" s="36">
        <v>268413.19614852499</v>
      </c>
      <c r="V9" s="36">
        <v>357853.54671538435</v>
      </c>
      <c r="W9" s="36">
        <v>359050.13899807213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301.81787234447864</v>
      </c>
      <c r="C11" s="54">
        <v>299.60007510992591</v>
      </c>
      <c r="D11" s="54">
        <v>296.32556401679028</v>
      </c>
      <c r="E11" s="54">
        <v>295.72443186104141</v>
      </c>
      <c r="F11" s="54">
        <v>292.01463231548149</v>
      </c>
      <c r="G11" s="54">
        <v>288.2215952442881</v>
      </c>
      <c r="H11" s="54">
        <v>284.36431760266197</v>
      </c>
      <c r="I11" s="54">
        <v>280.35887646312744</v>
      </c>
      <c r="J11" s="54">
        <v>275.70047164790799</v>
      </c>
      <c r="K11" s="54">
        <v>270.22130619081662</v>
      </c>
      <c r="L11" s="54">
        <v>264.74678095994966</v>
      </c>
      <c r="M11" s="54">
        <v>260.47831320369738</v>
      </c>
      <c r="N11" s="54">
        <v>258.29154508142273</v>
      </c>
      <c r="O11" s="54">
        <v>258.01043003292847</v>
      </c>
      <c r="P11" s="54">
        <v>256.94636942860996</v>
      </c>
      <c r="Q11" s="54">
        <v>256.45255330589231</v>
      </c>
      <c r="R11" s="54">
        <v>260.64103041537845</v>
      </c>
      <c r="S11" s="54">
        <v>265.9688294520671</v>
      </c>
      <c r="T11" s="54">
        <v>269.05505342325216</v>
      </c>
      <c r="U11" s="54">
        <v>273.9045628646503</v>
      </c>
      <c r="V11" s="54">
        <v>260.82295514137769</v>
      </c>
      <c r="W11" s="54">
        <v>260.45651011568765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1495.9782181641037</v>
      </c>
      <c r="C13" s="35">
        <v>1489.1307692696196</v>
      </c>
      <c r="D13" s="35">
        <v>1478.9836466327474</v>
      </c>
      <c r="E13" s="35">
        <v>1466.1458477248759</v>
      </c>
      <c r="F13" s="35">
        <v>1451.8766574319486</v>
      </c>
      <c r="G13" s="35">
        <v>1439.4117719214241</v>
      </c>
      <c r="H13" s="35">
        <v>1424.1980671614529</v>
      </c>
      <c r="I13" s="35">
        <v>1405.7488031676362</v>
      </c>
      <c r="J13" s="35">
        <v>1382.4880114831442</v>
      </c>
      <c r="K13" s="35">
        <v>1357.7774908418507</v>
      </c>
      <c r="L13" s="35">
        <v>1337.0228669775488</v>
      </c>
      <c r="M13" s="35">
        <v>1311.2538794440682</v>
      </c>
      <c r="N13" s="35">
        <v>1278.6591724722127</v>
      </c>
      <c r="O13" s="35">
        <v>1247.3172815859004</v>
      </c>
      <c r="P13" s="35">
        <v>1211.0539414229943</v>
      </c>
      <c r="Q13" s="35">
        <v>1159.0965509061973</v>
      </c>
      <c r="R13" s="35">
        <v>1107.46892224677</v>
      </c>
      <c r="S13" s="35">
        <v>1063.4644164361903</v>
      </c>
      <c r="T13" s="35">
        <v>1011.0786741750082</v>
      </c>
      <c r="U13" s="35">
        <v>955.75668372595555</v>
      </c>
      <c r="V13" s="35">
        <v>889.61084141371691</v>
      </c>
      <c r="W13" s="35">
        <v>828.676895595931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1411.9250671528087</v>
      </c>
      <c r="D14" s="36">
        <v>1379.132290755419</v>
      </c>
      <c r="E14" s="36">
        <v>1365.9504329917265</v>
      </c>
      <c r="F14" s="36">
        <v>1349.2508052174328</v>
      </c>
      <c r="G14" s="36">
        <v>1343.9536502823298</v>
      </c>
      <c r="H14" s="36">
        <v>1323.6011267830181</v>
      </c>
      <c r="I14" s="36">
        <v>1299.4642365837992</v>
      </c>
      <c r="J14" s="36">
        <v>1277.6525174442629</v>
      </c>
      <c r="K14" s="36">
        <v>1245.7724852574622</v>
      </c>
      <c r="L14" s="36">
        <v>1225.4954887254451</v>
      </c>
      <c r="M14" s="36">
        <v>1176.6748646110238</v>
      </c>
      <c r="N14" s="36">
        <v>1085.9177910952505</v>
      </c>
      <c r="O14" s="36">
        <v>989.94545649396457</v>
      </c>
      <c r="P14" s="36">
        <v>882.71519601093382</v>
      </c>
      <c r="Q14" s="36">
        <v>762.71565194036918</v>
      </c>
      <c r="R14" s="36">
        <v>720.55644594092757</v>
      </c>
      <c r="S14" s="36">
        <v>701.08971176873467</v>
      </c>
      <c r="T14" s="36">
        <v>689.83303052785516</v>
      </c>
      <c r="U14" s="36">
        <v>675.26158166145899</v>
      </c>
      <c r="V14" s="36">
        <v>668.68679899739959</v>
      </c>
      <c r="W14" s="36">
        <v>658.27559514783889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0.46468910141975972</v>
      </c>
      <c r="C16" s="44">
        <f>C7/RES_summary!C$6</f>
        <v>0.47040476784272428</v>
      </c>
      <c r="D16" s="44">
        <f>D7/RES_summary!D$6</f>
        <v>0.4785726733165187</v>
      </c>
      <c r="E16" s="44">
        <f>E7/RES_summary!E$6</f>
        <v>0.49432170436975831</v>
      </c>
      <c r="F16" s="44">
        <f>F7/RES_summary!F$6</f>
        <v>0.51115212103060104</v>
      </c>
      <c r="G16" s="44">
        <f>G7/RES_summary!G$6</f>
        <v>0.52776018835162353</v>
      </c>
      <c r="H16" s="44">
        <f>H7/RES_summary!H$6</f>
        <v>0.54839410059857385</v>
      </c>
      <c r="I16" s="44">
        <f>I7/RES_summary!I$6</f>
        <v>0.56898167803022082</v>
      </c>
      <c r="J16" s="44">
        <f>J7/RES_summary!J$6</f>
        <v>0.59059639245521134</v>
      </c>
      <c r="K16" s="44">
        <f>K7/RES_summary!K$6</f>
        <v>0.61314750361986192</v>
      </c>
      <c r="L16" s="44">
        <f>L7/RES_summary!L$6</f>
        <v>0.63358221238996315</v>
      </c>
      <c r="M16" s="44">
        <f>M7/RES_summary!M$6</f>
        <v>0.64941521703108296</v>
      </c>
      <c r="N16" s="44">
        <f>N7/RES_summary!N$6</f>
        <v>0.65781607323375368</v>
      </c>
      <c r="O16" s="44">
        <f>O7/RES_summary!O$6</f>
        <v>0.6659943382873319</v>
      </c>
      <c r="P16" s="44">
        <f>P7/RES_summary!P$6</f>
        <v>0.6745466265160498</v>
      </c>
      <c r="Q16" s="44">
        <f>Q7/RES_summary!Q$6</f>
        <v>0.68332235526962715</v>
      </c>
      <c r="R16" s="44">
        <f>R7/RES_summary!R$6</f>
        <v>0.68810917752125766</v>
      </c>
      <c r="S16" s="44">
        <f>S7/RES_summary!S$6</f>
        <v>0.69285882648618868</v>
      </c>
      <c r="T16" s="44">
        <f>T7/RES_summary!T$6</f>
        <v>0.69736723662851141</v>
      </c>
      <c r="U16" s="44">
        <f>U7/RES_summary!U$6</f>
        <v>0.70152149696402399</v>
      </c>
      <c r="V16" s="44">
        <f>V7/RES_summary!V$6</f>
        <v>0.70510957538153651</v>
      </c>
      <c r="W16" s="44">
        <f>W7/RES_summary!W$6</f>
        <v>0.70790677219742082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2">B13*B16</f>
        <v>695.16477394221067</v>
      </c>
      <c r="C17" s="52">
        <f t="shared" si="2"/>
        <v>700.49421380573278</v>
      </c>
      <c r="D17" s="52">
        <f t="shared" si="2"/>
        <v>707.80115756044734</v>
      </c>
      <c r="E17" s="52">
        <f t="shared" si="2"/>
        <v>724.74771430200485</v>
      </c>
      <c r="F17" s="52">
        <f t="shared" si="2"/>
        <v>742.12983292115985</v>
      </c>
      <c r="G17" s="52">
        <f t="shared" si="2"/>
        <v>759.66422786479495</v>
      </c>
      <c r="H17" s="52">
        <f t="shared" si="2"/>
        <v>781.02181811523224</v>
      </c>
      <c r="I17" s="52">
        <f t="shared" si="2"/>
        <v>799.84531291529629</v>
      </c>
      <c r="J17" s="52">
        <f t="shared" si="2"/>
        <v>816.49243219452376</v>
      </c>
      <c r="K17" s="52">
        <f t="shared" si="2"/>
        <v>832.51787898092073</v>
      </c>
      <c r="L17" s="52">
        <f t="shared" si="2"/>
        <v>847.11390607560679</v>
      </c>
      <c r="M17" s="52">
        <f t="shared" si="2"/>
        <v>851.54822270201896</v>
      </c>
      <c r="N17" s="52">
        <f t="shared" si="2"/>
        <v>841.12255583999195</v>
      </c>
      <c r="O17" s="52">
        <f t="shared" si="2"/>
        <v>830.70624758415545</v>
      </c>
      <c r="P17" s="52">
        <f t="shared" si="2"/>
        <v>816.91235071584663</v>
      </c>
      <c r="Q17" s="52">
        <f t="shared" si="2"/>
        <v>792.03658515012398</v>
      </c>
      <c r="R17" s="52">
        <f t="shared" ref="R17:V17" si="3">R13*R16</f>
        <v>762.05952921757853</v>
      </c>
      <c r="S17" s="52">
        <f t="shared" si="3"/>
        <v>736.83070758179826</v>
      </c>
      <c r="T17" s="52">
        <f t="shared" si="3"/>
        <v>705.09314102344456</v>
      </c>
      <c r="U17" s="52">
        <f t="shared" si="3"/>
        <v>670.48385950080353</v>
      </c>
      <c r="V17" s="52">
        <f t="shared" si="3"/>
        <v>627.27312264403736</v>
      </c>
      <c r="W17" s="52">
        <f t="shared" ref="W17" si="4">W13*W16</f>
        <v>586.62598635589461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209.81315300006844</v>
      </c>
      <c r="C18" s="36">
        <f>C3*11630*1000/RES_summary!C$6</f>
        <v>209.86811907026603</v>
      </c>
      <c r="D18" s="36">
        <f>D3*11630*1000/RES_summary!D$6</f>
        <v>209.7395772258366</v>
      </c>
      <c r="E18" s="36">
        <f>E3*11630*1000/RES_summary!E$6</f>
        <v>214.32560605454876</v>
      </c>
      <c r="F18" s="36">
        <f>F3*11630*1000/RES_summary!F$6</f>
        <v>216.71277029082225</v>
      </c>
      <c r="G18" s="36">
        <f>G3*11630*1000/RES_summary!G$6</f>
        <v>218.95163560521155</v>
      </c>
      <c r="H18" s="36">
        <f>H3*11630*1000/RES_summary!H$6</f>
        <v>222.09473634112834</v>
      </c>
      <c r="I18" s="36">
        <f>I3*11630*1000/RES_summary!I$6</f>
        <v>224.24373327323104</v>
      </c>
      <c r="J18" s="36">
        <f>J3*11630*1000/RES_summary!J$6</f>
        <v>225.10734865297772</v>
      </c>
      <c r="K18" s="36">
        <f>K3*11630*1000/RES_summary!K$6</f>
        <v>224.96406868543261</v>
      </c>
      <c r="L18" s="36">
        <f>L3*11630*1000/RES_summary!L$6</f>
        <v>224.27067973992607</v>
      </c>
      <c r="M18" s="36">
        <f>M3*11630*1000/RES_summary!M$6</f>
        <v>221.80984466102836</v>
      </c>
      <c r="N18" s="36">
        <f>N3*11630*1000/RES_summary!N$6</f>
        <v>217.25484455074678</v>
      </c>
      <c r="O18" s="36">
        <f>O3*11630*1000/RES_summary!O$6</f>
        <v>214.33087617022827</v>
      </c>
      <c r="P18" s="36">
        <f>P3*11630*1000/RES_summary!P$6</f>
        <v>209.90266265782807</v>
      </c>
      <c r="Q18" s="36">
        <f>Q3*11630*1000/RES_summary!Q$6</f>
        <v>203.11980457342915</v>
      </c>
      <c r="R18" s="36">
        <f>R3*11630*1000/RES_summary!R$6</f>
        <v>198.62398093312785</v>
      </c>
      <c r="S18" s="36">
        <f>S3*11630*1000/RES_summary!S$6</f>
        <v>195.97400079986923</v>
      </c>
      <c r="T18" s="36">
        <f>T3*11630*1000/RES_summary!T$6</f>
        <v>189.70887272643157</v>
      </c>
      <c r="U18" s="36">
        <f>U3*11630*1000/RES_summary!U$6</f>
        <v>183.64858844437117</v>
      </c>
      <c r="V18" s="36">
        <f>V3*11630*1000/RES_summary!V$6</f>
        <v>163.60722952877765</v>
      </c>
      <c r="W18" s="36">
        <f>W3*11630*1000/RES_summary!W$6</f>
        <v>152.7905571494293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41.489426837769258</v>
      </c>
      <c r="C3" s="49">
        <f t="shared" ref="C3:W3" si="0">C5*C11/11630</f>
        <v>42.835762423432271</v>
      </c>
      <c r="D3" s="49">
        <f t="shared" si="0"/>
        <v>43.757021057809794</v>
      </c>
      <c r="E3" s="49">
        <f t="shared" si="0"/>
        <v>44.517445938257936</v>
      </c>
      <c r="F3" s="49">
        <f t="shared" si="0"/>
        <v>45.705134777383094</v>
      </c>
      <c r="G3" s="49">
        <f t="shared" si="0"/>
        <v>45.779596192824634</v>
      </c>
      <c r="H3" s="49">
        <f t="shared" si="0"/>
        <v>46.074104545884147</v>
      </c>
      <c r="I3" s="49">
        <f t="shared" si="0"/>
        <v>46.894351181628132</v>
      </c>
      <c r="J3" s="49">
        <f t="shared" si="0"/>
        <v>48.607938201051638</v>
      </c>
      <c r="K3" s="49">
        <f t="shared" si="0"/>
        <v>50.286104593135029</v>
      </c>
      <c r="L3" s="49">
        <f t="shared" si="0"/>
        <v>50.564014273687981</v>
      </c>
      <c r="M3" s="49">
        <f t="shared" si="0"/>
        <v>51.220625998245239</v>
      </c>
      <c r="N3" s="49">
        <f t="shared" si="0"/>
        <v>52.180000316811316</v>
      </c>
      <c r="O3" s="49">
        <f t="shared" si="0"/>
        <v>53.452308003990076</v>
      </c>
      <c r="P3" s="49">
        <f t="shared" si="0"/>
        <v>54.327100655827302</v>
      </c>
      <c r="Q3" s="49">
        <f t="shared" si="0"/>
        <v>55.188843037344448</v>
      </c>
      <c r="R3" s="49">
        <f t="shared" si="0"/>
        <v>56.031175566800606</v>
      </c>
      <c r="S3" s="49">
        <f t="shared" si="0"/>
        <v>57.625392094102743</v>
      </c>
      <c r="T3" s="49">
        <f t="shared" si="0"/>
        <v>60.351754341288121</v>
      </c>
      <c r="U3" s="49">
        <f t="shared" si="0"/>
        <v>63.434676463554609</v>
      </c>
      <c r="V3" s="49">
        <f t="shared" si="0"/>
        <v>64.528695801657747</v>
      </c>
      <c r="W3" s="49">
        <f t="shared" si="0"/>
        <v>68.750182125562489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1018.2237281653116</v>
      </c>
      <c r="C5" s="49">
        <f t="shared" ref="C5:W5" si="1">C7*C13/1000000</f>
        <v>1050.2538598448364</v>
      </c>
      <c r="D5" s="49">
        <f t="shared" si="1"/>
        <v>1073.2047265238059</v>
      </c>
      <c r="E5" s="49">
        <f t="shared" si="1"/>
        <v>1090.9652508802135</v>
      </c>
      <c r="F5" s="49">
        <f t="shared" si="1"/>
        <v>1119.1362672098212</v>
      </c>
      <c r="G5" s="49">
        <f t="shared" si="1"/>
        <v>1118.1990509964239</v>
      </c>
      <c r="H5" s="49">
        <f t="shared" si="1"/>
        <v>1123.2735379335395</v>
      </c>
      <c r="I5" s="49">
        <f t="shared" si="1"/>
        <v>1142.9123803932982</v>
      </c>
      <c r="J5" s="49">
        <f t="shared" si="1"/>
        <v>1187.1422900384575</v>
      </c>
      <c r="K5" s="49">
        <f t="shared" si="1"/>
        <v>1234.781058346329</v>
      </c>
      <c r="L5" s="49">
        <f t="shared" si="1"/>
        <v>1243.5372315611353</v>
      </c>
      <c r="M5" s="49">
        <f t="shared" si="1"/>
        <v>1257.6295132319935</v>
      </c>
      <c r="N5" s="49">
        <f t="shared" si="1"/>
        <v>1277.4501575799179</v>
      </c>
      <c r="O5" s="49">
        <f t="shared" si="1"/>
        <v>1304.9729853104975</v>
      </c>
      <c r="P5" s="49">
        <f t="shared" si="1"/>
        <v>1323.1148157204595</v>
      </c>
      <c r="Q5" s="49">
        <f t="shared" si="1"/>
        <v>1339.0180459026569</v>
      </c>
      <c r="R5" s="49">
        <f t="shared" si="1"/>
        <v>1359.0734028518084</v>
      </c>
      <c r="S5" s="49">
        <f t="shared" si="1"/>
        <v>1379.3826775860455</v>
      </c>
      <c r="T5" s="49">
        <f t="shared" si="1"/>
        <v>1414.5741922630605</v>
      </c>
      <c r="U5" s="49">
        <f t="shared" si="1"/>
        <v>1445.8567536000166</v>
      </c>
      <c r="V5" s="49">
        <f t="shared" si="1"/>
        <v>1475.192167802094</v>
      </c>
      <c r="W5" s="49">
        <f t="shared" si="1"/>
        <v>1490.6119004952138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1726613</v>
      </c>
      <c r="C7" s="35">
        <v>1791899</v>
      </c>
      <c r="D7" s="35">
        <v>1844931</v>
      </c>
      <c r="E7" s="35">
        <v>1892107</v>
      </c>
      <c r="F7" s="35">
        <v>1963818</v>
      </c>
      <c r="G7" s="35">
        <v>1980959</v>
      </c>
      <c r="H7" s="35">
        <v>2014505</v>
      </c>
      <c r="I7" s="35">
        <v>2083165</v>
      </c>
      <c r="J7" s="35">
        <v>2212004</v>
      </c>
      <c r="K7" s="35">
        <v>2355293</v>
      </c>
      <c r="L7" s="35">
        <v>2420919</v>
      </c>
      <c r="M7" s="35">
        <v>2510947</v>
      </c>
      <c r="N7" s="35">
        <v>2623633</v>
      </c>
      <c r="O7" s="35">
        <v>2760992</v>
      </c>
      <c r="P7" s="35">
        <v>2880699</v>
      </c>
      <c r="Q7" s="35">
        <v>3001710</v>
      </c>
      <c r="R7" s="35">
        <v>3111264</v>
      </c>
      <c r="S7" s="35">
        <v>3215695</v>
      </c>
      <c r="T7" s="35">
        <v>3357857</v>
      </c>
      <c r="U7" s="35">
        <v>3499871</v>
      </c>
      <c r="V7" s="35">
        <v>3619016</v>
      </c>
      <c r="W7" s="35">
        <v>3704880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144200.70619690046</v>
      </c>
      <c r="D8" s="52">
        <v>136037.48484125803</v>
      </c>
      <c r="E8" s="52">
        <v>134484.321170724</v>
      </c>
      <c r="F8" s="52">
        <v>163545.20782648562</v>
      </c>
      <c r="G8" s="52">
        <v>113735.70728600002</v>
      </c>
      <c r="H8" s="52">
        <v>135147.98140215292</v>
      </c>
      <c r="I8" s="52">
        <v>175528.82247366733</v>
      </c>
      <c r="J8" s="52">
        <v>241247.68592614122</v>
      </c>
      <c r="K8" s="52">
        <v>261524.72468720051</v>
      </c>
      <c r="L8" s="52">
        <v>189990.82534359442</v>
      </c>
      <c r="M8" s="52">
        <v>220839.64617259754</v>
      </c>
      <c r="N8" s="52">
        <v>250278.65714488598</v>
      </c>
      <c r="O8" s="52">
        <v>282084.18200108083</v>
      </c>
      <c r="P8" s="52">
        <v>271934.44250945281</v>
      </c>
      <c r="Q8" s="52">
        <v>281129.60501785856</v>
      </c>
      <c r="R8" s="52">
        <v>253754.70619690046</v>
      </c>
      <c r="S8" s="52">
        <v>240468.48484125827</v>
      </c>
      <c r="T8" s="52">
        <v>276646.321170724</v>
      </c>
      <c r="U8" s="52">
        <v>305559.20782648586</v>
      </c>
      <c r="V8" s="52">
        <v>232880.70728600025</v>
      </c>
      <c r="W8" s="52">
        <v>221011.98140215315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78914.706196900457</v>
      </c>
      <c r="D9" s="36">
        <v>83005.484841258032</v>
      </c>
      <c r="E9" s="36">
        <v>87308.321170723997</v>
      </c>
      <c r="F9" s="36">
        <v>91834.207826485625</v>
      </c>
      <c r="G9" s="36">
        <v>96594.707286000019</v>
      </c>
      <c r="H9" s="36">
        <v>101601.98140215315</v>
      </c>
      <c r="I9" s="36">
        <v>106868.82247366756</v>
      </c>
      <c r="J9" s="36">
        <v>112408.68592614122</v>
      </c>
      <c r="K9" s="36">
        <v>118235.72468720051</v>
      </c>
      <c r="L9" s="36">
        <v>124364.82534359442</v>
      </c>
      <c r="M9" s="36">
        <v>130811.64617259754</v>
      </c>
      <c r="N9" s="36">
        <v>137592.65714488598</v>
      </c>
      <c r="O9" s="36">
        <v>144725.18200108083</v>
      </c>
      <c r="P9" s="36">
        <v>152227.44250945281</v>
      </c>
      <c r="Q9" s="36">
        <v>160118.60501785856</v>
      </c>
      <c r="R9" s="36">
        <v>144200.70619690046</v>
      </c>
      <c r="S9" s="36">
        <v>136037.48484125827</v>
      </c>
      <c r="T9" s="36">
        <v>134484.321170724</v>
      </c>
      <c r="U9" s="36">
        <v>163545.20782648586</v>
      </c>
      <c r="V9" s="36">
        <v>113735.70728600025</v>
      </c>
      <c r="W9" s="36">
        <v>135147.98140215315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473.88606332391191</v>
      </c>
      <c r="C11" s="54">
        <v>474.34238142968405</v>
      </c>
      <c r="D11" s="54">
        <v>474.18180550758092</v>
      </c>
      <c r="E11" s="54">
        <v>474.56864079237909</v>
      </c>
      <c r="F11" s="54">
        <v>474.96514324051265</v>
      </c>
      <c r="G11" s="54">
        <v>476.13768161233509</v>
      </c>
      <c r="H11" s="54">
        <v>477.03592915970279</v>
      </c>
      <c r="I11" s="54">
        <v>477.18557747590319</v>
      </c>
      <c r="J11" s="54">
        <v>476.19424059092125</v>
      </c>
      <c r="K11" s="54">
        <v>473.62841571394523</v>
      </c>
      <c r="L11" s="54">
        <v>472.89254481326782</v>
      </c>
      <c r="M11" s="54">
        <v>473.66563371171839</v>
      </c>
      <c r="N11" s="54">
        <v>475.05055291877449</v>
      </c>
      <c r="O11" s="54">
        <v>476.37027669081806</v>
      </c>
      <c r="P11" s="54">
        <v>477.52785557255817</v>
      </c>
      <c r="Q11" s="54">
        <v>479.34099655216784</v>
      </c>
      <c r="R11" s="54">
        <v>479.47562690471199</v>
      </c>
      <c r="S11" s="54">
        <v>485.85742081903817</v>
      </c>
      <c r="T11" s="54">
        <v>496.1852880026629</v>
      </c>
      <c r="U11" s="54">
        <v>510.24784124308263</v>
      </c>
      <c r="V11" s="54">
        <v>508.72608230520348</v>
      </c>
      <c r="W11" s="54">
        <v>536.40026478700383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589.72319110612023</v>
      </c>
      <c r="C13" s="35">
        <v>586.11219708523549</v>
      </c>
      <c r="D13" s="35">
        <v>581.70453340737731</v>
      </c>
      <c r="E13" s="35">
        <v>576.58750318042985</v>
      </c>
      <c r="F13" s="35">
        <v>569.87779275361629</v>
      </c>
      <c r="G13" s="35">
        <v>564.47359637247609</v>
      </c>
      <c r="H13" s="35">
        <v>557.59282698903178</v>
      </c>
      <c r="I13" s="35">
        <v>548.64227288443215</v>
      </c>
      <c r="J13" s="35">
        <v>536.68180077362319</v>
      </c>
      <c r="K13" s="35">
        <v>524.25794087883287</v>
      </c>
      <c r="L13" s="35">
        <v>513.66329545149392</v>
      </c>
      <c r="M13" s="35">
        <v>500.85864545607433</v>
      </c>
      <c r="N13" s="35">
        <v>486.90123869455749</v>
      </c>
      <c r="O13" s="35">
        <v>472.64642031215504</v>
      </c>
      <c r="P13" s="35">
        <v>459.30338980936898</v>
      </c>
      <c r="Q13" s="35">
        <v>446.08508013854004</v>
      </c>
      <c r="R13" s="35">
        <v>436.82355558763521</v>
      </c>
      <c r="S13" s="35">
        <v>428.95320532141437</v>
      </c>
      <c r="T13" s="35">
        <v>421.27291074725952</v>
      </c>
      <c r="U13" s="35">
        <v>413.11715591803716</v>
      </c>
      <c r="V13" s="35">
        <v>407.62244980461372</v>
      </c>
      <c r="W13" s="35">
        <v>402.33743076569652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544.85145125351448</v>
      </c>
      <c r="D14" s="36">
        <v>528.53907261493669</v>
      </c>
      <c r="E14" s="36">
        <v>514.91702173531542</v>
      </c>
      <c r="F14" s="36">
        <v>503.39462412797656</v>
      </c>
      <c r="G14" s="36">
        <v>492.6062724556586</v>
      </c>
      <c r="H14" s="36">
        <v>480.89161937909876</v>
      </c>
      <c r="I14" s="36">
        <v>470.93043930767737</v>
      </c>
      <c r="J14" s="36">
        <v>458.11804657643393</v>
      </c>
      <c r="K14" s="36">
        <v>448.77254842167559</v>
      </c>
      <c r="L14" s="36">
        <v>432.11031232332147</v>
      </c>
      <c r="M14" s="36">
        <v>413.12755506908536</v>
      </c>
      <c r="N14" s="36">
        <v>403.39926042407291</v>
      </c>
      <c r="O14" s="36">
        <v>400.13099314175167</v>
      </c>
      <c r="P14" s="36">
        <v>396.83786498214101</v>
      </c>
      <c r="Q14" s="36">
        <v>392.4484754345994</v>
      </c>
      <c r="R14" s="36">
        <v>388.65612571452164</v>
      </c>
      <c r="S14" s="36">
        <v>383.46147884607655</v>
      </c>
      <c r="T14" s="36">
        <v>377.52094574172173</v>
      </c>
      <c r="U14" s="36">
        <v>371.81121317481632</v>
      </c>
      <c r="V14" s="36">
        <v>366.54962967159111</v>
      </c>
      <c r="W14" s="36">
        <v>363.83214980142179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0.40529993871017189</v>
      </c>
      <c r="C16" s="44">
        <f>C7/RES_summary!C$6</f>
        <v>0.41804453778395445</v>
      </c>
      <c r="D16" s="44">
        <f>D7/RES_summary!D$6</f>
        <v>0.42753408582146624</v>
      </c>
      <c r="E16" s="44">
        <f>E7/RES_summary!E$6</f>
        <v>0.43526821196547222</v>
      </c>
      <c r="F16" s="44">
        <f>F7/RES_summary!F$6</f>
        <v>0.44830786903448727</v>
      </c>
      <c r="G16" s="44">
        <f>G7/RES_summary!G$6</f>
        <v>0.45680318777282508</v>
      </c>
      <c r="H16" s="44">
        <f>H7/RES_summary!H$6</f>
        <v>0.46779295853174913</v>
      </c>
      <c r="I16" s="44">
        <f>I7/RES_summary!I$6</f>
        <v>0.48117402706834161</v>
      </c>
      <c r="J16" s="44">
        <f>J7/RES_summary!J$6</f>
        <v>0.49356767789099715</v>
      </c>
      <c r="K16" s="44">
        <f>K7/RES_summary!K$6</f>
        <v>0.51144784054714421</v>
      </c>
      <c r="L16" s="44">
        <f>L7/RES_summary!L$6</f>
        <v>0.53131925652319911</v>
      </c>
      <c r="M16" s="44">
        <f>M7/RES_summary!M$6</f>
        <v>0.54962813402453836</v>
      </c>
      <c r="N16" s="44">
        <f>N7/RES_summary!N$6</f>
        <v>0.57049601173159536</v>
      </c>
      <c r="O16" s="44">
        <f>O7/RES_summary!O$6</f>
        <v>0.58855208519854363</v>
      </c>
      <c r="P16" s="44">
        <f>P7/RES_summary!P$6</f>
        <v>0.60840497605197896</v>
      </c>
      <c r="Q16" s="44">
        <f>Q7/RES_summary!Q$6</f>
        <v>0.6266807659104503</v>
      </c>
      <c r="R16" s="44">
        <f>R7/RES_summary!R$6</f>
        <v>0.643665091672599</v>
      </c>
      <c r="S16" s="44">
        <f>S7/RES_summary!S$6</f>
        <v>0.66082410691405535</v>
      </c>
      <c r="T16" s="44">
        <f>T7/RES_summary!T$6</f>
        <v>0.67620053361300791</v>
      </c>
      <c r="U16" s="44">
        <f>U7/RES_summary!U$6</f>
        <v>0.69187852932832927</v>
      </c>
      <c r="V16" s="44">
        <f>V7/RES_summary!V$6</f>
        <v>0.70399804538792865</v>
      </c>
      <c r="W16" s="44">
        <f>W7/RES_summary!W$6</f>
        <v>0.71211347131675484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2">B13*B16</f>
        <v>239.01477321127751</v>
      </c>
      <c r="C17" s="52">
        <f t="shared" si="2"/>
        <v>245.0210025200353</v>
      </c>
      <c r="D17" s="52">
        <f t="shared" si="2"/>
        <v>248.69851590852562</v>
      </c>
      <c r="E17" s="52">
        <f t="shared" si="2"/>
        <v>250.97021155098173</v>
      </c>
      <c r="F17" s="52">
        <f t="shared" si="2"/>
        <v>255.4806988794509</v>
      </c>
      <c r="G17" s="52">
        <f t="shared" si="2"/>
        <v>257.85333823653809</v>
      </c>
      <c r="H17" s="52">
        <f t="shared" si="2"/>
        <v>260.8379981932809</v>
      </c>
      <c r="I17" s="52">
        <f t="shared" si="2"/>
        <v>263.99241186373024</v>
      </c>
      <c r="J17" s="52">
        <f t="shared" si="2"/>
        <v>264.88879017419595</v>
      </c>
      <c r="K17" s="52">
        <f t="shared" si="2"/>
        <v>268.13059175217148</v>
      </c>
      <c r="L17" s="52">
        <f t="shared" si="2"/>
        <v>272.91920024254409</v>
      </c>
      <c r="M17" s="52">
        <f t="shared" si="2"/>
        <v>275.28600271207995</v>
      </c>
      <c r="N17" s="52">
        <f t="shared" si="2"/>
        <v>277.77521478241857</v>
      </c>
      <c r="O17" s="52">
        <f t="shared" si="2"/>
        <v>278.17703623634611</v>
      </c>
      <c r="P17" s="52">
        <f t="shared" si="2"/>
        <v>279.44246787756191</v>
      </c>
      <c r="Q17" s="52">
        <f t="shared" si="2"/>
        <v>279.55293968244484</v>
      </c>
      <c r="R17" s="52">
        <f t="shared" ref="R17:V17" si="3">R13*R16</f>
        <v>281.16807395206587</v>
      </c>
      <c r="S17" s="52">
        <f t="shared" si="3"/>
        <v>283.46261881444508</v>
      </c>
      <c r="T17" s="52">
        <f t="shared" si="3"/>
        <v>284.86496704400196</v>
      </c>
      <c r="U17" s="52">
        <f t="shared" si="3"/>
        <v>285.82689027687366</v>
      </c>
      <c r="V17" s="52">
        <f t="shared" si="3"/>
        <v>286.96540791868711</v>
      </c>
      <c r="W17" s="52">
        <f t="shared" ref="W17" si="4">W13*W16</f>
        <v>286.50990446322464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113.26576995334989</v>
      </c>
      <c r="C18" s="36">
        <f>C3*11630*1000/RES_summary!C$6</f>
        <v>116.22384583564214</v>
      </c>
      <c r="D18" s="36">
        <f>D3*11630*1000/RES_summary!D$6</f>
        <v>117.92831130056049</v>
      </c>
      <c r="E18" s="36">
        <f>E3*11630*1000/RES_summary!E$6</f>
        <v>119.10259217512522</v>
      </c>
      <c r="F18" s="36">
        <f>F3*11630*1000/RES_summary!F$6</f>
        <v>121.34442673846468</v>
      </c>
      <c r="G18" s="36">
        <f>G3*11630*1000/RES_summary!G$6</f>
        <v>122.77369066394651</v>
      </c>
      <c r="H18" s="36">
        <f>H3*11630*1000/RES_summary!H$6</f>
        <v>124.42909682828864</v>
      </c>
      <c r="I18" s="36">
        <f>I3*11630*1000/RES_summary!I$6</f>
        <v>125.97337150445061</v>
      </c>
      <c r="J18" s="36">
        <f>J3*11630*1000/RES_summary!J$6</f>
        <v>126.13851627804914</v>
      </c>
      <c r="K18" s="36">
        <f>K3*11630*1000/RES_summary!K$6</f>
        <v>126.99426737602363</v>
      </c>
      <c r="L18" s="36">
        <f>L3*11630*1000/RES_summary!L$6</f>
        <v>129.06145513109851</v>
      </c>
      <c r="M18" s="36">
        <f>M3*11630*1000/RES_summary!M$6</f>
        <v>130.3935189265832</v>
      </c>
      <c r="N18" s="36">
        <f>N3*11630*1000/RES_summary!N$6</f>
        <v>131.95726936951928</v>
      </c>
      <c r="O18" s="36">
        <f>O3*11630*1000/RES_summary!O$6</f>
        <v>132.51527172093992</v>
      </c>
      <c r="P18" s="36">
        <f>P3*11630*1000/RES_summary!P$6</f>
        <v>133.44156244147561</v>
      </c>
      <c r="Q18" s="36">
        <f>Q3*11630*1000/RES_summary!Q$6</f>
        <v>134.00118469647117</v>
      </c>
      <c r="R18" s="36">
        <f>R3*11630*1000/RES_summary!R$6</f>
        <v>134.81323852375724</v>
      </c>
      <c r="S18" s="36">
        <f>S3*11630*1000/RES_summary!S$6</f>
        <v>137.72241687579643</v>
      </c>
      <c r="T18" s="36">
        <f>T3*11630*1000/RES_summary!T$6</f>
        <v>141.34580571459716</v>
      </c>
      <c r="U18" s="36">
        <f>U3*11630*1000/RES_summary!U$6</f>
        <v>145.8425537329982</v>
      </c>
      <c r="V18" s="36">
        <f>V3*11630*1000/RES_summary!V$6</f>
        <v>145.98678772758834</v>
      </c>
      <c r="W18" s="36">
        <f>W3*11630*1000/RES_summary!W$6</f>
        <v>153.68398861817289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136.68149696874863</v>
      </c>
      <c r="C3" s="49">
        <f t="shared" ref="C3:W3" si="0">C5*C11/11630</f>
        <v>148.96561818167396</v>
      </c>
      <c r="D3" s="49">
        <f t="shared" si="0"/>
        <v>158.14224327045633</v>
      </c>
      <c r="E3" s="49">
        <f t="shared" si="0"/>
        <v>163.56452516880771</v>
      </c>
      <c r="F3" s="49">
        <f t="shared" si="0"/>
        <v>171.78471477223329</v>
      </c>
      <c r="G3" s="49">
        <f t="shared" si="0"/>
        <v>176.20970935967983</v>
      </c>
      <c r="H3" s="49">
        <f t="shared" si="0"/>
        <v>184.15785431742736</v>
      </c>
      <c r="I3" s="49">
        <f t="shared" si="0"/>
        <v>192.58521968078907</v>
      </c>
      <c r="J3" s="49">
        <f t="shared" si="0"/>
        <v>202.67155659529641</v>
      </c>
      <c r="K3" s="49">
        <f t="shared" si="0"/>
        <v>215.31120092216369</v>
      </c>
      <c r="L3" s="49">
        <f t="shared" si="0"/>
        <v>225.15534172877673</v>
      </c>
      <c r="M3" s="49">
        <f t="shared" si="0"/>
        <v>230.88711224200532</v>
      </c>
      <c r="N3" s="49">
        <f t="shared" si="0"/>
        <v>232.43860087709305</v>
      </c>
      <c r="O3" s="49">
        <f t="shared" si="0"/>
        <v>245.80437155177597</v>
      </c>
      <c r="P3" s="49">
        <f t="shared" si="0"/>
        <v>257.76409149195644</v>
      </c>
      <c r="Q3" s="49">
        <f t="shared" si="0"/>
        <v>276.00734798817007</v>
      </c>
      <c r="R3" s="49">
        <f t="shared" si="0"/>
        <v>278.46098627391854</v>
      </c>
      <c r="S3" s="49">
        <f t="shared" si="0"/>
        <v>275.95439723204709</v>
      </c>
      <c r="T3" s="49">
        <f t="shared" si="0"/>
        <v>274.20714523554744</v>
      </c>
      <c r="U3" s="49">
        <f t="shared" si="0"/>
        <v>277.51409073475628</v>
      </c>
      <c r="V3" s="49">
        <f t="shared" si="0"/>
        <v>290.36812572239222</v>
      </c>
      <c r="W3" s="49">
        <f t="shared" si="0"/>
        <v>300.42559397045972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1027.6026173211501</v>
      </c>
      <c r="C5" s="49">
        <f t="shared" ref="C5:W5" si="1">C7*C13/1000000</f>
        <v>1112.0052820508427</v>
      </c>
      <c r="D5" s="49">
        <f t="shared" si="1"/>
        <v>1174.8299248212325</v>
      </c>
      <c r="E5" s="49">
        <f t="shared" si="1"/>
        <v>1211.2640024314976</v>
      </c>
      <c r="F5" s="49">
        <f t="shared" si="1"/>
        <v>1269.6080057169404</v>
      </c>
      <c r="G5" s="49">
        <f t="shared" si="1"/>
        <v>1299.832095650065</v>
      </c>
      <c r="H5" s="49">
        <f t="shared" si="1"/>
        <v>1357.3420643659008</v>
      </c>
      <c r="I5" s="49">
        <f t="shared" si="1"/>
        <v>1421.0879197295087</v>
      </c>
      <c r="J5" s="49">
        <f t="shared" si="1"/>
        <v>1500.3124089514201</v>
      </c>
      <c r="K5" s="49">
        <f t="shared" si="1"/>
        <v>1606.5321979021419</v>
      </c>
      <c r="L5" s="49">
        <f t="shared" si="1"/>
        <v>1688.8431605924206</v>
      </c>
      <c r="M5" s="49">
        <f t="shared" si="1"/>
        <v>1730.0405674093854</v>
      </c>
      <c r="N5" s="49">
        <f t="shared" si="1"/>
        <v>1740.8479426311937</v>
      </c>
      <c r="O5" s="49">
        <f t="shared" si="1"/>
        <v>1843.0706880912339</v>
      </c>
      <c r="P5" s="49">
        <f t="shared" si="1"/>
        <v>1932.0579857668581</v>
      </c>
      <c r="Q5" s="49">
        <f t="shared" si="1"/>
        <v>2066.365103704477</v>
      </c>
      <c r="R5" s="49">
        <f t="shared" si="1"/>
        <v>2054.8564045752687</v>
      </c>
      <c r="S5" s="49">
        <f t="shared" si="1"/>
        <v>2031.6593728558857</v>
      </c>
      <c r="T5" s="49">
        <f t="shared" si="1"/>
        <v>2024.5032154321348</v>
      </c>
      <c r="U5" s="49">
        <f t="shared" si="1"/>
        <v>2045.4510497105518</v>
      </c>
      <c r="V5" s="49">
        <f t="shared" si="1"/>
        <v>2052.7596038058673</v>
      </c>
      <c r="W5" s="49">
        <f t="shared" si="1"/>
        <v>2008.489591878933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2765419.2594456188</v>
      </c>
      <c r="C7" s="35">
        <v>3038395.2448769403</v>
      </c>
      <c r="D7" s="35">
        <v>3270880.7642894378</v>
      </c>
      <c r="E7" s="35">
        <v>3442037.7810811927</v>
      </c>
      <c r="F7" s="35">
        <v>3704644.7392553659</v>
      </c>
      <c r="G7" s="35">
        <v>3905408.1315857475</v>
      </c>
      <c r="H7" s="35">
        <v>4233042.9855845422</v>
      </c>
      <c r="I7" s="35">
        <v>4623806.2812215229</v>
      </c>
      <c r="J7" s="35">
        <v>5124258.9558424307</v>
      </c>
      <c r="K7" s="35">
        <v>5766382.107766916</v>
      </c>
      <c r="L7" s="35">
        <v>6345104.3606172474</v>
      </c>
      <c r="M7" s="35">
        <v>6804588.2166835479</v>
      </c>
      <c r="N7" s="35">
        <v>7200791.0163562195</v>
      </c>
      <c r="O7" s="35">
        <v>8124135.7610490592</v>
      </c>
      <c r="P7" s="35">
        <v>9308204.9759654477</v>
      </c>
      <c r="Q7" s="35">
        <v>11195183.564532105</v>
      </c>
      <c r="R7" s="35">
        <v>12236645.832016049</v>
      </c>
      <c r="S7" s="35">
        <v>13379191.104561618</v>
      </c>
      <c r="T7" s="35">
        <v>14470642.274556894</v>
      </c>
      <c r="U7" s="35">
        <v>15489688.159223158</v>
      </c>
      <c r="V7" s="35">
        <v>16352443.111231286</v>
      </c>
      <c r="W7" s="35">
        <v>16940630.942842085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535591.79304559669</v>
      </c>
      <c r="D8" s="52">
        <v>515379.82244996447</v>
      </c>
      <c r="E8" s="52">
        <v>475895.66682991059</v>
      </c>
      <c r="F8" s="52">
        <v>590876.71769201756</v>
      </c>
      <c r="G8" s="52">
        <v>554381.27112721559</v>
      </c>
      <c r="H8" s="52">
        <v>708558.16654648911</v>
      </c>
      <c r="I8" s="52">
        <v>801100.49503428629</v>
      </c>
      <c r="J8" s="52">
        <v>942475.02311695041</v>
      </c>
      <c r="K8" s="52">
        <v>1177714.9449700816</v>
      </c>
      <c r="L8" s="52">
        <v>1094102.0753002958</v>
      </c>
      <c r="M8" s="52">
        <v>935379.52289621159</v>
      </c>
      <c r="N8" s="52">
        <v>987079.51736468915</v>
      </c>
      <c r="O8" s="52">
        <v>1477726.0158200553</v>
      </c>
      <c r="P8" s="52">
        <v>1892627.3814628776</v>
      </c>
      <c r="Q8" s="52">
        <v>2688079.0836009439</v>
      </c>
      <c r="R8" s="52">
        <v>1983937.290600894</v>
      </c>
      <c r="S8" s="52">
        <v>2320260.2175156493</v>
      </c>
      <c r="T8" s="52">
        <v>2185553.245295573</v>
      </c>
      <c r="U8" s="52">
        <v>1954425.4075624757</v>
      </c>
      <c r="V8" s="52">
        <v>1849834.4693728164</v>
      </c>
      <c r="W8" s="52">
        <v>2065913.847430855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262615.80761427525</v>
      </c>
      <c r="D9" s="36">
        <v>282894.30303746695</v>
      </c>
      <c r="E9" s="36">
        <v>304738.65003815573</v>
      </c>
      <c r="F9" s="36">
        <v>328269.7595178443</v>
      </c>
      <c r="G9" s="36">
        <v>353617.87879683403</v>
      </c>
      <c r="H9" s="36">
        <v>380923.31254769489</v>
      </c>
      <c r="I9" s="36">
        <v>410337.19939730596</v>
      </c>
      <c r="J9" s="36">
        <v>442022.34849604312</v>
      </c>
      <c r="K9" s="36">
        <v>535591.79304559622</v>
      </c>
      <c r="L9" s="36">
        <v>515379.82244996447</v>
      </c>
      <c r="M9" s="36">
        <v>475895.66682991106</v>
      </c>
      <c r="N9" s="36">
        <v>590876.71769201756</v>
      </c>
      <c r="O9" s="36">
        <v>554381.27112721559</v>
      </c>
      <c r="P9" s="36">
        <v>708558.16654649004</v>
      </c>
      <c r="Q9" s="36">
        <v>801100.49503428675</v>
      </c>
      <c r="R9" s="36">
        <v>942475.02311694995</v>
      </c>
      <c r="S9" s="36">
        <v>1177714.9449700806</v>
      </c>
      <c r="T9" s="36">
        <v>1094102.0753002968</v>
      </c>
      <c r="U9" s="36">
        <v>935379.52289621159</v>
      </c>
      <c r="V9" s="36">
        <v>987079.51736468822</v>
      </c>
      <c r="W9" s="36">
        <v>1477726.0158200562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1546.9071243614371</v>
      </c>
      <c r="C11" s="54">
        <v>1557.9693436866758</v>
      </c>
      <c r="D11" s="54">
        <v>1565.4983333143027</v>
      </c>
      <c r="E11" s="54">
        <v>1570.4713620603241</v>
      </c>
      <c r="F11" s="54">
        <v>1573.6008467218942</v>
      </c>
      <c r="G11" s="54">
        <v>1576.6027987085379</v>
      </c>
      <c r="H11" s="54">
        <v>1577.9042747873787</v>
      </c>
      <c r="I11" s="54">
        <v>1576.0925652748467</v>
      </c>
      <c r="J11" s="54">
        <v>1571.0529281369284</v>
      </c>
      <c r="K11" s="54">
        <v>1558.6797886744212</v>
      </c>
      <c r="L11" s="54">
        <v>1550.5031404971455</v>
      </c>
      <c r="M11" s="54">
        <v>1552.1122255505525</v>
      </c>
      <c r="N11" s="54">
        <v>1552.8414986749306</v>
      </c>
      <c r="O11" s="54">
        <v>1551.055453064449</v>
      </c>
      <c r="P11" s="54">
        <v>1551.6078741609767</v>
      </c>
      <c r="Q11" s="54">
        <v>1553.4357657065302</v>
      </c>
      <c r="R11" s="54">
        <v>1576.0231533234844</v>
      </c>
      <c r="S11" s="54">
        <v>1579.6691525594435</v>
      </c>
      <c r="T11" s="54">
        <v>1575.2156256312546</v>
      </c>
      <c r="U11" s="54">
        <v>1577.8861467752708</v>
      </c>
      <c r="V11" s="54">
        <v>1645.0934127359162</v>
      </c>
      <c r="W11" s="54">
        <v>1739.5906217307665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371.59017165706462</v>
      </c>
      <c r="C13" s="35">
        <v>365.98440704046084</v>
      </c>
      <c r="D13" s="35">
        <v>359.17846276993566</v>
      </c>
      <c r="E13" s="35">
        <v>351.90316884058791</v>
      </c>
      <c r="F13" s="35">
        <v>342.70708666443727</v>
      </c>
      <c r="G13" s="35">
        <v>332.82874717687508</v>
      </c>
      <c r="H13" s="35">
        <v>320.65397610850505</v>
      </c>
      <c r="I13" s="35">
        <v>307.3415781930388</v>
      </c>
      <c r="J13" s="35">
        <v>292.78621979883292</v>
      </c>
      <c r="K13" s="35">
        <v>278.60314628443621</v>
      </c>
      <c r="L13" s="35">
        <v>266.16475704871323</v>
      </c>
      <c r="M13" s="35">
        <v>254.24618100587733</v>
      </c>
      <c r="N13" s="35">
        <v>241.75787613846157</v>
      </c>
      <c r="O13" s="35">
        <v>226.86360030168188</v>
      </c>
      <c r="P13" s="35">
        <v>207.56504511402477</v>
      </c>
      <c r="Q13" s="35">
        <v>184.57625922731702</v>
      </c>
      <c r="R13" s="35">
        <v>167.9264426530126</v>
      </c>
      <c r="S13" s="35">
        <v>151.85218276486043</v>
      </c>
      <c r="T13" s="35">
        <v>139.90417128835611</v>
      </c>
      <c r="U13" s="35">
        <v>132.0524357033367</v>
      </c>
      <c r="V13" s="35">
        <v>125.53228834631922</v>
      </c>
      <c r="W13" s="35">
        <v>118.56049509936221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339.78884688669359</v>
      </c>
      <c r="D14" s="36">
        <v>325.86721109593481</v>
      </c>
      <c r="E14" s="36">
        <v>314.50583672151708</v>
      </c>
      <c r="F14" s="36">
        <v>305.1834912007705</v>
      </c>
      <c r="G14" s="36">
        <v>291.54126705546378</v>
      </c>
      <c r="H14" s="36">
        <v>280.93293848240614</v>
      </c>
      <c r="I14" s="36">
        <v>269.90761716565606</v>
      </c>
      <c r="J14" s="36">
        <v>258.3364477613344</v>
      </c>
      <c r="K14" s="36">
        <v>244.71788181220995</v>
      </c>
      <c r="L14" s="36">
        <v>228.73217566878242</v>
      </c>
      <c r="M14" s="36">
        <v>204.05553792161516</v>
      </c>
      <c r="N14" s="36">
        <v>193.63505313796679</v>
      </c>
      <c r="O14" s="36">
        <v>178.54985352603859</v>
      </c>
      <c r="P14" s="36">
        <v>152.19299282598118</v>
      </c>
      <c r="Q14" s="36">
        <v>130.40176005275154</v>
      </c>
      <c r="R14" s="36">
        <v>116.92252146555907</v>
      </c>
      <c r="S14" s="36">
        <v>114.21601464857756</v>
      </c>
      <c r="T14" s="36">
        <v>111.23050476427034</v>
      </c>
      <c r="U14" s="36">
        <v>108.37825028484546</v>
      </c>
      <c r="V14" s="36">
        <v>107.27540878774261</v>
      </c>
      <c r="W14" s="36">
        <v>106.28601576121729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0.64914619336309776</v>
      </c>
      <c r="C16" s="44">
        <f>C7/RES_summary!C$6</f>
        <v>0.70884828651031428</v>
      </c>
      <c r="D16" s="44">
        <f>D7/RES_summary!D$6</f>
        <v>0.7579757819623083</v>
      </c>
      <c r="E16" s="44">
        <f>E7/RES_summary!E$6</f>
        <v>0.79182077466486422</v>
      </c>
      <c r="F16" s="44">
        <f>F7/RES_summary!F$6</f>
        <v>0.84571044189705813</v>
      </c>
      <c r="G16" s="44">
        <f>G7/RES_summary!G$6</f>
        <v>0.90057536983969988</v>
      </c>
      <c r="H16" s="44">
        <f>H7/RES_summary!H$6</f>
        <v>0.98296489798668218</v>
      </c>
      <c r="I16" s="44">
        <f>I7/RES_summary!I$6</f>
        <v>1.0680169303532141</v>
      </c>
      <c r="J16" s="44">
        <f>J7/RES_summary!J$6</f>
        <v>1.1433833726102187</v>
      </c>
      <c r="K16" s="44">
        <f>K7/RES_summary!K$6</f>
        <v>1.2521599974130941</v>
      </c>
      <c r="L16" s="44">
        <f>L7/RES_summary!L$6</f>
        <v>1.3925604827940399</v>
      </c>
      <c r="M16" s="44">
        <f>M7/RES_summary!M$6</f>
        <v>1.4894751360108913</v>
      </c>
      <c r="N16" s="44">
        <f>N7/RES_summary!N$6</f>
        <v>1.5657763704542231</v>
      </c>
      <c r="O16" s="44">
        <f>O7/RES_summary!O$6</f>
        <v>1.7317967754348731</v>
      </c>
      <c r="P16" s="44">
        <f>P7/RES_summary!P$6</f>
        <v>1.9658972442067602</v>
      </c>
      <c r="Q16" s="44">
        <f>Q7/RES_summary!Q$6</f>
        <v>2.3372698264419496</v>
      </c>
      <c r="R16" s="44">
        <f>R7/RES_summary!R$6</f>
        <v>2.5315440159464888</v>
      </c>
      <c r="S16" s="44">
        <f>S7/RES_summary!S$6</f>
        <v>2.7494187144316871</v>
      </c>
      <c r="T16" s="44">
        <f>T7/RES_summary!T$6</f>
        <v>2.9140776476718107</v>
      </c>
      <c r="U16" s="44">
        <f>U7/RES_summary!U$6</f>
        <v>3.0621079072222241</v>
      </c>
      <c r="V16" s="44">
        <f>V7/RES_summary!V$6</f>
        <v>3.1809994726810062</v>
      </c>
      <c r="W16" s="44">
        <f>W7/RES_summary!W$6</f>
        <v>3.2561517530941102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2">B13*B16</f>
        <v>241.21634542232354</v>
      </c>
      <c r="C17" s="52">
        <f t="shared" si="2"/>
        <v>259.42741982012404</v>
      </c>
      <c r="D17" s="52">
        <f t="shared" si="2"/>
        <v>272.24857618206181</v>
      </c>
      <c r="E17" s="52">
        <f t="shared" si="2"/>
        <v>278.64423975837485</v>
      </c>
      <c r="F17" s="52">
        <f t="shared" si="2"/>
        <v>289.83096170423465</v>
      </c>
      <c r="G17" s="52">
        <f t="shared" si="2"/>
        <v>299.73737208209826</v>
      </c>
      <c r="H17" s="52">
        <f t="shared" si="2"/>
        <v>315.19160291452067</v>
      </c>
      <c r="I17" s="52">
        <f t="shared" si="2"/>
        <v>328.24600891164164</v>
      </c>
      <c r="J17" s="52">
        <f t="shared" si="2"/>
        <v>334.76689544738639</v>
      </c>
      <c r="K17" s="52">
        <f t="shared" si="2"/>
        <v>348.85571493079954</v>
      </c>
      <c r="L17" s="52">
        <f t="shared" si="2"/>
        <v>370.65052257851443</v>
      </c>
      <c r="M17" s="52">
        <f t="shared" si="2"/>
        <v>378.69336503397881</v>
      </c>
      <c r="N17" s="52">
        <f t="shared" si="2"/>
        <v>378.538769828802</v>
      </c>
      <c r="O17" s="52">
        <f t="shared" si="2"/>
        <v>392.88165146599857</v>
      </c>
      <c r="P17" s="52">
        <f t="shared" si="2"/>
        <v>408.05155018331317</v>
      </c>
      <c r="Q17" s="52">
        <f t="shared" si="2"/>
        <v>431.40452136953553</v>
      </c>
      <c r="R17" s="52">
        <f t="shared" ref="R17:V17" si="3">R13*R16</f>
        <v>425.11318101741529</v>
      </c>
      <c r="S17" s="52">
        <f t="shared" si="3"/>
        <v>417.50523312100813</v>
      </c>
      <c r="T17" s="52">
        <f t="shared" si="3"/>
        <v>407.69161836744684</v>
      </c>
      <c r="U17" s="52">
        <f t="shared" si="3"/>
        <v>404.35880753514164</v>
      </c>
      <c r="V17" s="52">
        <f t="shared" si="3"/>
        <v>399.31814303408146</v>
      </c>
      <c r="W17" s="52">
        <f t="shared" ref="W17" si="4">W13*W16</f>
        <v>386.05096396549391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373.13928324622168</v>
      </c>
      <c r="C18" s="36">
        <f>C3*11630*1000/RES_summary!C$6</f>
        <v>404.17996699148637</v>
      </c>
      <c r="D18" s="36">
        <f>D3*11630*1000/RES_summary!D$6</f>
        <v>426.20469226020981</v>
      </c>
      <c r="E18" s="36">
        <f>E3*11630*1000/RES_summary!E$6</f>
        <v>437.60279874359838</v>
      </c>
      <c r="F18" s="36">
        <f>F3*11630*1000/RES_summary!F$6</f>
        <v>456.07824674400467</v>
      </c>
      <c r="G18" s="36">
        <f>G3*11630*1000/RES_summary!G$6</f>
        <v>472.56677970217856</v>
      </c>
      <c r="H18" s="36">
        <f>H3*11630*1000/RES_summary!H$6</f>
        <v>497.34217761590827</v>
      </c>
      <c r="I18" s="36">
        <f>I3*11630*1000/RES_summary!I$6</f>
        <v>517.34609422677943</v>
      </c>
      <c r="J18" s="36">
        <f>J3*11630*1000/RES_summary!J$6</f>
        <v>525.93651133592539</v>
      </c>
      <c r="K18" s="36">
        <f>K3*11630*1000/RES_summary!K$6</f>
        <v>543.75435202620281</v>
      </c>
      <c r="L18" s="36">
        <f>L3*11630*1000/RES_summary!L$6</f>
        <v>574.69479928489488</v>
      </c>
      <c r="M18" s="36">
        <f>M3*11630*1000/RES_summary!M$6</f>
        <v>587.77460160411658</v>
      </c>
      <c r="N18" s="36">
        <f>N3*11630*1000/RES_summary!N$6</f>
        <v>587.81071064752143</v>
      </c>
      <c r="O18" s="36">
        <f>O3*11630*1000/RES_summary!O$6</f>
        <v>609.38122791530338</v>
      </c>
      <c r="P18" s="36">
        <f>P3*11630*1000/RES_summary!P$6</f>
        <v>633.13599832802163</v>
      </c>
      <c r="Q18" s="36">
        <f>Q3*11630*1000/RES_summary!Q$6</f>
        <v>670.1592129829437</v>
      </c>
      <c r="R18" s="36">
        <f>R3*11630*1000/RES_summary!R$6</f>
        <v>669.98821606644401</v>
      </c>
      <c r="S18" s="36">
        <f>S3*11630*1000/RES_summary!S$6</f>
        <v>659.52013779339586</v>
      </c>
      <c r="T18" s="36">
        <f>T3*11630*1000/RES_summary!T$6</f>
        <v>642.20220769129639</v>
      </c>
      <c r="U18" s="36">
        <f>U3*11630*1000/RES_summary!U$6</f>
        <v>638.032160736268</v>
      </c>
      <c r="V18" s="36">
        <f>V3*11630*1000/RES_summary!V$6</f>
        <v>656.91564669130582</v>
      </c>
      <c r="W18" s="36">
        <f>W3*11630*1000/RES_summary!W$6</f>
        <v>671.57063642449532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52.021571083799479</v>
      </c>
      <c r="C3" s="49">
        <f t="shared" ref="C3:W3" si="0">C5*C11/11630</f>
        <v>53.959029433302675</v>
      </c>
      <c r="D3" s="49">
        <f t="shared" si="0"/>
        <v>54.661897513214896</v>
      </c>
      <c r="E3" s="49">
        <f t="shared" si="0"/>
        <v>55.307386294817476</v>
      </c>
      <c r="F3" s="49">
        <f t="shared" si="0"/>
        <v>57.298903913050559</v>
      </c>
      <c r="G3" s="49">
        <f t="shared" si="0"/>
        <v>57.190784610044517</v>
      </c>
      <c r="H3" s="49">
        <f t="shared" si="0"/>
        <v>58.313096249482051</v>
      </c>
      <c r="I3" s="49">
        <f t="shared" si="0"/>
        <v>59.024432862506096</v>
      </c>
      <c r="J3" s="49">
        <f t="shared" si="0"/>
        <v>59.227520752060492</v>
      </c>
      <c r="K3" s="49">
        <f t="shared" si="0"/>
        <v>60.70489942885532</v>
      </c>
      <c r="L3" s="49">
        <f t="shared" si="0"/>
        <v>60.986654248924253</v>
      </c>
      <c r="M3" s="49">
        <f t="shared" si="0"/>
        <v>62.189125164351395</v>
      </c>
      <c r="N3" s="49">
        <f t="shared" si="0"/>
        <v>63.895825631183264</v>
      </c>
      <c r="O3" s="49">
        <f t="shared" si="0"/>
        <v>66.532728625515077</v>
      </c>
      <c r="P3" s="49">
        <f t="shared" si="0"/>
        <v>69.38504723085461</v>
      </c>
      <c r="Q3" s="49">
        <f t="shared" si="0"/>
        <v>75.066478271814546</v>
      </c>
      <c r="R3" s="49">
        <f t="shared" si="0"/>
        <v>80.711553001844607</v>
      </c>
      <c r="S3" s="49">
        <f t="shared" si="0"/>
        <v>86.74612752359765</v>
      </c>
      <c r="T3" s="49">
        <f t="shared" si="0"/>
        <v>95.289177841335146</v>
      </c>
      <c r="U3" s="49">
        <f t="shared" si="0"/>
        <v>102.87417380713813</v>
      </c>
      <c r="V3" s="49">
        <f t="shared" si="0"/>
        <v>115.68232585437795</v>
      </c>
      <c r="W3" s="49">
        <f t="shared" si="0"/>
        <v>127.15590132904727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899.80864004656394</v>
      </c>
      <c r="C5" s="49">
        <f t="shared" ref="C5:W5" si="1">C7*C13/1000000</f>
        <v>914.8121077166245</v>
      </c>
      <c r="D5" s="49">
        <f t="shared" si="1"/>
        <v>910.15346720430966</v>
      </c>
      <c r="E5" s="49">
        <f t="shared" si="1"/>
        <v>905.57047707873869</v>
      </c>
      <c r="F5" s="49">
        <f t="shared" si="1"/>
        <v>923.47871659196585</v>
      </c>
      <c r="G5" s="49">
        <f t="shared" si="1"/>
        <v>906.99435293988392</v>
      </c>
      <c r="H5" s="49">
        <f t="shared" si="1"/>
        <v>910.91256125756547</v>
      </c>
      <c r="I5" s="49">
        <f t="shared" si="1"/>
        <v>909.66750855412988</v>
      </c>
      <c r="J5" s="49">
        <f t="shared" si="1"/>
        <v>902.21759539040477</v>
      </c>
      <c r="K5" s="49">
        <f t="shared" si="1"/>
        <v>918.30807993511291</v>
      </c>
      <c r="L5" s="49">
        <f t="shared" si="1"/>
        <v>913.52645676038526</v>
      </c>
      <c r="M5" s="49">
        <f t="shared" si="1"/>
        <v>924.77856749728255</v>
      </c>
      <c r="N5" s="49">
        <f t="shared" si="1"/>
        <v>943.57130380603792</v>
      </c>
      <c r="O5" s="49">
        <f t="shared" si="1"/>
        <v>977.37433939089317</v>
      </c>
      <c r="P5" s="49">
        <f t="shared" si="1"/>
        <v>1012.1129705269168</v>
      </c>
      <c r="Q5" s="49">
        <f t="shared" si="1"/>
        <v>1086.1089431717633</v>
      </c>
      <c r="R5" s="49">
        <f t="shared" si="1"/>
        <v>1149.7340640923837</v>
      </c>
      <c r="S5" s="49">
        <f t="shared" si="1"/>
        <v>1238.8286524886055</v>
      </c>
      <c r="T5" s="49">
        <f t="shared" si="1"/>
        <v>1362.8961630082913</v>
      </c>
      <c r="U5" s="49">
        <f t="shared" si="1"/>
        <v>1467.4432049509428</v>
      </c>
      <c r="V5" s="49">
        <f t="shared" si="1"/>
        <v>1585.6091698330367</v>
      </c>
      <c r="W5" s="49">
        <f t="shared" si="1"/>
        <v>1665.4489628307851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2687329.8558695437</v>
      </c>
      <c r="C7" s="35">
        <v>2772032.3599595441</v>
      </c>
      <c r="D7" s="35">
        <v>2814780.6873219418</v>
      </c>
      <c r="E7" s="35">
        <v>2875933.0288228556</v>
      </c>
      <c r="F7" s="35">
        <v>3042396.9389881981</v>
      </c>
      <c r="G7" s="35">
        <v>3116097.819030432</v>
      </c>
      <c r="H7" s="35">
        <v>3247738.6048494917</v>
      </c>
      <c r="I7" s="35">
        <v>3365371.6706920331</v>
      </c>
      <c r="J7" s="35">
        <v>3487807.8909135456</v>
      </c>
      <c r="K7" s="35">
        <v>3777251.1985083353</v>
      </c>
      <c r="L7" s="35">
        <v>3987940.3348837639</v>
      </c>
      <c r="M7" s="35">
        <v>4354985.6322952919</v>
      </c>
      <c r="N7" s="35">
        <v>4778812.0001694234</v>
      </c>
      <c r="O7" s="35">
        <v>5356326.228436782</v>
      </c>
      <c r="P7" s="35">
        <v>6062305.0862736618</v>
      </c>
      <c r="Q7" s="35">
        <v>6985529.2120316513</v>
      </c>
      <c r="R7" s="35">
        <v>7809983.0867710561</v>
      </c>
      <c r="S7" s="35">
        <v>8733343.408512082</v>
      </c>
      <c r="T7" s="35">
        <v>9857164.3725438863</v>
      </c>
      <c r="U7" s="35">
        <v>10843997.329982083</v>
      </c>
      <c r="V7" s="35">
        <v>11828329.369814834</v>
      </c>
      <c r="W7" s="35">
        <v>12547175.955198815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586052.95093160216</v>
      </c>
      <c r="D8" s="52">
        <v>561539.21129418211</v>
      </c>
      <c r="E8" s="52">
        <v>597990.36158500891</v>
      </c>
      <c r="F8" s="52">
        <v>721976.87065465236</v>
      </c>
      <c r="G8" s="52">
        <v>648538.42456498649</v>
      </c>
      <c r="H8" s="52">
        <v>717693.73675066186</v>
      </c>
      <c r="I8" s="52">
        <v>679172.27713672351</v>
      </c>
      <c r="J8" s="52">
        <v>720426.5818065214</v>
      </c>
      <c r="K8" s="52">
        <v>1011420.178249442</v>
      </c>
      <c r="L8" s="52">
        <v>859227.56094041513</v>
      </c>
      <c r="M8" s="52">
        <v>1084739.0341621898</v>
      </c>
      <c r="N8" s="52">
        <v>1102998.645010855</v>
      </c>
      <c r="O8" s="52">
        <v>1297940.81007388</v>
      </c>
      <c r="P8" s="52">
        <v>1717399.0360863218</v>
      </c>
      <c r="Q8" s="52">
        <v>1782451.6866984051</v>
      </c>
      <c r="R8" s="52">
        <v>1909192.9089015946</v>
      </c>
      <c r="S8" s="52">
        <v>2026358.9667518809</v>
      </c>
      <c r="T8" s="52">
        <v>2421761.7741056848</v>
      </c>
      <c r="U8" s="52">
        <v>2704231.9935245188</v>
      </c>
      <c r="V8" s="52">
        <v>2766783.7265311554</v>
      </c>
      <c r="W8" s="52">
        <v>2628039.494285576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501350.44684160175</v>
      </c>
      <c r="D9" s="36">
        <v>518790.88393178442</v>
      </c>
      <c r="E9" s="36">
        <v>536838.02008409519</v>
      </c>
      <c r="F9" s="36">
        <v>555512.96048930986</v>
      </c>
      <c r="G9" s="36">
        <v>574837.54452275252</v>
      </c>
      <c r="H9" s="36">
        <v>586052.95093160216</v>
      </c>
      <c r="I9" s="36">
        <v>561539.21129418211</v>
      </c>
      <c r="J9" s="36">
        <v>597990.36158500891</v>
      </c>
      <c r="K9" s="36">
        <v>721976.8706546519</v>
      </c>
      <c r="L9" s="36">
        <v>648538.42456498602</v>
      </c>
      <c r="M9" s="36">
        <v>717693.73675066233</v>
      </c>
      <c r="N9" s="36">
        <v>679172.27713672351</v>
      </c>
      <c r="O9" s="36">
        <v>720426.58180652093</v>
      </c>
      <c r="P9" s="36">
        <v>1011420.178249442</v>
      </c>
      <c r="Q9" s="36">
        <v>859227.5609404156</v>
      </c>
      <c r="R9" s="36">
        <v>1084739.0341621898</v>
      </c>
      <c r="S9" s="36">
        <v>1102998.645010855</v>
      </c>
      <c r="T9" s="36">
        <v>1297940.8100738805</v>
      </c>
      <c r="U9" s="36">
        <v>1717399.0360863209</v>
      </c>
      <c r="V9" s="36">
        <v>1782451.6866984051</v>
      </c>
      <c r="W9" s="36">
        <v>1909192.9089015946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672.37726420728677</v>
      </c>
      <c r="C11" s="54">
        <v>685.98076808981227</v>
      </c>
      <c r="D11" s="54">
        <v>698.47326960298699</v>
      </c>
      <c r="E11" s="54">
        <v>710.29800428531337</v>
      </c>
      <c r="F11" s="54">
        <v>721.60434294363631</v>
      </c>
      <c r="G11" s="54">
        <v>733.33292854459796</v>
      </c>
      <c r="H11" s="54">
        <v>744.50758308262789</v>
      </c>
      <c r="I11" s="54">
        <v>754.62094417555898</v>
      </c>
      <c r="J11" s="54">
        <v>763.4699986630178</v>
      </c>
      <c r="K11" s="54">
        <v>768.80297122886327</v>
      </c>
      <c r="L11" s="54">
        <v>776.41406405488408</v>
      </c>
      <c r="M11" s="54">
        <v>782.08941154286856</v>
      </c>
      <c r="N11" s="54">
        <v>787.54880430680839</v>
      </c>
      <c r="O11" s="54">
        <v>791.68810017762792</v>
      </c>
      <c r="P11" s="54">
        <v>797.29054245271993</v>
      </c>
      <c r="Q11" s="54">
        <v>803.80807817649873</v>
      </c>
      <c r="R11" s="54">
        <v>816.42824260622069</v>
      </c>
      <c r="S11" s="54">
        <v>814.36400512113596</v>
      </c>
      <c r="T11" s="54">
        <v>813.13101347984775</v>
      </c>
      <c r="U11" s="54">
        <v>815.31376297252575</v>
      </c>
      <c r="V11" s="54">
        <v>848.49752087904699</v>
      </c>
      <c r="W11" s="54">
        <v>887.94263016216655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334.83371536294396</v>
      </c>
      <c r="C13" s="35">
        <v>330.01494532696421</v>
      </c>
      <c r="D13" s="35">
        <v>323.34791527586265</v>
      </c>
      <c r="E13" s="35">
        <v>314.87884731773346</v>
      </c>
      <c r="F13" s="35">
        <v>303.53656511996252</v>
      </c>
      <c r="G13" s="35">
        <v>291.06735590928707</v>
      </c>
      <c r="H13" s="35">
        <v>280.47594713977281</v>
      </c>
      <c r="I13" s="35">
        <v>270.3022422385435</v>
      </c>
      <c r="J13" s="35">
        <v>258.67754865193882</v>
      </c>
      <c r="K13" s="35">
        <v>243.1154380989434</v>
      </c>
      <c r="L13" s="35">
        <v>229.07224783918733</v>
      </c>
      <c r="M13" s="35">
        <v>212.34939574528025</v>
      </c>
      <c r="N13" s="35">
        <v>197.44892742643682</v>
      </c>
      <c r="O13" s="35">
        <v>182.47102542074538</v>
      </c>
      <c r="P13" s="35">
        <v>166.95183698665284</v>
      </c>
      <c r="Q13" s="35">
        <v>155.47983698945586</v>
      </c>
      <c r="R13" s="35">
        <v>147.21338718900188</v>
      </c>
      <c r="S13" s="35">
        <v>141.85044541832201</v>
      </c>
      <c r="T13" s="35">
        <v>138.26452633827409</v>
      </c>
      <c r="U13" s="35">
        <v>135.32308799944784</v>
      </c>
      <c r="V13" s="35">
        <v>134.05182762997904</v>
      </c>
      <c r="W13" s="35">
        <v>132.73496512501848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312.04091745329197</v>
      </c>
      <c r="D14" s="36">
        <v>301.0476120828319</v>
      </c>
      <c r="E14" s="36">
        <v>292.92859875363024</v>
      </c>
      <c r="F14" s="36">
        <v>282.43662130233236</v>
      </c>
      <c r="G14" s="36">
        <v>271.364996189132</v>
      </c>
      <c r="H14" s="36">
        <v>260.26520678343593</v>
      </c>
      <c r="I14" s="36">
        <v>247.0727849125295</v>
      </c>
      <c r="J14" s="36">
        <v>232.8045213198296</v>
      </c>
      <c r="K14" s="36">
        <v>217.51908581814041</v>
      </c>
      <c r="L14" s="36">
        <v>199.25920875776978</v>
      </c>
      <c r="M14" s="36">
        <v>182.57185673459765</v>
      </c>
      <c r="N14" s="36">
        <v>169.17312011246727</v>
      </c>
      <c r="O14" s="36">
        <v>155.26255091473143</v>
      </c>
      <c r="P14" s="36">
        <v>148.33001436135578</v>
      </c>
      <c r="Q14" s="36">
        <v>137.56612782862553</v>
      </c>
      <c r="R14" s="36">
        <v>137.05683655123642</v>
      </c>
      <c r="S14" s="36">
        <v>136.05304646217175</v>
      </c>
      <c r="T14" s="36">
        <v>134.44307987243039</v>
      </c>
      <c r="U14" s="36">
        <v>132.86170213571086</v>
      </c>
      <c r="V14" s="36">
        <v>131.33333768677724</v>
      </c>
      <c r="W14" s="36">
        <v>129.94771737655779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0.63081572180792167</v>
      </c>
      <c r="C16" s="44">
        <f>C7/RES_summary!C$6</f>
        <v>0.64670664286405211</v>
      </c>
      <c r="D16" s="44">
        <f>D7/RES_summary!D$6</f>
        <v>0.65228167771158096</v>
      </c>
      <c r="E16" s="44">
        <f>E7/RES_summary!E$6</f>
        <v>0.66159166854103346</v>
      </c>
      <c r="F16" s="44">
        <f>F7/RES_summary!F$6</f>
        <v>0.69452998621809459</v>
      </c>
      <c r="G16" s="44">
        <f>G7/RES_summary!G$6</f>
        <v>0.71856278557256814</v>
      </c>
      <c r="H16" s="44">
        <f>H7/RES_summary!H$6</f>
        <v>0.75416504327381617</v>
      </c>
      <c r="I16" s="44">
        <f>I7/RES_summary!I$6</f>
        <v>0.77734094004488286</v>
      </c>
      <c r="J16" s="44">
        <f>J7/RES_summary!J$6</f>
        <v>0.7782396603478543</v>
      </c>
      <c r="K16" s="44">
        <f>K7/RES_summary!K$6</f>
        <v>0.82022362766806522</v>
      </c>
      <c r="L16" s="44">
        <f>L7/RES_summary!L$6</f>
        <v>0.87523353478134502</v>
      </c>
      <c r="M16" s="44">
        <f>M7/RES_summary!M$6</f>
        <v>0.95327485079618779</v>
      </c>
      <c r="N16" s="44">
        <f>N7/RES_summary!N$6</f>
        <v>1.0391290195357903</v>
      </c>
      <c r="O16" s="44">
        <f>O7/RES_summary!O$6</f>
        <v>1.1417914179940105</v>
      </c>
      <c r="P16" s="44">
        <f>P7/RES_summary!P$6</f>
        <v>1.2803616694538782</v>
      </c>
      <c r="Q16" s="44">
        <f>Q7/RES_summary!Q$6</f>
        <v>1.4584009770716757</v>
      </c>
      <c r="R16" s="44">
        <f>R7/RES_summary!R$6</f>
        <v>1.6157463588779157</v>
      </c>
      <c r="S16" s="44">
        <f>S7/RES_summary!S$6</f>
        <v>1.7946987691008471</v>
      </c>
      <c r="T16" s="44">
        <f>T7/RES_summary!T$6</f>
        <v>1.9850219376898142</v>
      </c>
      <c r="U16" s="44">
        <f>U7/RES_summary!U$6</f>
        <v>2.1437158468721655</v>
      </c>
      <c r="V16" s="44">
        <f>V7/RES_summary!V$6</f>
        <v>2.3009350487962124</v>
      </c>
      <c r="W16" s="44">
        <f>W7/RES_summary!W$6</f>
        <v>2.4116875646927154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2">B13*B16</f>
        <v>211.2183718423037</v>
      </c>
      <c r="C17" s="52">
        <f t="shared" si="2"/>
        <v>213.42285738736473</v>
      </c>
      <c r="D17" s="52">
        <f t="shared" si="2"/>
        <v>210.91392066068184</v>
      </c>
      <c r="E17" s="52">
        <f t="shared" si="2"/>
        <v>208.3212219852166</v>
      </c>
      <c r="F17" s="52">
        <f t="shared" si="2"/>
        <v>210.81524638945533</v>
      </c>
      <c r="G17" s="52">
        <f t="shared" si="2"/>
        <v>209.15017005141942</v>
      </c>
      <c r="H17" s="52">
        <f t="shared" si="2"/>
        <v>211.52515481193134</v>
      </c>
      <c r="I17" s="52">
        <f t="shared" si="2"/>
        <v>210.11699907794903</v>
      </c>
      <c r="J17" s="52">
        <f t="shared" si="2"/>
        <v>201.31312760250043</v>
      </c>
      <c r="K17" s="52">
        <f t="shared" si="2"/>
        <v>199.4090265796263</v>
      </c>
      <c r="L17" s="52">
        <f t="shared" si="2"/>
        <v>200.49171319660024</v>
      </c>
      <c r="M17" s="52">
        <f t="shared" si="2"/>
        <v>202.42733854574266</v>
      </c>
      <c r="N17" s="52">
        <f t="shared" si="2"/>
        <v>205.1749103650267</v>
      </c>
      <c r="O17" s="52">
        <f t="shared" si="2"/>
        <v>208.34385085797399</v>
      </c>
      <c r="P17" s="52">
        <f t="shared" si="2"/>
        <v>213.75873272262254</v>
      </c>
      <c r="Q17" s="52">
        <f t="shared" si="2"/>
        <v>226.7519461803673</v>
      </c>
      <c r="R17" s="52">
        <f t="shared" ref="R17:V17" si="3">R13*R16</f>
        <v>237.85949432871459</v>
      </c>
      <c r="S17" s="52">
        <f t="shared" si="3"/>
        <v>254.57881978866942</v>
      </c>
      <c r="T17" s="52">
        <f t="shared" si="3"/>
        <v>274.45811798576517</v>
      </c>
      <c r="U17" s="52">
        <f t="shared" si="3"/>
        <v>290.09424819209289</v>
      </c>
      <c r="V17" s="52">
        <f t="shared" si="3"/>
        <v>308.44454854900727</v>
      </c>
      <c r="W17" s="52">
        <f t="shared" ref="W17" si="4">W13*W16</f>
        <v>320.11526479192833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142.01843100964555</v>
      </c>
      <c r="C18" s="36">
        <f>C3*11630*1000/RES_summary!C$6</f>
        <v>146.40397563850692</v>
      </c>
      <c r="D18" s="36">
        <f>D3*11630*1000/RES_summary!D$6</f>
        <v>147.31773576865143</v>
      </c>
      <c r="E18" s="36">
        <f>E3*11630*1000/RES_summary!E$6</f>
        <v>147.97014822637709</v>
      </c>
      <c r="F18" s="36">
        <f>F3*11630*1000/RES_summary!F$6</f>
        <v>152.12519735336372</v>
      </c>
      <c r="G18" s="36">
        <f>G3*11630*1000/RES_summary!G$6</f>
        <v>153.37670670940807</v>
      </c>
      <c r="H18" s="36">
        <f>H3*11630*1000/RES_summary!H$6</f>
        <v>157.48208177020967</v>
      </c>
      <c r="I18" s="36">
        <f>I3*11630*1000/RES_summary!I$6</f>
        <v>158.55868823153699</v>
      </c>
      <c r="J18" s="36">
        <f>J3*11630*1000/RES_summary!J$6</f>
        <v>153.69653326152894</v>
      </c>
      <c r="K18" s="36">
        <f>K3*11630*1000/RES_summary!K$6</f>
        <v>153.30625212427208</v>
      </c>
      <c r="L18" s="36">
        <f>L3*11630*1000/RES_summary!L$6</f>
        <v>155.66458585229864</v>
      </c>
      <c r="M18" s="36">
        <f>M3*11630*1000/RES_summary!M$6</f>
        <v>158.31627808342893</v>
      </c>
      <c r="N18" s="36">
        <f>N3*11630*1000/RES_summary!N$6</f>
        <v>161.58525533173338</v>
      </c>
      <c r="O18" s="36">
        <f>O3*11630*1000/RES_summary!O$6</f>
        <v>164.94334746944045</v>
      </c>
      <c r="P18" s="36">
        <f>P3*11630*1000/RES_summary!P$6</f>
        <v>170.42781596642567</v>
      </c>
      <c r="Q18" s="36">
        <f>Q3*11630*1000/RES_summary!Q$6</f>
        <v>182.26504608202194</v>
      </c>
      <c r="R18" s="36">
        <f>R3*11630*1000/RES_summary!R$6</f>
        <v>194.19520894199681</v>
      </c>
      <c r="S18" s="36">
        <f>S3*11630*1000/RES_summary!S$6</f>
        <v>207.31982730211274</v>
      </c>
      <c r="T18" s="36">
        <f>T3*11630*1000/RES_summary!T$6</f>
        <v>223.17040763553692</v>
      </c>
      <c r="U18" s="36">
        <f>U3*11630*1000/RES_summary!U$6</f>
        <v>236.51783311018107</v>
      </c>
      <c r="V18" s="36">
        <f>V3*11630*1000/RES_summary!V$6</f>
        <v>261.71443477248948</v>
      </c>
      <c r="W18" s="36">
        <f>W3*11630*1000/RES_summary!W$6</f>
        <v>284.24399017440328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233.96789451732349</v>
      </c>
      <c r="C3" s="49">
        <f t="shared" ref="C3:W3" si="0">C5*C11/11630</f>
        <v>237.14358961365053</v>
      </c>
      <c r="D3" s="49">
        <f t="shared" si="0"/>
        <v>239.05870152132695</v>
      </c>
      <c r="E3" s="49">
        <f t="shared" si="0"/>
        <v>240.32760542603521</v>
      </c>
      <c r="F3" s="49">
        <f t="shared" si="0"/>
        <v>240.86024762400129</v>
      </c>
      <c r="G3" s="49">
        <f t="shared" si="0"/>
        <v>237.50839702570048</v>
      </c>
      <c r="H3" s="49">
        <f t="shared" si="0"/>
        <v>234.88448218248752</v>
      </c>
      <c r="I3" s="49">
        <f t="shared" si="0"/>
        <v>233.95081188019827</v>
      </c>
      <c r="J3" s="49">
        <f t="shared" si="0"/>
        <v>228.92546425494746</v>
      </c>
      <c r="K3" s="49">
        <f t="shared" si="0"/>
        <v>229.37280449804703</v>
      </c>
      <c r="L3" s="49">
        <f t="shared" si="0"/>
        <v>224.595909258137</v>
      </c>
      <c r="M3" s="49">
        <f t="shared" si="0"/>
        <v>214.57742941178813</v>
      </c>
      <c r="N3" s="49">
        <f t="shared" si="0"/>
        <v>201.94597593129939</v>
      </c>
      <c r="O3" s="49">
        <f t="shared" si="0"/>
        <v>196.2515655100992</v>
      </c>
      <c r="P3" s="49">
        <f t="shared" si="0"/>
        <v>186.59027398290038</v>
      </c>
      <c r="Q3" s="49">
        <f t="shared" si="0"/>
        <v>172.42269668996502</v>
      </c>
      <c r="R3" s="49">
        <f t="shared" si="0"/>
        <v>160.57864017873533</v>
      </c>
      <c r="S3" s="49">
        <f t="shared" si="0"/>
        <v>149.96355925657249</v>
      </c>
      <c r="T3" s="49">
        <f t="shared" si="0"/>
        <v>139.06353537815261</v>
      </c>
      <c r="U3" s="49">
        <f t="shared" si="0"/>
        <v>129.85170256856426</v>
      </c>
      <c r="V3" s="49">
        <f t="shared" si="0"/>
        <v>127.24066893100087</v>
      </c>
      <c r="W3" s="49">
        <f t="shared" si="0"/>
        <v>127.71924768346089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4789.4788080297294</v>
      </c>
      <c r="C5" s="49">
        <f t="shared" ref="C5:W5" si="1">C7*C13/1000000</f>
        <v>4863.0187291125503</v>
      </c>
      <c r="D5" s="49">
        <f t="shared" si="1"/>
        <v>4912.8923868267748</v>
      </c>
      <c r="E5" s="49">
        <f t="shared" si="1"/>
        <v>4949.327155436079</v>
      </c>
      <c r="F5" s="49">
        <f t="shared" si="1"/>
        <v>4967.4874859294359</v>
      </c>
      <c r="G5" s="49">
        <f t="shared" si="1"/>
        <v>4896.012593669031</v>
      </c>
      <c r="H5" s="49">
        <f t="shared" si="1"/>
        <v>4839.7960705248342</v>
      </c>
      <c r="I5" s="49">
        <f t="shared" si="1"/>
        <v>4822.9256747856725</v>
      </c>
      <c r="J5" s="49">
        <f t="shared" si="1"/>
        <v>4725.4472069324929</v>
      </c>
      <c r="K5" s="49">
        <f t="shared" si="1"/>
        <v>4763.0835903232528</v>
      </c>
      <c r="L5" s="49">
        <f t="shared" si="1"/>
        <v>4674.1940698910303</v>
      </c>
      <c r="M5" s="49">
        <f t="shared" si="1"/>
        <v>4470.4415655986668</v>
      </c>
      <c r="N5" s="49">
        <f t="shared" si="1"/>
        <v>4210.4008562353938</v>
      </c>
      <c r="O5" s="49">
        <f t="shared" si="1"/>
        <v>4103.1649203282232</v>
      </c>
      <c r="P5" s="49">
        <f t="shared" si="1"/>
        <v>3902.3448442083377</v>
      </c>
      <c r="Q5" s="49">
        <f t="shared" si="1"/>
        <v>3602.1236342660723</v>
      </c>
      <c r="R5" s="49">
        <f t="shared" si="1"/>
        <v>3348.6546529008997</v>
      </c>
      <c r="S5" s="49">
        <f t="shared" si="1"/>
        <v>3143.2482747381969</v>
      </c>
      <c r="T5" s="49">
        <f t="shared" si="1"/>
        <v>2919.0138342118362</v>
      </c>
      <c r="U5" s="49">
        <f t="shared" si="1"/>
        <v>2715.0929595988287</v>
      </c>
      <c r="V5" s="49">
        <f t="shared" si="1"/>
        <v>2547.5074546788169</v>
      </c>
      <c r="W5" s="49">
        <f t="shared" si="1"/>
        <v>2430.8509004080247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76371686.332179487</v>
      </c>
      <c r="C7" s="35">
        <v>77862691.044048667</v>
      </c>
      <c r="D7" s="35">
        <v>79506138.833120018</v>
      </c>
      <c r="E7" s="35">
        <v>81260450.596857131</v>
      </c>
      <c r="F7" s="35">
        <v>83126164.629924998</v>
      </c>
      <c r="G7" s="35">
        <v>83535849.235196948</v>
      </c>
      <c r="H7" s="35">
        <v>84233450.111440957</v>
      </c>
      <c r="I7" s="35">
        <v>86074874.445290208</v>
      </c>
      <c r="J7" s="35">
        <v>86839046.454365745</v>
      </c>
      <c r="K7" s="35">
        <v>90712811.42563802</v>
      </c>
      <c r="L7" s="35">
        <v>93357191.853163168</v>
      </c>
      <c r="M7" s="35">
        <v>94712666.005789012</v>
      </c>
      <c r="N7" s="35">
        <v>94713185.664945602</v>
      </c>
      <c r="O7" s="35">
        <v>98028902.482872814</v>
      </c>
      <c r="P7" s="35">
        <v>99774649.537111521</v>
      </c>
      <c r="Q7" s="35">
        <v>101480401.98522371</v>
      </c>
      <c r="R7" s="35">
        <v>103263882.51676653</v>
      </c>
      <c r="S7" s="35">
        <v>105762686.33695649</v>
      </c>
      <c r="T7" s="35">
        <v>108060471.2182017</v>
      </c>
      <c r="U7" s="35">
        <v>110379224.85011151</v>
      </c>
      <c r="V7" s="35">
        <v>112689418.18923694</v>
      </c>
      <c r="W7" s="35">
        <v>117038144.36348119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19874705.204158515</v>
      </c>
      <c r="D8" s="52">
        <v>20201757.178075835</v>
      </c>
      <c r="E8" s="52">
        <v>20689452.63992165</v>
      </c>
      <c r="F8" s="52">
        <v>20733438.411192238</v>
      </c>
      <c r="G8" s="52">
        <v>19524093.154824808</v>
      </c>
      <c r="H8" s="52">
        <v>19942648.862639882</v>
      </c>
      <c r="I8" s="52">
        <v>22298486.386411123</v>
      </c>
      <c r="J8" s="52">
        <v>21217910.654145285</v>
      </c>
      <c r="K8" s="52">
        <v>24000272.571005188</v>
      </c>
      <c r="L8" s="52">
        <v>22941592.791842535</v>
      </c>
      <c r="M8" s="52">
        <v>22131210.766906276</v>
      </c>
      <c r="N8" s="52">
        <v>18802369.247618407</v>
      </c>
      <c r="O8" s="52">
        <v>17653312.744681388</v>
      </c>
      <c r="P8" s="52">
        <v>16533268.626283631</v>
      </c>
      <c r="Q8" s="52">
        <v>18937508.467598438</v>
      </c>
      <c r="R8" s="52">
        <v>15701393.837076545</v>
      </c>
      <c r="S8" s="52">
        <v>13406959.799847379</v>
      </c>
      <c r="T8" s="52">
        <v>12468426.12979427</v>
      </c>
      <c r="U8" s="52">
        <v>10987554.160966575</v>
      </c>
      <c r="V8" s="52">
        <v>9649199.5133078247</v>
      </c>
      <c r="W8" s="52">
        <v>10768737.461920753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18383700.492289335</v>
      </c>
      <c r="D9" s="36">
        <v>18558309.389004484</v>
      </c>
      <c r="E9" s="36">
        <v>18935140.876184538</v>
      </c>
      <c r="F9" s="36">
        <v>18867724.378124371</v>
      </c>
      <c r="G9" s="36">
        <v>19114408.549552858</v>
      </c>
      <c r="H9" s="36">
        <v>19245047.986395866</v>
      </c>
      <c r="I9" s="36">
        <v>20457062.052561879</v>
      </c>
      <c r="J9" s="36">
        <v>20453738.645069748</v>
      </c>
      <c r="K9" s="36">
        <v>20126507.599732906</v>
      </c>
      <c r="L9" s="36">
        <v>20297212.364317387</v>
      </c>
      <c r="M9" s="36">
        <v>20775736.614280432</v>
      </c>
      <c r="N9" s="36">
        <v>18801849.588461816</v>
      </c>
      <c r="O9" s="36">
        <v>14337595.926754177</v>
      </c>
      <c r="P9" s="36">
        <v>14787521.572044924</v>
      </c>
      <c r="Q9" s="36">
        <v>17231756.019486248</v>
      </c>
      <c r="R9" s="36">
        <v>13917913.305533722</v>
      </c>
      <c r="S9" s="36">
        <v>10908155.979657426</v>
      </c>
      <c r="T9" s="36">
        <v>10170641.248549059</v>
      </c>
      <c r="U9" s="36">
        <v>8668800.5290567577</v>
      </c>
      <c r="V9" s="36">
        <v>7339006.1741824001</v>
      </c>
      <c r="W9" s="36">
        <v>6420011.2876764983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568.13000376461457</v>
      </c>
      <c r="C11" s="54">
        <v>567.13331797306444</v>
      </c>
      <c r="D11" s="54">
        <v>565.90954569814846</v>
      </c>
      <c r="E11" s="54">
        <v>564.7252572574231</v>
      </c>
      <c r="F11" s="54">
        <v>563.90774768967913</v>
      </c>
      <c r="G11" s="54">
        <v>564.17801314087501</v>
      </c>
      <c r="H11" s="54">
        <v>564.42595679162571</v>
      </c>
      <c r="I11" s="54">
        <v>564.14884359328607</v>
      </c>
      <c r="J11" s="54">
        <v>563.41824015706834</v>
      </c>
      <c r="K11" s="54">
        <v>560.05855570786787</v>
      </c>
      <c r="L11" s="54">
        <v>558.82370000375874</v>
      </c>
      <c r="M11" s="54">
        <v>558.23020331212001</v>
      </c>
      <c r="N11" s="54">
        <v>557.81664983342512</v>
      </c>
      <c r="O11" s="54">
        <v>556.25492789109671</v>
      </c>
      <c r="P11" s="54">
        <v>556.08742257665972</v>
      </c>
      <c r="Q11" s="54">
        <v>556.69270855353784</v>
      </c>
      <c r="R11" s="54">
        <v>557.69548635326521</v>
      </c>
      <c r="S11" s="54">
        <v>554.86428105944105</v>
      </c>
      <c r="T11" s="54">
        <v>554.06003818567194</v>
      </c>
      <c r="U11" s="54">
        <v>556.21495224809541</v>
      </c>
      <c r="V11" s="54">
        <v>580.88504390818775</v>
      </c>
      <c r="W11" s="54">
        <v>611.05140192239935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62.712754399553774</v>
      </c>
      <c r="C13" s="35">
        <v>62.456340307599078</v>
      </c>
      <c r="D13" s="35">
        <v>61.79261700959627</v>
      </c>
      <c r="E13" s="35">
        <v>60.906961739484885</v>
      </c>
      <c r="F13" s="35">
        <v>59.758410700704523</v>
      </c>
      <c r="G13" s="35">
        <v>58.609718324454981</v>
      </c>
      <c r="H13" s="35">
        <v>57.456937405766695</v>
      </c>
      <c r="I13" s="35">
        <v>56.03174800854525</v>
      </c>
      <c r="J13" s="35">
        <v>54.416157245758498</v>
      </c>
      <c r="K13" s="35">
        <v>52.507286627620381</v>
      </c>
      <c r="L13" s="35">
        <v>50.067852054106716</v>
      </c>
      <c r="M13" s="35">
        <v>47.200039383596547</v>
      </c>
      <c r="N13" s="35">
        <v>44.45422067345487</v>
      </c>
      <c r="O13" s="35">
        <v>41.856685287740625</v>
      </c>
      <c r="P13" s="35">
        <v>39.111586583492304</v>
      </c>
      <c r="Q13" s="35">
        <v>35.495756459366092</v>
      </c>
      <c r="R13" s="35">
        <v>32.428130448777118</v>
      </c>
      <c r="S13" s="35">
        <v>29.719822591532044</v>
      </c>
      <c r="T13" s="35">
        <v>27.012780911510202</v>
      </c>
      <c r="U13" s="35">
        <v>24.597862172757285</v>
      </c>
      <c r="V13" s="35">
        <v>22.606447842341698</v>
      </c>
      <c r="W13" s="35">
        <v>20.769732070072966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61.708206607970368</v>
      </c>
      <c r="D14" s="36">
        <v>60.078777215111565</v>
      </c>
      <c r="E14" s="36">
        <v>59.124952074829352</v>
      </c>
      <c r="F14" s="36">
        <v>57.69165155654742</v>
      </c>
      <c r="G14" s="36">
        <v>56.695231103497832</v>
      </c>
      <c r="H14" s="36">
        <v>55.423149767016113</v>
      </c>
      <c r="I14" s="36">
        <v>53.56340030634145</v>
      </c>
      <c r="J14" s="36">
        <v>51.342744370717135</v>
      </c>
      <c r="K14" s="36">
        <v>49.205798011251552</v>
      </c>
      <c r="L14" s="36">
        <v>45.164060063416002</v>
      </c>
      <c r="M14" s="36">
        <v>41.311012367627171</v>
      </c>
      <c r="N14" s="36">
        <v>38.308478325801183</v>
      </c>
      <c r="O14" s="36">
        <v>34.594138937307939</v>
      </c>
      <c r="P14" s="36">
        <v>30.54270481318936</v>
      </c>
      <c r="Q14" s="36">
        <v>26.198160460301079</v>
      </c>
      <c r="R14" s="36">
        <v>22.835469592405456</v>
      </c>
      <c r="S14" s="36">
        <v>18.272022088194447</v>
      </c>
      <c r="T14" s="36">
        <v>14.428110222695326</v>
      </c>
      <c r="U14" s="36">
        <v>11.642345737250345</v>
      </c>
      <c r="V14" s="36">
        <v>10.485240059942019</v>
      </c>
      <c r="W14" s="36">
        <v>9.9570052100520474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17.927259779478561</v>
      </c>
      <c r="C16" s="44">
        <f>C7/RES_summary!C$6</f>
        <v>18.165126878314108</v>
      </c>
      <c r="D16" s="44">
        <f>D7/RES_summary!D$6</f>
        <v>18.424312011241906</v>
      </c>
      <c r="E16" s="44">
        <f>E7/RES_summary!E$6</f>
        <v>18.693494096688291</v>
      </c>
      <c r="F16" s="44">
        <f>F7/RES_summary!F$6</f>
        <v>18.976358158572559</v>
      </c>
      <c r="G16" s="44">
        <f>G7/RES_summary!G$6</f>
        <v>19.263115604082707</v>
      </c>
      <c r="H16" s="44">
        <f>H7/RES_summary!H$6</f>
        <v>19.560048168144263</v>
      </c>
      <c r="I16" s="44">
        <f>I7/RES_summary!I$6</f>
        <v>19.881763550291108</v>
      </c>
      <c r="J16" s="44">
        <f>J7/RES_summary!J$6</f>
        <v>19.37652305725927</v>
      </c>
      <c r="K16" s="44">
        <f>K7/RES_summary!K$6</f>
        <v>19.698131618275465</v>
      </c>
      <c r="L16" s="44">
        <f>L7/RES_summary!L$6</f>
        <v>20.489109204610443</v>
      </c>
      <c r="M16" s="44">
        <f>M7/RES_summary!M$6</f>
        <v>20.73191743404028</v>
      </c>
      <c r="N16" s="44">
        <f>N7/RES_summary!N$6</f>
        <v>20.594913495997947</v>
      </c>
      <c r="O16" s="44">
        <f>O7/RES_summary!O$6</f>
        <v>20.896516529573244</v>
      </c>
      <c r="P16" s="44">
        <f>P7/RES_summary!P$6</f>
        <v>21.072452645077089</v>
      </c>
      <c r="Q16" s="44">
        <f>Q7/RES_summary!Q$6</f>
        <v>21.186529025455616</v>
      </c>
      <c r="R16" s="44">
        <f>R7/RES_summary!R$6</f>
        <v>21.363457555071836</v>
      </c>
      <c r="S16" s="44">
        <f>S7/RES_summary!S$6</f>
        <v>21.734192062198261</v>
      </c>
      <c r="T16" s="44">
        <f>T7/RES_summary!T$6</f>
        <v>21.76106615029201</v>
      </c>
      <c r="U16" s="44">
        <f>U7/RES_summary!U$6</f>
        <v>21.820523030047713</v>
      </c>
      <c r="V16" s="44">
        <f>V7/RES_summary!V$6</f>
        <v>21.921188008322069</v>
      </c>
      <c r="W16" s="44">
        <f>W7/RES_summary!W$6</f>
        <v>22.495853916766556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2">B13*B16</f>
        <v>1124.2678396074375</v>
      </c>
      <c r="C17" s="52">
        <f t="shared" si="2"/>
        <v>1134.5273460427009</v>
      </c>
      <c r="D17" s="52">
        <f t="shared" si="2"/>
        <v>1138.4864557759754</v>
      </c>
      <c r="E17" s="52">
        <f t="shared" si="2"/>
        <v>1138.5639297242803</v>
      </c>
      <c r="F17" s="52">
        <f t="shared" si="2"/>
        <v>1133.9970044436441</v>
      </c>
      <c r="G17" s="52">
        <f t="shared" si="2"/>
        <v>1129.0057796067008</v>
      </c>
      <c r="H17" s="52">
        <f t="shared" si="2"/>
        <v>1123.8604632508464</v>
      </c>
      <c r="I17" s="52">
        <f t="shared" si="2"/>
        <v>1114.0099652153913</v>
      </c>
      <c r="J17" s="52">
        <f t="shared" si="2"/>
        <v>1054.3959255598857</v>
      </c>
      <c r="K17" s="52">
        <f t="shared" si="2"/>
        <v>1034.2954429093816</v>
      </c>
      <c r="L17" s="52">
        <f t="shared" si="2"/>
        <v>1025.8456883768717</v>
      </c>
      <c r="M17" s="52">
        <f t="shared" si="2"/>
        <v>978.54731938417308</v>
      </c>
      <c r="N17" s="52">
        <f t="shared" si="2"/>
        <v>915.53082930180665</v>
      </c>
      <c r="O17" s="52">
        <f t="shared" si="2"/>
        <v>874.65891598841722</v>
      </c>
      <c r="P17" s="52">
        <f t="shared" si="2"/>
        <v>824.17705615447403</v>
      </c>
      <c r="Q17" s="52">
        <f t="shared" si="2"/>
        <v>752.03187450686335</v>
      </c>
      <c r="R17" s="52">
        <f t="shared" ref="R17:V17" si="3">R13*R16</f>
        <v>692.77698843278256</v>
      </c>
      <c r="S17" s="52">
        <f t="shared" si="3"/>
        <v>645.93633225881626</v>
      </c>
      <c r="T17" s="52">
        <f t="shared" si="3"/>
        <v>587.82691231871877</v>
      </c>
      <c r="U17" s="52">
        <f t="shared" si="3"/>
        <v>536.73821803058979</v>
      </c>
      <c r="V17" s="52">
        <f t="shared" si="3"/>
        <v>495.56019335229917</v>
      </c>
      <c r="W17" s="52">
        <f t="shared" ref="W17" si="4">W13*W16</f>
        <v>467.2328585387429</v>
      </c>
      <c r="DA17" s="63" t="s">
        <v>1046</v>
      </c>
    </row>
    <row r="18" spans="1:105" ht="12.95" customHeight="1" x14ac:dyDescent="0.25">
      <c r="A18" s="51" t="s">
        <v>42</v>
      </c>
      <c r="B18" s="52">
        <f>B3*11630*1000/RES_summary!B$6</f>
        <v>638.73029194860862</v>
      </c>
      <c r="C18" s="52">
        <f>C3*11630*1000/RES_summary!C$6</f>
        <v>643.42825809237195</v>
      </c>
      <c r="D18" s="52">
        <f>D3*11630*1000/RES_summary!D$6</f>
        <v>644.28035297167753</v>
      </c>
      <c r="E18" s="52">
        <f>E3*11630*1000/RES_summary!E$6</f>
        <v>642.97580811756677</v>
      </c>
      <c r="F18" s="52">
        <f>F3*11630*1000/RES_summary!F$6</f>
        <v>639.46969666265841</v>
      </c>
      <c r="G18" s="52">
        <f>G3*11630*1000/RES_summary!G$6</f>
        <v>636.96023756307318</v>
      </c>
      <c r="H18" s="52">
        <f>H3*11630*1000/RES_summary!H$6</f>
        <v>634.33601727063865</v>
      </c>
      <c r="I18" s="52">
        <f>I3*11630*1000/RES_summary!I$6</f>
        <v>628.46743362765994</v>
      </c>
      <c r="J18" s="52">
        <f>J3*11630*1000/RES_summary!J$6</f>
        <v>594.06589680773391</v>
      </c>
      <c r="K18" s="52">
        <f>K3*11630*1000/RES_summary!K$6</f>
        <v>579.26601193105773</v>
      </c>
      <c r="L18" s="52">
        <f>L3*11630*1000/RES_summary!L$6</f>
        <v>573.26688321166648</v>
      </c>
      <c r="M18" s="52">
        <f>M3*11630*1000/RES_summary!M$6</f>
        <v>546.25466905035694</v>
      </c>
      <c r="N18" s="52">
        <f>N3*11630*1000/RES_summary!N$6</f>
        <v>510.69834002035105</v>
      </c>
      <c r="O18" s="52">
        <f>O3*11630*1000/RES_summary!O$6</f>
        <v>486.53333224244182</v>
      </c>
      <c r="P18" s="52">
        <f>P3*11630*1000/RES_summary!P$6</f>
        <v>458.31449490376053</v>
      </c>
      <c r="Q18" s="52">
        <f>Q3*11630*1000/RES_summary!Q$6</f>
        <v>418.65066113782007</v>
      </c>
      <c r="R18" s="52">
        <f>R3*11630*1000/RES_summary!R$6</f>
        <v>386.35859949837112</v>
      </c>
      <c r="S18" s="52">
        <f>S3*11630*1000/RES_summary!S$6</f>
        <v>358.40699860896035</v>
      </c>
      <c r="T18" s="52">
        <f>T3*11630*1000/RES_summary!T$6</f>
        <v>325.69140148587496</v>
      </c>
      <c r="U18" s="52">
        <f>U3*11630*1000/RES_summary!U$6</f>
        <v>298.54182231161229</v>
      </c>
      <c r="V18" s="52">
        <f>V3*11630*1000/RES_summary!V$6</f>
        <v>287.86350467460028</v>
      </c>
      <c r="W18" s="52">
        <f>W3*11630*1000/RES_summary!W$6</f>
        <v>285.5032932343089</v>
      </c>
      <c r="DA18" s="63" t="s">
        <v>1054</v>
      </c>
    </row>
    <row r="19" spans="1:105" ht="12.95" customHeight="1" x14ac:dyDescent="0.25">
      <c r="A19" s="53" t="s">
        <v>119</v>
      </c>
      <c r="B19" s="36"/>
      <c r="C19" s="36">
        <v>192.09742726433774</v>
      </c>
      <c r="D19" s="36">
        <v>195.24158551770321</v>
      </c>
      <c r="E19" s="36">
        <v>198.5114584137234</v>
      </c>
      <c r="F19" s="36">
        <v>201.89187693902568</v>
      </c>
      <c r="G19" s="36">
        <v>201.63826117181276</v>
      </c>
      <c r="H19" s="36">
        <v>205.69285333034935</v>
      </c>
      <c r="I19" s="36">
        <v>211.98235844789687</v>
      </c>
      <c r="J19" s="36">
        <v>213.05389885369178</v>
      </c>
      <c r="K19" s="36">
        <v>215.31993315242821</v>
      </c>
      <c r="L19" s="36">
        <v>215.98261083038562</v>
      </c>
      <c r="M19" s="36">
        <v>221.79849797775162</v>
      </c>
      <c r="N19" s="36">
        <v>221.55342353869378</v>
      </c>
      <c r="O19" s="36">
        <v>228.14035900948522</v>
      </c>
      <c r="P19" s="36">
        <v>227.97134292305273</v>
      </c>
      <c r="Q19" s="36">
        <v>230.13712739613229</v>
      </c>
      <c r="R19" s="36">
        <v>231.92428204950281</v>
      </c>
      <c r="S19" s="36">
        <v>235.94037615908834</v>
      </c>
      <c r="T19" s="36">
        <v>240.01560221116486</v>
      </c>
      <c r="U19" s="36">
        <v>240.98783409462155</v>
      </c>
      <c r="V19" s="36">
        <v>242.28942864610624</v>
      </c>
      <c r="W19" s="36">
        <v>248.15794624534021</v>
      </c>
      <c r="DA19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55.087038779607596</v>
      </c>
      <c r="C3" s="49">
        <f t="shared" ref="C3:W3" si="0">C5*C11/11630</f>
        <v>56.794139808201074</v>
      </c>
      <c r="D3" s="49">
        <f t="shared" si="0"/>
        <v>58.069207681570823</v>
      </c>
      <c r="E3" s="49">
        <f t="shared" si="0"/>
        <v>59.638384847310192</v>
      </c>
      <c r="F3" s="49">
        <f t="shared" si="0"/>
        <v>62.078922337494696</v>
      </c>
      <c r="G3" s="49">
        <f t="shared" si="0"/>
        <v>63.408909191746488</v>
      </c>
      <c r="H3" s="49">
        <f t="shared" si="0"/>
        <v>64.575051638349791</v>
      </c>
      <c r="I3" s="49">
        <f t="shared" si="0"/>
        <v>66.884366791777865</v>
      </c>
      <c r="J3" s="49">
        <f t="shared" si="0"/>
        <v>69.23981018135278</v>
      </c>
      <c r="K3" s="49">
        <f t="shared" si="0"/>
        <v>73.550479376968383</v>
      </c>
      <c r="L3" s="49">
        <f t="shared" si="0"/>
        <v>77.30017792817091</v>
      </c>
      <c r="M3" s="49">
        <f t="shared" si="0"/>
        <v>80.974207377311131</v>
      </c>
      <c r="N3" s="49">
        <f t="shared" si="0"/>
        <v>82.448331111289917</v>
      </c>
      <c r="O3" s="49">
        <f t="shared" si="0"/>
        <v>85.685748820957784</v>
      </c>
      <c r="P3" s="49">
        <f t="shared" si="0"/>
        <v>88.235107530453874</v>
      </c>
      <c r="Q3" s="49">
        <f t="shared" si="0"/>
        <v>90.199890310239923</v>
      </c>
      <c r="R3" s="49">
        <f t="shared" si="0"/>
        <v>93.866897589855455</v>
      </c>
      <c r="S3" s="49">
        <f t="shared" si="0"/>
        <v>96.672732868470135</v>
      </c>
      <c r="T3" s="49">
        <f t="shared" si="0"/>
        <v>98.627571103394573</v>
      </c>
      <c r="U3" s="49">
        <f t="shared" si="0"/>
        <v>101.17727969285968</v>
      </c>
      <c r="V3" s="49">
        <f t="shared" si="0"/>
        <v>107.56660975329818</v>
      </c>
      <c r="W3" s="49">
        <f t="shared" si="0"/>
        <v>113.68929564775246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17141.473045733157</v>
      </c>
      <c r="C5" s="49">
        <f t="shared" ref="C5:W5" si="1">C7*C13/1000000</f>
        <v>17529.290217602644</v>
      </c>
      <c r="D5" s="49">
        <f t="shared" si="1"/>
        <v>17819.72161489087</v>
      </c>
      <c r="E5" s="49">
        <f t="shared" si="1"/>
        <v>18225.430616234175</v>
      </c>
      <c r="F5" s="49">
        <f t="shared" si="1"/>
        <v>18908.028138755039</v>
      </c>
      <c r="G5" s="49">
        <f t="shared" si="1"/>
        <v>19236.344231106887</v>
      </c>
      <c r="H5" s="49">
        <f t="shared" si="1"/>
        <v>19535.314638093132</v>
      </c>
      <c r="I5" s="49">
        <f t="shared" si="1"/>
        <v>20216.868575417822</v>
      </c>
      <c r="J5" s="49">
        <f t="shared" si="1"/>
        <v>20947.565309658246</v>
      </c>
      <c r="K5" s="49">
        <f t="shared" si="1"/>
        <v>22395.342539557416</v>
      </c>
      <c r="L5" s="49">
        <f t="shared" si="1"/>
        <v>23618.458992403848</v>
      </c>
      <c r="M5" s="49">
        <f t="shared" si="1"/>
        <v>24730.048757877434</v>
      </c>
      <c r="N5" s="49">
        <f t="shared" si="1"/>
        <v>25175.803440614258</v>
      </c>
      <c r="O5" s="49">
        <f t="shared" si="1"/>
        <v>26228.04002239761</v>
      </c>
      <c r="P5" s="49">
        <f t="shared" si="1"/>
        <v>27020.174968991632</v>
      </c>
      <c r="Q5" s="49">
        <f t="shared" si="1"/>
        <v>27608.659288231935</v>
      </c>
      <c r="R5" s="49">
        <f t="shared" si="1"/>
        <v>28291.57603620378</v>
      </c>
      <c r="S5" s="49">
        <f t="shared" si="1"/>
        <v>28997.010779986173</v>
      </c>
      <c r="T5" s="49">
        <f t="shared" si="1"/>
        <v>29688.580411442686</v>
      </c>
      <c r="U5" s="49">
        <f t="shared" si="1"/>
        <v>30321.716624141129</v>
      </c>
      <c r="V5" s="49">
        <f t="shared" si="1"/>
        <v>30941.995819321171</v>
      </c>
      <c r="W5" s="49">
        <f t="shared" si="1"/>
        <v>30937.559577161828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2078242.0856092959</v>
      </c>
      <c r="C7" s="35">
        <v>2151758.7597809066</v>
      </c>
      <c r="D7" s="35">
        <v>2219205.5233769133</v>
      </c>
      <c r="E7" s="35">
        <v>2309223.6820306228</v>
      </c>
      <c r="F7" s="35">
        <v>2441077.3168143835</v>
      </c>
      <c r="G7" s="35">
        <v>2525529.80034487</v>
      </c>
      <c r="H7" s="35">
        <v>2608421.8805827149</v>
      </c>
      <c r="I7" s="35">
        <v>2749183.5150796212</v>
      </c>
      <c r="J7" s="35">
        <v>2900961.7780707092</v>
      </c>
      <c r="K7" s="35">
        <v>3138220.6855476331</v>
      </c>
      <c r="L7" s="35">
        <v>3343281.878396458</v>
      </c>
      <c r="M7" s="35">
        <v>3533022.8423883175</v>
      </c>
      <c r="N7" s="35">
        <v>3629348.6618378186</v>
      </c>
      <c r="O7" s="35">
        <v>3821549.6636688663</v>
      </c>
      <c r="P7" s="35">
        <v>3988919.5772431279</v>
      </c>
      <c r="Q7" s="35">
        <v>4132395.6496901177</v>
      </c>
      <c r="R7" s="35">
        <v>4298357.4374798313</v>
      </c>
      <c r="S7" s="35">
        <v>4491211.7034229273</v>
      </c>
      <c r="T7" s="35">
        <v>4683309.9032884073</v>
      </c>
      <c r="U7" s="35">
        <v>4875769.2027061461</v>
      </c>
      <c r="V7" s="35">
        <v>5066357.5367702637</v>
      </c>
      <c r="W7" s="35">
        <v>5155591.4516863041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318019.45725816465</v>
      </c>
      <c r="D8" s="52">
        <v>316165.94049896719</v>
      </c>
      <c r="E8" s="52">
        <v>343026.44010704313</v>
      </c>
      <c r="F8" s="52">
        <v>389224.9854011857</v>
      </c>
      <c r="G8" s="52">
        <v>346262.14342833962</v>
      </c>
      <c r="H8" s="52">
        <v>349216.58703082753</v>
      </c>
      <c r="I8" s="52">
        <v>411678.84567314293</v>
      </c>
      <c r="J8" s="52">
        <v>427367.37867303845</v>
      </c>
      <c r="K8" s="52">
        <v>555278.36473508831</v>
      </c>
      <c r="L8" s="52">
        <v>521227.13334779209</v>
      </c>
      <c r="M8" s="52">
        <v>532767.40409890236</v>
      </c>
      <c r="N8" s="52">
        <v>485550.80485068681</v>
      </c>
      <c r="O8" s="52">
        <v>538463.14525938733</v>
      </c>
      <c r="P8" s="52">
        <v>516586.50060508912</v>
      </c>
      <c r="Q8" s="52">
        <v>555154.91812013276</v>
      </c>
      <c r="R8" s="52">
        <v>593329.16646275204</v>
      </c>
      <c r="S8" s="52">
        <v>748132.63067818433</v>
      </c>
      <c r="T8" s="52">
        <v>713325.33321327204</v>
      </c>
      <c r="U8" s="52">
        <v>725226.70351664117</v>
      </c>
      <c r="V8" s="52">
        <v>676139.13891480491</v>
      </c>
      <c r="W8" s="52">
        <v>627697.06017542817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244502.78308655368</v>
      </c>
      <c r="D9" s="36">
        <v>248719.17690296052</v>
      </c>
      <c r="E9" s="36">
        <v>253008.2814533338</v>
      </c>
      <c r="F9" s="36">
        <v>257371.35061742505</v>
      </c>
      <c r="G9" s="36">
        <v>261809.65989785315</v>
      </c>
      <c r="H9" s="36">
        <v>266324.50679298257</v>
      </c>
      <c r="I9" s="36">
        <v>270917.21117623663</v>
      </c>
      <c r="J9" s="36">
        <v>275589.11568195047</v>
      </c>
      <c r="K9" s="36">
        <v>318019.45725816442</v>
      </c>
      <c r="L9" s="36">
        <v>316165.94049896719</v>
      </c>
      <c r="M9" s="36">
        <v>343026.4401070429</v>
      </c>
      <c r="N9" s="36">
        <v>389224.9854011857</v>
      </c>
      <c r="O9" s="36">
        <v>346262.14342833962</v>
      </c>
      <c r="P9" s="36">
        <v>349216.58703082707</v>
      </c>
      <c r="Q9" s="36">
        <v>411678.84567314293</v>
      </c>
      <c r="R9" s="36">
        <v>427367.37867303845</v>
      </c>
      <c r="S9" s="36">
        <v>555278.36473508831</v>
      </c>
      <c r="T9" s="36">
        <v>521227.13334779255</v>
      </c>
      <c r="U9" s="36">
        <v>532767.40409890283</v>
      </c>
      <c r="V9" s="36">
        <v>485550.80485068727</v>
      </c>
      <c r="W9" s="36">
        <v>538463.14525938779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37.374982844097488</v>
      </c>
      <c r="C11" s="54">
        <v>37.680695440029773</v>
      </c>
      <c r="D11" s="54">
        <v>37.8987337699105</v>
      </c>
      <c r="E11" s="54">
        <v>38.056407575709251</v>
      </c>
      <c r="F11" s="54">
        <v>38.18366788365698</v>
      </c>
      <c r="G11" s="54">
        <v>38.336058298826664</v>
      </c>
      <c r="H11" s="54">
        <v>38.443601470824063</v>
      </c>
      <c r="I11" s="54">
        <v>38.476047014234517</v>
      </c>
      <c r="J11" s="54">
        <v>38.441650879486886</v>
      </c>
      <c r="K11" s="54">
        <v>38.195087824320758</v>
      </c>
      <c r="L11" s="54">
        <v>38.063493879671142</v>
      </c>
      <c r="M11" s="54">
        <v>38.080395272093945</v>
      </c>
      <c r="N11" s="54">
        <v>38.087129695230352</v>
      </c>
      <c r="O11" s="54">
        <v>37.99465220949601</v>
      </c>
      <c r="P11" s="54">
        <v>37.978077557114887</v>
      </c>
      <c r="Q11" s="54">
        <v>37.996221162221822</v>
      </c>
      <c r="R11" s="54">
        <v>38.586468904137504</v>
      </c>
      <c r="S11" s="54">
        <v>38.773096019825111</v>
      </c>
      <c r="T11" s="54">
        <v>38.63568537249369</v>
      </c>
      <c r="U11" s="54">
        <v>38.806897954158572</v>
      </c>
      <c r="V11" s="54">
        <v>40.430477682686963</v>
      </c>
      <c r="W11" s="54">
        <v>42.737905848249802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8248.0636709402625</v>
      </c>
      <c r="C13" s="35">
        <v>8146.4941819906826</v>
      </c>
      <c r="D13" s="35">
        <v>8029.77526289454</v>
      </c>
      <c r="E13" s="35">
        <v>7892.4492062230993</v>
      </c>
      <c r="F13" s="35">
        <v>7745.7719214850995</v>
      </c>
      <c r="G13" s="35">
        <v>7616.755988577168</v>
      </c>
      <c r="H13" s="35">
        <v>7489.323250780657</v>
      </c>
      <c r="I13" s="35">
        <v>7353.7719342945747</v>
      </c>
      <c r="J13" s="35">
        <v>7220.9035872197765</v>
      </c>
      <c r="K13" s="35">
        <v>7136.3185650690884</v>
      </c>
      <c r="L13" s="35">
        <v>7064.453387858518</v>
      </c>
      <c r="M13" s="35">
        <v>6999.6854991064711</v>
      </c>
      <c r="N13" s="35">
        <v>6936.7277124225948</v>
      </c>
      <c r="O13" s="35">
        <v>6863.1948635249364</v>
      </c>
      <c r="P13" s="35">
        <v>6773.8079060661712</v>
      </c>
      <c r="Q13" s="35">
        <v>6681.0299953496142</v>
      </c>
      <c r="R13" s="35">
        <v>6581.9505352238475</v>
      </c>
      <c r="S13" s="35">
        <v>6456.3892095949122</v>
      </c>
      <c r="T13" s="35">
        <v>6339.2303786253215</v>
      </c>
      <c r="U13" s="35">
        <v>6218.8580639362481</v>
      </c>
      <c r="V13" s="35">
        <v>6107.3454833679752</v>
      </c>
      <c r="W13" s="35">
        <v>6000.7779644841121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7560.8320170722718</v>
      </c>
      <c r="D14" s="36">
        <v>7407.132472497774</v>
      </c>
      <c r="E14" s="36">
        <v>7266.3128103704303</v>
      </c>
      <c r="F14" s="36">
        <v>7207.6894205485196</v>
      </c>
      <c r="G14" s="36">
        <v>7184.5533335682285</v>
      </c>
      <c r="H14" s="36">
        <v>7146.3727349417704</v>
      </c>
      <c r="I14" s="36">
        <v>7083.4252848035094</v>
      </c>
      <c r="J14" s="36">
        <v>7028.5507441627587</v>
      </c>
      <c r="K14" s="36">
        <v>6937.5455069755626</v>
      </c>
      <c r="L14" s="36">
        <v>6839.6275430184933</v>
      </c>
      <c r="M14" s="36">
        <v>6764.9168357343706</v>
      </c>
      <c r="N14" s="36">
        <v>6695.8338030679997</v>
      </c>
      <c r="O14" s="36">
        <v>6574.2204453651848</v>
      </c>
      <c r="P14" s="36">
        <v>6364.4071978062002</v>
      </c>
      <c r="Q14" s="36">
        <v>6312.7976525316362</v>
      </c>
      <c r="R14" s="36">
        <v>6213.566201968536</v>
      </c>
      <c r="S14" s="36">
        <v>6092.1065079589816</v>
      </c>
      <c r="T14" s="36">
        <v>5967.2198514194715</v>
      </c>
      <c r="U14" s="36">
        <v>5842.6742612634243</v>
      </c>
      <c r="V14" s="36">
        <v>5725.8136152564202</v>
      </c>
      <c r="W14" s="36">
        <v>5632.5565321151198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0.48784029190232403</v>
      </c>
      <c r="C16" s="44">
        <f>C7/RES_summary!C$6</f>
        <v>0.50199871541598284</v>
      </c>
      <c r="D16" s="44">
        <f>D7/RES_summary!D$6</f>
        <v>0.51426638973863903</v>
      </c>
      <c r="E16" s="44">
        <f>E7/RES_summary!E$6</f>
        <v>0.53122347896064726</v>
      </c>
      <c r="F16" s="44">
        <f>F7/RES_summary!F$6</f>
        <v>0.55725844760027676</v>
      </c>
      <c r="G16" s="44">
        <f>G7/RES_summary!G$6</f>
        <v>0.58237957656508943</v>
      </c>
      <c r="H16" s="44">
        <f>H7/RES_summary!H$6</f>
        <v>0.60570779849974909</v>
      </c>
      <c r="I16" s="44">
        <f>I7/RES_summary!I$6</f>
        <v>0.63501244649404165</v>
      </c>
      <c r="J16" s="44">
        <f>J7/RES_summary!J$6</f>
        <v>0.64729583149618997</v>
      </c>
      <c r="K16" s="44">
        <f>K7/RES_summary!K$6</f>
        <v>0.68145924637984123</v>
      </c>
      <c r="L16" s="44">
        <f>L7/RES_summary!L$6</f>
        <v>0.7337502997733879</v>
      </c>
      <c r="M16" s="44">
        <f>M7/RES_summary!M$6</f>
        <v>0.77335314219215356</v>
      </c>
      <c r="N16" s="44">
        <f>N7/RES_summary!N$6</f>
        <v>0.78918390520392079</v>
      </c>
      <c r="O16" s="44">
        <f>O7/RES_summary!O$6</f>
        <v>0.81462786681095212</v>
      </c>
      <c r="P16" s="44">
        <f>P7/RES_summary!P$6</f>
        <v>0.84246168026089341</v>
      </c>
      <c r="Q16" s="44">
        <f>Q7/RES_summary!Q$6</f>
        <v>0.86273919558945267</v>
      </c>
      <c r="R16" s="44">
        <f>R7/RES_summary!R$6</f>
        <v>0.88925357476480726</v>
      </c>
      <c r="S16" s="44">
        <f>S7/RES_summary!S$6</f>
        <v>0.92294230730103732</v>
      </c>
      <c r="T16" s="44">
        <f>T7/RES_summary!T$6</f>
        <v>0.94311838046668028</v>
      </c>
      <c r="U16" s="44">
        <f>U7/RES_summary!U$6</f>
        <v>0.96387553293041051</v>
      </c>
      <c r="V16" s="44">
        <f>V7/RES_summary!V$6</f>
        <v>0.98554574036773157</v>
      </c>
      <c r="W16" s="44">
        <f>W7/RES_summary!W$6</f>
        <v>0.9909541268141806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2">B13*B16</f>
        <v>4023.7377888604519</v>
      </c>
      <c r="C17" s="52">
        <f t="shared" si="2"/>
        <v>4089.5296145031007</v>
      </c>
      <c r="D17" s="52">
        <f t="shared" si="2"/>
        <v>4129.4435348614061</v>
      </c>
      <c r="E17" s="52">
        <f t="shared" si="2"/>
        <v>4192.6543248500338</v>
      </c>
      <c r="F17" s="52">
        <f t="shared" si="2"/>
        <v>4316.3968364325992</v>
      </c>
      <c r="G17" s="52">
        <f t="shared" si="2"/>
        <v>4435.8431274271807</v>
      </c>
      <c r="H17" s="52">
        <f t="shared" si="2"/>
        <v>4536.3414984833362</v>
      </c>
      <c r="I17" s="52">
        <f t="shared" si="2"/>
        <v>4669.7367069556185</v>
      </c>
      <c r="J17" s="52">
        <f t="shared" si="2"/>
        <v>4674.0607916432464</v>
      </c>
      <c r="K17" s="52">
        <f t="shared" si="2"/>
        <v>4863.1102712784514</v>
      </c>
      <c r="L17" s="52">
        <f t="shared" si="2"/>
        <v>5183.5447910763132</v>
      </c>
      <c r="M17" s="52">
        <f t="shared" si="2"/>
        <v>5413.2287750908417</v>
      </c>
      <c r="N17" s="52">
        <f t="shared" si="2"/>
        <v>5474.3538654259237</v>
      </c>
      <c r="O17" s="52">
        <f t="shared" si="2"/>
        <v>5590.9497911812023</v>
      </c>
      <c r="P17" s="52">
        <f t="shared" si="2"/>
        <v>5706.6735903090303</v>
      </c>
      <c r="Q17" s="52">
        <f t="shared" si="2"/>
        <v>5763.9864438969307</v>
      </c>
      <c r="R17" s="52">
        <f t="shared" ref="R17:V17" si="3">R13*R16</f>
        <v>5853.0230423729427</v>
      </c>
      <c r="S17" s="52">
        <f t="shared" si="3"/>
        <v>5958.8747539370488</v>
      </c>
      <c r="T17" s="52">
        <f t="shared" si="3"/>
        <v>5978.644688094294</v>
      </c>
      <c r="U17" s="52">
        <f t="shared" si="3"/>
        <v>5994.2051305951318</v>
      </c>
      <c r="V17" s="52">
        <f t="shared" si="3"/>
        <v>6019.068326087413</v>
      </c>
      <c r="W17" s="52">
        <f t="shared" ref="W17" si="4">W13*W16</f>
        <v>5946.4956880011296</v>
      </c>
      <c r="DA17" s="63" t="s">
        <v>1047</v>
      </c>
    </row>
    <row r="18" spans="1:105" ht="12.95" customHeight="1" x14ac:dyDescent="0.25">
      <c r="A18" s="53" t="s">
        <v>42</v>
      </c>
      <c r="B18" s="36">
        <f>B3*11630*1000/RES_summary!B$6</f>
        <v>150.38713082780617</v>
      </c>
      <c r="C18" s="36">
        <f>C3*11630*1000/RES_summary!C$6</f>
        <v>154.0963198970737</v>
      </c>
      <c r="D18" s="36">
        <f>D3*11630*1000/RES_summary!D$6</f>
        <v>156.50068114559059</v>
      </c>
      <c r="E18" s="36">
        <f>E3*11630*1000/RES_summary!E$6</f>
        <v>159.557361810553</v>
      </c>
      <c r="F18" s="36">
        <f>F3*11630*1000/RES_summary!F$6</f>
        <v>164.81586325641004</v>
      </c>
      <c r="G18" s="36">
        <f>G3*11630*1000/RES_summary!G$6</f>
        <v>170.052740737498</v>
      </c>
      <c r="H18" s="36">
        <f>H3*11630*1000/RES_summary!H$6</f>
        <v>174.39330470325422</v>
      </c>
      <c r="I18" s="36">
        <f>I3*11630*1000/RES_summary!I$6</f>
        <v>179.67300908092105</v>
      </c>
      <c r="J18" s="36">
        <f>J3*11630*1000/RES_summary!J$6</f>
        <v>179.67861314184776</v>
      </c>
      <c r="K18" s="36">
        <f>K3*11630*1000/RES_summary!K$6</f>
        <v>185.74692391083681</v>
      </c>
      <c r="L18" s="36">
        <f>L3*11630*1000/RES_summary!L$6</f>
        <v>197.30382543013448</v>
      </c>
      <c r="M18" s="36">
        <f>M3*11630*1000/RES_summary!M$6</f>
        <v>206.13789145373221</v>
      </c>
      <c r="N18" s="36">
        <f>N3*11630*1000/RES_summary!N$6</f>
        <v>208.50242567006273</v>
      </c>
      <c r="O18" s="36">
        <f>O3*11630*1000/RES_summary!O$6</f>
        <v>212.42619283668409</v>
      </c>
      <c r="P18" s="36">
        <f>P3*11630*1000/RES_summary!P$6</f>
        <v>216.72849220589563</v>
      </c>
      <c r="Q18" s="36">
        <f>Q3*11630*1000/RES_summary!Q$6</f>
        <v>219.00970369835628</v>
      </c>
      <c r="R18" s="36">
        <f>R3*11630*1000/RES_summary!R$6</f>
        <v>225.84749161972383</v>
      </c>
      <c r="S18" s="36">
        <f>S3*11630*1000/RES_summary!S$6</f>
        <v>231.04402300451289</v>
      </c>
      <c r="T18" s="36">
        <f>T3*11630*1000/RES_summary!T$6</f>
        <v>230.98903512314178</v>
      </c>
      <c r="U18" s="36">
        <f>U3*11630*1000/RES_summary!U$6</f>
        <v>232.61650681929899</v>
      </c>
      <c r="V18" s="36">
        <f>V3*11630*1000/RES_summary!V$6</f>
        <v>243.35380762844511</v>
      </c>
      <c r="W18" s="36">
        <f>W3*11630*1000/RES_summary!W$6</f>
        <v>254.14077284081569</v>
      </c>
      <c r="DA18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0</v>
      </c>
      <c r="C3" s="120">
        <v>0</v>
      </c>
      <c r="D3" s="120">
        <v>0</v>
      </c>
      <c r="E3" s="120">
        <v>0</v>
      </c>
      <c r="F3" s="120">
        <v>0</v>
      </c>
      <c r="G3" s="120">
        <v>0</v>
      </c>
      <c r="H3" s="120">
        <v>0</v>
      </c>
      <c r="I3" s="120">
        <v>0</v>
      </c>
      <c r="J3" s="120">
        <v>0</v>
      </c>
      <c r="K3" s="120">
        <v>0</v>
      </c>
      <c r="L3" s="120">
        <v>0</v>
      </c>
      <c r="M3" s="120">
        <v>0</v>
      </c>
      <c r="N3" s="120">
        <v>0</v>
      </c>
      <c r="O3" s="120">
        <v>0</v>
      </c>
      <c r="P3" s="120">
        <v>0</v>
      </c>
      <c r="Q3" s="120">
        <v>0</v>
      </c>
      <c r="R3" s="120">
        <v>0</v>
      </c>
      <c r="S3" s="120">
        <v>0</v>
      </c>
      <c r="T3" s="120">
        <v>0</v>
      </c>
      <c r="U3" s="120">
        <v>0</v>
      </c>
      <c r="V3" s="120">
        <v>0</v>
      </c>
      <c r="W3" s="120">
        <v>0</v>
      </c>
      <c r="DA3" s="129" t="s">
        <v>335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1058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1059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1060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1061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1063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1064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1065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1066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1067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0</v>
      </c>
      <c r="C24" s="120">
        <v>0</v>
      </c>
      <c r="D24" s="120">
        <v>521</v>
      </c>
      <c r="E24" s="120">
        <v>879</v>
      </c>
      <c r="F24" s="120">
        <v>1141</v>
      </c>
      <c r="G24" s="120">
        <v>1439</v>
      </c>
      <c r="H24" s="120">
        <v>1620</v>
      </c>
      <c r="I24" s="120">
        <v>1798</v>
      </c>
      <c r="J24" s="120">
        <v>1833</v>
      </c>
      <c r="K24" s="120">
        <v>1806</v>
      </c>
      <c r="L24" s="120">
        <v>1733</v>
      </c>
      <c r="M24" s="120">
        <v>1690</v>
      </c>
      <c r="N24" s="120">
        <v>1760</v>
      </c>
      <c r="O24" s="120">
        <v>1863</v>
      </c>
      <c r="P24" s="120">
        <v>2054</v>
      </c>
      <c r="Q24" s="120">
        <v>1851</v>
      </c>
      <c r="R24" s="120">
        <v>1769</v>
      </c>
      <c r="S24" s="120">
        <v>1698</v>
      </c>
      <c r="T24" s="120">
        <v>1760</v>
      </c>
      <c r="U24" s="120">
        <v>1818</v>
      </c>
      <c r="V24" s="120">
        <v>1870</v>
      </c>
      <c r="W24" s="120">
        <v>1799</v>
      </c>
      <c r="DA24" s="129" t="s">
        <v>336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521</v>
      </c>
      <c r="E26" s="52">
        <v>879</v>
      </c>
      <c r="F26" s="52">
        <v>1141</v>
      </c>
      <c r="G26" s="52">
        <v>1439</v>
      </c>
      <c r="H26" s="52">
        <v>1620</v>
      </c>
      <c r="I26" s="52">
        <v>1798</v>
      </c>
      <c r="J26" s="52">
        <v>1833</v>
      </c>
      <c r="K26" s="52">
        <v>1806</v>
      </c>
      <c r="L26" s="52">
        <v>1733</v>
      </c>
      <c r="M26" s="52">
        <v>1690</v>
      </c>
      <c r="N26" s="52">
        <v>1760</v>
      </c>
      <c r="O26" s="52">
        <v>1863</v>
      </c>
      <c r="P26" s="52">
        <v>2054</v>
      </c>
      <c r="Q26" s="52">
        <v>1851</v>
      </c>
      <c r="R26" s="52">
        <v>1769</v>
      </c>
      <c r="S26" s="52">
        <v>1698</v>
      </c>
      <c r="T26" s="52">
        <v>1760</v>
      </c>
      <c r="U26" s="52">
        <v>1818</v>
      </c>
      <c r="V26" s="52">
        <v>1870</v>
      </c>
      <c r="W26" s="52">
        <v>1799</v>
      </c>
      <c r="DA26" s="63" t="s">
        <v>1068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1</v>
      </c>
      <c r="F29" s="52">
        <v>3</v>
      </c>
      <c r="G29" s="52">
        <v>6</v>
      </c>
      <c r="H29" s="52">
        <v>9</v>
      </c>
      <c r="I29" s="52">
        <v>10</v>
      </c>
      <c r="J29" s="52">
        <v>10</v>
      </c>
      <c r="K29" s="52">
        <v>10</v>
      </c>
      <c r="L29" s="52">
        <v>9</v>
      </c>
      <c r="M29" s="52">
        <v>7</v>
      </c>
      <c r="N29" s="52">
        <v>5</v>
      </c>
      <c r="O29" s="52">
        <v>4</v>
      </c>
      <c r="P29" s="52">
        <v>8</v>
      </c>
      <c r="Q29" s="52">
        <v>11</v>
      </c>
      <c r="R29" s="52">
        <v>13</v>
      </c>
      <c r="S29" s="52">
        <v>14</v>
      </c>
      <c r="T29" s="52">
        <v>17</v>
      </c>
      <c r="U29" s="52">
        <v>19</v>
      </c>
      <c r="V29" s="52">
        <v>23</v>
      </c>
      <c r="W29" s="52">
        <v>22</v>
      </c>
      <c r="DA29" s="63" t="s">
        <v>1069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3</v>
      </c>
      <c r="E31" s="52">
        <v>5</v>
      </c>
      <c r="F31" s="52">
        <v>6</v>
      </c>
      <c r="G31" s="52">
        <v>7</v>
      </c>
      <c r="H31" s="52">
        <v>7</v>
      </c>
      <c r="I31" s="52">
        <v>8</v>
      </c>
      <c r="J31" s="52">
        <v>7</v>
      </c>
      <c r="K31" s="52">
        <v>6</v>
      </c>
      <c r="L31" s="52">
        <v>3</v>
      </c>
      <c r="M31" s="52">
        <v>2</v>
      </c>
      <c r="N31" s="52">
        <v>2</v>
      </c>
      <c r="O31" s="52">
        <v>3</v>
      </c>
      <c r="P31" s="52">
        <v>3</v>
      </c>
      <c r="Q31" s="52">
        <v>3</v>
      </c>
      <c r="R31" s="52">
        <v>3</v>
      </c>
      <c r="S31" s="52">
        <v>3</v>
      </c>
      <c r="T31" s="52">
        <v>3</v>
      </c>
      <c r="U31" s="52">
        <v>2</v>
      </c>
      <c r="V31" s="52">
        <v>1</v>
      </c>
      <c r="W31" s="52">
        <v>0</v>
      </c>
      <c r="DA31" s="63" t="s">
        <v>1070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1071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455</v>
      </c>
      <c r="E35" s="52">
        <v>780</v>
      </c>
      <c r="F35" s="52">
        <v>1021</v>
      </c>
      <c r="G35" s="52">
        <v>1286</v>
      </c>
      <c r="H35" s="52">
        <v>1450</v>
      </c>
      <c r="I35" s="52">
        <v>1519</v>
      </c>
      <c r="J35" s="52">
        <v>1533</v>
      </c>
      <c r="K35" s="52">
        <v>1516</v>
      </c>
      <c r="L35" s="52">
        <v>1448</v>
      </c>
      <c r="M35" s="52">
        <v>1408</v>
      </c>
      <c r="N35" s="52">
        <v>1477</v>
      </c>
      <c r="O35" s="52">
        <v>1570</v>
      </c>
      <c r="P35" s="52">
        <v>1739</v>
      </c>
      <c r="Q35" s="52">
        <v>1584</v>
      </c>
      <c r="R35" s="52">
        <v>1524</v>
      </c>
      <c r="S35" s="52">
        <v>1464</v>
      </c>
      <c r="T35" s="52">
        <v>1529</v>
      </c>
      <c r="U35" s="52">
        <v>1592</v>
      </c>
      <c r="V35" s="52">
        <v>1647</v>
      </c>
      <c r="W35" s="52">
        <v>1595</v>
      </c>
      <c r="DA35" s="63" t="s">
        <v>1072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63</v>
      </c>
      <c r="E36" s="52">
        <v>94</v>
      </c>
      <c r="F36" s="52">
        <v>114</v>
      </c>
      <c r="G36" s="52">
        <v>146</v>
      </c>
      <c r="H36" s="52">
        <v>163</v>
      </c>
      <c r="I36" s="52">
        <v>271</v>
      </c>
      <c r="J36" s="52">
        <v>293</v>
      </c>
      <c r="K36" s="52">
        <v>284</v>
      </c>
      <c r="L36" s="52">
        <v>282</v>
      </c>
      <c r="M36" s="52">
        <v>280</v>
      </c>
      <c r="N36" s="52">
        <v>281</v>
      </c>
      <c r="O36" s="52">
        <v>290</v>
      </c>
      <c r="P36" s="52">
        <v>312</v>
      </c>
      <c r="Q36" s="52">
        <v>264</v>
      </c>
      <c r="R36" s="52">
        <v>242</v>
      </c>
      <c r="S36" s="52">
        <v>231</v>
      </c>
      <c r="T36" s="52">
        <v>228</v>
      </c>
      <c r="U36" s="52">
        <v>224</v>
      </c>
      <c r="V36" s="52">
        <v>222</v>
      </c>
      <c r="W36" s="52">
        <v>204</v>
      </c>
      <c r="DA36" s="63" t="s">
        <v>1073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1074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521</v>
      </c>
      <c r="E41" s="36">
        <v>879</v>
      </c>
      <c r="F41" s="36">
        <v>1141</v>
      </c>
      <c r="G41" s="36">
        <v>1439</v>
      </c>
      <c r="H41" s="36">
        <v>1620</v>
      </c>
      <c r="I41" s="36">
        <v>1798</v>
      </c>
      <c r="J41" s="36">
        <v>1833</v>
      </c>
      <c r="K41" s="36">
        <v>1806</v>
      </c>
      <c r="L41" s="36">
        <v>1733</v>
      </c>
      <c r="M41" s="36">
        <v>1690</v>
      </c>
      <c r="N41" s="36">
        <v>1760</v>
      </c>
      <c r="O41" s="36">
        <v>1863</v>
      </c>
      <c r="P41" s="36">
        <v>2054</v>
      </c>
      <c r="Q41" s="36">
        <v>1851</v>
      </c>
      <c r="R41" s="36">
        <v>1769</v>
      </c>
      <c r="S41" s="36">
        <v>1698</v>
      </c>
      <c r="T41" s="36">
        <v>1760</v>
      </c>
      <c r="U41" s="36">
        <v>1818</v>
      </c>
      <c r="V41" s="36">
        <v>1870</v>
      </c>
      <c r="W41" s="36">
        <v>1799</v>
      </c>
      <c r="DA41" s="60" t="s">
        <v>1075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379988</v>
      </c>
      <c r="C43" s="120">
        <v>355211</v>
      </c>
      <c r="D43" s="120">
        <v>317237</v>
      </c>
      <c r="E43" s="120">
        <v>287110</v>
      </c>
      <c r="F43" s="120">
        <v>253188</v>
      </c>
      <c r="G43" s="120">
        <v>247086</v>
      </c>
      <c r="H43" s="120">
        <v>217469</v>
      </c>
      <c r="I43" s="120">
        <v>192430</v>
      </c>
      <c r="J43" s="120">
        <v>162745</v>
      </c>
      <c r="K43" s="120">
        <v>138395</v>
      </c>
      <c r="L43" s="120">
        <v>116018</v>
      </c>
      <c r="M43" s="120">
        <v>106411</v>
      </c>
      <c r="N43" s="120">
        <v>104839</v>
      </c>
      <c r="O43" s="120">
        <v>109494</v>
      </c>
      <c r="P43" s="120">
        <v>110425</v>
      </c>
      <c r="Q43" s="120">
        <v>108845</v>
      </c>
      <c r="R43" s="120">
        <v>102031</v>
      </c>
      <c r="S43" s="120">
        <v>98569</v>
      </c>
      <c r="T43" s="120">
        <v>97673</v>
      </c>
      <c r="U43" s="120">
        <v>102081</v>
      </c>
      <c r="V43" s="120">
        <v>110124</v>
      </c>
      <c r="W43" s="120">
        <v>114323</v>
      </c>
      <c r="DA43" s="129" t="s">
        <v>337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379988</v>
      </c>
      <c r="C45" s="52">
        <v>355211</v>
      </c>
      <c r="D45" s="52">
        <v>317237</v>
      </c>
      <c r="E45" s="52">
        <v>287110</v>
      </c>
      <c r="F45" s="52">
        <v>253188</v>
      </c>
      <c r="G45" s="52">
        <v>247086</v>
      </c>
      <c r="H45" s="52">
        <v>217469</v>
      </c>
      <c r="I45" s="52">
        <v>192430</v>
      </c>
      <c r="J45" s="52">
        <v>162745</v>
      </c>
      <c r="K45" s="52">
        <v>138395</v>
      </c>
      <c r="L45" s="52">
        <v>116018</v>
      </c>
      <c r="M45" s="52">
        <v>106411</v>
      </c>
      <c r="N45" s="52">
        <v>104839</v>
      </c>
      <c r="O45" s="52">
        <v>109494</v>
      </c>
      <c r="P45" s="52">
        <v>110425</v>
      </c>
      <c r="Q45" s="52">
        <v>108845</v>
      </c>
      <c r="R45" s="52">
        <v>102031</v>
      </c>
      <c r="S45" s="52">
        <v>98569</v>
      </c>
      <c r="T45" s="52">
        <v>97673</v>
      </c>
      <c r="U45" s="52">
        <v>102081</v>
      </c>
      <c r="V45" s="52">
        <v>110124</v>
      </c>
      <c r="W45" s="52">
        <v>114323</v>
      </c>
      <c r="DA45" s="63" t="s">
        <v>1076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773</v>
      </c>
      <c r="C48" s="52">
        <v>781</v>
      </c>
      <c r="D48" s="52">
        <v>770</v>
      </c>
      <c r="E48" s="52">
        <v>656</v>
      </c>
      <c r="F48" s="52">
        <v>528</v>
      </c>
      <c r="G48" s="52">
        <v>423</v>
      </c>
      <c r="H48" s="52">
        <v>319</v>
      </c>
      <c r="I48" s="52">
        <v>270</v>
      </c>
      <c r="J48" s="52">
        <v>223</v>
      </c>
      <c r="K48" s="52">
        <v>170</v>
      </c>
      <c r="L48" s="52">
        <v>169</v>
      </c>
      <c r="M48" s="52">
        <v>248</v>
      </c>
      <c r="N48" s="52">
        <v>491</v>
      </c>
      <c r="O48" s="52">
        <v>792</v>
      </c>
      <c r="P48" s="52">
        <v>1062</v>
      </c>
      <c r="Q48" s="52">
        <v>1154</v>
      </c>
      <c r="R48" s="52">
        <v>1113</v>
      </c>
      <c r="S48" s="52">
        <v>1013</v>
      </c>
      <c r="T48" s="52">
        <v>864</v>
      </c>
      <c r="U48" s="52">
        <v>708</v>
      </c>
      <c r="V48" s="52">
        <v>668</v>
      </c>
      <c r="W48" s="52">
        <v>634</v>
      </c>
      <c r="DA48" s="63" t="s">
        <v>1077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366099</v>
      </c>
      <c r="C50" s="52">
        <v>342213</v>
      </c>
      <c r="D50" s="52">
        <v>305620</v>
      </c>
      <c r="E50" s="52">
        <v>276627</v>
      </c>
      <c r="F50" s="52">
        <v>243992</v>
      </c>
      <c r="G50" s="52">
        <v>238138</v>
      </c>
      <c r="H50" s="52">
        <v>209634</v>
      </c>
      <c r="I50" s="52">
        <v>185454</v>
      </c>
      <c r="J50" s="52">
        <v>156812</v>
      </c>
      <c r="K50" s="52">
        <v>133355</v>
      </c>
      <c r="L50" s="52">
        <v>111796</v>
      </c>
      <c r="M50" s="52">
        <v>102562</v>
      </c>
      <c r="N50" s="52">
        <v>101045</v>
      </c>
      <c r="O50" s="52">
        <v>105541</v>
      </c>
      <c r="P50" s="52">
        <v>106442</v>
      </c>
      <c r="Q50" s="52">
        <v>104922</v>
      </c>
      <c r="R50" s="52">
        <v>98342</v>
      </c>
      <c r="S50" s="52">
        <v>94707</v>
      </c>
      <c r="T50" s="52">
        <v>93570</v>
      </c>
      <c r="U50" s="52">
        <v>91629</v>
      </c>
      <c r="V50" s="52">
        <v>91372</v>
      </c>
      <c r="W50" s="52">
        <v>72519</v>
      </c>
      <c r="DA50" s="63" t="s">
        <v>1078</v>
      </c>
    </row>
    <row r="51" spans="1:105" ht="12" customHeight="1" x14ac:dyDescent="0.25">
      <c r="A51" s="97" t="s">
        <v>137</v>
      </c>
      <c r="B51" s="52">
        <v>366</v>
      </c>
      <c r="C51" s="52">
        <v>337</v>
      </c>
      <c r="D51" s="52">
        <v>314</v>
      </c>
      <c r="E51" s="52">
        <v>283</v>
      </c>
      <c r="F51" s="52">
        <v>238</v>
      </c>
      <c r="G51" s="52">
        <v>276</v>
      </c>
      <c r="H51" s="52">
        <v>225</v>
      </c>
      <c r="I51" s="52">
        <v>268</v>
      </c>
      <c r="J51" s="52">
        <v>268</v>
      </c>
      <c r="K51" s="52">
        <v>227</v>
      </c>
      <c r="L51" s="52">
        <v>184</v>
      </c>
      <c r="M51" s="52">
        <v>152</v>
      </c>
      <c r="N51" s="52">
        <v>159</v>
      </c>
      <c r="O51" s="52">
        <v>167</v>
      </c>
      <c r="P51" s="52">
        <v>167</v>
      </c>
      <c r="Q51" s="52">
        <v>164</v>
      </c>
      <c r="R51" s="52">
        <v>156</v>
      </c>
      <c r="S51" s="52">
        <v>145</v>
      </c>
      <c r="T51" s="52">
        <v>141</v>
      </c>
      <c r="U51" s="52">
        <v>129</v>
      </c>
      <c r="V51" s="52">
        <v>142</v>
      </c>
      <c r="W51" s="52">
        <v>104</v>
      </c>
      <c r="DA51" s="63" t="s">
        <v>1079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12252</v>
      </c>
      <c r="C54" s="52">
        <v>11473</v>
      </c>
      <c r="D54" s="52">
        <v>10221</v>
      </c>
      <c r="E54" s="52">
        <v>9231</v>
      </c>
      <c r="F54" s="52">
        <v>8117</v>
      </c>
      <c r="G54" s="52">
        <v>7834</v>
      </c>
      <c r="H54" s="52">
        <v>6864</v>
      </c>
      <c r="I54" s="52">
        <v>5916</v>
      </c>
      <c r="J54" s="52">
        <v>4973</v>
      </c>
      <c r="K54" s="52">
        <v>4208</v>
      </c>
      <c r="L54" s="52">
        <v>3509</v>
      </c>
      <c r="M54" s="52">
        <v>3193</v>
      </c>
      <c r="N54" s="52">
        <v>3125</v>
      </c>
      <c r="O54" s="52">
        <v>3245</v>
      </c>
      <c r="P54" s="52">
        <v>3266</v>
      </c>
      <c r="Q54" s="52">
        <v>3243</v>
      </c>
      <c r="R54" s="52">
        <v>3044</v>
      </c>
      <c r="S54" s="52">
        <v>3221</v>
      </c>
      <c r="T54" s="52">
        <v>3457</v>
      </c>
      <c r="U54" s="52">
        <v>9103</v>
      </c>
      <c r="V54" s="52">
        <v>16360</v>
      </c>
      <c r="W54" s="52">
        <v>36436</v>
      </c>
      <c r="DA54" s="63" t="s">
        <v>1080</v>
      </c>
    </row>
    <row r="55" spans="1:105" ht="12" customHeight="1" x14ac:dyDescent="0.25">
      <c r="A55" s="97" t="s">
        <v>121</v>
      </c>
      <c r="B55" s="52">
        <v>1271</v>
      </c>
      <c r="C55" s="52">
        <v>1188</v>
      </c>
      <c r="D55" s="52">
        <v>1082</v>
      </c>
      <c r="E55" s="52">
        <v>969</v>
      </c>
      <c r="F55" s="52">
        <v>841</v>
      </c>
      <c r="G55" s="52">
        <v>838</v>
      </c>
      <c r="H55" s="52">
        <v>746</v>
      </c>
      <c r="I55" s="52">
        <v>792</v>
      </c>
      <c r="J55" s="52">
        <v>692</v>
      </c>
      <c r="K55" s="52">
        <v>605</v>
      </c>
      <c r="L55" s="52">
        <v>529</v>
      </c>
      <c r="M55" s="52">
        <v>504</v>
      </c>
      <c r="N55" s="52">
        <v>510</v>
      </c>
      <c r="O55" s="52">
        <v>541</v>
      </c>
      <c r="P55" s="52">
        <v>550</v>
      </c>
      <c r="Q55" s="52">
        <v>516</v>
      </c>
      <c r="R55" s="52">
        <v>489</v>
      </c>
      <c r="S55" s="52">
        <v>496</v>
      </c>
      <c r="T55" s="52">
        <v>505</v>
      </c>
      <c r="U55" s="52">
        <v>1220</v>
      </c>
      <c r="V55" s="52">
        <v>2250</v>
      </c>
      <c r="W55" s="52">
        <v>5264</v>
      </c>
      <c r="DA55" s="63" t="s">
        <v>1081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1082</v>
      </c>
    </row>
    <row r="60" spans="1:105" ht="12" customHeight="1" x14ac:dyDescent="0.25">
      <c r="A60" s="109" t="s">
        <v>120</v>
      </c>
      <c r="B60" s="36">
        <v>379988</v>
      </c>
      <c r="C60" s="36">
        <v>355211</v>
      </c>
      <c r="D60" s="36">
        <v>317237</v>
      </c>
      <c r="E60" s="36">
        <v>287110</v>
      </c>
      <c r="F60" s="36">
        <v>253188</v>
      </c>
      <c r="G60" s="36">
        <v>247086</v>
      </c>
      <c r="H60" s="36">
        <v>217469</v>
      </c>
      <c r="I60" s="36">
        <v>192430</v>
      </c>
      <c r="J60" s="36">
        <v>162745</v>
      </c>
      <c r="K60" s="36">
        <v>138395</v>
      </c>
      <c r="L60" s="36">
        <v>116018</v>
      </c>
      <c r="M60" s="36">
        <v>106411</v>
      </c>
      <c r="N60" s="36">
        <v>104839</v>
      </c>
      <c r="O60" s="36">
        <v>109494</v>
      </c>
      <c r="P60" s="36">
        <v>110425</v>
      </c>
      <c r="Q60" s="36">
        <v>108845</v>
      </c>
      <c r="R60" s="36">
        <v>102031</v>
      </c>
      <c r="S60" s="36">
        <v>98569</v>
      </c>
      <c r="T60" s="36">
        <v>97673</v>
      </c>
      <c r="U60" s="36">
        <v>102081</v>
      </c>
      <c r="V60" s="36">
        <v>110124</v>
      </c>
      <c r="W60" s="36">
        <v>114323</v>
      </c>
      <c r="DA60" s="60" t="s">
        <v>1083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52399</v>
      </c>
      <c r="C62" s="120">
        <v>49690</v>
      </c>
      <c r="D62" s="120">
        <v>40256</v>
      </c>
      <c r="E62" s="120">
        <v>34956</v>
      </c>
      <c r="F62" s="120">
        <v>31251</v>
      </c>
      <c r="G62" s="120">
        <v>28935</v>
      </c>
      <c r="H62" s="120">
        <v>29590</v>
      </c>
      <c r="I62" s="120">
        <v>36484</v>
      </c>
      <c r="J62" s="120">
        <v>50794</v>
      </c>
      <c r="K62" s="120">
        <v>58894</v>
      </c>
      <c r="L62" s="120">
        <v>56056</v>
      </c>
      <c r="M62" s="120">
        <v>45027</v>
      </c>
      <c r="N62" s="120">
        <v>37676</v>
      </c>
      <c r="O62" s="120">
        <v>34839</v>
      </c>
      <c r="P62" s="120">
        <v>35936</v>
      </c>
      <c r="Q62" s="120">
        <v>36214</v>
      </c>
      <c r="R62" s="120">
        <v>34945</v>
      </c>
      <c r="S62" s="120">
        <v>30427</v>
      </c>
      <c r="T62" s="120">
        <v>25404</v>
      </c>
      <c r="U62" s="120">
        <v>20980</v>
      </c>
      <c r="V62" s="120">
        <v>14855</v>
      </c>
      <c r="W62" s="120">
        <v>13372</v>
      </c>
      <c r="DA62" s="129" t="s">
        <v>338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52399</v>
      </c>
      <c r="C64" s="52">
        <v>49690</v>
      </c>
      <c r="D64" s="52">
        <v>40256</v>
      </c>
      <c r="E64" s="52">
        <v>34956</v>
      </c>
      <c r="F64" s="52">
        <v>31251</v>
      </c>
      <c r="G64" s="52">
        <v>28935</v>
      </c>
      <c r="H64" s="52">
        <v>29590</v>
      </c>
      <c r="I64" s="52">
        <v>36484</v>
      </c>
      <c r="J64" s="52">
        <v>50794</v>
      </c>
      <c r="K64" s="52">
        <v>58894</v>
      </c>
      <c r="L64" s="52">
        <v>56056</v>
      </c>
      <c r="M64" s="52">
        <v>45027</v>
      </c>
      <c r="N64" s="52">
        <v>37676</v>
      </c>
      <c r="O64" s="52">
        <v>34839</v>
      </c>
      <c r="P64" s="52">
        <v>35936</v>
      </c>
      <c r="Q64" s="52">
        <v>36214</v>
      </c>
      <c r="R64" s="52">
        <v>34945</v>
      </c>
      <c r="S64" s="52">
        <v>30427</v>
      </c>
      <c r="T64" s="52">
        <v>25404</v>
      </c>
      <c r="U64" s="52">
        <v>20980</v>
      </c>
      <c r="V64" s="52">
        <v>14855</v>
      </c>
      <c r="W64" s="52">
        <v>13372</v>
      </c>
      <c r="DA64" s="63" t="s">
        <v>1084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107</v>
      </c>
      <c r="C67" s="52">
        <v>108</v>
      </c>
      <c r="D67" s="52">
        <v>105</v>
      </c>
      <c r="E67" s="52">
        <v>90</v>
      </c>
      <c r="F67" s="52">
        <v>72</v>
      </c>
      <c r="G67" s="52">
        <v>53</v>
      </c>
      <c r="H67" s="52">
        <v>38</v>
      </c>
      <c r="I67" s="52">
        <v>56</v>
      </c>
      <c r="J67" s="52">
        <v>88</v>
      </c>
      <c r="K67" s="52">
        <v>184</v>
      </c>
      <c r="L67" s="52">
        <v>278</v>
      </c>
      <c r="M67" s="52">
        <v>314</v>
      </c>
      <c r="N67" s="52">
        <v>308</v>
      </c>
      <c r="O67" s="52">
        <v>287</v>
      </c>
      <c r="P67" s="52">
        <v>265</v>
      </c>
      <c r="Q67" s="52">
        <v>219</v>
      </c>
      <c r="R67" s="52">
        <v>167</v>
      </c>
      <c r="S67" s="52">
        <v>103</v>
      </c>
      <c r="T67" s="52">
        <v>58</v>
      </c>
      <c r="U67" s="52">
        <v>36</v>
      </c>
      <c r="V67" s="52">
        <v>28</v>
      </c>
      <c r="W67" s="52">
        <v>20</v>
      </c>
      <c r="DA67" s="63" t="s">
        <v>1085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50486</v>
      </c>
      <c r="C69" s="52">
        <v>47865</v>
      </c>
      <c r="D69" s="52">
        <v>38778</v>
      </c>
      <c r="E69" s="52">
        <v>33676</v>
      </c>
      <c r="F69" s="52">
        <v>30109</v>
      </c>
      <c r="G69" s="52">
        <v>27885</v>
      </c>
      <c r="H69" s="52">
        <v>28521</v>
      </c>
      <c r="I69" s="52">
        <v>35174</v>
      </c>
      <c r="J69" s="52">
        <v>48932</v>
      </c>
      <c r="K69" s="52">
        <v>56729</v>
      </c>
      <c r="L69" s="52">
        <v>53995</v>
      </c>
      <c r="M69" s="52">
        <v>43378</v>
      </c>
      <c r="N69" s="52">
        <v>36300</v>
      </c>
      <c r="O69" s="52">
        <v>33570</v>
      </c>
      <c r="P69" s="52">
        <v>34635</v>
      </c>
      <c r="Q69" s="52">
        <v>34904</v>
      </c>
      <c r="R69" s="52">
        <v>33677</v>
      </c>
      <c r="S69" s="52">
        <v>29319</v>
      </c>
      <c r="T69" s="52">
        <v>24472</v>
      </c>
      <c r="U69" s="52">
        <v>20207</v>
      </c>
      <c r="V69" s="52">
        <v>14321</v>
      </c>
      <c r="W69" s="52">
        <v>12903</v>
      </c>
      <c r="DA69" s="63" t="s">
        <v>1086</v>
      </c>
    </row>
    <row r="70" spans="1:105" ht="12" customHeight="1" x14ac:dyDescent="0.25">
      <c r="A70" s="97" t="s">
        <v>133</v>
      </c>
      <c r="B70" s="52">
        <v>47</v>
      </c>
      <c r="C70" s="52">
        <v>53</v>
      </c>
      <c r="D70" s="52">
        <v>44</v>
      </c>
      <c r="E70" s="52">
        <v>38</v>
      </c>
      <c r="F70" s="52">
        <v>35</v>
      </c>
      <c r="G70" s="52">
        <v>33</v>
      </c>
      <c r="H70" s="52">
        <v>33</v>
      </c>
      <c r="I70" s="52">
        <v>37</v>
      </c>
      <c r="J70" s="52">
        <v>91</v>
      </c>
      <c r="K70" s="52">
        <v>112</v>
      </c>
      <c r="L70" s="52">
        <v>104</v>
      </c>
      <c r="M70" s="52">
        <v>81</v>
      </c>
      <c r="N70" s="52">
        <v>69</v>
      </c>
      <c r="O70" s="52">
        <v>64</v>
      </c>
      <c r="P70" s="52">
        <v>63</v>
      </c>
      <c r="Q70" s="52">
        <v>61</v>
      </c>
      <c r="R70" s="52">
        <v>59</v>
      </c>
      <c r="S70" s="52">
        <v>50</v>
      </c>
      <c r="T70" s="52">
        <v>42</v>
      </c>
      <c r="U70" s="52">
        <v>35</v>
      </c>
      <c r="V70" s="52">
        <v>24</v>
      </c>
      <c r="W70" s="52">
        <v>22</v>
      </c>
      <c r="DA70" s="63" t="s">
        <v>1087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1691</v>
      </c>
      <c r="C73" s="52">
        <v>1605</v>
      </c>
      <c r="D73" s="52">
        <v>1299</v>
      </c>
      <c r="E73" s="52">
        <v>1125</v>
      </c>
      <c r="F73" s="52">
        <v>1005</v>
      </c>
      <c r="G73" s="52">
        <v>922</v>
      </c>
      <c r="H73" s="52">
        <v>934</v>
      </c>
      <c r="I73" s="52">
        <v>996</v>
      </c>
      <c r="J73" s="52">
        <v>1385</v>
      </c>
      <c r="K73" s="52">
        <v>1650</v>
      </c>
      <c r="L73" s="52">
        <v>1568</v>
      </c>
      <c r="M73" s="52">
        <v>1230</v>
      </c>
      <c r="N73" s="52">
        <v>1020</v>
      </c>
      <c r="O73" s="52">
        <v>957</v>
      </c>
      <c r="P73" s="52">
        <v>1012</v>
      </c>
      <c r="Q73" s="52">
        <v>1055</v>
      </c>
      <c r="R73" s="52">
        <v>1029</v>
      </c>
      <c r="S73" s="52">
        <v>893</v>
      </c>
      <c r="T73" s="52">
        <v>748</v>
      </c>
      <c r="U73" s="52">
        <v>622</v>
      </c>
      <c r="V73" s="52">
        <v>433</v>
      </c>
      <c r="W73" s="52">
        <v>380</v>
      </c>
      <c r="DA73" s="63" t="s">
        <v>1088</v>
      </c>
    </row>
    <row r="74" spans="1:105" ht="12" customHeight="1" x14ac:dyDescent="0.25">
      <c r="A74" s="97" t="s">
        <v>121</v>
      </c>
      <c r="B74" s="52">
        <v>175</v>
      </c>
      <c r="C74" s="52">
        <v>167</v>
      </c>
      <c r="D74" s="52">
        <v>135</v>
      </c>
      <c r="E74" s="52">
        <v>117</v>
      </c>
      <c r="F74" s="52">
        <v>102</v>
      </c>
      <c r="G74" s="52">
        <v>95</v>
      </c>
      <c r="H74" s="52">
        <v>102</v>
      </c>
      <c r="I74" s="52">
        <v>277</v>
      </c>
      <c r="J74" s="52">
        <v>386</v>
      </c>
      <c r="K74" s="52">
        <v>403</v>
      </c>
      <c r="L74" s="52">
        <v>389</v>
      </c>
      <c r="M74" s="52">
        <v>338</v>
      </c>
      <c r="N74" s="52">
        <v>287</v>
      </c>
      <c r="O74" s="52">
        <v>248</v>
      </c>
      <c r="P74" s="52">
        <v>226</v>
      </c>
      <c r="Q74" s="52">
        <v>194</v>
      </c>
      <c r="R74" s="52">
        <v>180</v>
      </c>
      <c r="S74" s="52">
        <v>165</v>
      </c>
      <c r="T74" s="52">
        <v>142</v>
      </c>
      <c r="U74" s="52">
        <v>116</v>
      </c>
      <c r="V74" s="52">
        <v>77</v>
      </c>
      <c r="W74" s="52">
        <v>67</v>
      </c>
      <c r="DA74" s="63" t="s">
        <v>1089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49872</v>
      </c>
      <c r="C78" s="52">
        <v>47190</v>
      </c>
      <c r="D78" s="52">
        <v>38111</v>
      </c>
      <c r="E78" s="52">
        <v>32975</v>
      </c>
      <c r="F78" s="52">
        <v>29373</v>
      </c>
      <c r="G78" s="52">
        <v>27097</v>
      </c>
      <c r="H78" s="52">
        <v>27561</v>
      </c>
      <c r="I78" s="52">
        <v>33820</v>
      </c>
      <c r="J78" s="52">
        <v>46915</v>
      </c>
      <c r="K78" s="52">
        <v>54333</v>
      </c>
      <c r="L78" s="52">
        <v>51597</v>
      </c>
      <c r="M78" s="52">
        <v>41442</v>
      </c>
      <c r="N78" s="52">
        <v>34711</v>
      </c>
      <c r="O78" s="52">
        <v>32155</v>
      </c>
      <c r="P78" s="52">
        <v>33191</v>
      </c>
      <c r="Q78" s="52">
        <v>33501</v>
      </c>
      <c r="R78" s="52">
        <v>32361</v>
      </c>
      <c r="S78" s="52">
        <v>28249</v>
      </c>
      <c r="T78" s="52">
        <v>23627</v>
      </c>
      <c r="U78" s="52">
        <v>19527</v>
      </c>
      <c r="V78" s="52">
        <v>13825</v>
      </c>
      <c r="W78" s="52">
        <v>12461</v>
      </c>
      <c r="DA78" s="63" t="s">
        <v>1090</v>
      </c>
    </row>
    <row r="79" spans="1:105" ht="12" customHeight="1" x14ac:dyDescent="0.25">
      <c r="A79" s="109" t="s">
        <v>120</v>
      </c>
      <c r="B79" s="36">
        <v>2527</v>
      </c>
      <c r="C79" s="36">
        <v>2500</v>
      </c>
      <c r="D79" s="36">
        <v>2145</v>
      </c>
      <c r="E79" s="36">
        <v>1981</v>
      </c>
      <c r="F79" s="36">
        <v>1878</v>
      </c>
      <c r="G79" s="36">
        <v>1838</v>
      </c>
      <c r="H79" s="36">
        <v>2029</v>
      </c>
      <c r="I79" s="36">
        <v>2664</v>
      </c>
      <c r="J79" s="36">
        <v>3879</v>
      </c>
      <c r="K79" s="36">
        <v>4561</v>
      </c>
      <c r="L79" s="36">
        <v>4459</v>
      </c>
      <c r="M79" s="36">
        <v>3585</v>
      </c>
      <c r="N79" s="36">
        <v>2965</v>
      </c>
      <c r="O79" s="36">
        <v>2684</v>
      </c>
      <c r="P79" s="36">
        <v>2745</v>
      </c>
      <c r="Q79" s="36">
        <v>2713</v>
      </c>
      <c r="R79" s="36">
        <v>2584</v>
      </c>
      <c r="S79" s="36">
        <v>2178</v>
      </c>
      <c r="T79" s="36">
        <v>1777</v>
      </c>
      <c r="U79" s="36">
        <v>1453</v>
      </c>
      <c r="V79" s="36">
        <v>1030</v>
      </c>
      <c r="W79" s="36">
        <v>911</v>
      </c>
      <c r="DA79" s="60" t="s">
        <v>1091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>
        <v>256725</v>
      </c>
      <c r="C81" s="120">
        <v>244552</v>
      </c>
      <c r="D81" s="120">
        <v>245277</v>
      </c>
      <c r="E81" s="120">
        <v>246639</v>
      </c>
      <c r="F81" s="120">
        <v>251292</v>
      </c>
      <c r="G81" s="120">
        <v>256071</v>
      </c>
      <c r="H81" s="120">
        <v>262325</v>
      </c>
      <c r="I81" s="120">
        <v>274488</v>
      </c>
      <c r="J81" s="120">
        <v>283064</v>
      </c>
      <c r="K81" s="120">
        <v>310478</v>
      </c>
      <c r="L81" s="120">
        <v>353722</v>
      </c>
      <c r="M81" s="120">
        <v>455387</v>
      </c>
      <c r="N81" s="120">
        <v>495277</v>
      </c>
      <c r="O81" s="120">
        <v>497765</v>
      </c>
      <c r="P81" s="120">
        <v>483207</v>
      </c>
      <c r="Q81" s="120">
        <v>473254</v>
      </c>
      <c r="R81" s="120">
        <v>459705</v>
      </c>
      <c r="S81" s="120">
        <v>447165</v>
      </c>
      <c r="T81" s="120">
        <v>434739</v>
      </c>
      <c r="U81" s="120">
        <v>443168</v>
      </c>
      <c r="V81" s="120">
        <v>472931</v>
      </c>
      <c r="W81" s="120">
        <v>485339</v>
      </c>
      <c r="DA81" s="129" t="s">
        <v>339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256725</v>
      </c>
      <c r="C83" s="52">
        <v>244552</v>
      </c>
      <c r="D83" s="52">
        <v>245277</v>
      </c>
      <c r="E83" s="52">
        <v>246639</v>
      </c>
      <c r="F83" s="52">
        <v>251292</v>
      </c>
      <c r="G83" s="52">
        <v>256071</v>
      </c>
      <c r="H83" s="52">
        <v>262325</v>
      </c>
      <c r="I83" s="52">
        <v>274488</v>
      </c>
      <c r="J83" s="52">
        <v>283064</v>
      </c>
      <c r="K83" s="52">
        <v>310478</v>
      </c>
      <c r="L83" s="52">
        <v>353722</v>
      </c>
      <c r="M83" s="52">
        <v>455387</v>
      </c>
      <c r="N83" s="52">
        <v>495277</v>
      </c>
      <c r="O83" s="52">
        <v>497765</v>
      </c>
      <c r="P83" s="52">
        <v>483207</v>
      </c>
      <c r="Q83" s="52">
        <v>473254</v>
      </c>
      <c r="R83" s="52">
        <v>459705</v>
      </c>
      <c r="S83" s="52">
        <v>447165</v>
      </c>
      <c r="T83" s="52">
        <v>434739</v>
      </c>
      <c r="U83" s="52">
        <v>443168</v>
      </c>
      <c r="V83" s="52">
        <v>472931</v>
      </c>
      <c r="W83" s="52">
        <v>485339</v>
      </c>
      <c r="DA83" s="63" t="s">
        <v>1092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522</v>
      </c>
      <c r="C86" s="52">
        <v>533</v>
      </c>
      <c r="D86" s="52">
        <v>553</v>
      </c>
      <c r="E86" s="52">
        <v>535</v>
      </c>
      <c r="F86" s="52">
        <v>546</v>
      </c>
      <c r="G86" s="52">
        <v>608</v>
      </c>
      <c r="H86" s="52">
        <v>718</v>
      </c>
      <c r="I86" s="52">
        <v>840</v>
      </c>
      <c r="J86" s="52">
        <v>911</v>
      </c>
      <c r="K86" s="52">
        <v>1090</v>
      </c>
      <c r="L86" s="52">
        <v>1478</v>
      </c>
      <c r="M86" s="52">
        <v>2020</v>
      </c>
      <c r="N86" s="52">
        <v>3089</v>
      </c>
      <c r="O86" s="52">
        <v>3892</v>
      </c>
      <c r="P86" s="52">
        <v>4049</v>
      </c>
      <c r="Q86" s="52">
        <v>3872</v>
      </c>
      <c r="R86" s="52">
        <v>3500</v>
      </c>
      <c r="S86" s="52">
        <v>3077</v>
      </c>
      <c r="T86" s="52">
        <v>2571</v>
      </c>
      <c r="U86" s="52">
        <v>2207</v>
      </c>
      <c r="V86" s="52">
        <v>2533</v>
      </c>
      <c r="W86" s="52">
        <v>2905</v>
      </c>
      <c r="DA86" s="63" t="s">
        <v>1093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250866</v>
      </c>
      <c r="C88" s="52">
        <v>238905</v>
      </c>
      <c r="D88" s="52">
        <v>239516</v>
      </c>
      <c r="E88" s="52">
        <v>240793</v>
      </c>
      <c r="F88" s="52">
        <v>245292</v>
      </c>
      <c r="G88" s="52">
        <v>249955</v>
      </c>
      <c r="H88" s="52">
        <v>256023</v>
      </c>
      <c r="I88" s="52">
        <v>267716</v>
      </c>
      <c r="J88" s="52">
        <v>275963</v>
      </c>
      <c r="K88" s="52">
        <v>302726</v>
      </c>
      <c r="L88" s="52">
        <v>344940</v>
      </c>
      <c r="M88" s="52">
        <v>443795</v>
      </c>
      <c r="N88" s="52">
        <v>482728</v>
      </c>
      <c r="O88" s="52">
        <v>485154</v>
      </c>
      <c r="P88" s="52">
        <v>470935</v>
      </c>
      <c r="Q88" s="52">
        <v>461208</v>
      </c>
      <c r="R88" s="52">
        <v>447911</v>
      </c>
      <c r="S88" s="52">
        <v>435550</v>
      </c>
      <c r="T88" s="52">
        <v>423407</v>
      </c>
      <c r="U88" s="52">
        <v>431754</v>
      </c>
      <c r="V88" s="52">
        <v>461210</v>
      </c>
      <c r="W88" s="52">
        <v>473606</v>
      </c>
      <c r="DA88" s="63" t="s">
        <v>1094</v>
      </c>
    </row>
    <row r="89" spans="1:105" ht="12" customHeight="1" x14ac:dyDescent="0.25">
      <c r="A89" s="97" t="s">
        <v>131</v>
      </c>
      <c r="B89" s="52">
        <v>254</v>
      </c>
      <c r="C89" s="52">
        <v>234</v>
      </c>
      <c r="D89" s="52">
        <v>244</v>
      </c>
      <c r="E89" s="52">
        <v>240</v>
      </c>
      <c r="F89" s="52">
        <v>240</v>
      </c>
      <c r="G89" s="52">
        <v>252</v>
      </c>
      <c r="H89" s="52">
        <v>247</v>
      </c>
      <c r="I89" s="52">
        <v>397</v>
      </c>
      <c r="J89" s="52">
        <v>487</v>
      </c>
      <c r="K89" s="52">
        <v>468</v>
      </c>
      <c r="L89" s="52">
        <v>446</v>
      </c>
      <c r="M89" s="52">
        <v>861</v>
      </c>
      <c r="N89" s="52">
        <v>862</v>
      </c>
      <c r="O89" s="52">
        <v>836</v>
      </c>
      <c r="P89" s="52">
        <v>815</v>
      </c>
      <c r="Q89" s="52">
        <v>794</v>
      </c>
      <c r="R89" s="52">
        <v>765</v>
      </c>
      <c r="S89" s="52">
        <v>727</v>
      </c>
      <c r="T89" s="52">
        <v>672</v>
      </c>
      <c r="U89" s="52">
        <v>614</v>
      </c>
      <c r="V89" s="52">
        <v>635</v>
      </c>
      <c r="W89" s="52">
        <v>606</v>
      </c>
      <c r="DA89" s="63" t="s">
        <v>1095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7</v>
      </c>
      <c r="E92" s="52">
        <v>12</v>
      </c>
      <c r="F92" s="52">
        <v>16</v>
      </c>
      <c r="G92" s="52">
        <v>22</v>
      </c>
      <c r="H92" s="52">
        <v>25</v>
      </c>
      <c r="I92" s="52">
        <v>31</v>
      </c>
      <c r="J92" s="52">
        <v>32</v>
      </c>
      <c r="K92" s="52">
        <v>34</v>
      </c>
      <c r="L92" s="52">
        <v>38</v>
      </c>
      <c r="M92" s="52">
        <v>44</v>
      </c>
      <c r="N92" s="52">
        <v>51</v>
      </c>
      <c r="O92" s="52">
        <v>51</v>
      </c>
      <c r="P92" s="52">
        <v>50</v>
      </c>
      <c r="Q92" s="52">
        <v>46</v>
      </c>
      <c r="R92" s="52">
        <v>40</v>
      </c>
      <c r="S92" s="52">
        <v>36</v>
      </c>
      <c r="T92" s="52">
        <v>32</v>
      </c>
      <c r="U92" s="52">
        <v>31</v>
      </c>
      <c r="V92" s="52">
        <v>34</v>
      </c>
      <c r="W92" s="52">
        <v>31</v>
      </c>
      <c r="DA92" s="63" t="s">
        <v>1096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1097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5078</v>
      </c>
      <c r="C96" s="52">
        <v>4904</v>
      </c>
      <c r="D96" s="52">
        <v>4966</v>
      </c>
      <c r="E96" s="52">
        <v>5050</v>
      </c>
      <c r="F96" s="52">
        <v>5200</v>
      </c>
      <c r="G96" s="52">
        <v>5278</v>
      </c>
      <c r="H96" s="52">
        <v>5438</v>
      </c>
      <c r="I96" s="52">
        <v>5380</v>
      </c>
      <c r="J96" s="52">
        <v>5515</v>
      </c>
      <c r="K96" s="52">
        <v>6152</v>
      </c>
      <c r="L96" s="52">
        <v>7033</v>
      </c>
      <c r="M96" s="52">
        <v>9153</v>
      </c>
      <c r="N96" s="52">
        <v>9985</v>
      </c>
      <c r="O96" s="52">
        <v>10092</v>
      </c>
      <c r="P96" s="52">
        <v>9844</v>
      </c>
      <c r="Q96" s="52">
        <v>9709</v>
      </c>
      <c r="R96" s="52">
        <v>9524</v>
      </c>
      <c r="S96" s="52">
        <v>9425</v>
      </c>
      <c r="T96" s="52">
        <v>9272</v>
      </c>
      <c r="U96" s="52">
        <v>9414</v>
      </c>
      <c r="V96" s="52">
        <v>9680</v>
      </c>
      <c r="W96" s="52">
        <v>9729</v>
      </c>
      <c r="DA96" s="63" t="s">
        <v>1098</v>
      </c>
    </row>
    <row r="97" spans="1:105" ht="12" customHeight="1" x14ac:dyDescent="0.25">
      <c r="A97" s="97" t="s">
        <v>121</v>
      </c>
      <c r="B97" s="52">
        <v>527</v>
      </c>
      <c r="C97" s="52">
        <v>509</v>
      </c>
      <c r="D97" s="52">
        <v>544</v>
      </c>
      <c r="E97" s="52">
        <v>544</v>
      </c>
      <c r="F97" s="52">
        <v>544</v>
      </c>
      <c r="G97" s="52">
        <v>564</v>
      </c>
      <c r="H97" s="52">
        <v>592</v>
      </c>
      <c r="I97" s="52">
        <v>964</v>
      </c>
      <c r="J97" s="52">
        <v>1067</v>
      </c>
      <c r="K97" s="52">
        <v>1098</v>
      </c>
      <c r="L97" s="52">
        <v>1265</v>
      </c>
      <c r="M97" s="52">
        <v>1534</v>
      </c>
      <c r="N97" s="52">
        <v>1651</v>
      </c>
      <c r="O97" s="52">
        <v>1632</v>
      </c>
      <c r="P97" s="52">
        <v>1563</v>
      </c>
      <c r="Q97" s="52">
        <v>1497</v>
      </c>
      <c r="R97" s="52">
        <v>1465</v>
      </c>
      <c r="S97" s="52">
        <v>1427</v>
      </c>
      <c r="T97" s="52">
        <v>1356</v>
      </c>
      <c r="U97" s="52">
        <v>1355</v>
      </c>
      <c r="V97" s="52">
        <v>1372</v>
      </c>
      <c r="W97" s="52">
        <v>1367</v>
      </c>
      <c r="DA97" s="63" t="s">
        <v>1099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1100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DA102" s="63" t="s">
        <v>1101</v>
      </c>
    </row>
    <row r="103" spans="1:105" ht="12" customHeight="1" x14ac:dyDescent="0.25">
      <c r="A103" s="109" t="s">
        <v>120</v>
      </c>
      <c r="B103" s="36">
        <v>256725</v>
      </c>
      <c r="C103" s="36">
        <v>244552</v>
      </c>
      <c r="D103" s="36">
        <v>245277</v>
      </c>
      <c r="E103" s="36">
        <v>246639</v>
      </c>
      <c r="F103" s="36">
        <v>251292</v>
      </c>
      <c r="G103" s="36">
        <v>256071</v>
      </c>
      <c r="H103" s="36">
        <v>262325</v>
      </c>
      <c r="I103" s="36">
        <v>274488</v>
      </c>
      <c r="J103" s="36">
        <v>283064</v>
      </c>
      <c r="K103" s="36">
        <v>310478</v>
      </c>
      <c r="L103" s="36">
        <v>353722</v>
      </c>
      <c r="M103" s="36">
        <v>455387</v>
      </c>
      <c r="N103" s="36">
        <v>495277</v>
      </c>
      <c r="O103" s="36">
        <v>497765</v>
      </c>
      <c r="P103" s="36">
        <v>483207</v>
      </c>
      <c r="Q103" s="36">
        <v>473254</v>
      </c>
      <c r="R103" s="36">
        <v>459705</v>
      </c>
      <c r="S103" s="36">
        <v>447165</v>
      </c>
      <c r="T103" s="36">
        <v>434739</v>
      </c>
      <c r="U103" s="36">
        <v>443168</v>
      </c>
      <c r="V103" s="36">
        <v>472931</v>
      </c>
      <c r="W103" s="36">
        <v>485339</v>
      </c>
      <c r="DA103" s="60" t="s">
        <v>1102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DA105" s="129" t="s">
        <v>340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1103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1104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1105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1106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1107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1108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1109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1110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>
        <v>1566726</v>
      </c>
      <c r="C124" s="120">
        <v>1632975</v>
      </c>
      <c r="D124" s="120">
        <v>1661295</v>
      </c>
      <c r="E124" s="120">
        <v>1679228</v>
      </c>
      <c r="F124" s="120">
        <v>1700349</v>
      </c>
      <c r="G124" s="120">
        <v>1639934</v>
      </c>
      <c r="H124" s="120">
        <v>1609511</v>
      </c>
      <c r="I124" s="120">
        <v>1605473</v>
      </c>
      <c r="J124" s="120">
        <v>1701156</v>
      </c>
      <c r="K124" s="120">
        <v>1747705</v>
      </c>
      <c r="L124" s="120">
        <v>1653648</v>
      </c>
      <c r="M124" s="120">
        <v>1570152</v>
      </c>
      <c r="N124" s="120">
        <v>1549700</v>
      </c>
      <c r="O124" s="120">
        <v>1548455</v>
      </c>
      <c r="P124" s="120">
        <v>1561495</v>
      </c>
      <c r="Q124" s="120">
        <v>1568681</v>
      </c>
      <c r="R124" s="120">
        <v>1576339</v>
      </c>
      <c r="S124" s="120">
        <v>1595029</v>
      </c>
      <c r="T124" s="120">
        <v>1616483</v>
      </c>
      <c r="U124" s="120">
        <v>1644448</v>
      </c>
      <c r="V124" s="120">
        <v>1651055</v>
      </c>
      <c r="W124" s="120">
        <v>1676547</v>
      </c>
      <c r="DA124" s="129" t="s">
        <v>341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1566726</v>
      </c>
      <c r="C126" s="52">
        <v>1632975</v>
      </c>
      <c r="D126" s="52">
        <v>1661295</v>
      </c>
      <c r="E126" s="52">
        <v>1679228</v>
      </c>
      <c r="F126" s="52">
        <v>1700349</v>
      </c>
      <c r="G126" s="52">
        <v>1639934</v>
      </c>
      <c r="H126" s="52">
        <v>1609511</v>
      </c>
      <c r="I126" s="52">
        <v>1605473</v>
      </c>
      <c r="J126" s="52">
        <v>1701156</v>
      </c>
      <c r="K126" s="52">
        <v>1747705</v>
      </c>
      <c r="L126" s="52">
        <v>1653648</v>
      </c>
      <c r="M126" s="52">
        <v>1570152</v>
      </c>
      <c r="N126" s="52">
        <v>1549700</v>
      </c>
      <c r="O126" s="52">
        <v>1548455</v>
      </c>
      <c r="P126" s="52">
        <v>1561495</v>
      </c>
      <c r="Q126" s="52">
        <v>1568681</v>
      </c>
      <c r="R126" s="52">
        <v>1576339</v>
      </c>
      <c r="S126" s="52">
        <v>1595029</v>
      </c>
      <c r="T126" s="52">
        <v>1616483</v>
      </c>
      <c r="U126" s="52">
        <v>1644448</v>
      </c>
      <c r="V126" s="52">
        <v>1651055</v>
      </c>
      <c r="W126" s="52">
        <v>1676547</v>
      </c>
      <c r="DA126" s="63" t="s">
        <v>1111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3185</v>
      </c>
      <c r="C129" s="52">
        <v>3413</v>
      </c>
      <c r="D129" s="52">
        <v>3600</v>
      </c>
      <c r="E129" s="52">
        <v>3744</v>
      </c>
      <c r="F129" s="52">
        <v>3833</v>
      </c>
      <c r="G129" s="52">
        <v>3995</v>
      </c>
      <c r="H129" s="52">
        <v>4235</v>
      </c>
      <c r="I129" s="52">
        <v>4400</v>
      </c>
      <c r="J129" s="52">
        <v>4560</v>
      </c>
      <c r="K129" s="52">
        <v>5275</v>
      </c>
      <c r="L129" s="52">
        <v>6076</v>
      </c>
      <c r="M129" s="52">
        <v>6397</v>
      </c>
      <c r="N129" s="52">
        <v>7079</v>
      </c>
      <c r="O129" s="52">
        <v>7938</v>
      </c>
      <c r="P129" s="52">
        <v>9422</v>
      </c>
      <c r="Q129" s="52">
        <v>10163</v>
      </c>
      <c r="R129" s="52">
        <v>10567</v>
      </c>
      <c r="S129" s="52">
        <v>11383</v>
      </c>
      <c r="T129" s="52">
        <v>12271</v>
      </c>
      <c r="U129" s="52">
        <v>13358</v>
      </c>
      <c r="V129" s="52">
        <v>15125</v>
      </c>
      <c r="W129" s="52">
        <v>15478</v>
      </c>
      <c r="DA129" s="63" t="s">
        <v>1112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1515400</v>
      </c>
      <c r="C131" s="52">
        <v>1570512</v>
      </c>
      <c r="D131" s="52">
        <v>1597934</v>
      </c>
      <c r="E131" s="52">
        <v>1606722</v>
      </c>
      <c r="F131" s="52">
        <v>1604727</v>
      </c>
      <c r="G131" s="52">
        <v>1577847</v>
      </c>
      <c r="H131" s="52">
        <v>1579366</v>
      </c>
      <c r="I131" s="52">
        <v>1592199</v>
      </c>
      <c r="J131" s="52">
        <v>1616154</v>
      </c>
      <c r="K131" s="52">
        <v>1612705</v>
      </c>
      <c r="L131" s="52">
        <v>1585060</v>
      </c>
      <c r="M131" s="52">
        <v>1504925</v>
      </c>
      <c r="N131" s="52">
        <v>1485306</v>
      </c>
      <c r="O131" s="52">
        <v>1484032</v>
      </c>
      <c r="P131" s="52">
        <v>1496448</v>
      </c>
      <c r="Q131" s="52">
        <v>1503247</v>
      </c>
      <c r="R131" s="52">
        <v>1510295</v>
      </c>
      <c r="S131" s="52">
        <v>1527626</v>
      </c>
      <c r="T131" s="52">
        <v>1547947</v>
      </c>
      <c r="U131" s="52">
        <v>1574926</v>
      </c>
      <c r="V131" s="52">
        <v>1582917</v>
      </c>
      <c r="W131" s="52">
        <v>1608315</v>
      </c>
      <c r="DA131" s="63" t="s">
        <v>1113</v>
      </c>
    </row>
    <row r="132" spans="1:105" ht="12" customHeight="1" x14ac:dyDescent="0.25">
      <c r="A132" s="97" t="s">
        <v>127</v>
      </c>
      <c r="B132" s="52">
        <v>1428</v>
      </c>
      <c r="C132" s="52">
        <v>1553</v>
      </c>
      <c r="D132" s="52">
        <v>1653</v>
      </c>
      <c r="E132" s="52">
        <v>1605</v>
      </c>
      <c r="F132" s="52">
        <v>1606</v>
      </c>
      <c r="G132" s="52">
        <v>1542</v>
      </c>
      <c r="H132" s="52">
        <v>1566</v>
      </c>
      <c r="I132" s="52">
        <v>2402</v>
      </c>
      <c r="J132" s="52">
        <v>2734</v>
      </c>
      <c r="K132" s="52">
        <v>2647</v>
      </c>
      <c r="L132" s="52">
        <v>2699</v>
      </c>
      <c r="M132" s="52">
        <v>2539</v>
      </c>
      <c r="N132" s="52">
        <v>2390</v>
      </c>
      <c r="O132" s="52">
        <v>2319</v>
      </c>
      <c r="P132" s="52">
        <v>2283</v>
      </c>
      <c r="Q132" s="52">
        <v>2235</v>
      </c>
      <c r="R132" s="52">
        <v>2161</v>
      </c>
      <c r="S132" s="52">
        <v>2161</v>
      </c>
      <c r="T132" s="52">
        <v>2101</v>
      </c>
      <c r="U132" s="52">
        <v>2149</v>
      </c>
      <c r="V132" s="52">
        <v>2035</v>
      </c>
      <c r="W132" s="52">
        <v>2126</v>
      </c>
      <c r="DA132" s="63" t="s">
        <v>1114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45210</v>
      </c>
      <c r="C135" s="52">
        <v>55216</v>
      </c>
      <c r="D135" s="52">
        <v>55705</v>
      </c>
      <c r="E135" s="52">
        <v>64175</v>
      </c>
      <c r="F135" s="52">
        <v>85532</v>
      </c>
      <c r="G135" s="52">
        <v>55190</v>
      </c>
      <c r="H135" s="52">
        <v>26264</v>
      </c>
      <c r="I135" s="52">
        <v>9991</v>
      </c>
      <c r="J135" s="52">
        <v>67376</v>
      </c>
      <c r="K135" s="52">
        <v>113436</v>
      </c>
      <c r="L135" s="52">
        <v>58759</v>
      </c>
      <c r="M135" s="52">
        <v>56106</v>
      </c>
      <c r="N135" s="52">
        <v>55421</v>
      </c>
      <c r="O135" s="52">
        <v>55314</v>
      </c>
      <c r="P135" s="52">
        <v>55333</v>
      </c>
      <c r="Q135" s="52">
        <v>54808</v>
      </c>
      <c r="R135" s="52">
        <v>55868</v>
      </c>
      <c r="S135" s="52">
        <v>56682</v>
      </c>
      <c r="T135" s="52">
        <v>57820</v>
      </c>
      <c r="U135" s="52">
        <v>58772</v>
      </c>
      <c r="V135" s="52">
        <v>57755</v>
      </c>
      <c r="W135" s="52">
        <v>57848</v>
      </c>
      <c r="DA135" s="63" t="s">
        <v>1115</v>
      </c>
    </row>
    <row r="136" spans="1:105" ht="12" customHeight="1" x14ac:dyDescent="0.25">
      <c r="A136" s="97" t="s">
        <v>121</v>
      </c>
      <c r="B136" s="52">
        <v>4688</v>
      </c>
      <c r="C136" s="52">
        <v>5694</v>
      </c>
      <c r="D136" s="52">
        <v>6003</v>
      </c>
      <c r="E136" s="52">
        <v>6726</v>
      </c>
      <c r="F136" s="52">
        <v>8484</v>
      </c>
      <c r="G136" s="52">
        <v>5355</v>
      </c>
      <c r="H136" s="52">
        <v>2315</v>
      </c>
      <c r="I136" s="52">
        <v>881</v>
      </c>
      <c r="J136" s="52">
        <v>14892</v>
      </c>
      <c r="K136" s="52">
        <v>18917</v>
      </c>
      <c r="L136" s="52">
        <v>7130</v>
      </c>
      <c r="M136" s="52">
        <v>6582</v>
      </c>
      <c r="N136" s="52">
        <v>6583</v>
      </c>
      <c r="O136" s="52">
        <v>6790</v>
      </c>
      <c r="P136" s="52">
        <v>7431</v>
      </c>
      <c r="Q136" s="52">
        <v>8391</v>
      </c>
      <c r="R136" s="52">
        <v>8015</v>
      </c>
      <c r="S136" s="52">
        <v>8560</v>
      </c>
      <c r="T136" s="52">
        <v>8615</v>
      </c>
      <c r="U136" s="52">
        <v>8601</v>
      </c>
      <c r="V136" s="52">
        <v>8348</v>
      </c>
      <c r="W136" s="52">
        <v>8258</v>
      </c>
      <c r="DA136" s="63" t="s">
        <v>1116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1117</v>
      </c>
    </row>
    <row r="141" spans="1:105" ht="12" customHeight="1" x14ac:dyDescent="0.25">
      <c r="A141" s="109" t="s">
        <v>120</v>
      </c>
      <c r="B141" s="36">
        <v>1566726</v>
      </c>
      <c r="C141" s="36">
        <v>1632975</v>
      </c>
      <c r="D141" s="36">
        <v>1661295</v>
      </c>
      <c r="E141" s="36">
        <v>1679228</v>
      </c>
      <c r="F141" s="36">
        <v>1700349</v>
      </c>
      <c r="G141" s="36">
        <v>1639934</v>
      </c>
      <c r="H141" s="36">
        <v>1609511</v>
      </c>
      <c r="I141" s="36">
        <v>1605473</v>
      </c>
      <c r="J141" s="36">
        <v>1701156</v>
      </c>
      <c r="K141" s="36">
        <v>1747705</v>
      </c>
      <c r="L141" s="36">
        <v>1653648</v>
      </c>
      <c r="M141" s="36">
        <v>1570152</v>
      </c>
      <c r="N141" s="36">
        <v>1549700</v>
      </c>
      <c r="O141" s="36">
        <v>1548455</v>
      </c>
      <c r="P141" s="36">
        <v>1561495</v>
      </c>
      <c r="Q141" s="36">
        <v>1568681</v>
      </c>
      <c r="R141" s="36">
        <v>1576339</v>
      </c>
      <c r="S141" s="36">
        <v>1595029</v>
      </c>
      <c r="T141" s="36">
        <v>1616483</v>
      </c>
      <c r="U141" s="36">
        <v>1644448</v>
      </c>
      <c r="V141" s="36">
        <v>1651055</v>
      </c>
      <c r="W141" s="36">
        <v>1676547</v>
      </c>
      <c r="DA141" s="60" t="s">
        <v>1118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663036</v>
      </c>
      <c r="C143" s="120">
        <v>751781</v>
      </c>
      <c r="D143" s="120">
        <v>905682</v>
      </c>
      <c r="E143" s="120">
        <v>1053232</v>
      </c>
      <c r="F143" s="120">
        <v>1188815</v>
      </c>
      <c r="G143" s="120">
        <v>1299142</v>
      </c>
      <c r="H143" s="120">
        <v>1395902</v>
      </c>
      <c r="I143" s="120">
        <v>1482654</v>
      </c>
      <c r="J143" s="120">
        <v>1577693</v>
      </c>
      <c r="K143" s="120">
        <v>1659674</v>
      </c>
      <c r="L143" s="120">
        <v>1700387</v>
      </c>
      <c r="M143" s="120">
        <v>1708974</v>
      </c>
      <c r="N143" s="120">
        <v>1690357</v>
      </c>
      <c r="O143" s="120">
        <v>1729039</v>
      </c>
      <c r="P143" s="120">
        <v>1729217</v>
      </c>
      <c r="Q143" s="120">
        <v>1723942</v>
      </c>
      <c r="R143" s="120">
        <v>1728341</v>
      </c>
      <c r="S143" s="120">
        <v>1685725</v>
      </c>
      <c r="T143" s="120">
        <v>1728596</v>
      </c>
      <c r="U143" s="120">
        <v>1741337</v>
      </c>
      <c r="V143" s="120">
        <v>1767873</v>
      </c>
      <c r="W143" s="120">
        <v>1742451</v>
      </c>
      <c r="DA143" s="129" t="s">
        <v>342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663036</v>
      </c>
      <c r="C145" s="52">
        <v>751781</v>
      </c>
      <c r="D145" s="52">
        <v>905682</v>
      </c>
      <c r="E145" s="52">
        <v>1053232</v>
      </c>
      <c r="F145" s="52">
        <v>1188815</v>
      </c>
      <c r="G145" s="52">
        <v>1299142</v>
      </c>
      <c r="H145" s="52">
        <v>1395902</v>
      </c>
      <c r="I145" s="52">
        <v>1482654</v>
      </c>
      <c r="J145" s="52">
        <v>1577693</v>
      </c>
      <c r="K145" s="52">
        <v>1659674</v>
      </c>
      <c r="L145" s="52">
        <v>1700387</v>
      </c>
      <c r="M145" s="52">
        <v>1708974</v>
      </c>
      <c r="N145" s="52">
        <v>1690357</v>
      </c>
      <c r="O145" s="52">
        <v>1729039</v>
      </c>
      <c r="P145" s="52">
        <v>1729217</v>
      </c>
      <c r="Q145" s="52">
        <v>1723942</v>
      </c>
      <c r="R145" s="52">
        <v>1728341</v>
      </c>
      <c r="S145" s="52">
        <v>1685725</v>
      </c>
      <c r="T145" s="52">
        <v>1728596</v>
      </c>
      <c r="U145" s="52">
        <v>1741337</v>
      </c>
      <c r="V145" s="52">
        <v>1767873</v>
      </c>
      <c r="W145" s="52">
        <v>1742451</v>
      </c>
      <c r="DA145" s="63" t="s">
        <v>1119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13479</v>
      </c>
      <c r="C147" s="52">
        <v>15099</v>
      </c>
      <c r="D147" s="52">
        <v>17611</v>
      </c>
      <c r="E147" s="52">
        <v>22406</v>
      </c>
      <c r="F147" s="52">
        <v>28332</v>
      </c>
      <c r="G147" s="52">
        <v>36146</v>
      </c>
      <c r="H147" s="52">
        <v>44095</v>
      </c>
      <c r="I147" s="52">
        <v>50538</v>
      </c>
      <c r="J147" s="52">
        <v>53223</v>
      </c>
      <c r="K147" s="52">
        <v>58464</v>
      </c>
      <c r="L147" s="52">
        <v>63336</v>
      </c>
      <c r="M147" s="52">
        <v>64923</v>
      </c>
      <c r="N147" s="52">
        <v>66423</v>
      </c>
      <c r="O147" s="52">
        <v>68558</v>
      </c>
      <c r="P147" s="52">
        <v>76648</v>
      </c>
      <c r="Q147" s="52">
        <v>82215</v>
      </c>
      <c r="R147" s="52">
        <v>86888</v>
      </c>
      <c r="S147" s="52">
        <v>95644</v>
      </c>
      <c r="T147" s="52">
        <v>105047</v>
      </c>
      <c r="U147" s="52">
        <v>118945</v>
      </c>
      <c r="V147" s="52">
        <v>144596</v>
      </c>
      <c r="W147" s="52">
        <v>150361</v>
      </c>
      <c r="DA147" s="63" t="s">
        <v>1120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1722</v>
      </c>
      <c r="E149" s="52">
        <v>2950</v>
      </c>
      <c r="F149" s="52">
        <v>3889</v>
      </c>
      <c r="G149" s="52">
        <v>4970</v>
      </c>
      <c r="H149" s="52">
        <v>5667</v>
      </c>
      <c r="I149" s="52">
        <v>6563</v>
      </c>
      <c r="J149" s="52">
        <v>7116</v>
      </c>
      <c r="K149" s="52">
        <v>7353</v>
      </c>
      <c r="L149" s="52">
        <v>7387</v>
      </c>
      <c r="M149" s="52">
        <v>7384</v>
      </c>
      <c r="N149" s="52">
        <v>7568</v>
      </c>
      <c r="O149" s="52">
        <v>7930</v>
      </c>
      <c r="P149" s="52">
        <v>8615</v>
      </c>
      <c r="Q149" s="52">
        <v>7582</v>
      </c>
      <c r="R149" s="52">
        <v>7041</v>
      </c>
      <c r="S149" s="52">
        <v>6496</v>
      </c>
      <c r="T149" s="52">
        <v>6398</v>
      </c>
      <c r="U149" s="52">
        <v>6490</v>
      </c>
      <c r="V149" s="52">
        <v>6793</v>
      </c>
      <c r="W149" s="52">
        <v>6983</v>
      </c>
      <c r="DA149" s="63" t="s">
        <v>1121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1</v>
      </c>
      <c r="E150" s="52">
        <v>3</v>
      </c>
      <c r="F150" s="52">
        <v>3</v>
      </c>
      <c r="G150" s="52">
        <v>4</v>
      </c>
      <c r="H150" s="52">
        <v>4</v>
      </c>
      <c r="I150" s="52">
        <v>8</v>
      </c>
      <c r="J150" s="52">
        <v>10</v>
      </c>
      <c r="K150" s="52">
        <v>10</v>
      </c>
      <c r="L150" s="52">
        <v>9</v>
      </c>
      <c r="M150" s="52">
        <v>10</v>
      </c>
      <c r="N150" s="52">
        <v>8</v>
      </c>
      <c r="O150" s="52">
        <v>9</v>
      </c>
      <c r="P150" s="52">
        <v>15</v>
      </c>
      <c r="Q150" s="52">
        <v>12</v>
      </c>
      <c r="R150" s="52">
        <v>11</v>
      </c>
      <c r="S150" s="52">
        <v>10</v>
      </c>
      <c r="T150" s="52">
        <v>10</v>
      </c>
      <c r="U150" s="52">
        <v>10</v>
      </c>
      <c r="V150" s="52">
        <v>10</v>
      </c>
      <c r="W150" s="52">
        <v>7</v>
      </c>
      <c r="DA150" s="63" t="s">
        <v>1122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600737</v>
      </c>
      <c r="C153" s="52">
        <v>681440</v>
      </c>
      <c r="D153" s="52">
        <v>812342</v>
      </c>
      <c r="E153" s="52">
        <v>946991</v>
      </c>
      <c r="F153" s="52">
        <v>1072292</v>
      </c>
      <c r="G153" s="52">
        <v>1168634</v>
      </c>
      <c r="H153" s="52">
        <v>1253655</v>
      </c>
      <c r="I153" s="52">
        <v>1257025</v>
      </c>
      <c r="J153" s="52">
        <v>1316809</v>
      </c>
      <c r="K153" s="52">
        <v>1397454</v>
      </c>
      <c r="L153" s="52">
        <v>1426690</v>
      </c>
      <c r="M153" s="52">
        <v>1435531</v>
      </c>
      <c r="N153" s="52">
        <v>1421632</v>
      </c>
      <c r="O153" s="52">
        <v>1463430</v>
      </c>
      <c r="P153" s="52">
        <v>1468946</v>
      </c>
      <c r="Q153" s="52">
        <v>1475395</v>
      </c>
      <c r="R153" s="52">
        <v>1484399</v>
      </c>
      <c r="S153" s="52">
        <v>1449479</v>
      </c>
      <c r="T153" s="52">
        <v>1494891</v>
      </c>
      <c r="U153" s="52">
        <v>1510619</v>
      </c>
      <c r="V153" s="52">
        <v>1537286</v>
      </c>
      <c r="W153" s="52">
        <v>1518339</v>
      </c>
      <c r="DA153" s="63" t="s">
        <v>1123</v>
      </c>
    </row>
    <row r="154" spans="1:105" ht="12" customHeight="1" x14ac:dyDescent="0.25">
      <c r="A154" s="97" t="s">
        <v>121</v>
      </c>
      <c r="B154" s="52">
        <v>62299</v>
      </c>
      <c r="C154" s="52">
        <v>70341</v>
      </c>
      <c r="D154" s="52">
        <v>91617</v>
      </c>
      <c r="E154" s="52">
        <v>103288</v>
      </c>
      <c r="F154" s="52">
        <v>112631</v>
      </c>
      <c r="G154" s="52">
        <v>125534</v>
      </c>
      <c r="H154" s="52">
        <v>136576</v>
      </c>
      <c r="I154" s="52">
        <v>219058</v>
      </c>
      <c r="J154" s="52">
        <v>253758</v>
      </c>
      <c r="K154" s="52">
        <v>254857</v>
      </c>
      <c r="L154" s="52">
        <v>266301</v>
      </c>
      <c r="M154" s="52">
        <v>266049</v>
      </c>
      <c r="N154" s="52">
        <v>261149</v>
      </c>
      <c r="O154" s="52">
        <v>257670</v>
      </c>
      <c r="P154" s="52">
        <v>251641</v>
      </c>
      <c r="Q154" s="52">
        <v>240953</v>
      </c>
      <c r="R154" s="52">
        <v>236890</v>
      </c>
      <c r="S154" s="52">
        <v>229740</v>
      </c>
      <c r="T154" s="52">
        <v>227297</v>
      </c>
      <c r="U154" s="52">
        <v>224218</v>
      </c>
      <c r="V154" s="52">
        <v>223784</v>
      </c>
      <c r="W154" s="52">
        <v>217122</v>
      </c>
      <c r="DA154" s="63" t="s">
        <v>1124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1125</v>
      </c>
    </row>
    <row r="159" spans="1:105" ht="12" customHeight="1" x14ac:dyDescent="0.25">
      <c r="A159" s="109" t="s">
        <v>120</v>
      </c>
      <c r="B159" s="36">
        <v>663036</v>
      </c>
      <c r="C159" s="36">
        <v>751781</v>
      </c>
      <c r="D159" s="36">
        <v>905682</v>
      </c>
      <c r="E159" s="36">
        <v>1053232</v>
      </c>
      <c r="F159" s="36">
        <v>1188815</v>
      </c>
      <c r="G159" s="36">
        <v>1299142</v>
      </c>
      <c r="H159" s="36">
        <v>1395902</v>
      </c>
      <c r="I159" s="36">
        <v>1482654</v>
      </c>
      <c r="J159" s="36">
        <v>1577693</v>
      </c>
      <c r="K159" s="36">
        <v>1659674</v>
      </c>
      <c r="L159" s="36">
        <v>1700387</v>
      </c>
      <c r="M159" s="36">
        <v>1708974</v>
      </c>
      <c r="N159" s="36">
        <v>1690357</v>
      </c>
      <c r="O159" s="36">
        <v>1729039</v>
      </c>
      <c r="P159" s="36">
        <v>1729217</v>
      </c>
      <c r="Q159" s="36">
        <v>1723942</v>
      </c>
      <c r="R159" s="36">
        <v>1728341</v>
      </c>
      <c r="S159" s="36">
        <v>1685725</v>
      </c>
      <c r="T159" s="36">
        <v>1728596</v>
      </c>
      <c r="U159" s="36">
        <v>1741337</v>
      </c>
      <c r="V159" s="36">
        <v>1767873</v>
      </c>
      <c r="W159" s="36">
        <v>1742451</v>
      </c>
      <c r="DA159" s="60" t="s">
        <v>1126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1341213</v>
      </c>
      <c r="C161" s="120">
        <v>1252174</v>
      </c>
      <c r="D161" s="120">
        <v>1145016</v>
      </c>
      <c r="E161" s="120">
        <v>1044947</v>
      </c>
      <c r="F161" s="120">
        <v>954476</v>
      </c>
      <c r="G161" s="120">
        <v>863963</v>
      </c>
      <c r="H161" s="120">
        <v>789986</v>
      </c>
      <c r="I161" s="120">
        <v>736011</v>
      </c>
      <c r="J161" s="120">
        <v>704378</v>
      </c>
      <c r="K161" s="120">
        <v>688196</v>
      </c>
      <c r="L161" s="120">
        <v>674866</v>
      </c>
      <c r="M161" s="120">
        <v>680806</v>
      </c>
      <c r="N161" s="120">
        <v>719254</v>
      </c>
      <c r="O161" s="120">
        <v>769705</v>
      </c>
      <c r="P161" s="120">
        <v>812504</v>
      </c>
      <c r="Q161" s="120">
        <v>877068</v>
      </c>
      <c r="R161" s="120">
        <v>930539</v>
      </c>
      <c r="S161" s="120">
        <v>1007576</v>
      </c>
      <c r="T161" s="120">
        <v>1061116</v>
      </c>
      <c r="U161" s="120">
        <v>1104673</v>
      </c>
      <c r="V161" s="120">
        <v>1121954</v>
      </c>
      <c r="W161" s="120">
        <v>1168823</v>
      </c>
      <c r="DA161" s="129" t="s">
        <v>343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1341213</v>
      </c>
      <c r="C163" s="52">
        <v>1252174</v>
      </c>
      <c r="D163" s="52">
        <v>1145016</v>
      </c>
      <c r="E163" s="52">
        <v>1044947</v>
      </c>
      <c r="F163" s="52">
        <v>954476</v>
      </c>
      <c r="G163" s="52">
        <v>863963</v>
      </c>
      <c r="H163" s="52">
        <v>789986</v>
      </c>
      <c r="I163" s="52">
        <v>736011</v>
      </c>
      <c r="J163" s="52">
        <v>704378</v>
      </c>
      <c r="K163" s="52">
        <v>688196</v>
      </c>
      <c r="L163" s="52">
        <v>674866</v>
      </c>
      <c r="M163" s="52">
        <v>680806</v>
      </c>
      <c r="N163" s="52">
        <v>719254</v>
      </c>
      <c r="O163" s="52">
        <v>769705</v>
      </c>
      <c r="P163" s="52">
        <v>812504</v>
      </c>
      <c r="Q163" s="52">
        <v>877068</v>
      </c>
      <c r="R163" s="52">
        <v>930539</v>
      </c>
      <c r="S163" s="52">
        <v>1007576</v>
      </c>
      <c r="T163" s="52">
        <v>1061116</v>
      </c>
      <c r="U163" s="52">
        <v>1104673</v>
      </c>
      <c r="V163" s="52">
        <v>1121954</v>
      </c>
      <c r="W163" s="52">
        <v>1168823</v>
      </c>
      <c r="DA163" s="63" t="s">
        <v>1127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13633</v>
      </c>
      <c r="C165" s="52">
        <v>13767</v>
      </c>
      <c r="D165" s="52">
        <v>13594</v>
      </c>
      <c r="E165" s="52">
        <v>11578</v>
      </c>
      <c r="F165" s="52">
        <v>9449</v>
      </c>
      <c r="G165" s="52">
        <v>7446</v>
      </c>
      <c r="H165" s="52">
        <v>5902</v>
      </c>
      <c r="I165" s="52">
        <v>5481</v>
      </c>
      <c r="J165" s="52">
        <v>5577</v>
      </c>
      <c r="K165" s="52">
        <v>6914</v>
      </c>
      <c r="L165" s="52">
        <v>10269</v>
      </c>
      <c r="M165" s="52">
        <v>13913</v>
      </c>
      <c r="N165" s="52">
        <v>21361</v>
      </c>
      <c r="O165" s="52">
        <v>28433</v>
      </c>
      <c r="P165" s="52">
        <v>35801</v>
      </c>
      <c r="Q165" s="52">
        <v>39524</v>
      </c>
      <c r="R165" s="52">
        <v>41129</v>
      </c>
      <c r="S165" s="52">
        <v>43868</v>
      </c>
      <c r="T165" s="52">
        <v>44996</v>
      </c>
      <c r="U165" s="52">
        <v>45667</v>
      </c>
      <c r="V165" s="52">
        <v>47344</v>
      </c>
      <c r="W165" s="52">
        <v>45882</v>
      </c>
      <c r="DA165" s="63" t="s">
        <v>1128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685</v>
      </c>
      <c r="E167" s="52">
        <v>1223</v>
      </c>
      <c r="F167" s="52">
        <v>1695</v>
      </c>
      <c r="G167" s="52">
        <v>2301</v>
      </c>
      <c r="H167" s="52">
        <v>2787</v>
      </c>
      <c r="I167" s="52">
        <v>3073</v>
      </c>
      <c r="J167" s="52">
        <v>3037</v>
      </c>
      <c r="K167" s="52">
        <v>3000</v>
      </c>
      <c r="L167" s="52">
        <v>2892</v>
      </c>
      <c r="M167" s="52">
        <v>2908</v>
      </c>
      <c r="N167" s="52">
        <v>3274</v>
      </c>
      <c r="O167" s="52">
        <v>3639</v>
      </c>
      <c r="P167" s="52">
        <v>4130</v>
      </c>
      <c r="Q167" s="52">
        <v>3832</v>
      </c>
      <c r="R167" s="52">
        <v>3727</v>
      </c>
      <c r="S167" s="52">
        <v>3751</v>
      </c>
      <c r="T167" s="52">
        <v>3805</v>
      </c>
      <c r="U167" s="52">
        <v>4007</v>
      </c>
      <c r="V167" s="52">
        <v>4208</v>
      </c>
      <c r="W167" s="52">
        <v>4687</v>
      </c>
      <c r="DA167" s="63" t="s">
        <v>1129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1</v>
      </c>
      <c r="E168" s="52">
        <v>2</v>
      </c>
      <c r="F168" s="52">
        <v>2</v>
      </c>
      <c r="G168" s="52">
        <v>3</v>
      </c>
      <c r="H168" s="52">
        <v>3</v>
      </c>
      <c r="I168" s="52">
        <v>5</v>
      </c>
      <c r="J168" s="52">
        <v>6</v>
      </c>
      <c r="K168" s="52">
        <v>5</v>
      </c>
      <c r="L168" s="52">
        <v>5</v>
      </c>
      <c r="M168" s="52">
        <v>6</v>
      </c>
      <c r="N168" s="52">
        <v>6</v>
      </c>
      <c r="O168" s="52">
        <v>5</v>
      </c>
      <c r="P168" s="52">
        <v>5</v>
      </c>
      <c r="Q168" s="52">
        <v>4</v>
      </c>
      <c r="R168" s="52">
        <v>4</v>
      </c>
      <c r="S168" s="52">
        <v>3</v>
      </c>
      <c r="T168" s="52">
        <v>2</v>
      </c>
      <c r="U168" s="52">
        <v>1</v>
      </c>
      <c r="V168" s="52">
        <v>1</v>
      </c>
      <c r="W168" s="52">
        <v>3</v>
      </c>
      <c r="DA168" s="63" t="s">
        <v>1130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1215193</v>
      </c>
      <c r="C171" s="52">
        <v>1134706</v>
      </c>
      <c r="D171" s="52">
        <v>1034217</v>
      </c>
      <c r="E171" s="52">
        <v>943969</v>
      </c>
      <c r="F171" s="52">
        <v>863214</v>
      </c>
      <c r="G171" s="52">
        <v>779159</v>
      </c>
      <c r="H171" s="52">
        <v>710299</v>
      </c>
      <c r="I171" s="52">
        <v>635182</v>
      </c>
      <c r="J171" s="52">
        <v>599435</v>
      </c>
      <c r="K171" s="52">
        <v>587318</v>
      </c>
      <c r="L171" s="52">
        <v>572969</v>
      </c>
      <c r="M171" s="52">
        <v>578207</v>
      </c>
      <c r="N171" s="52">
        <v>611502</v>
      </c>
      <c r="O171" s="52">
        <v>658156</v>
      </c>
      <c r="P171" s="52">
        <v>694749</v>
      </c>
      <c r="Q171" s="52">
        <v>749547</v>
      </c>
      <c r="R171" s="52">
        <v>798109</v>
      </c>
      <c r="S171" s="52">
        <v>868362</v>
      </c>
      <c r="T171" s="52">
        <v>919192</v>
      </c>
      <c r="U171" s="52">
        <v>960215</v>
      </c>
      <c r="V171" s="52">
        <v>977336</v>
      </c>
      <c r="W171" s="52">
        <v>1019437</v>
      </c>
      <c r="DA171" s="63" t="s">
        <v>1131</v>
      </c>
    </row>
    <row r="172" spans="1:105" ht="12" customHeight="1" x14ac:dyDescent="0.25">
      <c r="A172" s="97" t="s">
        <v>121</v>
      </c>
      <c r="B172" s="52">
        <v>126020</v>
      </c>
      <c r="C172" s="52">
        <v>117468</v>
      </c>
      <c r="D172" s="52">
        <v>110113</v>
      </c>
      <c r="E172" s="52">
        <v>99753</v>
      </c>
      <c r="F172" s="52">
        <v>89565</v>
      </c>
      <c r="G172" s="52">
        <v>82500</v>
      </c>
      <c r="H172" s="52">
        <v>76897</v>
      </c>
      <c r="I172" s="52">
        <v>97751</v>
      </c>
      <c r="J172" s="52">
        <v>101900</v>
      </c>
      <c r="K172" s="52">
        <v>97873</v>
      </c>
      <c r="L172" s="52">
        <v>99000</v>
      </c>
      <c r="M172" s="52">
        <v>99685</v>
      </c>
      <c r="N172" s="52">
        <v>104472</v>
      </c>
      <c r="O172" s="52">
        <v>107905</v>
      </c>
      <c r="P172" s="52">
        <v>113620</v>
      </c>
      <c r="Q172" s="52">
        <v>123685</v>
      </c>
      <c r="R172" s="52">
        <v>128699</v>
      </c>
      <c r="S172" s="52">
        <v>135460</v>
      </c>
      <c r="T172" s="52">
        <v>138117</v>
      </c>
      <c r="U172" s="52">
        <v>140450</v>
      </c>
      <c r="V172" s="52">
        <v>140409</v>
      </c>
      <c r="W172" s="52">
        <v>144696</v>
      </c>
      <c r="DA172" s="63" t="s">
        <v>1132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DA176" s="63" t="s">
        <v>1133</v>
      </c>
    </row>
    <row r="177" spans="1:105" ht="12" customHeight="1" x14ac:dyDescent="0.25">
      <c r="A177" s="109" t="s">
        <v>120</v>
      </c>
      <c r="B177" s="36">
        <v>1341213</v>
      </c>
      <c r="C177" s="36">
        <v>1252174</v>
      </c>
      <c r="D177" s="36">
        <v>1145016</v>
      </c>
      <c r="E177" s="36">
        <v>1044947</v>
      </c>
      <c r="F177" s="36">
        <v>954476</v>
      </c>
      <c r="G177" s="36">
        <v>863963</v>
      </c>
      <c r="H177" s="36">
        <v>789986</v>
      </c>
      <c r="I177" s="36">
        <v>736011</v>
      </c>
      <c r="J177" s="36">
        <v>704378</v>
      </c>
      <c r="K177" s="36">
        <v>688196</v>
      </c>
      <c r="L177" s="36">
        <v>674866</v>
      </c>
      <c r="M177" s="36">
        <v>680806</v>
      </c>
      <c r="N177" s="36">
        <v>719254</v>
      </c>
      <c r="O177" s="36">
        <v>769705</v>
      </c>
      <c r="P177" s="36">
        <v>812504</v>
      </c>
      <c r="Q177" s="36">
        <v>877068</v>
      </c>
      <c r="R177" s="36">
        <v>930539</v>
      </c>
      <c r="S177" s="36">
        <v>1007576</v>
      </c>
      <c r="T177" s="36">
        <v>1061116</v>
      </c>
      <c r="U177" s="36">
        <v>1104673</v>
      </c>
      <c r="V177" s="36">
        <v>1121954</v>
      </c>
      <c r="W177" s="36">
        <v>1168823</v>
      </c>
      <c r="DA177" s="60" t="s">
        <v>1134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1136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1137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1138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1139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1140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1141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1142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1143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1144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1145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1146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1147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1</v>
      </c>
      <c r="G26" s="52">
        <v>2</v>
      </c>
      <c r="H26" s="52">
        <v>8</v>
      </c>
      <c r="I26" s="52">
        <v>13</v>
      </c>
      <c r="J26" s="52">
        <v>20</v>
      </c>
      <c r="K26" s="52">
        <v>31</v>
      </c>
      <c r="L26" s="52">
        <v>73</v>
      </c>
      <c r="M26" s="52">
        <v>43</v>
      </c>
      <c r="N26" s="52">
        <v>74</v>
      </c>
      <c r="O26" s="52">
        <v>103</v>
      </c>
      <c r="P26" s="52">
        <v>128</v>
      </c>
      <c r="Q26" s="52">
        <v>203</v>
      </c>
      <c r="R26" s="52">
        <v>152</v>
      </c>
      <c r="S26" s="52">
        <v>216</v>
      </c>
      <c r="T26" s="52">
        <v>260</v>
      </c>
      <c r="U26" s="52">
        <v>202</v>
      </c>
      <c r="V26" s="52">
        <v>166</v>
      </c>
      <c r="W26" s="52">
        <v>142</v>
      </c>
      <c r="DA26" s="63" t="s">
        <v>1148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1</v>
      </c>
      <c r="M29" s="52">
        <v>2</v>
      </c>
      <c r="N29" s="52">
        <v>3</v>
      </c>
      <c r="O29" s="52">
        <v>3</v>
      </c>
      <c r="P29" s="52">
        <v>1</v>
      </c>
      <c r="Q29" s="52">
        <v>0</v>
      </c>
      <c r="R29" s="52">
        <v>0</v>
      </c>
      <c r="S29" s="52">
        <v>0</v>
      </c>
      <c r="T29" s="52">
        <v>0</v>
      </c>
      <c r="U29" s="52">
        <v>2</v>
      </c>
      <c r="V29" s="52">
        <v>2</v>
      </c>
      <c r="W29" s="52">
        <v>4</v>
      </c>
      <c r="DA29" s="63" t="s">
        <v>1149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1</v>
      </c>
      <c r="K31" s="52">
        <v>1</v>
      </c>
      <c r="L31" s="52">
        <v>3</v>
      </c>
      <c r="M31" s="52">
        <v>1</v>
      </c>
      <c r="N31" s="52">
        <v>1</v>
      </c>
      <c r="O31" s="52">
        <v>0</v>
      </c>
      <c r="P31" s="52">
        <v>1</v>
      </c>
      <c r="Q31" s="52">
        <v>0</v>
      </c>
      <c r="R31" s="52">
        <v>0</v>
      </c>
      <c r="S31" s="52">
        <v>0</v>
      </c>
      <c r="T31" s="52">
        <v>0</v>
      </c>
      <c r="U31" s="52">
        <v>1</v>
      </c>
      <c r="V31" s="52">
        <v>1</v>
      </c>
      <c r="W31" s="52">
        <v>1</v>
      </c>
      <c r="DA31" s="63" t="s">
        <v>1150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1151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0</v>
      </c>
      <c r="D35" s="52">
        <v>0</v>
      </c>
      <c r="E35" s="52">
        <v>1</v>
      </c>
      <c r="F35" s="52">
        <v>6</v>
      </c>
      <c r="G35" s="52">
        <v>22</v>
      </c>
      <c r="H35" s="52">
        <v>49</v>
      </c>
      <c r="I35" s="52">
        <v>91</v>
      </c>
      <c r="J35" s="52">
        <v>150</v>
      </c>
      <c r="K35" s="52">
        <v>226</v>
      </c>
      <c r="L35" s="52">
        <v>338</v>
      </c>
      <c r="M35" s="52">
        <v>269</v>
      </c>
      <c r="N35" s="52">
        <v>241</v>
      </c>
      <c r="O35" s="52">
        <v>225</v>
      </c>
      <c r="P35" s="52">
        <v>202</v>
      </c>
      <c r="Q35" s="52">
        <v>216</v>
      </c>
      <c r="R35" s="52">
        <v>196</v>
      </c>
      <c r="S35" s="52">
        <v>245</v>
      </c>
      <c r="T35" s="52">
        <v>303</v>
      </c>
      <c r="U35" s="52">
        <v>280</v>
      </c>
      <c r="V35" s="52">
        <v>286</v>
      </c>
      <c r="W35" s="52">
        <v>268</v>
      </c>
      <c r="DA35" s="63" t="s">
        <v>1152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1</v>
      </c>
      <c r="G36" s="52">
        <v>2</v>
      </c>
      <c r="H36" s="52">
        <v>6</v>
      </c>
      <c r="I36" s="52">
        <v>12</v>
      </c>
      <c r="J36" s="52">
        <v>18</v>
      </c>
      <c r="K36" s="52">
        <v>27</v>
      </c>
      <c r="L36" s="52">
        <v>42</v>
      </c>
      <c r="M36" s="52">
        <v>32</v>
      </c>
      <c r="N36" s="52">
        <v>43</v>
      </c>
      <c r="O36" s="52">
        <v>39</v>
      </c>
      <c r="P36" s="52">
        <v>55</v>
      </c>
      <c r="Q36" s="52">
        <v>61</v>
      </c>
      <c r="R36" s="52">
        <v>35</v>
      </c>
      <c r="S36" s="52">
        <v>33</v>
      </c>
      <c r="T36" s="52">
        <v>46</v>
      </c>
      <c r="U36" s="52">
        <v>44</v>
      </c>
      <c r="V36" s="52">
        <v>44</v>
      </c>
      <c r="W36" s="52">
        <v>45</v>
      </c>
      <c r="DA36" s="63" t="s">
        <v>1153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1154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0</v>
      </c>
      <c r="E41" s="36">
        <v>1</v>
      </c>
      <c r="F41" s="36">
        <v>7</v>
      </c>
      <c r="G41" s="36">
        <v>25</v>
      </c>
      <c r="H41" s="36">
        <v>55</v>
      </c>
      <c r="I41" s="36">
        <v>101</v>
      </c>
      <c r="J41" s="36">
        <v>171</v>
      </c>
      <c r="K41" s="36">
        <v>262</v>
      </c>
      <c r="L41" s="36">
        <v>375</v>
      </c>
      <c r="M41" s="36">
        <v>311</v>
      </c>
      <c r="N41" s="36">
        <v>276</v>
      </c>
      <c r="O41" s="36">
        <v>273</v>
      </c>
      <c r="P41" s="36">
        <v>257</v>
      </c>
      <c r="Q41" s="36">
        <v>276</v>
      </c>
      <c r="R41" s="36">
        <v>227</v>
      </c>
      <c r="S41" s="36">
        <v>284</v>
      </c>
      <c r="T41" s="36">
        <v>351</v>
      </c>
      <c r="U41" s="36">
        <v>325</v>
      </c>
      <c r="V41" s="36">
        <v>334</v>
      </c>
      <c r="W41" s="36">
        <v>313</v>
      </c>
      <c r="DA41" s="60" t="s">
        <v>1155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1156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29687</v>
      </c>
      <c r="D45" s="52">
        <v>37974</v>
      </c>
      <c r="E45" s="52">
        <v>30127</v>
      </c>
      <c r="F45" s="52">
        <v>33922</v>
      </c>
      <c r="G45" s="52">
        <v>17210</v>
      </c>
      <c r="H45" s="52">
        <v>29689</v>
      </c>
      <c r="I45" s="52">
        <v>29706</v>
      </c>
      <c r="J45" s="52">
        <v>29738</v>
      </c>
      <c r="K45" s="52">
        <v>29921</v>
      </c>
      <c r="L45" s="52">
        <v>30138</v>
      </c>
      <c r="M45" s="52">
        <v>30312</v>
      </c>
      <c r="N45" s="52">
        <v>30542</v>
      </c>
      <c r="O45" s="52">
        <v>24922</v>
      </c>
      <c r="P45" s="52">
        <v>1602</v>
      </c>
      <c r="Q45" s="52">
        <v>2205</v>
      </c>
      <c r="R45" s="52">
        <v>6815</v>
      </c>
      <c r="S45" s="52">
        <v>3462</v>
      </c>
      <c r="T45" s="52">
        <v>1959</v>
      </c>
      <c r="U45" s="52">
        <v>4071</v>
      </c>
      <c r="V45" s="52">
        <v>6276</v>
      </c>
      <c r="W45" s="52">
        <v>7991</v>
      </c>
      <c r="DA45" s="63" t="s">
        <v>1157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121</v>
      </c>
      <c r="D48" s="52">
        <v>121</v>
      </c>
      <c r="E48" s="52">
        <v>122</v>
      </c>
      <c r="F48" s="52">
        <v>128</v>
      </c>
      <c r="G48" s="52">
        <v>133</v>
      </c>
      <c r="H48" s="52">
        <v>144</v>
      </c>
      <c r="I48" s="52">
        <v>85</v>
      </c>
      <c r="J48" s="52">
        <v>55</v>
      </c>
      <c r="K48" s="52">
        <v>76</v>
      </c>
      <c r="L48" s="52">
        <v>47</v>
      </c>
      <c r="M48" s="52">
        <v>13</v>
      </c>
      <c r="N48" s="52">
        <v>22</v>
      </c>
      <c r="O48" s="52">
        <v>39</v>
      </c>
      <c r="P48" s="52">
        <v>32</v>
      </c>
      <c r="Q48" s="52">
        <v>46</v>
      </c>
      <c r="R48" s="52">
        <v>62</v>
      </c>
      <c r="S48" s="52">
        <v>104</v>
      </c>
      <c r="T48" s="52">
        <v>152</v>
      </c>
      <c r="U48" s="52">
        <v>203</v>
      </c>
      <c r="V48" s="52">
        <v>244</v>
      </c>
      <c r="W48" s="52">
        <v>215</v>
      </c>
      <c r="DA48" s="63" t="s">
        <v>1158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28601</v>
      </c>
      <c r="D50" s="52">
        <v>44354</v>
      </c>
      <c r="E50" s="52">
        <v>44023</v>
      </c>
      <c r="F50" s="52">
        <v>61418</v>
      </c>
      <c r="G50" s="52">
        <v>15105</v>
      </c>
      <c r="H50" s="52">
        <v>53594</v>
      </c>
      <c r="I50" s="52">
        <v>45435</v>
      </c>
      <c r="J50" s="52">
        <v>52771</v>
      </c>
      <c r="K50" s="52">
        <v>43385</v>
      </c>
      <c r="L50" s="52">
        <v>39611</v>
      </c>
      <c r="M50" s="52">
        <v>33697</v>
      </c>
      <c r="N50" s="52">
        <v>29757</v>
      </c>
      <c r="O50" s="52">
        <v>24265</v>
      </c>
      <c r="P50" s="52">
        <v>1128</v>
      </c>
      <c r="Q50" s="52">
        <v>3795</v>
      </c>
      <c r="R50" s="52">
        <v>13470</v>
      </c>
      <c r="S50" s="52">
        <v>8054</v>
      </c>
      <c r="T50" s="52">
        <v>3576</v>
      </c>
      <c r="U50" s="52">
        <v>5717</v>
      </c>
      <c r="V50" s="52">
        <v>5589</v>
      </c>
      <c r="W50" s="52">
        <v>34539</v>
      </c>
      <c r="DA50" s="63" t="s">
        <v>1159</v>
      </c>
    </row>
    <row r="51" spans="1:105" ht="12" customHeight="1" x14ac:dyDescent="0.25">
      <c r="A51" s="97" t="s">
        <v>137</v>
      </c>
      <c r="B51" s="52"/>
      <c r="C51" s="52">
        <v>29</v>
      </c>
      <c r="D51" s="52">
        <v>36</v>
      </c>
      <c r="E51" s="52">
        <v>37</v>
      </c>
      <c r="F51" s="52">
        <v>45</v>
      </c>
      <c r="G51" s="52">
        <v>8</v>
      </c>
      <c r="H51" s="52">
        <v>51</v>
      </c>
      <c r="I51" s="52">
        <v>29</v>
      </c>
      <c r="J51" s="52">
        <v>51</v>
      </c>
      <c r="K51" s="52">
        <v>41</v>
      </c>
      <c r="L51" s="52">
        <v>43</v>
      </c>
      <c r="M51" s="52">
        <v>51</v>
      </c>
      <c r="N51" s="52">
        <v>51</v>
      </c>
      <c r="O51" s="52">
        <v>34</v>
      </c>
      <c r="P51" s="52">
        <v>0</v>
      </c>
      <c r="Q51" s="52">
        <v>3</v>
      </c>
      <c r="R51" s="52">
        <v>8</v>
      </c>
      <c r="S51" s="52">
        <v>11</v>
      </c>
      <c r="T51" s="52">
        <v>4</v>
      </c>
      <c r="U51" s="52">
        <v>12</v>
      </c>
      <c r="V51" s="52">
        <v>10</v>
      </c>
      <c r="W51" s="52">
        <v>38</v>
      </c>
      <c r="DA51" s="63" t="s">
        <v>1160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1914</v>
      </c>
      <c r="D54" s="52">
        <v>1918</v>
      </c>
      <c r="E54" s="52">
        <v>1929</v>
      </c>
      <c r="F54" s="52">
        <v>1968</v>
      </c>
      <c r="G54" s="52">
        <v>2116</v>
      </c>
      <c r="H54" s="52">
        <v>2068</v>
      </c>
      <c r="I54" s="52">
        <v>1171</v>
      </c>
      <c r="J54" s="52">
        <v>943</v>
      </c>
      <c r="K54" s="52">
        <v>765</v>
      </c>
      <c r="L54" s="52">
        <v>846</v>
      </c>
      <c r="M54" s="52">
        <v>1058</v>
      </c>
      <c r="N54" s="52">
        <v>925</v>
      </c>
      <c r="O54" s="52">
        <v>928</v>
      </c>
      <c r="P54" s="52">
        <v>449</v>
      </c>
      <c r="Q54" s="52">
        <v>188</v>
      </c>
      <c r="R54" s="52">
        <v>222</v>
      </c>
      <c r="S54" s="52">
        <v>370</v>
      </c>
      <c r="T54" s="52">
        <v>546</v>
      </c>
      <c r="U54" s="52">
        <v>720</v>
      </c>
      <c r="V54" s="52">
        <v>714</v>
      </c>
      <c r="W54" s="52">
        <v>643</v>
      </c>
      <c r="DA54" s="63" t="s">
        <v>1161</v>
      </c>
    </row>
    <row r="55" spans="1:105" ht="12" customHeight="1" x14ac:dyDescent="0.25">
      <c r="A55" s="97" t="s">
        <v>121</v>
      </c>
      <c r="B55" s="52"/>
      <c r="C55" s="52">
        <v>199</v>
      </c>
      <c r="D55" s="52">
        <v>198</v>
      </c>
      <c r="E55" s="52">
        <v>201</v>
      </c>
      <c r="F55" s="52">
        <v>203</v>
      </c>
      <c r="G55" s="52">
        <v>219</v>
      </c>
      <c r="H55" s="52">
        <v>218</v>
      </c>
      <c r="I55" s="52">
        <v>122</v>
      </c>
      <c r="J55" s="52">
        <v>100</v>
      </c>
      <c r="K55" s="52">
        <v>87</v>
      </c>
      <c r="L55" s="52">
        <v>98</v>
      </c>
      <c r="M55" s="52">
        <v>118</v>
      </c>
      <c r="N55" s="52">
        <v>122</v>
      </c>
      <c r="O55" s="52">
        <v>134</v>
      </c>
      <c r="P55" s="52">
        <v>85</v>
      </c>
      <c r="Q55" s="52">
        <v>71</v>
      </c>
      <c r="R55" s="52">
        <v>30</v>
      </c>
      <c r="S55" s="52">
        <v>52</v>
      </c>
      <c r="T55" s="52">
        <v>83</v>
      </c>
      <c r="U55" s="52">
        <v>105</v>
      </c>
      <c r="V55" s="52">
        <v>112</v>
      </c>
      <c r="W55" s="52">
        <v>101</v>
      </c>
      <c r="DA55" s="63" t="s">
        <v>1162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1163</v>
      </c>
    </row>
    <row r="60" spans="1:105" ht="12" customHeight="1" x14ac:dyDescent="0.25">
      <c r="A60" s="109" t="s">
        <v>120</v>
      </c>
      <c r="B60" s="36"/>
      <c r="C60" s="36">
        <v>59373</v>
      </c>
      <c r="D60" s="36">
        <v>59557</v>
      </c>
      <c r="E60" s="36">
        <v>59960</v>
      </c>
      <c r="F60" s="36">
        <v>61049</v>
      </c>
      <c r="G60" s="36">
        <v>62908</v>
      </c>
      <c r="H60" s="36">
        <v>66645</v>
      </c>
      <c r="I60" s="36">
        <v>36479</v>
      </c>
      <c r="J60" s="36">
        <v>31342</v>
      </c>
      <c r="K60" s="36">
        <v>32226</v>
      </c>
      <c r="L60" s="36">
        <v>31475</v>
      </c>
      <c r="M60" s="36">
        <v>32464</v>
      </c>
      <c r="N60" s="36">
        <v>33858</v>
      </c>
      <c r="O60" s="36">
        <v>29988</v>
      </c>
      <c r="P60" s="36">
        <v>4941</v>
      </c>
      <c r="Q60" s="36">
        <v>8171</v>
      </c>
      <c r="R60" s="36">
        <v>11120</v>
      </c>
      <c r="S60" s="36">
        <v>15243</v>
      </c>
      <c r="T60" s="36">
        <v>19171</v>
      </c>
      <c r="U60" s="36">
        <v>23340</v>
      </c>
      <c r="V60" s="36">
        <v>22572</v>
      </c>
      <c r="W60" s="36">
        <v>18029</v>
      </c>
      <c r="DA60" s="60" t="s">
        <v>1164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1165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4094</v>
      </c>
      <c r="D64" s="52">
        <v>9434</v>
      </c>
      <c r="E64" s="52">
        <v>5300</v>
      </c>
      <c r="F64" s="52">
        <v>3705</v>
      </c>
      <c r="G64" s="52">
        <v>2316</v>
      </c>
      <c r="H64" s="52">
        <v>219</v>
      </c>
      <c r="I64" s="52">
        <v>4094</v>
      </c>
      <c r="J64" s="52">
        <v>4097</v>
      </c>
      <c r="K64" s="52">
        <v>4121</v>
      </c>
      <c r="L64" s="52">
        <v>4187</v>
      </c>
      <c r="M64" s="52">
        <v>11030</v>
      </c>
      <c r="N64" s="52">
        <v>7351</v>
      </c>
      <c r="O64" s="52">
        <v>2946</v>
      </c>
      <c r="P64" s="52">
        <v>46</v>
      </c>
      <c r="Q64" s="52">
        <v>185</v>
      </c>
      <c r="R64" s="52">
        <v>1269</v>
      </c>
      <c r="S64" s="52">
        <v>4518</v>
      </c>
      <c r="T64" s="52">
        <v>5023</v>
      </c>
      <c r="U64" s="52">
        <v>4426</v>
      </c>
      <c r="V64" s="52">
        <v>6128</v>
      </c>
      <c r="W64" s="52">
        <v>1483</v>
      </c>
      <c r="DA64" s="63" t="s">
        <v>1166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17</v>
      </c>
      <c r="D67" s="52">
        <v>16</v>
      </c>
      <c r="E67" s="52">
        <v>17</v>
      </c>
      <c r="F67" s="52">
        <v>18</v>
      </c>
      <c r="G67" s="52">
        <v>19</v>
      </c>
      <c r="H67" s="52">
        <v>19</v>
      </c>
      <c r="I67" s="52">
        <v>11</v>
      </c>
      <c r="J67" s="52">
        <v>7</v>
      </c>
      <c r="K67" s="52">
        <v>11</v>
      </c>
      <c r="L67" s="52">
        <v>5</v>
      </c>
      <c r="M67" s="52">
        <v>6</v>
      </c>
      <c r="N67" s="52">
        <v>15</v>
      </c>
      <c r="O67" s="52">
        <v>23</v>
      </c>
      <c r="P67" s="52">
        <v>35</v>
      </c>
      <c r="Q67" s="52">
        <v>55</v>
      </c>
      <c r="R67" s="52">
        <v>63</v>
      </c>
      <c r="S67" s="52">
        <v>67</v>
      </c>
      <c r="T67" s="52">
        <v>45</v>
      </c>
      <c r="U67" s="52">
        <v>22</v>
      </c>
      <c r="V67" s="52">
        <v>8</v>
      </c>
      <c r="W67" s="52">
        <v>8</v>
      </c>
      <c r="DA67" s="63" t="s">
        <v>1167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3944</v>
      </c>
      <c r="D69" s="52">
        <v>13628</v>
      </c>
      <c r="E69" s="52">
        <v>9532</v>
      </c>
      <c r="F69" s="52">
        <v>6753</v>
      </c>
      <c r="G69" s="52">
        <v>4281</v>
      </c>
      <c r="H69" s="52">
        <v>0</v>
      </c>
      <c r="I69" s="52">
        <v>3896</v>
      </c>
      <c r="J69" s="52">
        <v>4032</v>
      </c>
      <c r="K69" s="52">
        <v>4051</v>
      </c>
      <c r="L69" s="52">
        <v>7908</v>
      </c>
      <c r="M69" s="52">
        <v>20150</v>
      </c>
      <c r="N69" s="52">
        <v>13551</v>
      </c>
      <c r="O69" s="52">
        <v>4952</v>
      </c>
      <c r="P69" s="52">
        <v>47</v>
      </c>
      <c r="Q69" s="52">
        <v>189</v>
      </c>
      <c r="R69" s="52">
        <v>2564</v>
      </c>
      <c r="S69" s="52">
        <v>8219</v>
      </c>
      <c r="T69" s="52">
        <v>8819</v>
      </c>
      <c r="U69" s="52">
        <v>7755</v>
      </c>
      <c r="V69" s="52">
        <v>10021</v>
      </c>
      <c r="W69" s="52">
        <v>2667</v>
      </c>
      <c r="DA69" s="63" t="s">
        <v>1168</v>
      </c>
    </row>
    <row r="70" spans="1:105" ht="12" customHeight="1" x14ac:dyDescent="0.25">
      <c r="A70" s="97" t="s">
        <v>133</v>
      </c>
      <c r="B70" s="52"/>
      <c r="C70" s="52">
        <v>4</v>
      </c>
      <c r="D70" s="52">
        <v>9</v>
      </c>
      <c r="E70" s="52">
        <v>6</v>
      </c>
      <c r="F70" s="52">
        <v>3</v>
      </c>
      <c r="G70" s="52">
        <v>2</v>
      </c>
      <c r="H70" s="52">
        <v>0</v>
      </c>
      <c r="I70" s="52">
        <v>7</v>
      </c>
      <c r="J70" s="52">
        <v>3</v>
      </c>
      <c r="K70" s="52">
        <v>4</v>
      </c>
      <c r="L70" s="52">
        <v>8</v>
      </c>
      <c r="M70" s="52">
        <v>23</v>
      </c>
      <c r="N70" s="52">
        <v>12</v>
      </c>
      <c r="O70" s="52">
        <v>5</v>
      </c>
      <c r="P70" s="52">
        <v>1</v>
      </c>
      <c r="Q70" s="52">
        <v>2</v>
      </c>
      <c r="R70" s="52">
        <v>2</v>
      </c>
      <c r="S70" s="52">
        <v>9</v>
      </c>
      <c r="T70" s="52">
        <v>8</v>
      </c>
      <c r="U70" s="52">
        <v>7</v>
      </c>
      <c r="V70" s="52">
        <v>11</v>
      </c>
      <c r="W70" s="52">
        <v>2</v>
      </c>
      <c r="DA70" s="63" t="s">
        <v>1169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264</v>
      </c>
      <c r="D73" s="52">
        <v>306</v>
      </c>
      <c r="E73" s="52">
        <v>226</v>
      </c>
      <c r="F73" s="52">
        <v>270</v>
      </c>
      <c r="G73" s="52">
        <v>278</v>
      </c>
      <c r="H73" s="52">
        <v>289</v>
      </c>
      <c r="I73" s="52">
        <v>204</v>
      </c>
      <c r="J73" s="52">
        <v>104</v>
      </c>
      <c r="K73" s="52">
        <v>132</v>
      </c>
      <c r="L73" s="52">
        <v>86</v>
      </c>
      <c r="M73" s="52">
        <v>338</v>
      </c>
      <c r="N73" s="52">
        <v>210</v>
      </c>
      <c r="O73" s="52">
        <v>133</v>
      </c>
      <c r="P73" s="52">
        <v>210</v>
      </c>
      <c r="Q73" s="52">
        <v>281</v>
      </c>
      <c r="R73" s="52">
        <v>275</v>
      </c>
      <c r="S73" s="52">
        <v>172</v>
      </c>
      <c r="T73" s="52">
        <v>145</v>
      </c>
      <c r="U73" s="52">
        <v>126</v>
      </c>
      <c r="V73" s="52">
        <v>189</v>
      </c>
      <c r="W73" s="52">
        <v>53</v>
      </c>
      <c r="DA73" s="63" t="s">
        <v>1170</v>
      </c>
    </row>
    <row r="74" spans="1:105" ht="12" customHeight="1" x14ac:dyDescent="0.25">
      <c r="A74" s="97" t="s">
        <v>121</v>
      </c>
      <c r="B74" s="52"/>
      <c r="C74" s="52">
        <v>27</v>
      </c>
      <c r="D74" s="52">
        <v>32</v>
      </c>
      <c r="E74" s="52">
        <v>23</v>
      </c>
      <c r="F74" s="52">
        <v>28</v>
      </c>
      <c r="G74" s="52">
        <v>30</v>
      </c>
      <c r="H74" s="52">
        <v>28</v>
      </c>
      <c r="I74" s="52">
        <v>23</v>
      </c>
      <c r="J74" s="52">
        <v>11</v>
      </c>
      <c r="K74" s="52">
        <v>17</v>
      </c>
      <c r="L74" s="52">
        <v>14</v>
      </c>
      <c r="M74" s="52">
        <v>51</v>
      </c>
      <c r="N74" s="52">
        <v>51</v>
      </c>
      <c r="O74" s="52">
        <v>50</v>
      </c>
      <c r="P74" s="52">
        <v>77</v>
      </c>
      <c r="Q74" s="52">
        <v>102</v>
      </c>
      <c r="R74" s="52">
        <v>47</v>
      </c>
      <c r="S74" s="52">
        <v>17</v>
      </c>
      <c r="T74" s="52">
        <v>23</v>
      </c>
      <c r="U74" s="52">
        <v>26</v>
      </c>
      <c r="V74" s="52">
        <v>39</v>
      </c>
      <c r="W74" s="52">
        <v>10</v>
      </c>
      <c r="DA74" s="63" t="s">
        <v>1171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7792</v>
      </c>
      <c r="D78" s="52">
        <v>9171</v>
      </c>
      <c r="E78" s="52">
        <v>6798</v>
      </c>
      <c r="F78" s="52">
        <v>7956</v>
      </c>
      <c r="G78" s="52">
        <v>8175</v>
      </c>
      <c r="H78" s="52">
        <v>8419</v>
      </c>
      <c r="I78" s="52">
        <v>4286</v>
      </c>
      <c r="J78" s="52">
        <v>4181</v>
      </c>
      <c r="K78" s="52">
        <v>4437</v>
      </c>
      <c r="L78" s="52">
        <v>5585</v>
      </c>
      <c r="M78" s="52">
        <v>12347</v>
      </c>
      <c r="N78" s="52">
        <v>8444</v>
      </c>
      <c r="O78" s="52">
        <v>4380</v>
      </c>
      <c r="P78" s="52">
        <v>3826</v>
      </c>
      <c r="Q78" s="52">
        <v>8853</v>
      </c>
      <c r="R78" s="52">
        <v>9402</v>
      </c>
      <c r="S78" s="52">
        <v>7201</v>
      </c>
      <c r="T78" s="52">
        <v>5227</v>
      </c>
      <c r="U78" s="52">
        <v>4398</v>
      </c>
      <c r="V78" s="52">
        <v>6120</v>
      </c>
      <c r="W78" s="52">
        <v>1605</v>
      </c>
      <c r="DA78" s="63" t="s">
        <v>1172</v>
      </c>
    </row>
    <row r="79" spans="1:105" ht="12" customHeight="1" x14ac:dyDescent="0.25">
      <c r="A79" s="109" t="s">
        <v>120</v>
      </c>
      <c r="B79" s="36"/>
      <c r="C79" s="36">
        <v>395</v>
      </c>
      <c r="D79" s="36">
        <v>430</v>
      </c>
      <c r="E79" s="36">
        <v>439</v>
      </c>
      <c r="F79" s="36">
        <v>426</v>
      </c>
      <c r="G79" s="36">
        <v>421</v>
      </c>
      <c r="H79" s="36">
        <v>416</v>
      </c>
      <c r="I79" s="36">
        <v>231</v>
      </c>
      <c r="J79" s="36">
        <v>289</v>
      </c>
      <c r="K79" s="36">
        <v>332</v>
      </c>
      <c r="L79" s="36">
        <v>321</v>
      </c>
      <c r="M79" s="36">
        <v>1057</v>
      </c>
      <c r="N79" s="36">
        <v>907</v>
      </c>
      <c r="O79" s="36">
        <v>1402</v>
      </c>
      <c r="P79" s="36">
        <v>151</v>
      </c>
      <c r="Q79" s="36">
        <v>246</v>
      </c>
      <c r="R79" s="36">
        <v>380</v>
      </c>
      <c r="S79" s="36">
        <v>670</v>
      </c>
      <c r="T79" s="36">
        <v>494</v>
      </c>
      <c r="U79" s="36">
        <v>866</v>
      </c>
      <c r="V79" s="36">
        <v>615</v>
      </c>
      <c r="W79" s="36">
        <v>267</v>
      </c>
      <c r="DA79" s="60" t="s">
        <v>1173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1174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20057</v>
      </c>
      <c r="D83" s="52">
        <v>20058</v>
      </c>
      <c r="E83" s="52">
        <v>20077</v>
      </c>
      <c r="F83" s="52">
        <v>20133</v>
      </c>
      <c r="G83" s="52">
        <v>20266</v>
      </c>
      <c r="H83" s="52">
        <v>20511</v>
      </c>
      <c r="I83" s="52">
        <v>20896</v>
      </c>
      <c r="J83" s="52">
        <v>21476</v>
      </c>
      <c r="K83" s="52">
        <v>22288</v>
      </c>
      <c r="L83" s="52">
        <v>23378</v>
      </c>
      <c r="M83" s="52">
        <v>24824</v>
      </c>
      <c r="N83" s="52">
        <v>26735</v>
      </c>
      <c r="O83" s="52">
        <v>25263</v>
      </c>
      <c r="P83" s="52">
        <v>14559</v>
      </c>
      <c r="Q83" s="52">
        <v>14454</v>
      </c>
      <c r="R83" s="52">
        <v>21195</v>
      </c>
      <c r="S83" s="52">
        <v>26839</v>
      </c>
      <c r="T83" s="52">
        <v>31626</v>
      </c>
      <c r="U83" s="52">
        <v>34453</v>
      </c>
      <c r="V83" s="52">
        <v>37473</v>
      </c>
      <c r="W83" s="52">
        <v>40164</v>
      </c>
      <c r="DA83" s="63" t="s">
        <v>1175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82</v>
      </c>
      <c r="D86" s="52">
        <v>81</v>
      </c>
      <c r="E86" s="52">
        <v>83</v>
      </c>
      <c r="F86" s="52">
        <v>85</v>
      </c>
      <c r="G86" s="52">
        <v>93</v>
      </c>
      <c r="H86" s="52">
        <v>106</v>
      </c>
      <c r="I86" s="52">
        <v>71</v>
      </c>
      <c r="J86" s="52">
        <v>65</v>
      </c>
      <c r="K86" s="52">
        <v>98</v>
      </c>
      <c r="L86" s="52">
        <v>112</v>
      </c>
      <c r="M86" s="52">
        <v>122</v>
      </c>
      <c r="N86" s="52">
        <v>159</v>
      </c>
      <c r="O86" s="52">
        <v>214</v>
      </c>
      <c r="P86" s="52">
        <v>250</v>
      </c>
      <c r="Q86" s="52">
        <v>309</v>
      </c>
      <c r="R86" s="52">
        <v>417</v>
      </c>
      <c r="S86" s="52">
        <v>567</v>
      </c>
      <c r="T86" s="52">
        <v>706</v>
      </c>
      <c r="U86" s="52">
        <v>769</v>
      </c>
      <c r="V86" s="52">
        <v>760</v>
      </c>
      <c r="W86" s="52">
        <v>491</v>
      </c>
      <c r="DA86" s="63" t="s">
        <v>1176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19599</v>
      </c>
      <c r="D88" s="52">
        <v>19601</v>
      </c>
      <c r="E88" s="52">
        <v>19616</v>
      </c>
      <c r="F88" s="52">
        <v>19676</v>
      </c>
      <c r="G88" s="52">
        <v>19804</v>
      </c>
      <c r="H88" s="52">
        <v>20037</v>
      </c>
      <c r="I88" s="52">
        <v>20481</v>
      </c>
      <c r="J88" s="52">
        <v>21379</v>
      </c>
      <c r="K88" s="52">
        <v>22150</v>
      </c>
      <c r="L88" s="52">
        <v>23228</v>
      </c>
      <c r="M88" s="52">
        <v>24670</v>
      </c>
      <c r="N88" s="52">
        <v>26565</v>
      </c>
      <c r="O88" s="52">
        <v>25093</v>
      </c>
      <c r="P88" s="52">
        <v>17340</v>
      </c>
      <c r="Q88" s="52">
        <v>13169</v>
      </c>
      <c r="R88" s="52">
        <v>20088</v>
      </c>
      <c r="S88" s="52">
        <v>25965</v>
      </c>
      <c r="T88" s="52">
        <v>31122</v>
      </c>
      <c r="U88" s="52">
        <v>34066</v>
      </c>
      <c r="V88" s="52">
        <v>37074</v>
      </c>
      <c r="W88" s="52">
        <v>39705</v>
      </c>
      <c r="DA88" s="63" t="s">
        <v>1177</v>
      </c>
    </row>
    <row r="89" spans="1:105" ht="12" customHeight="1" x14ac:dyDescent="0.25">
      <c r="A89" s="97" t="s">
        <v>131</v>
      </c>
      <c r="B89" s="52"/>
      <c r="C89" s="52">
        <v>20</v>
      </c>
      <c r="D89" s="52">
        <v>20</v>
      </c>
      <c r="E89" s="52">
        <v>20</v>
      </c>
      <c r="F89" s="52">
        <v>19</v>
      </c>
      <c r="G89" s="52">
        <v>20</v>
      </c>
      <c r="H89" s="52">
        <v>20</v>
      </c>
      <c r="I89" s="52">
        <v>21</v>
      </c>
      <c r="J89" s="52">
        <v>20</v>
      </c>
      <c r="K89" s="52">
        <v>24</v>
      </c>
      <c r="L89" s="52">
        <v>22</v>
      </c>
      <c r="M89" s="52">
        <v>28</v>
      </c>
      <c r="N89" s="52">
        <v>31</v>
      </c>
      <c r="O89" s="52">
        <v>26</v>
      </c>
      <c r="P89" s="52">
        <v>21</v>
      </c>
      <c r="Q89" s="52">
        <v>21</v>
      </c>
      <c r="R89" s="52">
        <v>29</v>
      </c>
      <c r="S89" s="52">
        <v>38</v>
      </c>
      <c r="T89" s="52">
        <v>55</v>
      </c>
      <c r="U89" s="52">
        <v>58</v>
      </c>
      <c r="V89" s="52">
        <v>69</v>
      </c>
      <c r="W89" s="52">
        <v>73</v>
      </c>
      <c r="DA89" s="63" t="s">
        <v>1178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1</v>
      </c>
      <c r="I92" s="52">
        <v>0</v>
      </c>
      <c r="J92" s="52">
        <v>3</v>
      </c>
      <c r="K92" s="52">
        <v>3</v>
      </c>
      <c r="L92" s="52">
        <v>5</v>
      </c>
      <c r="M92" s="52">
        <v>7</v>
      </c>
      <c r="N92" s="52">
        <v>3</v>
      </c>
      <c r="O92" s="52">
        <v>6</v>
      </c>
      <c r="P92" s="52">
        <v>7</v>
      </c>
      <c r="Q92" s="52">
        <v>4</v>
      </c>
      <c r="R92" s="52">
        <v>8</v>
      </c>
      <c r="S92" s="52">
        <v>8</v>
      </c>
      <c r="T92" s="52">
        <v>9</v>
      </c>
      <c r="U92" s="52">
        <v>9</v>
      </c>
      <c r="V92" s="52">
        <v>4</v>
      </c>
      <c r="W92" s="52">
        <v>8</v>
      </c>
      <c r="DA92" s="63" t="s">
        <v>1179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1180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793</v>
      </c>
      <c r="D96" s="52">
        <v>795</v>
      </c>
      <c r="E96" s="52">
        <v>804</v>
      </c>
      <c r="F96" s="52">
        <v>830</v>
      </c>
      <c r="G96" s="52">
        <v>882</v>
      </c>
      <c r="H96" s="52">
        <v>979</v>
      </c>
      <c r="I96" s="52">
        <v>646</v>
      </c>
      <c r="J96" s="52">
        <v>533</v>
      </c>
      <c r="K96" s="52">
        <v>811</v>
      </c>
      <c r="L96" s="52">
        <v>907</v>
      </c>
      <c r="M96" s="52">
        <v>931</v>
      </c>
      <c r="N96" s="52">
        <v>968</v>
      </c>
      <c r="O96" s="52">
        <v>1001</v>
      </c>
      <c r="P96" s="52">
        <v>1080</v>
      </c>
      <c r="Q96" s="52">
        <v>1147</v>
      </c>
      <c r="R96" s="52">
        <v>1453</v>
      </c>
      <c r="S96" s="52">
        <v>1793</v>
      </c>
      <c r="T96" s="52">
        <v>1913</v>
      </c>
      <c r="U96" s="52">
        <v>1891</v>
      </c>
      <c r="V96" s="52">
        <v>1322</v>
      </c>
      <c r="W96" s="52">
        <v>1135</v>
      </c>
      <c r="DA96" s="63" t="s">
        <v>1181</v>
      </c>
    </row>
    <row r="97" spans="1:105" ht="12" customHeight="1" x14ac:dyDescent="0.25">
      <c r="A97" s="97" t="s">
        <v>121</v>
      </c>
      <c r="B97" s="52"/>
      <c r="C97" s="52">
        <v>82</v>
      </c>
      <c r="D97" s="52">
        <v>83</v>
      </c>
      <c r="E97" s="52">
        <v>83</v>
      </c>
      <c r="F97" s="52">
        <v>86</v>
      </c>
      <c r="G97" s="52">
        <v>92</v>
      </c>
      <c r="H97" s="52">
        <v>103</v>
      </c>
      <c r="I97" s="52">
        <v>70</v>
      </c>
      <c r="J97" s="52">
        <v>60</v>
      </c>
      <c r="K97" s="52">
        <v>95</v>
      </c>
      <c r="L97" s="52">
        <v>117</v>
      </c>
      <c r="M97" s="52">
        <v>122</v>
      </c>
      <c r="N97" s="52">
        <v>153</v>
      </c>
      <c r="O97" s="52">
        <v>193</v>
      </c>
      <c r="P97" s="52">
        <v>233</v>
      </c>
      <c r="Q97" s="52">
        <v>285</v>
      </c>
      <c r="R97" s="52">
        <v>207</v>
      </c>
      <c r="S97" s="52">
        <v>240</v>
      </c>
      <c r="T97" s="52">
        <v>286</v>
      </c>
      <c r="U97" s="52">
        <v>263</v>
      </c>
      <c r="V97" s="52">
        <v>213</v>
      </c>
      <c r="W97" s="52">
        <v>185</v>
      </c>
      <c r="DA97" s="63" t="s">
        <v>1182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1183</v>
      </c>
    </row>
    <row r="102" spans="1:105" ht="12" customHeight="1" x14ac:dyDescent="0.25">
      <c r="A102" s="97" t="s">
        <v>50</v>
      </c>
      <c r="B102" s="52"/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DA102" s="63" t="s">
        <v>1184</v>
      </c>
    </row>
    <row r="103" spans="1:105" ht="12" customHeight="1" x14ac:dyDescent="0.25">
      <c r="A103" s="109" t="s">
        <v>120</v>
      </c>
      <c r="B103" s="36"/>
      <c r="C103" s="36">
        <v>40113</v>
      </c>
      <c r="D103" s="36">
        <v>40169</v>
      </c>
      <c r="E103" s="36">
        <v>40573</v>
      </c>
      <c r="F103" s="36">
        <v>41793</v>
      </c>
      <c r="G103" s="36">
        <v>44310</v>
      </c>
      <c r="H103" s="36">
        <v>48684</v>
      </c>
      <c r="I103" s="36">
        <v>31416</v>
      </c>
      <c r="J103" s="36">
        <v>31582</v>
      </c>
      <c r="K103" s="36">
        <v>38301</v>
      </c>
      <c r="L103" s="36">
        <v>44376</v>
      </c>
      <c r="M103" s="36">
        <v>47560</v>
      </c>
      <c r="N103" s="36">
        <v>52241</v>
      </c>
      <c r="O103" s="36">
        <v>54424</v>
      </c>
      <c r="P103" s="36">
        <v>48172</v>
      </c>
      <c r="Q103" s="36">
        <v>59674</v>
      </c>
      <c r="R103" s="36">
        <v>72413</v>
      </c>
      <c r="S103" s="36">
        <v>87856</v>
      </c>
      <c r="T103" s="36">
        <v>96334</v>
      </c>
      <c r="U103" s="36">
        <v>95442</v>
      </c>
      <c r="V103" s="36">
        <v>68177</v>
      </c>
      <c r="W103" s="36">
        <v>54974</v>
      </c>
      <c r="DA103" s="60" t="s">
        <v>1185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1186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1187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1188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1189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1190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1191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1192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1193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1195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122400</v>
      </c>
      <c r="D126" s="52">
        <v>122447</v>
      </c>
      <c r="E126" s="52">
        <v>122759</v>
      </c>
      <c r="F126" s="52">
        <v>123567</v>
      </c>
      <c r="G126" s="52">
        <v>125080</v>
      </c>
      <c r="H126" s="52">
        <v>127489</v>
      </c>
      <c r="I126" s="52">
        <v>130912</v>
      </c>
      <c r="J126" s="52">
        <v>135498</v>
      </c>
      <c r="K126" s="52">
        <v>141446</v>
      </c>
      <c r="L126" s="52">
        <v>149062</v>
      </c>
      <c r="M126" s="52">
        <v>158595</v>
      </c>
      <c r="N126" s="52">
        <v>170168</v>
      </c>
      <c r="O126" s="52">
        <v>159417</v>
      </c>
      <c r="P126" s="52">
        <v>77603</v>
      </c>
      <c r="Q126" s="52">
        <v>96265</v>
      </c>
      <c r="R126" s="52">
        <v>117667</v>
      </c>
      <c r="S126" s="52">
        <v>141966</v>
      </c>
      <c r="T126" s="52">
        <v>131690</v>
      </c>
      <c r="U126" s="52">
        <v>127565</v>
      </c>
      <c r="V126" s="52">
        <v>124947</v>
      </c>
      <c r="W126" s="52">
        <v>121282</v>
      </c>
      <c r="DA126" s="63" t="s">
        <v>1196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498</v>
      </c>
      <c r="D129" s="52">
        <v>498</v>
      </c>
      <c r="E129" s="52">
        <v>510</v>
      </c>
      <c r="F129" s="52">
        <v>535</v>
      </c>
      <c r="G129" s="52">
        <v>584</v>
      </c>
      <c r="H129" s="52">
        <v>668</v>
      </c>
      <c r="I129" s="52">
        <v>492</v>
      </c>
      <c r="J129" s="52">
        <v>466</v>
      </c>
      <c r="K129" s="52">
        <v>696</v>
      </c>
      <c r="L129" s="52">
        <v>694</v>
      </c>
      <c r="M129" s="52">
        <v>698</v>
      </c>
      <c r="N129" s="52">
        <v>758</v>
      </c>
      <c r="O129" s="52">
        <v>862</v>
      </c>
      <c r="P129" s="52">
        <v>893</v>
      </c>
      <c r="Q129" s="52">
        <v>956</v>
      </c>
      <c r="R129" s="52">
        <v>1144</v>
      </c>
      <c r="S129" s="52">
        <v>1448</v>
      </c>
      <c r="T129" s="52">
        <v>1476</v>
      </c>
      <c r="U129" s="52">
        <v>1495</v>
      </c>
      <c r="V129" s="52">
        <v>1741</v>
      </c>
      <c r="W129" s="52">
        <v>1924</v>
      </c>
      <c r="DA129" s="63" t="s">
        <v>1197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118391</v>
      </c>
      <c r="D131" s="52">
        <v>118433</v>
      </c>
      <c r="E131" s="52">
        <v>118723</v>
      </c>
      <c r="F131" s="52">
        <v>119475</v>
      </c>
      <c r="G131" s="52">
        <v>120881</v>
      </c>
      <c r="H131" s="52">
        <v>127152</v>
      </c>
      <c r="I131" s="52">
        <v>130757</v>
      </c>
      <c r="J131" s="52">
        <v>135341</v>
      </c>
      <c r="K131" s="52">
        <v>141233</v>
      </c>
      <c r="L131" s="52">
        <v>148674</v>
      </c>
      <c r="M131" s="52">
        <v>158327</v>
      </c>
      <c r="N131" s="52">
        <v>169702</v>
      </c>
      <c r="O131" s="52">
        <v>158698</v>
      </c>
      <c r="P131" s="52">
        <v>76594</v>
      </c>
      <c r="Q131" s="52">
        <v>94788</v>
      </c>
      <c r="R131" s="52">
        <v>110720</v>
      </c>
      <c r="S131" s="52">
        <v>139677</v>
      </c>
      <c r="T131" s="52">
        <v>131242</v>
      </c>
      <c r="U131" s="52">
        <v>126873</v>
      </c>
      <c r="V131" s="52">
        <v>123913</v>
      </c>
      <c r="W131" s="52">
        <v>119894</v>
      </c>
      <c r="DA131" s="63" t="s">
        <v>1198</v>
      </c>
    </row>
    <row r="132" spans="1:105" ht="12" customHeight="1" x14ac:dyDescent="0.25">
      <c r="A132" s="97" t="s">
        <v>127</v>
      </c>
      <c r="B132" s="52"/>
      <c r="C132" s="52">
        <v>112</v>
      </c>
      <c r="D132" s="52">
        <v>111</v>
      </c>
      <c r="E132" s="52">
        <v>112</v>
      </c>
      <c r="F132" s="52">
        <v>112</v>
      </c>
      <c r="G132" s="52">
        <v>115</v>
      </c>
      <c r="H132" s="52">
        <v>120</v>
      </c>
      <c r="I132" s="52">
        <v>126</v>
      </c>
      <c r="J132" s="52">
        <v>129</v>
      </c>
      <c r="K132" s="52">
        <v>137</v>
      </c>
      <c r="L132" s="52">
        <v>153</v>
      </c>
      <c r="M132" s="52">
        <v>160</v>
      </c>
      <c r="N132" s="52">
        <v>189</v>
      </c>
      <c r="O132" s="52">
        <v>176</v>
      </c>
      <c r="P132" s="52">
        <v>120</v>
      </c>
      <c r="Q132" s="52">
        <v>146</v>
      </c>
      <c r="R132" s="52">
        <v>168</v>
      </c>
      <c r="S132" s="52">
        <v>215</v>
      </c>
      <c r="T132" s="52">
        <v>210</v>
      </c>
      <c r="U132" s="52">
        <v>226</v>
      </c>
      <c r="V132" s="52">
        <v>254</v>
      </c>
      <c r="W132" s="52">
        <v>233</v>
      </c>
      <c r="DA132" s="63" t="s">
        <v>1199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7064</v>
      </c>
      <c r="D135" s="52">
        <v>7097</v>
      </c>
      <c r="E135" s="52">
        <v>7312</v>
      </c>
      <c r="F135" s="52">
        <v>7833</v>
      </c>
      <c r="G135" s="52">
        <v>30342</v>
      </c>
      <c r="H135" s="52">
        <v>28926</v>
      </c>
      <c r="I135" s="52">
        <v>16273</v>
      </c>
      <c r="J135" s="52">
        <v>28</v>
      </c>
      <c r="K135" s="52">
        <v>167</v>
      </c>
      <c r="L135" s="52">
        <v>54677</v>
      </c>
      <c r="M135" s="52">
        <v>2653</v>
      </c>
      <c r="N135" s="52">
        <v>1752</v>
      </c>
      <c r="O135" s="52">
        <v>3418</v>
      </c>
      <c r="P135" s="52">
        <v>5647</v>
      </c>
      <c r="Q135" s="52">
        <v>8494</v>
      </c>
      <c r="R135" s="52">
        <v>21947</v>
      </c>
      <c r="S135" s="52">
        <v>15988</v>
      </c>
      <c r="T135" s="52">
        <v>1639</v>
      </c>
      <c r="U135" s="52">
        <v>3191</v>
      </c>
      <c r="V135" s="52">
        <v>5458</v>
      </c>
      <c r="W135" s="52">
        <v>8043</v>
      </c>
      <c r="DA135" s="63" t="s">
        <v>1200</v>
      </c>
    </row>
    <row r="136" spans="1:105" ht="12" customHeight="1" x14ac:dyDescent="0.25">
      <c r="A136" s="97" t="s">
        <v>121</v>
      </c>
      <c r="B136" s="52"/>
      <c r="C136" s="52">
        <v>732</v>
      </c>
      <c r="D136" s="52">
        <v>736</v>
      </c>
      <c r="E136" s="52">
        <v>758</v>
      </c>
      <c r="F136" s="52">
        <v>814</v>
      </c>
      <c r="G136" s="52">
        <v>3129</v>
      </c>
      <c r="H136" s="52">
        <v>3040</v>
      </c>
      <c r="I136" s="52">
        <v>1434</v>
      </c>
      <c r="J136" s="52">
        <v>3</v>
      </c>
      <c r="K136" s="52">
        <v>32</v>
      </c>
      <c r="L136" s="52">
        <v>11787</v>
      </c>
      <c r="M136" s="52">
        <v>548</v>
      </c>
      <c r="N136" s="52">
        <v>160</v>
      </c>
      <c r="O136" s="52">
        <v>311</v>
      </c>
      <c r="P136" s="52">
        <v>515</v>
      </c>
      <c r="Q136" s="52">
        <v>778</v>
      </c>
      <c r="R136" s="52">
        <v>3543</v>
      </c>
      <c r="S136" s="52">
        <v>1465</v>
      </c>
      <c r="T136" s="52">
        <v>287</v>
      </c>
      <c r="U136" s="52">
        <v>551</v>
      </c>
      <c r="V136" s="52">
        <v>892</v>
      </c>
      <c r="W136" s="52">
        <v>1312</v>
      </c>
      <c r="DA136" s="63" t="s">
        <v>1201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1202</v>
      </c>
    </row>
    <row r="141" spans="1:105" ht="12" customHeight="1" x14ac:dyDescent="0.25">
      <c r="A141" s="109" t="s">
        <v>120</v>
      </c>
      <c r="B141" s="36"/>
      <c r="C141" s="36">
        <v>244801</v>
      </c>
      <c r="D141" s="36">
        <v>245408</v>
      </c>
      <c r="E141" s="36">
        <v>249588</v>
      </c>
      <c r="F141" s="36">
        <v>260609</v>
      </c>
      <c r="G141" s="36">
        <v>281644</v>
      </c>
      <c r="H141" s="36">
        <v>315852</v>
      </c>
      <c r="I141" s="36">
        <v>219184</v>
      </c>
      <c r="J141" s="36">
        <v>229437</v>
      </c>
      <c r="K141" s="36">
        <v>279980</v>
      </c>
      <c r="L141" s="36">
        <v>270108</v>
      </c>
      <c r="M141" s="36">
        <v>272706</v>
      </c>
      <c r="N141" s="36">
        <v>279433</v>
      </c>
      <c r="O141" s="36">
        <v>262978</v>
      </c>
      <c r="P141" s="36">
        <v>209269</v>
      </c>
      <c r="Q141" s="36">
        <v>247428</v>
      </c>
      <c r="R141" s="36">
        <v>274853</v>
      </c>
      <c r="S141" s="36">
        <v>264339</v>
      </c>
      <c r="T141" s="36">
        <v>224685</v>
      </c>
      <c r="U141" s="36">
        <v>238919</v>
      </c>
      <c r="V141" s="36">
        <v>257532</v>
      </c>
      <c r="W141" s="36">
        <v>251658</v>
      </c>
      <c r="DA141" s="60" t="s">
        <v>1203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1204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51800</v>
      </c>
      <c r="D145" s="52">
        <v>51834</v>
      </c>
      <c r="E145" s="52">
        <v>52089</v>
      </c>
      <c r="F145" s="52">
        <v>52854</v>
      </c>
      <c r="G145" s="52">
        <v>54407</v>
      </c>
      <c r="H145" s="52">
        <v>57041</v>
      </c>
      <c r="I145" s="52">
        <v>60984</v>
      </c>
      <c r="J145" s="52">
        <v>66468</v>
      </c>
      <c r="K145" s="52">
        <v>73707</v>
      </c>
      <c r="L145" s="52">
        <v>82954</v>
      </c>
      <c r="M145" s="52">
        <v>94407</v>
      </c>
      <c r="N145" s="52">
        <v>108263</v>
      </c>
      <c r="O145" s="52">
        <v>114308</v>
      </c>
      <c r="P145" s="52">
        <v>91987</v>
      </c>
      <c r="Q145" s="52">
        <v>113984</v>
      </c>
      <c r="R145" s="52">
        <v>139038</v>
      </c>
      <c r="S145" s="52">
        <v>167306</v>
      </c>
      <c r="T145" s="52">
        <v>170959</v>
      </c>
      <c r="U145" s="52">
        <v>161707</v>
      </c>
      <c r="V145" s="52">
        <v>152271</v>
      </c>
      <c r="W145" s="52">
        <v>143741</v>
      </c>
      <c r="DA145" s="63" t="s">
        <v>1205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2106</v>
      </c>
      <c r="D147" s="52">
        <v>2113</v>
      </c>
      <c r="E147" s="52">
        <v>2166</v>
      </c>
      <c r="F147" s="52">
        <v>2321</v>
      </c>
      <c r="G147" s="52">
        <v>2657</v>
      </c>
      <c r="H147" s="52">
        <v>3276</v>
      </c>
      <c r="I147" s="52">
        <v>3030</v>
      </c>
      <c r="J147" s="52">
        <v>3729</v>
      </c>
      <c r="K147" s="52">
        <v>5917</v>
      </c>
      <c r="L147" s="52">
        <v>7238</v>
      </c>
      <c r="M147" s="52">
        <v>8638</v>
      </c>
      <c r="N147" s="52">
        <v>9509</v>
      </c>
      <c r="O147" s="52">
        <v>10215</v>
      </c>
      <c r="P147" s="52">
        <v>9892</v>
      </c>
      <c r="Q147" s="52">
        <v>9490</v>
      </c>
      <c r="R147" s="52">
        <v>9773</v>
      </c>
      <c r="S147" s="52">
        <v>11754</v>
      </c>
      <c r="T147" s="52">
        <v>12219</v>
      </c>
      <c r="U147" s="52">
        <v>12414</v>
      </c>
      <c r="V147" s="52">
        <v>13631</v>
      </c>
      <c r="W147" s="52">
        <v>15510</v>
      </c>
      <c r="DA147" s="63" t="s">
        <v>1206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4</v>
      </c>
      <c r="F149" s="52">
        <v>25</v>
      </c>
      <c r="G149" s="52">
        <v>81</v>
      </c>
      <c r="H149" s="52">
        <v>185</v>
      </c>
      <c r="I149" s="52">
        <v>347</v>
      </c>
      <c r="J149" s="52">
        <v>645</v>
      </c>
      <c r="K149" s="52">
        <v>899</v>
      </c>
      <c r="L149" s="52">
        <v>1322</v>
      </c>
      <c r="M149" s="52">
        <v>1134</v>
      </c>
      <c r="N149" s="52">
        <v>1106</v>
      </c>
      <c r="O149" s="52">
        <v>1128</v>
      </c>
      <c r="P149" s="52">
        <v>1012</v>
      </c>
      <c r="Q149" s="52">
        <v>1198</v>
      </c>
      <c r="R149" s="52">
        <v>1224</v>
      </c>
      <c r="S149" s="52">
        <v>1278</v>
      </c>
      <c r="T149" s="52">
        <v>1295</v>
      </c>
      <c r="U149" s="52">
        <v>1227</v>
      </c>
      <c r="V149" s="52">
        <v>1241</v>
      </c>
      <c r="W149" s="52">
        <v>1161</v>
      </c>
      <c r="DA149" s="63" t="s">
        <v>1207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1</v>
      </c>
      <c r="L150" s="52">
        <v>2</v>
      </c>
      <c r="M150" s="52">
        <v>0</v>
      </c>
      <c r="N150" s="52">
        <v>2</v>
      </c>
      <c r="O150" s="52">
        <v>0</v>
      </c>
      <c r="P150" s="52">
        <v>2</v>
      </c>
      <c r="Q150" s="52">
        <v>3</v>
      </c>
      <c r="R150" s="52">
        <v>1</v>
      </c>
      <c r="S150" s="52">
        <v>1</v>
      </c>
      <c r="T150" s="52">
        <v>1</v>
      </c>
      <c r="U150" s="52">
        <v>0</v>
      </c>
      <c r="V150" s="52">
        <v>2</v>
      </c>
      <c r="W150" s="52">
        <v>6</v>
      </c>
      <c r="DA150" s="63" t="s">
        <v>1208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93865</v>
      </c>
      <c r="D153" s="52">
        <v>94206</v>
      </c>
      <c r="E153" s="52">
        <v>96690</v>
      </c>
      <c r="F153" s="52">
        <v>103873</v>
      </c>
      <c r="G153" s="52">
        <v>118445</v>
      </c>
      <c r="H153" s="52">
        <v>143070</v>
      </c>
      <c r="I153" s="52">
        <v>123995</v>
      </c>
      <c r="J153" s="52">
        <v>153298</v>
      </c>
      <c r="K153" s="52">
        <v>207131</v>
      </c>
      <c r="L153" s="52">
        <v>224613</v>
      </c>
      <c r="M153" s="52">
        <v>225677</v>
      </c>
      <c r="N153" s="52">
        <v>222910</v>
      </c>
      <c r="O153" s="52">
        <v>212686</v>
      </c>
      <c r="P153" s="52">
        <v>188147</v>
      </c>
      <c r="Q153" s="52">
        <v>201785</v>
      </c>
      <c r="R153" s="52">
        <v>241958</v>
      </c>
      <c r="S153" s="52">
        <v>262208</v>
      </c>
      <c r="T153" s="52">
        <v>247609</v>
      </c>
      <c r="U153" s="52">
        <v>236329</v>
      </c>
      <c r="V153" s="52">
        <v>229867</v>
      </c>
      <c r="W153" s="52">
        <v>233169</v>
      </c>
      <c r="DA153" s="63" t="s">
        <v>1209</v>
      </c>
    </row>
    <row r="154" spans="1:105" ht="12" customHeight="1" x14ac:dyDescent="0.25">
      <c r="A154" s="97" t="s">
        <v>121</v>
      </c>
      <c r="B154" s="52"/>
      <c r="C154" s="52">
        <v>9734</v>
      </c>
      <c r="D154" s="52">
        <v>9768</v>
      </c>
      <c r="E154" s="52">
        <v>10040</v>
      </c>
      <c r="F154" s="52">
        <v>10858</v>
      </c>
      <c r="G154" s="52">
        <v>12505</v>
      </c>
      <c r="H154" s="52">
        <v>15228</v>
      </c>
      <c r="I154" s="52">
        <v>13470</v>
      </c>
      <c r="J154" s="52">
        <v>17310</v>
      </c>
      <c r="K154" s="52">
        <v>24167</v>
      </c>
      <c r="L154" s="52">
        <v>29062</v>
      </c>
      <c r="M154" s="52">
        <v>30285</v>
      </c>
      <c r="N154" s="52">
        <v>36055</v>
      </c>
      <c r="O154" s="52">
        <v>43235</v>
      </c>
      <c r="P154" s="52">
        <v>45626</v>
      </c>
      <c r="Q154" s="52">
        <v>56060</v>
      </c>
      <c r="R154" s="52">
        <v>38629</v>
      </c>
      <c r="S154" s="52">
        <v>34325</v>
      </c>
      <c r="T154" s="52">
        <v>38352</v>
      </c>
      <c r="U154" s="52">
        <v>35710</v>
      </c>
      <c r="V154" s="52">
        <v>37202</v>
      </c>
      <c r="W154" s="52">
        <v>38916</v>
      </c>
      <c r="DA154" s="63" t="s">
        <v>1210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1211</v>
      </c>
    </row>
    <row r="159" spans="1:105" ht="12" customHeight="1" x14ac:dyDescent="0.25">
      <c r="A159" s="109" t="s">
        <v>120</v>
      </c>
      <c r="B159" s="36"/>
      <c r="C159" s="36">
        <v>103599</v>
      </c>
      <c r="D159" s="36">
        <v>103975</v>
      </c>
      <c r="E159" s="36">
        <v>106732</v>
      </c>
      <c r="F159" s="36">
        <v>114758</v>
      </c>
      <c r="G159" s="36">
        <v>131037</v>
      </c>
      <c r="H159" s="36">
        <v>158482</v>
      </c>
      <c r="I159" s="36">
        <v>137810</v>
      </c>
      <c r="J159" s="36">
        <v>171265</v>
      </c>
      <c r="K159" s="36">
        <v>232189</v>
      </c>
      <c r="L159" s="36">
        <v>255012</v>
      </c>
      <c r="M159" s="36">
        <v>257098</v>
      </c>
      <c r="N159" s="36">
        <v>260079</v>
      </c>
      <c r="O159" s="36">
        <v>257051</v>
      </c>
      <c r="P159" s="36">
        <v>234793</v>
      </c>
      <c r="Q159" s="36">
        <v>259062</v>
      </c>
      <c r="R159" s="36">
        <v>281812</v>
      </c>
      <c r="S159" s="36">
        <v>297813</v>
      </c>
      <c r="T159" s="36">
        <v>287263</v>
      </c>
      <c r="U159" s="36">
        <v>273286</v>
      </c>
      <c r="V159" s="36">
        <v>268328</v>
      </c>
      <c r="W159" s="36">
        <v>273276</v>
      </c>
      <c r="DA159" s="60" t="s">
        <v>1212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1213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104782</v>
      </c>
      <c r="D163" s="52">
        <v>107158</v>
      </c>
      <c r="E163" s="52">
        <v>102443</v>
      </c>
      <c r="F163" s="52">
        <v>104850</v>
      </c>
      <c r="G163" s="52">
        <v>104931</v>
      </c>
      <c r="H163" s="52">
        <v>105057</v>
      </c>
      <c r="I163" s="52">
        <v>105252</v>
      </c>
      <c r="J163" s="52">
        <v>105568</v>
      </c>
      <c r="K163" s="52">
        <v>106075</v>
      </c>
      <c r="L163" s="52">
        <v>106894</v>
      </c>
      <c r="M163" s="52">
        <v>108132</v>
      </c>
      <c r="N163" s="52">
        <v>109944</v>
      </c>
      <c r="O163" s="52">
        <v>91550</v>
      </c>
      <c r="P163" s="52">
        <v>11226</v>
      </c>
      <c r="Q163" s="52">
        <v>15867</v>
      </c>
      <c r="R163" s="52">
        <v>21755</v>
      </c>
      <c r="S163" s="52">
        <v>28992</v>
      </c>
      <c r="T163" s="52">
        <v>34581</v>
      </c>
      <c r="U163" s="52">
        <v>44510</v>
      </c>
      <c r="V163" s="52">
        <v>55704</v>
      </c>
      <c r="W163" s="52">
        <v>66299</v>
      </c>
      <c r="DA163" s="63" t="s">
        <v>1214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2130</v>
      </c>
      <c r="D165" s="52">
        <v>2134</v>
      </c>
      <c r="E165" s="52">
        <v>2165</v>
      </c>
      <c r="F165" s="52">
        <v>2242</v>
      </c>
      <c r="G165" s="52">
        <v>2368</v>
      </c>
      <c r="H165" s="52">
        <v>2549</v>
      </c>
      <c r="I165" s="52">
        <v>1510</v>
      </c>
      <c r="J165" s="52">
        <v>967</v>
      </c>
      <c r="K165" s="52">
        <v>1354</v>
      </c>
      <c r="L165" s="52">
        <v>878</v>
      </c>
      <c r="M165" s="52">
        <v>426</v>
      </c>
      <c r="N165" s="52">
        <v>678</v>
      </c>
      <c r="O165" s="52">
        <v>1233</v>
      </c>
      <c r="P165" s="52">
        <v>1626</v>
      </c>
      <c r="Q165" s="52">
        <v>2327</v>
      </c>
      <c r="R165" s="52">
        <v>3288</v>
      </c>
      <c r="S165" s="52">
        <v>4648</v>
      </c>
      <c r="T165" s="52">
        <v>5782</v>
      </c>
      <c r="U165" s="52">
        <v>6633</v>
      </c>
      <c r="V165" s="52">
        <v>7781</v>
      </c>
      <c r="W165" s="52">
        <v>7540</v>
      </c>
      <c r="DA165" s="63" t="s">
        <v>1215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1</v>
      </c>
      <c r="F167" s="52">
        <v>11</v>
      </c>
      <c r="G167" s="52">
        <v>33</v>
      </c>
      <c r="H167" s="52">
        <v>78</v>
      </c>
      <c r="I167" s="52">
        <v>147</v>
      </c>
      <c r="J167" s="52">
        <v>393</v>
      </c>
      <c r="K167" s="52">
        <v>396</v>
      </c>
      <c r="L167" s="52">
        <v>578</v>
      </c>
      <c r="M167" s="52">
        <v>539</v>
      </c>
      <c r="N167" s="52">
        <v>569</v>
      </c>
      <c r="O167" s="52">
        <v>540</v>
      </c>
      <c r="P167" s="52">
        <v>288</v>
      </c>
      <c r="Q167" s="52">
        <v>395</v>
      </c>
      <c r="R167" s="52">
        <v>479</v>
      </c>
      <c r="S167" s="52">
        <v>550</v>
      </c>
      <c r="T167" s="52">
        <v>631</v>
      </c>
      <c r="U167" s="52">
        <v>699</v>
      </c>
      <c r="V167" s="52">
        <v>746</v>
      </c>
      <c r="W167" s="52">
        <v>646</v>
      </c>
      <c r="DA167" s="63" t="s">
        <v>1216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1</v>
      </c>
      <c r="L168" s="52">
        <v>1</v>
      </c>
      <c r="M168" s="52">
        <v>0</v>
      </c>
      <c r="N168" s="52">
        <v>1</v>
      </c>
      <c r="O168" s="52">
        <v>1</v>
      </c>
      <c r="P168" s="52">
        <v>1</v>
      </c>
      <c r="Q168" s="52">
        <v>1</v>
      </c>
      <c r="R168" s="52">
        <v>0</v>
      </c>
      <c r="S168" s="52">
        <v>1</v>
      </c>
      <c r="T168" s="52">
        <v>1</v>
      </c>
      <c r="U168" s="52">
        <v>1</v>
      </c>
      <c r="V168" s="52">
        <v>0</v>
      </c>
      <c r="W168" s="52">
        <v>1</v>
      </c>
      <c r="DA168" s="63" t="s">
        <v>1217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189874</v>
      </c>
      <c r="D171" s="52">
        <v>190093</v>
      </c>
      <c r="E171" s="52">
        <v>191539</v>
      </c>
      <c r="F171" s="52">
        <v>195356</v>
      </c>
      <c r="G171" s="52">
        <v>202712</v>
      </c>
      <c r="H171" s="52">
        <v>214940</v>
      </c>
      <c r="I171" s="52">
        <v>119543</v>
      </c>
      <c r="J171" s="52">
        <v>99417</v>
      </c>
      <c r="K171" s="52">
        <v>103057</v>
      </c>
      <c r="L171" s="52">
        <v>102401</v>
      </c>
      <c r="M171" s="52">
        <v>109956</v>
      </c>
      <c r="N171" s="52">
        <v>118462</v>
      </c>
      <c r="O171" s="52">
        <v>108177</v>
      </c>
      <c r="P171" s="52">
        <v>52874</v>
      </c>
      <c r="Q171" s="52">
        <v>69344</v>
      </c>
      <c r="R171" s="52">
        <v>91824</v>
      </c>
      <c r="S171" s="52">
        <v>108803</v>
      </c>
      <c r="T171" s="52">
        <v>117372</v>
      </c>
      <c r="U171" s="52">
        <v>131608</v>
      </c>
      <c r="V171" s="52">
        <v>140064</v>
      </c>
      <c r="W171" s="52">
        <v>135692</v>
      </c>
      <c r="DA171" s="63" t="s">
        <v>1218</v>
      </c>
    </row>
    <row r="172" spans="1:105" ht="12" customHeight="1" x14ac:dyDescent="0.25">
      <c r="A172" s="97" t="s">
        <v>121</v>
      </c>
      <c r="B172" s="52"/>
      <c r="C172" s="52">
        <v>19691</v>
      </c>
      <c r="D172" s="52">
        <v>19712</v>
      </c>
      <c r="E172" s="52">
        <v>19867</v>
      </c>
      <c r="F172" s="52">
        <v>20291</v>
      </c>
      <c r="G172" s="52">
        <v>21103</v>
      </c>
      <c r="H172" s="52">
        <v>22429</v>
      </c>
      <c r="I172" s="52">
        <v>12615</v>
      </c>
      <c r="J172" s="52">
        <v>11389</v>
      </c>
      <c r="K172" s="52">
        <v>12006</v>
      </c>
      <c r="L172" s="52">
        <v>12925</v>
      </c>
      <c r="M172" s="52">
        <v>14067</v>
      </c>
      <c r="N172" s="52">
        <v>17835</v>
      </c>
      <c r="O172" s="52">
        <v>20756</v>
      </c>
      <c r="P172" s="52">
        <v>12583</v>
      </c>
      <c r="Q172" s="52">
        <v>16986</v>
      </c>
      <c r="R172" s="52">
        <v>14319</v>
      </c>
      <c r="S172" s="52">
        <v>14647</v>
      </c>
      <c r="T172" s="52">
        <v>17948</v>
      </c>
      <c r="U172" s="52">
        <v>20016</v>
      </c>
      <c r="V172" s="52">
        <v>22570</v>
      </c>
      <c r="W172" s="52">
        <v>22488</v>
      </c>
      <c r="DA172" s="63" t="s">
        <v>1219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DA176" s="63" t="s">
        <v>1220</v>
      </c>
    </row>
    <row r="177" spans="1:105" ht="12" customHeight="1" x14ac:dyDescent="0.25">
      <c r="A177" s="109" t="s">
        <v>120</v>
      </c>
      <c r="B177" s="36"/>
      <c r="C177" s="36">
        <v>209565</v>
      </c>
      <c r="D177" s="36">
        <v>209805</v>
      </c>
      <c r="E177" s="36">
        <v>211407</v>
      </c>
      <c r="F177" s="36">
        <v>215657</v>
      </c>
      <c r="G177" s="36">
        <v>223851</v>
      </c>
      <c r="H177" s="36">
        <v>237446</v>
      </c>
      <c r="I177" s="36">
        <v>132306</v>
      </c>
      <c r="J177" s="36">
        <v>111205</v>
      </c>
      <c r="K177" s="36">
        <v>115457</v>
      </c>
      <c r="L177" s="36">
        <v>115911</v>
      </c>
      <c r="M177" s="36">
        <v>124559</v>
      </c>
      <c r="N177" s="36">
        <v>136873</v>
      </c>
      <c r="O177" s="36">
        <v>129477</v>
      </c>
      <c r="P177" s="36">
        <v>65751</v>
      </c>
      <c r="Q177" s="36">
        <v>86731</v>
      </c>
      <c r="R177" s="36">
        <v>106639</v>
      </c>
      <c r="S177" s="36">
        <v>124021</v>
      </c>
      <c r="T177" s="36">
        <v>135958</v>
      </c>
      <c r="U177" s="36">
        <v>152329</v>
      </c>
      <c r="V177" s="36">
        <v>163388</v>
      </c>
      <c r="W177" s="36">
        <v>158821</v>
      </c>
      <c r="DA177" s="60" t="s">
        <v>1221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1223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1224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1225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1226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1227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1228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1229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1230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1231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1232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1233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1234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521</v>
      </c>
      <c r="E26" s="52">
        <v>358</v>
      </c>
      <c r="F26" s="52">
        <v>263</v>
      </c>
      <c r="G26" s="52">
        <v>300</v>
      </c>
      <c r="H26" s="52">
        <v>189</v>
      </c>
      <c r="I26" s="52">
        <v>191</v>
      </c>
      <c r="J26" s="52">
        <v>55</v>
      </c>
      <c r="K26" s="52">
        <v>4</v>
      </c>
      <c r="L26" s="52">
        <v>0</v>
      </c>
      <c r="M26" s="52">
        <v>0</v>
      </c>
      <c r="N26" s="52">
        <v>144</v>
      </c>
      <c r="O26" s="52">
        <v>206</v>
      </c>
      <c r="P26" s="52">
        <v>319</v>
      </c>
      <c r="Q26" s="52">
        <v>0</v>
      </c>
      <c r="R26" s="52">
        <v>70</v>
      </c>
      <c r="S26" s="52">
        <v>145</v>
      </c>
      <c r="T26" s="52">
        <v>322</v>
      </c>
      <c r="U26" s="52">
        <v>260</v>
      </c>
      <c r="V26" s="52">
        <v>218</v>
      </c>
      <c r="W26" s="52">
        <v>71</v>
      </c>
      <c r="DA26" s="63" t="s">
        <v>1235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1</v>
      </c>
      <c r="F29" s="52">
        <v>2</v>
      </c>
      <c r="G29" s="52">
        <v>3</v>
      </c>
      <c r="H29" s="52">
        <v>3</v>
      </c>
      <c r="I29" s="52">
        <v>1</v>
      </c>
      <c r="J29" s="52">
        <v>0</v>
      </c>
      <c r="K29" s="52">
        <v>0</v>
      </c>
      <c r="L29" s="52">
        <v>0</v>
      </c>
      <c r="M29" s="52">
        <v>0</v>
      </c>
      <c r="N29" s="52">
        <v>1</v>
      </c>
      <c r="O29" s="52">
        <v>2</v>
      </c>
      <c r="P29" s="52">
        <v>5</v>
      </c>
      <c r="Q29" s="52">
        <v>3</v>
      </c>
      <c r="R29" s="52">
        <v>2</v>
      </c>
      <c r="S29" s="52">
        <v>1</v>
      </c>
      <c r="T29" s="52">
        <v>3</v>
      </c>
      <c r="U29" s="52">
        <v>4</v>
      </c>
      <c r="V29" s="52">
        <v>6</v>
      </c>
      <c r="W29" s="52">
        <v>3</v>
      </c>
      <c r="DA29" s="63" t="s">
        <v>1236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3</v>
      </c>
      <c r="E31" s="52">
        <v>2</v>
      </c>
      <c r="F31" s="52">
        <v>1</v>
      </c>
      <c r="G31" s="52">
        <v>1</v>
      </c>
      <c r="H31" s="52">
        <v>0</v>
      </c>
      <c r="I31" s="52">
        <v>1</v>
      </c>
      <c r="J31" s="52">
        <v>0</v>
      </c>
      <c r="K31" s="52">
        <v>0</v>
      </c>
      <c r="L31" s="52">
        <v>0</v>
      </c>
      <c r="M31" s="52">
        <v>0</v>
      </c>
      <c r="N31" s="52">
        <v>1</v>
      </c>
      <c r="O31" s="52">
        <v>1</v>
      </c>
      <c r="P31" s="52">
        <v>1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1237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1238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0</v>
      </c>
      <c r="D35" s="52">
        <v>455</v>
      </c>
      <c r="E35" s="52">
        <v>326</v>
      </c>
      <c r="F35" s="52">
        <v>247</v>
      </c>
      <c r="G35" s="52">
        <v>287</v>
      </c>
      <c r="H35" s="52">
        <v>213</v>
      </c>
      <c r="I35" s="52">
        <v>160</v>
      </c>
      <c r="J35" s="52">
        <v>164</v>
      </c>
      <c r="K35" s="52">
        <v>209</v>
      </c>
      <c r="L35" s="52">
        <v>270</v>
      </c>
      <c r="M35" s="52">
        <v>229</v>
      </c>
      <c r="N35" s="52">
        <v>310</v>
      </c>
      <c r="O35" s="52">
        <v>318</v>
      </c>
      <c r="P35" s="52">
        <v>371</v>
      </c>
      <c r="Q35" s="52">
        <v>61</v>
      </c>
      <c r="R35" s="52">
        <v>136</v>
      </c>
      <c r="S35" s="52">
        <v>185</v>
      </c>
      <c r="T35" s="52">
        <v>368</v>
      </c>
      <c r="U35" s="52">
        <v>343</v>
      </c>
      <c r="V35" s="52">
        <v>341</v>
      </c>
      <c r="W35" s="52">
        <v>216</v>
      </c>
      <c r="DA35" s="63" t="s">
        <v>1239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63</v>
      </c>
      <c r="E36" s="52">
        <v>31</v>
      </c>
      <c r="F36" s="52">
        <v>21</v>
      </c>
      <c r="G36" s="52">
        <v>34</v>
      </c>
      <c r="H36" s="52">
        <v>23</v>
      </c>
      <c r="I36" s="52">
        <v>120</v>
      </c>
      <c r="J36" s="52">
        <v>40</v>
      </c>
      <c r="K36" s="52">
        <v>18</v>
      </c>
      <c r="L36" s="52">
        <v>40</v>
      </c>
      <c r="M36" s="52">
        <v>30</v>
      </c>
      <c r="N36" s="52">
        <v>44</v>
      </c>
      <c r="O36" s="52">
        <v>48</v>
      </c>
      <c r="P36" s="52">
        <v>77</v>
      </c>
      <c r="Q36" s="52">
        <v>13</v>
      </c>
      <c r="R36" s="52">
        <v>13</v>
      </c>
      <c r="S36" s="52">
        <v>22</v>
      </c>
      <c r="T36" s="52">
        <v>43</v>
      </c>
      <c r="U36" s="52">
        <v>40</v>
      </c>
      <c r="V36" s="52">
        <v>42</v>
      </c>
      <c r="W36" s="52">
        <v>27</v>
      </c>
      <c r="DA36" s="63" t="s">
        <v>1240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1241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521</v>
      </c>
      <c r="E41" s="36">
        <v>359</v>
      </c>
      <c r="F41" s="36">
        <v>269</v>
      </c>
      <c r="G41" s="36">
        <v>323</v>
      </c>
      <c r="H41" s="36">
        <v>236</v>
      </c>
      <c r="I41" s="36">
        <v>279</v>
      </c>
      <c r="J41" s="36">
        <v>206</v>
      </c>
      <c r="K41" s="36">
        <v>235</v>
      </c>
      <c r="L41" s="36">
        <v>302</v>
      </c>
      <c r="M41" s="36">
        <v>268</v>
      </c>
      <c r="N41" s="36">
        <v>346</v>
      </c>
      <c r="O41" s="36">
        <v>376</v>
      </c>
      <c r="P41" s="36">
        <v>448</v>
      </c>
      <c r="Q41" s="36">
        <v>73</v>
      </c>
      <c r="R41" s="36">
        <v>145</v>
      </c>
      <c r="S41" s="36">
        <v>213</v>
      </c>
      <c r="T41" s="36">
        <v>413</v>
      </c>
      <c r="U41" s="36">
        <v>383</v>
      </c>
      <c r="V41" s="36">
        <v>386</v>
      </c>
      <c r="W41" s="36">
        <v>242</v>
      </c>
      <c r="DA41" s="60" t="s">
        <v>1242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1243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4910</v>
      </c>
      <c r="D45" s="52">
        <v>0</v>
      </c>
      <c r="E45" s="52">
        <v>0</v>
      </c>
      <c r="F45" s="52">
        <v>0</v>
      </c>
      <c r="G45" s="52">
        <v>11108</v>
      </c>
      <c r="H45" s="52">
        <v>72</v>
      </c>
      <c r="I45" s="52">
        <v>4667</v>
      </c>
      <c r="J45" s="52">
        <v>53</v>
      </c>
      <c r="K45" s="52">
        <v>5571</v>
      </c>
      <c r="L45" s="52">
        <v>7761</v>
      </c>
      <c r="M45" s="52">
        <v>20705</v>
      </c>
      <c r="N45" s="52">
        <v>28970</v>
      </c>
      <c r="O45" s="52">
        <v>29577</v>
      </c>
      <c r="P45" s="52">
        <v>2533</v>
      </c>
      <c r="Q45" s="52">
        <v>625</v>
      </c>
      <c r="R45" s="52">
        <v>1</v>
      </c>
      <c r="S45" s="52">
        <v>0</v>
      </c>
      <c r="T45" s="52">
        <v>1063</v>
      </c>
      <c r="U45" s="52">
        <v>8479</v>
      </c>
      <c r="V45" s="52">
        <v>14319</v>
      </c>
      <c r="W45" s="52">
        <v>12190</v>
      </c>
      <c r="DA45" s="63" t="s">
        <v>1244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129</v>
      </c>
      <c r="D48" s="52">
        <v>110</v>
      </c>
      <c r="E48" s="52">
        <v>8</v>
      </c>
      <c r="F48" s="52">
        <v>0</v>
      </c>
      <c r="G48" s="52">
        <v>28</v>
      </c>
      <c r="H48" s="52">
        <v>40</v>
      </c>
      <c r="I48" s="52">
        <v>36</v>
      </c>
      <c r="J48" s="52">
        <v>8</v>
      </c>
      <c r="K48" s="52">
        <v>23</v>
      </c>
      <c r="L48" s="52">
        <v>46</v>
      </c>
      <c r="M48" s="52">
        <v>92</v>
      </c>
      <c r="N48" s="52">
        <v>265</v>
      </c>
      <c r="O48" s="52">
        <v>340</v>
      </c>
      <c r="P48" s="52">
        <v>302</v>
      </c>
      <c r="Q48" s="52">
        <v>138</v>
      </c>
      <c r="R48" s="52">
        <v>21</v>
      </c>
      <c r="S48" s="52">
        <v>4</v>
      </c>
      <c r="T48" s="52">
        <v>3</v>
      </c>
      <c r="U48" s="52">
        <v>47</v>
      </c>
      <c r="V48" s="52">
        <v>204</v>
      </c>
      <c r="W48" s="52">
        <v>181</v>
      </c>
      <c r="DA48" s="63" t="s">
        <v>1245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4715</v>
      </c>
      <c r="D50" s="52">
        <v>7761</v>
      </c>
      <c r="E50" s="52">
        <v>15030</v>
      </c>
      <c r="F50" s="52">
        <v>28783</v>
      </c>
      <c r="G50" s="52">
        <v>9251</v>
      </c>
      <c r="H50" s="52">
        <v>25090</v>
      </c>
      <c r="I50" s="52">
        <v>21255</v>
      </c>
      <c r="J50" s="52">
        <v>24129</v>
      </c>
      <c r="K50" s="52">
        <v>19928</v>
      </c>
      <c r="L50" s="52">
        <v>18052</v>
      </c>
      <c r="M50" s="52">
        <v>24463</v>
      </c>
      <c r="N50" s="52">
        <v>28240</v>
      </c>
      <c r="O50" s="52">
        <v>28761</v>
      </c>
      <c r="P50" s="52">
        <v>2029</v>
      </c>
      <c r="Q50" s="52">
        <v>2275</v>
      </c>
      <c r="R50" s="52">
        <v>6890</v>
      </c>
      <c r="S50" s="52">
        <v>4419</v>
      </c>
      <c r="T50" s="52">
        <v>2439</v>
      </c>
      <c r="U50" s="52">
        <v>3776</v>
      </c>
      <c r="V50" s="52">
        <v>5332</v>
      </c>
      <c r="W50" s="52">
        <v>15686</v>
      </c>
      <c r="DA50" s="63" t="s">
        <v>1246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13</v>
      </c>
      <c r="E51" s="52">
        <v>6</v>
      </c>
      <c r="F51" s="52">
        <v>0</v>
      </c>
      <c r="G51" s="52">
        <v>46</v>
      </c>
      <c r="H51" s="52">
        <v>0</v>
      </c>
      <c r="I51" s="52">
        <v>72</v>
      </c>
      <c r="J51" s="52">
        <v>51</v>
      </c>
      <c r="K51" s="52">
        <v>0</v>
      </c>
      <c r="L51" s="52">
        <v>0</v>
      </c>
      <c r="M51" s="52">
        <v>19</v>
      </c>
      <c r="N51" s="52">
        <v>58</v>
      </c>
      <c r="O51" s="52">
        <v>42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23</v>
      </c>
      <c r="W51" s="52">
        <v>0</v>
      </c>
      <c r="DA51" s="63" t="s">
        <v>1247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1135</v>
      </c>
      <c r="D54" s="52">
        <v>666</v>
      </c>
      <c r="E54" s="52">
        <v>939</v>
      </c>
      <c r="F54" s="52">
        <v>854</v>
      </c>
      <c r="G54" s="52">
        <v>1833</v>
      </c>
      <c r="H54" s="52">
        <v>1098</v>
      </c>
      <c r="I54" s="52">
        <v>223</v>
      </c>
      <c r="J54" s="52">
        <v>0</v>
      </c>
      <c r="K54" s="52">
        <v>0</v>
      </c>
      <c r="L54" s="52">
        <v>147</v>
      </c>
      <c r="M54" s="52">
        <v>742</v>
      </c>
      <c r="N54" s="52">
        <v>857</v>
      </c>
      <c r="O54" s="52">
        <v>1048</v>
      </c>
      <c r="P54" s="52">
        <v>470</v>
      </c>
      <c r="Q54" s="52">
        <v>165</v>
      </c>
      <c r="R54" s="52">
        <v>23</v>
      </c>
      <c r="S54" s="52">
        <v>547</v>
      </c>
      <c r="T54" s="52">
        <v>782</v>
      </c>
      <c r="U54" s="52">
        <v>6366</v>
      </c>
      <c r="V54" s="52">
        <v>7971</v>
      </c>
      <c r="W54" s="52">
        <v>20719</v>
      </c>
      <c r="DA54" s="63" t="s">
        <v>1248</v>
      </c>
    </row>
    <row r="55" spans="1:105" ht="12" customHeight="1" x14ac:dyDescent="0.25">
      <c r="A55" s="97" t="s">
        <v>121</v>
      </c>
      <c r="B55" s="52"/>
      <c r="C55" s="52">
        <v>116</v>
      </c>
      <c r="D55" s="52">
        <v>92</v>
      </c>
      <c r="E55" s="52">
        <v>88</v>
      </c>
      <c r="F55" s="52">
        <v>75</v>
      </c>
      <c r="G55" s="52">
        <v>216</v>
      </c>
      <c r="H55" s="52">
        <v>126</v>
      </c>
      <c r="I55" s="52">
        <v>168</v>
      </c>
      <c r="J55" s="52">
        <v>0</v>
      </c>
      <c r="K55" s="52">
        <v>0</v>
      </c>
      <c r="L55" s="52">
        <v>22</v>
      </c>
      <c r="M55" s="52">
        <v>93</v>
      </c>
      <c r="N55" s="52">
        <v>128</v>
      </c>
      <c r="O55" s="52">
        <v>165</v>
      </c>
      <c r="P55" s="52">
        <v>94</v>
      </c>
      <c r="Q55" s="52">
        <v>37</v>
      </c>
      <c r="R55" s="52">
        <v>3</v>
      </c>
      <c r="S55" s="52">
        <v>59</v>
      </c>
      <c r="T55" s="52">
        <v>92</v>
      </c>
      <c r="U55" s="52">
        <v>820</v>
      </c>
      <c r="V55" s="52">
        <v>1142</v>
      </c>
      <c r="W55" s="52">
        <v>3115</v>
      </c>
      <c r="DA55" s="63" t="s">
        <v>1249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1250</v>
      </c>
    </row>
    <row r="60" spans="1:105" ht="12" customHeight="1" x14ac:dyDescent="0.25">
      <c r="A60" s="109" t="s">
        <v>120</v>
      </c>
      <c r="B60" s="36"/>
      <c r="C60" s="36">
        <v>34596</v>
      </c>
      <c r="D60" s="36">
        <v>21583</v>
      </c>
      <c r="E60" s="36">
        <v>29833</v>
      </c>
      <c r="F60" s="36">
        <v>27127</v>
      </c>
      <c r="G60" s="36">
        <v>56806</v>
      </c>
      <c r="H60" s="36">
        <v>37028</v>
      </c>
      <c r="I60" s="36">
        <v>11440</v>
      </c>
      <c r="J60" s="36">
        <v>1657</v>
      </c>
      <c r="K60" s="36">
        <v>7876</v>
      </c>
      <c r="L60" s="36">
        <v>9098</v>
      </c>
      <c r="M60" s="36">
        <v>22857</v>
      </c>
      <c r="N60" s="36">
        <v>32286</v>
      </c>
      <c r="O60" s="36">
        <v>34643</v>
      </c>
      <c r="P60" s="36">
        <v>5872</v>
      </c>
      <c r="Q60" s="36">
        <v>6591</v>
      </c>
      <c r="R60" s="36">
        <v>4306</v>
      </c>
      <c r="S60" s="36">
        <v>11781</v>
      </c>
      <c r="T60" s="36">
        <v>18275</v>
      </c>
      <c r="U60" s="36">
        <v>27748</v>
      </c>
      <c r="V60" s="36">
        <v>30615</v>
      </c>
      <c r="W60" s="36">
        <v>22228</v>
      </c>
      <c r="DA60" s="60" t="s">
        <v>1251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1252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1385</v>
      </c>
      <c r="D64" s="52">
        <v>0</v>
      </c>
      <c r="E64" s="52">
        <v>0</v>
      </c>
      <c r="F64" s="52">
        <v>0</v>
      </c>
      <c r="G64" s="52">
        <v>0</v>
      </c>
      <c r="H64" s="52">
        <v>874</v>
      </c>
      <c r="I64" s="52">
        <v>10988</v>
      </c>
      <c r="J64" s="52">
        <v>18407</v>
      </c>
      <c r="K64" s="52">
        <v>12221</v>
      </c>
      <c r="L64" s="52">
        <v>1349</v>
      </c>
      <c r="M64" s="52">
        <v>1</v>
      </c>
      <c r="N64" s="52">
        <v>0</v>
      </c>
      <c r="O64" s="52">
        <v>109</v>
      </c>
      <c r="P64" s="52">
        <v>1143</v>
      </c>
      <c r="Q64" s="52">
        <v>463</v>
      </c>
      <c r="R64" s="52">
        <v>0</v>
      </c>
      <c r="S64" s="52">
        <v>0</v>
      </c>
      <c r="T64" s="52">
        <v>0</v>
      </c>
      <c r="U64" s="52">
        <v>2</v>
      </c>
      <c r="V64" s="52">
        <v>3</v>
      </c>
      <c r="W64" s="52">
        <v>0</v>
      </c>
      <c r="DA64" s="63" t="s">
        <v>1253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18</v>
      </c>
      <c r="D67" s="52">
        <v>13</v>
      </c>
      <c r="E67" s="52">
        <v>2</v>
      </c>
      <c r="F67" s="52">
        <v>0</v>
      </c>
      <c r="G67" s="52">
        <v>0</v>
      </c>
      <c r="H67" s="52">
        <v>4</v>
      </c>
      <c r="I67" s="52">
        <v>29</v>
      </c>
      <c r="J67" s="52">
        <v>39</v>
      </c>
      <c r="K67" s="52">
        <v>107</v>
      </c>
      <c r="L67" s="52">
        <v>99</v>
      </c>
      <c r="M67" s="52">
        <v>42</v>
      </c>
      <c r="N67" s="52">
        <v>9</v>
      </c>
      <c r="O67" s="52">
        <v>2</v>
      </c>
      <c r="P67" s="52">
        <v>13</v>
      </c>
      <c r="Q67" s="52">
        <v>9</v>
      </c>
      <c r="R67" s="52">
        <v>11</v>
      </c>
      <c r="S67" s="52">
        <v>3</v>
      </c>
      <c r="T67" s="52">
        <v>0</v>
      </c>
      <c r="U67" s="52">
        <v>0</v>
      </c>
      <c r="V67" s="52">
        <v>0</v>
      </c>
      <c r="W67" s="52">
        <v>0</v>
      </c>
      <c r="DA67" s="63" t="s">
        <v>1254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1323</v>
      </c>
      <c r="D69" s="52">
        <v>4541</v>
      </c>
      <c r="E69" s="52">
        <v>4430</v>
      </c>
      <c r="F69" s="52">
        <v>3186</v>
      </c>
      <c r="G69" s="52">
        <v>2057</v>
      </c>
      <c r="H69" s="52">
        <v>636</v>
      </c>
      <c r="I69" s="52">
        <v>10549</v>
      </c>
      <c r="J69" s="52">
        <v>17790</v>
      </c>
      <c r="K69" s="52">
        <v>11848</v>
      </c>
      <c r="L69" s="52">
        <v>5174</v>
      </c>
      <c r="M69" s="52">
        <v>9533</v>
      </c>
      <c r="N69" s="52">
        <v>6473</v>
      </c>
      <c r="O69" s="52">
        <v>2222</v>
      </c>
      <c r="P69" s="52">
        <v>1112</v>
      </c>
      <c r="Q69" s="52">
        <v>458</v>
      </c>
      <c r="R69" s="52">
        <v>1337</v>
      </c>
      <c r="S69" s="52">
        <v>3861</v>
      </c>
      <c r="T69" s="52">
        <v>3972</v>
      </c>
      <c r="U69" s="52">
        <v>3490</v>
      </c>
      <c r="V69" s="52">
        <v>4135</v>
      </c>
      <c r="W69" s="52">
        <v>1249</v>
      </c>
      <c r="DA69" s="63" t="s">
        <v>1255</v>
      </c>
    </row>
    <row r="70" spans="1:105" ht="12" customHeight="1" x14ac:dyDescent="0.25">
      <c r="A70" s="97" t="s">
        <v>133</v>
      </c>
      <c r="B70" s="52"/>
      <c r="C70" s="52">
        <v>10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11</v>
      </c>
      <c r="J70" s="52">
        <v>57</v>
      </c>
      <c r="K70" s="52">
        <v>25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1256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178</v>
      </c>
      <c r="D73" s="52">
        <v>0</v>
      </c>
      <c r="E73" s="52">
        <v>52</v>
      </c>
      <c r="F73" s="52">
        <v>150</v>
      </c>
      <c r="G73" s="52">
        <v>195</v>
      </c>
      <c r="H73" s="52">
        <v>301</v>
      </c>
      <c r="I73" s="52">
        <v>266</v>
      </c>
      <c r="J73" s="52">
        <v>493</v>
      </c>
      <c r="K73" s="52">
        <v>397</v>
      </c>
      <c r="L73" s="52">
        <v>4</v>
      </c>
      <c r="M73" s="52">
        <v>0</v>
      </c>
      <c r="N73" s="52">
        <v>0</v>
      </c>
      <c r="O73" s="52">
        <v>70</v>
      </c>
      <c r="P73" s="52">
        <v>265</v>
      </c>
      <c r="Q73" s="52">
        <v>324</v>
      </c>
      <c r="R73" s="52">
        <v>249</v>
      </c>
      <c r="S73" s="52">
        <v>36</v>
      </c>
      <c r="T73" s="52">
        <v>0</v>
      </c>
      <c r="U73" s="52">
        <v>0</v>
      </c>
      <c r="V73" s="52">
        <v>0</v>
      </c>
      <c r="W73" s="52">
        <v>0</v>
      </c>
      <c r="DA73" s="63" t="s">
        <v>1257</v>
      </c>
    </row>
    <row r="74" spans="1:105" ht="12" customHeight="1" x14ac:dyDescent="0.25">
      <c r="A74" s="97" t="s">
        <v>121</v>
      </c>
      <c r="B74" s="52"/>
      <c r="C74" s="52">
        <v>19</v>
      </c>
      <c r="D74" s="52">
        <v>0</v>
      </c>
      <c r="E74" s="52">
        <v>5</v>
      </c>
      <c r="F74" s="52">
        <v>13</v>
      </c>
      <c r="G74" s="52">
        <v>23</v>
      </c>
      <c r="H74" s="52">
        <v>35</v>
      </c>
      <c r="I74" s="52">
        <v>198</v>
      </c>
      <c r="J74" s="52">
        <v>120</v>
      </c>
      <c r="K74" s="52">
        <v>34</v>
      </c>
      <c r="L74" s="52">
        <v>0</v>
      </c>
      <c r="M74" s="52">
        <v>0</v>
      </c>
      <c r="N74" s="52">
        <v>0</v>
      </c>
      <c r="O74" s="52">
        <v>11</v>
      </c>
      <c r="P74" s="52">
        <v>55</v>
      </c>
      <c r="Q74" s="52">
        <v>70</v>
      </c>
      <c r="R74" s="52">
        <v>33</v>
      </c>
      <c r="S74" s="52">
        <v>2</v>
      </c>
      <c r="T74" s="52">
        <v>0</v>
      </c>
      <c r="U74" s="52">
        <v>0</v>
      </c>
      <c r="V74" s="52">
        <v>0</v>
      </c>
      <c r="W74" s="52">
        <v>0</v>
      </c>
      <c r="DA74" s="63" t="s">
        <v>1258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5110</v>
      </c>
      <c r="D78" s="52">
        <v>92</v>
      </c>
      <c r="E78" s="52">
        <v>1662</v>
      </c>
      <c r="F78" s="52">
        <v>4354</v>
      </c>
      <c r="G78" s="52">
        <v>5899</v>
      </c>
      <c r="H78" s="52">
        <v>8883</v>
      </c>
      <c r="I78" s="52">
        <v>10545</v>
      </c>
      <c r="J78" s="52">
        <v>17276</v>
      </c>
      <c r="K78" s="52">
        <v>11855</v>
      </c>
      <c r="L78" s="52">
        <v>2849</v>
      </c>
      <c r="M78" s="52">
        <v>2192</v>
      </c>
      <c r="N78" s="52">
        <v>1713</v>
      </c>
      <c r="O78" s="52">
        <v>1824</v>
      </c>
      <c r="P78" s="52">
        <v>4862</v>
      </c>
      <c r="Q78" s="52">
        <v>9163</v>
      </c>
      <c r="R78" s="52">
        <v>8262</v>
      </c>
      <c r="S78" s="52">
        <v>3089</v>
      </c>
      <c r="T78" s="52">
        <v>605</v>
      </c>
      <c r="U78" s="52">
        <v>298</v>
      </c>
      <c r="V78" s="52">
        <v>418</v>
      </c>
      <c r="W78" s="52">
        <v>241</v>
      </c>
      <c r="DA78" s="63" t="s">
        <v>1259</v>
      </c>
    </row>
    <row r="79" spans="1:105" ht="12" customHeight="1" x14ac:dyDescent="0.25">
      <c r="A79" s="109" t="s">
        <v>120</v>
      </c>
      <c r="B79" s="36"/>
      <c r="C79" s="36">
        <v>368</v>
      </c>
      <c r="D79" s="36">
        <v>75</v>
      </c>
      <c r="E79" s="36">
        <v>275</v>
      </c>
      <c r="F79" s="36">
        <v>323</v>
      </c>
      <c r="G79" s="36">
        <v>381</v>
      </c>
      <c r="H79" s="36">
        <v>607</v>
      </c>
      <c r="I79" s="36">
        <v>866</v>
      </c>
      <c r="J79" s="36">
        <v>1504</v>
      </c>
      <c r="K79" s="36">
        <v>1014</v>
      </c>
      <c r="L79" s="36">
        <v>219</v>
      </c>
      <c r="M79" s="36">
        <v>183</v>
      </c>
      <c r="N79" s="36">
        <v>287</v>
      </c>
      <c r="O79" s="36">
        <v>1121</v>
      </c>
      <c r="P79" s="36">
        <v>212</v>
      </c>
      <c r="Q79" s="36">
        <v>214</v>
      </c>
      <c r="R79" s="36">
        <v>251</v>
      </c>
      <c r="S79" s="36">
        <v>264</v>
      </c>
      <c r="T79" s="36">
        <v>93</v>
      </c>
      <c r="U79" s="36">
        <v>542</v>
      </c>
      <c r="V79" s="36">
        <v>192</v>
      </c>
      <c r="W79" s="36">
        <v>148</v>
      </c>
      <c r="DA79" s="60" t="s">
        <v>1260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1261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7884</v>
      </c>
      <c r="D83" s="52">
        <v>20783</v>
      </c>
      <c r="E83" s="52">
        <v>21439</v>
      </c>
      <c r="F83" s="52">
        <v>24786</v>
      </c>
      <c r="G83" s="52">
        <v>25045</v>
      </c>
      <c r="H83" s="52">
        <v>26765</v>
      </c>
      <c r="I83" s="52">
        <v>33059</v>
      </c>
      <c r="J83" s="52">
        <v>30052</v>
      </c>
      <c r="K83" s="52">
        <v>49702</v>
      </c>
      <c r="L83" s="52">
        <v>66622</v>
      </c>
      <c r="M83" s="52">
        <v>126489</v>
      </c>
      <c r="N83" s="52">
        <v>66625</v>
      </c>
      <c r="O83" s="52">
        <v>27751</v>
      </c>
      <c r="P83" s="52">
        <v>1</v>
      </c>
      <c r="Q83" s="52">
        <v>4501</v>
      </c>
      <c r="R83" s="52">
        <v>7646</v>
      </c>
      <c r="S83" s="52">
        <v>14299</v>
      </c>
      <c r="T83" s="52">
        <v>19200</v>
      </c>
      <c r="U83" s="52">
        <v>42882</v>
      </c>
      <c r="V83" s="52">
        <v>67236</v>
      </c>
      <c r="W83" s="52">
        <v>52572</v>
      </c>
      <c r="DA83" s="63" t="s">
        <v>1262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93</v>
      </c>
      <c r="D86" s="52">
        <v>101</v>
      </c>
      <c r="E86" s="52">
        <v>65</v>
      </c>
      <c r="F86" s="52">
        <v>96</v>
      </c>
      <c r="G86" s="52">
        <v>155</v>
      </c>
      <c r="H86" s="52">
        <v>216</v>
      </c>
      <c r="I86" s="52">
        <v>193</v>
      </c>
      <c r="J86" s="52">
        <v>136</v>
      </c>
      <c r="K86" s="52">
        <v>277</v>
      </c>
      <c r="L86" s="52">
        <v>500</v>
      </c>
      <c r="M86" s="52">
        <v>664</v>
      </c>
      <c r="N86" s="52">
        <v>1228</v>
      </c>
      <c r="O86" s="52">
        <v>1017</v>
      </c>
      <c r="P86" s="52">
        <v>407</v>
      </c>
      <c r="Q86" s="52">
        <v>132</v>
      </c>
      <c r="R86" s="52">
        <v>45</v>
      </c>
      <c r="S86" s="52">
        <v>144</v>
      </c>
      <c r="T86" s="52">
        <v>200</v>
      </c>
      <c r="U86" s="52">
        <v>405</v>
      </c>
      <c r="V86" s="52">
        <v>1086</v>
      </c>
      <c r="W86" s="52">
        <v>863</v>
      </c>
      <c r="DA86" s="63" t="s">
        <v>1263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7638</v>
      </c>
      <c r="D88" s="52">
        <v>20212</v>
      </c>
      <c r="E88" s="52">
        <v>20893</v>
      </c>
      <c r="F88" s="52">
        <v>24175</v>
      </c>
      <c r="G88" s="52">
        <v>24467</v>
      </c>
      <c r="H88" s="52">
        <v>26105</v>
      </c>
      <c r="I88" s="52">
        <v>32174</v>
      </c>
      <c r="J88" s="52">
        <v>29626</v>
      </c>
      <c r="K88" s="52">
        <v>48913</v>
      </c>
      <c r="L88" s="52">
        <v>65442</v>
      </c>
      <c r="M88" s="52">
        <v>123525</v>
      </c>
      <c r="N88" s="52">
        <v>65498</v>
      </c>
      <c r="O88" s="52">
        <v>27519</v>
      </c>
      <c r="P88" s="52">
        <v>3121</v>
      </c>
      <c r="Q88" s="52">
        <v>3442</v>
      </c>
      <c r="R88" s="52">
        <v>6791</v>
      </c>
      <c r="S88" s="52">
        <v>13604</v>
      </c>
      <c r="T88" s="52">
        <v>18979</v>
      </c>
      <c r="U88" s="52">
        <v>42413</v>
      </c>
      <c r="V88" s="52">
        <v>66530</v>
      </c>
      <c r="W88" s="52">
        <v>52101</v>
      </c>
      <c r="DA88" s="63" t="s">
        <v>1264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30</v>
      </c>
      <c r="E89" s="52">
        <v>16</v>
      </c>
      <c r="F89" s="52">
        <v>19</v>
      </c>
      <c r="G89" s="52">
        <v>32</v>
      </c>
      <c r="H89" s="52">
        <v>15</v>
      </c>
      <c r="I89" s="52">
        <v>171</v>
      </c>
      <c r="J89" s="52">
        <v>110</v>
      </c>
      <c r="K89" s="52">
        <v>5</v>
      </c>
      <c r="L89" s="52">
        <v>0</v>
      </c>
      <c r="M89" s="52">
        <v>443</v>
      </c>
      <c r="N89" s="52">
        <v>32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90</v>
      </c>
      <c r="W89" s="52">
        <v>44</v>
      </c>
      <c r="DA89" s="63" t="s">
        <v>1265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7</v>
      </c>
      <c r="E92" s="52">
        <v>5</v>
      </c>
      <c r="F92" s="52">
        <v>4</v>
      </c>
      <c r="G92" s="52">
        <v>6</v>
      </c>
      <c r="H92" s="52">
        <v>4</v>
      </c>
      <c r="I92" s="52">
        <v>6</v>
      </c>
      <c r="J92" s="52">
        <v>4</v>
      </c>
      <c r="K92" s="52">
        <v>5</v>
      </c>
      <c r="L92" s="52">
        <v>9</v>
      </c>
      <c r="M92" s="52">
        <v>13</v>
      </c>
      <c r="N92" s="52">
        <v>10</v>
      </c>
      <c r="O92" s="52">
        <v>6</v>
      </c>
      <c r="P92" s="52">
        <v>6</v>
      </c>
      <c r="Q92" s="52">
        <v>0</v>
      </c>
      <c r="R92" s="52">
        <v>2</v>
      </c>
      <c r="S92" s="52">
        <v>4</v>
      </c>
      <c r="T92" s="52">
        <v>5</v>
      </c>
      <c r="U92" s="52">
        <v>8</v>
      </c>
      <c r="V92" s="52">
        <v>7</v>
      </c>
      <c r="W92" s="52">
        <v>5</v>
      </c>
      <c r="DA92" s="63" t="s">
        <v>1266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1267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619</v>
      </c>
      <c r="D96" s="52">
        <v>857</v>
      </c>
      <c r="E96" s="52">
        <v>888</v>
      </c>
      <c r="F96" s="52">
        <v>980</v>
      </c>
      <c r="G96" s="52">
        <v>960</v>
      </c>
      <c r="H96" s="52">
        <v>1139</v>
      </c>
      <c r="I96" s="52">
        <v>588</v>
      </c>
      <c r="J96" s="52">
        <v>668</v>
      </c>
      <c r="K96" s="52">
        <v>1448</v>
      </c>
      <c r="L96" s="52">
        <v>1788</v>
      </c>
      <c r="M96" s="52">
        <v>3051</v>
      </c>
      <c r="N96" s="52">
        <v>1800</v>
      </c>
      <c r="O96" s="52">
        <v>1108</v>
      </c>
      <c r="P96" s="52">
        <v>832</v>
      </c>
      <c r="Q96" s="52">
        <v>1012</v>
      </c>
      <c r="R96" s="52">
        <v>1268</v>
      </c>
      <c r="S96" s="52">
        <v>1694</v>
      </c>
      <c r="T96" s="52">
        <v>1760</v>
      </c>
      <c r="U96" s="52">
        <v>2033</v>
      </c>
      <c r="V96" s="52">
        <v>1588</v>
      </c>
      <c r="W96" s="52">
        <v>1184</v>
      </c>
      <c r="DA96" s="63" t="s">
        <v>1268</v>
      </c>
    </row>
    <row r="97" spans="1:105" ht="12" customHeight="1" x14ac:dyDescent="0.25">
      <c r="A97" s="97" t="s">
        <v>121</v>
      </c>
      <c r="B97" s="52"/>
      <c r="C97" s="52">
        <v>64</v>
      </c>
      <c r="D97" s="52">
        <v>118</v>
      </c>
      <c r="E97" s="52">
        <v>83</v>
      </c>
      <c r="F97" s="52">
        <v>86</v>
      </c>
      <c r="G97" s="52">
        <v>112</v>
      </c>
      <c r="H97" s="52">
        <v>131</v>
      </c>
      <c r="I97" s="52">
        <v>442</v>
      </c>
      <c r="J97" s="52">
        <v>163</v>
      </c>
      <c r="K97" s="52">
        <v>126</v>
      </c>
      <c r="L97" s="52">
        <v>284</v>
      </c>
      <c r="M97" s="52">
        <v>391</v>
      </c>
      <c r="N97" s="52">
        <v>270</v>
      </c>
      <c r="O97" s="52">
        <v>174</v>
      </c>
      <c r="P97" s="52">
        <v>164</v>
      </c>
      <c r="Q97" s="52">
        <v>219</v>
      </c>
      <c r="R97" s="52">
        <v>175</v>
      </c>
      <c r="S97" s="52">
        <v>202</v>
      </c>
      <c r="T97" s="52">
        <v>215</v>
      </c>
      <c r="U97" s="52">
        <v>262</v>
      </c>
      <c r="V97" s="52">
        <v>230</v>
      </c>
      <c r="W97" s="52">
        <v>180</v>
      </c>
      <c r="DA97" s="63" t="s">
        <v>1269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1270</v>
      </c>
    </row>
    <row r="102" spans="1:105" ht="12" customHeight="1" x14ac:dyDescent="0.25">
      <c r="A102" s="97" t="s">
        <v>50</v>
      </c>
      <c r="B102" s="52"/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DA102" s="63" t="s">
        <v>1271</v>
      </c>
    </row>
    <row r="103" spans="1:105" ht="12" customHeight="1" x14ac:dyDescent="0.25">
      <c r="A103" s="109" t="s">
        <v>120</v>
      </c>
      <c r="B103" s="36"/>
      <c r="C103" s="36">
        <v>27940</v>
      </c>
      <c r="D103" s="36">
        <v>40894</v>
      </c>
      <c r="E103" s="36">
        <v>41935</v>
      </c>
      <c r="F103" s="36">
        <v>46446</v>
      </c>
      <c r="G103" s="36">
        <v>49089</v>
      </c>
      <c r="H103" s="36">
        <v>54938</v>
      </c>
      <c r="I103" s="36">
        <v>43579</v>
      </c>
      <c r="J103" s="36">
        <v>40158</v>
      </c>
      <c r="K103" s="36">
        <v>65715</v>
      </c>
      <c r="L103" s="36">
        <v>87620</v>
      </c>
      <c r="M103" s="36">
        <v>149225</v>
      </c>
      <c r="N103" s="36">
        <v>92131</v>
      </c>
      <c r="O103" s="36">
        <v>56912</v>
      </c>
      <c r="P103" s="36">
        <v>33614</v>
      </c>
      <c r="Q103" s="36">
        <v>49721</v>
      </c>
      <c r="R103" s="36">
        <v>58864</v>
      </c>
      <c r="S103" s="36">
        <v>75316</v>
      </c>
      <c r="T103" s="36">
        <v>83908</v>
      </c>
      <c r="U103" s="36">
        <v>103871</v>
      </c>
      <c r="V103" s="36">
        <v>97940</v>
      </c>
      <c r="W103" s="36">
        <v>67382</v>
      </c>
      <c r="DA103" s="60" t="s">
        <v>1272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1273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1274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1275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1276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1277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1278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1279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1280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1281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1282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188649</v>
      </c>
      <c r="D126" s="52">
        <v>150767</v>
      </c>
      <c r="E126" s="52">
        <v>140692</v>
      </c>
      <c r="F126" s="52">
        <v>144688</v>
      </c>
      <c r="G126" s="52">
        <v>64665</v>
      </c>
      <c r="H126" s="52">
        <v>97066</v>
      </c>
      <c r="I126" s="52">
        <v>126874</v>
      </c>
      <c r="J126" s="52">
        <v>231181</v>
      </c>
      <c r="K126" s="52">
        <v>187995</v>
      </c>
      <c r="L126" s="52">
        <v>55005</v>
      </c>
      <c r="M126" s="52">
        <v>75099</v>
      </c>
      <c r="N126" s="52">
        <v>149716</v>
      </c>
      <c r="O126" s="52">
        <v>158172</v>
      </c>
      <c r="P126" s="52">
        <v>90643</v>
      </c>
      <c r="Q126" s="52">
        <v>103451</v>
      </c>
      <c r="R126" s="52">
        <v>125325</v>
      </c>
      <c r="S126" s="52">
        <v>160656</v>
      </c>
      <c r="T126" s="52">
        <v>153144</v>
      </c>
      <c r="U126" s="52">
        <v>155530</v>
      </c>
      <c r="V126" s="52">
        <v>131554</v>
      </c>
      <c r="W126" s="52">
        <v>146774</v>
      </c>
      <c r="DA126" s="63" t="s">
        <v>1283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726</v>
      </c>
      <c r="D129" s="52">
        <v>685</v>
      </c>
      <c r="E129" s="52">
        <v>654</v>
      </c>
      <c r="F129" s="52">
        <v>624</v>
      </c>
      <c r="G129" s="52">
        <v>746</v>
      </c>
      <c r="H129" s="52">
        <v>908</v>
      </c>
      <c r="I129" s="52">
        <v>657</v>
      </c>
      <c r="J129" s="52">
        <v>626</v>
      </c>
      <c r="K129" s="52">
        <v>1411</v>
      </c>
      <c r="L129" s="52">
        <v>1495</v>
      </c>
      <c r="M129" s="52">
        <v>1019</v>
      </c>
      <c r="N129" s="52">
        <v>1440</v>
      </c>
      <c r="O129" s="52">
        <v>1721</v>
      </c>
      <c r="P129" s="52">
        <v>2377</v>
      </c>
      <c r="Q129" s="52">
        <v>1697</v>
      </c>
      <c r="R129" s="52">
        <v>1548</v>
      </c>
      <c r="S129" s="52">
        <v>2264</v>
      </c>
      <c r="T129" s="52">
        <v>2364</v>
      </c>
      <c r="U129" s="52">
        <v>2582</v>
      </c>
      <c r="V129" s="52">
        <v>3508</v>
      </c>
      <c r="W129" s="52">
        <v>2277</v>
      </c>
      <c r="DA129" s="63" t="s">
        <v>1284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173503</v>
      </c>
      <c r="D131" s="52">
        <v>145855</v>
      </c>
      <c r="E131" s="52">
        <v>127511</v>
      </c>
      <c r="F131" s="52">
        <v>117480</v>
      </c>
      <c r="G131" s="52">
        <v>94001</v>
      </c>
      <c r="H131" s="52">
        <v>128671</v>
      </c>
      <c r="I131" s="52">
        <v>143590</v>
      </c>
      <c r="J131" s="52">
        <v>159296</v>
      </c>
      <c r="K131" s="52">
        <v>137784</v>
      </c>
      <c r="L131" s="52">
        <v>121029</v>
      </c>
      <c r="M131" s="52">
        <v>78192</v>
      </c>
      <c r="N131" s="52">
        <v>150083</v>
      </c>
      <c r="O131" s="52">
        <v>157424</v>
      </c>
      <c r="P131" s="52">
        <v>89010</v>
      </c>
      <c r="Q131" s="52">
        <v>101587</v>
      </c>
      <c r="R131" s="52">
        <v>117768</v>
      </c>
      <c r="S131" s="52">
        <v>157008</v>
      </c>
      <c r="T131" s="52">
        <v>151563</v>
      </c>
      <c r="U131" s="52">
        <v>153852</v>
      </c>
      <c r="V131" s="52">
        <v>131904</v>
      </c>
      <c r="W131" s="52">
        <v>145292</v>
      </c>
      <c r="DA131" s="63" t="s">
        <v>1285</v>
      </c>
    </row>
    <row r="132" spans="1:105" ht="12" customHeight="1" x14ac:dyDescent="0.25">
      <c r="A132" s="97" t="s">
        <v>127</v>
      </c>
      <c r="B132" s="52"/>
      <c r="C132" s="52">
        <v>237</v>
      </c>
      <c r="D132" s="52">
        <v>211</v>
      </c>
      <c r="E132" s="52">
        <v>64</v>
      </c>
      <c r="F132" s="52">
        <v>113</v>
      </c>
      <c r="G132" s="52">
        <v>51</v>
      </c>
      <c r="H132" s="52">
        <v>144</v>
      </c>
      <c r="I132" s="52">
        <v>962</v>
      </c>
      <c r="J132" s="52">
        <v>461</v>
      </c>
      <c r="K132" s="52">
        <v>50</v>
      </c>
      <c r="L132" s="52">
        <v>205</v>
      </c>
      <c r="M132" s="52">
        <v>0</v>
      </c>
      <c r="N132" s="52">
        <v>40</v>
      </c>
      <c r="O132" s="52">
        <v>105</v>
      </c>
      <c r="P132" s="52">
        <v>84</v>
      </c>
      <c r="Q132" s="52">
        <v>98</v>
      </c>
      <c r="R132" s="52">
        <v>94</v>
      </c>
      <c r="S132" s="52">
        <v>215</v>
      </c>
      <c r="T132" s="52">
        <v>150</v>
      </c>
      <c r="U132" s="52">
        <v>274</v>
      </c>
      <c r="V132" s="52">
        <v>140</v>
      </c>
      <c r="W132" s="52">
        <v>324</v>
      </c>
      <c r="DA132" s="63" t="s">
        <v>1286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17070</v>
      </c>
      <c r="D135" s="52">
        <v>7586</v>
      </c>
      <c r="E135" s="52">
        <v>15782</v>
      </c>
      <c r="F135" s="52">
        <v>29190</v>
      </c>
      <c r="G135" s="52">
        <v>0</v>
      </c>
      <c r="H135" s="52">
        <v>0</v>
      </c>
      <c r="I135" s="52">
        <v>0</v>
      </c>
      <c r="J135" s="52">
        <v>57413</v>
      </c>
      <c r="K135" s="52">
        <v>46227</v>
      </c>
      <c r="L135" s="52">
        <v>0</v>
      </c>
      <c r="M135" s="52">
        <v>0</v>
      </c>
      <c r="N135" s="52">
        <v>1067</v>
      </c>
      <c r="O135" s="52">
        <v>3311</v>
      </c>
      <c r="P135" s="52">
        <v>5666</v>
      </c>
      <c r="Q135" s="52">
        <v>7969</v>
      </c>
      <c r="R135" s="52">
        <v>23007</v>
      </c>
      <c r="S135" s="52">
        <v>16802</v>
      </c>
      <c r="T135" s="52">
        <v>2777</v>
      </c>
      <c r="U135" s="52">
        <v>4143</v>
      </c>
      <c r="V135" s="52">
        <v>4441</v>
      </c>
      <c r="W135" s="52">
        <v>8136</v>
      </c>
      <c r="DA135" s="63" t="s">
        <v>1287</v>
      </c>
    </row>
    <row r="136" spans="1:105" ht="12" customHeight="1" x14ac:dyDescent="0.25">
      <c r="A136" s="97" t="s">
        <v>121</v>
      </c>
      <c r="B136" s="52"/>
      <c r="C136" s="52">
        <v>1738</v>
      </c>
      <c r="D136" s="52">
        <v>1045</v>
      </c>
      <c r="E136" s="52">
        <v>1481</v>
      </c>
      <c r="F136" s="52">
        <v>2572</v>
      </c>
      <c r="G136" s="52">
        <v>0</v>
      </c>
      <c r="H136" s="52">
        <v>0</v>
      </c>
      <c r="I136" s="52">
        <v>0</v>
      </c>
      <c r="J136" s="52">
        <v>14014</v>
      </c>
      <c r="K136" s="52">
        <v>4057</v>
      </c>
      <c r="L136" s="52">
        <v>0</v>
      </c>
      <c r="M136" s="52">
        <v>0</v>
      </c>
      <c r="N136" s="52">
        <v>161</v>
      </c>
      <c r="O136" s="52">
        <v>518</v>
      </c>
      <c r="P136" s="52">
        <v>1156</v>
      </c>
      <c r="Q136" s="52">
        <v>1738</v>
      </c>
      <c r="R136" s="52">
        <v>3167</v>
      </c>
      <c r="S136" s="52">
        <v>2010</v>
      </c>
      <c r="T136" s="52">
        <v>342</v>
      </c>
      <c r="U136" s="52">
        <v>537</v>
      </c>
      <c r="V136" s="52">
        <v>639</v>
      </c>
      <c r="W136" s="52">
        <v>1222</v>
      </c>
      <c r="DA136" s="63" t="s">
        <v>1288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1289</v>
      </c>
    </row>
    <row r="141" spans="1:105" ht="12" customHeight="1" x14ac:dyDescent="0.25">
      <c r="A141" s="109" t="s">
        <v>120</v>
      </c>
      <c r="B141" s="36"/>
      <c r="C141" s="36">
        <v>311050</v>
      </c>
      <c r="D141" s="36">
        <v>273728</v>
      </c>
      <c r="E141" s="36">
        <v>267521</v>
      </c>
      <c r="F141" s="36">
        <v>281730</v>
      </c>
      <c r="G141" s="36">
        <v>221229</v>
      </c>
      <c r="H141" s="36">
        <v>285429</v>
      </c>
      <c r="I141" s="36">
        <v>215146</v>
      </c>
      <c r="J141" s="36">
        <v>325120</v>
      </c>
      <c r="K141" s="36">
        <v>326529</v>
      </c>
      <c r="L141" s="36">
        <v>176051</v>
      </c>
      <c r="M141" s="36">
        <v>189210</v>
      </c>
      <c r="N141" s="36">
        <v>258981</v>
      </c>
      <c r="O141" s="36">
        <v>261733</v>
      </c>
      <c r="P141" s="36">
        <v>222309</v>
      </c>
      <c r="Q141" s="36">
        <v>254614</v>
      </c>
      <c r="R141" s="36">
        <v>282511</v>
      </c>
      <c r="S141" s="36">
        <v>283029</v>
      </c>
      <c r="T141" s="36">
        <v>246139</v>
      </c>
      <c r="U141" s="36">
        <v>266884</v>
      </c>
      <c r="V141" s="36">
        <v>264139</v>
      </c>
      <c r="W141" s="36">
        <v>277150</v>
      </c>
      <c r="DA141" s="60" t="s">
        <v>1290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1291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140545</v>
      </c>
      <c r="D145" s="52">
        <v>205735</v>
      </c>
      <c r="E145" s="52">
        <v>199639</v>
      </c>
      <c r="F145" s="52">
        <v>188437</v>
      </c>
      <c r="G145" s="52">
        <v>164734</v>
      </c>
      <c r="H145" s="52">
        <v>153801</v>
      </c>
      <c r="I145" s="52">
        <v>147736</v>
      </c>
      <c r="J145" s="52">
        <v>161507</v>
      </c>
      <c r="K145" s="52">
        <v>155688</v>
      </c>
      <c r="L145" s="52">
        <v>123667</v>
      </c>
      <c r="M145" s="52">
        <v>102994</v>
      </c>
      <c r="N145" s="52">
        <v>89646</v>
      </c>
      <c r="O145" s="52">
        <v>152990</v>
      </c>
      <c r="P145" s="52">
        <v>92165</v>
      </c>
      <c r="Q145" s="52">
        <v>108709</v>
      </c>
      <c r="R145" s="52">
        <v>143437</v>
      </c>
      <c r="S145" s="52">
        <v>124690</v>
      </c>
      <c r="T145" s="52">
        <v>213830</v>
      </c>
      <c r="U145" s="52">
        <v>174448</v>
      </c>
      <c r="V145" s="52">
        <v>178807</v>
      </c>
      <c r="W145" s="52">
        <v>118319</v>
      </c>
      <c r="DA145" s="63" t="s">
        <v>1292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3726</v>
      </c>
      <c r="D147" s="52">
        <v>4625</v>
      </c>
      <c r="E147" s="52">
        <v>6961</v>
      </c>
      <c r="F147" s="52">
        <v>8247</v>
      </c>
      <c r="G147" s="52">
        <v>10471</v>
      </c>
      <c r="H147" s="52">
        <v>11225</v>
      </c>
      <c r="I147" s="52">
        <v>9473</v>
      </c>
      <c r="J147" s="52">
        <v>6414</v>
      </c>
      <c r="K147" s="52">
        <v>11158</v>
      </c>
      <c r="L147" s="52">
        <v>12110</v>
      </c>
      <c r="M147" s="52">
        <v>10225</v>
      </c>
      <c r="N147" s="52">
        <v>11009</v>
      </c>
      <c r="O147" s="52">
        <v>12350</v>
      </c>
      <c r="P147" s="52">
        <v>17982</v>
      </c>
      <c r="Q147" s="52">
        <v>15057</v>
      </c>
      <c r="R147" s="52">
        <v>14446</v>
      </c>
      <c r="S147" s="52">
        <v>20510</v>
      </c>
      <c r="T147" s="52">
        <v>21622</v>
      </c>
      <c r="U147" s="52">
        <v>26312</v>
      </c>
      <c r="V147" s="52">
        <v>39282</v>
      </c>
      <c r="W147" s="52">
        <v>21275</v>
      </c>
      <c r="DA147" s="63" t="s">
        <v>1293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1722</v>
      </c>
      <c r="E149" s="52">
        <v>1232</v>
      </c>
      <c r="F149" s="52">
        <v>964</v>
      </c>
      <c r="G149" s="52">
        <v>1162</v>
      </c>
      <c r="H149" s="52">
        <v>882</v>
      </c>
      <c r="I149" s="52">
        <v>1243</v>
      </c>
      <c r="J149" s="52">
        <v>1198</v>
      </c>
      <c r="K149" s="52">
        <v>1136</v>
      </c>
      <c r="L149" s="52">
        <v>1356</v>
      </c>
      <c r="M149" s="52">
        <v>1131</v>
      </c>
      <c r="N149" s="52">
        <v>1290</v>
      </c>
      <c r="O149" s="52">
        <v>1490</v>
      </c>
      <c r="P149" s="52">
        <v>1697</v>
      </c>
      <c r="Q149" s="52">
        <v>165</v>
      </c>
      <c r="R149" s="52">
        <v>683</v>
      </c>
      <c r="S149" s="52">
        <v>733</v>
      </c>
      <c r="T149" s="52">
        <v>1197</v>
      </c>
      <c r="U149" s="52">
        <v>1319</v>
      </c>
      <c r="V149" s="52">
        <v>1544</v>
      </c>
      <c r="W149" s="52">
        <v>1351</v>
      </c>
      <c r="DA149" s="63" t="s">
        <v>1294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1</v>
      </c>
      <c r="E150" s="52">
        <v>2</v>
      </c>
      <c r="F150" s="52">
        <v>0</v>
      </c>
      <c r="G150" s="52">
        <v>1</v>
      </c>
      <c r="H150" s="52">
        <v>0</v>
      </c>
      <c r="I150" s="52">
        <v>4</v>
      </c>
      <c r="J150" s="52">
        <v>2</v>
      </c>
      <c r="K150" s="52">
        <v>1</v>
      </c>
      <c r="L150" s="52">
        <v>1</v>
      </c>
      <c r="M150" s="52">
        <v>1</v>
      </c>
      <c r="N150" s="52">
        <v>0</v>
      </c>
      <c r="O150" s="52">
        <v>1</v>
      </c>
      <c r="P150" s="52">
        <v>8</v>
      </c>
      <c r="Q150" s="52">
        <v>0</v>
      </c>
      <c r="R150" s="52">
        <v>0</v>
      </c>
      <c r="S150" s="52">
        <v>0</v>
      </c>
      <c r="T150" s="52">
        <v>1</v>
      </c>
      <c r="U150" s="52">
        <v>0</v>
      </c>
      <c r="V150" s="52">
        <v>2</v>
      </c>
      <c r="W150" s="52">
        <v>3</v>
      </c>
      <c r="DA150" s="63" t="s">
        <v>1295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174568</v>
      </c>
      <c r="D153" s="52">
        <v>225108</v>
      </c>
      <c r="E153" s="52">
        <v>231339</v>
      </c>
      <c r="F153" s="52">
        <v>229174</v>
      </c>
      <c r="G153" s="52">
        <v>214787</v>
      </c>
      <c r="H153" s="52">
        <v>228091</v>
      </c>
      <c r="I153" s="52">
        <v>127365</v>
      </c>
      <c r="J153" s="52">
        <v>213082</v>
      </c>
      <c r="K153" s="52">
        <v>287776</v>
      </c>
      <c r="L153" s="52">
        <v>253849</v>
      </c>
      <c r="M153" s="52">
        <v>234518</v>
      </c>
      <c r="N153" s="52">
        <v>209011</v>
      </c>
      <c r="O153" s="52">
        <v>254484</v>
      </c>
      <c r="P153" s="52">
        <v>193663</v>
      </c>
      <c r="Q153" s="52">
        <v>208234</v>
      </c>
      <c r="R153" s="52">
        <v>250962</v>
      </c>
      <c r="S153" s="52">
        <v>227288</v>
      </c>
      <c r="T153" s="52">
        <v>293021</v>
      </c>
      <c r="U153" s="52">
        <v>252057</v>
      </c>
      <c r="V153" s="52">
        <v>256534</v>
      </c>
      <c r="W153" s="52">
        <v>214222</v>
      </c>
      <c r="DA153" s="63" t="s">
        <v>1296</v>
      </c>
    </row>
    <row r="154" spans="1:105" ht="12" customHeight="1" x14ac:dyDescent="0.25">
      <c r="A154" s="97" t="s">
        <v>121</v>
      </c>
      <c r="B154" s="52"/>
      <c r="C154" s="52">
        <v>17776</v>
      </c>
      <c r="D154" s="52">
        <v>31044</v>
      </c>
      <c r="E154" s="52">
        <v>21711</v>
      </c>
      <c r="F154" s="52">
        <v>20201</v>
      </c>
      <c r="G154" s="52">
        <v>25408</v>
      </c>
      <c r="H154" s="52">
        <v>26270</v>
      </c>
      <c r="I154" s="52">
        <v>95952</v>
      </c>
      <c r="J154" s="52">
        <v>52010</v>
      </c>
      <c r="K154" s="52">
        <v>25266</v>
      </c>
      <c r="L154" s="52">
        <v>40506</v>
      </c>
      <c r="M154" s="52">
        <v>30033</v>
      </c>
      <c r="N154" s="52">
        <v>31155</v>
      </c>
      <c r="O154" s="52">
        <v>39756</v>
      </c>
      <c r="P154" s="52">
        <v>39597</v>
      </c>
      <c r="Q154" s="52">
        <v>45372</v>
      </c>
      <c r="R154" s="52">
        <v>34566</v>
      </c>
      <c r="S154" s="52">
        <v>27175</v>
      </c>
      <c r="T154" s="52">
        <v>35909</v>
      </c>
      <c r="U154" s="52">
        <v>32631</v>
      </c>
      <c r="V154" s="52">
        <v>36768</v>
      </c>
      <c r="W154" s="52">
        <v>32254</v>
      </c>
      <c r="DA154" s="63" t="s">
        <v>1297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1298</v>
      </c>
    </row>
    <row r="159" spans="1:105" ht="12" customHeight="1" x14ac:dyDescent="0.25">
      <c r="A159" s="109" t="s">
        <v>120</v>
      </c>
      <c r="B159" s="36"/>
      <c r="C159" s="36">
        <v>192344</v>
      </c>
      <c r="D159" s="36">
        <v>257876</v>
      </c>
      <c r="E159" s="36">
        <v>254282</v>
      </c>
      <c r="F159" s="36">
        <v>250341</v>
      </c>
      <c r="G159" s="36">
        <v>241364</v>
      </c>
      <c r="H159" s="36">
        <v>255242</v>
      </c>
      <c r="I159" s="36">
        <v>224562</v>
      </c>
      <c r="J159" s="36">
        <v>266304</v>
      </c>
      <c r="K159" s="36">
        <v>314170</v>
      </c>
      <c r="L159" s="36">
        <v>295725</v>
      </c>
      <c r="M159" s="36">
        <v>265685</v>
      </c>
      <c r="N159" s="36">
        <v>241462</v>
      </c>
      <c r="O159" s="36">
        <v>295733</v>
      </c>
      <c r="P159" s="36">
        <v>234971</v>
      </c>
      <c r="Q159" s="36">
        <v>253787</v>
      </c>
      <c r="R159" s="36">
        <v>286211</v>
      </c>
      <c r="S159" s="36">
        <v>255197</v>
      </c>
      <c r="T159" s="36">
        <v>330134</v>
      </c>
      <c r="U159" s="36">
        <v>286027</v>
      </c>
      <c r="V159" s="36">
        <v>294864</v>
      </c>
      <c r="W159" s="36">
        <v>247854</v>
      </c>
      <c r="DA159" s="60" t="s">
        <v>1299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1300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15743</v>
      </c>
      <c r="D163" s="52">
        <v>0</v>
      </c>
      <c r="E163" s="52">
        <v>2374</v>
      </c>
      <c r="F163" s="52">
        <v>14379</v>
      </c>
      <c r="G163" s="52">
        <v>14418</v>
      </c>
      <c r="H163" s="52">
        <v>31080</v>
      </c>
      <c r="I163" s="52">
        <v>51277</v>
      </c>
      <c r="J163" s="52">
        <v>73935</v>
      </c>
      <c r="K163" s="52">
        <v>89893</v>
      </c>
      <c r="L163" s="52">
        <v>93564</v>
      </c>
      <c r="M163" s="52">
        <v>114072</v>
      </c>
      <c r="N163" s="52">
        <v>148392</v>
      </c>
      <c r="O163" s="52">
        <v>142001</v>
      </c>
      <c r="P163" s="52">
        <v>54025</v>
      </c>
      <c r="Q163" s="52">
        <v>80431</v>
      </c>
      <c r="R163" s="52">
        <v>75226</v>
      </c>
      <c r="S163" s="52">
        <v>106029</v>
      </c>
      <c r="T163" s="52">
        <v>88121</v>
      </c>
      <c r="U163" s="52">
        <v>88067</v>
      </c>
      <c r="V163" s="52">
        <v>72985</v>
      </c>
      <c r="W163" s="52">
        <v>113168</v>
      </c>
      <c r="DA163" s="63" t="s">
        <v>1301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2264</v>
      </c>
      <c r="D165" s="52">
        <v>1961</v>
      </c>
      <c r="E165" s="52">
        <v>149</v>
      </c>
      <c r="F165" s="52">
        <v>113</v>
      </c>
      <c r="G165" s="52">
        <v>365</v>
      </c>
      <c r="H165" s="52">
        <v>1005</v>
      </c>
      <c r="I165" s="52">
        <v>1089</v>
      </c>
      <c r="J165" s="52">
        <v>1063</v>
      </c>
      <c r="K165" s="52">
        <v>2691</v>
      </c>
      <c r="L165" s="52">
        <v>4233</v>
      </c>
      <c r="M165" s="52">
        <v>4070</v>
      </c>
      <c r="N165" s="52">
        <v>8126</v>
      </c>
      <c r="O165" s="52">
        <v>8305</v>
      </c>
      <c r="P165" s="52">
        <v>8994</v>
      </c>
      <c r="Q165" s="52">
        <v>6050</v>
      </c>
      <c r="R165" s="52">
        <v>4893</v>
      </c>
      <c r="S165" s="52">
        <v>7387</v>
      </c>
      <c r="T165" s="52">
        <v>6910</v>
      </c>
      <c r="U165" s="52">
        <v>7304</v>
      </c>
      <c r="V165" s="52">
        <v>9458</v>
      </c>
      <c r="W165" s="52">
        <v>6078</v>
      </c>
      <c r="DA165" s="63" t="s">
        <v>1302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685</v>
      </c>
      <c r="E167" s="52">
        <v>539</v>
      </c>
      <c r="F167" s="52">
        <v>483</v>
      </c>
      <c r="G167" s="52">
        <v>639</v>
      </c>
      <c r="H167" s="52">
        <v>564</v>
      </c>
      <c r="I167" s="52">
        <v>433</v>
      </c>
      <c r="J167" s="52">
        <v>357</v>
      </c>
      <c r="K167" s="52">
        <v>359</v>
      </c>
      <c r="L167" s="52">
        <v>470</v>
      </c>
      <c r="M167" s="52">
        <v>555</v>
      </c>
      <c r="N167" s="52">
        <v>935</v>
      </c>
      <c r="O167" s="52">
        <v>905</v>
      </c>
      <c r="P167" s="52">
        <v>779</v>
      </c>
      <c r="Q167" s="52">
        <v>97</v>
      </c>
      <c r="R167" s="52">
        <v>374</v>
      </c>
      <c r="S167" s="52">
        <v>574</v>
      </c>
      <c r="T167" s="52">
        <v>685</v>
      </c>
      <c r="U167" s="52">
        <v>901</v>
      </c>
      <c r="V167" s="52">
        <v>947</v>
      </c>
      <c r="W167" s="52">
        <v>1125</v>
      </c>
      <c r="DA167" s="63" t="s">
        <v>1303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1</v>
      </c>
      <c r="E168" s="52">
        <v>1</v>
      </c>
      <c r="F168" s="52">
        <v>0</v>
      </c>
      <c r="G168" s="52">
        <v>1</v>
      </c>
      <c r="H168" s="52">
        <v>0</v>
      </c>
      <c r="I168" s="52">
        <v>2</v>
      </c>
      <c r="J168" s="52">
        <v>1</v>
      </c>
      <c r="K168" s="52">
        <v>0</v>
      </c>
      <c r="L168" s="52">
        <v>1</v>
      </c>
      <c r="M168" s="52">
        <v>1</v>
      </c>
      <c r="N168" s="52">
        <v>1</v>
      </c>
      <c r="O168" s="52">
        <v>0</v>
      </c>
      <c r="P168" s="52">
        <v>1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3</v>
      </c>
      <c r="DA168" s="63" t="s">
        <v>1304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109387</v>
      </c>
      <c r="D171" s="52">
        <v>89604</v>
      </c>
      <c r="E171" s="52">
        <v>101291</v>
      </c>
      <c r="F171" s="52">
        <v>114601</v>
      </c>
      <c r="G171" s="52">
        <v>118657</v>
      </c>
      <c r="H171" s="52">
        <v>146080</v>
      </c>
      <c r="I171" s="52">
        <v>44426</v>
      </c>
      <c r="J171" s="52">
        <v>63670</v>
      </c>
      <c r="K171" s="52">
        <v>90940</v>
      </c>
      <c r="L171" s="52">
        <v>88052</v>
      </c>
      <c r="M171" s="52">
        <v>115194</v>
      </c>
      <c r="N171" s="52">
        <v>151757</v>
      </c>
      <c r="O171" s="52">
        <v>154831</v>
      </c>
      <c r="P171" s="52">
        <v>89467</v>
      </c>
      <c r="Q171" s="52">
        <v>124142</v>
      </c>
      <c r="R171" s="52">
        <v>140386</v>
      </c>
      <c r="S171" s="52">
        <v>179056</v>
      </c>
      <c r="T171" s="52">
        <v>168202</v>
      </c>
      <c r="U171" s="52">
        <v>172631</v>
      </c>
      <c r="V171" s="52">
        <v>157185</v>
      </c>
      <c r="W171" s="52">
        <v>177793</v>
      </c>
      <c r="DA171" s="63" t="s">
        <v>1305</v>
      </c>
    </row>
    <row r="172" spans="1:105" ht="12" customHeight="1" x14ac:dyDescent="0.25">
      <c r="A172" s="97" t="s">
        <v>121</v>
      </c>
      <c r="B172" s="52"/>
      <c r="C172" s="52">
        <v>11139</v>
      </c>
      <c r="D172" s="52">
        <v>12357</v>
      </c>
      <c r="E172" s="52">
        <v>9507</v>
      </c>
      <c r="F172" s="52">
        <v>10103</v>
      </c>
      <c r="G172" s="52">
        <v>14038</v>
      </c>
      <c r="H172" s="52">
        <v>16826</v>
      </c>
      <c r="I172" s="52">
        <v>33469</v>
      </c>
      <c r="J172" s="52">
        <v>15538</v>
      </c>
      <c r="K172" s="52">
        <v>7979</v>
      </c>
      <c r="L172" s="52">
        <v>14052</v>
      </c>
      <c r="M172" s="52">
        <v>14752</v>
      </c>
      <c r="N172" s="52">
        <v>22622</v>
      </c>
      <c r="O172" s="52">
        <v>24189</v>
      </c>
      <c r="P172" s="52">
        <v>18298</v>
      </c>
      <c r="Q172" s="52">
        <v>27051</v>
      </c>
      <c r="R172" s="52">
        <v>19333</v>
      </c>
      <c r="S172" s="52">
        <v>21408</v>
      </c>
      <c r="T172" s="52">
        <v>20605</v>
      </c>
      <c r="U172" s="52">
        <v>22349</v>
      </c>
      <c r="V172" s="52">
        <v>22529</v>
      </c>
      <c r="W172" s="52">
        <v>26775</v>
      </c>
      <c r="DA172" s="63" t="s">
        <v>1306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DA176" s="63" t="s">
        <v>1307</v>
      </c>
    </row>
    <row r="177" spans="1:105" ht="12" customHeight="1" x14ac:dyDescent="0.25">
      <c r="A177" s="109" t="s">
        <v>120</v>
      </c>
      <c r="B177" s="36"/>
      <c r="C177" s="36">
        <v>120526</v>
      </c>
      <c r="D177" s="36">
        <v>102647</v>
      </c>
      <c r="E177" s="36">
        <v>111338</v>
      </c>
      <c r="F177" s="36">
        <v>125186</v>
      </c>
      <c r="G177" s="36">
        <v>133338</v>
      </c>
      <c r="H177" s="36">
        <v>163469</v>
      </c>
      <c r="I177" s="36">
        <v>78331</v>
      </c>
      <c r="J177" s="36">
        <v>79572</v>
      </c>
      <c r="K177" s="36">
        <v>99275</v>
      </c>
      <c r="L177" s="36">
        <v>102581</v>
      </c>
      <c r="M177" s="36">
        <v>130499</v>
      </c>
      <c r="N177" s="36">
        <v>175321</v>
      </c>
      <c r="O177" s="36">
        <v>179928</v>
      </c>
      <c r="P177" s="36">
        <v>108550</v>
      </c>
      <c r="Q177" s="36">
        <v>151295</v>
      </c>
      <c r="R177" s="36">
        <v>160110</v>
      </c>
      <c r="S177" s="36">
        <v>201058</v>
      </c>
      <c r="T177" s="36">
        <v>189498</v>
      </c>
      <c r="U177" s="36">
        <v>195886</v>
      </c>
      <c r="V177" s="36">
        <v>180669</v>
      </c>
      <c r="W177" s="36">
        <v>205690</v>
      </c>
      <c r="DA177" s="60" t="s">
        <v>1308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1309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1310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1311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1312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1313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1314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1315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1316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1317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1318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1319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1320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1321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158</v>
      </c>
      <c r="E26" s="52">
        <v>115</v>
      </c>
      <c r="F26" s="52">
        <v>85</v>
      </c>
      <c r="G26" s="52">
        <v>93</v>
      </c>
      <c r="H26" s="52">
        <v>52</v>
      </c>
      <c r="I26" s="52">
        <v>55</v>
      </c>
      <c r="J26" s="52">
        <v>25</v>
      </c>
      <c r="K26" s="52">
        <v>1</v>
      </c>
      <c r="L26" s="52">
        <v>0</v>
      </c>
      <c r="M26" s="52">
        <v>0</v>
      </c>
      <c r="N26" s="52">
        <v>36</v>
      </c>
      <c r="O26" s="52">
        <v>74</v>
      </c>
      <c r="P26" s="52">
        <v>182</v>
      </c>
      <c r="Q26" s="52">
        <v>0</v>
      </c>
      <c r="R26" s="52">
        <v>27</v>
      </c>
      <c r="S26" s="52">
        <v>46</v>
      </c>
      <c r="T26" s="52">
        <v>133</v>
      </c>
      <c r="U26" s="52">
        <v>106</v>
      </c>
      <c r="V26" s="52">
        <v>85</v>
      </c>
      <c r="W26" s="52">
        <v>26</v>
      </c>
      <c r="DA26" s="63" t="s">
        <v>1322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1</v>
      </c>
      <c r="H29" s="52">
        <v>1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1</v>
      </c>
      <c r="O29" s="52">
        <v>1</v>
      </c>
      <c r="P29" s="52">
        <v>3</v>
      </c>
      <c r="Q29" s="52">
        <v>0</v>
      </c>
      <c r="R29" s="52">
        <v>0</v>
      </c>
      <c r="S29" s="52">
        <v>1</v>
      </c>
      <c r="T29" s="52">
        <v>1</v>
      </c>
      <c r="U29" s="52">
        <v>1</v>
      </c>
      <c r="V29" s="52">
        <v>2</v>
      </c>
      <c r="W29" s="52">
        <v>0</v>
      </c>
      <c r="DA29" s="63" t="s">
        <v>1323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1</v>
      </c>
      <c r="E31" s="52">
        <v>1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1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1324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1325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0</v>
      </c>
      <c r="D35" s="52">
        <v>138</v>
      </c>
      <c r="E35" s="52">
        <v>104</v>
      </c>
      <c r="F35" s="52">
        <v>78</v>
      </c>
      <c r="G35" s="52">
        <v>83</v>
      </c>
      <c r="H35" s="52">
        <v>47</v>
      </c>
      <c r="I35" s="52">
        <v>31</v>
      </c>
      <c r="J35" s="52">
        <v>20</v>
      </c>
      <c r="K35" s="52">
        <v>1</v>
      </c>
      <c r="L35" s="52">
        <v>0</v>
      </c>
      <c r="M35" s="52">
        <v>0</v>
      </c>
      <c r="N35" s="52">
        <v>31</v>
      </c>
      <c r="O35" s="52">
        <v>64</v>
      </c>
      <c r="P35" s="52">
        <v>150</v>
      </c>
      <c r="Q35" s="52">
        <v>0</v>
      </c>
      <c r="R35" s="52">
        <v>24</v>
      </c>
      <c r="S35" s="52">
        <v>41</v>
      </c>
      <c r="T35" s="52">
        <v>118</v>
      </c>
      <c r="U35" s="52">
        <v>94</v>
      </c>
      <c r="V35" s="52">
        <v>74</v>
      </c>
      <c r="W35" s="52">
        <v>23</v>
      </c>
      <c r="DA35" s="63" t="s">
        <v>1326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19</v>
      </c>
      <c r="E36" s="52">
        <v>10</v>
      </c>
      <c r="F36" s="52">
        <v>7</v>
      </c>
      <c r="G36" s="52">
        <v>10</v>
      </c>
      <c r="H36" s="52">
        <v>5</v>
      </c>
      <c r="I36" s="52">
        <v>24</v>
      </c>
      <c r="J36" s="52">
        <v>5</v>
      </c>
      <c r="K36" s="52">
        <v>0</v>
      </c>
      <c r="L36" s="52">
        <v>0</v>
      </c>
      <c r="M36" s="52">
        <v>0</v>
      </c>
      <c r="N36" s="52">
        <v>5</v>
      </c>
      <c r="O36" s="52">
        <v>10</v>
      </c>
      <c r="P36" s="52">
        <v>31</v>
      </c>
      <c r="Q36" s="52">
        <v>0</v>
      </c>
      <c r="R36" s="52">
        <v>3</v>
      </c>
      <c r="S36" s="52">
        <v>5</v>
      </c>
      <c r="T36" s="52">
        <v>15</v>
      </c>
      <c r="U36" s="52">
        <v>12</v>
      </c>
      <c r="V36" s="52">
        <v>11</v>
      </c>
      <c r="W36" s="52">
        <v>3</v>
      </c>
      <c r="DA36" s="63" t="s">
        <v>1327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1328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158</v>
      </c>
      <c r="E41" s="36">
        <v>115</v>
      </c>
      <c r="F41" s="36">
        <v>85</v>
      </c>
      <c r="G41" s="36">
        <v>93</v>
      </c>
      <c r="H41" s="36">
        <v>52</v>
      </c>
      <c r="I41" s="36">
        <v>55</v>
      </c>
      <c r="J41" s="36">
        <v>25</v>
      </c>
      <c r="K41" s="36">
        <v>1</v>
      </c>
      <c r="L41" s="36">
        <v>0</v>
      </c>
      <c r="M41" s="36">
        <v>0</v>
      </c>
      <c r="N41" s="36">
        <v>36</v>
      </c>
      <c r="O41" s="36">
        <v>74</v>
      </c>
      <c r="P41" s="36">
        <v>182</v>
      </c>
      <c r="Q41" s="36">
        <v>0</v>
      </c>
      <c r="R41" s="36">
        <v>27</v>
      </c>
      <c r="S41" s="36">
        <v>46</v>
      </c>
      <c r="T41" s="36">
        <v>133</v>
      </c>
      <c r="U41" s="36">
        <v>106</v>
      </c>
      <c r="V41" s="36">
        <v>85</v>
      </c>
      <c r="W41" s="36">
        <v>26</v>
      </c>
      <c r="DA41" s="60" t="s">
        <v>1329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1330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1524</v>
      </c>
      <c r="D45" s="52">
        <v>0</v>
      </c>
      <c r="E45" s="52">
        <v>0</v>
      </c>
      <c r="F45" s="52">
        <v>0</v>
      </c>
      <c r="G45" s="52">
        <v>3472</v>
      </c>
      <c r="H45" s="52">
        <v>20</v>
      </c>
      <c r="I45" s="52">
        <v>1358</v>
      </c>
      <c r="J45" s="52">
        <v>24</v>
      </c>
      <c r="K45" s="52">
        <v>2369</v>
      </c>
      <c r="L45" s="52">
        <v>2054</v>
      </c>
      <c r="M45" s="52">
        <v>4860</v>
      </c>
      <c r="N45" s="52">
        <v>7297</v>
      </c>
      <c r="O45" s="52">
        <v>10669</v>
      </c>
      <c r="P45" s="52">
        <v>1446</v>
      </c>
      <c r="Q45" s="52">
        <v>313</v>
      </c>
      <c r="R45" s="52">
        <v>0</v>
      </c>
      <c r="S45" s="52">
        <v>0</v>
      </c>
      <c r="T45" s="52">
        <v>440</v>
      </c>
      <c r="U45" s="52">
        <v>3467</v>
      </c>
      <c r="V45" s="52">
        <v>5643</v>
      </c>
      <c r="W45" s="52">
        <v>4533</v>
      </c>
      <c r="DA45" s="63" t="s">
        <v>1331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4</v>
      </c>
      <c r="D48" s="52">
        <v>0</v>
      </c>
      <c r="E48" s="52">
        <v>0</v>
      </c>
      <c r="F48" s="52">
        <v>0</v>
      </c>
      <c r="G48" s="52">
        <v>27</v>
      </c>
      <c r="H48" s="52">
        <v>0</v>
      </c>
      <c r="I48" s="52">
        <v>11</v>
      </c>
      <c r="J48" s="52">
        <v>0</v>
      </c>
      <c r="K48" s="52">
        <v>14</v>
      </c>
      <c r="L48" s="52">
        <v>30</v>
      </c>
      <c r="M48" s="52">
        <v>53</v>
      </c>
      <c r="N48" s="52">
        <v>127</v>
      </c>
      <c r="O48" s="52">
        <v>102</v>
      </c>
      <c r="P48" s="52">
        <v>26</v>
      </c>
      <c r="Q48" s="52">
        <v>3</v>
      </c>
      <c r="R48" s="52">
        <v>0</v>
      </c>
      <c r="S48" s="52">
        <v>0</v>
      </c>
      <c r="T48" s="52">
        <v>3</v>
      </c>
      <c r="U48" s="52">
        <v>40</v>
      </c>
      <c r="V48" s="52">
        <v>133</v>
      </c>
      <c r="W48" s="52">
        <v>23</v>
      </c>
      <c r="DA48" s="63" t="s">
        <v>1332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1136</v>
      </c>
      <c r="D50" s="52">
        <v>0</v>
      </c>
      <c r="E50" s="52">
        <v>0</v>
      </c>
      <c r="F50" s="52">
        <v>0</v>
      </c>
      <c r="G50" s="52">
        <v>2822</v>
      </c>
      <c r="H50" s="52">
        <v>2</v>
      </c>
      <c r="I50" s="52">
        <v>1261</v>
      </c>
      <c r="J50" s="52">
        <v>24</v>
      </c>
      <c r="K50" s="52">
        <v>2369</v>
      </c>
      <c r="L50" s="52">
        <v>2022</v>
      </c>
      <c r="M50" s="52">
        <v>4660</v>
      </c>
      <c r="N50" s="52">
        <v>7034</v>
      </c>
      <c r="O50" s="52">
        <v>10216</v>
      </c>
      <c r="P50" s="52">
        <v>1126</v>
      </c>
      <c r="Q50" s="52">
        <v>227</v>
      </c>
      <c r="R50" s="52">
        <v>0</v>
      </c>
      <c r="S50" s="52">
        <v>0</v>
      </c>
      <c r="T50" s="52">
        <v>165</v>
      </c>
      <c r="U50" s="52">
        <v>643</v>
      </c>
      <c r="V50" s="52">
        <v>2043</v>
      </c>
      <c r="W50" s="52">
        <v>720</v>
      </c>
      <c r="DA50" s="63" t="s">
        <v>1333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14</v>
      </c>
      <c r="H51" s="52">
        <v>0</v>
      </c>
      <c r="I51" s="52">
        <v>4</v>
      </c>
      <c r="J51" s="52">
        <v>0</v>
      </c>
      <c r="K51" s="52">
        <v>0</v>
      </c>
      <c r="L51" s="52">
        <v>0</v>
      </c>
      <c r="M51" s="52">
        <v>4</v>
      </c>
      <c r="N51" s="52">
        <v>15</v>
      </c>
      <c r="O51" s="52">
        <v>15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10</v>
      </c>
      <c r="W51" s="52">
        <v>0</v>
      </c>
      <c r="DA51" s="63" t="s">
        <v>1334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352</v>
      </c>
      <c r="D54" s="52">
        <v>0</v>
      </c>
      <c r="E54" s="52">
        <v>0</v>
      </c>
      <c r="F54" s="52">
        <v>0</v>
      </c>
      <c r="G54" s="52">
        <v>569</v>
      </c>
      <c r="H54" s="52">
        <v>16</v>
      </c>
      <c r="I54" s="52">
        <v>53</v>
      </c>
      <c r="J54" s="52">
        <v>0</v>
      </c>
      <c r="K54" s="52">
        <v>0</v>
      </c>
      <c r="L54" s="52">
        <v>28</v>
      </c>
      <c r="M54" s="52">
        <v>174</v>
      </c>
      <c r="N54" s="52">
        <v>216</v>
      </c>
      <c r="O54" s="52">
        <v>379</v>
      </c>
      <c r="P54" s="52">
        <v>266</v>
      </c>
      <c r="Q54" s="52">
        <v>71</v>
      </c>
      <c r="R54" s="52">
        <v>0</v>
      </c>
      <c r="S54" s="52">
        <v>0</v>
      </c>
      <c r="T54" s="52">
        <v>245</v>
      </c>
      <c r="U54" s="52">
        <v>2500</v>
      </c>
      <c r="V54" s="52">
        <v>3140</v>
      </c>
      <c r="W54" s="52">
        <v>3314</v>
      </c>
      <c r="DA54" s="63" t="s">
        <v>1335</v>
      </c>
    </row>
    <row r="55" spans="1:105" ht="12" customHeight="1" x14ac:dyDescent="0.25">
      <c r="A55" s="97" t="s">
        <v>121</v>
      </c>
      <c r="B55" s="52"/>
      <c r="C55" s="52">
        <v>36</v>
      </c>
      <c r="D55" s="52">
        <v>0</v>
      </c>
      <c r="E55" s="52">
        <v>0</v>
      </c>
      <c r="F55" s="52">
        <v>0</v>
      </c>
      <c r="G55" s="52">
        <v>67</v>
      </c>
      <c r="H55" s="52">
        <v>2</v>
      </c>
      <c r="I55" s="52">
        <v>40</v>
      </c>
      <c r="J55" s="52">
        <v>0</v>
      </c>
      <c r="K55" s="52">
        <v>0</v>
      </c>
      <c r="L55" s="52">
        <v>4</v>
      </c>
      <c r="M55" s="52">
        <v>22</v>
      </c>
      <c r="N55" s="52">
        <v>32</v>
      </c>
      <c r="O55" s="52">
        <v>59</v>
      </c>
      <c r="P55" s="52">
        <v>54</v>
      </c>
      <c r="Q55" s="52">
        <v>15</v>
      </c>
      <c r="R55" s="52">
        <v>0</v>
      </c>
      <c r="S55" s="52">
        <v>0</v>
      </c>
      <c r="T55" s="52">
        <v>30</v>
      </c>
      <c r="U55" s="52">
        <v>324</v>
      </c>
      <c r="V55" s="52">
        <v>450</v>
      </c>
      <c r="W55" s="52">
        <v>499</v>
      </c>
      <c r="DA55" s="63" t="s">
        <v>1336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1337</v>
      </c>
    </row>
    <row r="60" spans="1:105" ht="12" customHeight="1" x14ac:dyDescent="0.25">
      <c r="A60" s="109" t="s">
        <v>120</v>
      </c>
      <c r="B60" s="36"/>
      <c r="C60" s="36">
        <v>1524</v>
      </c>
      <c r="D60" s="36">
        <v>0</v>
      </c>
      <c r="E60" s="36">
        <v>0</v>
      </c>
      <c r="F60" s="36">
        <v>0</v>
      </c>
      <c r="G60" s="36">
        <v>3472</v>
      </c>
      <c r="H60" s="36">
        <v>20</v>
      </c>
      <c r="I60" s="36">
        <v>1358</v>
      </c>
      <c r="J60" s="36">
        <v>24</v>
      </c>
      <c r="K60" s="36">
        <v>2369</v>
      </c>
      <c r="L60" s="36">
        <v>2054</v>
      </c>
      <c r="M60" s="36">
        <v>4860</v>
      </c>
      <c r="N60" s="36">
        <v>7297</v>
      </c>
      <c r="O60" s="36">
        <v>10669</v>
      </c>
      <c r="P60" s="36">
        <v>1446</v>
      </c>
      <c r="Q60" s="36">
        <v>313</v>
      </c>
      <c r="R60" s="36">
        <v>0</v>
      </c>
      <c r="S60" s="36">
        <v>0</v>
      </c>
      <c r="T60" s="36">
        <v>440</v>
      </c>
      <c r="U60" s="36">
        <v>3467</v>
      </c>
      <c r="V60" s="36">
        <v>5643</v>
      </c>
      <c r="W60" s="36">
        <v>4533</v>
      </c>
      <c r="DA60" s="60" t="s">
        <v>1338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430</v>
      </c>
      <c r="D64" s="52">
        <v>0</v>
      </c>
      <c r="E64" s="52">
        <v>0</v>
      </c>
      <c r="F64" s="52">
        <v>0</v>
      </c>
      <c r="G64" s="52">
        <v>0</v>
      </c>
      <c r="H64" s="52">
        <v>244</v>
      </c>
      <c r="I64" s="52">
        <v>3197</v>
      </c>
      <c r="J64" s="52">
        <v>8535</v>
      </c>
      <c r="K64" s="52">
        <v>5197</v>
      </c>
      <c r="L64" s="52">
        <v>357</v>
      </c>
      <c r="M64" s="52">
        <v>0</v>
      </c>
      <c r="N64" s="52">
        <v>0</v>
      </c>
      <c r="O64" s="52">
        <v>39</v>
      </c>
      <c r="P64" s="52">
        <v>652</v>
      </c>
      <c r="Q64" s="52">
        <v>232</v>
      </c>
      <c r="R64" s="52">
        <v>0</v>
      </c>
      <c r="S64" s="52">
        <v>0</v>
      </c>
      <c r="T64" s="52">
        <v>0</v>
      </c>
      <c r="U64" s="52">
        <v>0</v>
      </c>
      <c r="V64" s="52">
        <v>1</v>
      </c>
      <c r="W64" s="52">
        <v>0</v>
      </c>
      <c r="DA64" s="63" t="s">
        <v>1340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</v>
      </c>
      <c r="D67" s="52">
        <v>0</v>
      </c>
      <c r="E67" s="52">
        <v>0</v>
      </c>
      <c r="F67" s="52">
        <v>0</v>
      </c>
      <c r="G67" s="52">
        <v>0</v>
      </c>
      <c r="H67" s="52">
        <v>2</v>
      </c>
      <c r="I67" s="52">
        <v>27</v>
      </c>
      <c r="J67" s="52">
        <v>18</v>
      </c>
      <c r="K67" s="52">
        <v>30</v>
      </c>
      <c r="L67" s="52">
        <v>5</v>
      </c>
      <c r="M67" s="52">
        <v>0</v>
      </c>
      <c r="N67" s="52">
        <v>0</v>
      </c>
      <c r="O67" s="52">
        <v>0</v>
      </c>
      <c r="P67" s="52">
        <v>12</v>
      </c>
      <c r="Q67" s="52">
        <v>2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DA67" s="63" t="s">
        <v>1341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366</v>
      </c>
      <c r="D69" s="52">
        <v>0</v>
      </c>
      <c r="E69" s="52">
        <v>0</v>
      </c>
      <c r="F69" s="52">
        <v>0</v>
      </c>
      <c r="G69" s="52">
        <v>0</v>
      </c>
      <c r="H69" s="52">
        <v>151</v>
      </c>
      <c r="I69" s="52">
        <v>3059</v>
      </c>
      <c r="J69" s="52">
        <v>8223</v>
      </c>
      <c r="K69" s="52">
        <v>5003</v>
      </c>
      <c r="L69" s="52">
        <v>356</v>
      </c>
      <c r="M69" s="52">
        <v>0</v>
      </c>
      <c r="N69" s="52">
        <v>0</v>
      </c>
      <c r="O69" s="52">
        <v>18</v>
      </c>
      <c r="P69" s="52">
        <v>469</v>
      </c>
      <c r="Q69" s="52">
        <v>55</v>
      </c>
      <c r="R69" s="52">
        <v>0</v>
      </c>
      <c r="S69" s="52">
        <v>0</v>
      </c>
      <c r="T69" s="52">
        <v>0</v>
      </c>
      <c r="U69" s="52">
        <v>0</v>
      </c>
      <c r="V69" s="52">
        <v>1</v>
      </c>
      <c r="W69" s="52">
        <v>0</v>
      </c>
      <c r="DA69" s="63" t="s">
        <v>1342</v>
      </c>
    </row>
    <row r="70" spans="1:105" ht="12" customHeight="1" x14ac:dyDescent="0.25">
      <c r="A70" s="97" t="s">
        <v>133</v>
      </c>
      <c r="B70" s="52"/>
      <c r="C70" s="52">
        <v>3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3</v>
      </c>
      <c r="J70" s="52">
        <v>27</v>
      </c>
      <c r="K70" s="52">
        <v>11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1343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55</v>
      </c>
      <c r="D73" s="52">
        <v>0</v>
      </c>
      <c r="E73" s="52">
        <v>0</v>
      </c>
      <c r="F73" s="52">
        <v>0</v>
      </c>
      <c r="G73" s="52">
        <v>0</v>
      </c>
      <c r="H73" s="52">
        <v>83</v>
      </c>
      <c r="I73" s="52">
        <v>77</v>
      </c>
      <c r="J73" s="52">
        <v>229</v>
      </c>
      <c r="K73" s="52">
        <v>168</v>
      </c>
      <c r="L73" s="52">
        <v>1</v>
      </c>
      <c r="M73" s="52">
        <v>0</v>
      </c>
      <c r="N73" s="52">
        <v>0</v>
      </c>
      <c r="O73" s="52">
        <v>18</v>
      </c>
      <c r="P73" s="52">
        <v>152</v>
      </c>
      <c r="Q73" s="52">
        <v>145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DA73" s="63" t="s">
        <v>1344</v>
      </c>
    </row>
    <row r="74" spans="1:105" ht="12" customHeight="1" x14ac:dyDescent="0.25">
      <c r="A74" s="97" t="s">
        <v>121</v>
      </c>
      <c r="B74" s="52"/>
      <c r="C74" s="52">
        <v>6</v>
      </c>
      <c r="D74" s="52">
        <v>0</v>
      </c>
      <c r="E74" s="52">
        <v>0</v>
      </c>
      <c r="F74" s="52">
        <v>0</v>
      </c>
      <c r="G74" s="52">
        <v>0</v>
      </c>
      <c r="H74" s="52">
        <v>10</v>
      </c>
      <c r="I74" s="52">
        <v>58</v>
      </c>
      <c r="J74" s="52">
        <v>56</v>
      </c>
      <c r="K74" s="52">
        <v>15</v>
      </c>
      <c r="L74" s="52">
        <v>0</v>
      </c>
      <c r="M74" s="52">
        <v>0</v>
      </c>
      <c r="N74" s="52">
        <v>0</v>
      </c>
      <c r="O74" s="52">
        <v>3</v>
      </c>
      <c r="P74" s="52">
        <v>31</v>
      </c>
      <c r="Q74" s="52">
        <v>32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1345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316</v>
      </c>
      <c r="D78" s="52">
        <v>0</v>
      </c>
      <c r="E78" s="52">
        <v>0</v>
      </c>
      <c r="F78" s="52">
        <v>0</v>
      </c>
      <c r="G78" s="52">
        <v>0</v>
      </c>
      <c r="H78" s="52">
        <v>125</v>
      </c>
      <c r="I78" s="52">
        <v>2945</v>
      </c>
      <c r="J78" s="52">
        <v>7840</v>
      </c>
      <c r="K78" s="52">
        <v>4778</v>
      </c>
      <c r="L78" s="52">
        <v>303</v>
      </c>
      <c r="M78" s="52">
        <v>0</v>
      </c>
      <c r="N78" s="52">
        <v>0</v>
      </c>
      <c r="O78" s="52">
        <v>8</v>
      </c>
      <c r="P78" s="52">
        <v>599</v>
      </c>
      <c r="Q78" s="52">
        <v>215</v>
      </c>
      <c r="R78" s="52">
        <v>0</v>
      </c>
      <c r="S78" s="52">
        <v>0</v>
      </c>
      <c r="T78" s="52">
        <v>0</v>
      </c>
      <c r="U78" s="52">
        <v>0</v>
      </c>
      <c r="V78" s="52">
        <v>0</v>
      </c>
      <c r="W78" s="52">
        <v>0</v>
      </c>
      <c r="DA78" s="63" t="s">
        <v>1346</v>
      </c>
    </row>
    <row r="79" spans="1:105" ht="12" customHeight="1" x14ac:dyDescent="0.25">
      <c r="A79" s="109" t="s">
        <v>120</v>
      </c>
      <c r="B79" s="36"/>
      <c r="C79" s="36">
        <v>114</v>
      </c>
      <c r="D79" s="36">
        <v>0</v>
      </c>
      <c r="E79" s="36">
        <v>0</v>
      </c>
      <c r="F79" s="36">
        <v>0</v>
      </c>
      <c r="G79" s="36">
        <v>0</v>
      </c>
      <c r="H79" s="36">
        <v>119</v>
      </c>
      <c r="I79" s="36">
        <v>252</v>
      </c>
      <c r="J79" s="36">
        <v>695</v>
      </c>
      <c r="K79" s="36">
        <v>419</v>
      </c>
      <c r="L79" s="36">
        <v>54</v>
      </c>
      <c r="M79" s="36">
        <v>0</v>
      </c>
      <c r="N79" s="36">
        <v>0</v>
      </c>
      <c r="O79" s="36">
        <v>31</v>
      </c>
      <c r="P79" s="36">
        <v>53</v>
      </c>
      <c r="Q79" s="36">
        <v>17</v>
      </c>
      <c r="R79" s="36">
        <v>0</v>
      </c>
      <c r="S79" s="36">
        <v>0</v>
      </c>
      <c r="T79" s="36">
        <v>0</v>
      </c>
      <c r="U79" s="36">
        <v>0</v>
      </c>
      <c r="V79" s="36">
        <v>1</v>
      </c>
      <c r="W79" s="36">
        <v>0</v>
      </c>
      <c r="DA79" s="60" t="s">
        <v>1347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1348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2447</v>
      </c>
      <c r="D83" s="52">
        <v>6305</v>
      </c>
      <c r="E83" s="52">
        <v>6941</v>
      </c>
      <c r="F83" s="52">
        <v>8014</v>
      </c>
      <c r="G83" s="52">
        <v>7828</v>
      </c>
      <c r="H83" s="52">
        <v>7491</v>
      </c>
      <c r="I83" s="52">
        <v>9620</v>
      </c>
      <c r="J83" s="52">
        <v>13936</v>
      </c>
      <c r="K83" s="52">
        <v>21139</v>
      </c>
      <c r="L83" s="52">
        <v>17634</v>
      </c>
      <c r="M83" s="52">
        <v>29697</v>
      </c>
      <c r="N83" s="52">
        <v>16781</v>
      </c>
      <c r="O83" s="52">
        <v>10011</v>
      </c>
      <c r="P83" s="52">
        <v>0</v>
      </c>
      <c r="Q83" s="52">
        <v>2259</v>
      </c>
      <c r="R83" s="52">
        <v>3035</v>
      </c>
      <c r="S83" s="52">
        <v>4552</v>
      </c>
      <c r="T83" s="52">
        <v>7947</v>
      </c>
      <c r="U83" s="52">
        <v>17534</v>
      </c>
      <c r="V83" s="52">
        <v>26500</v>
      </c>
      <c r="W83" s="52">
        <v>19553</v>
      </c>
      <c r="DA83" s="63" t="s">
        <v>1349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7</v>
      </c>
      <c r="D86" s="52">
        <v>18</v>
      </c>
      <c r="E86" s="52">
        <v>21</v>
      </c>
      <c r="F86" s="52">
        <v>33</v>
      </c>
      <c r="G86" s="52">
        <v>61</v>
      </c>
      <c r="H86" s="52">
        <v>73</v>
      </c>
      <c r="I86" s="52">
        <v>81</v>
      </c>
      <c r="J86" s="52">
        <v>30</v>
      </c>
      <c r="K86" s="52">
        <v>124</v>
      </c>
      <c r="L86" s="52">
        <v>259</v>
      </c>
      <c r="M86" s="52">
        <v>323</v>
      </c>
      <c r="N86" s="52">
        <v>293</v>
      </c>
      <c r="O86" s="52">
        <v>96</v>
      </c>
      <c r="P86" s="52">
        <v>0</v>
      </c>
      <c r="Q86" s="52">
        <v>21</v>
      </c>
      <c r="R86" s="52">
        <v>18</v>
      </c>
      <c r="S86" s="52">
        <v>64</v>
      </c>
      <c r="T86" s="52">
        <v>56</v>
      </c>
      <c r="U86" s="52">
        <v>203</v>
      </c>
      <c r="V86" s="52">
        <v>626</v>
      </c>
      <c r="W86" s="52">
        <v>100</v>
      </c>
      <c r="DA86" s="63" t="s">
        <v>1350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2235</v>
      </c>
      <c r="D88" s="52">
        <v>5998</v>
      </c>
      <c r="E88" s="52">
        <v>6620</v>
      </c>
      <c r="F88" s="52">
        <v>7662</v>
      </c>
      <c r="G88" s="52">
        <v>7481</v>
      </c>
      <c r="H88" s="52">
        <v>7130</v>
      </c>
      <c r="I88" s="52">
        <v>9269</v>
      </c>
      <c r="J88" s="52">
        <v>13498</v>
      </c>
      <c r="K88" s="52">
        <v>20465</v>
      </c>
      <c r="L88" s="52">
        <v>17083</v>
      </c>
      <c r="M88" s="52">
        <v>28782</v>
      </c>
      <c r="N88" s="52">
        <v>16249</v>
      </c>
      <c r="O88" s="52">
        <v>9546</v>
      </c>
      <c r="P88" s="52">
        <v>0</v>
      </c>
      <c r="Q88" s="52">
        <v>1641</v>
      </c>
      <c r="R88" s="52">
        <v>2461</v>
      </c>
      <c r="S88" s="52">
        <v>3947</v>
      </c>
      <c r="T88" s="52">
        <v>7128</v>
      </c>
      <c r="U88" s="52">
        <v>16592</v>
      </c>
      <c r="V88" s="52">
        <v>25745</v>
      </c>
      <c r="W88" s="52">
        <v>19026</v>
      </c>
      <c r="DA88" s="63" t="s">
        <v>1351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9</v>
      </c>
      <c r="E89" s="52">
        <v>5</v>
      </c>
      <c r="F89" s="52">
        <v>6</v>
      </c>
      <c r="G89" s="52">
        <v>10</v>
      </c>
      <c r="H89" s="52">
        <v>4</v>
      </c>
      <c r="I89" s="52">
        <v>50</v>
      </c>
      <c r="J89" s="52">
        <v>51</v>
      </c>
      <c r="K89" s="52">
        <v>2</v>
      </c>
      <c r="L89" s="52">
        <v>0</v>
      </c>
      <c r="M89" s="52">
        <v>104</v>
      </c>
      <c r="N89" s="52">
        <v>8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35</v>
      </c>
      <c r="W89" s="52">
        <v>17</v>
      </c>
      <c r="DA89" s="63" t="s">
        <v>1352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2</v>
      </c>
      <c r="E92" s="52">
        <v>2</v>
      </c>
      <c r="F92" s="52">
        <v>1</v>
      </c>
      <c r="G92" s="52">
        <v>2</v>
      </c>
      <c r="H92" s="52">
        <v>1</v>
      </c>
      <c r="I92" s="52">
        <v>2</v>
      </c>
      <c r="J92" s="52">
        <v>2</v>
      </c>
      <c r="K92" s="52">
        <v>2</v>
      </c>
      <c r="L92" s="52">
        <v>3</v>
      </c>
      <c r="M92" s="52">
        <v>3</v>
      </c>
      <c r="N92" s="52">
        <v>3</v>
      </c>
      <c r="O92" s="52">
        <v>2</v>
      </c>
      <c r="P92" s="52">
        <v>0</v>
      </c>
      <c r="Q92" s="52">
        <v>0</v>
      </c>
      <c r="R92" s="52">
        <v>1</v>
      </c>
      <c r="S92" s="52">
        <v>2</v>
      </c>
      <c r="T92" s="52">
        <v>3</v>
      </c>
      <c r="U92" s="52">
        <v>4</v>
      </c>
      <c r="V92" s="52">
        <v>4</v>
      </c>
      <c r="W92" s="52">
        <v>3</v>
      </c>
      <c r="DA92" s="63" t="s">
        <v>1353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1354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192</v>
      </c>
      <c r="D96" s="52">
        <v>260</v>
      </c>
      <c r="E96" s="52">
        <v>287</v>
      </c>
      <c r="F96" s="52">
        <v>317</v>
      </c>
      <c r="G96" s="52">
        <v>300</v>
      </c>
      <c r="H96" s="52">
        <v>319</v>
      </c>
      <c r="I96" s="52">
        <v>171</v>
      </c>
      <c r="J96" s="52">
        <v>309</v>
      </c>
      <c r="K96" s="52">
        <v>616</v>
      </c>
      <c r="L96" s="52">
        <v>473</v>
      </c>
      <c r="M96" s="52">
        <v>716</v>
      </c>
      <c r="N96" s="52">
        <v>453</v>
      </c>
      <c r="O96" s="52">
        <v>400</v>
      </c>
      <c r="P96" s="52">
        <v>0</v>
      </c>
      <c r="Q96" s="52">
        <v>507</v>
      </c>
      <c r="R96" s="52">
        <v>504</v>
      </c>
      <c r="S96" s="52">
        <v>539</v>
      </c>
      <c r="T96" s="52">
        <v>727</v>
      </c>
      <c r="U96" s="52">
        <v>830</v>
      </c>
      <c r="V96" s="52">
        <v>626</v>
      </c>
      <c r="W96" s="52">
        <v>441</v>
      </c>
      <c r="DA96" s="63" t="s">
        <v>1355</v>
      </c>
    </row>
    <row r="97" spans="1:105" ht="12" customHeight="1" x14ac:dyDescent="0.25">
      <c r="A97" s="97" t="s">
        <v>121</v>
      </c>
      <c r="B97" s="52"/>
      <c r="C97" s="52">
        <v>20</v>
      </c>
      <c r="D97" s="52">
        <v>36</v>
      </c>
      <c r="E97" s="52">
        <v>27</v>
      </c>
      <c r="F97" s="52">
        <v>28</v>
      </c>
      <c r="G97" s="52">
        <v>35</v>
      </c>
      <c r="H97" s="52">
        <v>37</v>
      </c>
      <c r="I97" s="52">
        <v>128</v>
      </c>
      <c r="J97" s="52">
        <v>76</v>
      </c>
      <c r="K97" s="52">
        <v>54</v>
      </c>
      <c r="L97" s="52">
        <v>75</v>
      </c>
      <c r="M97" s="52">
        <v>92</v>
      </c>
      <c r="N97" s="52">
        <v>68</v>
      </c>
      <c r="O97" s="52">
        <v>63</v>
      </c>
      <c r="P97" s="52">
        <v>0</v>
      </c>
      <c r="Q97" s="52">
        <v>111</v>
      </c>
      <c r="R97" s="52">
        <v>69</v>
      </c>
      <c r="S97" s="52">
        <v>64</v>
      </c>
      <c r="T97" s="52">
        <v>89</v>
      </c>
      <c r="U97" s="52">
        <v>108</v>
      </c>
      <c r="V97" s="52">
        <v>90</v>
      </c>
      <c r="W97" s="52">
        <v>66</v>
      </c>
      <c r="DA97" s="63" t="s">
        <v>1356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1357</v>
      </c>
    </row>
    <row r="102" spans="1:105" ht="12" customHeight="1" x14ac:dyDescent="0.25">
      <c r="A102" s="97" t="s">
        <v>50</v>
      </c>
      <c r="B102" s="52"/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DA102" s="63" t="s">
        <v>1358</v>
      </c>
    </row>
    <row r="103" spans="1:105" ht="12" customHeight="1" x14ac:dyDescent="0.25">
      <c r="A103" s="109" t="s">
        <v>120</v>
      </c>
      <c r="B103" s="36"/>
      <c r="C103" s="36">
        <v>2447</v>
      </c>
      <c r="D103" s="36">
        <v>6305</v>
      </c>
      <c r="E103" s="36">
        <v>6941</v>
      </c>
      <c r="F103" s="36">
        <v>8014</v>
      </c>
      <c r="G103" s="36">
        <v>7828</v>
      </c>
      <c r="H103" s="36">
        <v>7491</v>
      </c>
      <c r="I103" s="36">
        <v>9620</v>
      </c>
      <c r="J103" s="36">
        <v>13936</v>
      </c>
      <c r="K103" s="36">
        <v>21139</v>
      </c>
      <c r="L103" s="36">
        <v>17634</v>
      </c>
      <c r="M103" s="36">
        <v>29697</v>
      </c>
      <c r="N103" s="36">
        <v>16781</v>
      </c>
      <c r="O103" s="36">
        <v>10011</v>
      </c>
      <c r="P103" s="36">
        <v>0</v>
      </c>
      <c r="Q103" s="36">
        <v>2259</v>
      </c>
      <c r="R103" s="36">
        <v>3035</v>
      </c>
      <c r="S103" s="36">
        <v>4552</v>
      </c>
      <c r="T103" s="36">
        <v>7947</v>
      </c>
      <c r="U103" s="36">
        <v>17534</v>
      </c>
      <c r="V103" s="36">
        <v>26500</v>
      </c>
      <c r="W103" s="36">
        <v>19553</v>
      </c>
      <c r="DA103" s="60" t="s">
        <v>1359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1360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1361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1362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1363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1364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1365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1366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1367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1368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1369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58574</v>
      </c>
      <c r="D126" s="52">
        <v>45743</v>
      </c>
      <c r="E126" s="52">
        <v>45551</v>
      </c>
      <c r="F126" s="52">
        <v>46783</v>
      </c>
      <c r="G126" s="52">
        <v>20213</v>
      </c>
      <c r="H126" s="52">
        <v>27170</v>
      </c>
      <c r="I126" s="52">
        <v>36919</v>
      </c>
      <c r="J126" s="52">
        <v>107210</v>
      </c>
      <c r="K126" s="52">
        <v>79962</v>
      </c>
      <c r="L126" s="52">
        <v>14559</v>
      </c>
      <c r="M126" s="52">
        <v>17630</v>
      </c>
      <c r="N126" s="52">
        <v>37714</v>
      </c>
      <c r="O126" s="52">
        <v>57063</v>
      </c>
      <c r="P126" s="52">
        <v>51752</v>
      </c>
      <c r="Q126" s="52">
        <v>51941</v>
      </c>
      <c r="R126" s="52">
        <v>49748</v>
      </c>
      <c r="S126" s="52">
        <v>51146</v>
      </c>
      <c r="T126" s="52">
        <v>63393</v>
      </c>
      <c r="U126" s="52">
        <v>63596</v>
      </c>
      <c r="V126" s="52">
        <v>51851</v>
      </c>
      <c r="W126" s="52">
        <v>54595</v>
      </c>
      <c r="DA126" s="63" t="s">
        <v>1370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168</v>
      </c>
      <c r="D129" s="52">
        <v>128</v>
      </c>
      <c r="E129" s="52">
        <v>135</v>
      </c>
      <c r="F129" s="52">
        <v>191</v>
      </c>
      <c r="G129" s="52">
        <v>158</v>
      </c>
      <c r="H129" s="52">
        <v>267</v>
      </c>
      <c r="I129" s="52">
        <v>313</v>
      </c>
      <c r="J129" s="52">
        <v>230</v>
      </c>
      <c r="K129" s="52">
        <v>468</v>
      </c>
      <c r="L129" s="52">
        <v>214</v>
      </c>
      <c r="M129" s="52">
        <v>192</v>
      </c>
      <c r="N129" s="52">
        <v>658</v>
      </c>
      <c r="O129" s="52">
        <v>544</v>
      </c>
      <c r="P129" s="52">
        <v>916</v>
      </c>
      <c r="Q129" s="52">
        <v>480</v>
      </c>
      <c r="R129" s="52">
        <v>301</v>
      </c>
      <c r="S129" s="52">
        <v>724</v>
      </c>
      <c r="T129" s="52">
        <v>448</v>
      </c>
      <c r="U129" s="52">
        <v>737</v>
      </c>
      <c r="V129" s="52">
        <v>1225</v>
      </c>
      <c r="W129" s="52">
        <v>280</v>
      </c>
      <c r="DA129" s="63" t="s">
        <v>1371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52662</v>
      </c>
      <c r="D131" s="52">
        <v>43062</v>
      </c>
      <c r="E131" s="52">
        <v>39942</v>
      </c>
      <c r="F131" s="52">
        <v>36478</v>
      </c>
      <c r="G131" s="52">
        <v>20202</v>
      </c>
      <c r="H131" s="52">
        <v>27139</v>
      </c>
      <c r="I131" s="52">
        <v>36673</v>
      </c>
      <c r="J131" s="52">
        <v>73872</v>
      </c>
      <c r="K131" s="52">
        <v>58552</v>
      </c>
      <c r="L131" s="52">
        <v>14534</v>
      </c>
      <c r="M131" s="52">
        <v>17630</v>
      </c>
      <c r="N131" s="52">
        <v>37395</v>
      </c>
      <c r="O131" s="52">
        <v>55644</v>
      </c>
      <c r="P131" s="52">
        <v>47812</v>
      </c>
      <c r="Q131" s="52">
        <v>47021</v>
      </c>
      <c r="R131" s="52">
        <v>39326</v>
      </c>
      <c r="S131" s="52">
        <v>45094</v>
      </c>
      <c r="T131" s="52">
        <v>62041</v>
      </c>
      <c r="U131" s="52">
        <v>61572</v>
      </c>
      <c r="V131" s="52">
        <v>49797</v>
      </c>
      <c r="W131" s="52">
        <v>51000</v>
      </c>
      <c r="DA131" s="63" t="s">
        <v>1372</v>
      </c>
    </row>
    <row r="132" spans="1:105" ht="12" customHeight="1" x14ac:dyDescent="0.25">
      <c r="A132" s="97" t="s">
        <v>127</v>
      </c>
      <c r="B132" s="52"/>
      <c r="C132" s="52">
        <v>72</v>
      </c>
      <c r="D132" s="52">
        <v>62</v>
      </c>
      <c r="E132" s="52">
        <v>20</v>
      </c>
      <c r="F132" s="52">
        <v>35</v>
      </c>
      <c r="G132" s="52">
        <v>11</v>
      </c>
      <c r="H132" s="52">
        <v>31</v>
      </c>
      <c r="I132" s="52">
        <v>246</v>
      </c>
      <c r="J132" s="52">
        <v>214</v>
      </c>
      <c r="K132" s="52">
        <v>22</v>
      </c>
      <c r="L132" s="52">
        <v>25</v>
      </c>
      <c r="M132" s="52">
        <v>0</v>
      </c>
      <c r="N132" s="52">
        <v>10</v>
      </c>
      <c r="O132" s="52">
        <v>37</v>
      </c>
      <c r="P132" s="52">
        <v>45</v>
      </c>
      <c r="Q132" s="52">
        <v>47</v>
      </c>
      <c r="R132" s="52">
        <v>32</v>
      </c>
      <c r="S132" s="52">
        <v>63</v>
      </c>
      <c r="T132" s="52">
        <v>62</v>
      </c>
      <c r="U132" s="52">
        <v>111</v>
      </c>
      <c r="V132" s="52">
        <v>53</v>
      </c>
      <c r="W132" s="52">
        <v>115</v>
      </c>
      <c r="DA132" s="63" t="s">
        <v>1373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5300</v>
      </c>
      <c r="D135" s="52">
        <v>2302</v>
      </c>
      <c r="E135" s="52">
        <v>5109</v>
      </c>
      <c r="F135" s="52">
        <v>9438</v>
      </c>
      <c r="G135" s="52">
        <v>0</v>
      </c>
      <c r="H135" s="52">
        <v>0</v>
      </c>
      <c r="I135" s="52">
        <v>0</v>
      </c>
      <c r="J135" s="52">
        <v>26625</v>
      </c>
      <c r="K135" s="52">
        <v>19662</v>
      </c>
      <c r="L135" s="52">
        <v>0</v>
      </c>
      <c r="M135" s="52">
        <v>0</v>
      </c>
      <c r="N135" s="52">
        <v>269</v>
      </c>
      <c r="O135" s="52">
        <v>1195</v>
      </c>
      <c r="P135" s="52">
        <v>3234</v>
      </c>
      <c r="Q135" s="52">
        <v>4001</v>
      </c>
      <c r="R135" s="52">
        <v>9132</v>
      </c>
      <c r="S135" s="52">
        <v>5349</v>
      </c>
      <c r="T135" s="52">
        <v>1149</v>
      </c>
      <c r="U135" s="52">
        <v>1694</v>
      </c>
      <c r="V135" s="52">
        <v>1750</v>
      </c>
      <c r="W135" s="52">
        <v>3025</v>
      </c>
      <c r="DA135" s="63" t="s">
        <v>1374</v>
      </c>
    </row>
    <row r="136" spans="1:105" ht="12" customHeight="1" x14ac:dyDescent="0.25">
      <c r="A136" s="97" t="s">
        <v>121</v>
      </c>
      <c r="B136" s="52"/>
      <c r="C136" s="52">
        <v>540</v>
      </c>
      <c r="D136" s="52">
        <v>317</v>
      </c>
      <c r="E136" s="52">
        <v>480</v>
      </c>
      <c r="F136" s="52">
        <v>832</v>
      </c>
      <c r="G136" s="52">
        <v>0</v>
      </c>
      <c r="H136" s="52">
        <v>0</v>
      </c>
      <c r="I136" s="52">
        <v>0</v>
      </c>
      <c r="J136" s="52">
        <v>6499</v>
      </c>
      <c r="K136" s="52">
        <v>1726</v>
      </c>
      <c r="L136" s="52">
        <v>0</v>
      </c>
      <c r="M136" s="52">
        <v>0</v>
      </c>
      <c r="N136" s="52">
        <v>40</v>
      </c>
      <c r="O136" s="52">
        <v>187</v>
      </c>
      <c r="P136" s="52">
        <v>661</v>
      </c>
      <c r="Q136" s="52">
        <v>872</v>
      </c>
      <c r="R136" s="52">
        <v>1258</v>
      </c>
      <c r="S136" s="52">
        <v>640</v>
      </c>
      <c r="T136" s="52">
        <v>141</v>
      </c>
      <c r="U136" s="52">
        <v>219</v>
      </c>
      <c r="V136" s="52">
        <v>251</v>
      </c>
      <c r="W136" s="52">
        <v>455</v>
      </c>
      <c r="DA136" s="63" t="s">
        <v>1375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1376</v>
      </c>
    </row>
    <row r="141" spans="1:105" ht="12" customHeight="1" x14ac:dyDescent="0.25">
      <c r="A141" s="109" t="s">
        <v>120</v>
      </c>
      <c r="B141" s="36"/>
      <c r="C141" s="36">
        <v>58574</v>
      </c>
      <c r="D141" s="36">
        <v>45743</v>
      </c>
      <c r="E141" s="36">
        <v>45551</v>
      </c>
      <c r="F141" s="36">
        <v>46783</v>
      </c>
      <c r="G141" s="36">
        <v>20213</v>
      </c>
      <c r="H141" s="36">
        <v>27170</v>
      </c>
      <c r="I141" s="36">
        <v>36919</v>
      </c>
      <c r="J141" s="36">
        <v>107210</v>
      </c>
      <c r="K141" s="36">
        <v>79962</v>
      </c>
      <c r="L141" s="36">
        <v>14559</v>
      </c>
      <c r="M141" s="36">
        <v>17630</v>
      </c>
      <c r="N141" s="36">
        <v>37714</v>
      </c>
      <c r="O141" s="36">
        <v>57063</v>
      </c>
      <c r="P141" s="36">
        <v>51752</v>
      </c>
      <c r="Q141" s="36">
        <v>51941</v>
      </c>
      <c r="R141" s="36">
        <v>49748</v>
      </c>
      <c r="S141" s="36">
        <v>51146</v>
      </c>
      <c r="T141" s="36">
        <v>63393</v>
      </c>
      <c r="U141" s="36">
        <v>63596</v>
      </c>
      <c r="V141" s="36">
        <v>51851</v>
      </c>
      <c r="W141" s="36">
        <v>54595</v>
      </c>
      <c r="DA141" s="60" t="s">
        <v>1377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1378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43636</v>
      </c>
      <c r="D145" s="52">
        <v>62423</v>
      </c>
      <c r="E145" s="52">
        <v>64638</v>
      </c>
      <c r="F145" s="52">
        <v>60930</v>
      </c>
      <c r="G145" s="52">
        <v>51498</v>
      </c>
      <c r="H145" s="52">
        <v>43055</v>
      </c>
      <c r="I145" s="52">
        <v>42993</v>
      </c>
      <c r="J145" s="52">
        <v>74896</v>
      </c>
      <c r="K145" s="52">
        <v>66217</v>
      </c>
      <c r="L145" s="52">
        <v>32734</v>
      </c>
      <c r="M145" s="52">
        <v>24179</v>
      </c>
      <c r="N145" s="52">
        <v>22580</v>
      </c>
      <c r="O145" s="52">
        <v>55191</v>
      </c>
      <c r="P145" s="52">
        <v>52624</v>
      </c>
      <c r="Q145" s="52">
        <v>54586</v>
      </c>
      <c r="R145" s="52">
        <v>56940</v>
      </c>
      <c r="S145" s="52">
        <v>39695</v>
      </c>
      <c r="T145" s="52">
        <v>88516</v>
      </c>
      <c r="U145" s="52">
        <v>71336</v>
      </c>
      <c r="V145" s="52">
        <v>70481</v>
      </c>
      <c r="W145" s="52">
        <v>44007</v>
      </c>
      <c r="DA145" s="63" t="s">
        <v>1379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1252</v>
      </c>
      <c r="D147" s="52">
        <v>1752</v>
      </c>
      <c r="E147" s="52">
        <v>1919</v>
      </c>
      <c r="F147" s="52">
        <v>2494</v>
      </c>
      <c r="G147" s="52">
        <v>3038</v>
      </c>
      <c r="H147" s="52">
        <v>2926</v>
      </c>
      <c r="I147" s="52">
        <v>3211</v>
      </c>
      <c r="J147" s="52">
        <v>1604</v>
      </c>
      <c r="K147" s="52">
        <v>3880</v>
      </c>
      <c r="L147" s="52">
        <v>3078</v>
      </c>
      <c r="M147" s="52">
        <v>2440</v>
      </c>
      <c r="N147" s="52">
        <v>2571</v>
      </c>
      <c r="O147" s="52">
        <v>5253</v>
      </c>
      <c r="P147" s="52">
        <v>7427</v>
      </c>
      <c r="Q147" s="52">
        <v>5046</v>
      </c>
      <c r="R147" s="52">
        <v>3441</v>
      </c>
      <c r="S147" s="52">
        <v>5617</v>
      </c>
      <c r="T147" s="52">
        <v>6249</v>
      </c>
      <c r="U147" s="52">
        <v>8268</v>
      </c>
      <c r="V147" s="52">
        <v>15139</v>
      </c>
      <c r="W147" s="52">
        <v>2257</v>
      </c>
      <c r="DA147" s="63" t="s">
        <v>1380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417</v>
      </c>
      <c r="E149" s="52">
        <v>312</v>
      </c>
      <c r="F149" s="52">
        <v>235</v>
      </c>
      <c r="G149" s="52">
        <v>248</v>
      </c>
      <c r="H149" s="52">
        <v>149</v>
      </c>
      <c r="I149" s="52">
        <v>238</v>
      </c>
      <c r="J149" s="52">
        <v>337</v>
      </c>
      <c r="K149" s="52">
        <v>240</v>
      </c>
      <c r="L149" s="52">
        <v>150</v>
      </c>
      <c r="M149" s="52">
        <v>103</v>
      </c>
      <c r="N149" s="52">
        <v>121</v>
      </c>
      <c r="O149" s="52">
        <v>279</v>
      </c>
      <c r="P149" s="52">
        <v>380</v>
      </c>
      <c r="Q149" s="52">
        <v>36</v>
      </c>
      <c r="R149" s="52">
        <v>137</v>
      </c>
      <c r="S149" s="52">
        <v>115</v>
      </c>
      <c r="T149" s="52">
        <v>323</v>
      </c>
      <c r="U149" s="52">
        <v>330</v>
      </c>
      <c r="V149" s="52">
        <v>370</v>
      </c>
      <c r="W149" s="52">
        <v>241</v>
      </c>
      <c r="DA149" s="63" t="s">
        <v>1381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1</v>
      </c>
      <c r="F150" s="52">
        <v>0</v>
      </c>
      <c r="G150" s="52">
        <v>0</v>
      </c>
      <c r="H150" s="52">
        <v>0</v>
      </c>
      <c r="I150" s="52">
        <v>1</v>
      </c>
      <c r="J150" s="52">
        <v>1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2</v>
      </c>
      <c r="Q150" s="52">
        <v>0</v>
      </c>
      <c r="R150" s="52">
        <v>0</v>
      </c>
      <c r="S150" s="52">
        <v>0</v>
      </c>
      <c r="T150" s="52">
        <v>1</v>
      </c>
      <c r="U150" s="52">
        <v>0</v>
      </c>
      <c r="V150" s="52">
        <v>1</v>
      </c>
      <c r="W150" s="52">
        <v>1</v>
      </c>
      <c r="DA150" s="63" t="s">
        <v>1382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39603</v>
      </c>
      <c r="D153" s="52">
        <v>54491</v>
      </c>
      <c r="E153" s="52">
        <v>58806</v>
      </c>
      <c r="F153" s="52">
        <v>55778</v>
      </c>
      <c r="G153" s="52">
        <v>45829</v>
      </c>
      <c r="H153" s="52">
        <v>38475</v>
      </c>
      <c r="I153" s="52">
        <v>24383</v>
      </c>
      <c r="J153" s="52">
        <v>59930</v>
      </c>
      <c r="K153" s="52">
        <v>60652</v>
      </c>
      <c r="L153" s="52">
        <v>28100</v>
      </c>
      <c r="M153" s="52">
        <v>21342</v>
      </c>
      <c r="N153" s="52">
        <v>19545</v>
      </c>
      <c r="O153" s="52">
        <v>47492</v>
      </c>
      <c r="P153" s="52">
        <v>43374</v>
      </c>
      <c r="Q153" s="52">
        <v>44789</v>
      </c>
      <c r="R153" s="52">
        <v>49926</v>
      </c>
      <c r="S153" s="52">
        <v>35352</v>
      </c>
      <c r="T153" s="52">
        <v>78565</v>
      </c>
      <c r="U153" s="52">
        <v>62866</v>
      </c>
      <c r="V153" s="52">
        <v>61320</v>
      </c>
      <c r="W153" s="52">
        <v>38038</v>
      </c>
      <c r="DA153" s="63" t="s">
        <v>1383</v>
      </c>
    </row>
    <row r="154" spans="1:105" ht="12" customHeight="1" x14ac:dyDescent="0.25">
      <c r="A154" s="97" t="s">
        <v>121</v>
      </c>
      <c r="B154" s="52"/>
      <c r="C154" s="52">
        <v>4033</v>
      </c>
      <c r="D154" s="52">
        <v>7515</v>
      </c>
      <c r="E154" s="52">
        <v>5519</v>
      </c>
      <c r="F154" s="52">
        <v>4917</v>
      </c>
      <c r="G154" s="52">
        <v>5421</v>
      </c>
      <c r="H154" s="52">
        <v>4431</v>
      </c>
      <c r="I154" s="52">
        <v>18371</v>
      </c>
      <c r="J154" s="52">
        <v>14628</v>
      </c>
      <c r="K154" s="52">
        <v>5325</v>
      </c>
      <c r="L154" s="52">
        <v>4484</v>
      </c>
      <c r="M154" s="52">
        <v>2734</v>
      </c>
      <c r="N154" s="52">
        <v>2914</v>
      </c>
      <c r="O154" s="52">
        <v>7420</v>
      </c>
      <c r="P154" s="52">
        <v>8868</v>
      </c>
      <c r="Q154" s="52">
        <v>9761</v>
      </c>
      <c r="R154" s="52">
        <v>6877</v>
      </c>
      <c r="S154" s="52">
        <v>4228</v>
      </c>
      <c r="T154" s="52">
        <v>9627</v>
      </c>
      <c r="U154" s="52">
        <v>8140</v>
      </c>
      <c r="V154" s="52">
        <v>8790</v>
      </c>
      <c r="W154" s="52">
        <v>5727</v>
      </c>
      <c r="DA154" s="63" t="s">
        <v>1384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1385</v>
      </c>
    </row>
    <row r="159" spans="1:105" ht="12" customHeight="1" x14ac:dyDescent="0.25">
      <c r="A159" s="109" t="s">
        <v>120</v>
      </c>
      <c r="B159" s="36"/>
      <c r="C159" s="36">
        <v>43636</v>
      </c>
      <c r="D159" s="36">
        <v>62423</v>
      </c>
      <c r="E159" s="36">
        <v>64638</v>
      </c>
      <c r="F159" s="36">
        <v>60930</v>
      </c>
      <c r="G159" s="36">
        <v>51498</v>
      </c>
      <c r="H159" s="36">
        <v>43055</v>
      </c>
      <c r="I159" s="36">
        <v>42993</v>
      </c>
      <c r="J159" s="36">
        <v>74896</v>
      </c>
      <c r="K159" s="36">
        <v>66217</v>
      </c>
      <c r="L159" s="36">
        <v>32734</v>
      </c>
      <c r="M159" s="36">
        <v>24179</v>
      </c>
      <c r="N159" s="36">
        <v>22580</v>
      </c>
      <c r="O159" s="36">
        <v>55191</v>
      </c>
      <c r="P159" s="36">
        <v>52624</v>
      </c>
      <c r="Q159" s="36">
        <v>54586</v>
      </c>
      <c r="R159" s="36">
        <v>56940</v>
      </c>
      <c r="S159" s="36">
        <v>39695</v>
      </c>
      <c r="T159" s="36">
        <v>88516</v>
      </c>
      <c r="U159" s="36">
        <v>71336</v>
      </c>
      <c r="V159" s="36">
        <v>70481</v>
      </c>
      <c r="W159" s="36">
        <v>44007</v>
      </c>
      <c r="DA159" s="60" t="s">
        <v>1386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1387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4887</v>
      </c>
      <c r="D163" s="52">
        <v>0</v>
      </c>
      <c r="E163" s="52">
        <v>768</v>
      </c>
      <c r="F163" s="52">
        <v>4649</v>
      </c>
      <c r="G163" s="52">
        <v>4506</v>
      </c>
      <c r="H163" s="52">
        <v>8699</v>
      </c>
      <c r="I163" s="52">
        <v>14921</v>
      </c>
      <c r="J163" s="52">
        <v>34286</v>
      </c>
      <c r="K163" s="52">
        <v>38233</v>
      </c>
      <c r="L163" s="52">
        <v>24765</v>
      </c>
      <c r="M163" s="52">
        <v>26780</v>
      </c>
      <c r="N163" s="52">
        <v>37377</v>
      </c>
      <c r="O163" s="52">
        <v>51227</v>
      </c>
      <c r="P163" s="52">
        <v>30845</v>
      </c>
      <c r="Q163" s="52">
        <v>40383</v>
      </c>
      <c r="R163" s="52">
        <v>29861</v>
      </c>
      <c r="S163" s="52">
        <v>33754</v>
      </c>
      <c r="T163" s="52">
        <v>36477</v>
      </c>
      <c r="U163" s="52">
        <v>36010</v>
      </c>
      <c r="V163" s="52">
        <v>28766</v>
      </c>
      <c r="W163" s="52">
        <v>42091</v>
      </c>
      <c r="DA163" s="63" t="s">
        <v>1388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70</v>
      </c>
      <c r="D165" s="52">
        <v>0</v>
      </c>
      <c r="E165" s="52">
        <v>11</v>
      </c>
      <c r="F165" s="52">
        <v>95</v>
      </c>
      <c r="G165" s="52">
        <v>176</v>
      </c>
      <c r="H165" s="52">
        <v>428</v>
      </c>
      <c r="I165" s="52">
        <v>632</v>
      </c>
      <c r="J165" s="52">
        <v>367</v>
      </c>
      <c r="K165" s="52">
        <v>1120</v>
      </c>
      <c r="L165" s="52">
        <v>1818</v>
      </c>
      <c r="M165" s="52">
        <v>1456</v>
      </c>
      <c r="N165" s="52">
        <v>3257</v>
      </c>
      <c r="O165" s="52">
        <v>2438</v>
      </c>
      <c r="P165" s="52">
        <v>2731</v>
      </c>
      <c r="Q165" s="52">
        <v>1866</v>
      </c>
      <c r="R165" s="52">
        <v>902</v>
      </c>
      <c r="S165" s="52">
        <v>2388</v>
      </c>
      <c r="T165" s="52">
        <v>1288</v>
      </c>
      <c r="U165" s="52">
        <v>2087</v>
      </c>
      <c r="V165" s="52">
        <v>3397</v>
      </c>
      <c r="W165" s="52">
        <v>1079</v>
      </c>
      <c r="DA165" s="63" t="s">
        <v>1389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4</v>
      </c>
      <c r="F167" s="52">
        <v>18</v>
      </c>
      <c r="G167" s="52">
        <v>22</v>
      </c>
      <c r="H167" s="52">
        <v>30</v>
      </c>
      <c r="I167" s="52">
        <v>83</v>
      </c>
      <c r="J167" s="52">
        <v>155</v>
      </c>
      <c r="K167" s="52">
        <v>138</v>
      </c>
      <c r="L167" s="52">
        <v>114</v>
      </c>
      <c r="M167" s="52">
        <v>115</v>
      </c>
      <c r="N167" s="52">
        <v>200</v>
      </c>
      <c r="O167" s="52">
        <v>259</v>
      </c>
      <c r="P167" s="52">
        <v>223</v>
      </c>
      <c r="Q167" s="52">
        <v>27</v>
      </c>
      <c r="R167" s="52">
        <v>72</v>
      </c>
      <c r="S167" s="52">
        <v>98</v>
      </c>
      <c r="T167" s="52">
        <v>134</v>
      </c>
      <c r="U167" s="52">
        <v>167</v>
      </c>
      <c r="V167" s="52">
        <v>151</v>
      </c>
      <c r="W167" s="52">
        <v>231</v>
      </c>
      <c r="DA167" s="63" t="s">
        <v>1390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1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1</v>
      </c>
      <c r="DA168" s="63" t="s">
        <v>1391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4435</v>
      </c>
      <c r="D171" s="52">
        <v>0</v>
      </c>
      <c r="E171" s="52">
        <v>698</v>
      </c>
      <c r="F171" s="52">
        <v>4256</v>
      </c>
      <c r="G171" s="52">
        <v>4010</v>
      </c>
      <c r="H171" s="52">
        <v>7774</v>
      </c>
      <c r="I171" s="52">
        <v>8462</v>
      </c>
      <c r="J171" s="52">
        <v>27434</v>
      </c>
      <c r="K171" s="52">
        <v>35020</v>
      </c>
      <c r="L171" s="52">
        <v>21259</v>
      </c>
      <c r="M171" s="52">
        <v>23637</v>
      </c>
      <c r="N171" s="52">
        <v>32353</v>
      </c>
      <c r="O171" s="52">
        <v>44081</v>
      </c>
      <c r="P171" s="52">
        <v>25423</v>
      </c>
      <c r="Q171" s="52">
        <v>33135</v>
      </c>
      <c r="R171" s="52">
        <v>26183</v>
      </c>
      <c r="S171" s="52">
        <v>30061</v>
      </c>
      <c r="T171" s="52">
        <v>32376</v>
      </c>
      <c r="U171" s="52">
        <v>31734</v>
      </c>
      <c r="V171" s="52">
        <v>25027</v>
      </c>
      <c r="W171" s="52">
        <v>36381</v>
      </c>
      <c r="DA171" s="63" t="s">
        <v>1392</v>
      </c>
    </row>
    <row r="172" spans="1:105" ht="12" customHeight="1" x14ac:dyDescent="0.25">
      <c r="A172" s="97" t="s">
        <v>121</v>
      </c>
      <c r="B172" s="52"/>
      <c r="C172" s="52">
        <v>452</v>
      </c>
      <c r="D172" s="52">
        <v>0</v>
      </c>
      <c r="E172" s="52">
        <v>66</v>
      </c>
      <c r="F172" s="52">
        <v>375</v>
      </c>
      <c r="G172" s="52">
        <v>474</v>
      </c>
      <c r="H172" s="52">
        <v>895</v>
      </c>
      <c r="I172" s="52">
        <v>6376</v>
      </c>
      <c r="J172" s="52">
        <v>6697</v>
      </c>
      <c r="K172" s="52">
        <v>3075</v>
      </c>
      <c r="L172" s="52">
        <v>3392</v>
      </c>
      <c r="M172" s="52">
        <v>3028</v>
      </c>
      <c r="N172" s="52">
        <v>4824</v>
      </c>
      <c r="O172" s="52">
        <v>6887</v>
      </c>
      <c r="P172" s="52">
        <v>5198</v>
      </c>
      <c r="Q172" s="52">
        <v>7221</v>
      </c>
      <c r="R172" s="52">
        <v>3606</v>
      </c>
      <c r="S172" s="52">
        <v>3595</v>
      </c>
      <c r="T172" s="52">
        <v>3967</v>
      </c>
      <c r="U172" s="52">
        <v>4109</v>
      </c>
      <c r="V172" s="52">
        <v>3588</v>
      </c>
      <c r="W172" s="52">
        <v>5478</v>
      </c>
      <c r="DA172" s="63" t="s">
        <v>1393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DA176" s="63" t="s">
        <v>1394</v>
      </c>
    </row>
    <row r="177" spans="1:105" ht="12" customHeight="1" x14ac:dyDescent="0.25">
      <c r="A177" s="109" t="s">
        <v>120</v>
      </c>
      <c r="B177" s="36"/>
      <c r="C177" s="36">
        <v>4887</v>
      </c>
      <c r="D177" s="36">
        <v>0</v>
      </c>
      <c r="E177" s="36">
        <v>768</v>
      </c>
      <c r="F177" s="36">
        <v>4649</v>
      </c>
      <c r="G177" s="36">
        <v>4506</v>
      </c>
      <c r="H177" s="36">
        <v>8699</v>
      </c>
      <c r="I177" s="36">
        <v>14921</v>
      </c>
      <c r="J177" s="36">
        <v>34286</v>
      </c>
      <c r="K177" s="36">
        <v>38233</v>
      </c>
      <c r="L177" s="36">
        <v>24765</v>
      </c>
      <c r="M177" s="36">
        <v>26780</v>
      </c>
      <c r="N177" s="36">
        <v>37377</v>
      </c>
      <c r="O177" s="36">
        <v>51227</v>
      </c>
      <c r="P177" s="36">
        <v>30845</v>
      </c>
      <c r="Q177" s="36">
        <v>40383</v>
      </c>
      <c r="R177" s="36">
        <v>29861</v>
      </c>
      <c r="S177" s="36">
        <v>33754</v>
      </c>
      <c r="T177" s="36">
        <v>36477</v>
      </c>
      <c r="U177" s="36">
        <v>36010</v>
      </c>
      <c r="V177" s="36">
        <v>28766</v>
      </c>
      <c r="W177" s="36">
        <v>42091</v>
      </c>
      <c r="DA177" s="60" t="s">
        <v>1395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1397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1398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1399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0</v>
      </c>
      <c r="D10" s="52">
        <f>RES_hhdet_in!D10-RES_hhdet_in_new!D10</f>
        <v>0</v>
      </c>
      <c r="E10" s="52">
        <f>RES_hhdet_in!E10-RES_hhdet_in_new!E10</f>
        <v>0</v>
      </c>
      <c r="F10" s="52">
        <f>RES_hhdet_in!F10-RES_hhdet_in_new!F10</f>
        <v>0</v>
      </c>
      <c r="G10" s="52">
        <f>RES_hhdet_in!G10-RES_hhdet_in_new!G10</f>
        <v>0</v>
      </c>
      <c r="H10" s="52">
        <f>RES_hhdet_in!H10-RES_hhdet_in_new!H10</f>
        <v>0</v>
      </c>
      <c r="I10" s="52">
        <f>RES_hhdet_in!I10-RES_hhdet_in_new!I10</f>
        <v>0</v>
      </c>
      <c r="J10" s="52">
        <f>RES_hhdet_in!J10-RES_hhdet_in_new!J10</f>
        <v>0</v>
      </c>
      <c r="K10" s="52">
        <f>RES_hhdet_in!K10-RES_hhdet_in_new!K10</f>
        <v>0</v>
      </c>
      <c r="L10" s="52">
        <f>RES_hhdet_in!L10-RES_hhdet_in_new!L10</f>
        <v>0</v>
      </c>
      <c r="M10" s="52">
        <f>RES_hhdet_in!M10-RES_hhdet_in_new!M10</f>
        <v>0</v>
      </c>
      <c r="N10" s="52">
        <f>RES_hhdet_in!N10-RES_hhdet_in_new!N10</f>
        <v>0</v>
      </c>
      <c r="O10" s="52">
        <f>RES_hhdet_in!O10-RES_hhdet_in_new!O10</f>
        <v>0</v>
      </c>
      <c r="P10" s="52">
        <f>RES_hhdet_in!P10-RES_hhdet_in_new!P10</f>
        <v>0</v>
      </c>
      <c r="Q10" s="52">
        <f>RES_hhdet_in!Q10-RES_hhdet_in_new!Q10</f>
        <v>0</v>
      </c>
      <c r="R10" s="52">
        <f>RES_hhdet_in!R10-RES_hhdet_in_new!R10</f>
        <v>0</v>
      </c>
      <c r="S10" s="52">
        <f>RES_hhdet_in!S10-RES_hhdet_in_new!S10</f>
        <v>0</v>
      </c>
      <c r="T10" s="52">
        <f>RES_hhdet_in!T10-RES_hhdet_in_new!T10</f>
        <v>0</v>
      </c>
      <c r="U10" s="52">
        <f>RES_hhdet_in!U10-RES_hhdet_in_new!U10</f>
        <v>0</v>
      </c>
      <c r="V10" s="52">
        <f>RES_hhdet_in!V10-RES_hhdet_in_new!V10</f>
        <v>0</v>
      </c>
      <c r="W10" s="52">
        <f>RES_hhdet_in!W10-RES_hhdet_in_new!W10</f>
        <v>0</v>
      </c>
      <c r="DA10" s="63" t="s">
        <v>1400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0</v>
      </c>
      <c r="D11" s="52">
        <f>RES_hhdet_in!D11-RES_hhdet_in_new!D11</f>
        <v>0</v>
      </c>
      <c r="E11" s="52">
        <f>RES_hhdet_in!E11-RES_hhdet_in_new!E11</f>
        <v>0</v>
      </c>
      <c r="F11" s="52">
        <f>RES_hhdet_in!F11-RES_hhdet_in_new!F11</f>
        <v>0</v>
      </c>
      <c r="G11" s="52">
        <f>RES_hhdet_in!G11-RES_hhdet_in_new!G11</f>
        <v>0</v>
      </c>
      <c r="H11" s="52">
        <f>RES_hhdet_in!H11-RES_hhdet_in_new!H11</f>
        <v>0</v>
      </c>
      <c r="I11" s="52">
        <f>RES_hhdet_in!I11-RES_hhdet_in_new!I11</f>
        <v>0</v>
      </c>
      <c r="J11" s="52">
        <f>RES_hhdet_in!J11-RES_hhdet_in_new!J11</f>
        <v>0</v>
      </c>
      <c r="K11" s="52">
        <f>RES_hhdet_in!K11-RES_hhdet_in_new!K11</f>
        <v>0</v>
      </c>
      <c r="L11" s="52">
        <f>RES_hhdet_in!L11-RES_hhdet_in_new!L11</f>
        <v>0</v>
      </c>
      <c r="M11" s="52">
        <f>RES_hhdet_in!M11-RES_hhdet_in_new!M11</f>
        <v>0</v>
      </c>
      <c r="N11" s="52">
        <f>RES_hhdet_in!N11-RES_hhdet_in_new!N11</f>
        <v>0</v>
      </c>
      <c r="O11" s="52">
        <f>RES_hhdet_in!O11-RES_hhdet_in_new!O11</f>
        <v>0</v>
      </c>
      <c r="P11" s="52">
        <f>RES_hhdet_in!P11-RES_hhdet_in_new!P11</f>
        <v>0</v>
      </c>
      <c r="Q11" s="52">
        <f>RES_hhdet_in!Q11-RES_hhdet_in_new!Q11</f>
        <v>0</v>
      </c>
      <c r="R11" s="52">
        <f>RES_hhdet_in!R11-RES_hhdet_in_new!R11</f>
        <v>0</v>
      </c>
      <c r="S11" s="52">
        <f>RES_hhdet_in!S11-RES_hhdet_in_new!S11</f>
        <v>0</v>
      </c>
      <c r="T11" s="52">
        <f>RES_hhdet_in!T11-RES_hhdet_in_new!T11</f>
        <v>0</v>
      </c>
      <c r="U11" s="52">
        <f>RES_hhdet_in!U11-RES_hhdet_in_new!U11</f>
        <v>0</v>
      </c>
      <c r="V11" s="52">
        <f>RES_hhdet_in!V11-RES_hhdet_in_new!V11</f>
        <v>0</v>
      </c>
      <c r="W11" s="52">
        <f>RES_hhdet_in!W11-RES_hhdet_in_new!W11</f>
        <v>0</v>
      </c>
      <c r="DA11" s="63" t="s">
        <v>1401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DA12" s="63" t="s">
        <v>1402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0</v>
      </c>
      <c r="D15" s="52">
        <f>RES_hhdet_in!D15-RES_hhdet_in_new!D15</f>
        <v>0</v>
      </c>
      <c r="E15" s="52">
        <f>RES_hhdet_in!E15-RES_hhdet_in_new!E15</f>
        <v>0</v>
      </c>
      <c r="F15" s="52">
        <f>RES_hhdet_in!F15-RES_hhdet_in_new!F15</f>
        <v>0</v>
      </c>
      <c r="G15" s="52">
        <f>RES_hhdet_in!G15-RES_hhdet_in_new!G15</f>
        <v>0</v>
      </c>
      <c r="H15" s="52">
        <f>RES_hhdet_in!H15-RES_hhdet_in_new!H15</f>
        <v>0</v>
      </c>
      <c r="I15" s="52">
        <f>RES_hhdet_in!I15-RES_hhdet_in_new!I15</f>
        <v>0</v>
      </c>
      <c r="J15" s="52">
        <f>RES_hhdet_in!J15-RES_hhdet_in_new!J15</f>
        <v>0</v>
      </c>
      <c r="K15" s="52">
        <f>RES_hhdet_in!K15-RES_hhdet_in_new!K15</f>
        <v>0</v>
      </c>
      <c r="L15" s="52">
        <f>RES_hhdet_in!L15-RES_hhdet_in_new!L15</f>
        <v>0</v>
      </c>
      <c r="M15" s="52">
        <f>RES_hhdet_in!M15-RES_hhdet_in_new!M15</f>
        <v>0</v>
      </c>
      <c r="N15" s="52">
        <f>RES_hhdet_in!N15-RES_hhdet_in_new!N15</f>
        <v>0</v>
      </c>
      <c r="O15" s="52">
        <f>RES_hhdet_in!O15-RES_hhdet_in_new!O15</f>
        <v>0</v>
      </c>
      <c r="P15" s="52">
        <f>RES_hhdet_in!P15-RES_hhdet_in_new!P15</f>
        <v>0</v>
      </c>
      <c r="Q15" s="52">
        <f>RES_hhdet_in!Q15-RES_hhdet_in_new!Q15</f>
        <v>0</v>
      </c>
      <c r="R15" s="52">
        <f>RES_hhdet_in!R15-RES_hhdet_in_new!R15</f>
        <v>0</v>
      </c>
      <c r="S15" s="52">
        <f>RES_hhdet_in!S15-RES_hhdet_in_new!S15</f>
        <v>0</v>
      </c>
      <c r="T15" s="52">
        <f>RES_hhdet_in!T15-RES_hhdet_in_new!T15</f>
        <v>0</v>
      </c>
      <c r="U15" s="52">
        <f>RES_hhdet_in!U15-RES_hhdet_in_new!U15</f>
        <v>0</v>
      </c>
      <c r="V15" s="52">
        <f>RES_hhdet_in!V15-RES_hhdet_in_new!V15</f>
        <v>0</v>
      </c>
      <c r="W15" s="52">
        <f>RES_hhdet_in!W15-RES_hhdet_in_new!W15</f>
        <v>0</v>
      </c>
      <c r="DA15" s="63" t="s">
        <v>1403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0</v>
      </c>
      <c r="D16" s="52">
        <f>RES_hhdet_in!D16-RES_hhdet_in_new!D16</f>
        <v>0</v>
      </c>
      <c r="E16" s="52">
        <f>RES_hhdet_in!E16-RES_hhdet_in_new!E16</f>
        <v>0</v>
      </c>
      <c r="F16" s="52">
        <f>RES_hhdet_in!F16-RES_hhdet_in_new!F16</f>
        <v>0</v>
      </c>
      <c r="G16" s="52">
        <f>RES_hhdet_in!G16-RES_hhdet_in_new!G16</f>
        <v>0</v>
      </c>
      <c r="H16" s="52">
        <f>RES_hhdet_in!H16-RES_hhdet_in_new!H16</f>
        <v>0</v>
      </c>
      <c r="I16" s="52">
        <f>RES_hhdet_in!I16-RES_hhdet_in_new!I16</f>
        <v>0</v>
      </c>
      <c r="J16" s="52">
        <f>RES_hhdet_in!J16-RES_hhdet_in_new!J16</f>
        <v>0</v>
      </c>
      <c r="K16" s="52">
        <f>RES_hhdet_in!K16-RES_hhdet_in_new!K16</f>
        <v>0</v>
      </c>
      <c r="L16" s="52">
        <f>RES_hhdet_in!L16-RES_hhdet_in_new!L16</f>
        <v>0</v>
      </c>
      <c r="M16" s="52">
        <f>RES_hhdet_in!M16-RES_hhdet_in_new!M16</f>
        <v>0</v>
      </c>
      <c r="N16" s="52">
        <f>RES_hhdet_in!N16-RES_hhdet_in_new!N16</f>
        <v>0</v>
      </c>
      <c r="O16" s="52">
        <f>RES_hhdet_in!O16-RES_hhdet_in_new!O16</f>
        <v>0</v>
      </c>
      <c r="P16" s="52">
        <f>RES_hhdet_in!P16-RES_hhdet_in_new!P16</f>
        <v>0</v>
      </c>
      <c r="Q16" s="52">
        <f>RES_hhdet_in!Q16-RES_hhdet_in_new!Q16</f>
        <v>0</v>
      </c>
      <c r="R16" s="52">
        <f>RES_hhdet_in!R16-RES_hhdet_in_new!R16</f>
        <v>0</v>
      </c>
      <c r="S16" s="52">
        <f>RES_hhdet_in!S16-RES_hhdet_in_new!S16</f>
        <v>0</v>
      </c>
      <c r="T16" s="52">
        <f>RES_hhdet_in!T16-RES_hhdet_in_new!T16</f>
        <v>0</v>
      </c>
      <c r="U16" s="52">
        <f>RES_hhdet_in!U16-RES_hhdet_in_new!U16</f>
        <v>0</v>
      </c>
      <c r="V16" s="52">
        <f>RES_hhdet_in!V16-RES_hhdet_in_new!V16</f>
        <v>0</v>
      </c>
      <c r="W16" s="52">
        <f>RES_hhdet_in!W16-RES_hhdet_in_new!W16</f>
        <v>0</v>
      </c>
      <c r="DA16" s="63" t="s">
        <v>1404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1405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1406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1407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1408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363</v>
      </c>
      <c r="E26" s="52">
        <v>243</v>
      </c>
      <c r="F26" s="52">
        <v>178</v>
      </c>
      <c r="G26" s="52">
        <v>207</v>
      </c>
      <c r="H26" s="52">
        <v>137</v>
      </c>
      <c r="I26" s="52">
        <v>136</v>
      </c>
      <c r="J26" s="52">
        <v>30</v>
      </c>
      <c r="K26" s="52">
        <v>3</v>
      </c>
      <c r="L26" s="52">
        <v>0</v>
      </c>
      <c r="M26" s="52">
        <v>0</v>
      </c>
      <c r="N26" s="52">
        <v>108</v>
      </c>
      <c r="O26" s="52">
        <v>132</v>
      </c>
      <c r="P26" s="52">
        <v>137</v>
      </c>
      <c r="Q26" s="52">
        <v>0</v>
      </c>
      <c r="R26" s="52">
        <v>43</v>
      </c>
      <c r="S26" s="52">
        <v>99</v>
      </c>
      <c r="T26" s="52">
        <v>189</v>
      </c>
      <c r="U26" s="52">
        <v>154</v>
      </c>
      <c r="V26" s="52">
        <v>133</v>
      </c>
      <c r="W26" s="52">
        <v>45</v>
      </c>
      <c r="DA26" s="63" t="s">
        <v>1409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1</v>
      </c>
      <c r="F29" s="52">
        <v>2</v>
      </c>
      <c r="G29" s="52">
        <v>2</v>
      </c>
      <c r="H29" s="52">
        <v>2</v>
      </c>
      <c r="I29" s="52">
        <v>1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1</v>
      </c>
      <c r="P29" s="52">
        <v>2</v>
      </c>
      <c r="Q29" s="52">
        <v>3</v>
      </c>
      <c r="R29" s="52">
        <v>2</v>
      </c>
      <c r="S29" s="52">
        <v>0</v>
      </c>
      <c r="T29" s="52">
        <v>2</v>
      </c>
      <c r="U29" s="52">
        <v>3</v>
      </c>
      <c r="V29" s="52">
        <v>4</v>
      </c>
      <c r="W29" s="52">
        <v>3</v>
      </c>
      <c r="DA29" s="63" t="s">
        <v>1410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0</v>
      </c>
      <c r="D31" s="52">
        <f>RES_hhdet_in!D31-RES_hhdet_in_new!D31</f>
        <v>2</v>
      </c>
      <c r="E31" s="52">
        <f>RES_hhdet_in!E31-RES_hhdet_in_new!E31</f>
        <v>1</v>
      </c>
      <c r="F31" s="52">
        <f>RES_hhdet_in!F31-RES_hhdet_in_new!F31</f>
        <v>1</v>
      </c>
      <c r="G31" s="52">
        <f>RES_hhdet_in!G31-RES_hhdet_in_new!G31</f>
        <v>1</v>
      </c>
      <c r="H31" s="52">
        <f>RES_hhdet_in!H31-RES_hhdet_in_new!H31</f>
        <v>0</v>
      </c>
      <c r="I31" s="52">
        <f>RES_hhdet_in!I31-RES_hhdet_in_new!I31</f>
        <v>1</v>
      </c>
      <c r="J31" s="52">
        <f>RES_hhdet_in!J31-RES_hhdet_in_new!J31</f>
        <v>0</v>
      </c>
      <c r="K31" s="52">
        <f>RES_hhdet_in!K31-RES_hhdet_in_new!K31</f>
        <v>0</v>
      </c>
      <c r="L31" s="52">
        <f>RES_hhdet_in!L31-RES_hhdet_in_new!L31</f>
        <v>0</v>
      </c>
      <c r="M31" s="52">
        <f>RES_hhdet_in!M31-RES_hhdet_in_new!M31</f>
        <v>0</v>
      </c>
      <c r="N31" s="52">
        <f>RES_hhdet_in!N31-RES_hhdet_in_new!N31</f>
        <v>1</v>
      </c>
      <c r="O31" s="52">
        <f>RES_hhdet_in!O31-RES_hhdet_in_new!O31</f>
        <v>1</v>
      </c>
      <c r="P31" s="52">
        <f>RES_hhdet_in!P31-RES_hhdet_in_new!P31</f>
        <v>0</v>
      </c>
      <c r="Q31" s="52">
        <f>RES_hhdet_in!Q31-RES_hhdet_in_new!Q31</f>
        <v>0</v>
      </c>
      <c r="R31" s="52">
        <f>RES_hhdet_in!R31-RES_hhdet_in_new!R31</f>
        <v>0</v>
      </c>
      <c r="S31" s="52">
        <f>RES_hhdet_in!S31-RES_hhdet_in_new!S31</f>
        <v>0</v>
      </c>
      <c r="T31" s="52">
        <f>RES_hhdet_in!T31-RES_hhdet_in_new!T31</f>
        <v>0</v>
      </c>
      <c r="U31" s="52">
        <f>RES_hhdet_in!U31-RES_hhdet_in_new!U31</f>
        <v>0</v>
      </c>
      <c r="V31" s="52">
        <f>RES_hhdet_in!V31-RES_hhdet_in_new!V31</f>
        <v>0</v>
      </c>
      <c r="W31" s="52">
        <f>RES_hhdet_in!W31-RES_hhdet_in_new!W31</f>
        <v>0</v>
      </c>
      <c r="DA31" s="63" t="s">
        <v>1411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0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0</v>
      </c>
      <c r="L32" s="52">
        <f>RES_hhdet_in!L32-RES_hhdet_in_new!L32</f>
        <v>0</v>
      </c>
      <c r="M32" s="52">
        <f>RES_hhdet_in!M32-RES_hhdet_in_new!M32</f>
        <v>0</v>
      </c>
      <c r="N32" s="52">
        <f>RES_hhdet_in!N32-RES_hhdet_in_new!N32</f>
        <v>0</v>
      </c>
      <c r="O32" s="52">
        <f>RES_hhdet_in!O32-RES_hhdet_in_new!O32</f>
        <v>0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0</v>
      </c>
      <c r="S32" s="52">
        <f>RES_hhdet_in!S32-RES_hhdet_in_new!S32</f>
        <v>0</v>
      </c>
      <c r="T32" s="52">
        <f>RES_hhdet_in!T32-RES_hhdet_in_new!T32</f>
        <v>0</v>
      </c>
      <c r="U32" s="52">
        <f>RES_hhdet_in!U32-RES_hhdet_in_new!U32</f>
        <v>0</v>
      </c>
      <c r="V32" s="52">
        <f>RES_hhdet_in!V32-RES_hhdet_in_new!V32</f>
        <v>0</v>
      </c>
      <c r="W32" s="52">
        <f>RES_hhdet_in!W32-RES_hhdet_in_new!W32</f>
        <v>0</v>
      </c>
      <c r="DA32" s="63" t="s">
        <v>1412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0</v>
      </c>
      <c r="D35" s="52">
        <f>RES_hhdet_in!D35-RES_hhdet_in_new!D35</f>
        <v>317</v>
      </c>
      <c r="E35" s="52">
        <f>RES_hhdet_in!E35-RES_hhdet_in_new!E35</f>
        <v>222</v>
      </c>
      <c r="F35" s="52">
        <f>RES_hhdet_in!F35-RES_hhdet_in_new!F35</f>
        <v>169</v>
      </c>
      <c r="G35" s="52">
        <f>RES_hhdet_in!G35-RES_hhdet_in_new!G35</f>
        <v>204</v>
      </c>
      <c r="H35" s="52">
        <f>RES_hhdet_in!H35-RES_hhdet_in_new!H35</f>
        <v>166</v>
      </c>
      <c r="I35" s="52">
        <f>RES_hhdet_in!I35-RES_hhdet_in_new!I35</f>
        <v>129</v>
      </c>
      <c r="J35" s="52">
        <f>RES_hhdet_in!J35-RES_hhdet_in_new!J35</f>
        <v>144</v>
      </c>
      <c r="K35" s="52">
        <f>RES_hhdet_in!K35-RES_hhdet_in_new!K35</f>
        <v>208</v>
      </c>
      <c r="L35" s="52">
        <f>RES_hhdet_in!L35-RES_hhdet_in_new!L35</f>
        <v>270</v>
      </c>
      <c r="M35" s="52">
        <f>RES_hhdet_in!M35-RES_hhdet_in_new!M35</f>
        <v>229</v>
      </c>
      <c r="N35" s="52">
        <f>RES_hhdet_in!N35-RES_hhdet_in_new!N35</f>
        <v>279</v>
      </c>
      <c r="O35" s="52">
        <f>RES_hhdet_in!O35-RES_hhdet_in_new!O35</f>
        <v>254</v>
      </c>
      <c r="P35" s="52">
        <f>RES_hhdet_in!P35-RES_hhdet_in_new!P35</f>
        <v>221</v>
      </c>
      <c r="Q35" s="52">
        <f>RES_hhdet_in!Q35-RES_hhdet_in_new!Q35</f>
        <v>61</v>
      </c>
      <c r="R35" s="52">
        <f>RES_hhdet_in!R35-RES_hhdet_in_new!R35</f>
        <v>112</v>
      </c>
      <c r="S35" s="52">
        <f>RES_hhdet_in!S35-RES_hhdet_in_new!S35</f>
        <v>144</v>
      </c>
      <c r="T35" s="52">
        <f>RES_hhdet_in!T35-RES_hhdet_in_new!T35</f>
        <v>250</v>
      </c>
      <c r="U35" s="52">
        <f>RES_hhdet_in!U35-RES_hhdet_in_new!U35</f>
        <v>249</v>
      </c>
      <c r="V35" s="52">
        <f>RES_hhdet_in!V35-RES_hhdet_in_new!V35</f>
        <v>267</v>
      </c>
      <c r="W35" s="52">
        <f>RES_hhdet_in!W35-RES_hhdet_in_new!W35</f>
        <v>193</v>
      </c>
      <c r="DA35" s="63" t="s">
        <v>1413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0</v>
      </c>
      <c r="D36" s="52">
        <f>RES_hhdet_in!D36-RES_hhdet_in_new!D36</f>
        <v>44</v>
      </c>
      <c r="E36" s="52">
        <f>RES_hhdet_in!E36-RES_hhdet_in_new!E36</f>
        <v>21</v>
      </c>
      <c r="F36" s="52">
        <f>RES_hhdet_in!F36-RES_hhdet_in_new!F36</f>
        <v>14</v>
      </c>
      <c r="G36" s="52">
        <f>RES_hhdet_in!G36-RES_hhdet_in_new!G36</f>
        <v>24</v>
      </c>
      <c r="H36" s="52">
        <f>RES_hhdet_in!H36-RES_hhdet_in_new!H36</f>
        <v>18</v>
      </c>
      <c r="I36" s="52">
        <f>RES_hhdet_in!I36-RES_hhdet_in_new!I36</f>
        <v>96</v>
      </c>
      <c r="J36" s="52">
        <f>RES_hhdet_in!J36-RES_hhdet_in_new!J36</f>
        <v>35</v>
      </c>
      <c r="K36" s="52">
        <f>RES_hhdet_in!K36-RES_hhdet_in_new!K36</f>
        <v>18</v>
      </c>
      <c r="L36" s="52">
        <f>RES_hhdet_in!L36-RES_hhdet_in_new!L36</f>
        <v>40</v>
      </c>
      <c r="M36" s="52">
        <f>RES_hhdet_in!M36-RES_hhdet_in_new!M36</f>
        <v>30</v>
      </c>
      <c r="N36" s="52">
        <f>RES_hhdet_in!N36-RES_hhdet_in_new!N36</f>
        <v>39</v>
      </c>
      <c r="O36" s="52">
        <f>RES_hhdet_in!O36-RES_hhdet_in_new!O36</f>
        <v>38</v>
      </c>
      <c r="P36" s="52">
        <f>RES_hhdet_in!P36-RES_hhdet_in_new!P36</f>
        <v>46</v>
      </c>
      <c r="Q36" s="52">
        <f>RES_hhdet_in!Q36-RES_hhdet_in_new!Q36</f>
        <v>13</v>
      </c>
      <c r="R36" s="52">
        <f>RES_hhdet_in!R36-RES_hhdet_in_new!R36</f>
        <v>10</v>
      </c>
      <c r="S36" s="52">
        <f>RES_hhdet_in!S36-RES_hhdet_in_new!S36</f>
        <v>17</v>
      </c>
      <c r="T36" s="52">
        <f>RES_hhdet_in!T36-RES_hhdet_in_new!T36</f>
        <v>28</v>
      </c>
      <c r="U36" s="52">
        <f>RES_hhdet_in!U36-RES_hhdet_in_new!U36</f>
        <v>28</v>
      </c>
      <c r="V36" s="52">
        <f>RES_hhdet_in!V36-RES_hhdet_in_new!V36</f>
        <v>31</v>
      </c>
      <c r="W36" s="52">
        <f>RES_hhdet_in!W36-RES_hhdet_in_new!W36</f>
        <v>24</v>
      </c>
      <c r="DA36" s="63" t="s">
        <v>1414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1415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363</v>
      </c>
      <c r="E41" s="36">
        <v>244</v>
      </c>
      <c r="F41" s="36">
        <v>184</v>
      </c>
      <c r="G41" s="36">
        <v>230</v>
      </c>
      <c r="H41" s="36">
        <v>184</v>
      </c>
      <c r="I41" s="36">
        <v>224</v>
      </c>
      <c r="J41" s="36">
        <v>181</v>
      </c>
      <c r="K41" s="36">
        <v>234</v>
      </c>
      <c r="L41" s="36">
        <v>302</v>
      </c>
      <c r="M41" s="36">
        <v>268</v>
      </c>
      <c r="N41" s="36">
        <v>310</v>
      </c>
      <c r="O41" s="36">
        <v>302</v>
      </c>
      <c r="P41" s="36">
        <v>266</v>
      </c>
      <c r="Q41" s="36">
        <v>73</v>
      </c>
      <c r="R41" s="36">
        <v>118</v>
      </c>
      <c r="S41" s="36">
        <v>167</v>
      </c>
      <c r="T41" s="36">
        <v>280</v>
      </c>
      <c r="U41" s="36">
        <v>277</v>
      </c>
      <c r="V41" s="36">
        <v>301</v>
      </c>
      <c r="W41" s="36">
        <v>216</v>
      </c>
      <c r="DA41" s="60" t="s">
        <v>1416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1417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3386</v>
      </c>
      <c r="D45" s="52">
        <v>0</v>
      </c>
      <c r="E45" s="52">
        <v>0</v>
      </c>
      <c r="F45" s="52">
        <v>0</v>
      </c>
      <c r="G45" s="52">
        <v>7636</v>
      </c>
      <c r="H45" s="52">
        <v>52</v>
      </c>
      <c r="I45" s="52">
        <v>3309</v>
      </c>
      <c r="J45" s="52">
        <v>29</v>
      </c>
      <c r="K45" s="52">
        <v>3202</v>
      </c>
      <c r="L45" s="52">
        <v>5707</v>
      </c>
      <c r="M45" s="52">
        <v>15845</v>
      </c>
      <c r="N45" s="52">
        <v>21673</v>
      </c>
      <c r="O45" s="52">
        <v>18908</v>
      </c>
      <c r="P45" s="52">
        <v>1087</v>
      </c>
      <c r="Q45" s="52">
        <v>312</v>
      </c>
      <c r="R45" s="52">
        <v>1</v>
      </c>
      <c r="S45" s="52">
        <v>0</v>
      </c>
      <c r="T45" s="52">
        <v>623</v>
      </c>
      <c r="U45" s="52">
        <v>5012</v>
      </c>
      <c r="V45" s="52">
        <v>8676</v>
      </c>
      <c r="W45" s="52">
        <v>7657</v>
      </c>
      <c r="DA45" s="63" t="s">
        <v>1418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125</v>
      </c>
      <c r="D48" s="52">
        <v>110</v>
      </c>
      <c r="E48" s="52">
        <v>8</v>
      </c>
      <c r="F48" s="52">
        <v>0</v>
      </c>
      <c r="G48" s="52">
        <v>1</v>
      </c>
      <c r="H48" s="52">
        <v>40</v>
      </c>
      <c r="I48" s="52">
        <v>25</v>
      </c>
      <c r="J48" s="52">
        <v>8</v>
      </c>
      <c r="K48" s="52">
        <v>9</v>
      </c>
      <c r="L48" s="52">
        <v>16</v>
      </c>
      <c r="M48" s="52">
        <v>39</v>
      </c>
      <c r="N48" s="52">
        <v>138</v>
      </c>
      <c r="O48" s="52">
        <v>238</v>
      </c>
      <c r="P48" s="52">
        <v>276</v>
      </c>
      <c r="Q48" s="52">
        <v>135</v>
      </c>
      <c r="R48" s="52">
        <v>21</v>
      </c>
      <c r="S48" s="52">
        <v>4</v>
      </c>
      <c r="T48" s="52">
        <v>0</v>
      </c>
      <c r="U48" s="52">
        <v>7</v>
      </c>
      <c r="V48" s="52">
        <v>71</v>
      </c>
      <c r="W48" s="52">
        <v>158</v>
      </c>
      <c r="DA48" s="63" t="s">
        <v>1419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3579</v>
      </c>
      <c r="D50" s="52">
        <f>RES_hhdet_in!D50-RES_hhdet_in_new!D50</f>
        <v>7761</v>
      </c>
      <c r="E50" s="52">
        <f>RES_hhdet_in!E50-RES_hhdet_in_new!E50</f>
        <v>15030</v>
      </c>
      <c r="F50" s="52">
        <f>RES_hhdet_in!F50-RES_hhdet_in_new!F50</f>
        <v>28783</v>
      </c>
      <c r="G50" s="52">
        <f>RES_hhdet_in!G50-RES_hhdet_in_new!G50</f>
        <v>6429</v>
      </c>
      <c r="H50" s="52">
        <f>RES_hhdet_in!H50-RES_hhdet_in_new!H50</f>
        <v>25088</v>
      </c>
      <c r="I50" s="52">
        <f>RES_hhdet_in!I50-RES_hhdet_in_new!I50</f>
        <v>19994</v>
      </c>
      <c r="J50" s="52">
        <f>RES_hhdet_in!J50-RES_hhdet_in_new!J50</f>
        <v>24105</v>
      </c>
      <c r="K50" s="52">
        <f>RES_hhdet_in!K50-RES_hhdet_in_new!K50</f>
        <v>17559</v>
      </c>
      <c r="L50" s="52">
        <f>RES_hhdet_in!L50-RES_hhdet_in_new!L50</f>
        <v>16030</v>
      </c>
      <c r="M50" s="52">
        <f>RES_hhdet_in!M50-RES_hhdet_in_new!M50</f>
        <v>19803</v>
      </c>
      <c r="N50" s="52">
        <f>RES_hhdet_in!N50-RES_hhdet_in_new!N50</f>
        <v>21206</v>
      </c>
      <c r="O50" s="52">
        <f>RES_hhdet_in!O50-RES_hhdet_in_new!O50</f>
        <v>18545</v>
      </c>
      <c r="P50" s="52">
        <f>RES_hhdet_in!P50-RES_hhdet_in_new!P50</f>
        <v>903</v>
      </c>
      <c r="Q50" s="52">
        <f>RES_hhdet_in!Q50-RES_hhdet_in_new!Q50</f>
        <v>2048</v>
      </c>
      <c r="R50" s="52">
        <f>RES_hhdet_in!R50-RES_hhdet_in_new!R50</f>
        <v>6890</v>
      </c>
      <c r="S50" s="52">
        <f>RES_hhdet_in!S50-RES_hhdet_in_new!S50</f>
        <v>4419</v>
      </c>
      <c r="T50" s="52">
        <f>RES_hhdet_in!T50-RES_hhdet_in_new!T50</f>
        <v>2274</v>
      </c>
      <c r="U50" s="52">
        <f>RES_hhdet_in!U50-RES_hhdet_in_new!U50</f>
        <v>3133</v>
      </c>
      <c r="V50" s="52">
        <f>RES_hhdet_in!V50-RES_hhdet_in_new!V50</f>
        <v>3289</v>
      </c>
      <c r="W50" s="52">
        <f>RES_hhdet_in!W50-RES_hhdet_in_new!W50</f>
        <v>14966</v>
      </c>
      <c r="DA50" s="63" t="s">
        <v>1420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0</v>
      </c>
      <c r="D51" s="52">
        <f>RES_hhdet_in!D51-RES_hhdet_in_new!D51</f>
        <v>13</v>
      </c>
      <c r="E51" s="52">
        <f>RES_hhdet_in!E51-RES_hhdet_in_new!E51</f>
        <v>6</v>
      </c>
      <c r="F51" s="52">
        <f>RES_hhdet_in!F51-RES_hhdet_in_new!F51</f>
        <v>0</v>
      </c>
      <c r="G51" s="52">
        <f>RES_hhdet_in!G51-RES_hhdet_in_new!G51</f>
        <v>32</v>
      </c>
      <c r="H51" s="52">
        <f>RES_hhdet_in!H51-RES_hhdet_in_new!H51</f>
        <v>0</v>
      </c>
      <c r="I51" s="52">
        <f>RES_hhdet_in!I51-RES_hhdet_in_new!I51</f>
        <v>68</v>
      </c>
      <c r="J51" s="52">
        <f>RES_hhdet_in!J51-RES_hhdet_in_new!J51</f>
        <v>51</v>
      </c>
      <c r="K51" s="52">
        <f>RES_hhdet_in!K51-RES_hhdet_in_new!K51</f>
        <v>0</v>
      </c>
      <c r="L51" s="52">
        <f>RES_hhdet_in!L51-RES_hhdet_in_new!L51</f>
        <v>0</v>
      </c>
      <c r="M51" s="52">
        <f>RES_hhdet_in!M51-RES_hhdet_in_new!M51</f>
        <v>15</v>
      </c>
      <c r="N51" s="52">
        <f>RES_hhdet_in!N51-RES_hhdet_in_new!N51</f>
        <v>43</v>
      </c>
      <c r="O51" s="52">
        <f>RES_hhdet_in!O51-RES_hhdet_in_new!O51</f>
        <v>27</v>
      </c>
      <c r="P51" s="52">
        <f>RES_hhdet_in!P51-RES_hhdet_in_new!P51</f>
        <v>0</v>
      </c>
      <c r="Q51" s="52">
        <f>RES_hhdet_in!Q51-RES_hhdet_in_new!Q51</f>
        <v>0</v>
      </c>
      <c r="R51" s="52">
        <f>RES_hhdet_in!R51-RES_hhdet_in_new!R51</f>
        <v>0</v>
      </c>
      <c r="S51" s="52">
        <f>RES_hhdet_in!S51-RES_hhdet_in_new!S51</f>
        <v>0</v>
      </c>
      <c r="T51" s="52">
        <f>RES_hhdet_in!T51-RES_hhdet_in_new!T51</f>
        <v>0</v>
      </c>
      <c r="U51" s="52">
        <f>RES_hhdet_in!U51-RES_hhdet_in_new!U51</f>
        <v>0</v>
      </c>
      <c r="V51" s="52">
        <f>RES_hhdet_in!V51-RES_hhdet_in_new!V51</f>
        <v>13</v>
      </c>
      <c r="W51" s="52">
        <f>RES_hhdet_in!W51-RES_hhdet_in_new!W51</f>
        <v>0</v>
      </c>
      <c r="DA51" s="63" t="s">
        <v>1421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783</v>
      </c>
      <c r="D54" s="52">
        <f>RES_hhdet_in!D54-RES_hhdet_in_new!D54</f>
        <v>666</v>
      </c>
      <c r="E54" s="52">
        <f>RES_hhdet_in!E54-RES_hhdet_in_new!E54</f>
        <v>939</v>
      </c>
      <c r="F54" s="52">
        <f>RES_hhdet_in!F54-RES_hhdet_in_new!F54</f>
        <v>854</v>
      </c>
      <c r="G54" s="52">
        <f>RES_hhdet_in!G54-RES_hhdet_in_new!G54</f>
        <v>1264</v>
      </c>
      <c r="H54" s="52">
        <f>RES_hhdet_in!H54-RES_hhdet_in_new!H54</f>
        <v>1082</v>
      </c>
      <c r="I54" s="52">
        <f>RES_hhdet_in!I54-RES_hhdet_in_new!I54</f>
        <v>170</v>
      </c>
      <c r="J54" s="52">
        <f>RES_hhdet_in!J54-RES_hhdet_in_new!J54</f>
        <v>0</v>
      </c>
      <c r="K54" s="52">
        <f>RES_hhdet_in!K54-RES_hhdet_in_new!K54</f>
        <v>0</v>
      </c>
      <c r="L54" s="52">
        <f>RES_hhdet_in!L54-RES_hhdet_in_new!L54</f>
        <v>119</v>
      </c>
      <c r="M54" s="52">
        <f>RES_hhdet_in!M54-RES_hhdet_in_new!M54</f>
        <v>568</v>
      </c>
      <c r="N54" s="52">
        <f>RES_hhdet_in!N54-RES_hhdet_in_new!N54</f>
        <v>641</v>
      </c>
      <c r="O54" s="52">
        <f>RES_hhdet_in!O54-RES_hhdet_in_new!O54</f>
        <v>669</v>
      </c>
      <c r="P54" s="52">
        <f>RES_hhdet_in!P54-RES_hhdet_in_new!P54</f>
        <v>204</v>
      </c>
      <c r="Q54" s="52">
        <f>RES_hhdet_in!Q54-RES_hhdet_in_new!Q54</f>
        <v>94</v>
      </c>
      <c r="R54" s="52">
        <f>RES_hhdet_in!R54-RES_hhdet_in_new!R54</f>
        <v>23</v>
      </c>
      <c r="S54" s="52">
        <f>RES_hhdet_in!S54-RES_hhdet_in_new!S54</f>
        <v>547</v>
      </c>
      <c r="T54" s="52">
        <f>RES_hhdet_in!T54-RES_hhdet_in_new!T54</f>
        <v>537</v>
      </c>
      <c r="U54" s="52">
        <f>RES_hhdet_in!U54-RES_hhdet_in_new!U54</f>
        <v>3866</v>
      </c>
      <c r="V54" s="52">
        <f>RES_hhdet_in!V54-RES_hhdet_in_new!V54</f>
        <v>4831</v>
      </c>
      <c r="W54" s="52">
        <f>RES_hhdet_in!W54-RES_hhdet_in_new!W54</f>
        <v>17405</v>
      </c>
      <c r="DA54" s="63" t="s">
        <v>1422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80</v>
      </c>
      <c r="D55" s="52">
        <f>RES_hhdet_in!D55-RES_hhdet_in_new!D55</f>
        <v>92</v>
      </c>
      <c r="E55" s="52">
        <f>RES_hhdet_in!E55-RES_hhdet_in_new!E55</f>
        <v>88</v>
      </c>
      <c r="F55" s="52">
        <f>RES_hhdet_in!F55-RES_hhdet_in_new!F55</f>
        <v>75</v>
      </c>
      <c r="G55" s="52">
        <f>RES_hhdet_in!G55-RES_hhdet_in_new!G55</f>
        <v>149</v>
      </c>
      <c r="H55" s="52">
        <f>RES_hhdet_in!H55-RES_hhdet_in_new!H55</f>
        <v>124</v>
      </c>
      <c r="I55" s="52">
        <f>RES_hhdet_in!I55-RES_hhdet_in_new!I55</f>
        <v>128</v>
      </c>
      <c r="J55" s="52">
        <f>RES_hhdet_in!J55-RES_hhdet_in_new!J55</f>
        <v>0</v>
      </c>
      <c r="K55" s="52">
        <f>RES_hhdet_in!K55-RES_hhdet_in_new!K55</f>
        <v>0</v>
      </c>
      <c r="L55" s="52">
        <f>RES_hhdet_in!L55-RES_hhdet_in_new!L55</f>
        <v>18</v>
      </c>
      <c r="M55" s="52">
        <f>RES_hhdet_in!M55-RES_hhdet_in_new!M55</f>
        <v>71</v>
      </c>
      <c r="N55" s="52">
        <f>RES_hhdet_in!N55-RES_hhdet_in_new!N55</f>
        <v>96</v>
      </c>
      <c r="O55" s="52">
        <f>RES_hhdet_in!O55-RES_hhdet_in_new!O55</f>
        <v>106</v>
      </c>
      <c r="P55" s="52">
        <f>RES_hhdet_in!P55-RES_hhdet_in_new!P55</f>
        <v>40</v>
      </c>
      <c r="Q55" s="52">
        <f>RES_hhdet_in!Q55-RES_hhdet_in_new!Q55</f>
        <v>22</v>
      </c>
      <c r="R55" s="52">
        <f>RES_hhdet_in!R55-RES_hhdet_in_new!R55</f>
        <v>3</v>
      </c>
      <c r="S55" s="52">
        <f>RES_hhdet_in!S55-RES_hhdet_in_new!S55</f>
        <v>59</v>
      </c>
      <c r="T55" s="52">
        <f>RES_hhdet_in!T55-RES_hhdet_in_new!T55</f>
        <v>62</v>
      </c>
      <c r="U55" s="52">
        <f>RES_hhdet_in!U55-RES_hhdet_in_new!U55</f>
        <v>496</v>
      </c>
      <c r="V55" s="52">
        <f>RES_hhdet_in!V55-RES_hhdet_in_new!V55</f>
        <v>692</v>
      </c>
      <c r="W55" s="52">
        <f>RES_hhdet_in!W55-RES_hhdet_in_new!W55</f>
        <v>2616</v>
      </c>
      <c r="DA55" s="63" t="s">
        <v>1423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1424</v>
      </c>
    </row>
    <row r="60" spans="1:105" ht="12" customHeight="1" x14ac:dyDescent="0.25">
      <c r="A60" s="109" t="s">
        <v>120</v>
      </c>
      <c r="B60" s="36"/>
      <c r="C60" s="36">
        <v>33072</v>
      </c>
      <c r="D60" s="36">
        <v>21583</v>
      </c>
      <c r="E60" s="36">
        <v>29833</v>
      </c>
      <c r="F60" s="36">
        <v>27127</v>
      </c>
      <c r="G60" s="36">
        <v>53334</v>
      </c>
      <c r="H60" s="36">
        <v>37008</v>
      </c>
      <c r="I60" s="36">
        <v>10082</v>
      </c>
      <c r="J60" s="36">
        <v>1633</v>
      </c>
      <c r="K60" s="36">
        <v>5507</v>
      </c>
      <c r="L60" s="36">
        <v>7044</v>
      </c>
      <c r="M60" s="36">
        <v>17997</v>
      </c>
      <c r="N60" s="36">
        <v>24989</v>
      </c>
      <c r="O60" s="36">
        <v>23974</v>
      </c>
      <c r="P60" s="36">
        <v>4426</v>
      </c>
      <c r="Q60" s="36">
        <v>6278</v>
      </c>
      <c r="R60" s="36">
        <v>4306</v>
      </c>
      <c r="S60" s="36">
        <v>11781</v>
      </c>
      <c r="T60" s="36">
        <v>17835</v>
      </c>
      <c r="U60" s="36">
        <v>24281</v>
      </c>
      <c r="V60" s="36">
        <v>24972</v>
      </c>
      <c r="W60" s="36">
        <v>17695</v>
      </c>
      <c r="DA60" s="60" t="s">
        <v>1425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1426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955</v>
      </c>
      <c r="D64" s="52">
        <v>0</v>
      </c>
      <c r="E64" s="52">
        <v>0</v>
      </c>
      <c r="F64" s="52">
        <v>0</v>
      </c>
      <c r="G64" s="52">
        <v>0</v>
      </c>
      <c r="H64" s="52">
        <v>630</v>
      </c>
      <c r="I64" s="52">
        <v>7791</v>
      </c>
      <c r="J64" s="52">
        <v>9872</v>
      </c>
      <c r="K64" s="52">
        <v>7024</v>
      </c>
      <c r="L64" s="52">
        <v>992</v>
      </c>
      <c r="M64" s="52">
        <v>1</v>
      </c>
      <c r="N64" s="52">
        <v>0</v>
      </c>
      <c r="O64" s="52">
        <v>70</v>
      </c>
      <c r="P64" s="52">
        <v>491</v>
      </c>
      <c r="Q64" s="52">
        <v>231</v>
      </c>
      <c r="R64" s="52">
        <v>0</v>
      </c>
      <c r="S64" s="52">
        <v>0</v>
      </c>
      <c r="T64" s="52">
        <v>0</v>
      </c>
      <c r="U64" s="52">
        <v>2</v>
      </c>
      <c r="V64" s="52">
        <v>2</v>
      </c>
      <c r="W64" s="52">
        <v>0</v>
      </c>
      <c r="DA64" s="63" t="s">
        <v>1427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17</v>
      </c>
      <c r="D67" s="52">
        <v>13</v>
      </c>
      <c r="E67" s="52">
        <v>2</v>
      </c>
      <c r="F67" s="52">
        <v>0</v>
      </c>
      <c r="G67" s="52">
        <v>0</v>
      </c>
      <c r="H67" s="52">
        <v>2</v>
      </c>
      <c r="I67" s="52">
        <v>2</v>
      </c>
      <c r="J67" s="52">
        <v>21</v>
      </c>
      <c r="K67" s="52">
        <v>77</v>
      </c>
      <c r="L67" s="52">
        <v>94</v>
      </c>
      <c r="M67" s="52">
        <v>42</v>
      </c>
      <c r="N67" s="52">
        <v>9</v>
      </c>
      <c r="O67" s="52">
        <v>2</v>
      </c>
      <c r="P67" s="52">
        <v>1</v>
      </c>
      <c r="Q67" s="52">
        <v>7</v>
      </c>
      <c r="R67" s="52">
        <v>11</v>
      </c>
      <c r="S67" s="52">
        <v>3</v>
      </c>
      <c r="T67" s="52">
        <v>0</v>
      </c>
      <c r="U67" s="52">
        <v>0</v>
      </c>
      <c r="V67" s="52">
        <v>0</v>
      </c>
      <c r="W67" s="52">
        <v>0</v>
      </c>
      <c r="DA67" s="63" t="s">
        <v>1428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957</v>
      </c>
      <c r="D69" s="52">
        <f>RES_hhdet_in!D69-RES_hhdet_in_new!D69</f>
        <v>4541</v>
      </c>
      <c r="E69" s="52">
        <f>RES_hhdet_in!E69-RES_hhdet_in_new!E69</f>
        <v>4430</v>
      </c>
      <c r="F69" s="52">
        <f>RES_hhdet_in!F69-RES_hhdet_in_new!F69</f>
        <v>3186</v>
      </c>
      <c r="G69" s="52">
        <f>RES_hhdet_in!G69-RES_hhdet_in_new!G69</f>
        <v>2057</v>
      </c>
      <c r="H69" s="52">
        <f>RES_hhdet_in!H69-RES_hhdet_in_new!H69</f>
        <v>485</v>
      </c>
      <c r="I69" s="52">
        <f>RES_hhdet_in!I69-RES_hhdet_in_new!I69</f>
        <v>7490</v>
      </c>
      <c r="J69" s="52">
        <f>RES_hhdet_in!J69-RES_hhdet_in_new!J69</f>
        <v>9567</v>
      </c>
      <c r="K69" s="52">
        <f>RES_hhdet_in!K69-RES_hhdet_in_new!K69</f>
        <v>6845</v>
      </c>
      <c r="L69" s="52">
        <f>RES_hhdet_in!L69-RES_hhdet_in_new!L69</f>
        <v>4818</v>
      </c>
      <c r="M69" s="52">
        <f>RES_hhdet_in!M69-RES_hhdet_in_new!M69</f>
        <v>9533</v>
      </c>
      <c r="N69" s="52">
        <f>RES_hhdet_in!N69-RES_hhdet_in_new!N69</f>
        <v>6473</v>
      </c>
      <c r="O69" s="52">
        <f>RES_hhdet_in!O69-RES_hhdet_in_new!O69</f>
        <v>2204</v>
      </c>
      <c r="P69" s="52">
        <f>RES_hhdet_in!P69-RES_hhdet_in_new!P69</f>
        <v>643</v>
      </c>
      <c r="Q69" s="52">
        <f>RES_hhdet_in!Q69-RES_hhdet_in_new!Q69</f>
        <v>403</v>
      </c>
      <c r="R69" s="52">
        <f>RES_hhdet_in!R69-RES_hhdet_in_new!R69</f>
        <v>1337</v>
      </c>
      <c r="S69" s="52">
        <f>RES_hhdet_in!S69-RES_hhdet_in_new!S69</f>
        <v>3861</v>
      </c>
      <c r="T69" s="52">
        <f>RES_hhdet_in!T69-RES_hhdet_in_new!T69</f>
        <v>3972</v>
      </c>
      <c r="U69" s="52">
        <f>RES_hhdet_in!U69-RES_hhdet_in_new!U69</f>
        <v>3490</v>
      </c>
      <c r="V69" s="52">
        <f>RES_hhdet_in!V69-RES_hhdet_in_new!V69</f>
        <v>4134</v>
      </c>
      <c r="W69" s="52">
        <f>RES_hhdet_in!W69-RES_hhdet_in_new!W69</f>
        <v>1249</v>
      </c>
      <c r="DA69" s="63" t="s">
        <v>1429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7</v>
      </c>
      <c r="D70" s="52">
        <f>RES_hhdet_in!D70-RES_hhdet_in_new!D70</f>
        <v>0</v>
      </c>
      <c r="E70" s="52">
        <f>RES_hhdet_in!E70-RES_hhdet_in_new!E70</f>
        <v>0</v>
      </c>
      <c r="F70" s="52">
        <f>RES_hhdet_in!F70-RES_hhdet_in_new!F70</f>
        <v>0</v>
      </c>
      <c r="G70" s="52">
        <f>RES_hhdet_in!G70-RES_hhdet_in_new!G70</f>
        <v>0</v>
      </c>
      <c r="H70" s="52">
        <f>RES_hhdet_in!H70-RES_hhdet_in_new!H70</f>
        <v>0</v>
      </c>
      <c r="I70" s="52">
        <f>RES_hhdet_in!I70-RES_hhdet_in_new!I70</f>
        <v>8</v>
      </c>
      <c r="J70" s="52">
        <f>RES_hhdet_in!J70-RES_hhdet_in_new!J70</f>
        <v>30</v>
      </c>
      <c r="K70" s="52">
        <f>RES_hhdet_in!K70-RES_hhdet_in_new!K70</f>
        <v>14</v>
      </c>
      <c r="L70" s="52">
        <f>RES_hhdet_in!L70-RES_hhdet_in_new!L70</f>
        <v>0</v>
      </c>
      <c r="M70" s="52">
        <f>RES_hhdet_in!M70-RES_hhdet_in_new!M70</f>
        <v>0</v>
      </c>
      <c r="N70" s="52">
        <f>RES_hhdet_in!N70-RES_hhdet_in_new!N70</f>
        <v>0</v>
      </c>
      <c r="O70" s="52">
        <f>RES_hhdet_in!O70-RES_hhdet_in_new!O70</f>
        <v>0</v>
      </c>
      <c r="P70" s="52">
        <f>RES_hhdet_in!P70-RES_hhdet_in_new!P70</f>
        <v>0</v>
      </c>
      <c r="Q70" s="52">
        <f>RES_hhdet_in!Q70-RES_hhdet_in_new!Q70</f>
        <v>0</v>
      </c>
      <c r="R70" s="52">
        <f>RES_hhdet_in!R70-RES_hhdet_in_new!R70</f>
        <v>0</v>
      </c>
      <c r="S70" s="52">
        <f>RES_hhdet_in!S70-RES_hhdet_in_new!S70</f>
        <v>0</v>
      </c>
      <c r="T70" s="52">
        <f>RES_hhdet_in!T70-RES_hhdet_in_new!T70</f>
        <v>0</v>
      </c>
      <c r="U70" s="52">
        <f>RES_hhdet_in!U70-RES_hhdet_in_new!U70</f>
        <v>0</v>
      </c>
      <c r="V70" s="52">
        <f>RES_hhdet_in!V70-RES_hhdet_in_new!V70</f>
        <v>0</v>
      </c>
      <c r="W70" s="52">
        <f>RES_hhdet_in!W70-RES_hhdet_in_new!W70</f>
        <v>0</v>
      </c>
      <c r="DA70" s="63" t="s">
        <v>1430</v>
      </c>
    </row>
    <row r="71" spans="1:105" ht="12" hidden="1" customHeight="1" x14ac:dyDescent="0.25">
      <c r="A71" s="108" t="s">
        <v>192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123</v>
      </c>
      <c r="D73" s="52">
        <f>RES_hhdet_in!D73-RES_hhdet_in_new!D73</f>
        <v>0</v>
      </c>
      <c r="E73" s="52">
        <f>RES_hhdet_in!E73-RES_hhdet_in_new!E73</f>
        <v>52</v>
      </c>
      <c r="F73" s="52">
        <f>RES_hhdet_in!F73-RES_hhdet_in_new!F73</f>
        <v>150</v>
      </c>
      <c r="G73" s="52">
        <f>RES_hhdet_in!G73-RES_hhdet_in_new!G73</f>
        <v>195</v>
      </c>
      <c r="H73" s="52">
        <f>RES_hhdet_in!H73-RES_hhdet_in_new!H73</f>
        <v>218</v>
      </c>
      <c r="I73" s="52">
        <f>RES_hhdet_in!I73-RES_hhdet_in_new!I73</f>
        <v>189</v>
      </c>
      <c r="J73" s="52">
        <f>RES_hhdet_in!J73-RES_hhdet_in_new!J73</f>
        <v>264</v>
      </c>
      <c r="K73" s="52">
        <f>RES_hhdet_in!K73-RES_hhdet_in_new!K73</f>
        <v>229</v>
      </c>
      <c r="L73" s="52">
        <f>RES_hhdet_in!L73-RES_hhdet_in_new!L73</f>
        <v>3</v>
      </c>
      <c r="M73" s="52">
        <f>RES_hhdet_in!M73-RES_hhdet_in_new!M73</f>
        <v>0</v>
      </c>
      <c r="N73" s="52">
        <f>RES_hhdet_in!N73-RES_hhdet_in_new!N73</f>
        <v>0</v>
      </c>
      <c r="O73" s="52">
        <f>RES_hhdet_in!O73-RES_hhdet_in_new!O73</f>
        <v>52</v>
      </c>
      <c r="P73" s="52">
        <f>RES_hhdet_in!P73-RES_hhdet_in_new!P73</f>
        <v>113</v>
      </c>
      <c r="Q73" s="52">
        <f>RES_hhdet_in!Q73-RES_hhdet_in_new!Q73</f>
        <v>179</v>
      </c>
      <c r="R73" s="52">
        <f>RES_hhdet_in!R73-RES_hhdet_in_new!R73</f>
        <v>249</v>
      </c>
      <c r="S73" s="52">
        <f>RES_hhdet_in!S73-RES_hhdet_in_new!S73</f>
        <v>36</v>
      </c>
      <c r="T73" s="52">
        <f>RES_hhdet_in!T73-RES_hhdet_in_new!T73</f>
        <v>0</v>
      </c>
      <c r="U73" s="52">
        <f>RES_hhdet_in!U73-RES_hhdet_in_new!U73</f>
        <v>0</v>
      </c>
      <c r="V73" s="52">
        <f>RES_hhdet_in!V73-RES_hhdet_in_new!V73</f>
        <v>0</v>
      </c>
      <c r="W73" s="52">
        <f>RES_hhdet_in!W73-RES_hhdet_in_new!W73</f>
        <v>0</v>
      </c>
      <c r="DA73" s="63" t="s">
        <v>1431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13</v>
      </c>
      <c r="D74" s="52">
        <f>RES_hhdet_in!D74-RES_hhdet_in_new!D74</f>
        <v>0</v>
      </c>
      <c r="E74" s="52">
        <f>RES_hhdet_in!E74-RES_hhdet_in_new!E74</f>
        <v>5</v>
      </c>
      <c r="F74" s="52">
        <f>RES_hhdet_in!F74-RES_hhdet_in_new!F74</f>
        <v>13</v>
      </c>
      <c r="G74" s="52">
        <f>RES_hhdet_in!G74-RES_hhdet_in_new!G74</f>
        <v>23</v>
      </c>
      <c r="H74" s="52">
        <f>RES_hhdet_in!H74-RES_hhdet_in_new!H74</f>
        <v>25</v>
      </c>
      <c r="I74" s="52">
        <f>RES_hhdet_in!I74-RES_hhdet_in_new!I74</f>
        <v>140</v>
      </c>
      <c r="J74" s="52">
        <f>RES_hhdet_in!J74-RES_hhdet_in_new!J74</f>
        <v>64</v>
      </c>
      <c r="K74" s="52">
        <f>RES_hhdet_in!K74-RES_hhdet_in_new!K74</f>
        <v>19</v>
      </c>
      <c r="L74" s="52">
        <f>RES_hhdet_in!L74-RES_hhdet_in_new!L74</f>
        <v>0</v>
      </c>
      <c r="M74" s="52">
        <f>RES_hhdet_in!M74-RES_hhdet_in_new!M74</f>
        <v>0</v>
      </c>
      <c r="N74" s="52">
        <f>RES_hhdet_in!N74-RES_hhdet_in_new!N74</f>
        <v>0</v>
      </c>
      <c r="O74" s="52">
        <f>RES_hhdet_in!O74-RES_hhdet_in_new!O74</f>
        <v>8</v>
      </c>
      <c r="P74" s="52">
        <f>RES_hhdet_in!P74-RES_hhdet_in_new!P74</f>
        <v>24</v>
      </c>
      <c r="Q74" s="52">
        <f>RES_hhdet_in!Q74-RES_hhdet_in_new!Q74</f>
        <v>38</v>
      </c>
      <c r="R74" s="52">
        <f>RES_hhdet_in!R74-RES_hhdet_in_new!R74</f>
        <v>33</v>
      </c>
      <c r="S74" s="52">
        <f>RES_hhdet_in!S74-RES_hhdet_in_new!S74</f>
        <v>2</v>
      </c>
      <c r="T74" s="52">
        <f>RES_hhdet_in!T74-RES_hhdet_in_new!T74</f>
        <v>0</v>
      </c>
      <c r="U74" s="52">
        <f>RES_hhdet_in!U74-RES_hhdet_in_new!U74</f>
        <v>0</v>
      </c>
      <c r="V74" s="52">
        <f>RES_hhdet_in!V74-RES_hhdet_in_new!V74</f>
        <v>0</v>
      </c>
      <c r="W74" s="52">
        <f>RES_hhdet_in!W74-RES_hhdet_in_new!W74</f>
        <v>0</v>
      </c>
      <c r="DA74" s="63" t="s">
        <v>1432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4794</v>
      </c>
      <c r="D78" s="52">
        <v>92</v>
      </c>
      <c r="E78" s="52">
        <v>1662</v>
      </c>
      <c r="F78" s="52">
        <v>4354</v>
      </c>
      <c r="G78" s="52">
        <v>5899</v>
      </c>
      <c r="H78" s="52">
        <v>8758</v>
      </c>
      <c r="I78" s="52">
        <v>7600</v>
      </c>
      <c r="J78" s="52">
        <v>9436</v>
      </c>
      <c r="K78" s="52">
        <v>7077</v>
      </c>
      <c r="L78" s="52">
        <v>2546</v>
      </c>
      <c r="M78" s="52">
        <v>2192</v>
      </c>
      <c r="N78" s="52">
        <v>1713</v>
      </c>
      <c r="O78" s="52">
        <v>1816</v>
      </c>
      <c r="P78" s="52">
        <v>4263</v>
      </c>
      <c r="Q78" s="52">
        <v>8948</v>
      </c>
      <c r="R78" s="52">
        <v>8262</v>
      </c>
      <c r="S78" s="52">
        <v>3089</v>
      </c>
      <c r="T78" s="52">
        <v>605</v>
      </c>
      <c r="U78" s="52">
        <v>298</v>
      </c>
      <c r="V78" s="52">
        <v>418</v>
      </c>
      <c r="W78" s="52">
        <v>241</v>
      </c>
      <c r="DA78" s="63" t="s">
        <v>1433</v>
      </c>
    </row>
    <row r="79" spans="1:105" ht="12" customHeight="1" x14ac:dyDescent="0.25">
      <c r="A79" s="109" t="s">
        <v>120</v>
      </c>
      <c r="B79" s="36"/>
      <c r="C79" s="36">
        <v>254</v>
      </c>
      <c r="D79" s="36">
        <v>75</v>
      </c>
      <c r="E79" s="36">
        <v>275</v>
      </c>
      <c r="F79" s="36">
        <v>323</v>
      </c>
      <c r="G79" s="36">
        <v>381</v>
      </c>
      <c r="H79" s="36">
        <v>488</v>
      </c>
      <c r="I79" s="36">
        <v>614</v>
      </c>
      <c r="J79" s="36">
        <v>809</v>
      </c>
      <c r="K79" s="36">
        <v>595</v>
      </c>
      <c r="L79" s="36">
        <v>165</v>
      </c>
      <c r="M79" s="36">
        <v>183</v>
      </c>
      <c r="N79" s="36">
        <v>287</v>
      </c>
      <c r="O79" s="36">
        <v>1090</v>
      </c>
      <c r="P79" s="36">
        <v>159</v>
      </c>
      <c r="Q79" s="36">
        <v>197</v>
      </c>
      <c r="R79" s="36">
        <v>251</v>
      </c>
      <c r="S79" s="36">
        <v>264</v>
      </c>
      <c r="T79" s="36">
        <v>93</v>
      </c>
      <c r="U79" s="36">
        <v>542</v>
      </c>
      <c r="V79" s="36">
        <v>191</v>
      </c>
      <c r="W79" s="36">
        <v>148</v>
      </c>
      <c r="DA79" s="60" t="s">
        <v>1434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1435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5437</v>
      </c>
      <c r="D83" s="52">
        <v>14478</v>
      </c>
      <c r="E83" s="52">
        <v>14498</v>
      </c>
      <c r="F83" s="52">
        <v>16772</v>
      </c>
      <c r="G83" s="52">
        <v>17217</v>
      </c>
      <c r="H83" s="52">
        <v>19274</v>
      </c>
      <c r="I83" s="52">
        <v>23439</v>
      </c>
      <c r="J83" s="52">
        <v>16116</v>
      </c>
      <c r="K83" s="52">
        <v>28563</v>
      </c>
      <c r="L83" s="52">
        <v>48988</v>
      </c>
      <c r="M83" s="52">
        <v>96792</v>
      </c>
      <c r="N83" s="52">
        <v>49844</v>
      </c>
      <c r="O83" s="52">
        <v>17740</v>
      </c>
      <c r="P83" s="52">
        <v>1</v>
      </c>
      <c r="Q83" s="52">
        <v>2242</v>
      </c>
      <c r="R83" s="52">
        <v>4611</v>
      </c>
      <c r="S83" s="52">
        <v>9747</v>
      </c>
      <c r="T83" s="52">
        <v>11253</v>
      </c>
      <c r="U83" s="52">
        <v>25348</v>
      </c>
      <c r="V83" s="52">
        <v>40736</v>
      </c>
      <c r="W83" s="52">
        <v>33019</v>
      </c>
      <c r="DA83" s="63" t="s">
        <v>1436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86</v>
      </c>
      <c r="D86" s="52">
        <v>83</v>
      </c>
      <c r="E86" s="52">
        <v>44</v>
      </c>
      <c r="F86" s="52">
        <v>63</v>
      </c>
      <c r="G86" s="52">
        <v>94</v>
      </c>
      <c r="H86" s="52">
        <v>143</v>
      </c>
      <c r="I86" s="52">
        <v>112</v>
      </c>
      <c r="J86" s="52">
        <v>106</v>
      </c>
      <c r="K86" s="52">
        <v>153</v>
      </c>
      <c r="L86" s="52">
        <v>241</v>
      </c>
      <c r="M86" s="52">
        <v>341</v>
      </c>
      <c r="N86" s="52">
        <v>935</v>
      </c>
      <c r="O86" s="52">
        <v>921</v>
      </c>
      <c r="P86" s="52">
        <v>407</v>
      </c>
      <c r="Q86" s="52">
        <v>111</v>
      </c>
      <c r="R86" s="52">
        <v>27</v>
      </c>
      <c r="S86" s="52">
        <v>80</v>
      </c>
      <c r="T86" s="52">
        <v>144</v>
      </c>
      <c r="U86" s="52">
        <v>202</v>
      </c>
      <c r="V86" s="52">
        <v>460</v>
      </c>
      <c r="W86" s="52">
        <v>763</v>
      </c>
      <c r="DA86" s="63" t="s">
        <v>1437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5403</v>
      </c>
      <c r="D88" s="52">
        <f>RES_hhdet_in!D88-RES_hhdet_in_new!D88</f>
        <v>14214</v>
      </c>
      <c r="E88" s="52">
        <f>RES_hhdet_in!E88-RES_hhdet_in_new!E88</f>
        <v>14273</v>
      </c>
      <c r="F88" s="52">
        <f>RES_hhdet_in!F88-RES_hhdet_in_new!F88</f>
        <v>16513</v>
      </c>
      <c r="G88" s="52">
        <f>RES_hhdet_in!G88-RES_hhdet_in_new!G88</f>
        <v>16986</v>
      </c>
      <c r="H88" s="52">
        <f>RES_hhdet_in!H88-RES_hhdet_in_new!H88</f>
        <v>18975</v>
      </c>
      <c r="I88" s="52">
        <f>RES_hhdet_in!I88-RES_hhdet_in_new!I88</f>
        <v>22905</v>
      </c>
      <c r="J88" s="52">
        <f>RES_hhdet_in!J88-RES_hhdet_in_new!J88</f>
        <v>16128</v>
      </c>
      <c r="K88" s="52">
        <f>RES_hhdet_in!K88-RES_hhdet_in_new!K88</f>
        <v>28448</v>
      </c>
      <c r="L88" s="52">
        <f>RES_hhdet_in!L88-RES_hhdet_in_new!L88</f>
        <v>48359</v>
      </c>
      <c r="M88" s="52">
        <f>RES_hhdet_in!M88-RES_hhdet_in_new!M88</f>
        <v>94743</v>
      </c>
      <c r="N88" s="52">
        <f>RES_hhdet_in!N88-RES_hhdet_in_new!N88</f>
        <v>49249</v>
      </c>
      <c r="O88" s="52">
        <f>RES_hhdet_in!O88-RES_hhdet_in_new!O88</f>
        <v>17973</v>
      </c>
      <c r="P88" s="52">
        <f>RES_hhdet_in!P88-RES_hhdet_in_new!P88</f>
        <v>3121</v>
      </c>
      <c r="Q88" s="52">
        <f>RES_hhdet_in!Q88-RES_hhdet_in_new!Q88</f>
        <v>1801</v>
      </c>
      <c r="R88" s="52">
        <f>RES_hhdet_in!R88-RES_hhdet_in_new!R88</f>
        <v>4330</v>
      </c>
      <c r="S88" s="52">
        <f>RES_hhdet_in!S88-RES_hhdet_in_new!S88</f>
        <v>9657</v>
      </c>
      <c r="T88" s="52">
        <f>RES_hhdet_in!T88-RES_hhdet_in_new!T88</f>
        <v>11851</v>
      </c>
      <c r="U88" s="52">
        <f>RES_hhdet_in!U88-RES_hhdet_in_new!U88</f>
        <v>25821</v>
      </c>
      <c r="V88" s="52">
        <f>RES_hhdet_in!V88-RES_hhdet_in_new!V88</f>
        <v>40785</v>
      </c>
      <c r="W88" s="52">
        <f>RES_hhdet_in!W88-RES_hhdet_in_new!W88</f>
        <v>33075</v>
      </c>
      <c r="DA88" s="63" t="s">
        <v>1438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0</v>
      </c>
      <c r="D89" s="52">
        <f>RES_hhdet_in!D89-RES_hhdet_in_new!D89</f>
        <v>21</v>
      </c>
      <c r="E89" s="52">
        <f>RES_hhdet_in!E89-RES_hhdet_in_new!E89</f>
        <v>11</v>
      </c>
      <c r="F89" s="52">
        <f>RES_hhdet_in!F89-RES_hhdet_in_new!F89</f>
        <v>13</v>
      </c>
      <c r="G89" s="52">
        <f>RES_hhdet_in!G89-RES_hhdet_in_new!G89</f>
        <v>22</v>
      </c>
      <c r="H89" s="52">
        <f>RES_hhdet_in!H89-RES_hhdet_in_new!H89</f>
        <v>11</v>
      </c>
      <c r="I89" s="52">
        <f>RES_hhdet_in!I89-RES_hhdet_in_new!I89</f>
        <v>121</v>
      </c>
      <c r="J89" s="52">
        <f>RES_hhdet_in!J89-RES_hhdet_in_new!J89</f>
        <v>59</v>
      </c>
      <c r="K89" s="52">
        <f>RES_hhdet_in!K89-RES_hhdet_in_new!K89</f>
        <v>3</v>
      </c>
      <c r="L89" s="52">
        <f>RES_hhdet_in!L89-RES_hhdet_in_new!L89</f>
        <v>0</v>
      </c>
      <c r="M89" s="52">
        <f>RES_hhdet_in!M89-RES_hhdet_in_new!M89</f>
        <v>339</v>
      </c>
      <c r="N89" s="52">
        <f>RES_hhdet_in!N89-RES_hhdet_in_new!N89</f>
        <v>24</v>
      </c>
      <c r="O89" s="52">
        <f>RES_hhdet_in!O89-RES_hhdet_in_new!O89</f>
        <v>0</v>
      </c>
      <c r="P89" s="52">
        <f>RES_hhdet_in!P89-RES_hhdet_in_new!P89</f>
        <v>0</v>
      </c>
      <c r="Q89" s="52">
        <f>RES_hhdet_in!Q89-RES_hhdet_in_new!Q89</f>
        <v>0</v>
      </c>
      <c r="R89" s="52">
        <f>RES_hhdet_in!R89-RES_hhdet_in_new!R89</f>
        <v>0</v>
      </c>
      <c r="S89" s="52">
        <f>RES_hhdet_in!S89-RES_hhdet_in_new!S89</f>
        <v>0</v>
      </c>
      <c r="T89" s="52">
        <f>RES_hhdet_in!T89-RES_hhdet_in_new!T89</f>
        <v>0</v>
      </c>
      <c r="U89" s="52">
        <f>RES_hhdet_in!U89-RES_hhdet_in_new!U89</f>
        <v>0</v>
      </c>
      <c r="V89" s="52">
        <f>RES_hhdet_in!V89-RES_hhdet_in_new!V89</f>
        <v>55</v>
      </c>
      <c r="W89" s="52">
        <f>RES_hhdet_in!W89-RES_hhdet_in_new!W89</f>
        <v>27</v>
      </c>
      <c r="DA89" s="63" t="s">
        <v>1439</v>
      </c>
    </row>
    <row r="90" spans="1:105" ht="12" hidden="1" customHeight="1" x14ac:dyDescent="0.25">
      <c r="A90" s="108" t="s">
        <v>207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0</v>
      </c>
      <c r="D92" s="52">
        <f>RES_hhdet_in!D92-RES_hhdet_in_new!D92</f>
        <v>5</v>
      </c>
      <c r="E92" s="52">
        <f>RES_hhdet_in!E92-RES_hhdet_in_new!E92</f>
        <v>3</v>
      </c>
      <c r="F92" s="52">
        <f>RES_hhdet_in!F92-RES_hhdet_in_new!F92</f>
        <v>3</v>
      </c>
      <c r="G92" s="52">
        <f>RES_hhdet_in!G92-RES_hhdet_in_new!G92</f>
        <v>4</v>
      </c>
      <c r="H92" s="52">
        <f>RES_hhdet_in!H92-RES_hhdet_in_new!H92</f>
        <v>3</v>
      </c>
      <c r="I92" s="52">
        <f>RES_hhdet_in!I92-RES_hhdet_in_new!I92</f>
        <v>4</v>
      </c>
      <c r="J92" s="52">
        <f>RES_hhdet_in!J92-RES_hhdet_in_new!J92</f>
        <v>2</v>
      </c>
      <c r="K92" s="52">
        <f>RES_hhdet_in!K92-RES_hhdet_in_new!K92</f>
        <v>3</v>
      </c>
      <c r="L92" s="52">
        <f>RES_hhdet_in!L92-RES_hhdet_in_new!L92</f>
        <v>6</v>
      </c>
      <c r="M92" s="52">
        <f>RES_hhdet_in!M92-RES_hhdet_in_new!M92</f>
        <v>10</v>
      </c>
      <c r="N92" s="52">
        <f>RES_hhdet_in!N92-RES_hhdet_in_new!N92</f>
        <v>7</v>
      </c>
      <c r="O92" s="52">
        <f>RES_hhdet_in!O92-RES_hhdet_in_new!O92</f>
        <v>4</v>
      </c>
      <c r="P92" s="52">
        <f>RES_hhdet_in!P92-RES_hhdet_in_new!P92</f>
        <v>6</v>
      </c>
      <c r="Q92" s="52">
        <f>RES_hhdet_in!Q92-RES_hhdet_in_new!Q92</f>
        <v>0</v>
      </c>
      <c r="R92" s="52">
        <f>RES_hhdet_in!R92-RES_hhdet_in_new!R92</f>
        <v>1</v>
      </c>
      <c r="S92" s="52">
        <f>RES_hhdet_in!S92-RES_hhdet_in_new!S92</f>
        <v>2</v>
      </c>
      <c r="T92" s="52">
        <f>RES_hhdet_in!T92-RES_hhdet_in_new!T92</f>
        <v>2</v>
      </c>
      <c r="U92" s="52">
        <f>RES_hhdet_in!U92-RES_hhdet_in_new!U92</f>
        <v>4</v>
      </c>
      <c r="V92" s="52">
        <f>RES_hhdet_in!V92-RES_hhdet_in_new!V92</f>
        <v>3</v>
      </c>
      <c r="W92" s="52">
        <f>RES_hhdet_in!W92-RES_hhdet_in_new!W92</f>
        <v>2</v>
      </c>
      <c r="DA92" s="63" t="s">
        <v>1440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0</v>
      </c>
      <c r="D93" s="52">
        <f>RES_hhdet_in!D93-RES_hhdet_in_new!D93</f>
        <v>0</v>
      </c>
      <c r="E93" s="52">
        <f>RES_hhdet_in!E93-RES_hhdet_in_new!E93</f>
        <v>0</v>
      </c>
      <c r="F93" s="52">
        <f>RES_hhdet_in!F93-RES_hhdet_in_new!F93</f>
        <v>0</v>
      </c>
      <c r="G93" s="52">
        <f>RES_hhdet_in!G93-RES_hhdet_in_new!G93</f>
        <v>0</v>
      </c>
      <c r="H93" s="52">
        <f>RES_hhdet_in!H93-RES_hhdet_in_new!H93</f>
        <v>0</v>
      </c>
      <c r="I93" s="52">
        <f>RES_hhdet_in!I93-RES_hhdet_in_new!I93</f>
        <v>0</v>
      </c>
      <c r="J93" s="52">
        <f>RES_hhdet_in!J93-RES_hhdet_in_new!J93</f>
        <v>0</v>
      </c>
      <c r="K93" s="52">
        <f>RES_hhdet_in!K93-RES_hhdet_in_new!K93</f>
        <v>0</v>
      </c>
      <c r="L93" s="52">
        <f>RES_hhdet_in!L93-RES_hhdet_in_new!L93</f>
        <v>0</v>
      </c>
      <c r="M93" s="52">
        <f>RES_hhdet_in!M93-RES_hhdet_in_new!M93</f>
        <v>0</v>
      </c>
      <c r="N93" s="52">
        <f>RES_hhdet_in!N93-RES_hhdet_in_new!N93</f>
        <v>0</v>
      </c>
      <c r="O93" s="52">
        <f>RES_hhdet_in!O93-RES_hhdet_in_new!O93</f>
        <v>0</v>
      </c>
      <c r="P93" s="52">
        <f>RES_hhdet_in!P93-RES_hhdet_in_new!P93</f>
        <v>0</v>
      </c>
      <c r="Q93" s="52">
        <f>RES_hhdet_in!Q93-RES_hhdet_in_new!Q93</f>
        <v>0</v>
      </c>
      <c r="R93" s="52">
        <f>RES_hhdet_in!R93-RES_hhdet_in_new!R93</f>
        <v>0</v>
      </c>
      <c r="S93" s="52">
        <f>RES_hhdet_in!S93-RES_hhdet_in_new!S93</f>
        <v>0</v>
      </c>
      <c r="T93" s="52">
        <f>RES_hhdet_in!T93-RES_hhdet_in_new!T93</f>
        <v>0</v>
      </c>
      <c r="U93" s="52">
        <f>RES_hhdet_in!U93-RES_hhdet_in_new!U93</f>
        <v>0</v>
      </c>
      <c r="V93" s="52">
        <f>RES_hhdet_in!V93-RES_hhdet_in_new!V93</f>
        <v>0</v>
      </c>
      <c r="W93" s="52">
        <f>RES_hhdet_in!W93-RES_hhdet_in_new!W93</f>
        <v>0</v>
      </c>
      <c r="DA93" s="63" t="s">
        <v>1441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427</v>
      </c>
      <c r="D96" s="52">
        <f>RES_hhdet_in!D96-RES_hhdet_in_new!D96</f>
        <v>597</v>
      </c>
      <c r="E96" s="52">
        <f>RES_hhdet_in!E96-RES_hhdet_in_new!E96</f>
        <v>601</v>
      </c>
      <c r="F96" s="52">
        <f>RES_hhdet_in!F96-RES_hhdet_in_new!F96</f>
        <v>663</v>
      </c>
      <c r="G96" s="52">
        <f>RES_hhdet_in!G96-RES_hhdet_in_new!G96</f>
        <v>660</v>
      </c>
      <c r="H96" s="52">
        <f>RES_hhdet_in!H96-RES_hhdet_in_new!H96</f>
        <v>820</v>
      </c>
      <c r="I96" s="52">
        <f>RES_hhdet_in!I96-RES_hhdet_in_new!I96</f>
        <v>417</v>
      </c>
      <c r="J96" s="52">
        <f>RES_hhdet_in!J96-RES_hhdet_in_new!J96</f>
        <v>359</v>
      </c>
      <c r="K96" s="52">
        <f>RES_hhdet_in!K96-RES_hhdet_in_new!K96</f>
        <v>832</v>
      </c>
      <c r="L96" s="52">
        <f>RES_hhdet_in!L96-RES_hhdet_in_new!L96</f>
        <v>1315</v>
      </c>
      <c r="M96" s="52">
        <f>RES_hhdet_in!M96-RES_hhdet_in_new!M96</f>
        <v>2335</v>
      </c>
      <c r="N96" s="52">
        <f>RES_hhdet_in!N96-RES_hhdet_in_new!N96</f>
        <v>1347</v>
      </c>
      <c r="O96" s="52">
        <f>RES_hhdet_in!O96-RES_hhdet_in_new!O96</f>
        <v>708</v>
      </c>
      <c r="P96" s="52">
        <f>RES_hhdet_in!P96-RES_hhdet_in_new!P96</f>
        <v>832</v>
      </c>
      <c r="Q96" s="52">
        <f>RES_hhdet_in!Q96-RES_hhdet_in_new!Q96</f>
        <v>505</v>
      </c>
      <c r="R96" s="52">
        <f>RES_hhdet_in!R96-RES_hhdet_in_new!R96</f>
        <v>764</v>
      </c>
      <c r="S96" s="52">
        <f>RES_hhdet_in!S96-RES_hhdet_in_new!S96</f>
        <v>1155</v>
      </c>
      <c r="T96" s="52">
        <f>RES_hhdet_in!T96-RES_hhdet_in_new!T96</f>
        <v>1033</v>
      </c>
      <c r="U96" s="52">
        <f>RES_hhdet_in!U96-RES_hhdet_in_new!U96</f>
        <v>1203</v>
      </c>
      <c r="V96" s="52">
        <f>RES_hhdet_in!V96-RES_hhdet_in_new!V96</f>
        <v>962</v>
      </c>
      <c r="W96" s="52">
        <f>RES_hhdet_in!W96-RES_hhdet_in_new!W96</f>
        <v>743</v>
      </c>
      <c r="DA96" s="63" t="s">
        <v>1442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44</v>
      </c>
      <c r="D97" s="52">
        <f>RES_hhdet_in!D97-RES_hhdet_in_new!D97</f>
        <v>82</v>
      </c>
      <c r="E97" s="52">
        <f>RES_hhdet_in!E97-RES_hhdet_in_new!E97</f>
        <v>56</v>
      </c>
      <c r="F97" s="52">
        <f>RES_hhdet_in!F97-RES_hhdet_in_new!F97</f>
        <v>58</v>
      </c>
      <c r="G97" s="52">
        <f>RES_hhdet_in!G97-RES_hhdet_in_new!G97</f>
        <v>77</v>
      </c>
      <c r="H97" s="52">
        <f>RES_hhdet_in!H97-RES_hhdet_in_new!H97</f>
        <v>94</v>
      </c>
      <c r="I97" s="52">
        <f>RES_hhdet_in!I97-RES_hhdet_in_new!I97</f>
        <v>314</v>
      </c>
      <c r="J97" s="52">
        <f>RES_hhdet_in!J97-RES_hhdet_in_new!J97</f>
        <v>87</v>
      </c>
      <c r="K97" s="52">
        <f>RES_hhdet_in!K97-RES_hhdet_in_new!K97</f>
        <v>72</v>
      </c>
      <c r="L97" s="52">
        <f>RES_hhdet_in!L97-RES_hhdet_in_new!L97</f>
        <v>209</v>
      </c>
      <c r="M97" s="52">
        <f>RES_hhdet_in!M97-RES_hhdet_in_new!M97</f>
        <v>299</v>
      </c>
      <c r="N97" s="52">
        <f>RES_hhdet_in!N97-RES_hhdet_in_new!N97</f>
        <v>202</v>
      </c>
      <c r="O97" s="52">
        <f>RES_hhdet_in!O97-RES_hhdet_in_new!O97</f>
        <v>111</v>
      </c>
      <c r="P97" s="52">
        <f>RES_hhdet_in!P97-RES_hhdet_in_new!P97</f>
        <v>164</v>
      </c>
      <c r="Q97" s="52">
        <f>RES_hhdet_in!Q97-RES_hhdet_in_new!Q97</f>
        <v>108</v>
      </c>
      <c r="R97" s="52">
        <f>RES_hhdet_in!R97-RES_hhdet_in_new!R97</f>
        <v>106</v>
      </c>
      <c r="S97" s="52">
        <f>RES_hhdet_in!S97-RES_hhdet_in_new!S97</f>
        <v>138</v>
      </c>
      <c r="T97" s="52">
        <f>RES_hhdet_in!T97-RES_hhdet_in_new!T97</f>
        <v>126</v>
      </c>
      <c r="U97" s="52">
        <f>RES_hhdet_in!U97-RES_hhdet_in_new!U97</f>
        <v>154</v>
      </c>
      <c r="V97" s="52">
        <f>RES_hhdet_in!V97-RES_hhdet_in_new!V97</f>
        <v>140</v>
      </c>
      <c r="W97" s="52">
        <f>RES_hhdet_in!W97-RES_hhdet_in_new!W97</f>
        <v>114</v>
      </c>
      <c r="DA97" s="63" t="s">
        <v>1443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1444</v>
      </c>
    </row>
    <row r="102" spans="1:105" ht="12" customHeight="1" x14ac:dyDescent="0.25">
      <c r="A102" s="97" t="s">
        <v>50</v>
      </c>
      <c r="B102" s="52"/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DA102" s="63" t="s">
        <v>1445</v>
      </c>
    </row>
    <row r="103" spans="1:105" ht="12" customHeight="1" x14ac:dyDescent="0.25">
      <c r="A103" s="109" t="s">
        <v>120</v>
      </c>
      <c r="B103" s="36"/>
      <c r="C103" s="36">
        <v>25493</v>
      </c>
      <c r="D103" s="36">
        <v>34589</v>
      </c>
      <c r="E103" s="36">
        <v>34994</v>
      </c>
      <c r="F103" s="36">
        <v>38432</v>
      </c>
      <c r="G103" s="36">
        <v>41261</v>
      </c>
      <c r="H103" s="36">
        <v>47447</v>
      </c>
      <c r="I103" s="36">
        <v>33959</v>
      </c>
      <c r="J103" s="36">
        <v>26222</v>
      </c>
      <c r="K103" s="36">
        <v>44576</v>
      </c>
      <c r="L103" s="36">
        <v>69986</v>
      </c>
      <c r="M103" s="36">
        <v>119528</v>
      </c>
      <c r="N103" s="36">
        <v>75350</v>
      </c>
      <c r="O103" s="36">
        <v>46901</v>
      </c>
      <c r="P103" s="36">
        <v>33614</v>
      </c>
      <c r="Q103" s="36">
        <v>47462</v>
      </c>
      <c r="R103" s="36">
        <v>55829</v>
      </c>
      <c r="S103" s="36">
        <v>70764</v>
      </c>
      <c r="T103" s="36">
        <v>75961</v>
      </c>
      <c r="U103" s="36">
        <v>86337</v>
      </c>
      <c r="V103" s="36">
        <v>71440</v>
      </c>
      <c r="W103" s="36">
        <v>47829</v>
      </c>
      <c r="DA103" s="60" t="s">
        <v>1446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1447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1448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1449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DA112" s="63" t="s">
        <v>1450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DA113" s="63" t="s">
        <v>1451</v>
      </c>
    </row>
    <row r="114" spans="1:105" ht="12" hidden="1" customHeight="1" x14ac:dyDescent="0.25">
      <c r="A114" s="108" t="s">
        <v>202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DA116" s="63" t="s">
        <v>1452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DA117" s="63" t="s">
        <v>1453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1454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1455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1456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130075</v>
      </c>
      <c r="D126" s="52">
        <v>105024</v>
      </c>
      <c r="E126" s="52">
        <v>95141</v>
      </c>
      <c r="F126" s="52">
        <v>97905</v>
      </c>
      <c r="G126" s="52">
        <v>44452</v>
      </c>
      <c r="H126" s="52">
        <v>69896</v>
      </c>
      <c r="I126" s="52">
        <v>89955</v>
      </c>
      <c r="J126" s="52">
        <v>123971</v>
      </c>
      <c r="K126" s="52">
        <v>108033</v>
      </c>
      <c r="L126" s="52">
        <v>40446</v>
      </c>
      <c r="M126" s="52">
        <v>57469</v>
      </c>
      <c r="N126" s="52">
        <v>112002</v>
      </c>
      <c r="O126" s="52">
        <v>101109</v>
      </c>
      <c r="P126" s="52">
        <v>38891</v>
      </c>
      <c r="Q126" s="52">
        <v>51510</v>
      </c>
      <c r="R126" s="52">
        <v>75577</v>
      </c>
      <c r="S126" s="52">
        <v>109510</v>
      </c>
      <c r="T126" s="52">
        <v>89751</v>
      </c>
      <c r="U126" s="52">
        <v>91934</v>
      </c>
      <c r="V126" s="52">
        <v>79703</v>
      </c>
      <c r="W126" s="52">
        <v>92179</v>
      </c>
      <c r="DA126" s="63" t="s">
        <v>1457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558</v>
      </c>
      <c r="D129" s="52">
        <v>557</v>
      </c>
      <c r="E129" s="52">
        <v>519</v>
      </c>
      <c r="F129" s="52">
        <v>433</v>
      </c>
      <c r="G129" s="52">
        <v>588</v>
      </c>
      <c r="H129" s="52">
        <v>641</v>
      </c>
      <c r="I129" s="52">
        <v>344</v>
      </c>
      <c r="J129" s="52">
        <v>396</v>
      </c>
      <c r="K129" s="52">
        <v>943</v>
      </c>
      <c r="L129" s="52">
        <v>1281</v>
      </c>
      <c r="M129" s="52">
        <v>827</v>
      </c>
      <c r="N129" s="52">
        <v>782</v>
      </c>
      <c r="O129" s="52">
        <v>1177</v>
      </c>
      <c r="P129" s="52">
        <v>1461</v>
      </c>
      <c r="Q129" s="52">
        <v>1217</v>
      </c>
      <c r="R129" s="52">
        <v>1247</v>
      </c>
      <c r="S129" s="52">
        <v>1540</v>
      </c>
      <c r="T129" s="52">
        <v>1916</v>
      </c>
      <c r="U129" s="52">
        <v>1845</v>
      </c>
      <c r="V129" s="52">
        <v>2283</v>
      </c>
      <c r="W129" s="52">
        <v>1997</v>
      </c>
      <c r="DA129" s="63" t="s">
        <v>1458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120841</v>
      </c>
      <c r="D131" s="52">
        <f>RES_hhdet_in!D131-RES_hhdet_in_new!D131</f>
        <v>102793</v>
      </c>
      <c r="E131" s="52">
        <f>RES_hhdet_in!E131-RES_hhdet_in_new!E131</f>
        <v>87569</v>
      </c>
      <c r="F131" s="52">
        <f>RES_hhdet_in!F131-RES_hhdet_in_new!F131</f>
        <v>81002</v>
      </c>
      <c r="G131" s="52">
        <f>RES_hhdet_in!G131-RES_hhdet_in_new!G131</f>
        <v>73799</v>
      </c>
      <c r="H131" s="52">
        <f>RES_hhdet_in!H131-RES_hhdet_in_new!H131</f>
        <v>101532</v>
      </c>
      <c r="I131" s="52">
        <f>RES_hhdet_in!I131-RES_hhdet_in_new!I131</f>
        <v>106917</v>
      </c>
      <c r="J131" s="52">
        <f>RES_hhdet_in!J131-RES_hhdet_in_new!J131</f>
        <v>85424</v>
      </c>
      <c r="K131" s="52">
        <f>RES_hhdet_in!K131-RES_hhdet_in_new!K131</f>
        <v>79232</v>
      </c>
      <c r="L131" s="52">
        <f>RES_hhdet_in!L131-RES_hhdet_in_new!L131</f>
        <v>106495</v>
      </c>
      <c r="M131" s="52">
        <f>RES_hhdet_in!M131-RES_hhdet_in_new!M131</f>
        <v>60562</v>
      </c>
      <c r="N131" s="52">
        <f>RES_hhdet_in!N131-RES_hhdet_in_new!N131</f>
        <v>112688</v>
      </c>
      <c r="O131" s="52">
        <f>RES_hhdet_in!O131-RES_hhdet_in_new!O131</f>
        <v>101780</v>
      </c>
      <c r="P131" s="52">
        <f>RES_hhdet_in!P131-RES_hhdet_in_new!P131</f>
        <v>41198</v>
      </c>
      <c r="Q131" s="52">
        <f>RES_hhdet_in!Q131-RES_hhdet_in_new!Q131</f>
        <v>54566</v>
      </c>
      <c r="R131" s="52">
        <f>RES_hhdet_in!R131-RES_hhdet_in_new!R131</f>
        <v>78442</v>
      </c>
      <c r="S131" s="52">
        <f>RES_hhdet_in!S131-RES_hhdet_in_new!S131</f>
        <v>111914</v>
      </c>
      <c r="T131" s="52">
        <f>RES_hhdet_in!T131-RES_hhdet_in_new!T131</f>
        <v>89522</v>
      </c>
      <c r="U131" s="52">
        <f>RES_hhdet_in!U131-RES_hhdet_in_new!U131</f>
        <v>92280</v>
      </c>
      <c r="V131" s="52">
        <f>RES_hhdet_in!V131-RES_hhdet_in_new!V131</f>
        <v>82107</v>
      </c>
      <c r="W131" s="52">
        <f>RES_hhdet_in!W131-RES_hhdet_in_new!W131</f>
        <v>94292</v>
      </c>
      <c r="DA131" s="63" t="s">
        <v>1459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165</v>
      </c>
      <c r="D132" s="52">
        <f>RES_hhdet_in!D132-RES_hhdet_in_new!D132</f>
        <v>149</v>
      </c>
      <c r="E132" s="52">
        <f>RES_hhdet_in!E132-RES_hhdet_in_new!E132</f>
        <v>44</v>
      </c>
      <c r="F132" s="52">
        <f>RES_hhdet_in!F132-RES_hhdet_in_new!F132</f>
        <v>78</v>
      </c>
      <c r="G132" s="52">
        <f>RES_hhdet_in!G132-RES_hhdet_in_new!G132</f>
        <v>40</v>
      </c>
      <c r="H132" s="52">
        <f>RES_hhdet_in!H132-RES_hhdet_in_new!H132</f>
        <v>113</v>
      </c>
      <c r="I132" s="52">
        <f>RES_hhdet_in!I132-RES_hhdet_in_new!I132</f>
        <v>716</v>
      </c>
      <c r="J132" s="52">
        <f>RES_hhdet_in!J132-RES_hhdet_in_new!J132</f>
        <v>247</v>
      </c>
      <c r="K132" s="52">
        <f>RES_hhdet_in!K132-RES_hhdet_in_new!K132</f>
        <v>28</v>
      </c>
      <c r="L132" s="52">
        <f>RES_hhdet_in!L132-RES_hhdet_in_new!L132</f>
        <v>180</v>
      </c>
      <c r="M132" s="52">
        <f>RES_hhdet_in!M132-RES_hhdet_in_new!M132</f>
        <v>0</v>
      </c>
      <c r="N132" s="52">
        <f>RES_hhdet_in!N132-RES_hhdet_in_new!N132</f>
        <v>30</v>
      </c>
      <c r="O132" s="52">
        <f>RES_hhdet_in!O132-RES_hhdet_in_new!O132</f>
        <v>68</v>
      </c>
      <c r="P132" s="52">
        <f>RES_hhdet_in!P132-RES_hhdet_in_new!P132</f>
        <v>39</v>
      </c>
      <c r="Q132" s="52">
        <f>RES_hhdet_in!Q132-RES_hhdet_in_new!Q132</f>
        <v>51</v>
      </c>
      <c r="R132" s="52">
        <f>RES_hhdet_in!R132-RES_hhdet_in_new!R132</f>
        <v>62</v>
      </c>
      <c r="S132" s="52">
        <f>RES_hhdet_in!S132-RES_hhdet_in_new!S132</f>
        <v>152</v>
      </c>
      <c r="T132" s="52">
        <f>RES_hhdet_in!T132-RES_hhdet_in_new!T132</f>
        <v>88</v>
      </c>
      <c r="U132" s="52">
        <f>RES_hhdet_in!U132-RES_hhdet_in_new!U132</f>
        <v>163</v>
      </c>
      <c r="V132" s="52">
        <f>RES_hhdet_in!V132-RES_hhdet_in_new!V132</f>
        <v>87</v>
      </c>
      <c r="W132" s="52">
        <f>RES_hhdet_in!W132-RES_hhdet_in_new!W132</f>
        <v>209</v>
      </c>
      <c r="DA132" s="63" t="s">
        <v>1460</v>
      </c>
    </row>
    <row r="133" spans="1:105" ht="12" hidden="1" customHeight="1" x14ac:dyDescent="0.25">
      <c r="A133" s="108" t="s">
        <v>203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11770</v>
      </c>
      <c r="D135" s="52">
        <f>RES_hhdet_in!D135-RES_hhdet_in_new!D135</f>
        <v>5284</v>
      </c>
      <c r="E135" s="52">
        <f>RES_hhdet_in!E135-RES_hhdet_in_new!E135</f>
        <v>10673</v>
      </c>
      <c r="F135" s="52">
        <f>RES_hhdet_in!F135-RES_hhdet_in_new!F135</f>
        <v>19752</v>
      </c>
      <c r="G135" s="52">
        <f>RES_hhdet_in!G135-RES_hhdet_in_new!G135</f>
        <v>0</v>
      </c>
      <c r="H135" s="52">
        <f>RES_hhdet_in!H135-RES_hhdet_in_new!H135</f>
        <v>0</v>
      </c>
      <c r="I135" s="52">
        <f>RES_hhdet_in!I135-RES_hhdet_in_new!I135</f>
        <v>0</v>
      </c>
      <c r="J135" s="52">
        <f>RES_hhdet_in!J135-RES_hhdet_in_new!J135</f>
        <v>30788</v>
      </c>
      <c r="K135" s="52">
        <f>RES_hhdet_in!K135-RES_hhdet_in_new!K135</f>
        <v>26565</v>
      </c>
      <c r="L135" s="52">
        <f>RES_hhdet_in!L135-RES_hhdet_in_new!L135</f>
        <v>0</v>
      </c>
      <c r="M135" s="52">
        <f>RES_hhdet_in!M135-RES_hhdet_in_new!M135</f>
        <v>0</v>
      </c>
      <c r="N135" s="52">
        <f>RES_hhdet_in!N135-RES_hhdet_in_new!N135</f>
        <v>798</v>
      </c>
      <c r="O135" s="52">
        <f>RES_hhdet_in!O135-RES_hhdet_in_new!O135</f>
        <v>2116</v>
      </c>
      <c r="P135" s="52">
        <f>RES_hhdet_in!P135-RES_hhdet_in_new!P135</f>
        <v>2432</v>
      </c>
      <c r="Q135" s="52">
        <f>RES_hhdet_in!Q135-RES_hhdet_in_new!Q135</f>
        <v>3968</v>
      </c>
      <c r="R135" s="52">
        <f>RES_hhdet_in!R135-RES_hhdet_in_new!R135</f>
        <v>13875</v>
      </c>
      <c r="S135" s="52">
        <f>RES_hhdet_in!S135-RES_hhdet_in_new!S135</f>
        <v>11453</v>
      </c>
      <c r="T135" s="52">
        <f>RES_hhdet_in!T135-RES_hhdet_in_new!T135</f>
        <v>1628</v>
      </c>
      <c r="U135" s="52">
        <f>RES_hhdet_in!U135-RES_hhdet_in_new!U135</f>
        <v>2449</v>
      </c>
      <c r="V135" s="52">
        <f>RES_hhdet_in!V135-RES_hhdet_in_new!V135</f>
        <v>2691</v>
      </c>
      <c r="W135" s="52">
        <f>RES_hhdet_in!W135-RES_hhdet_in_new!W135</f>
        <v>5111</v>
      </c>
      <c r="DA135" s="63" t="s">
        <v>1461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1198</v>
      </c>
      <c r="D136" s="52">
        <f>RES_hhdet_in!D136-RES_hhdet_in_new!D136</f>
        <v>728</v>
      </c>
      <c r="E136" s="52">
        <f>RES_hhdet_in!E136-RES_hhdet_in_new!E136</f>
        <v>1001</v>
      </c>
      <c r="F136" s="52">
        <f>RES_hhdet_in!F136-RES_hhdet_in_new!F136</f>
        <v>1740</v>
      </c>
      <c r="G136" s="52">
        <f>RES_hhdet_in!G136-RES_hhdet_in_new!G136</f>
        <v>0</v>
      </c>
      <c r="H136" s="52">
        <f>RES_hhdet_in!H136-RES_hhdet_in_new!H136</f>
        <v>0</v>
      </c>
      <c r="I136" s="52">
        <f>RES_hhdet_in!I136-RES_hhdet_in_new!I136</f>
        <v>0</v>
      </c>
      <c r="J136" s="52">
        <f>RES_hhdet_in!J136-RES_hhdet_in_new!J136</f>
        <v>7515</v>
      </c>
      <c r="K136" s="52">
        <f>RES_hhdet_in!K136-RES_hhdet_in_new!K136</f>
        <v>2331</v>
      </c>
      <c r="L136" s="52">
        <f>RES_hhdet_in!L136-RES_hhdet_in_new!L136</f>
        <v>0</v>
      </c>
      <c r="M136" s="52">
        <f>RES_hhdet_in!M136-RES_hhdet_in_new!M136</f>
        <v>0</v>
      </c>
      <c r="N136" s="52">
        <f>RES_hhdet_in!N136-RES_hhdet_in_new!N136</f>
        <v>121</v>
      </c>
      <c r="O136" s="52">
        <f>RES_hhdet_in!O136-RES_hhdet_in_new!O136</f>
        <v>331</v>
      </c>
      <c r="P136" s="52">
        <f>RES_hhdet_in!P136-RES_hhdet_in_new!P136</f>
        <v>495</v>
      </c>
      <c r="Q136" s="52">
        <f>RES_hhdet_in!Q136-RES_hhdet_in_new!Q136</f>
        <v>866</v>
      </c>
      <c r="R136" s="52">
        <f>RES_hhdet_in!R136-RES_hhdet_in_new!R136</f>
        <v>1909</v>
      </c>
      <c r="S136" s="52">
        <f>RES_hhdet_in!S136-RES_hhdet_in_new!S136</f>
        <v>1370</v>
      </c>
      <c r="T136" s="52">
        <f>RES_hhdet_in!T136-RES_hhdet_in_new!T136</f>
        <v>201</v>
      </c>
      <c r="U136" s="52">
        <f>RES_hhdet_in!U136-RES_hhdet_in_new!U136</f>
        <v>318</v>
      </c>
      <c r="V136" s="52">
        <f>RES_hhdet_in!V136-RES_hhdet_in_new!V136</f>
        <v>388</v>
      </c>
      <c r="W136" s="52">
        <f>RES_hhdet_in!W136-RES_hhdet_in_new!W136</f>
        <v>767</v>
      </c>
      <c r="DA136" s="63" t="s">
        <v>1462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1463</v>
      </c>
    </row>
    <row r="141" spans="1:105" ht="12" customHeight="1" x14ac:dyDescent="0.25">
      <c r="A141" s="109" t="s">
        <v>120</v>
      </c>
      <c r="B141" s="36"/>
      <c r="C141" s="36">
        <v>252476</v>
      </c>
      <c r="D141" s="36">
        <v>227985</v>
      </c>
      <c r="E141" s="36">
        <v>221970</v>
      </c>
      <c r="F141" s="36">
        <v>234947</v>
      </c>
      <c r="G141" s="36">
        <v>201016</v>
      </c>
      <c r="H141" s="36">
        <v>258259</v>
      </c>
      <c r="I141" s="36">
        <v>178227</v>
      </c>
      <c r="J141" s="36">
        <v>217910</v>
      </c>
      <c r="K141" s="36">
        <v>246567</v>
      </c>
      <c r="L141" s="36">
        <v>161492</v>
      </c>
      <c r="M141" s="36">
        <v>171580</v>
      </c>
      <c r="N141" s="36">
        <v>221267</v>
      </c>
      <c r="O141" s="36">
        <v>204670</v>
      </c>
      <c r="P141" s="36">
        <v>170557</v>
      </c>
      <c r="Q141" s="36">
        <v>202673</v>
      </c>
      <c r="R141" s="36">
        <v>232763</v>
      </c>
      <c r="S141" s="36">
        <v>231883</v>
      </c>
      <c r="T141" s="36">
        <v>182746</v>
      </c>
      <c r="U141" s="36">
        <v>203288</v>
      </c>
      <c r="V141" s="36">
        <v>212288</v>
      </c>
      <c r="W141" s="36">
        <v>222555</v>
      </c>
      <c r="DA141" s="60" t="s">
        <v>1464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1465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96909</v>
      </c>
      <c r="D145" s="52">
        <v>143312</v>
      </c>
      <c r="E145" s="52">
        <v>135001</v>
      </c>
      <c r="F145" s="52">
        <v>127507</v>
      </c>
      <c r="G145" s="52">
        <v>113236</v>
      </c>
      <c r="H145" s="52">
        <v>110746</v>
      </c>
      <c r="I145" s="52">
        <v>104743</v>
      </c>
      <c r="J145" s="52">
        <v>86611</v>
      </c>
      <c r="K145" s="52">
        <v>89471</v>
      </c>
      <c r="L145" s="52">
        <v>90933</v>
      </c>
      <c r="M145" s="52">
        <v>78815</v>
      </c>
      <c r="N145" s="52">
        <v>67066</v>
      </c>
      <c r="O145" s="52">
        <v>97799</v>
      </c>
      <c r="P145" s="52">
        <v>39541</v>
      </c>
      <c r="Q145" s="52">
        <v>54123</v>
      </c>
      <c r="R145" s="52">
        <v>86497</v>
      </c>
      <c r="S145" s="52">
        <v>84995</v>
      </c>
      <c r="T145" s="52">
        <v>125314</v>
      </c>
      <c r="U145" s="52">
        <v>103112</v>
      </c>
      <c r="V145" s="52">
        <v>108326</v>
      </c>
      <c r="W145" s="52">
        <v>74312</v>
      </c>
      <c r="DA145" s="63" t="s">
        <v>1466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2474</v>
      </c>
      <c r="D147" s="52">
        <v>2873</v>
      </c>
      <c r="E147" s="52">
        <v>5042</v>
      </c>
      <c r="F147" s="52">
        <v>5753</v>
      </c>
      <c r="G147" s="52">
        <v>7433</v>
      </c>
      <c r="H147" s="52">
        <v>8299</v>
      </c>
      <c r="I147" s="52">
        <v>6262</v>
      </c>
      <c r="J147" s="52">
        <v>4810</v>
      </c>
      <c r="K147" s="52">
        <v>7278</v>
      </c>
      <c r="L147" s="52">
        <v>9032</v>
      </c>
      <c r="M147" s="52">
        <v>7785</v>
      </c>
      <c r="N147" s="52">
        <v>8438</v>
      </c>
      <c r="O147" s="52">
        <v>7097</v>
      </c>
      <c r="P147" s="52">
        <v>10555</v>
      </c>
      <c r="Q147" s="52">
        <v>10011</v>
      </c>
      <c r="R147" s="52">
        <v>11005</v>
      </c>
      <c r="S147" s="52">
        <v>14893</v>
      </c>
      <c r="T147" s="52">
        <v>15373</v>
      </c>
      <c r="U147" s="52">
        <v>18044</v>
      </c>
      <c r="V147" s="52">
        <v>24143</v>
      </c>
      <c r="W147" s="52">
        <v>19018</v>
      </c>
      <c r="DA147" s="63" t="s">
        <v>1467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0</v>
      </c>
      <c r="D149" s="52">
        <f>RES_hhdet_in!D149-RES_hhdet_in_new!D149</f>
        <v>1305</v>
      </c>
      <c r="E149" s="52">
        <f>RES_hhdet_in!E149-RES_hhdet_in_new!E149</f>
        <v>920</v>
      </c>
      <c r="F149" s="52">
        <f>RES_hhdet_in!F149-RES_hhdet_in_new!F149</f>
        <v>729</v>
      </c>
      <c r="G149" s="52">
        <f>RES_hhdet_in!G149-RES_hhdet_in_new!G149</f>
        <v>914</v>
      </c>
      <c r="H149" s="52">
        <f>RES_hhdet_in!H149-RES_hhdet_in_new!H149</f>
        <v>733</v>
      </c>
      <c r="I149" s="52">
        <f>RES_hhdet_in!I149-RES_hhdet_in_new!I149</f>
        <v>1005</v>
      </c>
      <c r="J149" s="52">
        <f>RES_hhdet_in!J149-RES_hhdet_in_new!J149</f>
        <v>861</v>
      </c>
      <c r="K149" s="52">
        <f>RES_hhdet_in!K149-RES_hhdet_in_new!K149</f>
        <v>896</v>
      </c>
      <c r="L149" s="52">
        <f>RES_hhdet_in!L149-RES_hhdet_in_new!L149</f>
        <v>1206</v>
      </c>
      <c r="M149" s="52">
        <f>RES_hhdet_in!M149-RES_hhdet_in_new!M149</f>
        <v>1028</v>
      </c>
      <c r="N149" s="52">
        <f>RES_hhdet_in!N149-RES_hhdet_in_new!N149</f>
        <v>1169</v>
      </c>
      <c r="O149" s="52">
        <f>RES_hhdet_in!O149-RES_hhdet_in_new!O149</f>
        <v>1211</v>
      </c>
      <c r="P149" s="52">
        <f>RES_hhdet_in!P149-RES_hhdet_in_new!P149</f>
        <v>1317</v>
      </c>
      <c r="Q149" s="52">
        <f>RES_hhdet_in!Q149-RES_hhdet_in_new!Q149</f>
        <v>129</v>
      </c>
      <c r="R149" s="52">
        <f>RES_hhdet_in!R149-RES_hhdet_in_new!R149</f>
        <v>546</v>
      </c>
      <c r="S149" s="52">
        <f>RES_hhdet_in!S149-RES_hhdet_in_new!S149</f>
        <v>618</v>
      </c>
      <c r="T149" s="52">
        <f>RES_hhdet_in!T149-RES_hhdet_in_new!T149</f>
        <v>874</v>
      </c>
      <c r="U149" s="52">
        <f>RES_hhdet_in!U149-RES_hhdet_in_new!U149</f>
        <v>989</v>
      </c>
      <c r="V149" s="52">
        <f>RES_hhdet_in!V149-RES_hhdet_in_new!V149</f>
        <v>1174</v>
      </c>
      <c r="W149" s="52">
        <f>RES_hhdet_in!W149-RES_hhdet_in_new!W149</f>
        <v>1110</v>
      </c>
      <c r="DA149" s="63" t="s">
        <v>1468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1</v>
      </c>
      <c r="E150" s="52">
        <f>RES_hhdet_in!E150-RES_hhdet_in_new!E150</f>
        <v>1</v>
      </c>
      <c r="F150" s="52">
        <f>RES_hhdet_in!F150-RES_hhdet_in_new!F150</f>
        <v>0</v>
      </c>
      <c r="G150" s="52">
        <f>RES_hhdet_in!G150-RES_hhdet_in_new!G150</f>
        <v>1</v>
      </c>
      <c r="H150" s="52">
        <f>RES_hhdet_in!H150-RES_hhdet_in_new!H150</f>
        <v>0</v>
      </c>
      <c r="I150" s="52">
        <f>RES_hhdet_in!I150-RES_hhdet_in_new!I150</f>
        <v>3</v>
      </c>
      <c r="J150" s="52">
        <f>RES_hhdet_in!J150-RES_hhdet_in_new!J150</f>
        <v>1</v>
      </c>
      <c r="K150" s="52">
        <f>RES_hhdet_in!K150-RES_hhdet_in_new!K150</f>
        <v>1</v>
      </c>
      <c r="L150" s="52">
        <f>RES_hhdet_in!L150-RES_hhdet_in_new!L150</f>
        <v>1</v>
      </c>
      <c r="M150" s="52">
        <f>RES_hhdet_in!M150-RES_hhdet_in_new!M150</f>
        <v>1</v>
      </c>
      <c r="N150" s="52">
        <f>RES_hhdet_in!N150-RES_hhdet_in_new!N150</f>
        <v>0</v>
      </c>
      <c r="O150" s="52">
        <f>RES_hhdet_in!O150-RES_hhdet_in_new!O150</f>
        <v>1</v>
      </c>
      <c r="P150" s="52">
        <f>RES_hhdet_in!P150-RES_hhdet_in_new!P150</f>
        <v>6</v>
      </c>
      <c r="Q150" s="52">
        <f>RES_hhdet_in!Q150-RES_hhdet_in_new!Q150</f>
        <v>0</v>
      </c>
      <c r="R150" s="52">
        <f>RES_hhdet_in!R150-RES_hhdet_in_new!R150</f>
        <v>0</v>
      </c>
      <c r="S150" s="52">
        <f>RES_hhdet_in!S150-RES_hhdet_in_new!S150</f>
        <v>0</v>
      </c>
      <c r="T150" s="52">
        <f>RES_hhdet_in!T150-RES_hhdet_in_new!T150</f>
        <v>0</v>
      </c>
      <c r="U150" s="52">
        <f>RES_hhdet_in!U150-RES_hhdet_in_new!U150</f>
        <v>0</v>
      </c>
      <c r="V150" s="52">
        <f>RES_hhdet_in!V150-RES_hhdet_in_new!V150</f>
        <v>1</v>
      </c>
      <c r="W150" s="52">
        <f>RES_hhdet_in!W150-RES_hhdet_in_new!W150</f>
        <v>2</v>
      </c>
      <c r="DA150" s="63" t="s">
        <v>1469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134965</v>
      </c>
      <c r="D153" s="52">
        <f>RES_hhdet_in!D153-RES_hhdet_in_new!D153</f>
        <v>170617</v>
      </c>
      <c r="E153" s="52">
        <f>RES_hhdet_in!E153-RES_hhdet_in_new!E153</f>
        <v>172533</v>
      </c>
      <c r="F153" s="52">
        <f>RES_hhdet_in!F153-RES_hhdet_in_new!F153</f>
        <v>173396</v>
      </c>
      <c r="G153" s="52">
        <f>RES_hhdet_in!G153-RES_hhdet_in_new!G153</f>
        <v>168958</v>
      </c>
      <c r="H153" s="52">
        <f>RES_hhdet_in!H153-RES_hhdet_in_new!H153</f>
        <v>189616</v>
      </c>
      <c r="I153" s="52">
        <f>RES_hhdet_in!I153-RES_hhdet_in_new!I153</f>
        <v>102982</v>
      </c>
      <c r="J153" s="52">
        <f>RES_hhdet_in!J153-RES_hhdet_in_new!J153</f>
        <v>153152</v>
      </c>
      <c r="K153" s="52">
        <f>RES_hhdet_in!K153-RES_hhdet_in_new!K153</f>
        <v>227124</v>
      </c>
      <c r="L153" s="52">
        <f>RES_hhdet_in!L153-RES_hhdet_in_new!L153</f>
        <v>225749</v>
      </c>
      <c r="M153" s="52">
        <f>RES_hhdet_in!M153-RES_hhdet_in_new!M153</f>
        <v>213176</v>
      </c>
      <c r="N153" s="52">
        <f>RES_hhdet_in!N153-RES_hhdet_in_new!N153</f>
        <v>189466</v>
      </c>
      <c r="O153" s="52">
        <f>RES_hhdet_in!O153-RES_hhdet_in_new!O153</f>
        <v>206992</v>
      </c>
      <c r="P153" s="52">
        <f>RES_hhdet_in!P153-RES_hhdet_in_new!P153</f>
        <v>150289</v>
      </c>
      <c r="Q153" s="52">
        <f>RES_hhdet_in!Q153-RES_hhdet_in_new!Q153</f>
        <v>163445</v>
      </c>
      <c r="R153" s="52">
        <f>RES_hhdet_in!R153-RES_hhdet_in_new!R153</f>
        <v>201036</v>
      </c>
      <c r="S153" s="52">
        <f>RES_hhdet_in!S153-RES_hhdet_in_new!S153</f>
        <v>191936</v>
      </c>
      <c r="T153" s="52">
        <f>RES_hhdet_in!T153-RES_hhdet_in_new!T153</f>
        <v>214456</v>
      </c>
      <c r="U153" s="52">
        <f>RES_hhdet_in!U153-RES_hhdet_in_new!U153</f>
        <v>189191</v>
      </c>
      <c r="V153" s="52">
        <f>RES_hhdet_in!V153-RES_hhdet_in_new!V153</f>
        <v>195214</v>
      </c>
      <c r="W153" s="52">
        <f>RES_hhdet_in!W153-RES_hhdet_in_new!W153</f>
        <v>176184</v>
      </c>
      <c r="DA153" s="63" t="s">
        <v>1470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13743</v>
      </c>
      <c r="D154" s="52">
        <f>RES_hhdet_in!D154-RES_hhdet_in_new!D154</f>
        <v>23529</v>
      </c>
      <c r="E154" s="52">
        <f>RES_hhdet_in!E154-RES_hhdet_in_new!E154</f>
        <v>16192</v>
      </c>
      <c r="F154" s="52">
        <f>RES_hhdet_in!F154-RES_hhdet_in_new!F154</f>
        <v>15284</v>
      </c>
      <c r="G154" s="52">
        <f>RES_hhdet_in!G154-RES_hhdet_in_new!G154</f>
        <v>19987</v>
      </c>
      <c r="H154" s="52">
        <f>RES_hhdet_in!H154-RES_hhdet_in_new!H154</f>
        <v>21839</v>
      </c>
      <c r="I154" s="52">
        <f>RES_hhdet_in!I154-RES_hhdet_in_new!I154</f>
        <v>77581</v>
      </c>
      <c r="J154" s="52">
        <f>RES_hhdet_in!J154-RES_hhdet_in_new!J154</f>
        <v>37382</v>
      </c>
      <c r="K154" s="52">
        <f>RES_hhdet_in!K154-RES_hhdet_in_new!K154</f>
        <v>19941</v>
      </c>
      <c r="L154" s="52">
        <f>RES_hhdet_in!L154-RES_hhdet_in_new!L154</f>
        <v>36022</v>
      </c>
      <c r="M154" s="52">
        <f>RES_hhdet_in!M154-RES_hhdet_in_new!M154</f>
        <v>27299</v>
      </c>
      <c r="N154" s="52">
        <f>RES_hhdet_in!N154-RES_hhdet_in_new!N154</f>
        <v>28241</v>
      </c>
      <c r="O154" s="52">
        <f>RES_hhdet_in!O154-RES_hhdet_in_new!O154</f>
        <v>32336</v>
      </c>
      <c r="P154" s="52">
        <f>RES_hhdet_in!P154-RES_hhdet_in_new!P154</f>
        <v>30729</v>
      </c>
      <c r="Q154" s="52">
        <f>RES_hhdet_in!Q154-RES_hhdet_in_new!Q154</f>
        <v>35611</v>
      </c>
      <c r="R154" s="52">
        <f>RES_hhdet_in!R154-RES_hhdet_in_new!R154</f>
        <v>27689</v>
      </c>
      <c r="S154" s="52">
        <f>RES_hhdet_in!S154-RES_hhdet_in_new!S154</f>
        <v>22947</v>
      </c>
      <c r="T154" s="52">
        <f>RES_hhdet_in!T154-RES_hhdet_in_new!T154</f>
        <v>26282</v>
      </c>
      <c r="U154" s="52">
        <f>RES_hhdet_in!U154-RES_hhdet_in_new!U154</f>
        <v>24491</v>
      </c>
      <c r="V154" s="52">
        <f>RES_hhdet_in!V154-RES_hhdet_in_new!V154</f>
        <v>27978</v>
      </c>
      <c r="W154" s="52">
        <f>RES_hhdet_in!W154-RES_hhdet_in_new!W154</f>
        <v>26527</v>
      </c>
      <c r="DA154" s="63" t="s">
        <v>1471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1472</v>
      </c>
    </row>
    <row r="159" spans="1:105" ht="12" customHeight="1" x14ac:dyDescent="0.25">
      <c r="A159" s="109" t="s">
        <v>120</v>
      </c>
      <c r="B159" s="36"/>
      <c r="C159" s="36">
        <v>148708</v>
      </c>
      <c r="D159" s="36">
        <v>195453</v>
      </c>
      <c r="E159" s="36">
        <v>189644</v>
      </c>
      <c r="F159" s="36">
        <v>189411</v>
      </c>
      <c r="G159" s="36">
        <v>189866</v>
      </c>
      <c r="H159" s="36">
        <v>212187</v>
      </c>
      <c r="I159" s="36">
        <v>181569</v>
      </c>
      <c r="J159" s="36">
        <v>191408</v>
      </c>
      <c r="K159" s="36">
        <v>247953</v>
      </c>
      <c r="L159" s="36">
        <v>262991</v>
      </c>
      <c r="M159" s="36">
        <v>241506</v>
      </c>
      <c r="N159" s="36">
        <v>218882</v>
      </c>
      <c r="O159" s="36">
        <v>240542</v>
      </c>
      <c r="P159" s="36">
        <v>182347</v>
      </c>
      <c r="Q159" s="36">
        <v>199201</v>
      </c>
      <c r="R159" s="36">
        <v>229271</v>
      </c>
      <c r="S159" s="36">
        <v>215502</v>
      </c>
      <c r="T159" s="36">
        <v>241618</v>
      </c>
      <c r="U159" s="36">
        <v>214691</v>
      </c>
      <c r="V159" s="36">
        <v>224383</v>
      </c>
      <c r="W159" s="36">
        <v>203847</v>
      </c>
      <c r="DA159" s="60" t="s">
        <v>1473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1474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10856</v>
      </c>
      <c r="D163" s="52">
        <v>0</v>
      </c>
      <c r="E163" s="52">
        <v>1606</v>
      </c>
      <c r="F163" s="52">
        <v>9730</v>
      </c>
      <c r="G163" s="52">
        <v>9912</v>
      </c>
      <c r="H163" s="52">
        <v>22381</v>
      </c>
      <c r="I163" s="52">
        <v>36356</v>
      </c>
      <c r="J163" s="52">
        <v>39649</v>
      </c>
      <c r="K163" s="52">
        <v>51660</v>
      </c>
      <c r="L163" s="52">
        <v>68799</v>
      </c>
      <c r="M163" s="52">
        <v>87292</v>
      </c>
      <c r="N163" s="52">
        <v>111015</v>
      </c>
      <c r="O163" s="52">
        <v>90774</v>
      </c>
      <c r="P163" s="52">
        <v>23180</v>
      </c>
      <c r="Q163" s="52">
        <v>40048</v>
      </c>
      <c r="R163" s="52">
        <v>45365</v>
      </c>
      <c r="S163" s="52">
        <v>72275</v>
      </c>
      <c r="T163" s="52">
        <v>51644</v>
      </c>
      <c r="U163" s="52">
        <v>52057</v>
      </c>
      <c r="V163" s="52">
        <v>44219</v>
      </c>
      <c r="W163" s="52">
        <v>71077</v>
      </c>
      <c r="DA163" s="63" t="s">
        <v>1475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2194</v>
      </c>
      <c r="D165" s="52">
        <v>1961</v>
      </c>
      <c r="E165" s="52">
        <v>138</v>
      </c>
      <c r="F165" s="52">
        <v>18</v>
      </c>
      <c r="G165" s="52">
        <v>189</v>
      </c>
      <c r="H165" s="52">
        <v>577</v>
      </c>
      <c r="I165" s="52">
        <v>457</v>
      </c>
      <c r="J165" s="52">
        <v>696</v>
      </c>
      <c r="K165" s="52">
        <v>1571</v>
      </c>
      <c r="L165" s="52">
        <v>2415</v>
      </c>
      <c r="M165" s="52">
        <v>2614</v>
      </c>
      <c r="N165" s="52">
        <v>4869</v>
      </c>
      <c r="O165" s="52">
        <v>5867</v>
      </c>
      <c r="P165" s="52">
        <v>6263</v>
      </c>
      <c r="Q165" s="52">
        <v>4184</v>
      </c>
      <c r="R165" s="52">
        <v>3991</v>
      </c>
      <c r="S165" s="52">
        <v>4999</v>
      </c>
      <c r="T165" s="52">
        <v>5622</v>
      </c>
      <c r="U165" s="52">
        <v>5217</v>
      </c>
      <c r="V165" s="52">
        <v>6061</v>
      </c>
      <c r="W165" s="52">
        <v>4999</v>
      </c>
      <c r="DA165" s="63" t="s">
        <v>1476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0</v>
      </c>
      <c r="D167" s="52">
        <f>RES_hhdet_in!D167-RES_hhdet_in_new!D167</f>
        <v>685</v>
      </c>
      <c r="E167" s="52">
        <f>RES_hhdet_in!E167-RES_hhdet_in_new!E167</f>
        <v>535</v>
      </c>
      <c r="F167" s="52">
        <f>RES_hhdet_in!F167-RES_hhdet_in_new!F167</f>
        <v>465</v>
      </c>
      <c r="G167" s="52">
        <f>RES_hhdet_in!G167-RES_hhdet_in_new!G167</f>
        <v>617</v>
      </c>
      <c r="H167" s="52">
        <f>RES_hhdet_in!H167-RES_hhdet_in_new!H167</f>
        <v>534</v>
      </c>
      <c r="I167" s="52">
        <f>RES_hhdet_in!I167-RES_hhdet_in_new!I167</f>
        <v>350</v>
      </c>
      <c r="J167" s="52">
        <f>RES_hhdet_in!J167-RES_hhdet_in_new!J167</f>
        <v>202</v>
      </c>
      <c r="K167" s="52">
        <f>RES_hhdet_in!K167-RES_hhdet_in_new!K167</f>
        <v>221</v>
      </c>
      <c r="L167" s="52">
        <f>RES_hhdet_in!L167-RES_hhdet_in_new!L167</f>
        <v>356</v>
      </c>
      <c r="M167" s="52">
        <f>RES_hhdet_in!M167-RES_hhdet_in_new!M167</f>
        <v>440</v>
      </c>
      <c r="N167" s="52">
        <f>RES_hhdet_in!N167-RES_hhdet_in_new!N167</f>
        <v>735</v>
      </c>
      <c r="O167" s="52">
        <f>RES_hhdet_in!O167-RES_hhdet_in_new!O167</f>
        <v>646</v>
      </c>
      <c r="P167" s="52">
        <f>RES_hhdet_in!P167-RES_hhdet_in_new!P167</f>
        <v>556</v>
      </c>
      <c r="Q167" s="52">
        <f>RES_hhdet_in!Q167-RES_hhdet_in_new!Q167</f>
        <v>70</v>
      </c>
      <c r="R167" s="52">
        <f>RES_hhdet_in!R167-RES_hhdet_in_new!R167</f>
        <v>302</v>
      </c>
      <c r="S167" s="52">
        <f>RES_hhdet_in!S167-RES_hhdet_in_new!S167</f>
        <v>476</v>
      </c>
      <c r="T167" s="52">
        <f>RES_hhdet_in!T167-RES_hhdet_in_new!T167</f>
        <v>551</v>
      </c>
      <c r="U167" s="52">
        <f>RES_hhdet_in!U167-RES_hhdet_in_new!U167</f>
        <v>734</v>
      </c>
      <c r="V167" s="52">
        <f>RES_hhdet_in!V167-RES_hhdet_in_new!V167</f>
        <v>796</v>
      </c>
      <c r="W167" s="52">
        <f>RES_hhdet_in!W167-RES_hhdet_in_new!W167</f>
        <v>894</v>
      </c>
      <c r="DA167" s="63" t="s">
        <v>1477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1</v>
      </c>
      <c r="E168" s="52">
        <f>RES_hhdet_in!E168-RES_hhdet_in_new!E168</f>
        <v>1</v>
      </c>
      <c r="F168" s="52">
        <f>RES_hhdet_in!F168-RES_hhdet_in_new!F168</f>
        <v>0</v>
      </c>
      <c r="G168" s="52">
        <f>RES_hhdet_in!G168-RES_hhdet_in_new!G168</f>
        <v>1</v>
      </c>
      <c r="H168" s="52">
        <f>RES_hhdet_in!H168-RES_hhdet_in_new!H168</f>
        <v>0</v>
      </c>
      <c r="I168" s="52">
        <f>RES_hhdet_in!I168-RES_hhdet_in_new!I168</f>
        <v>2</v>
      </c>
      <c r="J168" s="52">
        <f>RES_hhdet_in!J168-RES_hhdet_in_new!J168</f>
        <v>1</v>
      </c>
      <c r="K168" s="52">
        <f>RES_hhdet_in!K168-RES_hhdet_in_new!K168</f>
        <v>0</v>
      </c>
      <c r="L168" s="52">
        <f>RES_hhdet_in!L168-RES_hhdet_in_new!L168</f>
        <v>1</v>
      </c>
      <c r="M168" s="52">
        <f>RES_hhdet_in!M168-RES_hhdet_in_new!M168</f>
        <v>1</v>
      </c>
      <c r="N168" s="52">
        <f>RES_hhdet_in!N168-RES_hhdet_in_new!N168</f>
        <v>1</v>
      </c>
      <c r="O168" s="52">
        <f>RES_hhdet_in!O168-RES_hhdet_in_new!O168</f>
        <v>0</v>
      </c>
      <c r="P168" s="52">
        <f>RES_hhdet_in!P168-RES_hhdet_in_new!P168</f>
        <v>0</v>
      </c>
      <c r="Q168" s="52">
        <f>RES_hhdet_in!Q168-RES_hhdet_in_new!Q168</f>
        <v>0</v>
      </c>
      <c r="R168" s="52">
        <f>RES_hhdet_in!R168-RES_hhdet_in_new!R168</f>
        <v>0</v>
      </c>
      <c r="S168" s="52">
        <f>RES_hhdet_in!S168-RES_hhdet_in_new!S168</f>
        <v>0</v>
      </c>
      <c r="T168" s="52">
        <f>RES_hhdet_in!T168-RES_hhdet_in_new!T168</f>
        <v>0</v>
      </c>
      <c r="U168" s="52">
        <f>RES_hhdet_in!U168-RES_hhdet_in_new!U168</f>
        <v>0</v>
      </c>
      <c r="V168" s="52">
        <f>RES_hhdet_in!V168-RES_hhdet_in_new!V168</f>
        <v>0</v>
      </c>
      <c r="W168" s="52">
        <f>RES_hhdet_in!W168-RES_hhdet_in_new!W168</f>
        <v>2</v>
      </c>
      <c r="DA168" s="63" t="s">
        <v>1478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104952</v>
      </c>
      <c r="D171" s="52">
        <f>RES_hhdet_in!D171-RES_hhdet_in_new!D171</f>
        <v>89604</v>
      </c>
      <c r="E171" s="52">
        <f>RES_hhdet_in!E171-RES_hhdet_in_new!E171</f>
        <v>100593</v>
      </c>
      <c r="F171" s="52">
        <f>RES_hhdet_in!F171-RES_hhdet_in_new!F171</f>
        <v>110345</v>
      </c>
      <c r="G171" s="52">
        <f>RES_hhdet_in!G171-RES_hhdet_in_new!G171</f>
        <v>114647</v>
      </c>
      <c r="H171" s="52">
        <f>RES_hhdet_in!H171-RES_hhdet_in_new!H171</f>
        <v>138306</v>
      </c>
      <c r="I171" s="52">
        <f>RES_hhdet_in!I171-RES_hhdet_in_new!I171</f>
        <v>35964</v>
      </c>
      <c r="J171" s="52">
        <f>RES_hhdet_in!J171-RES_hhdet_in_new!J171</f>
        <v>36236</v>
      </c>
      <c r="K171" s="52">
        <f>RES_hhdet_in!K171-RES_hhdet_in_new!K171</f>
        <v>55920</v>
      </c>
      <c r="L171" s="52">
        <f>RES_hhdet_in!L171-RES_hhdet_in_new!L171</f>
        <v>66793</v>
      </c>
      <c r="M171" s="52">
        <f>RES_hhdet_in!M171-RES_hhdet_in_new!M171</f>
        <v>91557</v>
      </c>
      <c r="N171" s="52">
        <f>RES_hhdet_in!N171-RES_hhdet_in_new!N171</f>
        <v>119404</v>
      </c>
      <c r="O171" s="52">
        <f>RES_hhdet_in!O171-RES_hhdet_in_new!O171</f>
        <v>110750</v>
      </c>
      <c r="P171" s="52">
        <f>RES_hhdet_in!P171-RES_hhdet_in_new!P171</f>
        <v>64044</v>
      </c>
      <c r="Q171" s="52">
        <f>RES_hhdet_in!Q171-RES_hhdet_in_new!Q171</f>
        <v>91007</v>
      </c>
      <c r="R171" s="52">
        <f>RES_hhdet_in!R171-RES_hhdet_in_new!R171</f>
        <v>114203</v>
      </c>
      <c r="S171" s="52">
        <f>RES_hhdet_in!S171-RES_hhdet_in_new!S171</f>
        <v>148995</v>
      </c>
      <c r="T171" s="52">
        <f>RES_hhdet_in!T171-RES_hhdet_in_new!T171</f>
        <v>135826</v>
      </c>
      <c r="U171" s="52">
        <f>RES_hhdet_in!U171-RES_hhdet_in_new!U171</f>
        <v>140897</v>
      </c>
      <c r="V171" s="52">
        <f>RES_hhdet_in!V171-RES_hhdet_in_new!V171</f>
        <v>132158</v>
      </c>
      <c r="W171" s="52">
        <f>RES_hhdet_in!W171-RES_hhdet_in_new!W171</f>
        <v>141412</v>
      </c>
      <c r="DA171" s="63" t="s">
        <v>1479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10687</v>
      </c>
      <c r="D172" s="52">
        <f>RES_hhdet_in!D172-RES_hhdet_in_new!D172</f>
        <v>12357</v>
      </c>
      <c r="E172" s="52">
        <f>RES_hhdet_in!E172-RES_hhdet_in_new!E172</f>
        <v>9441</v>
      </c>
      <c r="F172" s="52">
        <f>RES_hhdet_in!F172-RES_hhdet_in_new!F172</f>
        <v>9728</v>
      </c>
      <c r="G172" s="52">
        <f>RES_hhdet_in!G172-RES_hhdet_in_new!G172</f>
        <v>13564</v>
      </c>
      <c r="H172" s="52">
        <f>RES_hhdet_in!H172-RES_hhdet_in_new!H172</f>
        <v>15931</v>
      </c>
      <c r="I172" s="52">
        <f>RES_hhdet_in!I172-RES_hhdet_in_new!I172</f>
        <v>27093</v>
      </c>
      <c r="J172" s="52">
        <f>RES_hhdet_in!J172-RES_hhdet_in_new!J172</f>
        <v>8841</v>
      </c>
      <c r="K172" s="52">
        <f>RES_hhdet_in!K172-RES_hhdet_in_new!K172</f>
        <v>4904</v>
      </c>
      <c r="L172" s="52">
        <f>RES_hhdet_in!L172-RES_hhdet_in_new!L172</f>
        <v>10660</v>
      </c>
      <c r="M172" s="52">
        <f>RES_hhdet_in!M172-RES_hhdet_in_new!M172</f>
        <v>11724</v>
      </c>
      <c r="N172" s="52">
        <f>RES_hhdet_in!N172-RES_hhdet_in_new!N172</f>
        <v>17798</v>
      </c>
      <c r="O172" s="52">
        <f>RES_hhdet_in!O172-RES_hhdet_in_new!O172</f>
        <v>17302</v>
      </c>
      <c r="P172" s="52">
        <f>RES_hhdet_in!P172-RES_hhdet_in_new!P172</f>
        <v>13100</v>
      </c>
      <c r="Q172" s="52">
        <f>RES_hhdet_in!Q172-RES_hhdet_in_new!Q172</f>
        <v>19830</v>
      </c>
      <c r="R172" s="52">
        <f>RES_hhdet_in!R172-RES_hhdet_in_new!R172</f>
        <v>15727</v>
      </c>
      <c r="S172" s="52">
        <f>RES_hhdet_in!S172-RES_hhdet_in_new!S172</f>
        <v>17813</v>
      </c>
      <c r="T172" s="52">
        <f>RES_hhdet_in!T172-RES_hhdet_in_new!T172</f>
        <v>16638</v>
      </c>
      <c r="U172" s="52">
        <f>RES_hhdet_in!U172-RES_hhdet_in_new!U172</f>
        <v>18240</v>
      </c>
      <c r="V172" s="52">
        <f>RES_hhdet_in!V172-RES_hhdet_in_new!V172</f>
        <v>18941</v>
      </c>
      <c r="W172" s="52">
        <f>RES_hhdet_in!W172-RES_hhdet_in_new!W172</f>
        <v>21297</v>
      </c>
      <c r="DA172" s="63" t="s">
        <v>1480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DA176" s="63" t="s">
        <v>1481</v>
      </c>
    </row>
    <row r="177" spans="1:105" ht="12" customHeight="1" x14ac:dyDescent="0.25">
      <c r="A177" s="109" t="s">
        <v>120</v>
      </c>
      <c r="B177" s="36"/>
      <c r="C177" s="36">
        <v>115639</v>
      </c>
      <c r="D177" s="36">
        <v>102647</v>
      </c>
      <c r="E177" s="36">
        <v>110570</v>
      </c>
      <c r="F177" s="36">
        <v>120537</v>
      </c>
      <c r="G177" s="36">
        <v>128832</v>
      </c>
      <c r="H177" s="36">
        <v>154770</v>
      </c>
      <c r="I177" s="36">
        <v>63410</v>
      </c>
      <c r="J177" s="36">
        <v>45286</v>
      </c>
      <c r="K177" s="36">
        <v>61042</v>
      </c>
      <c r="L177" s="36">
        <v>77816</v>
      </c>
      <c r="M177" s="36">
        <v>103719</v>
      </c>
      <c r="N177" s="36">
        <v>137944</v>
      </c>
      <c r="O177" s="36">
        <v>128701</v>
      </c>
      <c r="P177" s="36">
        <v>77705</v>
      </c>
      <c r="Q177" s="36">
        <v>110912</v>
      </c>
      <c r="R177" s="36">
        <v>130249</v>
      </c>
      <c r="S177" s="36">
        <v>167304</v>
      </c>
      <c r="T177" s="36">
        <v>153021</v>
      </c>
      <c r="U177" s="36">
        <v>159876</v>
      </c>
      <c r="V177" s="36">
        <v>151903</v>
      </c>
      <c r="W177" s="36">
        <v>163599</v>
      </c>
      <c r="DA177" s="60" t="s">
        <v>1482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B3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1483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DA1" s="55" t="s">
        <v>193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1484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1485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1486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1487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1488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1489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1490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1491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1492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1493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1494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1495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33</v>
      </c>
      <c r="I26" s="52">
        <v>63</v>
      </c>
      <c r="J26" s="52">
        <v>26</v>
      </c>
      <c r="K26" s="52">
        <v>3</v>
      </c>
      <c r="L26" s="52">
        <v>0</v>
      </c>
      <c r="M26" s="52">
        <v>0</v>
      </c>
      <c r="N26" s="52">
        <v>120</v>
      </c>
      <c r="O26" s="52">
        <v>182</v>
      </c>
      <c r="P26" s="52">
        <v>292</v>
      </c>
      <c r="Q26" s="52">
        <v>0</v>
      </c>
      <c r="R26" s="52">
        <v>68</v>
      </c>
      <c r="S26" s="52">
        <v>143</v>
      </c>
      <c r="T26" s="52">
        <v>320</v>
      </c>
      <c r="U26" s="52">
        <v>260</v>
      </c>
      <c r="V26" s="52">
        <v>218</v>
      </c>
      <c r="W26" s="52">
        <v>71</v>
      </c>
      <c r="DA26" s="63" t="s">
        <v>1496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1</v>
      </c>
      <c r="Q29" s="52">
        <v>2</v>
      </c>
      <c r="R29" s="52">
        <v>2</v>
      </c>
      <c r="S29" s="52">
        <v>1</v>
      </c>
      <c r="T29" s="52">
        <v>3</v>
      </c>
      <c r="U29" s="52">
        <v>4</v>
      </c>
      <c r="V29" s="52">
        <v>6</v>
      </c>
      <c r="W29" s="52">
        <v>3</v>
      </c>
      <c r="DA29" s="63" t="s">
        <v>1497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1498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1499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118</v>
      </c>
      <c r="Q35" s="52">
        <v>31</v>
      </c>
      <c r="R35" s="52">
        <v>78</v>
      </c>
      <c r="S35" s="52">
        <v>148</v>
      </c>
      <c r="T35" s="52">
        <v>334</v>
      </c>
      <c r="U35" s="52">
        <v>332</v>
      </c>
      <c r="V35" s="52">
        <v>338</v>
      </c>
      <c r="W35" s="52">
        <v>216</v>
      </c>
      <c r="DA35" s="63" t="s">
        <v>1500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23</v>
      </c>
      <c r="Q36" s="52">
        <v>8</v>
      </c>
      <c r="R36" s="52">
        <v>7</v>
      </c>
      <c r="S36" s="52">
        <v>17</v>
      </c>
      <c r="T36" s="52">
        <v>40</v>
      </c>
      <c r="U36" s="52">
        <v>40</v>
      </c>
      <c r="V36" s="52">
        <v>42</v>
      </c>
      <c r="W36" s="52">
        <v>27</v>
      </c>
      <c r="DA36" s="63" t="s">
        <v>1501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1502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142</v>
      </c>
      <c r="Q41" s="36">
        <v>36</v>
      </c>
      <c r="R41" s="36">
        <v>83</v>
      </c>
      <c r="S41" s="36">
        <v>168</v>
      </c>
      <c r="T41" s="36">
        <v>374</v>
      </c>
      <c r="U41" s="36">
        <v>369</v>
      </c>
      <c r="V41" s="36">
        <v>385</v>
      </c>
      <c r="W41" s="36">
        <v>242</v>
      </c>
      <c r="DA41" s="60" t="s">
        <v>1503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1504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13</v>
      </c>
      <c r="I45" s="52">
        <v>1540</v>
      </c>
      <c r="J45" s="52">
        <v>24</v>
      </c>
      <c r="K45" s="52">
        <v>3221</v>
      </c>
      <c r="L45" s="52">
        <v>5239</v>
      </c>
      <c r="M45" s="52">
        <v>15649</v>
      </c>
      <c r="N45" s="52">
        <v>23814</v>
      </c>
      <c r="O45" s="52">
        <v>25882</v>
      </c>
      <c r="P45" s="52">
        <v>2320</v>
      </c>
      <c r="Q45" s="52">
        <v>592</v>
      </c>
      <c r="R45" s="52">
        <v>1</v>
      </c>
      <c r="S45" s="52">
        <v>0</v>
      </c>
      <c r="T45" s="52">
        <v>1058</v>
      </c>
      <c r="U45" s="52">
        <v>8463</v>
      </c>
      <c r="V45" s="52">
        <v>14317</v>
      </c>
      <c r="W45" s="52">
        <v>12190</v>
      </c>
      <c r="DA45" s="63" t="s">
        <v>1505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100</v>
      </c>
      <c r="Q48" s="52">
        <v>80</v>
      </c>
      <c r="R48" s="52">
        <v>16</v>
      </c>
      <c r="S48" s="52">
        <v>4</v>
      </c>
      <c r="T48" s="52">
        <v>3</v>
      </c>
      <c r="U48" s="52">
        <v>46</v>
      </c>
      <c r="V48" s="52">
        <v>204</v>
      </c>
      <c r="W48" s="52">
        <v>181</v>
      </c>
      <c r="DA48" s="63" t="s">
        <v>1506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401</v>
      </c>
      <c r="J50" s="52">
        <v>168</v>
      </c>
      <c r="K50" s="52">
        <v>1492</v>
      </c>
      <c r="L50" s="52">
        <v>3569</v>
      </c>
      <c r="M50" s="52">
        <v>9773</v>
      </c>
      <c r="N50" s="52">
        <v>12736</v>
      </c>
      <c r="O50" s="52">
        <v>13208</v>
      </c>
      <c r="P50" s="52">
        <v>964</v>
      </c>
      <c r="Q50" s="52">
        <v>1109</v>
      </c>
      <c r="R50" s="52">
        <v>3662</v>
      </c>
      <c r="S50" s="52">
        <v>2522</v>
      </c>
      <c r="T50" s="52">
        <v>1469</v>
      </c>
      <c r="U50" s="52">
        <v>2368</v>
      </c>
      <c r="V50" s="52">
        <v>3392</v>
      </c>
      <c r="W50" s="52">
        <v>15686</v>
      </c>
      <c r="DA50" s="63" t="s">
        <v>1507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3</v>
      </c>
      <c r="J51" s="52">
        <v>1</v>
      </c>
      <c r="K51" s="52">
        <v>0</v>
      </c>
      <c r="L51" s="52">
        <v>0</v>
      </c>
      <c r="M51" s="52">
        <v>11</v>
      </c>
      <c r="N51" s="52">
        <v>39</v>
      </c>
      <c r="O51" s="52">
        <v>30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20</v>
      </c>
      <c r="W51" s="52">
        <v>0</v>
      </c>
      <c r="DA51" s="63" t="s">
        <v>1508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154</v>
      </c>
      <c r="Q54" s="52">
        <v>95</v>
      </c>
      <c r="R54" s="52">
        <v>18</v>
      </c>
      <c r="S54" s="52">
        <v>485</v>
      </c>
      <c r="T54" s="52">
        <v>741</v>
      </c>
      <c r="U54" s="52">
        <v>6267</v>
      </c>
      <c r="V54" s="52">
        <v>7957</v>
      </c>
      <c r="W54" s="52">
        <v>20719</v>
      </c>
      <c r="DA54" s="63" t="s">
        <v>1509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31</v>
      </c>
      <c r="Q55" s="52">
        <v>26</v>
      </c>
      <c r="R55" s="52">
        <v>3</v>
      </c>
      <c r="S55" s="52">
        <v>52</v>
      </c>
      <c r="T55" s="52">
        <v>89</v>
      </c>
      <c r="U55" s="52">
        <v>808</v>
      </c>
      <c r="V55" s="52">
        <v>1140</v>
      </c>
      <c r="W55" s="52">
        <v>3115</v>
      </c>
      <c r="DA55" s="63" t="s">
        <v>1510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1511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1888</v>
      </c>
      <c r="Q60" s="36">
        <v>3638</v>
      </c>
      <c r="R60" s="36">
        <v>3184</v>
      </c>
      <c r="S60" s="36">
        <v>10059</v>
      </c>
      <c r="T60" s="36">
        <v>16469</v>
      </c>
      <c r="U60" s="36">
        <v>26535</v>
      </c>
      <c r="V60" s="36">
        <v>30322</v>
      </c>
      <c r="W60" s="36">
        <v>22228</v>
      </c>
      <c r="DA60" s="60" t="s">
        <v>1512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1513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139</v>
      </c>
      <c r="I64" s="52">
        <v>3193</v>
      </c>
      <c r="J64" s="52">
        <v>5387</v>
      </c>
      <c r="K64" s="52">
        <v>3599</v>
      </c>
      <c r="L64" s="52">
        <v>401</v>
      </c>
      <c r="M64" s="52">
        <v>1</v>
      </c>
      <c r="N64" s="52">
        <v>0</v>
      </c>
      <c r="O64" s="52">
        <v>41</v>
      </c>
      <c r="P64" s="52">
        <v>429</v>
      </c>
      <c r="Q64" s="52">
        <v>178</v>
      </c>
      <c r="R64" s="52">
        <v>0</v>
      </c>
      <c r="S64" s="52">
        <v>0</v>
      </c>
      <c r="T64" s="52">
        <v>0</v>
      </c>
      <c r="U64" s="52">
        <v>1</v>
      </c>
      <c r="V64" s="52">
        <v>3</v>
      </c>
      <c r="W64" s="52">
        <v>0</v>
      </c>
      <c r="DA64" s="63" t="s">
        <v>1514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4</v>
      </c>
      <c r="Q67" s="52">
        <v>5</v>
      </c>
      <c r="R67" s="52">
        <v>8</v>
      </c>
      <c r="S67" s="52">
        <v>3</v>
      </c>
      <c r="T67" s="52">
        <v>0</v>
      </c>
      <c r="U67" s="52">
        <v>0</v>
      </c>
      <c r="V67" s="52">
        <v>0</v>
      </c>
      <c r="W67" s="52">
        <v>0</v>
      </c>
      <c r="DA67" s="63" t="s">
        <v>1515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23</v>
      </c>
      <c r="I69" s="52">
        <v>575</v>
      </c>
      <c r="J69" s="52">
        <v>975</v>
      </c>
      <c r="K69" s="52">
        <v>650</v>
      </c>
      <c r="L69" s="52">
        <v>319</v>
      </c>
      <c r="M69" s="52">
        <v>874</v>
      </c>
      <c r="N69" s="52">
        <v>829</v>
      </c>
      <c r="O69" s="52">
        <v>307</v>
      </c>
      <c r="P69" s="52">
        <v>163</v>
      </c>
      <c r="Q69" s="52">
        <v>70</v>
      </c>
      <c r="R69" s="52">
        <v>212</v>
      </c>
      <c r="S69" s="52">
        <v>761</v>
      </c>
      <c r="T69" s="52">
        <v>1110</v>
      </c>
      <c r="U69" s="52">
        <v>1436</v>
      </c>
      <c r="V69" s="52">
        <v>3350</v>
      </c>
      <c r="W69" s="52">
        <v>1249</v>
      </c>
      <c r="DA69" s="63" t="s">
        <v>1516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2</v>
      </c>
      <c r="J70" s="52">
        <v>13</v>
      </c>
      <c r="K70" s="52">
        <v>7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1517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9</v>
      </c>
      <c r="Q73" s="52">
        <v>148</v>
      </c>
      <c r="R73" s="52">
        <v>190</v>
      </c>
      <c r="S73" s="52">
        <v>33</v>
      </c>
      <c r="T73" s="52">
        <v>0</v>
      </c>
      <c r="U73" s="52">
        <v>0</v>
      </c>
      <c r="V73" s="52">
        <v>0</v>
      </c>
      <c r="W73" s="52">
        <v>0</v>
      </c>
      <c r="DA73" s="63" t="s">
        <v>1518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2</v>
      </c>
      <c r="Q74" s="52">
        <v>37</v>
      </c>
      <c r="R74" s="52">
        <v>26</v>
      </c>
      <c r="S74" s="52">
        <v>2</v>
      </c>
      <c r="T74" s="52">
        <v>0</v>
      </c>
      <c r="U74" s="52">
        <v>0</v>
      </c>
      <c r="V74" s="52">
        <v>0</v>
      </c>
      <c r="W74" s="52">
        <v>0</v>
      </c>
      <c r="DA74" s="63" t="s">
        <v>1519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1523</v>
      </c>
      <c r="Q78" s="52">
        <v>4378</v>
      </c>
      <c r="R78" s="52">
        <v>3894</v>
      </c>
      <c r="S78" s="52">
        <v>1496</v>
      </c>
      <c r="T78" s="52">
        <v>326</v>
      </c>
      <c r="U78" s="52">
        <v>206</v>
      </c>
      <c r="V78" s="52">
        <v>397</v>
      </c>
      <c r="W78" s="52">
        <v>241</v>
      </c>
      <c r="DA78" s="63" t="s">
        <v>1520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0</v>
      </c>
      <c r="S79" s="36">
        <v>0</v>
      </c>
      <c r="T79" s="36">
        <v>76</v>
      </c>
      <c r="U79" s="36">
        <v>495</v>
      </c>
      <c r="V79" s="36">
        <v>192</v>
      </c>
      <c r="W79" s="36">
        <v>148</v>
      </c>
      <c r="DA79" s="60" t="s">
        <v>1521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1522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4712</v>
      </c>
      <c r="I83" s="52">
        <v>10911</v>
      </c>
      <c r="J83" s="52">
        <v>13933</v>
      </c>
      <c r="K83" s="52">
        <v>28735</v>
      </c>
      <c r="L83" s="52">
        <v>44973</v>
      </c>
      <c r="M83" s="52">
        <v>95609</v>
      </c>
      <c r="N83" s="52">
        <v>54766</v>
      </c>
      <c r="O83" s="52">
        <v>24283</v>
      </c>
      <c r="P83" s="52">
        <v>1</v>
      </c>
      <c r="Q83" s="52">
        <v>4263</v>
      </c>
      <c r="R83" s="52">
        <v>7412</v>
      </c>
      <c r="S83" s="52">
        <v>14076</v>
      </c>
      <c r="T83" s="52">
        <v>19075</v>
      </c>
      <c r="U83" s="52">
        <v>42797</v>
      </c>
      <c r="V83" s="52">
        <v>67221</v>
      </c>
      <c r="W83" s="52">
        <v>52572</v>
      </c>
      <c r="DA83" s="63" t="s">
        <v>1523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134</v>
      </c>
      <c r="Q86" s="52">
        <v>76</v>
      </c>
      <c r="R86" s="52">
        <v>34</v>
      </c>
      <c r="S86" s="52">
        <v>126</v>
      </c>
      <c r="T86" s="52">
        <v>189</v>
      </c>
      <c r="U86" s="52">
        <v>399</v>
      </c>
      <c r="V86" s="52">
        <v>1084</v>
      </c>
      <c r="W86" s="52">
        <v>863</v>
      </c>
      <c r="DA86" s="63" t="s">
        <v>1524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3932</v>
      </c>
      <c r="I88" s="52">
        <v>10182</v>
      </c>
      <c r="J88" s="52">
        <v>13291</v>
      </c>
      <c r="K88" s="52">
        <v>27538</v>
      </c>
      <c r="L88" s="52">
        <v>43360</v>
      </c>
      <c r="M88" s="52">
        <v>92554</v>
      </c>
      <c r="N88" s="52">
        <v>53289</v>
      </c>
      <c r="O88" s="52">
        <v>23760</v>
      </c>
      <c r="P88" s="52">
        <v>2695</v>
      </c>
      <c r="Q88" s="52">
        <v>3258</v>
      </c>
      <c r="R88" s="52">
        <v>6576</v>
      </c>
      <c r="S88" s="52">
        <v>13381</v>
      </c>
      <c r="T88" s="52">
        <v>18847</v>
      </c>
      <c r="U88" s="52">
        <v>42329</v>
      </c>
      <c r="V88" s="52">
        <v>66513</v>
      </c>
      <c r="W88" s="52">
        <v>52101</v>
      </c>
      <c r="DA88" s="63" t="s">
        <v>1525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3</v>
      </c>
      <c r="I89" s="52">
        <v>54</v>
      </c>
      <c r="J89" s="52">
        <v>50</v>
      </c>
      <c r="K89" s="52">
        <v>3</v>
      </c>
      <c r="L89" s="52">
        <v>0</v>
      </c>
      <c r="M89" s="52">
        <v>335</v>
      </c>
      <c r="N89" s="52">
        <v>27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90</v>
      </c>
      <c r="W89" s="52">
        <v>44</v>
      </c>
      <c r="DA89" s="63" t="s">
        <v>1526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2</v>
      </c>
      <c r="S92" s="52">
        <v>4</v>
      </c>
      <c r="T92" s="52">
        <v>5</v>
      </c>
      <c r="U92" s="52">
        <v>8</v>
      </c>
      <c r="V92" s="52">
        <v>7</v>
      </c>
      <c r="W92" s="52">
        <v>5</v>
      </c>
      <c r="DA92" s="63" t="s">
        <v>1527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1528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260</v>
      </c>
      <c r="Q96" s="52">
        <v>586</v>
      </c>
      <c r="R96" s="52">
        <v>961</v>
      </c>
      <c r="S96" s="52">
        <v>1483</v>
      </c>
      <c r="T96" s="52">
        <v>1667</v>
      </c>
      <c r="U96" s="52">
        <v>2002</v>
      </c>
      <c r="V96" s="52">
        <v>1586</v>
      </c>
      <c r="W96" s="52">
        <v>1184</v>
      </c>
      <c r="DA96" s="63" t="s">
        <v>1529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54</v>
      </c>
      <c r="Q97" s="52">
        <v>127</v>
      </c>
      <c r="R97" s="52">
        <v>133</v>
      </c>
      <c r="S97" s="52">
        <v>179</v>
      </c>
      <c r="T97" s="52">
        <v>205</v>
      </c>
      <c r="U97" s="52">
        <v>259</v>
      </c>
      <c r="V97" s="52">
        <v>230</v>
      </c>
      <c r="W97" s="52">
        <v>180</v>
      </c>
      <c r="DA97" s="63" t="s">
        <v>1530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1531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DA102" s="63" t="s">
        <v>1532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10815</v>
      </c>
      <c r="Q103" s="36">
        <v>27707</v>
      </c>
      <c r="R103" s="36">
        <v>42660</v>
      </c>
      <c r="S103" s="36">
        <v>63337</v>
      </c>
      <c r="T103" s="36">
        <v>76469</v>
      </c>
      <c r="U103" s="36">
        <v>99700</v>
      </c>
      <c r="V103" s="36">
        <v>97269</v>
      </c>
      <c r="W103" s="36">
        <v>67382</v>
      </c>
      <c r="DA103" s="60" t="s">
        <v>1533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1534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1535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1536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1537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1538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1539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1540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1541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1542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1543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17086</v>
      </c>
      <c r="I126" s="52">
        <v>41879</v>
      </c>
      <c r="J126" s="52">
        <v>107180</v>
      </c>
      <c r="K126" s="52">
        <v>108685</v>
      </c>
      <c r="L126" s="52">
        <v>37129</v>
      </c>
      <c r="M126" s="52">
        <v>56765</v>
      </c>
      <c r="N126" s="52">
        <v>123068</v>
      </c>
      <c r="O126" s="52">
        <v>138401</v>
      </c>
      <c r="P126" s="52">
        <v>83053</v>
      </c>
      <c r="Q126" s="52">
        <v>97996</v>
      </c>
      <c r="R126" s="52">
        <v>121501</v>
      </c>
      <c r="S126" s="52">
        <v>158146</v>
      </c>
      <c r="T126" s="52">
        <v>152133</v>
      </c>
      <c r="U126" s="52">
        <v>155228</v>
      </c>
      <c r="V126" s="52">
        <v>131523</v>
      </c>
      <c r="W126" s="52">
        <v>146774</v>
      </c>
      <c r="DA126" s="63" t="s">
        <v>1544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784</v>
      </c>
      <c r="Q129" s="52">
        <v>982</v>
      </c>
      <c r="R129" s="52">
        <v>1171</v>
      </c>
      <c r="S129" s="52">
        <v>1982</v>
      </c>
      <c r="T129" s="52">
        <v>2239</v>
      </c>
      <c r="U129" s="52">
        <v>2541</v>
      </c>
      <c r="V129" s="52">
        <v>3502</v>
      </c>
      <c r="W129" s="52">
        <v>2277</v>
      </c>
      <c r="DA129" s="63" t="s">
        <v>1545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17064</v>
      </c>
      <c r="I131" s="52">
        <v>41596</v>
      </c>
      <c r="J131" s="52">
        <v>66014</v>
      </c>
      <c r="K131" s="52">
        <v>72880</v>
      </c>
      <c r="L131" s="52">
        <v>70531</v>
      </c>
      <c r="M131" s="52">
        <v>58868</v>
      </c>
      <c r="N131" s="52">
        <v>123190</v>
      </c>
      <c r="O131" s="52">
        <v>137476</v>
      </c>
      <c r="P131" s="52">
        <v>80985</v>
      </c>
      <c r="Q131" s="52">
        <v>95201</v>
      </c>
      <c r="R131" s="52">
        <v>111055</v>
      </c>
      <c r="S131" s="52">
        <v>152166</v>
      </c>
      <c r="T131" s="52">
        <v>150566</v>
      </c>
      <c r="U131" s="52">
        <v>153556</v>
      </c>
      <c r="V131" s="52">
        <v>131875</v>
      </c>
      <c r="W131" s="52">
        <v>145292</v>
      </c>
      <c r="DA131" s="63" t="s">
        <v>1546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19</v>
      </c>
      <c r="I132" s="52">
        <v>278</v>
      </c>
      <c r="J132" s="52">
        <v>191</v>
      </c>
      <c r="K132" s="52">
        <v>27</v>
      </c>
      <c r="L132" s="52">
        <v>122</v>
      </c>
      <c r="M132" s="52">
        <v>0</v>
      </c>
      <c r="N132" s="52">
        <v>33</v>
      </c>
      <c r="O132" s="52">
        <v>93</v>
      </c>
      <c r="P132" s="52">
        <v>79</v>
      </c>
      <c r="Q132" s="52">
        <v>95</v>
      </c>
      <c r="R132" s="52">
        <v>92</v>
      </c>
      <c r="S132" s="52">
        <v>209</v>
      </c>
      <c r="T132" s="52">
        <v>150</v>
      </c>
      <c r="U132" s="52">
        <v>274</v>
      </c>
      <c r="V132" s="52">
        <v>140</v>
      </c>
      <c r="W132" s="52">
        <v>324</v>
      </c>
      <c r="DA132" s="63" t="s">
        <v>1547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1869</v>
      </c>
      <c r="Q135" s="52">
        <v>4610</v>
      </c>
      <c r="R135" s="52">
        <v>17389</v>
      </c>
      <c r="S135" s="52">
        <v>14702</v>
      </c>
      <c r="T135" s="52">
        <v>2629</v>
      </c>
      <c r="U135" s="52">
        <v>4078</v>
      </c>
      <c r="V135" s="52">
        <v>4435</v>
      </c>
      <c r="W135" s="52">
        <v>8136</v>
      </c>
      <c r="DA135" s="63" t="s">
        <v>1548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381</v>
      </c>
      <c r="Q136" s="52">
        <v>1007</v>
      </c>
      <c r="R136" s="52">
        <v>2393</v>
      </c>
      <c r="S136" s="52">
        <v>1760</v>
      </c>
      <c r="T136" s="52">
        <v>325</v>
      </c>
      <c r="U136" s="52">
        <v>531</v>
      </c>
      <c r="V136" s="52">
        <v>639</v>
      </c>
      <c r="W136" s="52">
        <v>1222</v>
      </c>
      <c r="DA136" s="63" t="s">
        <v>1549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1550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70264</v>
      </c>
      <c r="Q141" s="36">
        <v>139543</v>
      </c>
      <c r="R141" s="36">
        <v>204411</v>
      </c>
      <c r="S141" s="36">
        <v>237856</v>
      </c>
      <c r="T141" s="36">
        <v>225583</v>
      </c>
      <c r="U141" s="36">
        <v>259187</v>
      </c>
      <c r="V141" s="36">
        <v>262553</v>
      </c>
      <c r="W141" s="36">
        <v>277150</v>
      </c>
      <c r="DA141" s="60" t="s">
        <v>1551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1552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27071</v>
      </c>
      <c r="I145" s="52">
        <v>48765</v>
      </c>
      <c r="J145" s="52">
        <v>74879</v>
      </c>
      <c r="K145" s="52">
        <v>90010</v>
      </c>
      <c r="L145" s="52">
        <v>83482</v>
      </c>
      <c r="M145" s="52">
        <v>77850</v>
      </c>
      <c r="N145" s="52">
        <v>73690</v>
      </c>
      <c r="O145" s="52">
        <v>133868</v>
      </c>
      <c r="P145" s="52">
        <v>84447</v>
      </c>
      <c r="Q145" s="52">
        <v>102974</v>
      </c>
      <c r="R145" s="52">
        <v>139060</v>
      </c>
      <c r="S145" s="52">
        <v>122742</v>
      </c>
      <c r="T145" s="52">
        <v>212421</v>
      </c>
      <c r="U145" s="52">
        <v>174108</v>
      </c>
      <c r="V145" s="52">
        <v>178765</v>
      </c>
      <c r="W145" s="52">
        <v>118319</v>
      </c>
      <c r="DA145" s="63" t="s">
        <v>1553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5930</v>
      </c>
      <c r="Q147" s="52">
        <v>8704</v>
      </c>
      <c r="R147" s="52">
        <v>10919</v>
      </c>
      <c r="S147" s="52">
        <v>17947</v>
      </c>
      <c r="T147" s="52">
        <v>20481</v>
      </c>
      <c r="U147" s="52">
        <v>25901</v>
      </c>
      <c r="V147" s="52">
        <v>39204</v>
      </c>
      <c r="W147" s="52">
        <v>21275</v>
      </c>
      <c r="DA147" s="63" t="s">
        <v>1554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537</v>
      </c>
      <c r="Q149" s="52">
        <v>92</v>
      </c>
      <c r="R149" s="52">
        <v>495</v>
      </c>
      <c r="S149" s="52">
        <v>607</v>
      </c>
      <c r="T149" s="52">
        <v>1089</v>
      </c>
      <c r="U149" s="52">
        <v>1273</v>
      </c>
      <c r="V149" s="52">
        <v>1539</v>
      </c>
      <c r="W149" s="52">
        <v>1351</v>
      </c>
      <c r="DA149" s="63" t="s">
        <v>1555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1</v>
      </c>
      <c r="Q150" s="52">
        <v>0</v>
      </c>
      <c r="R150" s="52">
        <v>0</v>
      </c>
      <c r="S150" s="52">
        <v>0</v>
      </c>
      <c r="T150" s="52">
        <v>1</v>
      </c>
      <c r="U150" s="52">
        <v>0</v>
      </c>
      <c r="V150" s="52">
        <v>2</v>
      </c>
      <c r="W150" s="52">
        <v>3</v>
      </c>
      <c r="DA150" s="63" t="s">
        <v>1556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61528</v>
      </c>
      <c r="Q153" s="52">
        <v>113397</v>
      </c>
      <c r="R153" s="52">
        <v>178680</v>
      </c>
      <c r="S153" s="52">
        <v>186307</v>
      </c>
      <c r="T153" s="52">
        <v>266366</v>
      </c>
      <c r="U153" s="52">
        <v>242405</v>
      </c>
      <c r="V153" s="52">
        <v>255434</v>
      </c>
      <c r="W153" s="52">
        <v>214222</v>
      </c>
      <c r="DA153" s="63" t="s">
        <v>1557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12584</v>
      </c>
      <c r="Q154" s="52">
        <v>24715</v>
      </c>
      <c r="R154" s="52">
        <v>24613</v>
      </c>
      <c r="S154" s="52">
        <v>22281</v>
      </c>
      <c r="T154" s="52">
        <v>32659</v>
      </c>
      <c r="U154" s="52">
        <v>31395</v>
      </c>
      <c r="V154" s="52">
        <v>36621</v>
      </c>
      <c r="W154" s="52">
        <v>32254</v>
      </c>
      <c r="DA154" s="63" t="s">
        <v>1558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1559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74650</v>
      </c>
      <c r="Q159" s="36">
        <v>138192</v>
      </c>
      <c r="R159" s="36">
        <v>203769</v>
      </c>
      <c r="S159" s="36">
        <v>209188</v>
      </c>
      <c r="T159" s="36">
        <v>300097</v>
      </c>
      <c r="U159" s="36">
        <v>275089</v>
      </c>
      <c r="V159" s="36">
        <v>293612</v>
      </c>
      <c r="W159" s="36">
        <v>247854</v>
      </c>
      <c r="DA159" s="60" t="s">
        <v>1560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1561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5471</v>
      </c>
      <c r="I163" s="52">
        <v>16926</v>
      </c>
      <c r="J163" s="52">
        <v>34278</v>
      </c>
      <c r="K163" s="52">
        <v>51969</v>
      </c>
      <c r="L163" s="52">
        <v>63161</v>
      </c>
      <c r="M163" s="52">
        <v>86222</v>
      </c>
      <c r="N163" s="52">
        <v>121983</v>
      </c>
      <c r="O163" s="52">
        <v>124252</v>
      </c>
      <c r="P163" s="52">
        <v>49499</v>
      </c>
      <c r="Q163" s="52">
        <v>76190</v>
      </c>
      <c r="R163" s="52">
        <v>72930</v>
      </c>
      <c r="S163" s="52">
        <v>104372</v>
      </c>
      <c r="T163" s="52">
        <v>87538</v>
      </c>
      <c r="U163" s="52">
        <v>87896</v>
      </c>
      <c r="V163" s="52">
        <v>72968</v>
      </c>
      <c r="W163" s="52">
        <v>113168</v>
      </c>
      <c r="DA163" s="63" t="s">
        <v>1562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2966</v>
      </c>
      <c r="Q165" s="52">
        <v>3499</v>
      </c>
      <c r="R165" s="52">
        <v>3700</v>
      </c>
      <c r="S165" s="52">
        <v>6464</v>
      </c>
      <c r="T165" s="52">
        <v>6546</v>
      </c>
      <c r="U165" s="52">
        <v>7190</v>
      </c>
      <c r="V165" s="52">
        <v>9439</v>
      </c>
      <c r="W165" s="52">
        <v>6078</v>
      </c>
      <c r="DA165" s="63" t="s">
        <v>1563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255</v>
      </c>
      <c r="Q167" s="52">
        <v>59</v>
      </c>
      <c r="R167" s="52">
        <v>283</v>
      </c>
      <c r="S167" s="52">
        <v>503</v>
      </c>
      <c r="T167" s="52">
        <v>642</v>
      </c>
      <c r="U167" s="52">
        <v>878</v>
      </c>
      <c r="V167" s="52">
        <v>942</v>
      </c>
      <c r="W167" s="52">
        <v>1125</v>
      </c>
      <c r="DA167" s="63" t="s">
        <v>1564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3</v>
      </c>
      <c r="DA168" s="63" t="s">
        <v>1565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29260</v>
      </c>
      <c r="Q171" s="52">
        <v>71290</v>
      </c>
      <c r="R171" s="52">
        <v>105362</v>
      </c>
      <c r="S171" s="52">
        <v>155051</v>
      </c>
      <c r="T171" s="52">
        <v>156960</v>
      </c>
      <c r="U171" s="52">
        <v>167742</v>
      </c>
      <c r="V171" s="52">
        <v>155979</v>
      </c>
      <c r="W171" s="52">
        <v>177793</v>
      </c>
      <c r="DA171" s="63" t="s">
        <v>1566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5987</v>
      </c>
      <c r="Q172" s="52">
        <v>15536</v>
      </c>
      <c r="R172" s="52">
        <v>14520</v>
      </c>
      <c r="S172" s="52">
        <v>18548</v>
      </c>
      <c r="T172" s="52">
        <v>19234</v>
      </c>
      <c r="U172" s="52">
        <v>21731</v>
      </c>
      <c r="V172" s="52">
        <v>22365</v>
      </c>
      <c r="W172" s="52">
        <v>26775</v>
      </c>
      <c r="DA172" s="63" t="s">
        <v>1567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DA176" s="63" t="s">
        <v>1568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35502</v>
      </c>
      <c r="Q177" s="36">
        <v>86884</v>
      </c>
      <c r="R177" s="36">
        <v>120162</v>
      </c>
      <c r="S177" s="36">
        <v>174107</v>
      </c>
      <c r="T177" s="36">
        <v>176834</v>
      </c>
      <c r="U177" s="36">
        <v>190357</v>
      </c>
      <c r="V177" s="36">
        <v>179287</v>
      </c>
      <c r="W177" s="36">
        <v>205690</v>
      </c>
      <c r="DA177" s="60" t="s">
        <v>1569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1571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1572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1573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1574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1575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1576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1577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1578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1579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1580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1581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1582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1583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1584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1585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1586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1587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1588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1589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1590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</v>
      </c>
      <c r="C24" s="117">
        <f t="shared" si="7"/>
        <v>0</v>
      </c>
      <c r="D24" s="117">
        <f t="shared" si="7"/>
        <v>0.98382710828566522</v>
      </c>
      <c r="E24" s="117">
        <f t="shared" si="7"/>
        <v>1.9445229234008721</v>
      </c>
      <c r="F24" s="117">
        <f t="shared" si="7"/>
        <v>1.9502902352393416</v>
      </c>
      <c r="G24" s="117">
        <f t="shared" si="7"/>
        <v>3.1895659754261905</v>
      </c>
      <c r="H24" s="117">
        <f t="shared" si="7"/>
        <v>3.2412753150310003</v>
      </c>
      <c r="I24" s="117">
        <f t="shared" si="7"/>
        <v>3.7708425919303896</v>
      </c>
      <c r="J24" s="117">
        <f t="shared" si="7"/>
        <v>3.6425363135568745</v>
      </c>
      <c r="K24" s="117">
        <f t="shared" si="7"/>
        <v>3.6300337899455748</v>
      </c>
      <c r="L24" s="117">
        <f t="shared" si="7"/>
        <v>4.19322647713319</v>
      </c>
      <c r="M24" s="117">
        <f t="shared" si="7"/>
        <v>3.8262346066237041</v>
      </c>
      <c r="N24" s="117">
        <f t="shared" si="7"/>
        <v>3.853459059449019</v>
      </c>
      <c r="O24" s="117">
        <f t="shared" si="7"/>
        <v>3.7738059988335229</v>
      </c>
      <c r="P24" s="117">
        <f t="shared" si="7"/>
        <v>5.2667545053973255</v>
      </c>
      <c r="Q24" s="117">
        <f t="shared" si="7"/>
        <v>3.3059459376202827</v>
      </c>
      <c r="R24" s="117">
        <f t="shared" ref="R24:V24" si="8">R25+R28+R30+R39</f>
        <v>3.558302640821283</v>
      </c>
      <c r="S24" s="117">
        <f t="shared" si="8"/>
        <v>3.4413216533106659</v>
      </c>
      <c r="T24" s="117">
        <f t="shared" si="8"/>
        <v>3.3102007919960106</v>
      </c>
      <c r="U24" s="117">
        <f t="shared" si="8"/>
        <v>3.3117344863689393</v>
      </c>
      <c r="V24" s="117">
        <f t="shared" si="8"/>
        <v>3.3065326174025791</v>
      </c>
      <c r="W24" s="117">
        <f t="shared" ref="W24" si="9">W25+W28+W30+W39</f>
        <v>3.1152250970549709</v>
      </c>
      <c r="DA24" s="129" t="s">
        <v>1591</v>
      </c>
    </row>
    <row r="25" spans="1:105" ht="12.95" customHeight="1" x14ac:dyDescent="0.25">
      <c r="A25" s="121" t="s">
        <v>57</v>
      </c>
      <c r="B25" s="122">
        <f t="shared" ref="B25:Q25" si="10">SUM(B26:B27)</f>
        <v>0</v>
      </c>
      <c r="C25" s="122">
        <f t="shared" si="10"/>
        <v>0</v>
      </c>
      <c r="D25" s="122">
        <f t="shared" si="10"/>
        <v>0.92509287749604141</v>
      </c>
      <c r="E25" s="122">
        <f t="shared" si="10"/>
        <v>1.8440098647972367</v>
      </c>
      <c r="F25" s="122">
        <f t="shared" si="10"/>
        <v>1.817745872172289</v>
      </c>
      <c r="G25" s="122">
        <f t="shared" si="10"/>
        <v>3.0156528333512513</v>
      </c>
      <c r="H25" s="122">
        <f t="shared" si="10"/>
        <v>3.0411602649908778</v>
      </c>
      <c r="I25" s="122">
        <f t="shared" si="10"/>
        <v>3.5517933843657805</v>
      </c>
      <c r="J25" s="122">
        <f t="shared" si="10"/>
        <v>3.43467441431345</v>
      </c>
      <c r="K25" s="122">
        <f t="shared" si="10"/>
        <v>3.4129502162656484</v>
      </c>
      <c r="L25" s="122">
        <f t="shared" si="10"/>
        <v>3.9838533427408649</v>
      </c>
      <c r="M25" s="122">
        <f t="shared" si="10"/>
        <v>3.6159837851198153</v>
      </c>
      <c r="N25" s="122">
        <f t="shared" si="10"/>
        <v>3.6355014643733523</v>
      </c>
      <c r="O25" s="122">
        <f t="shared" si="10"/>
        <v>3.5238330131948166</v>
      </c>
      <c r="P25" s="122">
        <f t="shared" si="10"/>
        <v>4.9940049375510904</v>
      </c>
      <c r="Q25" s="122">
        <f t="shared" si="10"/>
        <v>3.0399400672636019</v>
      </c>
      <c r="R25" s="122">
        <f t="shared" ref="R25:V25" si="11">SUM(R26:R27)</f>
        <v>3.2873386471539341</v>
      </c>
      <c r="S25" s="122">
        <f t="shared" si="11"/>
        <v>3.195673350533605</v>
      </c>
      <c r="T25" s="122">
        <f t="shared" si="11"/>
        <v>3.0451583834981411</v>
      </c>
      <c r="U25" s="122">
        <f t="shared" si="11"/>
        <v>3.0462886618942582</v>
      </c>
      <c r="V25" s="122">
        <f t="shared" si="11"/>
        <v>3.0467845445664086</v>
      </c>
      <c r="W25" s="122">
        <f t="shared" ref="W25" si="12">SUM(W26:W27)</f>
        <v>2.8525848134388716</v>
      </c>
      <c r="DA25" s="130" t="s">
        <v>1592</v>
      </c>
    </row>
    <row r="26" spans="1:105" ht="12" customHeight="1" x14ac:dyDescent="0.25">
      <c r="A26" s="97" t="s">
        <v>74</v>
      </c>
      <c r="B26" s="98">
        <v>0</v>
      </c>
      <c r="C26" s="98">
        <v>0</v>
      </c>
      <c r="D26" s="98">
        <v>0.91339923850425886</v>
      </c>
      <c r="E26" s="98">
        <v>1.8211388898276659</v>
      </c>
      <c r="F26" s="98">
        <v>1.7958151980872239</v>
      </c>
      <c r="G26" s="98">
        <v>2.9794067936501079</v>
      </c>
      <c r="H26" s="98">
        <v>3.0055041577004036</v>
      </c>
      <c r="I26" s="98">
        <v>3.5108919831155307</v>
      </c>
      <c r="J26" s="98">
        <v>3.3956534096583497</v>
      </c>
      <c r="K26" s="98">
        <v>3.3749074506537875</v>
      </c>
      <c r="L26" s="98">
        <v>3.939715638944516</v>
      </c>
      <c r="M26" s="98">
        <v>3.5769185016039295</v>
      </c>
      <c r="N26" s="98">
        <v>3.5961792435505404</v>
      </c>
      <c r="O26" s="98">
        <v>3.4860826651936403</v>
      </c>
      <c r="P26" s="98">
        <v>4.9400148534161916</v>
      </c>
      <c r="Q26" s="98">
        <v>3.0071127453674547</v>
      </c>
      <c r="R26" s="98">
        <v>3.2514734633273981</v>
      </c>
      <c r="S26" s="98">
        <v>3.1601627503829501</v>
      </c>
      <c r="T26" s="98">
        <v>3.0099742046431635</v>
      </c>
      <c r="U26" s="98">
        <v>3.0099742046431617</v>
      </c>
      <c r="V26" s="98">
        <v>3.0099742046431635</v>
      </c>
      <c r="W26" s="98">
        <v>2.8173772393988119</v>
      </c>
      <c r="DA26" s="63" t="s">
        <v>1593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1.1693638991782556E-2</v>
      </c>
      <c r="E27" s="98">
        <v>2.2870974969570728E-2</v>
      </c>
      <c r="F27" s="98">
        <v>2.1930674085065022E-2</v>
      </c>
      <c r="G27" s="98">
        <v>3.6246039701143609E-2</v>
      </c>
      <c r="H27" s="98">
        <v>3.5656107290474269E-2</v>
      </c>
      <c r="I27" s="98">
        <v>4.0901401250249728E-2</v>
      </c>
      <c r="J27" s="98">
        <v>3.9021004655100479E-2</v>
      </c>
      <c r="K27" s="98">
        <v>3.8042765611860936E-2</v>
      </c>
      <c r="L27" s="98">
        <v>4.4137703796348925E-2</v>
      </c>
      <c r="M27" s="98">
        <v>3.9065283515885799E-2</v>
      </c>
      <c r="N27" s="98">
        <v>3.9322220822811692E-2</v>
      </c>
      <c r="O27" s="98">
        <v>3.7750348001176201E-2</v>
      </c>
      <c r="P27" s="98">
        <v>5.3990084134899183E-2</v>
      </c>
      <c r="Q27" s="98">
        <v>3.2827321896147371E-2</v>
      </c>
      <c r="R27" s="98">
        <v>3.5865183826536154E-2</v>
      </c>
      <c r="S27" s="98">
        <v>3.5510600150654874E-2</v>
      </c>
      <c r="T27" s="98">
        <v>3.5184178854977599E-2</v>
      </c>
      <c r="U27" s="98">
        <v>3.6314457251096527E-2</v>
      </c>
      <c r="V27" s="98">
        <v>3.6810339923245089E-2</v>
      </c>
      <c r="W27" s="98">
        <v>3.5207574040059808E-2</v>
      </c>
      <c r="DA27" s="63" t="s">
        <v>1594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1.0772725878404658E-5</v>
      </c>
      <c r="F28" s="122">
        <f t="shared" si="13"/>
        <v>3.2412826621355628E-5</v>
      </c>
      <c r="G28" s="122">
        <f t="shared" si="13"/>
        <v>6.4836400777098954E-5</v>
      </c>
      <c r="H28" s="122">
        <f t="shared" si="13"/>
        <v>9.7833824100014138E-5</v>
      </c>
      <c r="I28" s="122">
        <f t="shared" si="13"/>
        <v>1.1038705228119942E-4</v>
      </c>
      <c r="J28" s="122">
        <f t="shared" si="13"/>
        <v>1.169545585254804E-4</v>
      </c>
      <c r="K28" s="122">
        <f t="shared" si="13"/>
        <v>1.1971183438383285E-4</v>
      </c>
      <c r="L28" s="122">
        <f t="shared" si="13"/>
        <v>1.1561612455512615E-4</v>
      </c>
      <c r="M28" s="122">
        <f t="shared" si="13"/>
        <v>8.4216509584431965E-5</v>
      </c>
      <c r="N28" s="122">
        <f t="shared" si="13"/>
        <v>5.6966524307437937E-5</v>
      </c>
      <c r="O28" s="122">
        <f t="shared" si="13"/>
        <v>3.8566017938549216E-5</v>
      </c>
      <c r="P28" s="122">
        <f t="shared" si="13"/>
        <v>7.2031033216727859E-5</v>
      </c>
      <c r="Q28" s="122">
        <f t="shared" si="13"/>
        <v>9.5360989202818896E-5</v>
      </c>
      <c r="R28" s="122">
        <f t="shared" si="13"/>
        <v>1.1558186676993921E-4</v>
      </c>
      <c r="S28" s="122">
        <f t="shared" si="13"/>
        <v>1.298895898630373E-4</v>
      </c>
      <c r="T28" s="122">
        <f t="shared" si="13"/>
        <v>1.6677971901410323E-4</v>
      </c>
      <c r="U28" s="122">
        <f t="shared" si="13"/>
        <v>1.8058883883577344E-4</v>
      </c>
      <c r="V28" s="122">
        <f t="shared" si="13"/>
        <v>2.0633628169119812E-4</v>
      </c>
      <c r="W28" s="122">
        <f t="shared" si="13"/>
        <v>1.9992188231993073E-4</v>
      </c>
      <c r="DA28" s="130" t="s">
        <v>1595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1.0772725878404658E-5</v>
      </c>
      <c r="F29" s="98">
        <v>3.2412826621355628E-5</v>
      </c>
      <c r="G29" s="98">
        <v>6.4836400777098954E-5</v>
      </c>
      <c r="H29" s="98">
        <v>9.7833824100014138E-5</v>
      </c>
      <c r="I29" s="98">
        <v>1.1038705228119942E-4</v>
      </c>
      <c r="J29" s="98">
        <v>1.169545585254804E-4</v>
      </c>
      <c r="K29" s="98">
        <v>1.1971183438383285E-4</v>
      </c>
      <c r="L29" s="98">
        <v>1.1561612455512615E-4</v>
      </c>
      <c r="M29" s="98">
        <v>8.4216509584431965E-5</v>
      </c>
      <c r="N29" s="98">
        <v>5.6966524307437937E-5</v>
      </c>
      <c r="O29" s="98">
        <v>3.8566017938549216E-5</v>
      </c>
      <c r="P29" s="98">
        <v>7.2031033216727859E-5</v>
      </c>
      <c r="Q29" s="98">
        <v>9.5360989202818896E-5</v>
      </c>
      <c r="R29" s="98">
        <v>1.1558186676993921E-4</v>
      </c>
      <c r="S29" s="98">
        <v>1.298895898630373E-4</v>
      </c>
      <c r="T29" s="98">
        <v>1.6677971901410323E-4</v>
      </c>
      <c r="U29" s="98">
        <v>1.8058883883577344E-4</v>
      </c>
      <c r="V29" s="98">
        <v>2.0633628169119812E-4</v>
      </c>
      <c r="W29" s="98">
        <v>1.9992188231993073E-4</v>
      </c>
      <c r="DA29" s="63" t="s">
        <v>1596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5.1598208246441547E-2</v>
      </c>
      <c r="E30" s="122">
        <v>8.8001699255068441E-2</v>
      </c>
      <c r="F30" s="122">
        <v>0.11555138933648378</v>
      </c>
      <c r="G30" s="122">
        <v>0.15143644857304961</v>
      </c>
      <c r="H30" s="122">
        <v>0.17405139342852349</v>
      </c>
      <c r="I30" s="122">
        <v>0.1902836411358762</v>
      </c>
      <c r="J30" s="122">
        <v>0.17986721025666061</v>
      </c>
      <c r="K30" s="122">
        <v>0.18670465294880242</v>
      </c>
      <c r="L30" s="122">
        <v>0.1780636979500772</v>
      </c>
      <c r="M30" s="122">
        <v>0.17961943680441808</v>
      </c>
      <c r="N30" s="122">
        <v>0.1853918270713184</v>
      </c>
      <c r="O30" s="122">
        <v>0.21221956096742114</v>
      </c>
      <c r="P30" s="122">
        <v>0.23137823741760383</v>
      </c>
      <c r="Q30" s="122">
        <v>0.22564280453413918</v>
      </c>
      <c r="R30" s="122">
        <v>0.23250603960754651</v>
      </c>
      <c r="S30" s="122">
        <v>0.20595838844518088</v>
      </c>
      <c r="T30" s="122">
        <v>0.22219092657992126</v>
      </c>
      <c r="U30" s="122">
        <v>0.22173617095268866</v>
      </c>
      <c r="V30" s="122">
        <v>0.2151148336448036</v>
      </c>
      <c r="W30" s="122">
        <v>0.22003535256018975</v>
      </c>
      <c r="DA30" s="130" t="s">
        <v>1597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2.6820398366568326E-4</v>
      </c>
      <c r="E31" s="98">
        <v>5.220789730398563E-4</v>
      </c>
      <c r="F31" s="98">
        <v>4.9586195339363943E-4</v>
      </c>
      <c r="G31" s="98">
        <v>7.214207556563338E-4</v>
      </c>
      <c r="H31" s="98">
        <v>6.6258673425751531E-4</v>
      </c>
      <c r="I31" s="98">
        <v>8.1516474534556983E-4</v>
      </c>
      <c r="J31" s="98">
        <v>6.615180141563697E-4</v>
      </c>
      <c r="K31" s="98">
        <v>5.8135864675943065E-4</v>
      </c>
      <c r="L31" s="98">
        <v>2.7965345446968529E-4</v>
      </c>
      <c r="M31" s="98">
        <v>2.0030379011366529E-4</v>
      </c>
      <c r="N31" s="98">
        <v>1.7674488757998981E-4</v>
      </c>
      <c r="O31" s="98">
        <v>2.8123681074237008E-4</v>
      </c>
      <c r="P31" s="98">
        <v>3.8550218204583888E-4</v>
      </c>
      <c r="Q31" s="98">
        <v>2.7815359094438864E-4</v>
      </c>
      <c r="R31" s="98">
        <v>3.2307407034769887E-4</v>
      </c>
      <c r="S31" s="98">
        <v>3.3975654015057453E-4</v>
      </c>
      <c r="T31" s="98">
        <v>3.3694475061033836E-4</v>
      </c>
      <c r="U31" s="98">
        <v>2.2044582813950789E-4</v>
      </c>
      <c r="V31" s="98">
        <v>1.0393799186511947E-4</v>
      </c>
      <c r="W31" s="98">
        <v>0</v>
      </c>
      <c r="DA31" s="63" t="s">
        <v>1598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1599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1600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1601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4.5723188947350224E-2</v>
      </c>
      <c r="E35" s="101">
        <v>7.9128263486058628E-2</v>
      </c>
      <c r="F35" s="101">
        <v>0.10478786299571083</v>
      </c>
      <c r="G35" s="101">
        <v>0.1373524615354216</v>
      </c>
      <c r="H35" s="101">
        <v>0.15802085591133483</v>
      </c>
      <c r="I35" s="101">
        <v>0.16426499872056605</v>
      </c>
      <c r="J35" s="101">
        <v>0.15394622814217432</v>
      </c>
      <c r="K35" s="101">
        <v>0.16026250324906263</v>
      </c>
      <c r="L35" s="101">
        <v>0.15233156506705622</v>
      </c>
      <c r="M35" s="101">
        <v>0.15329538476268467</v>
      </c>
      <c r="N35" s="101">
        <v>0.1591969027288172</v>
      </c>
      <c r="O35" s="101">
        <v>0.18248434310025924</v>
      </c>
      <c r="P35" s="101">
        <v>0.1996392895088327</v>
      </c>
      <c r="Q35" s="101">
        <v>0.19648336471872582</v>
      </c>
      <c r="R35" s="101">
        <v>0.20326646547088217</v>
      </c>
      <c r="S35" s="101">
        <v>0.18014255719652086</v>
      </c>
      <c r="T35" s="101">
        <v>0.19523229692057412</v>
      </c>
      <c r="U35" s="101">
        <v>0.19604835098291623</v>
      </c>
      <c r="V35" s="101">
        <v>0.1911265495178322</v>
      </c>
      <c r="W35" s="101">
        <v>0.19649977191607998</v>
      </c>
      <c r="DA35" s="131" t="s">
        <v>1602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5.606815315425639E-3</v>
      </c>
      <c r="E36" s="104">
        <v>8.3513567959699574E-3</v>
      </c>
      <c r="F36" s="104">
        <v>1.026766438737931E-2</v>
      </c>
      <c r="G36" s="104">
        <v>1.3362566281971668E-2</v>
      </c>
      <c r="H36" s="104">
        <v>1.5367950782931164E-2</v>
      </c>
      <c r="I36" s="104">
        <v>2.5203477669964586E-2</v>
      </c>
      <c r="J36" s="104">
        <v>2.525946410032992E-2</v>
      </c>
      <c r="K36" s="104">
        <v>2.5860791052980357E-2</v>
      </c>
      <c r="L36" s="104">
        <v>2.5452479428551313E-2</v>
      </c>
      <c r="M36" s="104">
        <v>2.6123748251619758E-2</v>
      </c>
      <c r="N36" s="104">
        <v>2.6018179454921225E-2</v>
      </c>
      <c r="O36" s="104">
        <v>2.9453981056419522E-2</v>
      </c>
      <c r="P36" s="104">
        <v>3.1353445726725285E-2</v>
      </c>
      <c r="Q36" s="104">
        <v>2.8881286224468981E-2</v>
      </c>
      <c r="R36" s="104">
        <v>2.891650006631662E-2</v>
      </c>
      <c r="S36" s="104">
        <v>2.5476074708509426E-2</v>
      </c>
      <c r="T36" s="104">
        <v>2.6621684908736815E-2</v>
      </c>
      <c r="U36" s="104">
        <v>2.5467374141632922E-2</v>
      </c>
      <c r="V36" s="104">
        <v>2.3884346135106295E-2</v>
      </c>
      <c r="W36" s="104">
        <v>2.3535580644109766E-2</v>
      </c>
      <c r="DA36" s="132" t="s">
        <v>1603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4.3366918282893435E-3</v>
      </c>
      <c r="E37" s="98">
        <v>6.262672776488282E-3</v>
      </c>
      <c r="F37" s="98">
        <v>7.7308121146124568E-3</v>
      </c>
      <c r="G37" s="98">
        <v>9.4012814285472125E-3</v>
      </c>
      <c r="H37" s="98">
        <v>1.109655520454542E-2</v>
      </c>
      <c r="I37" s="98">
        <v>1.7997012390032849E-2</v>
      </c>
      <c r="J37" s="98">
        <v>1.7899053599218676E-2</v>
      </c>
      <c r="K37" s="98">
        <v>1.8416340628093695E-2</v>
      </c>
      <c r="L37" s="98">
        <v>1.7750575969920614E-2</v>
      </c>
      <c r="M37" s="98">
        <v>1.7964699051700488E-2</v>
      </c>
      <c r="N37" s="98">
        <v>1.7772293260087911E-2</v>
      </c>
      <c r="O37" s="98">
        <v>2.0866680427780362E-2</v>
      </c>
      <c r="P37" s="98">
        <v>2.2147714951783463E-2</v>
      </c>
      <c r="Q37" s="98">
        <v>2.1014574360153918E-2</v>
      </c>
      <c r="R37" s="98">
        <v>2.1767336716113559E-2</v>
      </c>
      <c r="S37" s="98">
        <v>1.8715433212954428E-2</v>
      </c>
      <c r="T37" s="98">
        <v>2.0067207965517062E-2</v>
      </c>
      <c r="U37" s="98">
        <v>1.9192934573417472E-2</v>
      </c>
      <c r="V37" s="98">
        <v>1.7814770073735629E-2</v>
      </c>
      <c r="W37" s="98">
        <v>1.8100783714065673E-2</v>
      </c>
      <c r="DA37" s="63" t="s">
        <v>1604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1.2701234871362954E-3</v>
      </c>
      <c r="E38" s="98">
        <v>2.0886840194816749E-3</v>
      </c>
      <c r="F38" s="98">
        <v>2.536852272766853E-3</v>
      </c>
      <c r="G38" s="98">
        <v>3.961284853424455E-3</v>
      </c>
      <c r="H38" s="98">
        <v>4.2713955783857446E-3</v>
      </c>
      <c r="I38" s="98">
        <v>7.2064652799317362E-3</v>
      </c>
      <c r="J38" s="98">
        <v>7.360410501111244E-3</v>
      </c>
      <c r="K38" s="98">
        <v>7.4444504248866606E-3</v>
      </c>
      <c r="L38" s="98">
        <v>7.7019034586306998E-3</v>
      </c>
      <c r="M38" s="98">
        <v>8.1590491999192702E-3</v>
      </c>
      <c r="N38" s="98">
        <v>8.2458861948333136E-3</v>
      </c>
      <c r="O38" s="98">
        <v>8.5873006286391607E-3</v>
      </c>
      <c r="P38" s="98">
        <v>9.205730774941823E-3</v>
      </c>
      <c r="Q38" s="98">
        <v>7.8667118643150624E-3</v>
      </c>
      <c r="R38" s="98">
        <v>7.1491633502030602E-3</v>
      </c>
      <c r="S38" s="98">
        <v>6.7606414955549993E-3</v>
      </c>
      <c r="T38" s="98">
        <v>6.5544769432197506E-3</v>
      </c>
      <c r="U38" s="98">
        <v>6.2744395682154492E-3</v>
      </c>
      <c r="V38" s="98">
        <v>6.0695760613706674E-3</v>
      </c>
      <c r="W38" s="98">
        <v>5.4347969300440908E-3</v>
      </c>
      <c r="DA38" s="63" t="s">
        <v>1605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7.1360225431822801E-3</v>
      </c>
      <c r="E39" s="122">
        <v>1.2500586622688437E-2</v>
      </c>
      <c r="F39" s="122">
        <v>1.6960560903947527E-2</v>
      </c>
      <c r="G39" s="122">
        <v>2.2411857101112292E-2</v>
      </c>
      <c r="H39" s="122">
        <v>2.5965822787498712E-2</v>
      </c>
      <c r="I39" s="122">
        <v>2.8655179376451737E-2</v>
      </c>
      <c r="J39" s="122">
        <v>2.7877734428238585E-2</v>
      </c>
      <c r="K39" s="122">
        <v>3.0259208896740167E-2</v>
      </c>
      <c r="L39" s="122">
        <v>3.1193820317692991E-2</v>
      </c>
      <c r="M39" s="122">
        <v>3.0547168189886557E-2</v>
      </c>
      <c r="N39" s="122">
        <v>3.2508801480040601E-2</v>
      </c>
      <c r="O39" s="122">
        <v>3.7714858653346235E-2</v>
      </c>
      <c r="P39" s="122">
        <v>4.1299299395415004E-2</v>
      </c>
      <c r="Q39" s="122">
        <v>4.0267704833338906E-2</v>
      </c>
      <c r="R39" s="122">
        <v>3.8342372193032506E-2</v>
      </c>
      <c r="S39" s="122">
        <v>3.9560024742016989E-2</v>
      </c>
      <c r="T39" s="122">
        <v>4.268470219893452E-2</v>
      </c>
      <c r="U39" s="122">
        <v>4.3529064683156649E-2</v>
      </c>
      <c r="V39" s="122">
        <v>4.4426902909675756E-2</v>
      </c>
      <c r="W39" s="122">
        <v>4.2405009173589261E-2</v>
      </c>
      <c r="DA39" s="130" t="s">
        <v>1606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1607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7.1360225431822801E-3</v>
      </c>
      <c r="E41" s="33">
        <v>1.2500586622688437E-2</v>
      </c>
      <c r="F41" s="33">
        <v>1.6960560903947527E-2</v>
      </c>
      <c r="G41" s="33">
        <v>2.2411857101112292E-2</v>
      </c>
      <c r="H41" s="33">
        <v>2.5965822787498712E-2</v>
      </c>
      <c r="I41" s="33">
        <v>2.8655179376451737E-2</v>
      </c>
      <c r="J41" s="33">
        <v>2.7877734428238585E-2</v>
      </c>
      <c r="K41" s="33">
        <v>3.0259208896740167E-2</v>
      </c>
      <c r="L41" s="33">
        <v>3.1193820317692991E-2</v>
      </c>
      <c r="M41" s="33">
        <v>3.0547168189886557E-2</v>
      </c>
      <c r="N41" s="33">
        <v>3.2508801480040601E-2</v>
      </c>
      <c r="O41" s="33">
        <v>3.7714858653346235E-2</v>
      </c>
      <c r="P41" s="33">
        <v>4.1299299395415004E-2</v>
      </c>
      <c r="Q41" s="33">
        <v>4.0267704833338906E-2</v>
      </c>
      <c r="R41" s="33">
        <v>3.8342372193032506E-2</v>
      </c>
      <c r="S41" s="33">
        <v>3.9560024742016989E-2</v>
      </c>
      <c r="T41" s="33">
        <v>4.268470219893452E-2</v>
      </c>
      <c r="U41" s="33">
        <v>4.3529064683156649E-2</v>
      </c>
      <c r="V41" s="33">
        <v>4.4426902909675756E-2</v>
      </c>
      <c r="W41" s="33">
        <v>4.2405009173589261E-2</v>
      </c>
      <c r="DA41" s="60" t="s">
        <v>1608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900.11368060943971</v>
      </c>
      <c r="C43" s="117">
        <f t="shared" si="14"/>
        <v>856.56462394146718</v>
      </c>
      <c r="D43" s="117">
        <f t="shared" si="14"/>
        <v>762.6961198545639</v>
      </c>
      <c r="E43" s="117">
        <f t="shared" si="14"/>
        <v>722.06819810918762</v>
      </c>
      <c r="F43" s="117">
        <f t="shared" si="14"/>
        <v>512.23770136533301</v>
      </c>
      <c r="G43" s="117">
        <f t="shared" si="14"/>
        <v>761.71777888262477</v>
      </c>
      <c r="H43" s="117">
        <f t="shared" si="14"/>
        <v>568.0273001132698</v>
      </c>
      <c r="I43" s="117">
        <f t="shared" si="14"/>
        <v>473.57926978863571</v>
      </c>
      <c r="J43" s="117">
        <f t="shared" si="14"/>
        <v>408.70014841431225</v>
      </c>
      <c r="K43" s="117">
        <f t="shared" si="14"/>
        <v>360.91375326781582</v>
      </c>
      <c r="L43" s="117">
        <f t="shared" si="14"/>
        <v>318.5321795350099</v>
      </c>
      <c r="M43" s="117">
        <f t="shared" si="14"/>
        <v>272.07113043310648</v>
      </c>
      <c r="N43" s="117">
        <f t="shared" si="14"/>
        <v>268.88096554025464</v>
      </c>
      <c r="O43" s="117">
        <f t="shared" si="14"/>
        <v>261.92151488622841</v>
      </c>
      <c r="P43" s="117">
        <f t="shared" si="14"/>
        <v>242.14665392841408</v>
      </c>
      <c r="Q43" s="117">
        <f t="shared" si="14"/>
        <v>247.28556931497667</v>
      </c>
      <c r="R43" s="117">
        <f t="shared" ref="R43:V43" si="15">R44+R47+R49+R58</f>
        <v>222.5570300491346</v>
      </c>
      <c r="S43" s="117">
        <f t="shared" si="15"/>
        <v>222.30660249167619</v>
      </c>
      <c r="T43" s="117">
        <f t="shared" si="15"/>
        <v>204.67698275116922</v>
      </c>
      <c r="U43" s="117">
        <f t="shared" si="15"/>
        <v>207.43419528942482</v>
      </c>
      <c r="V43" s="117">
        <f t="shared" si="15"/>
        <v>229.53590543702478</v>
      </c>
      <c r="W43" s="117">
        <f t="shared" ref="W43" si="16">W44+W47+W49+W58</f>
        <v>239.62121814682195</v>
      </c>
      <c r="DA43" s="129" t="s">
        <v>1609</v>
      </c>
    </row>
    <row r="44" spans="1:105" ht="12.95" customHeight="1" x14ac:dyDescent="0.25">
      <c r="A44" s="121" t="s">
        <v>57</v>
      </c>
      <c r="B44" s="122">
        <f t="shared" ref="B44:Q44" si="17">SUM(B45:B46)</f>
        <v>841.82807447891548</v>
      </c>
      <c r="C44" s="122">
        <f t="shared" si="17"/>
        <v>805.32106632221257</v>
      </c>
      <c r="D44" s="122">
        <f t="shared" si="17"/>
        <v>717.03232528920307</v>
      </c>
      <c r="E44" s="122">
        <f t="shared" si="17"/>
        <v>679.8423263745301</v>
      </c>
      <c r="F44" s="122">
        <f t="shared" si="17"/>
        <v>480.73803887017573</v>
      </c>
      <c r="G44" s="122">
        <f t="shared" si="17"/>
        <v>719.01736462004965</v>
      </c>
      <c r="H44" s="122">
        <f t="shared" si="17"/>
        <v>535.21867678647027</v>
      </c>
      <c r="I44" s="122">
        <f t="shared" si="17"/>
        <v>445.40962020061585</v>
      </c>
      <c r="J44" s="122">
        <f t="shared" si="17"/>
        <v>385.305860296444</v>
      </c>
      <c r="K44" s="122">
        <f t="shared" si="17"/>
        <v>339.79433434229895</v>
      </c>
      <c r="L44" s="122">
        <f t="shared" si="17"/>
        <v>303.07200323856642</v>
      </c>
      <c r="M44" s="122">
        <f t="shared" si="17"/>
        <v>256.8118159794123</v>
      </c>
      <c r="N44" s="122">
        <f t="shared" si="17"/>
        <v>253.72216290744606</v>
      </c>
      <c r="O44" s="122">
        <f t="shared" si="17"/>
        <v>244.52216047560592</v>
      </c>
      <c r="P44" s="122">
        <f t="shared" si="17"/>
        <v>224.69481814912288</v>
      </c>
      <c r="Q44" s="122">
        <f t="shared" si="17"/>
        <v>228.15287514511135</v>
      </c>
      <c r="R44" s="122">
        <f t="shared" ref="R44:V44" si="18">SUM(R45:R46)</f>
        <v>205.07102318928651</v>
      </c>
      <c r="S44" s="122">
        <f t="shared" si="18"/>
        <v>205.72155537058813</v>
      </c>
      <c r="T44" s="122">
        <f t="shared" si="18"/>
        <v>187.94985193292635</v>
      </c>
      <c r="U44" s="122">
        <f t="shared" si="18"/>
        <v>189.64264920679042</v>
      </c>
      <c r="V44" s="122">
        <f t="shared" si="18"/>
        <v>208.97445721688294</v>
      </c>
      <c r="W44" s="122">
        <f t="shared" ref="W44" si="19">SUM(W45:W46)</f>
        <v>223.91959371954832</v>
      </c>
      <c r="DA44" s="130" t="s">
        <v>1610</v>
      </c>
    </row>
    <row r="45" spans="1:105" ht="12" customHeight="1" x14ac:dyDescent="0.25">
      <c r="A45" s="97" t="s">
        <v>216</v>
      </c>
      <c r="B45" s="98">
        <v>833.1268854543888</v>
      </c>
      <c r="C45" s="98">
        <v>797.1979008501703</v>
      </c>
      <c r="D45" s="98">
        <v>709.9926926007887</v>
      </c>
      <c r="E45" s="98">
        <v>673.32206228673749</v>
      </c>
      <c r="F45" s="98">
        <v>476.27052198717041</v>
      </c>
      <c r="G45" s="98">
        <v>712.34737694882278</v>
      </c>
      <c r="H45" s="98">
        <v>530.38667909272601</v>
      </c>
      <c r="I45" s="98">
        <v>441.45414290505818</v>
      </c>
      <c r="J45" s="98">
        <v>381.92512906304927</v>
      </c>
      <c r="K45" s="98">
        <v>336.83815899443294</v>
      </c>
      <c r="L45" s="98">
        <v>300.40046895631394</v>
      </c>
      <c r="M45" s="98">
        <v>254.490971938542</v>
      </c>
      <c r="N45" s="98">
        <v>251.25872397360095</v>
      </c>
      <c r="O45" s="98">
        <v>242.00005706682478</v>
      </c>
      <c r="P45" s="98">
        <v>222.40470852944779</v>
      </c>
      <c r="Q45" s="98">
        <v>225.83659058694488</v>
      </c>
      <c r="R45" s="98">
        <v>202.98913327847157</v>
      </c>
      <c r="S45" s="98">
        <v>203.64235306851609</v>
      </c>
      <c r="T45" s="98">
        <v>186.05549444546966</v>
      </c>
      <c r="U45" s="98">
        <v>187.71131174166413</v>
      </c>
      <c r="V45" s="98">
        <v>206.83312699947521</v>
      </c>
      <c r="W45" s="98">
        <v>221.57531288812464</v>
      </c>
      <c r="DA45" s="63" t="s">
        <v>1611</v>
      </c>
    </row>
    <row r="46" spans="1:105" ht="12" customHeight="1" x14ac:dyDescent="0.25">
      <c r="A46" s="97" t="s">
        <v>53</v>
      </c>
      <c r="B46" s="98">
        <v>8.7011890245266894</v>
      </c>
      <c r="C46" s="98">
        <v>8.1231654720422313</v>
      </c>
      <c r="D46" s="98">
        <v>7.039632688414355</v>
      </c>
      <c r="E46" s="98">
        <v>6.5202640877926417</v>
      </c>
      <c r="F46" s="98">
        <v>4.4675168830053247</v>
      </c>
      <c r="G46" s="98">
        <v>6.6699876712268189</v>
      </c>
      <c r="H46" s="98">
        <v>4.831997693744281</v>
      </c>
      <c r="I46" s="98">
        <v>3.9554772955576434</v>
      </c>
      <c r="J46" s="98">
        <v>3.3807312333947008</v>
      </c>
      <c r="K46" s="98">
        <v>2.9561753478659853</v>
      </c>
      <c r="L46" s="98">
        <v>2.6715342822525012</v>
      </c>
      <c r="M46" s="98">
        <v>2.3208440408703144</v>
      </c>
      <c r="N46" s="98">
        <v>2.4634389338451013</v>
      </c>
      <c r="O46" s="98">
        <v>2.5221034087811272</v>
      </c>
      <c r="P46" s="98">
        <v>2.2901096196750985</v>
      </c>
      <c r="Q46" s="98">
        <v>2.3162845581664646</v>
      </c>
      <c r="R46" s="98">
        <v>2.0818899108149442</v>
      </c>
      <c r="S46" s="98">
        <v>2.0792023020720611</v>
      </c>
      <c r="T46" s="98">
        <v>1.8943574874566877</v>
      </c>
      <c r="U46" s="98">
        <v>1.9313374651262998</v>
      </c>
      <c r="V46" s="98">
        <v>2.1413302174077136</v>
      </c>
      <c r="W46" s="98">
        <v>2.3442808314236787</v>
      </c>
      <c r="DA46" s="63" t="s">
        <v>1612</v>
      </c>
    </row>
    <row r="47" spans="1:105" ht="12.95" customHeight="1" x14ac:dyDescent="0.25">
      <c r="A47" s="121" t="s">
        <v>92</v>
      </c>
      <c r="B47" s="122">
        <f t="shared" ref="B47:W47" si="20">B48</f>
        <v>1.1553191649346933E-2</v>
      </c>
      <c r="C47" s="122">
        <f t="shared" si="20"/>
        <v>1.1593974706821039E-2</v>
      </c>
      <c r="D47" s="122">
        <f t="shared" si="20"/>
        <v>1.1241913336759305E-2</v>
      </c>
      <c r="E47" s="122">
        <f t="shared" si="20"/>
        <v>9.6564683269479961E-3</v>
      </c>
      <c r="F47" s="122">
        <f t="shared" si="20"/>
        <v>7.8116713264070447E-3</v>
      </c>
      <c r="G47" s="122">
        <f t="shared" si="20"/>
        <v>6.104544335394378E-3</v>
      </c>
      <c r="H47" s="122">
        <f t="shared" si="20"/>
        <v>4.2573150988417232E-3</v>
      </c>
      <c r="I47" s="122">
        <f t="shared" si="20"/>
        <v>3.3428709380250495E-3</v>
      </c>
      <c r="J47" s="122">
        <f t="shared" si="20"/>
        <v>2.8345024333821462E-3</v>
      </c>
      <c r="K47" s="122">
        <f t="shared" si="20"/>
        <v>2.0285100272746511E-3</v>
      </c>
      <c r="L47" s="122">
        <f t="shared" si="20"/>
        <v>1.9644766515262068E-3</v>
      </c>
      <c r="M47" s="122">
        <f t="shared" si="20"/>
        <v>2.5712555855770544E-3</v>
      </c>
      <c r="N47" s="122">
        <f t="shared" si="20"/>
        <v>4.7556448153913151E-3</v>
      </c>
      <c r="O47" s="122">
        <f t="shared" si="20"/>
        <v>7.4117675740100015E-3</v>
      </c>
      <c r="P47" s="122">
        <f t="shared" si="20"/>
        <v>1.0323576074453784E-2</v>
      </c>
      <c r="Q47" s="122">
        <f t="shared" si="20"/>
        <v>1.0799391963286957E-2</v>
      </c>
      <c r="R47" s="122">
        <f t="shared" si="20"/>
        <v>1.0750703909205591E-2</v>
      </c>
      <c r="S47" s="122">
        <f t="shared" si="20"/>
        <v>1.0275690850935933E-2</v>
      </c>
      <c r="T47" s="122">
        <f t="shared" si="20"/>
        <v>9.5025286519314668E-3</v>
      </c>
      <c r="U47" s="122">
        <f t="shared" si="20"/>
        <v>7.7226684022617493E-3</v>
      </c>
      <c r="V47" s="122">
        <f t="shared" si="20"/>
        <v>6.4911261853979815E-3</v>
      </c>
      <c r="W47" s="122">
        <f t="shared" si="20"/>
        <v>5.7692852250147341E-3</v>
      </c>
      <c r="DA47" s="130" t="s">
        <v>1613</v>
      </c>
    </row>
    <row r="48" spans="1:105" ht="12" customHeight="1" x14ac:dyDescent="0.25">
      <c r="A48" s="97" t="s">
        <v>53</v>
      </c>
      <c r="B48" s="98">
        <v>1.1553191649346933E-2</v>
      </c>
      <c r="C48" s="98">
        <v>1.1593974706821039E-2</v>
      </c>
      <c r="D48" s="98">
        <v>1.1241913336759305E-2</v>
      </c>
      <c r="E48" s="98">
        <v>9.6564683269479961E-3</v>
      </c>
      <c r="F48" s="98">
        <v>7.8116713264070447E-3</v>
      </c>
      <c r="G48" s="98">
        <v>6.104544335394378E-3</v>
      </c>
      <c r="H48" s="98">
        <v>4.2573150988417232E-3</v>
      </c>
      <c r="I48" s="98">
        <v>3.3428709380250495E-3</v>
      </c>
      <c r="J48" s="98">
        <v>2.8345024333821462E-3</v>
      </c>
      <c r="K48" s="98">
        <v>2.0285100272746511E-3</v>
      </c>
      <c r="L48" s="98">
        <v>1.9644766515262068E-3</v>
      </c>
      <c r="M48" s="98">
        <v>2.5712555855770544E-3</v>
      </c>
      <c r="N48" s="98">
        <v>4.7556448153913151E-3</v>
      </c>
      <c r="O48" s="98">
        <v>7.4117675740100015E-3</v>
      </c>
      <c r="P48" s="98">
        <v>1.0323576074453784E-2</v>
      </c>
      <c r="Q48" s="98">
        <v>1.0799391963286957E-2</v>
      </c>
      <c r="R48" s="98">
        <v>1.0750703909205591E-2</v>
      </c>
      <c r="S48" s="98">
        <v>1.0275690850935933E-2</v>
      </c>
      <c r="T48" s="98">
        <v>9.5025286519314668E-3</v>
      </c>
      <c r="U48" s="98">
        <v>7.7226684022617493E-3</v>
      </c>
      <c r="V48" s="98">
        <v>6.4911261853979815E-3</v>
      </c>
      <c r="W48" s="98">
        <v>5.7692852250147341E-3</v>
      </c>
      <c r="DA48" s="63" t="s">
        <v>1614</v>
      </c>
    </row>
    <row r="49" spans="1:105" ht="12" customHeight="1" x14ac:dyDescent="0.25">
      <c r="A49" s="121" t="s">
        <v>55</v>
      </c>
      <c r="B49" s="122">
        <v>53.01754321249026</v>
      </c>
      <c r="C49" s="122">
        <v>46.359829664469999</v>
      </c>
      <c r="D49" s="122">
        <v>41.232094523999749</v>
      </c>
      <c r="E49" s="122">
        <v>38.070252532596506</v>
      </c>
      <c r="F49" s="122">
        <v>27.680262054339718</v>
      </c>
      <c r="G49" s="122">
        <v>38.816400179003431</v>
      </c>
      <c r="H49" s="122">
        <v>29.310810579093911</v>
      </c>
      <c r="I49" s="122">
        <v>25.099165678952481</v>
      </c>
      <c r="J49" s="122">
        <v>20.91462074060934</v>
      </c>
      <c r="K49" s="122">
        <v>18.796125665516691</v>
      </c>
      <c r="L49" s="122">
        <v>13.36511175868605</v>
      </c>
      <c r="M49" s="122">
        <v>13.33064312408951</v>
      </c>
      <c r="N49" s="122">
        <v>13.219403002757213</v>
      </c>
      <c r="O49" s="122">
        <v>15.183526614637559</v>
      </c>
      <c r="P49" s="122">
        <v>15.221218784653136</v>
      </c>
      <c r="Q49" s="122">
        <v>16.753143863395056</v>
      </c>
      <c r="R49" s="122">
        <v>15.258432185303064</v>
      </c>
      <c r="S49" s="122">
        <v>14.270964503054515</v>
      </c>
      <c r="T49" s="122">
        <v>14.336321746691683</v>
      </c>
      <c r="U49" s="122">
        <v>15.340564838770177</v>
      </c>
      <c r="V49" s="122">
        <v>17.953581907174812</v>
      </c>
      <c r="W49" s="122">
        <v>13.022005992836139</v>
      </c>
      <c r="DA49" s="130" t="s">
        <v>1615</v>
      </c>
    </row>
    <row r="50" spans="1:105" ht="12" customHeight="1" x14ac:dyDescent="0.25">
      <c r="A50" s="97" t="s">
        <v>138</v>
      </c>
      <c r="B50" s="98">
        <v>51.503399670556313</v>
      </c>
      <c r="C50" s="98">
        <v>45.013404221305159</v>
      </c>
      <c r="D50" s="98">
        <v>40.036485117162748</v>
      </c>
      <c r="E50" s="98">
        <v>36.985567045421789</v>
      </c>
      <c r="F50" s="98">
        <v>26.726426894721882</v>
      </c>
      <c r="G50" s="98">
        <v>37.853707959302682</v>
      </c>
      <c r="H50" s="98">
        <v>28.463121810478192</v>
      </c>
      <c r="I50" s="98">
        <v>24.356688494167649</v>
      </c>
      <c r="J50" s="98">
        <v>20.326801373599992</v>
      </c>
      <c r="K50" s="98">
        <v>18.26928476714054</v>
      </c>
      <c r="L50" s="98">
        <v>12.928411190392998</v>
      </c>
      <c r="M50" s="98">
        <v>12.919564543112001</v>
      </c>
      <c r="N50" s="98">
        <v>12.820168430347302</v>
      </c>
      <c r="O50" s="98">
        <v>14.737919391692593</v>
      </c>
      <c r="P50" s="98">
        <v>14.776167748279684</v>
      </c>
      <c r="Q50" s="98">
        <v>16.277386838910612</v>
      </c>
      <c r="R50" s="98">
        <v>14.773508917069421</v>
      </c>
      <c r="S50" s="98">
        <v>13.800592920066812</v>
      </c>
      <c r="T50" s="98">
        <v>13.814704717437355</v>
      </c>
      <c r="U50" s="98">
        <v>14.113740436246569</v>
      </c>
      <c r="V50" s="98">
        <v>15.876042391238155</v>
      </c>
      <c r="W50" s="98">
        <v>8.0644985385664434</v>
      </c>
      <c r="DA50" s="63" t="s">
        <v>1616</v>
      </c>
    </row>
    <row r="51" spans="1:105" ht="12" customHeight="1" x14ac:dyDescent="0.25">
      <c r="A51" s="97" t="s">
        <v>137</v>
      </c>
      <c r="B51" s="98">
        <v>4.1064131589648251E-2</v>
      </c>
      <c r="C51" s="98">
        <v>3.7577599842627055E-2</v>
      </c>
      <c r="D51" s="98">
        <v>3.4568441027812251E-2</v>
      </c>
      <c r="E51" s="98">
        <v>3.1301194437944581E-2</v>
      </c>
      <c r="F51" s="98">
        <v>2.1726651587321781E-2</v>
      </c>
      <c r="G51" s="98">
        <v>3.5105402254405109E-2</v>
      </c>
      <c r="H51" s="98">
        <v>2.4903344701224867E-2</v>
      </c>
      <c r="I51" s="98">
        <v>2.8386328860597353E-2</v>
      </c>
      <c r="J51" s="98">
        <v>2.7937312061337219E-2</v>
      </c>
      <c r="K51" s="98">
        <v>2.5250147577820292E-2</v>
      </c>
      <c r="L51" s="98">
        <v>1.7228546041007171E-2</v>
      </c>
      <c r="M51" s="98">
        <v>1.5531418353347492E-2</v>
      </c>
      <c r="N51" s="98">
        <v>1.6372478895873611E-2</v>
      </c>
      <c r="O51" s="98">
        <v>1.9554094094115702E-2</v>
      </c>
      <c r="P51" s="98">
        <v>1.9518089527390311E-2</v>
      </c>
      <c r="Q51" s="98">
        <v>2.1791630096182756E-2</v>
      </c>
      <c r="R51" s="98">
        <v>2.0680999565703954E-2</v>
      </c>
      <c r="S51" s="98">
        <v>1.8627716162261391E-2</v>
      </c>
      <c r="T51" s="98">
        <v>1.8696701164897255E-2</v>
      </c>
      <c r="U51" s="98">
        <v>1.7995657954457761E-2</v>
      </c>
      <c r="V51" s="98">
        <v>2.1804695027840364E-2</v>
      </c>
      <c r="W51" s="98">
        <v>1.0757472599049528E-2</v>
      </c>
      <c r="DA51" s="63" t="s">
        <v>1617</v>
      </c>
    </row>
    <row r="52" spans="1:105" ht="12" customHeight="1" x14ac:dyDescent="0.25">
      <c r="A52" s="100" t="s">
        <v>216</v>
      </c>
      <c r="B52" s="101">
        <v>3.0935855278322287E-2</v>
      </c>
      <c r="C52" s="101">
        <v>3.0999313735093795E-2</v>
      </c>
      <c r="D52" s="101">
        <v>2.8173958746710619E-2</v>
      </c>
      <c r="E52" s="101">
        <v>2.4872817453617215E-2</v>
      </c>
      <c r="F52" s="101">
        <v>1.7324548890170807E-2</v>
      </c>
      <c r="G52" s="101">
        <v>2.6430139165785214E-2</v>
      </c>
      <c r="H52" s="101">
        <v>1.9158684070013934E-2</v>
      </c>
      <c r="I52" s="101">
        <v>2.1584765864390631E-2</v>
      </c>
      <c r="J52" s="101">
        <v>2.107042319576731E-2</v>
      </c>
      <c r="K52" s="101">
        <v>1.9125455967154287E-2</v>
      </c>
      <c r="L52" s="101">
        <v>1.2822346844212816E-2</v>
      </c>
      <c r="M52" s="101">
        <v>1.1389571656252153E-2</v>
      </c>
      <c r="N52" s="101">
        <v>1.182126759065024E-2</v>
      </c>
      <c r="O52" s="101">
        <v>1.4474100382096278E-2</v>
      </c>
      <c r="P52" s="101">
        <v>1.4480558042063336E-2</v>
      </c>
      <c r="Q52" s="101">
        <v>1.6633064256354219E-2</v>
      </c>
      <c r="R52" s="101">
        <v>1.6291596376416081E-2</v>
      </c>
      <c r="S52" s="101">
        <v>1.4405688115443335E-2</v>
      </c>
      <c r="T52" s="101">
        <v>1.4839530128199888E-2</v>
      </c>
      <c r="U52" s="101">
        <v>1.4328733525095828E-2</v>
      </c>
      <c r="V52" s="101">
        <v>1.7141873259012296E-2</v>
      </c>
      <c r="W52" s="101">
        <v>8.6838441602324068E-3</v>
      </c>
      <c r="DA52" s="131" t="s">
        <v>1618</v>
      </c>
    </row>
    <row r="53" spans="1:105" ht="12" customHeight="1" x14ac:dyDescent="0.25">
      <c r="A53" s="103" t="s">
        <v>52</v>
      </c>
      <c r="B53" s="104">
        <v>1.0128276311325964E-2</v>
      </c>
      <c r="C53" s="104">
        <v>6.5782861075332558E-3</v>
      </c>
      <c r="D53" s="104">
        <v>6.3944822811016324E-3</v>
      </c>
      <c r="E53" s="104">
        <v>6.4283769843273657E-3</v>
      </c>
      <c r="F53" s="104">
        <v>4.4021026971509739E-3</v>
      </c>
      <c r="G53" s="104">
        <v>8.6752630886198952E-3</v>
      </c>
      <c r="H53" s="104">
        <v>5.7446606312109329E-3</v>
      </c>
      <c r="I53" s="104">
        <v>6.8015629962067201E-3</v>
      </c>
      <c r="J53" s="104">
        <v>6.866888865569909E-3</v>
      </c>
      <c r="K53" s="104">
        <v>6.1246916106660072E-3</v>
      </c>
      <c r="L53" s="104">
        <v>4.4061991967943555E-3</v>
      </c>
      <c r="M53" s="104">
        <v>4.14184669709534E-3</v>
      </c>
      <c r="N53" s="104">
        <v>4.5512113052233712E-3</v>
      </c>
      <c r="O53" s="104">
        <v>5.0799937120194231E-3</v>
      </c>
      <c r="P53" s="104">
        <v>5.0375314853269744E-3</v>
      </c>
      <c r="Q53" s="104">
        <v>5.1585658398285361E-3</v>
      </c>
      <c r="R53" s="104">
        <v>4.3894031892878745E-3</v>
      </c>
      <c r="S53" s="104">
        <v>4.2220280468180564E-3</v>
      </c>
      <c r="T53" s="104">
        <v>3.857171036697366E-3</v>
      </c>
      <c r="U53" s="104">
        <v>3.6669244293619338E-3</v>
      </c>
      <c r="V53" s="104">
        <v>4.6628217688280691E-3</v>
      </c>
      <c r="W53" s="104">
        <v>2.0736284388171203E-3</v>
      </c>
      <c r="DA53" s="132" t="s">
        <v>1619</v>
      </c>
    </row>
    <row r="54" spans="1:105" ht="12" customHeight="1" x14ac:dyDescent="0.25">
      <c r="A54" s="106" t="s">
        <v>122</v>
      </c>
      <c r="B54" s="101">
        <v>1.3543123265867421</v>
      </c>
      <c r="C54" s="101">
        <v>1.199081393821732</v>
      </c>
      <c r="D54" s="101">
        <v>1.0622231373488105</v>
      </c>
      <c r="E54" s="101">
        <v>0.96531464833264347</v>
      </c>
      <c r="F54" s="101">
        <v>0.85486115964922782</v>
      </c>
      <c r="G54" s="101">
        <v>0.85005093173310742</v>
      </c>
      <c r="H54" s="101">
        <v>0.75219801342232162</v>
      </c>
      <c r="I54" s="101">
        <v>0.64029483585857572</v>
      </c>
      <c r="J54" s="101">
        <v>0.5000928663526345</v>
      </c>
      <c r="K54" s="101">
        <v>0.44635838636845915</v>
      </c>
      <c r="L54" s="101">
        <v>0.37156294926500677</v>
      </c>
      <c r="M54" s="101">
        <v>0.34850969291648459</v>
      </c>
      <c r="N54" s="101">
        <v>0.33583007673943255</v>
      </c>
      <c r="O54" s="101">
        <v>0.3718037636315446</v>
      </c>
      <c r="P54" s="101">
        <v>0.37075848768885572</v>
      </c>
      <c r="Q54" s="101">
        <v>0.39802084333199944</v>
      </c>
      <c r="R54" s="101">
        <v>0.40595901001100243</v>
      </c>
      <c r="S54" s="101">
        <v>0.39703393126155578</v>
      </c>
      <c r="T54" s="101">
        <v>0.44379361745812113</v>
      </c>
      <c r="U54" s="101">
        <v>1.0751550458580514</v>
      </c>
      <c r="V54" s="101">
        <v>1.8227777971592889</v>
      </c>
      <c r="W54" s="101">
        <v>4.3557525396933343</v>
      </c>
      <c r="DA54" s="131" t="s">
        <v>1620</v>
      </c>
    </row>
    <row r="55" spans="1:105" ht="12" customHeight="1" x14ac:dyDescent="0.25">
      <c r="A55" s="107" t="s">
        <v>121</v>
      </c>
      <c r="B55" s="104">
        <v>0.11876708375755046</v>
      </c>
      <c r="C55" s="104">
        <v>0.10976644950048618</v>
      </c>
      <c r="D55" s="104">
        <v>9.8817828460377163E-2</v>
      </c>
      <c r="E55" s="104">
        <v>8.8069644404129871E-2</v>
      </c>
      <c r="F55" s="104">
        <v>7.7247348381284484E-2</v>
      </c>
      <c r="G55" s="104">
        <v>7.7535885713239633E-2</v>
      </c>
      <c r="H55" s="104">
        <v>7.058741049217096E-2</v>
      </c>
      <c r="I55" s="104">
        <v>7.3796020065656803E-2</v>
      </c>
      <c r="J55" s="104">
        <v>5.9789188595379177E-2</v>
      </c>
      <c r="K55" s="104">
        <v>5.5232364429868563E-2</v>
      </c>
      <c r="L55" s="104">
        <v>4.7909072987038323E-2</v>
      </c>
      <c r="M55" s="104">
        <v>4.703746970767702E-2</v>
      </c>
      <c r="N55" s="104">
        <v>4.7032016774606687E-2</v>
      </c>
      <c r="O55" s="104">
        <v>5.4249365219306726E-2</v>
      </c>
      <c r="P55" s="104">
        <v>5.4774459157206523E-2</v>
      </c>
      <c r="Q55" s="104">
        <v>5.5944551056264974E-2</v>
      </c>
      <c r="R55" s="104">
        <v>5.8283258656936461E-2</v>
      </c>
      <c r="S55" s="104">
        <v>5.47099355638868E-2</v>
      </c>
      <c r="T55" s="104">
        <v>5.91267106313101E-2</v>
      </c>
      <c r="U55" s="104">
        <v>0.13367369871109797</v>
      </c>
      <c r="V55" s="104">
        <v>0.23295702374952829</v>
      </c>
      <c r="W55" s="104">
        <v>0.59099744197731163</v>
      </c>
      <c r="DA55" s="132" t="s">
        <v>1621</v>
      </c>
    </row>
    <row r="56" spans="1:105" ht="12" customHeight="1" x14ac:dyDescent="0.25">
      <c r="A56" s="108" t="s">
        <v>53</v>
      </c>
      <c r="B56" s="98">
        <v>8.4410658906576772E-2</v>
      </c>
      <c r="C56" s="98">
        <v>8.6789041830331939E-2</v>
      </c>
      <c r="D56" s="98">
        <v>7.6977603963248459E-2</v>
      </c>
      <c r="E56" s="98">
        <v>6.6506269623910264E-2</v>
      </c>
      <c r="F56" s="98">
        <v>5.8499161036560041E-2</v>
      </c>
      <c r="G56" s="98">
        <v>5.4771146300792155E-2</v>
      </c>
      <c r="H56" s="98">
        <v>5.1022471765192742E-2</v>
      </c>
      <c r="I56" s="98">
        <v>5.2719392940725127E-2</v>
      </c>
      <c r="J56" s="98">
        <v>4.239409069830001E-2</v>
      </c>
      <c r="K56" s="98">
        <v>3.9366072655921923E-2</v>
      </c>
      <c r="L56" s="98">
        <v>3.3462309405281061E-2</v>
      </c>
      <c r="M56" s="98">
        <v>3.2371730321133003E-2</v>
      </c>
      <c r="N56" s="98">
        <v>3.210909871689073E-2</v>
      </c>
      <c r="O56" s="98">
        <v>3.8318681714816547E-2</v>
      </c>
      <c r="P56" s="98">
        <v>3.8632445182468347E-2</v>
      </c>
      <c r="Q56" s="98">
        <v>4.0666015689713952E-2</v>
      </c>
      <c r="R56" s="98">
        <v>4.3917512480469684E-2</v>
      </c>
      <c r="S56" s="98">
        <v>4.0241982133071091E-2</v>
      </c>
      <c r="T56" s="98">
        <v>4.4627654714678201E-2</v>
      </c>
      <c r="U56" s="98">
        <v>9.9856686622505089E-2</v>
      </c>
      <c r="V56" s="98">
        <v>0.17219455353548049</v>
      </c>
      <c r="W56" s="98">
        <v>0.45123087003640838</v>
      </c>
      <c r="DA56" s="63" t="s">
        <v>1622</v>
      </c>
    </row>
    <row r="57" spans="1:105" ht="12" customHeight="1" x14ac:dyDescent="0.25">
      <c r="A57" s="108" t="s">
        <v>52</v>
      </c>
      <c r="B57" s="98">
        <v>3.4356424850973684E-2</v>
      </c>
      <c r="C57" s="98">
        <v>2.2977407670154246E-2</v>
      </c>
      <c r="D57" s="98">
        <v>2.1840224497128708E-2</v>
      </c>
      <c r="E57" s="98">
        <v>2.1563374780219614E-2</v>
      </c>
      <c r="F57" s="98">
        <v>1.8748187344724446E-2</v>
      </c>
      <c r="G57" s="98">
        <v>2.2764739412447475E-2</v>
      </c>
      <c r="H57" s="98">
        <v>1.9564938726978221E-2</v>
      </c>
      <c r="I57" s="98">
        <v>2.1076627124931684E-2</v>
      </c>
      <c r="J57" s="98">
        <v>1.7395097897079166E-2</v>
      </c>
      <c r="K57" s="98">
        <v>1.5866291773946644E-2</v>
      </c>
      <c r="L57" s="98">
        <v>1.444676358175726E-2</v>
      </c>
      <c r="M57" s="98">
        <v>1.4665739386544018E-2</v>
      </c>
      <c r="N57" s="98">
        <v>1.4922918057715959E-2</v>
      </c>
      <c r="O57" s="98">
        <v>1.593068350449018E-2</v>
      </c>
      <c r="P57" s="98">
        <v>1.6142013974738172E-2</v>
      </c>
      <c r="Q57" s="98">
        <v>1.5278535366551022E-2</v>
      </c>
      <c r="R57" s="98">
        <v>1.4365746176466777E-2</v>
      </c>
      <c r="S57" s="98">
        <v>1.4467953430815705E-2</v>
      </c>
      <c r="T57" s="98">
        <v>1.4499055916631903E-2</v>
      </c>
      <c r="U57" s="98">
        <v>3.381701208859287E-2</v>
      </c>
      <c r="V57" s="98">
        <v>6.0762470214047792E-2</v>
      </c>
      <c r="W57" s="98">
        <v>0.13976657194090328</v>
      </c>
      <c r="DA57" s="63" t="s">
        <v>1623</v>
      </c>
    </row>
    <row r="58" spans="1:105" ht="12" customHeight="1" x14ac:dyDescent="0.25">
      <c r="A58" s="121" t="s">
        <v>54</v>
      </c>
      <c r="B58" s="122">
        <v>5.2565097263846488</v>
      </c>
      <c r="C58" s="122">
        <v>4.8721339800778249</v>
      </c>
      <c r="D58" s="122">
        <v>4.4204581280242836</v>
      </c>
      <c r="E58" s="122">
        <v>4.1459627337339917</v>
      </c>
      <c r="F58" s="122">
        <v>3.8115887694911739</v>
      </c>
      <c r="G58" s="122">
        <v>3.8779095392364393</v>
      </c>
      <c r="H58" s="122">
        <v>3.4935554326068048</v>
      </c>
      <c r="I58" s="122">
        <v>3.067141038129348</v>
      </c>
      <c r="J58" s="122">
        <v>2.4768328748255395</v>
      </c>
      <c r="K58" s="122">
        <v>2.3212647499729022</v>
      </c>
      <c r="L58" s="122">
        <v>2.0931000611058752</v>
      </c>
      <c r="M58" s="122">
        <v>1.926100074019059</v>
      </c>
      <c r="N58" s="122">
        <v>1.9346439852360087</v>
      </c>
      <c r="O58" s="122">
        <v>2.2084160284108942</v>
      </c>
      <c r="P58" s="122">
        <v>2.2202934185636241</v>
      </c>
      <c r="Q58" s="122">
        <v>2.3687509145069758</v>
      </c>
      <c r="R58" s="122">
        <v>2.2168239706358297</v>
      </c>
      <c r="S58" s="122">
        <v>2.3038069271826247</v>
      </c>
      <c r="T58" s="122">
        <v>2.3813065428992588</v>
      </c>
      <c r="U58" s="122">
        <v>2.4432585754619573</v>
      </c>
      <c r="V58" s="122">
        <v>2.6013751867816</v>
      </c>
      <c r="W58" s="122">
        <v>2.6738491492124705</v>
      </c>
      <c r="DA58" s="130" t="s">
        <v>1624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1625</v>
      </c>
    </row>
    <row r="60" spans="1:105" ht="12" customHeight="1" x14ac:dyDescent="0.25">
      <c r="A60" s="109" t="s">
        <v>120</v>
      </c>
      <c r="B60" s="33">
        <v>5.2565097263846488</v>
      </c>
      <c r="C60" s="33">
        <v>4.8721339800778249</v>
      </c>
      <c r="D60" s="33">
        <v>4.4204581280242836</v>
      </c>
      <c r="E60" s="33">
        <v>4.1459627337339917</v>
      </c>
      <c r="F60" s="33">
        <v>3.8115887694911739</v>
      </c>
      <c r="G60" s="33">
        <v>3.8779095392364393</v>
      </c>
      <c r="H60" s="33">
        <v>3.4935554326068048</v>
      </c>
      <c r="I60" s="33">
        <v>3.067141038129348</v>
      </c>
      <c r="J60" s="33">
        <v>2.4768328748255395</v>
      </c>
      <c r="K60" s="33">
        <v>2.3212647499729022</v>
      </c>
      <c r="L60" s="33">
        <v>2.0931000611058752</v>
      </c>
      <c r="M60" s="33">
        <v>1.926100074019059</v>
      </c>
      <c r="N60" s="33">
        <v>1.9346439852360087</v>
      </c>
      <c r="O60" s="33">
        <v>2.2084160284108942</v>
      </c>
      <c r="P60" s="33">
        <v>2.2202934185636241</v>
      </c>
      <c r="Q60" s="33">
        <v>2.3687509145069758</v>
      </c>
      <c r="R60" s="33">
        <v>2.2168239706358297</v>
      </c>
      <c r="S60" s="33">
        <v>2.3038069271826247</v>
      </c>
      <c r="T60" s="33">
        <v>2.3813065428992588</v>
      </c>
      <c r="U60" s="33">
        <v>2.4432585754619573</v>
      </c>
      <c r="V60" s="33">
        <v>2.6013751867816</v>
      </c>
      <c r="W60" s="33">
        <v>2.6738491492124705</v>
      </c>
      <c r="DA60" s="60" t="s">
        <v>1626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104.28526317136338</v>
      </c>
      <c r="C62" s="117">
        <f t="shared" si="21"/>
        <v>121.27994991464507</v>
      </c>
      <c r="D62" s="117">
        <f t="shared" si="21"/>
        <v>77.309063965434419</v>
      </c>
      <c r="E62" s="117">
        <f t="shared" si="21"/>
        <v>69.953489379714554</v>
      </c>
      <c r="F62" s="117">
        <f t="shared" si="21"/>
        <v>70.350744640092685</v>
      </c>
      <c r="G62" s="117">
        <f t="shared" si="21"/>
        <v>71.752594647707198</v>
      </c>
      <c r="H62" s="117">
        <f t="shared" si="21"/>
        <v>57.114528414309646</v>
      </c>
      <c r="I62" s="117">
        <f t="shared" si="21"/>
        <v>55.213231936739014</v>
      </c>
      <c r="J62" s="117">
        <f t="shared" si="21"/>
        <v>112.32242655360935</v>
      </c>
      <c r="K62" s="117">
        <f t="shared" si="21"/>
        <v>142.62115851020459</v>
      </c>
      <c r="L62" s="117">
        <f t="shared" si="21"/>
        <v>150.6280635268038</v>
      </c>
      <c r="M62" s="117">
        <f t="shared" si="21"/>
        <v>83.205226282866363</v>
      </c>
      <c r="N62" s="117">
        <f t="shared" si="21"/>
        <v>76.135744662262894</v>
      </c>
      <c r="O62" s="117">
        <f t="shared" si="21"/>
        <v>69.379722806093937</v>
      </c>
      <c r="P62" s="117">
        <f t="shared" si="21"/>
        <v>70.814830962192062</v>
      </c>
      <c r="Q62" s="117">
        <f t="shared" si="21"/>
        <v>73.140429542577991</v>
      </c>
      <c r="R62" s="117">
        <f t="shared" ref="R62:V62" si="22">R63+R66+R68+R77</f>
        <v>80.444670767465368</v>
      </c>
      <c r="S62" s="117">
        <f t="shared" si="22"/>
        <v>59.513618113869867</v>
      </c>
      <c r="T62" s="117">
        <f t="shared" si="22"/>
        <v>49.453709060487256</v>
      </c>
      <c r="U62" s="117">
        <f t="shared" si="22"/>
        <v>46.198420450268031</v>
      </c>
      <c r="V62" s="117">
        <f t="shared" si="22"/>
        <v>19.295824830001543</v>
      </c>
      <c r="W62" s="117">
        <f t="shared" ref="W62" si="23">W63+W66+W68+W77</f>
        <v>30.226239637318344</v>
      </c>
      <c r="DA62" s="129" t="s">
        <v>1627</v>
      </c>
    </row>
    <row r="63" spans="1:105" ht="12.95" customHeight="1" x14ac:dyDescent="0.25">
      <c r="A63" s="121" t="s">
        <v>57</v>
      </c>
      <c r="B63" s="122">
        <f t="shared" ref="B63:Q63" si="24">SUM(B64:B65)</f>
        <v>96.804591861070108</v>
      </c>
      <c r="C63" s="122">
        <f t="shared" si="24"/>
        <v>113.29104439419298</v>
      </c>
      <c r="D63" s="122">
        <f t="shared" si="24"/>
        <v>72.221474181068814</v>
      </c>
      <c r="E63" s="122">
        <f t="shared" si="24"/>
        <v>65.486441677190228</v>
      </c>
      <c r="F63" s="122">
        <f t="shared" si="24"/>
        <v>65.789241608481959</v>
      </c>
      <c r="G63" s="122">
        <f t="shared" si="24"/>
        <v>67.382432528477892</v>
      </c>
      <c r="H63" s="122">
        <f t="shared" si="24"/>
        <v>53.540114316732186</v>
      </c>
      <c r="I63" s="122">
        <f t="shared" si="24"/>
        <v>51.539127275902366</v>
      </c>
      <c r="J63" s="122">
        <f t="shared" si="24"/>
        <v>104.95440829386988</v>
      </c>
      <c r="K63" s="122">
        <f t="shared" si="24"/>
        <v>132.93602606563192</v>
      </c>
      <c r="L63" s="122">
        <f t="shared" si="24"/>
        <v>142.28890597598536</v>
      </c>
      <c r="M63" s="122">
        <f t="shared" si="24"/>
        <v>77.963781060171371</v>
      </c>
      <c r="N63" s="122">
        <f t="shared" si="24"/>
        <v>71.531723497754641</v>
      </c>
      <c r="O63" s="122">
        <f t="shared" si="24"/>
        <v>64.591775950484532</v>
      </c>
      <c r="P63" s="122">
        <f t="shared" si="24"/>
        <v>65.549057570202962</v>
      </c>
      <c r="Q63" s="122">
        <f t="shared" si="24"/>
        <v>67.279797600222423</v>
      </c>
      <c r="R63" s="122">
        <f t="shared" ref="R63:V63" si="25">SUM(R64:R65)</f>
        <v>74.005343852929983</v>
      </c>
      <c r="S63" s="122">
        <f t="shared" si="25"/>
        <v>54.981310075158298</v>
      </c>
      <c r="T63" s="122">
        <f t="shared" si="25"/>
        <v>45.441392593417724</v>
      </c>
      <c r="U63" s="122">
        <f t="shared" si="25"/>
        <v>42.425655748320061</v>
      </c>
      <c r="V63" s="122">
        <f t="shared" si="25"/>
        <v>17.750316269685815</v>
      </c>
      <c r="W63" s="122">
        <f t="shared" ref="W63" si="26">SUM(W64:W65)</f>
        <v>27.898137808180952</v>
      </c>
      <c r="DA63" s="130" t="s">
        <v>1628</v>
      </c>
    </row>
    <row r="64" spans="1:105" ht="12" customHeight="1" x14ac:dyDescent="0.25">
      <c r="A64" s="97" t="s">
        <v>217</v>
      </c>
      <c r="B64" s="98">
        <v>95.683846111364289</v>
      </c>
      <c r="C64" s="98">
        <v>112.00765790741659</v>
      </c>
      <c r="D64" s="98">
        <v>71.424948586525431</v>
      </c>
      <c r="E64" s="98">
        <v>64.780960301994469</v>
      </c>
      <c r="F64" s="98">
        <v>65.102588193066012</v>
      </c>
      <c r="G64" s="98">
        <v>66.685318782691226</v>
      </c>
      <c r="H64" s="98">
        <v>52.998566801248117</v>
      </c>
      <c r="I64" s="98">
        <v>50.995287770145922</v>
      </c>
      <c r="J64" s="98">
        <v>103.78779822199485</v>
      </c>
      <c r="K64" s="98">
        <v>131.43396990749125</v>
      </c>
      <c r="L64" s="98">
        <v>140.66356071625648</v>
      </c>
      <c r="M64" s="98">
        <v>77.080024894757372</v>
      </c>
      <c r="N64" s="98">
        <v>70.71223988410037</v>
      </c>
      <c r="O64" s="98">
        <v>63.85272695168878</v>
      </c>
      <c r="P64" s="98">
        <v>64.808288121867591</v>
      </c>
      <c r="Q64" s="98">
        <v>66.522925283063827</v>
      </c>
      <c r="R64" s="98">
        <v>73.174271259058827</v>
      </c>
      <c r="S64" s="98">
        <v>54.367644945823741</v>
      </c>
      <c r="T64" s="98">
        <v>44.937252797002991</v>
      </c>
      <c r="U64" s="98">
        <v>41.956621442203144</v>
      </c>
      <c r="V64" s="98">
        <v>17.556858700107519</v>
      </c>
      <c r="W64" s="98">
        <v>27.593028526473919</v>
      </c>
      <c r="DA64" s="63" t="s">
        <v>1629</v>
      </c>
    </row>
    <row r="65" spans="1:105" ht="12" customHeight="1" x14ac:dyDescent="0.25">
      <c r="A65" s="97" t="s">
        <v>53</v>
      </c>
      <c r="B65" s="98">
        <v>1.1207457497058244</v>
      </c>
      <c r="C65" s="98">
        <v>1.2833864867763976</v>
      </c>
      <c r="D65" s="98">
        <v>0.79652559454337957</v>
      </c>
      <c r="E65" s="98">
        <v>0.70548137519575316</v>
      </c>
      <c r="F65" s="98">
        <v>0.6866534154159446</v>
      </c>
      <c r="G65" s="98">
        <v>0.69711374578666307</v>
      </c>
      <c r="H65" s="98">
        <v>0.54154751548407043</v>
      </c>
      <c r="I65" s="98">
        <v>0.54383950575644302</v>
      </c>
      <c r="J65" s="98">
        <v>1.1666100718750276</v>
      </c>
      <c r="K65" s="98">
        <v>1.5020561581406893</v>
      </c>
      <c r="L65" s="98">
        <v>1.6253452597288696</v>
      </c>
      <c r="M65" s="98">
        <v>0.88375616541400004</v>
      </c>
      <c r="N65" s="98">
        <v>0.8194836136542718</v>
      </c>
      <c r="O65" s="98">
        <v>0.73904899879574792</v>
      </c>
      <c r="P65" s="98">
        <v>0.74076944833536584</v>
      </c>
      <c r="Q65" s="98">
        <v>0.75687231715860226</v>
      </c>
      <c r="R65" s="98">
        <v>0.83107259387116184</v>
      </c>
      <c r="S65" s="98">
        <v>0.61366512933455752</v>
      </c>
      <c r="T65" s="98">
        <v>0.50413979641473161</v>
      </c>
      <c r="U65" s="98">
        <v>0.4690343061169146</v>
      </c>
      <c r="V65" s="98">
        <v>0.19345756957829738</v>
      </c>
      <c r="W65" s="98">
        <v>0.30510928170703405</v>
      </c>
      <c r="DA65" s="63" t="s">
        <v>1630</v>
      </c>
    </row>
    <row r="66" spans="1:105" ht="12.95" customHeight="1" x14ac:dyDescent="0.25">
      <c r="A66" s="121" t="s">
        <v>92</v>
      </c>
      <c r="B66" s="122">
        <f t="shared" ref="B66:W66" si="27">B67</f>
        <v>1.5992128156275831E-3</v>
      </c>
      <c r="C66" s="122">
        <f t="shared" si="27"/>
        <v>1.6023684662454549E-3</v>
      </c>
      <c r="D66" s="122">
        <f t="shared" si="27"/>
        <v>1.5398087612789294E-3</v>
      </c>
      <c r="E66" s="122">
        <f t="shared" si="27"/>
        <v>1.3265645618271097E-3</v>
      </c>
      <c r="F66" s="122">
        <f t="shared" si="27"/>
        <v>1.0661990857548044E-3</v>
      </c>
      <c r="G66" s="122">
        <f t="shared" si="27"/>
        <v>7.8097321986266293E-4</v>
      </c>
      <c r="H66" s="122">
        <f t="shared" si="27"/>
        <v>5.2349237931242465E-4</v>
      </c>
      <c r="I66" s="122">
        <f t="shared" si="27"/>
        <v>6.4270605257753363E-4</v>
      </c>
      <c r="J66" s="122">
        <f t="shared" si="27"/>
        <v>9.8152886242445841E-4</v>
      </c>
      <c r="K66" s="122">
        <f t="shared" si="27"/>
        <v>1.9325555645334628E-3</v>
      </c>
      <c r="L66" s="122">
        <f t="shared" si="27"/>
        <v>3.078166910837891E-3</v>
      </c>
      <c r="M66" s="122">
        <f t="shared" si="27"/>
        <v>3.2784444182070633E-3</v>
      </c>
      <c r="N66" s="122">
        <f t="shared" si="27"/>
        <v>3.2814763195623885E-3</v>
      </c>
      <c r="O66" s="122">
        <f t="shared" si="27"/>
        <v>3.1487902969467708E-3</v>
      </c>
      <c r="P66" s="122">
        <f t="shared" si="27"/>
        <v>3.0932718114156021E-3</v>
      </c>
      <c r="Q66" s="122">
        <f t="shared" si="27"/>
        <v>2.4563403151621685E-3</v>
      </c>
      <c r="R66" s="122">
        <f t="shared" si="27"/>
        <v>1.8742261740784746E-3</v>
      </c>
      <c r="S66" s="122">
        <f t="shared" si="27"/>
        <v>1.1508268720760186E-3</v>
      </c>
      <c r="T66" s="122">
        <f t="shared" si="27"/>
        <v>6.4537360524466014E-4</v>
      </c>
      <c r="U66" s="122">
        <f t="shared" si="27"/>
        <v>3.7062723040142109E-4</v>
      </c>
      <c r="V66" s="122">
        <f t="shared" si="27"/>
        <v>2.8312736088703211E-4</v>
      </c>
      <c r="W66" s="122">
        <f t="shared" si="27"/>
        <v>2.163786572968827E-4</v>
      </c>
      <c r="DA66" s="130" t="s">
        <v>1631</v>
      </c>
    </row>
    <row r="67" spans="1:105" ht="12" customHeight="1" x14ac:dyDescent="0.25">
      <c r="A67" s="97" t="s">
        <v>53</v>
      </c>
      <c r="B67" s="98">
        <v>1.5992128156275831E-3</v>
      </c>
      <c r="C67" s="98">
        <v>1.6023684662454549E-3</v>
      </c>
      <c r="D67" s="98">
        <v>1.5398087612789294E-3</v>
      </c>
      <c r="E67" s="98">
        <v>1.3265645618271097E-3</v>
      </c>
      <c r="F67" s="98">
        <v>1.0661990857548044E-3</v>
      </c>
      <c r="G67" s="98">
        <v>7.8097321986266293E-4</v>
      </c>
      <c r="H67" s="98">
        <v>5.2349237931242465E-4</v>
      </c>
      <c r="I67" s="98">
        <v>6.4270605257753363E-4</v>
      </c>
      <c r="J67" s="98">
        <v>9.8152886242445841E-4</v>
      </c>
      <c r="K67" s="98">
        <v>1.9325555645334628E-3</v>
      </c>
      <c r="L67" s="98">
        <v>3.078166910837891E-3</v>
      </c>
      <c r="M67" s="98">
        <v>3.2784444182070633E-3</v>
      </c>
      <c r="N67" s="98">
        <v>3.2814763195623885E-3</v>
      </c>
      <c r="O67" s="98">
        <v>3.1487902969467708E-3</v>
      </c>
      <c r="P67" s="98">
        <v>3.0932718114156021E-3</v>
      </c>
      <c r="Q67" s="98">
        <v>2.4563403151621685E-3</v>
      </c>
      <c r="R67" s="98">
        <v>1.8742261740784746E-3</v>
      </c>
      <c r="S67" s="98">
        <v>1.1508268720760186E-3</v>
      </c>
      <c r="T67" s="98">
        <v>6.4537360524466014E-4</v>
      </c>
      <c r="U67" s="98">
        <v>3.7062723040142109E-4</v>
      </c>
      <c r="V67" s="98">
        <v>2.8312736088703211E-4</v>
      </c>
      <c r="W67" s="98">
        <v>2.163786572968827E-4</v>
      </c>
      <c r="DA67" s="63" t="s">
        <v>1632</v>
      </c>
    </row>
    <row r="68" spans="1:105" ht="12" customHeight="1" x14ac:dyDescent="0.25">
      <c r="A68" s="121" t="s">
        <v>55</v>
      </c>
      <c r="B68" s="122">
        <v>6.6197446225139798</v>
      </c>
      <c r="C68" s="122">
        <v>7.046916997117342</v>
      </c>
      <c r="D68" s="122">
        <v>4.4684146434392744</v>
      </c>
      <c r="E68" s="122">
        <v>3.9006172840744333</v>
      </c>
      <c r="F68" s="122">
        <v>3.9633529768964517</v>
      </c>
      <c r="G68" s="122">
        <v>3.7925280854436276</v>
      </c>
      <c r="H68" s="122">
        <v>3.090544653208263</v>
      </c>
      <c r="I68" s="122">
        <v>3.1611738634469733</v>
      </c>
      <c r="J68" s="122">
        <v>6.3064752643407616</v>
      </c>
      <c r="K68" s="122">
        <v>8.2081092734202574</v>
      </c>
      <c r="L68" s="122">
        <v>6.9518770965863164</v>
      </c>
      <c r="M68" s="122">
        <v>4.3734244666773288</v>
      </c>
      <c r="N68" s="122">
        <v>3.8168184200386479</v>
      </c>
      <c r="O68" s="122">
        <v>3.9435951491103189</v>
      </c>
      <c r="P68" s="122">
        <v>4.3446394801105823</v>
      </c>
      <c r="Q68" s="122">
        <v>4.835533927970328</v>
      </c>
      <c r="R68" s="122">
        <v>5.3776239891486863</v>
      </c>
      <c r="S68" s="122">
        <v>3.6718572115425205</v>
      </c>
      <c r="T68" s="122">
        <v>3.2324944388531076</v>
      </c>
      <c r="U68" s="122">
        <v>3.0251367109875988</v>
      </c>
      <c r="V68" s="122">
        <v>1.214638446510222</v>
      </c>
      <c r="W68" s="122">
        <v>1.8558385667930217</v>
      </c>
      <c r="DA68" s="130" t="s">
        <v>1633</v>
      </c>
    </row>
    <row r="69" spans="1:105" ht="12" customHeight="1" x14ac:dyDescent="0.25">
      <c r="A69" s="97" t="s">
        <v>134</v>
      </c>
      <c r="B69" s="98">
        <v>6.4116711475518358</v>
      </c>
      <c r="C69" s="98">
        <v>6.8574309866159275</v>
      </c>
      <c r="D69" s="98">
        <v>4.3167197233348933</v>
      </c>
      <c r="E69" s="98">
        <v>3.7682740780943162</v>
      </c>
      <c r="F69" s="98">
        <v>3.8440396813638897</v>
      </c>
      <c r="G69" s="98">
        <v>3.67969311327909</v>
      </c>
      <c r="H69" s="98">
        <v>2.9757725051294894</v>
      </c>
      <c r="I69" s="98">
        <v>3.0255088448225553</v>
      </c>
      <c r="J69" s="98">
        <v>6.1260950388250759</v>
      </c>
      <c r="K69" s="98">
        <v>7.9858892004981801</v>
      </c>
      <c r="L69" s="98">
        <v>6.7420804322575645</v>
      </c>
      <c r="M69" s="98">
        <v>4.201939406103806</v>
      </c>
      <c r="N69" s="98">
        <v>3.6738880782947523</v>
      </c>
      <c r="O69" s="98">
        <v>3.7992782817527169</v>
      </c>
      <c r="P69" s="98">
        <v>4.1983270895739473</v>
      </c>
      <c r="Q69" s="98">
        <v>4.6800054051341622</v>
      </c>
      <c r="R69" s="98">
        <v>5.217269888577392</v>
      </c>
      <c r="S69" s="98">
        <v>3.5431780892041642</v>
      </c>
      <c r="T69" s="98">
        <v>3.116688106503295</v>
      </c>
      <c r="U69" s="98">
        <v>2.9290475257301876</v>
      </c>
      <c r="V69" s="98">
        <v>1.1518856628377359</v>
      </c>
      <c r="W69" s="98">
        <v>1.7948480688749646</v>
      </c>
      <c r="DA69" s="63" t="s">
        <v>1634</v>
      </c>
    </row>
    <row r="70" spans="1:105" ht="12" customHeight="1" x14ac:dyDescent="0.25">
      <c r="A70" s="97" t="s">
        <v>133</v>
      </c>
      <c r="B70" s="98">
        <v>4.8009464456793714E-3</v>
      </c>
      <c r="C70" s="98">
        <v>6.391777471624574E-3</v>
      </c>
      <c r="D70" s="98">
        <v>4.1381557561681109E-3</v>
      </c>
      <c r="E70" s="98">
        <v>3.5835441907739662E-3</v>
      </c>
      <c r="F70" s="98">
        <v>3.811724076765664E-3</v>
      </c>
      <c r="G70" s="98">
        <v>3.6173946852860652E-3</v>
      </c>
      <c r="H70" s="98">
        <v>2.9041384713505685E-3</v>
      </c>
      <c r="I70" s="98">
        <v>2.6736739881343423E-3</v>
      </c>
      <c r="J70" s="98">
        <v>9.3780227545371131E-3</v>
      </c>
      <c r="K70" s="98">
        <v>1.3125659288826714E-2</v>
      </c>
      <c r="L70" s="98">
        <v>1.0829963474879932E-2</v>
      </c>
      <c r="M70" s="98">
        <v>6.6427108511432058E-3</v>
      </c>
      <c r="N70" s="98">
        <v>6.0269036967507527E-3</v>
      </c>
      <c r="O70" s="98">
        <v>6.4444917638281328E-3</v>
      </c>
      <c r="P70" s="98">
        <v>6.8247053222170607E-3</v>
      </c>
      <c r="Q70" s="98">
        <v>7.3971194387224826E-3</v>
      </c>
      <c r="R70" s="98">
        <v>8.4457985801955661E-3</v>
      </c>
      <c r="S70" s="98">
        <v>5.6745925626721216E-3</v>
      </c>
      <c r="T70" s="98">
        <v>5.2464719595050292E-3</v>
      </c>
      <c r="U70" s="98">
        <v>5.1466748460416703E-3</v>
      </c>
      <c r="V70" s="98">
        <v>2.0522586196579659E-3</v>
      </c>
      <c r="W70" s="98">
        <v>3.337252253142021E-3</v>
      </c>
      <c r="DA70" s="63" t="s">
        <v>1635</v>
      </c>
    </row>
    <row r="71" spans="1:105" ht="12" customHeight="1" x14ac:dyDescent="0.25">
      <c r="A71" s="100" t="s">
        <v>217</v>
      </c>
      <c r="B71" s="101">
        <v>3.5859344231212297E-3</v>
      </c>
      <c r="C71" s="101">
        <v>5.2235761904697343E-3</v>
      </c>
      <c r="D71" s="101">
        <v>3.3393864418802596E-3</v>
      </c>
      <c r="E71" s="101">
        <v>2.8166479188162716E-3</v>
      </c>
      <c r="F71" s="101">
        <v>3.0059202626411914E-3</v>
      </c>
      <c r="G71" s="101">
        <v>2.6913576198636696E-3</v>
      </c>
      <c r="H71" s="101">
        <v>2.2101381218247802E-3</v>
      </c>
      <c r="I71" s="101">
        <v>1.9922072567149776E-3</v>
      </c>
      <c r="J71" s="101">
        <v>6.8047419832206893E-3</v>
      </c>
      <c r="K71" s="101">
        <v>9.52536406677232E-3</v>
      </c>
      <c r="L71" s="101">
        <v>7.7003413995998336E-3</v>
      </c>
      <c r="M71" s="101">
        <v>4.6606364829190139E-3</v>
      </c>
      <c r="N71" s="101">
        <v>4.2016054137942902E-3</v>
      </c>
      <c r="O71" s="101">
        <v>4.6543712091842316E-3</v>
      </c>
      <c r="P71" s="101">
        <v>4.9384667073899373E-3</v>
      </c>
      <c r="Q71" s="101">
        <v>5.5154800449500338E-3</v>
      </c>
      <c r="R71" s="101">
        <v>6.5140898472239566E-3</v>
      </c>
      <c r="S71" s="101">
        <v>4.2894123402763221E-3</v>
      </c>
      <c r="T71" s="101">
        <v>4.0806802089476671E-3</v>
      </c>
      <c r="U71" s="101">
        <v>4.022235062240166E-3</v>
      </c>
      <c r="V71" s="101">
        <v>1.5979708085505596E-3</v>
      </c>
      <c r="W71" s="101">
        <v>2.6795455220436889E-3</v>
      </c>
      <c r="DA71" s="131" t="s">
        <v>1636</v>
      </c>
    </row>
    <row r="72" spans="1:105" ht="12" customHeight="1" x14ac:dyDescent="0.25">
      <c r="A72" s="103" t="s">
        <v>52</v>
      </c>
      <c r="B72" s="104">
        <v>1.2150120225581419E-3</v>
      </c>
      <c r="C72" s="104">
        <v>1.1682012811548396E-3</v>
      </c>
      <c r="D72" s="104">
        <v>7.9876931428785102E-4</v>
      </c>
      <c r="E72" s="104">
        <v>7.6689627195769474E-4</v>
      </c>
      <c r="F72" s="104">
        <v>8.0580381412447238E-4</v>
      </c>
      <c r="G72" s="104">
        <v>9.2603706542239558E-4</v>
      </c>
      <c r="H72" s="104">
        <v>6.9400034952578804E-4</v>
      </c>
      <c r="I72" s="104">
        <v>6.8146673141936457E-4</v>
      </c>
      <c r="J72" s="104">
        <v>2.5732807713164229E-3</v>
      </c>
      <c r="K72" s="104">
        <v>3.6002952220543934E-3</v>
      </c>
      <c r="L72" s="104">
        <v>3.1296220752800993E-3</v>
      </c>
      <c r="M72" s="104">
        <v>1.9820743682241915E-3</v>
      </c>
      <c r="N72" s="104">
        <v>1.8252982829564627E-3</v>
      </c>
      <c r="O72" s="104">
        <v>1.7901205546439008E-3</v>
      </c>
      <c r="P72" s="104">
        <v>1.8862386148271236E-3</v>
      </c>
      <c r="Q72" s="104">
        <v>1.8816393937724492E-3</v>
      </c>
      <c r="R72" s="104">
        <v>1.9317087329716093E-3</v>
      </c>
      <c r="S72" s="104">
        <v>1.385180222395799E-3</v>
      </c>
      <c r="T72" s="104">
        <v>1.1657917505573621E-3</v>
      </c>
      <c r="U72" s="104">
        <v>1.1244397838015045E-3</v>
      </c>
      <c r="V72" s="104">
        <v>4.5428781110740655E-4</v>
      </c>
      <c r="W72" s="104">
        <v>6.5770673109833203E-4</v>
      </c>
      <c r="DA72" s="132" t="s">
        <v>1637</v>
      </c>
    </row>
    <row r="73" spans="1:105" ht="12" customHeight="1" x14ac:dyDescent="0.25">
      <c r="A73" s="106" t="s">
        <v>122</v>
      </c>
      <c r="B73" s="101">
        <v>0.18691986159469318</v>
      </c>
      <c r="C73" s="101">
        <v>0.16767126926861856</v>
      </c>
      <c r="D73" s="101">
        <v>0.13520781355071462</v>
      </c>
      <c r="E73" s="101">
        <v>0.11809371711703485</v>
      </c>
      <c r="F73" s="101">
        <v>0.10611059123097151</v>
      </c>
      <c r="G73" s="101">
        <v>0.10040077875761649</v>
      </c>
      <c r="H73" s="101">
        <v>0.10222579030805876</v>
      </c>
      <c r="I73" s="101">
        <v>0.10733039432386947</v>
      </c>
      <c r="J73" s="101">
        <v>0.13792400169329483</v>
      </c>
      <c r="K73" s="101">
        <v>0.17262334494095372</v>
      </c>
      <c r="L73" s="101">
        <v>0.16399012058804802</v>
      </c>
      <c r="M73" s="101">
        <v>0.13339403186443055</v>
      </c>
      <c r="N73" s="101">
        <v>0.11029265967574553</v>
      </c>
      <c r="O73" s="101">
        <v>0.1125008358281424</v>
      </c>
      <c r="P73" s="101">
        <v>0.11665229175133927</v>
      </c>
      <c r="Q73" s="101">
        <v>0.12743711016318066</v>
      </c>
      <c r="R73" s="101">
        <v>0.13124139804430196</v>
      </c>
      <c r="S73" s="101">
        <v>0.1053931421226402</v>
      </c>
      <c r="T73" s="101">
        <v>9.4209184257559087E-2</v>
      </c>
      <c r="U73" s="101">
        <v>7.7670404196307344E-2</v>
      </c>
      <c r="V73" s="101">
        <v>5.2196818895386257E-2</v>
      </c>
      <c r="W73" s="101">
        <v>4.9570806415758575E-2</v>
      </c>
      <c r="DA73" s="131" t="s">
        <v>1638</v>
      </c>
    </row>
    <row r="74" spans="1:105" ht="12" customHeight="1" x14ac:dyDescent="0.25">
      <c r="A74" s="107" t="s">
        <v>121</v>
      </c>
      <c r="B74" s="104">
        <v>1.6352666921771307E-2</v>
      </c>
      <c r="C74" s="104">
        <v>1.5422963761171497E-2</v>
      </c>
      <c r="D74" s="104">
        <v>1.2348950797498672E-2</v>
      </c>
      <c r="E74" s="104">
        <v>1.0665944672308171E-2</v>
      </c>
      <c r="F74" s="104">
        <v>9.3909802248252315E-3</v>
      </c>
      <c r="G74" s="104">
        <v>8.8167987216351655E-3</v>
      </c>
      <c r="H74" s="104">
        <v>9.642219299364433E-3</v>
      </c>
      <c r="I74" s="104">
        <v>2.5660950312414554E-2</v>
      </c>
      <c r="J74" s="104">
        <v>3.3078201067853766E-2</v>
      </c>
      <c r="K74" s="104">
        <v>3.6471068692296764E-2</v>
      </c>
      <c r="L74" s="104">
        <v>3.4976580265824189E-2</v>
      </c>
      <c r="M74" s="104">
        <v>3.1448317857949409E-2</v>
      </c>
      <c r="N74" s="104">
        <v>2.6610778371399683E-2</v>
      </c>
      <c r="O74" s="104">
        <v>2.5371539765631394E-2</v>
      </c>
      <c r="P74" s="104">
        <v>2.283539346307896E-2</v>
      </c>
      <c r="Q74" s="104">
        <v>2.0694293234263087E-2</v>
      </c>
      <c r="R74" s="104">
        <v>2.0666903946796586E-2</v>
      </c>
      <c r="S74" s="104">
        <v>1.761138765304391E-2</v>
      </c>
      <c r="T74" s="104">
        <v>1.6350676132748543E-2</v>
      </c>
      <c r="U74" s="104">
        <v>1.3272106215062227E-2</v>
      </c>
      <c r="V74" s="104">
        <v>8.5037061574417799E-3</v>
      </c>
      <c r="W74" s="104">
        <v>8.0824392491566314E-3</v>
      </c>
      <c r="DA74" s="132" t="s">
        <v>1639</v>
      </c>
    </row>
    <row r="75" spans="1:105" ht="12" customHeight="1" x14ac:dyDescent="0.25">
      <c r="A75" s="108" t="s">
        <v>53</v>
      </c>
      <c r="B75" s="98">
        <v>1.1622238637805616E-2</v>
      </c>
      <c r="C75" s="98">
        <v>1.2193010976134259E-2</v>
      </c>
      <c r="D75" s="98">
        <v>9.6240298929482666E-3</v>
      </c>
      <c r="E75" s="98">
        <v>8.0623963367335346E-3</v>
      </c>
      <c r="F75" s="98">
        <v>7.1171944418405332E-3</v>
      </c>
      <c r="G75" s="98">
        <v>6.2335879925609601E-3</v>
      </c>
      <c r="H75" s="98">
        <v>6.9669740725174633E-3</v>
      </c>
      <c r="I75" s="98">
        <v>1.8303948738949912E-2</v>
      </c>
      <c r="J75" s="98">
        <v>2.3411134838290156E-2</v>
      </c>
      <c r="K75" s="98">
        <v>2.5945217211093659E-2</v>
      </c>
      <c r="L75" s="98">
        <v>2.4392241575065511E-2</v>
      </c>
      <c r="M75" s="98">
        <v>2.1642167761763864E-2</v>
      </c>
      <c r="N75" s="98">
        <v>1.8223893766192923E-2</v>
      </c>
      <c r="O75" s="98">
        <v>1.8052003668984472E-2</v>
      </c>
      <c r="P75" s="98">
        <v>1.6196674234279687E-2</v>
      </c>
      <c r="Q75" s="98">
        <v>1.4985786629063745E-2</v>
      </c>
      <c r="R75" s="98">
        <v>1.5414972543282786E-2</v>
      </c>
      <c r="S75" s="98">
        <v>1.2833188761870295E-2</v>
      </c>
      <c r="T75" s="98">
        <v>1.2287354893497696E-2</v>
      </c>
      <c r="U75" s="98">
        <v>1.0020610770923888E-2</v>
      </c>
      <c r="V75" s="98">
        <v>6.3825929107723571E-3</v>
      </c>
      <c r="W75" s="98">
        <v>6.2800416027482446E-3</v>
      </c>
      <c r="DA75" s="63" t="s">
        <v>1640</v>
      </c>
    </row>
    <row r="76" spans="1:105" ht="12" customHeight="1" x14ac:dyDescent="0.25">
      <c r="A76" s="108" t="s">
        <v>52</v>
      </c>
      <c r="B76" s="98">
        <v>4.7304282839656922E-3</v>
      </c>
      <c r="C76" s="98">
        <v>3.2299527850372383E-3</v>
      </c>
      <c r="D76" s="98">
        <v>2.7249209045504051E-3</v>
      </c>
      <c r="E76" s="98">
        <v>2.6035483355746365E-3</v>
      </c>
      <c r="F76" s="98">
        <v>2.2737857829846987E-3</v>
      </c>
      <c r="G76" s="98">
        <v>2.5832107290742054E-3</v>
      </c>
      <c r="H76" s="98">
        <v>2.6752452268469689E-3</v>
      </c>
      <c r="I76" s="98">
        <v>7.3570015734646423E-3</v>
      </c>
      <c r="J76" s="98">
        <v>9.6670662295636131E-3</v>
      </c>
      <c r="K76" s="98">
        <v>1.0525851481203103E-2</v>
      </c>
      <c r="L76" s="98">
        <v>1.0584338690758682E-2</v>
      </c>
      <c r="M76" s="98">
        <v>9.8061500961855487E-3</v>
      </c>
      <c r="N76" s="98">
        <v>8.3868846052067604E-3</v>
      </c>
      <c r="O76" s="98">
        <v>7.3195360966469211E-3</v>
      </c>
      <c r="P76" s="98">
        <v>6.6387192287992742E-3</v>
      </c>
      <c r="Q76" s="98">
        <v>5.7085066051993424E-3</v>
      </c>
      <c r="R76" s="98">
        <v>5.2519314035138018E-3</v>
      </c>
      <c r="S76" s="98">
        <v>4.7781988911736149E-3</v>
      </c>
      <c r="T76" s="98">
        <v>4.0633212392508474E-3</v>
      </c>
      <c r="U76" s="98">
        <v>3.2514954441383395E-3</v>
      </c>
      <c r="V76" s="98">
        <v>2.1211132466694223E-3</v>
      </c>
      <c r="W76" s="98">
        <v>1.8023976464083865E-3</v>
      </c>
      <c r="DA76" s="63" t="s">
        <v>1641</v>
      </c>
    </row>
    <row r="77" spans="1:105" ht="12" customHeight="1" x14ac:dyDescent="0.25">
      <c r="A77" s="121" t="s">
        <v>54</v>
      </c>
      <c r="B77" s="122">
        <v>0.85932747496366824</v>
      </c>
      <c r="C77" s="122">
        <v>0.94038615486850619</v>
      </c>
      <c r="D77" s="122">
        <v>0.61763533216504496</v>
      </c>
      <c r="E77" s="122">
        <v>0.56510385388807149</v>
      </c>
      <c r="F77" s="122">
        <v>0.59708385562852828</v>
      </c>
      <c r="G77" s="122">
        <v>0.57685306056582097</v>
      </c>
      <c r="H77" s="122">
        <v>0.48334595198987929</v>
      </c>
      <c r="I77" s="122">
        <v>0.51228809133708764</v>
      </c>
      <c r="J77" s="122">
        <v>1.0605614665362779</v>
      </c>
      <c r="K77" s="122">
        <v>1.4750906155878605</v>
      </c>
      <c r="L77" s="122">
        <v>1.3842022873213151</v>
      </c>
      <c r="M77" s="122">
        <v>0.86474231159944204</v>
      </c>
      <c r="N77" s="122">
        <v>0.78392126815005936</v>
      </c>
      <c r="O77" s="122">
        <v>0.84120291620214049</v>
      </c>
      <c r="P77" s="122">
        <v>0.91804064006710306</v>
      </c>
      <c r="Q77" s="122">
        <v>1.0226416740700759</v>
      </c>
      <c r="R77" s="122">
        <v>1.05982869921261</v>
      </c>
      <c r="S77" s="122">
        <v>0.8593000002969704</v>
      </c>
      <c r="T77" s="122">
        <v>0.77917665461117958</v>
      </c>
      <c r="U77" s="122">
        <v>0.74725736372997309</v>
      </c>
      <c r="V77" s="122">
        <v>0.33058698644461948</v>
      </c>
      <c r="W77" s="122">
        <v>0.4720468836870742</v>
      </c>
      <c r="DA77" s="130" t="s">
        <v>1642</v>
      </c>
    </row>
    <row r="78" spans="1:105" ht="12" customHeight="1" x14ac:dyDescent="0.25">
      <c r="A78" s="97" t="s">
        <v>192</v>
      </c>
      <c r="B78" s="98">
        <v>0.8243705813813077</v>
      </c>
      <c r="C78" s="98">
        <v>0.90612777053364901</v>
      </c>
      <c r="D78" s="98">
        <v>0.58775240687921548</v>
      </c>
      <c r="E78" s="98">
        <v>0.53651303046189203</v>
      </c>
      <c r="F78" s="98">
        <v>0.56885287770640969</v>
      </c>
      <c r="G78" s="98">
        <v>0.5480319140796639</v>
      </c>
      <c r="H78" s="98">
        <v>0.4507936337464879</v>
      </c>
      <c r="I78" s="98">
        <v>0.46990249333800793</v>
      </c>
      <c r="J78" s="98">
        <v>1.0017439576439624</v>
      </c>
      <c r="K78" s="98">
        <v>1.3989044359403284</v>
      </c>
      <c r="L78" s="98">
        <v>1.304027383689061</v>
      </c>
      <c r="M78" s="98">
        <v>0.79996147710130083</v>
      </c>
      <c r="N78" s="98">
        <v>0.72910293434067186</v>
      </c>
      <c r="O78" s="98">
        <v>0.78702053292450724</v>
      </c>
      <c r="P78" s="98">
        <v>0.86282293406086064</v>
      </c>
      <c r="Q78" s="98">
        <v>0.96360886185161054</v>
      </c>
      <c r="R78" s="98">
        <v>1.003836422017808</v>
      </c>
      <c r="S78" s="98">
        <v>0.80861928092070534</v>
      </c>
      <c r="T78" s="98">
        <v>0.73578753064418412</v>
      </c>
      <c r="U78" s="98">
        <v>0.71280234816522392</v>
      </c>
      <c r="V78" s="98">
        <v>0.30651063271222978</v>
      </c>
      <c r="W78" s="98">
        <v>0.45088839911186518</v>
      </c>
      <c r="DA78" s="63" t="s">
        <v>1643</v>
      </c>
    </row>
    <row r="79" spans="1:105" ht="12" customHeight="1" x14ac:dyDescent="0.25">
      <c r="A79" s="109" t="s">
        <v>120</v>
      </c>
      <c r="B79" s="33">
        <v>3.4956893582360517E-2</v>
      </c>
      <c r="C79" s="33">
        <v>3.42583843348572E-2</v>
      </c>
      <c r="D79" s="33">
        <v>2.9882925285829465E-2</v>
      </c>
      <c r="E79" s="33">
        <v>2.8590823426179503E-2</v>
      </c>
      <c r="F79" s="33">
        <v>2.8230977922118618E-2</v>
      </c>
      <c r="G79" s="33">
        <v>2.8821146486157065E-2</v>
      </c>
      <c r="H79" s="33">
        <v>3.2552318243391366E-2</v>
      </c>
      <c r="I79" s="33">
        <v>4.2385597999079656E-2</v>
      </c>
      <c r="J79" s="33">
        <v>5.8817508892315615E-2</v>
      </c>
      <c r="K79" s="33">
        <v>7.6186179647532076E-2</v>
      </c>
      <c r="L79" s="33">
        <v>8.0174903632254088E-2</v>
      </c>
      <c r="M79" s="33">
        <v>6.4780834498141204E-2</v>
      </c>
      <c r="N79" s="33">
        <v>5.4818333809387512E-2</v>
      </c>
      <c r="O79" s="33">
        <v>5.4182383277633271E-2</v>
      </c>
      <c r="P79" s="33">
        <v>5.5217706006242456E-2</v>
      </c>
      <c r="Q79" s="33">
        <v>5.903281221846543E-2</v>
      </c>
      <c r="R79" s="33">
        <v>5.5992277194801966E-2</v>
      </c>
      <c r="S79" s="33">
        <v>5.0680719376265067E-2</v>
      </c>
      <c r="T79" s="33">
        <v>4.3389123966995471E-2</v>
      </c>
      <c r="U79" s="33">
        <v>3.4455015564749128E-2</v>
      </c>
      <c r="V79" s="33">
        <v>2.4076353732389724E-2</v>
      </c>
      <c r="W79" s="33">
        <v>2.1158484575209011E-2</v>
      </c>
      <c r="DA79" s="60" t="s">
        <v>1644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622.62383684064719</v>
      </c>
      <c r="C81" s="117">
        <f t="shared" si="28"/>
        <v>565.63203125493044</v>
      </c>
      <c r="D81" s="117">
        <f t="shared" si="28"/>
        <v>575.6984602438298</v>
      </c>
      <c r="E81" s="117">
        <f t="shared" si="28"/>
        <v>585.55647190656396</v>
      </c>
      <c r="F81" s="117">
        <f t="shared" si="28"/>
        <v>578.24617695122629</v>
      </c>
      <c r="G81" s="117">
        <f t="shared" si="28"/>
        <v>635.51110833197072</v>
      </c>
      <c r="H81" s="117">
        <f t="shared" si="28"/>
        <v>603.154312662866</v>
      </c>
      <c r="I81" s="117">
        <f t="shared" si="28"/>
        <v>610.75391460128162</v>
      </c>
      <c r="J81" s="117">
        <f t="shared" si="28"/>
        <v>625.40442602753865</v>
      </c>
      <c r="K81" s="117">
        <f t="shared" si="28"/>
        <v>626.45442122792349</v>
      </c>
      <c r="L81" s="117">
        <f t="shared" si="28"/>
        <v>627.85337108880367</v>
      </c>
      <c r="M81" s="117">
        <f t="shared" si="28"/>
        <v>1184.8666316959909</v>
      </c>
      <c r="N81" s="117">
        <f t="shared" si="28"/>
        <v>1205.0137914504294</v>
      </c>
      <c r="O81" s="117">
        <f t="shared" si="28"/>
        <v>984.55747131518069</v>
      </c>
      <c r="P81" s="117">
        <f t="shared" si="28"/>
        <v>920.69108996920113</v>
      </c>
      <c r="Q81" s="117">
        <f t="shared" si="28"/>
        <v>928.75662972817872</v>
      </c>
      <c r="R81" s="117">
        <f t="shared" ref="R81:V81" si="29">R82+R85+R87+R100</f>
        <v>927.54333715582834</v>
      </c>
      <c r="S81" s="117">
        <f t="shared" si="29"/>
        <v>926.38629538551208</v>
      </c>
      <c r="T81" s="117">
        <f t="shared" si="29"/>
        <v>791.69233529432961</v>
      </c>
      <c r="U81" s="117">
        <f t="shared" si="29"/>
        <v>778.51892423523293</v>
      </c>
      <c r="V81" s="117">
        <f t="shared" si="29"/>
        <v>876.56701630766088</v>
      </c>
      <c r="W81" s="117">
        <f t="shared" ref="W81" si="30">W82+W85+W87+W100</f>
        <v>903.76682465361137</v>
      </c>
      <c r="DA81" s="129" t="s">
        <v>1645</v>
      </c>
    </row>
    <row r="82" spans="1:105" ht="12.95" customHeight="1" x14ac:dyDescent="0.25">
      <c r="A82" s="121" t="s">
        <v>57</v>
      </c>
      <c r="B82" s="122">
        <f t="shared" ref="B82:Q82" si="31">SUM(B83:B84)</f>
        <v>580.07669186030614</v>
      </c>
      <c r="C82" s="122">
        <f t="shared" si="31"/>
        <v>529.7396975402221</v>
      </c>
      <c r="D82" s="122">
        <f t="shared" si="31"/>
        <v>539.20808876179046</v>
      </c>
      <c r="E82" s="122">
        <f t="shared" si="31"/>
        <v>549.13505637886544</v>
      </c>
      <c r="F82" s="122">
        <f t="shared" si="31"/>
        <v>541.24610490158818</v>
      </c>
      <c r="G82" s="122">
        <f t="shared" si="31"/>
        <v>597.02144682499772</v>
      </c>
      <c r="H82" s="122">
        <f t="shared" si="31"/>
        <v>565.80480813664815</v>
      </c>
      <c r="I82" s="122">
        <f t="shared" si="31"/>
        <v>572.00899429029869</v>
      </c>
      <c r="J82" s="122">
        <f t="shared" si="31"/>
        <v>587.02660917191099</v>
      </c>
      <c r="K82" s="122">
        <f t="shared" si="31"/>
        <v>586.70368094958201</v>
      </c>
      <c r="L82" s="122">
        <f t="shared" si="31"/>
        <v>593.87537815194628</v>
      </c>
      <c r="M82" s="122">
        <f t="shared" si="31"/>
        <v>1118.2343582335322</v>
      </c>
      <c r="N82" s="122">
        <f t="shared" si="31"/>
        <v>1138.8552241822797</v>
      </c>
      <c r="O82" s="122">
        <f t="shared" si="31"/>
        <v>921.58307220373854</v>
      </c>
      <c r="P82" s="122">
        <f t="shared" si="31"/>
        <v>857.37726836710647</v>
      </c>
      <c r="Q82" s="122">
        <f t="shared" si="31"/>
        <v>860.12012632880385</v>
      </c>
      <c r="R82" s="122">
        <f t="shared" ref="R82:V82" si="32">SUM(R83:R84)</f>
        <v>858.17764670374072</v>
      </c>
      <c r="S82" s="122">
        <f t="shared" si="32"/>
        <v>860.23677225424228</v>
      </c>
      <c r="T82" s="122">
        <f t="shared" si="32"/>
        <v>729.19125702031988</v>
      </c>
      <c r="U82" s="122">
        <f t="shared" si="32"/>
        <v>715.21637615054249</v>
      </c>
      <c r="V82" s="122">
        <f t="shared" si="32"/>
        <v>807.06105294644908</v>
      </c>
      <c r="W82" s="122">
        <f t="shared" ref="W82" si="33">SUM(W83:W84)</f>
        <v>832.10385002822795</v>
      </c>
      <c r="DA82" s="130" t="s">
        <v>1646</v>
      </c>
    </row>
    <row r="83" spans="1:105" ht="12" customHeight="1" x14ac:dyDescent="0.25">
      <c r="A83" s="97" t="s">
        <v>204</v>
      </c>
      <c r="B83" s="98">
        <v>577.66100018854661</v>
      </c>
      <c r="C83" s="98">
        <v>527.57647001043301</v>
      </c>
      <c r="D83" s="98">
        <v>537.02473414107806</v>
      </c>
      <c r="E83" s="98">
        <v>546.9174525535251</v>
      </c>
      <c r="F83" s="98">
        <v>539.07508027574045</v>
      </c>
      <c r="G83" s="98">
        <v>594.58428864830103</v>
      </c>
      <c r="H83" s="98">
        <v>563.49454138716283</v>
      </c>
      <c r="I83" s="98">
        <v>569.64630652096264</v>
      </c>
      <c r="J83" s="98">
        <v>584.5612964187635</v>
      </c>
      <c r="K83" s="98">
        <v>584.18478000628284</v>
      </c>
      <c r="L83" s="98">
        <v>591.22540159055347</v>
      </c>
      <c r="M83" s="98">
        <v>1113.1109180228098</v>
      </c>
      <c r="N83" s="98">
        <v>1133.5201823837192</v>
      </c>
      <c r="O83" s="98">
        <v>917.28732182745819</v>
      </c>
      <c r="P83" s="98">
        <v>853.43447681360374</v>
      </c>
      <c r="Q83" s="98">
        <v>856.17795389089918</v>
      </c>
      <c r="R83" s="98">
        <v>854.23617748963545</v>
      </c>
      <c r="S83" s="98">
        <v>856.28566307826293</v>
      </c>
      <c r="T83" s="98">
        <v>725.83275821671225</v>
      </c>
      <c r="U83" s="98">
        <v>711.88681831442682</v>
      </c>
      <c r="V83" s="98">
        <v>803.28574753011435</v>
      </c>
      <c r="W83" s="98">
        <v>828.1353946104814</v>
      </c>
      <c r="DA83" s="63" t="s">
        <v>1647</v>
      </c>
    </row>
    <row r="84" spans="1:105" ht="12" customHeight="1" x14ac:dyDescent="0.25">
      <c r="A84" s="97" t="s">
        <v>53</v>
      </c>
      <c r="B84" s="98">
        <v>2.4156916717595784</v>
      </c>
      <c r="C84" s="98">
        <v>2.1632275297890788</v>
      </c>
      <c r="D84" s="98">
        <v>2.1833546207124019</v>
      </c>
      <c r="E84" s="98">
        <v>2.2176038253403201</v>
      </c>
      <c r="F84" s="98">
        <v>2.1710246258477102</v>
      </c>
      <c r="G84" s="98">
        <v>2.437158176696737</v>
      </c>
      <c r="H84" s="98">
        <v>2.3102667494852733</v>
      </c>
      <c r="I84" s="98">
        <v>2.3626877693360653</v>
      </c>
      <c r="J84" s="98">
        <v>2.4653127531475212</v>
      </c>
      <c r="K84" s="98">
        <v>2.5189009432991627</v>
      </c>
      <c r="L84" s="98">
        <v>2.6499765613928243</v>
      </c>
      <c r="M84" s="98">
        <v>5.1234402107224026</v>
      </c>
      <c r="N84" s="98">
        <v>5.3350417985604146</v>
      </c>
      <c r="O84" s="98">
        <v>4.2957503762803224</v>
      </c>
      <c r="P84" s="98">
        <v>3.9427915535027775</v>
      </c>
      <c r="Q84" s="98">
        <v>3.9421724379046927</v>
      </c>
      <c r="R84" s="98">
        <v>3.9414692141052701</v>
      </c>
      <c r="S84" s="98">
        <v>3.9511091759793677</v>
      </c>
      <c r="T84" s="98">
        <v>3.3584988036076431</v>
      </c>
      <c r="U84" s="98">
        <v>3.3295578361156726</v>
      </c>
      <c r="V84" s="98">
        <v>3.7753054163347541</v>
      </c>
      <c r="W84" s="98">
        <v>3.9684554177465152</v>
      </c>
      <c r="DA84" s="63" t="s">
        <v>1648</v>
      </c>
    </row>
    <row r="85" spans="1:105" ht="12.95" customHeight="1" x14ac:dyDescent="0.25">
      <c r="A85" s="121" t="s">
        <v>92</v>
      </c>
      <c r="B85" s="122">
        <f t="shared" ref="B85:W85" si="34">B86</f>
        <v>7.8017671939962464E-3</v>
      </c>
      <c r="C85" s="122">
        <f t="shared" si="34"/>
        <v>7.8908232257458282E-3</v>
      </c>
      <c r="D85" s="122">
        <f t="shared" si="34"/>
        <v>7.9617570061837079E-3</v>
      </c>
      <c r="E85" s="122">
        <f t="shared" si="34"/>
        <v>7.5306700491860005E-3</v>
      </c>
      <c r="F85" s="122">
        <f t="shared" si="34"/>
        <v>7.3528610481773411E-3</v>
      </c>
      <c r="G85" s="122">
        <f t="shared" si="34"/>
        <v>7.6507013222907871E-3</v>
      </c>
      <c r="H85" s="122">
        <f t="shared" si="34"/>
        <v>8.3667839537910141E-3</v>
      </c>
      <c r="I85" s="122">
        <f t="shared" si="34"/>
        <v>9.412734740842945E-3</v>
      </c>
      <c r="J85" s="122">
        <f t="shared" si="34"/>
        <v>1.0490089234257304E-2</v>
      </c>
      <c r="K85" s="122">
        <f t="shared" si="34"/>
        <v>1.2213732575465394E-2</v>
      </c>
      <c r="L85" s="122">
        <f t="shared" si="34"/>
        <v>1.6880159138341413E-2</v>
      </c>
      <c r="M85" s="122">
        <f t="shared" si="34"/>
        <v>2.0818947756490309E-2</v>
      </c>
      <c r="N85" s="122">
        <f t="shared" si="34"/>
        <v>3.0552627850965512E-2</v>
      </c>
      <c r="O85" s="122">
        <f t="shared" si="34"/>
        <v>3.7992472583166827E-2</v>
      </c>
      <c r="P85" s="122">
        <f t="shared" si="34"/>
        <v>4.1732255299942768E-2</v>
      </c>
      <c r="Q85" s="122">
        <f t="shared" si="34"/>
        <v>3.8638740689696305E-2</v>
      </c>
      <c r="R85" s="122">
        <f t="shared" si="34"/>
        <v>3.5855034007641368E-2</v>
      </c>
      <c r="S85" s="122">
        <f t="shared" si="34"/>
        <v>3.2486286124258308E-2</v>
      </c>
      <c r="T85" s="122">
        <f t="shared" si="34"/>
        <v>2.8493138384952817E-2</v>
      </c>
      <c r="U85" s="122">
        <f t="shared" si="34"/>
        <v>2.2975189164813305E-2</v>
      </c>
      <c r="V85" s="122">
        <f t="shared" si="34"/>
        <v>2.2233373258872289E-2</v>
      </c>
      <c r="W85" s="122">
        <f t="shared" si="34"/>
        <v>2.4622931907420407E-2</v>
      </c>
      <c r="DA85" s="130" t="s">
        <v>1649</v>
      </c>
    </row>
    <row r="86" spans="1:105" ht="12" customHeight="1" x14ac:dyDescent="0.25">
      <c r="A86" s="97" t="s">
        <v>53</v>
      </c>
      <c r="B86" s="98">
        <v>7.8017671939962464E-3</v>
      </c>
      <c r="C86" s="98">
        <v>7.8908232257458282E-3</v>
      </c>
      <c r="D86" s="98">
        <v>7.9617570061837079E-3</v>
      </c>
      <c r="E86" s="98">
        <v>7.5306700491860005E-3</v>
      </c>
      <c r="F86" s="98">
        <v>7.3528610481773411E-3</v>
      </c>
      <c r="G86" s="98">
        <v>7.6507013222907871E-3</v>
      </c>
      <c r="H86" s="98">
        <v>8.3667839537910141E-3</v>
      </c>
      <c r="I86" s="98">
        <v>9.412734740842945E-3</v>
      </c>
      <c r="J86" s="98">
        <v>1.0490089234257304E-2</v>
      </c>
      <c r="K86" s="98">
        <v>1.2213732575465394E-2</v>
      </c>
      <c r="L86" s="98">
        <v>1.6880159138341413E-2</v>
      </c>
      <c r="M86" s="98">
        <v>2.0818947756490309E-2</v>
      </c>
      <c r="N86" s="98">
        <v>3.0552627850965512E-2</v>
      </c>
      <c r="O86" s="98">
        <v>3.7992472583166827E-2</v>
      </c>
      <c r="P86" s="98">
        <v>4.1732255299942768E-2</v>
      </c>
      <c r="Q86" s="98">
        <v>3.8638740689696305E-2</v>
      </c>
      <c r="R86" s="98">
        <v>3.5855034007641368E-2</v>
      </c>
      <c r="S86" s="98">
        <v>3.2486286124258308E-2</v>
      </c>
      <c r="T86" s="98">
        <v>2.8493138384952817E-2</v>
      </c>
      <c r="U86" s="98">
        <v>2.2975189164813305E-2</v>
      </c>
      <c r="V86" s="98">
        <v>2.2233373258872289E-2</v>
      </c>
      <c r="W86" s="98">
        <v>2.4622931907420407E-2</v>
      </c>
      <c r="DA86" s="63" t="s">
        <v>1650</v>
      </c>
    </row>
    <row r="87" spans="1:105" ht="12" customHeight="1" x14ac:dyDescent="0.25">
      <c r="A87" s="121" t="s">
        <v>55</v>
      </c>
      <c r="B87" s="122">
        <v>38.987974592279812</v>
      </c>
      <c r="C87" s="122">
        <v>32.531186951951753</v>
      </c>
      <c r="D87" s="122">
        <v>33.071900224044562</v>
      </c>
      <c r="E87" s="122">
        <v>32.863761921711635</v>
      </c>
      <c r="F87" s="122">
        <v>33.225175601112383</v>
      </c>
      <c r="G87" s="122">
        <v>34.473512020824501</v>
      </c>
      <c r="H87" s="122">
        <v>33.13194650643613</v>
      </c>
      <c r="I87" s="122">
        <v>34.362725136903173</v>
      </c>
      <c r="J87" s="122">
        <v>34.064999231893069</v>
      </c>
      <c r="K87" s="122">
        <v>34.542702467600364</v>
      </c>
      <c r="L87" s="122">
        <v>27.601416031269913</v>
      </c>
      <c r="M87" s="122">
        <v>58.397269699283989</v>
      </c>
      <c r="N87" s="122">
        <v>56.99338171150756</v>
      </c>
      <c r="O87" s="122">
        <v>52.858680389536048</v>
      </c>
      <c r="P87" s="122">
        <v>53.526813434634086</v>
      </c>
      <c r="Q87" s="122">
        <v>58.282995661484826</v>
      </c>
      <c r="R87" s="122">
        <v>59.362269170499218</v>
      </c>
      <c r="S87" s="122">
        <v>55.718890413680477</v>
      </c>
      <c r="T87" s="122">
        <v>51.93883164238801</v>
      </c>
      <c r="U87" s="122">
        <v>52.71013538371794</v>
      </c>
      <c r="V87" s="122">
        <v>58.272505371713834</v>
      </c>
      <c r="W87" s="122">
        <v>60.189697111042676</v>
      </c>
      <c r="DA87" s="130" t="s">
        <v>1651</v>
      </c>
    </row>
    <row r="88" spans="1:105" ht="12" customHeight="1" x14ac:dyDescent="0.25">
      <c r="A88" s="97" t="s">
        <v>132</v>
      </c>
      <c r="B88" s="98">
        <v>38.34697036714838</v>
      </c>
      <c r="C88" s="98">
        <v>31.945791887668513</v>
      </c>
      <c r="D88" s="98">
        <v>32.480680538496841</v>
      </c>
      <c r="E88" s="98">
        <v>32.262676552984466</v>
      </c>
      <c r="F88" s="98">
        <v>32.605254106733014</v>
      </c>
      <c r="G88" s="98">
        <v>33.822592581523281</v>
      </c>
      <c r="H88" s="98">
        <v>32.454016344110272</v>
      </c>
      <c r="I88" s="98">
        <v>33.64954380971492</v>
      </c>
      <c r="J88" s="98">
        <v>33.371207846533821</v>
      </c>
      <c r="K88" s="98">
        <v>33.750406558830434</v>
      </c>
      <c r="L88" s="98">
        <v>26.720011804804148</v>
      </c>
      <c r="M88" s="98">
        <v>57.170666607860674</v>
      </c>
      <c r="N88" s="98">
        <v>55.683889439002236</v>
      </c>
      <c r="O88" s="98">
        <v>51.440961513300472</v>
      </c>
      <c r="P88" s="98">
        <v>52.141745542598315</v>
      </c>
      <c r="Q88" s="98">
        <v>56.818949928914016</v>
      </c>
      <c r="R88" s="98">
        <v>57.825327801583882</v>
      </c>
      <c r="S88" s="98">
        <v>54.325644969903792</v>
      </c>
      <c r="T88" s="98">
        <v>50.527631397314593</v>
      </c>
      <c r="U88" s="98">
        <v>51.340851966520113</v>
      </c>
      <c r="V88" s="98">
        <v>56.933807885384034</v>
      </c>
      <c r="W88" s="98">
        <v>58.76294782025947</v>
      </c>
      <c r="DA88" s="63" t="s">
        <v>1652</v>
      </c>
    </row>
    <row r="89" spans="1:105" ht="12" customHeight="1" x14ac:dyDescent="0.25">
      <c r="A89" s="97" t="s">
        <v>131</v>
      </c>
      <c r="B89" s="98">
        <v>3.0447061653761719E-2</v>
      </c>
      <c r="C89" s="98">
        <v>2.6376161195955049E-2</v>
      </c>
      <c r="D89" s="98">
        <v>2.753223991277181E-2</v>
      </c>
      <c r="E89" s="98">
        <v>2.6486122842775208E-2</v>
      </c>
      <c r="F89" s="98">
        <v>2.6577866913596062E-2</v>
      </c>
      <c r="G89" s="98">
        <v>2.7447217216212461E-2</v>
      </c>
      <c r="H89" s="98">
        <v>2.5890549759415429E-2</v>
      </c>
      <c r="I89" s="98">
        <v>3.9330678950665138E-2</v>
      </c>
      <c r="J89" s="98">
        <v>4.6357248988692479E-2</v>
      </c>
      <c r="K89" s="98">
        <v>4.261405923973529E-2</v>
      </c>
      <c r="L89" s="98">
        <v>2.9127232804492163E-2</v>
      </c>
      <c r="M89" s="98">
        <v>9.3160467220630899E-2</v>
      </c>
      <c r="N89" s="98">
        <v>8.5348696322553153E-2</v>
      </c>
      <c r="O89" s="98">
        <v>7.8064408203965457E-2</v>
      </c>
      <c r="P89" s="98">
        <v>7.9665923486630763E-2</v>
      </c>
      <c r="Q89" s="98">
        <v>8.736469180854077E-2</v>
      </c>
      <c r="R89" s="98">
        <v>8.9490729151872811E-2</v>
      </c>
      <c r="S89" s="98">
        <v>8.2188501775260478E-2</v>
      </c>
      <c r="T89" s="98">
        <v>7.3972320496725696E-2</v>
      </c>
      <c r="U89" s="98">
        <v>6.8614032096894886E-2</v>
      </c>
      <c r="V89" s="98">
        <v>7.3917759571601183E-2</v>
      </c>
      <c r="W89" s="98">
        <v>7.2071980188145118E-2</v>
      </c>
      <c r="DA89" s="63" t="s">
        <v>1653</v>
      </c>
    </row>
    <row r="90" spans="1:105" ht="12" customHeight="1" x14ac:dyDescent="0.25">
      <c r="A90" s="100" t="s">
        <v>204</v>
      </c>
      <c r="B90" s="101">
        <v>2.3327810599114009E-2</v>
      </c>
      <c r="C90" s="101">
        <v>2.2020131133051672E-2</v>
      </c>
      <c r="D90" s="101">
        <v>2.2616274853385302E-2</v>
      </c>
      <c r="E90" s="101">
        <v>2.116066133237084E-2</v>
      </c>
      <c r="F90" s="101">
        <v>2.1213338936616841E-2</v>
      </c>
      <c r="G90" s="101">
        <v>2.054783294447152E-2</v>
      </c>
      <c r="H90" s="101">
        <v>1.9713979818533844E-2</v>
      </c>
      <c r="I90" s="101">
        <v>2.891321188471244E-2</v>
      </c>
      <c r="J90" s="101">
        <v>3.3445863679330966E-2</v>
      </c>
      <c r="K90" s="101">
        <v>3.0763563863801444E-2</v>
      </c>
      <c r="L90" s="101">
        <v>2.0536733619033205E-2</v>
      </c>
      <c r="M90" s="101">
        <v>6.3299290223864102E-2</v>
      </c>
      <c r="N90" s="101">
        <v>5.7407111070201029E-2</v>
      </c>
      <c r="O90" s="101">
        <v>5.4519754683794171E-2</v>
      </c>
      <c r="P90" s="101">
        <v>5.576388627381898E-2</v>
      </c>
      <c r="Q90" s="101">
        <v>6.3199361614765082E-2</v>
      </c>
      <c r="R90" s="101">
        <v>6.712755486825131E-2</v>
      </c>
      <c r="S90" s="101">
        <v>6.0317059313809214E-2</v>
      </c>
      <c r="T90" s="101">
        <v>5.5947445302738076E-2</v>
      </c>
      <c r="U90" s="101">
        <v>5.2123356198269646E-2</v>
      </c>
      <c r="V90" s="101">
        <v>5.5595057415989288E-2</v>
      </c>
      <c r="W90" s="101">
        <v>5.5913803137139631E-2</v>
      </c>
      <c r="DA90" s="131" t="s">
        <v>1654</v>
      </c>
    </row>
    <row r="91" spans="1:105" ht="12" customHeight="1" x14ac:dyDescent="0.25">
      <c r="A91" s="103" t="s">
        <v>52</v>
      </c>
      <c r="B91" s="104">
        <v>7.11925105464771E-3</v>
      </c>
      <c r="C91" s="104">
        <v>4.3560300629033773E-3</v>
      </c>
      <c r="D91" s="104">
        <v>4.9159650593865083E-3</v>
      </c>
      <c r="E91" s="104">
        <v>5.3254615104043673E-3</v>
      </c>
      <c r="F91" s="104">
        <v>5.3645279769792198E-3</v>
      </c>
      <c r="G91" s="104">
        <v>6.899384271740942E-3</v>
      </c>
      <c r="H91" s="104">
        <v>6.1765699408815843E-3</v>
      </c>
      <c r="I91" s="104">
        <v>1.0417467065952698E-2</v>
      </c>
      <c r="J91" s="104">
        <v>1.2911385309361516E-2</v>
      </c>
      <c r="K91" s="104">
        <v>1.1850495375933846E-2</v>
      </c>
      <c r="L91" s="104">
        <v>8.5904991854589587E-3</v>
      </c>
      <c r="M91" s="104">
        <v>2.986117699676679E-2</v>
      </c>
      <c r="N91" s="104">
        <v>2.794158525235213E-2</v>
      </c>
      <c r="O91" s="104">
        <v>2.3544653520171283E-2</v>
      </c>
      <c r="P91" s="104">
        <v>2.3902037212811776E-2</v>
      </c>
      <c r="Q91" s="104">
        <v>2.4165330193775685E-2</v>
      </c>
      <c r="R91" s="104">
        <v>2.2363174283621504E-2</v>
      </c>
      <c r="S91" s="104">
        <v>2.1871442461451261E-2</v>
      </c>
      <c r="T91" s="104">
        <v>1.802487519398762E-2</v>
      </c>
      <c r="U91" s="104">
        <v>1.6490675898625243E-2</v>
      </c>
      <c r="V91" s="104">
        <v>1.8322702155611902E-2</v>
      </c>
      <c r="W91" s="104">
        <v>1.6158177051005484E-2</v>
      </c>
      <c r="DA91" s="132" t="s">
        <v>1655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6.2593529000537084E-4</v>
      </c>
      <c r="E92" s="101">
        <v>1.2533891931952946E-3</v>
      </c>
      <c r="F92" s="101">
        <v>1.3216054966914458E-3</v>
      </c>
      <c r="G92" s="101">
        <v>2.2625050711922723E-3</v>
      </c>
      <c r="H92" s="101">
        <v>2.3572510416883436E-3</v>
      </c>
      <c r="I92" s="101">
        <v>3.1426709288498904E-3</v>
      </c>
      <c r="J92" s="101">
        <v>3.0010662422368076E-3</v>
      </c>
      <c r="K92" s="101">
        <v>3.2574713785255825E-3</v>
      </c>
      <c r="L92" s="101">
        <v>3.4862296163789058E-3</v>
      </c>
      <c r="M92" s="101">
        <v>4.3015828741285664E-3</v>
      </c>
      <c r="N92" s="101">
        <v>4.482780385916701E-3</v>
      </c>
      <c r="O92" s="101">
        <v>4.7919897754048315E-3</v>
      </c>
      <c r="P92" s="101">
        <v>6.7202205164091141E-3</v>
      </c>
      <c r="Q92" s="101">
        <v>4.4496915314578963E-3</v>
      </c>
      <c r="R92" s="101">
        <v>4.4365969704041677E-3</v>
      </c>
      <c r="S92" s="101">
        <v>4.1021992965099754E-3</v>
      </c>
      <c r="T92" s="101">
        <v>3.476477072528589E-3</v>
      </c>
      <c r="U92" s="101">
        <v>3.2076391830727731E-3</v>
      </c>
      <c r="V92" s="101">
        <v>3.3524858246842303E-3</v>
      </c>
      <c r="W92" s="101">
        <v>3.3325704799906583E-3</v>
      </c>
      <c r="DA92" s="131" t="s">
        <v>1656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1657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1658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1659</v>
      </c>
    </row>
    <row r="96" spans="1:105" ht="12" customHeight="1" x14ac:dyDescent="0.25">
      <c r="A96" s="106" t="s">
        <v>122</v>
      </c>
      <c r="B96" s="101">
        <v>0.56131227509039139</v>
      </c>
      <c r="C96" s="101">
        <v>0.51202731988039285</v>
      </c>
      <c r="D96" s="101">
        <v>0.51360267314642161</v>
      </c>
      <c r="E96" s="101">
        <v>0.52420125816880569</v>
      </c>
      <c r="F96" s="101">
        <v>0.54242704909950457</v>
      </c>
      <c r="G96" s="101">
        <v>0.56924600110497126</v>
      </c>
      <c r="H96" s="101">
        <v>0.59381212070006695</v>
      </c>
      <c r="I96" s="101">
        <v>0.5811688431674864</v>
      </c>
      <c r="J96" s="101">
        <v>0.55265570753498106</v>
      </c>
      <c r="K96" s="101">
        <v>0.64679744215177615</v>
      </c>
      <c r="L96" s="101">
        <v>0.73514893256270575</v>
      </c>
      <c r="M96" s="101">
        <v>0.9870317853266759</v>
      </c>
      <c r="N96" s="101">
        <v>1.0678582052805037</v>
      </c>
      <c r="O96" s="101">
        <v>1.1699152525248679</v>
      </c>
      <c r="P96" s="101">
        <v>1.1405615574645234</v>
      </c>
      <c r="Q96" s="101">
        <v>1.2082686178708233</v>
      </c>
      <c r="R96" s="101">
        <v>1.2685331979954202</v>
      </c>
      <c r="S96" s="101">
        <v>1.1506737711237909</v>
      </c>
      <c r="T96" s="101">
        <v>1.1766045952008171</v>
      </c>
      <c r="U96" s="101">
        <v>1.1452442209876332</v>
      </c>
      <c r="V96" s="101">
        <v>1.1151232976741934</v>
      </c>
      <c r="W96" s="101">
        <v>1.1944888014123831</v>
      </c>
      <c r="DA96" s="131" t="s">
        <v>1660</v>
      </c>
    </row>
    <row r="97" spans="1:105" ht="12" customHeight="1" x14ac:dyDescent="0.25">
      <c r="A97" s="107" t="s">
        <v>121</v>
      </c>
      <c r="B97" s="104">
        <v>4.9244888387277017E-2</v>
      </c>
      <c r="C97" s="104">
        <v>4.6991583206889689E-2</v>
      </c>
      <c r="D97" s="104">
        <v>4.9458837198524057E-2</v>
      </c>
      <c r="E97" s="104">
        <v>4.9144598522386451E-2</v>
      </c>
      <c r="F97" s="104">
        <v>4.9594972869580312E-2</v>
      </c>
      <c r="G97" s="104">
        <v>5.196371590884246E-2</v>
      </c>
      <c r="H97" s="104">
        <v>5.5870240824690644E-2</v>
      </c>
      <c r="I97" s="104">
        <v>8.9539134141247895E-2</v>
      </c>
      <c r="J97" s="104">
        <v>9.1777362593337811E-2</v>
      </c>
      <c r="K97" s="104">
        <v>9.9626935999884356E-2</v>
      </c>
      <c r="L97" s="104">
        <v>0.11364183148219004</v>
      </c>
      <c r="M97" s="104">
        <v>0.14210925600188165</v>
      </c>
      <c r="N97" s="104">
        <v>0.15180259051635639</v>
      </c>
      <c r="O97" s="104">
        <v>0.16494722573134218</v>
      </c>
      <c r="P97" s="104">
        <v>0.15812019056821447</v>
      </c>
      <c r="Q97" s="104">
        <v>0.16396273135999451</v>
      </c>
      <c r="R97" s="104">
        <v>0.17448084479763371</v>
      </c>
      <c r="S97" s="104">
        <v>0.15628097158112078</v>
      </c>
      <c r="T97" s="104">
        <v>0.15714685230333869</v>
      </c>
      <c r="U97" s="104">
        <v>0.15221752493022478</v>
      </c>
      <c r="V97" s="104">
        <v>0.14630394325932264</v>
      </c>
      <c r="W97" s="104">
        <v>0.15685593870268053</v>
      </c>
      <c r="DA97" s="132" t="s">
        <v>1661</v>
      </c>
    </row>
    <row r="98" spans="1:105" ht="12" customHeight="1" x14ac:dyDescent="0.25">
      <c r="A98" s="108" t="s">
        <v>53</v>
      </c>
      <c r="B98" s="98">
        <v>3.4999541497848903E-2</v>
      </c>
      <c r="C98" s="98">
        <v>3.7147062825349984E-2</v>
      </c>
      <c r="D98" s="98">
        <v>3.848131468495905E-2</v>
      </c>
      <c r="E98" s="98">
        <v>3.7046251907239765E-2</v>
      </c>
      <c r="F98" s="98">
        <v>3.7480689434271436E-2</v>
      </c>
      <c r="G98" s="98">
        <v>3.6654594194454188E-2</v>
      </c>
      <c r="H98" s="98">
        <v>4.0360382186129196E-2</v>
      </c>
      <c r="I98" s="98">
        <v>6.3924908141997194E-2</v>
      </c>
      <c r="J98" s="98">
        <v>6.5020118613781194E-2</v>
      </c>
      <c r="K98" s="98">
        <v>7.0921807859812752E-2</v>
      </c>
      <c r="L98" s="98">
        <v>7.9214028214594182E-2</v>
      </c>
      <c r="M98" s="98">
        <v>9.7599994090565745E-2</v>
      </c>
      <c r="N98" s="98">
        <v>0.10357673344828834</v>
      </c>
      <c r="O98" s="98">
        <v>0.11684128097899199</v>
      </c>
      <c r="P98" s="98">
        <v>0.11199566343688568</v>
      </c>
      <c r="Q98" s="98">
        <v>0.11946329782118373</v>
      </c>
      <c r="R98" s="98">
        <v>0.13135980767584485</v>
      </c>
      <c r="S98" s="98">
        <v>0.11468400025229716</v>
      </c>
      <c r="T98" s="98">
        <v>0.11829026117182741</v>
      </c>
      <c r="U98" s="98">
        <v>0.11443255813296206</v>
      </c>
      <c r="V98" s="98">
        <v>0.10897997726710057</v>
      </c>
      <c r="W98" s="98">
        <v>0.12067004919987594</v>
      </c>
      <c r="DA98" s="63" t="s">
        <v>1662</v>
      </c>
    </row>
    <row r="99" spans="1:105" ht="12" customHeight="1" x14ac:dyDescent="0.25">
      <c r="A99" s="108" t="s">
        <v>52</v>
      </c>
      <c r="B99" s="98">
        <v>1.424534688942811E-2</v>
      </c>
      <c r="C99" s="98">
        <v>9.8445203815397068E-3</v>
      </c>
      <c r="D99" s="98">
        <v>1.0977522513565008E-2</v>
      </c>
      <c r="E99" s="98">
        <v>1.2098346615146686E-2</v>
      </c>
      <c r="F99" s="98">
        <v>1.2114283435308876E-2</v>
      </c>
      <c r="G99" s="98">
        <v>1.5309121714388273E-2</v>
      </c>
      <c r="H99" s="98">
        <v>1.550985863856145E-2</v>
      </c>
      <c r="I99" s="98">
        <v>2.5614225999250707E-2</v>
      </c>
      <c r="J99" s="98">
        <v>2.6757243979556616E-2</v>
      </c>
      <c r="K99" s="98">
        <v>2.8705128140071604E-2</v>
      </c>
      <c r="L99" s="98">
        <v>3.4427803267595855E-2</v>
      </c>
      <c r="M99" s="98">
        <v>4.4509261911315899E-2</v>
      </c>
      <c r="N99" s="98">
        <v>4.8225857068068055E-2</v>
      </c>
      <c r="O99" s="98">
        <v>4.8105944752350201E-2</v>
      </c>
      <c r="P99" s="98">
        <v>4.6124527131328787E-2</v>
      </c>
      <c r="Q99" s="98">
        <v>4.4499433538810772E-2</v>
      </c>
      <c r="R99" s="98">
        <v>4.3121037121788858E-2</v>
      </c>
      <c r="S99" s="98">
        <v>4.1596971328823618E-2</v>
      </c>
      <c r="T99" s="98">
        <v>3.8856591131511284E-2</v>
      </c>
      <c r="U99" s="98">
        <v>3.7784966797262703E-2</v>
      </c>
      <c r="V99" s="98">
        <v>3.7323965992222076E-2</v>
      </c>
      <c r="W99" s="98">
        <v>3.6185889502804588E-2</v>
      </c>
      <c r="DA99" s="63" t="s">
        <v>1663</v>
      </c>
    </row>
    <row r="100" spans="1:105" ht="12" customHeight="1" x14ac:dyDescent="0.25">
      <c r="A100" s="121" t="s">
        <v>54</v>
      </c>
      <c r="B100" s="122">
        <v>3.551368620867235</v>
      </c>
      <c r="C100" s="122">
        <v>3.3532559395308232</v>
      </c>
      <c r="D100" s="122">
        <v>3.4105095009885171</v>
      </c>
      <c r="E100" s="122">
        <v>3.5501229359377211</v>
      </c>
      <c r="F100" s="122">
        <v>3.7675435874775927</v>
      </c>
      <c r="G100" s="122">
        <v>4.0084987848261635</v>
      </c>
      <c r="H100" s="122">
        <v>4.2091912358279719</v>
      </c>
      <c r="I100" s="122">
        <v>4.3727824393389154</v>
      </c>
      <c r="J100" s="122">
        <v>4.302327534500332</v>
      </c>
      <c r="K100" s="122">
        <v>5.1958240781655736</v>
      </c>
      <c r="L100" s="122">
        <v>6.3596967464491518</v>
      </c>
      <c r="M100" s="122">
        <v>8.214184815418264</v>
      </c>
      <c r="N100" s="122">
        <v>9.1346329287911292</v>
      </c>
      <c r="O100" s="122">
        <v>10.077726249322994</v>
      </c>
      <c r="P100" s="122">
        <v>9.745275912160615</v>
      </c>
      <c r="Q100" s="122">
        <v>10.314868997200245</v>
      </c>
      <c r="R100" s="122">
        <v>9.967566247580784</v>
      </c>
      <c r="S100" s="122">
        <v>10.398146431465102</v>
      </c>
      <c r="T100" s="122">
        <v>10.53375349323673</v>
      </c>
      <c r="U100" s="122">
        <v>10.569437511807651</v>
      </c>
      <c r="V100" s="122">
        <v>11.211224616239027</v>
      </c>
      <c r="W100" s="122">
        <v>11.44865458243339</v>
      </c>
      <c r="DA100" s="130" t="s">
        <v>1664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1665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1666</v>
      </c>
    </row>
    <row r="103" spans="1:105" ht="12" customHeight="1" x14ac:dyDescent="0.25">
      <c r="A103" s="109" t="s">
        <v>120</v>
      </c>
      <c r="B103" s="33">
        <v>3.551368620867235</v>
      </c>
      <c r="C103" s="33">
        <v>3.3532559395308232</v>
      </c>
      <c r="D103" s="33">
        <v>3.4105095009885171</v>
      </c>
      <c r="E103" s="33">
        <v>3.5501229359377211</v>
      </c>
      <c r="F103" s="33">
        <v>3.7675435874775927</v>
      </c>
      <c r="G103" s="33">
        <v>4.0084987848261635</v>
      </c>
      <c r="H103" s="33">
        <v>4.2091912358279719</v>
      </c>
      <c r="I103" s="33">
        <v>4.3727824393389154</v>
      </c>
      <c r="J103" s="33">
        <v>4.302327534500332</v>
      </c>
      <c r="K103" s="33">
        <v>5.1958240781655736</v>
      </c>
      <c r="L103" s="33">
        <v>6.3596967464491518</v>
      </c>
      <c r="M103" s="33">
        <v>8.214184815418264</v>
      </c>
      <c r="N103" s="33">
        <v>9.1346329287911292</v>
      </c>
      <c r="O103" s="33">
        <v>10.077726249322994</v>
      </c>
      <c r="P103" s="33">
        <v>9.745275912160615</v>
      </c>
      <c r="Q103" s="33">
        <v>10.314868997200245</v>
      </c>
      <c r="R103" s="33">
        <v>9.967566247580784</v>
      </c>
      <c r="S103" s="33">
        <v>10.398146431465102</v>
      </c>
      <c r="T103" s="33">
        <v>10.53375349323673</v>
      </c>
      <c r="U103" s="33">
        <v>10.569437511807651</v>
      </c>
      <c r="V103" s="33">
        <v>11.211224616239027</v>
      </c>
      <c r="W103" s="33">
        <v>11.44865458243339</v>
      </c>
      <c r="DA103" s="60" t="s">
        <v>1667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1668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1669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1670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1671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1672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1673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1674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1675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1676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1677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1678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1679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1680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1681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1682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1683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1684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1685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2114.6875677164494</v>
      </c>
      <c r="C124" s="117">
        <f t="shared" si="42"/>
        <v>2398.5861308325389</v>
      </c>
      <c r="D124" s="117">
        <f t="shared" si="42"/>
        <v>2408.26774567555</v>
      </c>
      <c r="E124" s="117">
        <f t="shared" si="42"/>
        <v>2447.1668096992612</v>
      </c>
      <c r="F124" s="117">
        <f t="shared" si="42"/>
        <v>2482.1260223528498</v>
      </c>
      <c r="G124" s="117">
        <f t="shared" si="42"/>
        <v>2552.6369554264902</v>
      </c>
      <c r="H124" s="117">
        <f t="shared" si="42"/>
        <v>2564.8614316325243</v>
      </c>
      <c r="I124" s="117">
        <f t="shared" si="42"/>
        <v>2542.0916224232551</v>
      </c>
      <c r="J124" s="117">
        <f t="shared" si="42"/>
        <v>2496.1570672707621</v>
      </c>
      <c r="K124" s="117">
        <f t="shared" si="42"/>
        <v>2633.802150765503</v>
      </c>
      <c r="L124" s="117">
        <f t="shared" si="42"/>
        <v>3279.5275019971646</v>
      </c>
      <c r="M124" s="117">
        <f t="shared" si="42"/>
        <v>2546.6590925530072</v>
      </c>
      <c r="N124" s="117">
        <f t="shared" si="42"/>
        <v>2776.935836134176</v>
      </c>
      <c r="O124" s="117">
        <f t="shared" si="42"/>
        <v>2689.6449938106384</v>
      </c>
      <c r="P124" s="117">
        <f t="shared" si="42"/>
        <v>2492.934974932904</v>
      </c>
      <c r="Q124" s="117">
        <f t="shared" si="42"/>
        <v>2520.6952272490257</v>
      </c>
      <c r="R124" s="117">
        <f t="shared" ref="R124:V124" si="43">R125+R128+R130+R139</f>
        <v>2655.3618441077256</v>
      </c>
      <c r="S124" s="117">
        <f t="shared" si="43"/>
        <v>2665.2918732314874</v>
      </c>
      <c r="T124" s="117">
        <f t="shared" si="43"/>
        <v>2629.1834722118106</v>
      </c>
      <c r="U124" s="117">
        <f t="shared" si="43"/>
        <v>2621.6453744381247</v>
      </c>
      <c r="V124" s="117">
        <f t="shared" si="43"/>
        <v>2458.4527464196744</v>
      </c>
      <c r="W124" s="117">
        <f t="shared" ref="W124" si="44">W125+W128+W130+W139</f>
        <v>2800.7842102010954</v>
      </c>
      <c r="DA124" s="129" t="s">
        <v>1686</v>
      </c>
    </row>
    <row r="125" spans="1:105" ht="12.95" customHeight="1" x14ac:dyDescent="0.25">
      <c r="A125" s="121" t="s">
        <v>57</v>
      </c>
      <c r="B125" s="122">
        <f t="shared" ref="B125:Q125" si="45">SUM(B126:B127)</f>
        <v>1959.2928707331268</v>
      </c>
      <c r="C125" s="122">
        <f t="shared" si="45"/>
        <v>2236.3728361985104</v>
      </c>
      <c r="D125" s="122">
        <f t="shared" si="45"/>
        <v>2244.8803762932566</v>
      </c>
      <c r="E125" s="122">
        <f t="shared" si="45"/>
        <v>2282.7306032308106</v>
      </c>
      <c r="F125" s="122">
        <f t="shared" si="45"/>
        <v>2308.8251121423423</v>
      </c>
      <c r="G125" s="122">
        <f t="shared" si="45"/>
        <v>2386.1272648224385</v>
      </c>
      <c r="H125" s="122">
        <f t="shared" si="45"/>
        <v>2398.9598699042103</v>
      </c>
      <c r="I125" s="122">
        <f t="shared" si="45"/>
        <v>2375.9120443465572</v>
      </c>
      <c r="J125" s="122">
        <f t="shared" si="45"/>
        <v>2329.7830381993631</v>
      </c>
      <c r="K125" s="122">
        <f t="shared" si="45"/>
        <v>2449.4784039112101</v>
      </c>
      <c r="L125" s="122">
        <f t="shared" si="45"/>
        <v>3102.4861082393963</v>
      </c>
      <c r="M125" s="122">
        <f t="shared" si="45"/>
        <v>2388.2069031855176</v>
      </c>
      <c r="N125" s="122">
        <f t="shared" si="45"/>
        <v>2612.4638607977467</v>
      </c>
      <c r="O125" s="122">
        <f t="shared" si="45"/>
        <v>2509.433971948727</v>
      </c>
      <c r="P125" s="122">
        <f t="shared" si="45"/>
        <v>2312.0510973040568</v>
      </c>
      <c r="Q125" s="122">
        <f t="shared" si="45"/>
        <v>2323.7098965230139</v>
      </c>
      <c r="R125" s="122">
        <f t="shared" ref="R125:V125" si="46">SUM(R126:R127)</f>
        <v>2446.7279278610968</v>
      </c>
      <c r="S125" s="122">
        <f t="shared" si="46"/>
        <v>2463.8551482955959</v>
      </c>
      <c r="T125" s="122">
        <f t="shared" si="46"/>
        <v>2413.1402082216628</v>
      </c>
      <c r="U125" s="122">
        <f t="shared" si="46"/>
        <v>2399.9256970861538</v>
      </c>
      <c r="V125" s="122">
        <f t="shared" si="46"/>
        <v>2250.4360003691127</v>
      </c>
      <c r="W125" s="122">
        <f t="shared" ref="W125" si="47">SUM(W126:W127)</f>
        <v>2568.7601035037974</v>
      </c>
      <c r="DA125" s="130" t="s">
        <v>1687</v>
      </c>
    </row>
    <row r="126" spans="1:105" ht="12" customHeight="1" x14ac:dyDescent="0.25">
      <c r="A126" s="97" t="s">
        <v>203</v>
      </c>
      <c r="B126" s="98">
        <v>1952.3614138611806</v>
      </c>
      <c r="C126" s="98">
        <v>2228.6383986325504</v>
      </c>
      <c r="D126" s="98">
        <v>2237.3040480595846</v>
      </c>
      <c r="E126" s="98">
        <v>2275.1853244755343</v>
      </c>
      <c r="F126" s="98">
        <v>2301.4110564330385</v>
      </c>
      <c r="G126" s="98">
        <v>2378.517996021309</v>
      </c>
      <c r="H126" s="98">
        <v>2391.5060320086473</v>
      </c>
      <c r="I126" s="98">
        <v>2368.6684757096195</v>
      </c>
      <c r="J126" s="98">
        <v>2322.7539672259682</v>
      </c>
      <c r="K126" s="98">
        <v>2442.2019089896339</v>
      </c>
      <c r="L126" s="98">
        <v>3093.303114288482</v>
      </c>
      <c r="M126" s="98">
        <v>2381.2936240929134</v>
      </c>
      <c r="N126" s="98">
        <v>2604.9271312997389</v>
      </c>
      <c r="O126" s="98">
        <v>2502.3407978604723</v>
      </c>
      <c r="P126" s="98">
        <v>2305.6059289934224</v>
      </c>
      <c r="Q126" s="98">
        <v>2317.2592915836872</v>
      </c>
      <c r="R126" s="98">
        <v>2439.9306375509882</v>
      </c>
      <c r="S126" s="98">
        <v>2457.0275801122384</v>
      </c>
      <c r="T126" s="98">
        <v>2406.4662809128663</v>
      </c>
      <c r="U126" s="98">
        <v>2393.2840289599199</v>
      </c>
      <c r="V126" s="98">
        <v>2244.2736466961751</v>
      </c>
      <c r="W126" s="98">
        <v>2561.6734540803577</v>
      </c>
      <c r="DA126" s="63" t="s">
        <v>1688</v>
      </c>
    </row>
    <row r="127" spans="1:105" ht="12" customHeight="1" x14ac:dyDescent="0.25">
      <c r="A127" s="97" t="s">
        <v>53</v>
      </c>
      <c r="B127" s="98">
        <v>6.9314568719461995</v>
      </c>
      <c r="C127" s="98">
        <v>7.7344375659597615</v>
      </c>
      <c r="D127" s="98">
        <v>7.5763282336722115</v>
      </c>
      <c r="E127" s="98">
        <v>7.5452787552764251</v>
      </c>
      <c r="F127" s="98">
        <v>7.414055709303752</v>
      </c>
      <c r="G127" s="98">
        <v>7.6092688011295904</v>
      </c>
      <c r="H127" s="98">
        <v>7.4538378955632254</v>
      </c>
      <c r="I127" s="98">
        <v>7.2435686369376624</v>
      </c>
      <c r="J127" s="98">
        <v>7.0290709733949583</v>
      </c>
      <c r="K127" s="98">
        <v>7.2764949215763108</v>
      </c>
      <c r="L127" s="98">
        <v>9.1829939509142751</v>
      </c>
      <c r="M127" s="98">
        <v>6.9132790926042231</v>
      </c>
      <c r="N127" s="98">
        <v>7.536729498007908</v>
      </c>
      <c r="O127" s="98">
        <v>7.0931740882547318</v>
      </c>
      <c r="P127" s="98">
        <v>6.4451683106343296</v>
      </c>
      <c r="Q127" s="98">
        <v>6.4506049393266869</v>
      </c>
      <c r="R127" s="98">
        <v>6.7972903101084148</v>
      </c>
      <c r="S127" s="98">
        <v>6.8275681833572683</v>
      </c>
      <c r="T127" s="98">
        <v>6.6739273087964026</v>
      </c>
      <c r="U127" s="98">
        <v>6.6416681262338111</v>
      </c>
      <c r="V127" s="98">
        <v>6.162353672937507</v>
      </c>
      <c r="W127" s="98">
        <v>7.0866494234397477</v>
      </c>
      <c r="DA127" s="63" t="s">
        <v>1689</v>
      </c>
    </row>
    <row r="128" spans="1:105" ht="12.95" customHeight="1" x14ac:dyDescent="0.25">
      <c r="A128" s="121" t="s">
        <v>92</v>
      </c>
      <c r="B128" s="122">
        <f t="shared" ref="B128:W128" si="48">B129</f>
        <v>4.7602736614708901E-2</v>
      </c>
      <c r="C128" s="122">
        <f t="shared" si="48"/>
        <v>4.9953603471031005E-2</v>
      </c>
      <c r="D128" s="122">
        <f t="shared" si="48"/>
        <v>5.1149886419363931E-2</v>
      </c>
      <c r="E128" s="122">
        <f t="shared" si="48"/>
        <v>5.1349498291861945E-2</v>
      </c>
      <c r="F128" s="122">
        <f t="shared" si="48"/>
        <v>5.0613589713148666E-2</v>
      </c>
      <c r="G128" s="122">
        <f t="shared" si="48"/>
        <v>5.0399158572955814E-2</v>
      </c>
      <c r="H128" s="122">
        <f t="shared" si="48"/>
        <v>5.0424476724891136E-2</v>
      </c>
      <c r="I128" s="122">
        <f t="shared" si="48"/>
        <v>5.0790001678418767E-2</v>
      </c>
      <c r="J128" s="122">
        <f t="shared" si="48"/>
        <v>5.3924024717116402E-2</v>
      </c>
      <c r="K128" s="122">
        <f t="shared" si="48"/>
        <v>5.9979076015037464E-2</v>
      </c>
      <c r="L128" s="122">
        <f t="shared" si="48"/>
        <v>7.1124798988549898E-2</v>
      </c>
      <c r="M128" s="122">
        <f t="shared" si="48"/>
        <v>6.8814710166858001E-2</v>
      </c>
      <c r="N128" s="122">
        <f t="shared" si="48"/>
        <v>7.4358076592753605E-2</v>
      </c>
      <c r="O128" s="122">
        <f t="shared" si="48"/>
        <v>8.1465998633937567E-2</v>
      </c>
      <c r="P128" s="122">
        <f t="shared" si="48"/>
        <v>9.7785070247558226E-2</v>
      </c>
      <c r="Q128" s="122">
        <f t="shared" si="48"/>
        <v>9.8682562463459647E-2</v>
      </c>
      <c r="R128" s="122">
        <f t="shared" si="48"/>
        <v>0.10147779533127761</v>
      </c>
      <c r="S128" s="122">
        <f t="shared" si="48"/>
        <v>0.10776874550288028</v>
      </c>
      <c r="T128" s="122">
        <f t="shared" si="48"/>
        <v>0.11916356239634626</v>
      </c>
      <c r="U128" s="122">
        <f t="shared" si="48"/>
        <v>0.12527261940884393</v>
      </c>
      <c r="V128" s="122">
        <f t="shared" si="48"/>
        <v>0.13461916803742241</v>
      </c>
      <c r="W128" s="122">
        <f t="shared" si="48"/>
        <v>0.1409369531219925</v>
      </c>
      <c r="DA128" s="130" t="s">
        <v>1690</v>
      </c>
    </row>
    <row r="129" spans="1:105" ht="12" customHeight="1" x14ac:dyDescent="0.25">
      <c r="A129" s="97" t="s">
        <v>53</v>
      </c>
      <c r="B129" s="98">
        <v>4.7602736614708901E-2</v>
      </c>
      <c r="C129" s="98">
        <v>4.9953603471031005E-2</v>
      </c>
      <c r="D129" s="98">
        <v>5.1149886419363931E-2</v>
      </c>
      <c r="E129" s="98">
        <v>5.1349498291861945E-2</v>
      </c>
      <c r="F129" s="98">
        <v>5.0613589713148666E-2</v>
      </c>
      <c r="G129" s="98">
        <v>5.0399158572955814E-2</v>
      </c>
      <c r="H129" s="98">
        <v>5.0424476724891136E-2</v>
      </c>
      <c r="I129" s="98">
        <v>5.0790001678418767E-2</v>
      </c>
      <c r="J129" s="98">
        <v>5.3924024717116402E-2</v>
      </c>
      <c r="K129" s="98">
        <v>5.9979076015037464E-2</v>
      </c>
      <c r="L129" s="98">
        <v>7.1124798988549898E-2</v>
      </c>
      <c r="M129" s="98">
        <v>6.8814710166858001E-2</v>
      </c>
      <c r="N129" s="98">
        <v>7.4358076592753605E-2</v>
      </c>
      <c r="O129" s="98">
        <v>8.1465998633937567E-2</v>
      </c>
      <c r="P129" s="98">
        <v>9.7785070247558226E-2</v>
      </c>
      <c r="Q129" s="98">
        <v>9.8682562463459647E-2</v>
      </c>
      <c r="R129" s="98">
        <v>0.10147779533127761</v>
      </c>
      <c r="S129" s="98">
        <v>0.10776874550288028</v>
      </c>
      <c r="T129" s="98">
        <v>0.11916356239634626</v>
      </c>
      <c r="U129" s="98">
        <v>0.12527261940884393</v>
      </c>
      <c r="V129" s="98">
        <v>0.13461916803742241</v>
      </c>
      <c r="W129" s="98">
        <v>0.1409369531219925</v>
      </c>
      <c r="DA129" s="63" t="s">
        <v>1691</v>
      </c>
    </row>
    <row r="130" spans="1:105" ht="12" customHeight="1" x14ac:dyDescent="0.25">
      <c r="A130" s="121" t="s">
        <v>55</v>
      </c>
      <c r="B130" s="122">
        <v>133.67401389264472</v>
      </c>
      <c r="C130" s="122">
        <v>139.80429227125339</v>
      </c>
      <c r="D130" s="122">
        <v>140.26726948952546</v>
      </c>
      <c r="E130" s="122">
        <v>140.23921791596572</v>
      </c>
      <c r="F130" s="122">
        <v>147.77220812083314</v>
      </c>
      <c r="G130" s="122">
        <v>140.78171559121645</v>
      </c>
      <c r="H130" s="122">
        <v>140.00986007347871</v>
      </c>
      <c r="I130" s="122">
        <v>140.53570869121791</v>
      </c>
      <c r="J130" s="122">
        <v>140.46036608255091</v>
      </c>
      <c r="K130" s="122">
        <v>155.01444470581077</v>
      </c>
      <c r="L130" s="122">
        <v>147.21050296264801</v>
      </c>
      <c r="M130" s="122">
        <v>129.99469044476913</v>
      </c>
      <c r="N130" s="122">
        <v>135.75845525322899</v>
      </c>
      <c r="O130" s="122">
        <v>148.7537172436891</v>
      </c>
      <c r="P130" s="122">
        <v>149.32042887113505</v>
      </c>
      <c r="Q130" s="122">
        <v>162.78905314739907</v>
      </c>
      <c r="R130" s="122">
        <v>174.52014353968531</v>
      </c>
      <c r="S130" s="122">
        <v>164.41418072408928</v>
      </c>
      <c r="T130" s="122">
        <v>176.78016017534208</v>
      </c>
      <c r="U130" s="122">
        <v>182.14284672739294</v>
      </c>
      <c r="V130" s="122">
        <v>168.43459061557334</v>
      </c>
      <c r="W130" s="122">
        <v>192.15086148809067</v>
      </c>
      <c r="DA130" s="130" t="s">
        <v>1692</v>
      </c>
    </row>
    <row r="131" spans="1:105" ht="12" customHeight="1" x14ac:dyDescent="0.25">
      <c r="A131" s="97" t="s">
        <v>128</v>
      </c>
      <c r="B131" s="98">
        <v>128.12873208940664</v>
      </c>
      <c r="C131" s="98">
        <v>133.43149584915435</v>
      </c>
      <c r="D131" s="98">
        <v>133.86340723867346</v>
      </c>
      <c r="E131" s="98">
        <v>132.89134579896023</v>
      </c>
      <c r="F131" s="98">
        <v>138.02207012495765</v>
      </c>
      <c r="G131" s="98">
        <v>134.27671634549392</v>
      </c>
      <c r="H131" s="98">
        <v>136.80811021800275</v>
      </c>
      <c r="I131" s="98">
        <v>139.18084704610277</v>
      </c>
      <c r="J131" s="98">
        <v>132.32718236204025</v>
      </c>
      <c r="K131" s="98">
        <v>141.30038625115236</v>
      </c>
      <c r="L131" s="98">
        <v>140.26546415497521</v>
      </c>
      <c r="M131" s="98">
        <v>123.14650180152051</v>
      </c>
      <c r="N131" s="98">
        <v>128.99649068970072</v>
      </c>
      <c r="O131" s="98">
        <v>141.3795596625159</v>
      </c>
      <c r="P131" s="98">
        <v>141.90459707707132</v>
      </c>
      <c r="Q131" s="98">
        <v>154.81348629383871</v>
      </c>
      <c r="R131" s="98">
        <v>166.19357541584316</v>
      </c>
      <c r="S131" s="98">
        <v>156.75469557470521</v>
      </c>
      <c r="T131" s="98">
        <v>168.44478182566195</v>
      </c>
      <c r="U131" s="98">
        <v>173.78626762443977</v>
      </c>
      <c r="V131" s="98">
        <v>160.57087690826165</v>
      </c>
      <c r="W131" s="98">
        <v>183.73361671281666</v>
      </c>
      <c r="DA131" s="63" t="s">
        <v>1693</v>
      </c>
    </row>
    <row r="132" spans="1:105" ht="12" customHeight="1" x14ac:dyDescent="0.25">
      <c r="A132" s="97" t="s">
        <v>127</v>
      </c>
      <c r="B132" s="98">
        <v>0.10979146768415252</v>
      </c>
      <c r="C132" s="98">
        <v>0.1229052964478253</v>
      </c>
      <c r="D132" s="98">
        <v>0.12856244540995104</v>
      </c>
      <c r="E132" s="98">
        <v>0.12262485872259943</v>
      </c>
      <c r="F132" s="98">
        <v>0.12783296916579431</v>
      </c>
      <c r="G132" s="98">
        <v>0.11997979817809552</v>
      </c>
      <c r="H132" s="98">
        <v>0.12477899964255881</v>
      </c>
      <c r="I132" s="98">
        <v>0.19180058525379229</v>
      </c>
      <c r="J132" s="98">
        <v>0.20444572152809543</v>
      </c>
      <c r="K132" s="98">
        <v>0.2127213735410505</v>
      </c>
      <c r="L132" s="98">
        <v>0.21883891703354219</v>
      </c>
      <c r="M132" s="98">
        <v>0.19056240949004544</v>
      </c>
      <c r="N132" s="98">
        <v>0.19114620128874532</v>
      </c>
      <c r="O132" s="98">
        <v>0.20566464619914299</v>
      </c>
      <c r="P132" s="98">
        <v>0.20198021900663957</v>
      </c>
      <c r="Q132" s="98">
        <v>0.21638342036044991</v>
      </c>
      <c r="R132" s="98">
        <v>0.22558024525516918</v>
      </c>
      <c r="S132" s="98">
        <v>0.21001355091107038</v>
      </c>
      <c r="T132" s="98">
        <v>0.21825148851549134</v>
      </c>
      <c r="U132" s="98">
        <v>0.2264323730926901</v>
      </c>
      <c r="V132" s="98">
        <v>0.19712072025076266</v>
      </c>
      <c r="W132" s="98">
        <v>0.23237894328476943</v>
      </c>
      <c r="DA132" s="63" t="s">
        <v>1694</v>
      </c>
    </row>
    <row r="133" spans="1:105" ht="12" customHeight="1" x14ac:dyDescent="0.25">
      <c r="A133" s="100" t="s">
        <v>203</v>
      </c>
      <c r="B133" s="101">
        <v>7.253676652373181E-2</v>
      </c>
      <c r="C133" s="101">
        <v>9.2100359223041828E-2</v>
      </c>
      <c r="D133" s="101">
        <v>9.462552719259687E-2</v>
      </c>
      <c r="E133" s="101">
        <v>8.7044256888936661E-2</v>
      </c>
      <c r="F133" s="101">
        <v>9.1121077429556468E-2</v>
      </c>
      <c r="G133" s="101">
        <v>7.9062353745862068E-2</v>
      </c>
      <c r="H133" s="101">
        <v>8.4653990032251464E-2</v>
      </c>
      <c r="I133" s="101">
        <v>0.12814929930764357</v>
      </c>
      <c r="J133" s="101">
        <v>0.1352734558442335</v>
      </c>
      <c r="K133" s="101">
        <v>0.14155686583522023</v>
      </c>
      <c r="L133" s="101">
        <v>0.14216962189059762</v>
      </c>
      <c r="M133" s="101">
        <v>0.12186894649424157</v>
      </c>
      <c r="N133" s="101">
        <v>0.12143390049993497</v>
      </c>
      <c r="O133" s="101">
        <v>0.13656423109638929</v>
      </c>
      <c r="P133" s="101">
        <v>0.13444383492476636</v>
      </c>
      <c r="Q133" s="101">
        <v>0.14940612935289746</v>
      </c>
      <c r="R133" s="101">
        <v>0.16220147856861203</v>
      </c>
      <c r="S133" s="101">
        <v>0.14721700437225876</v>
      </c>
      <c r="T133" s="101">
        <v>0.15824078683829562</v>
      </c>
      <c r="U133" s="101">
        <v>0.164785100936269</v>
      </c>
      <c r="V133" s="101">
        <v>0.14257871714649423</v>
      </c>
      <c r="W133" s="101">
        <v>0.1742705653846944</v>
      </c>
      <c r="DA133" s="131" t="s">
        <v>1695</v>
      </c>
    </row>
    <row r="134" spans="1:105" ht="12" customHeight="1" x14ac:dyDescent="0.25">
      <c r="A134" s="103" t="s">
        <v>52</v>
      </c>
      <c r="B134" s="104">
        <v>3.7254701160420699E-2</v>
      </c>
      <c r="C134" s="104">
        <v>3.0804937224783474E-2</v>
      </c>
      <c r="D134" s="104">
        <v>3.3936918217354187E-2</v>
      </c>
      <c r="E134" s="104">
        <v>3.558060183366276E-2</v>
      </c>
      <c r="F134" s="104">
        <v>3.6711891736237852E-2</v>
      </c>
      <c r="G134" s="104">
        <v>4.0917444432233455E-2</v>
      </c>
      <c r="H134" s="104">
        <v>4.0125009610307349E-2</v>
      </c>
      <c r="I134" s="104">
        <v>6.3651285946148717E-2</v>
      </c>
      <c r="J134" s="104">
        <v>6.9172265683861908E-2</v>
      </c>
      <c r="K134" s="104">
        <v>7.1164507705830271E-2</v>
      </c>
      <c r="L134" s="104">
        <v>7.6669295142944571E-2</v>
      </c>
      <c r="M134" s="104">
        <v>6.8693462995803853E-2</v>
      </c>
      <c r="N134" s="104">
        <v>6.9712300788810341E-2</v>
      </c>
      <c r="O134" s="104">
        <v>6.9100415102753693E-2</v>
      </c>
      <c r="P134" s="104">
        <v>6.7536384081873208E-2</v>
      </c>
      <c r="Q134" s="104">
        <v>6.6977291007552453E-2</v>
      </c>
      <c r="R134" s="104">
        <v>6.3378766686557161E-2</v>
      </c>
      <c r="S134" s="104">
        <v>6.2796546538811629E-2</v>
      </c>
      <c r="T134" s="104">
        <v>6.0010701677195723E-2</v>
      </c>
      <c r="U134" s="104">
        <v>6.1647272156421094E-2</v>
      </c>
      <c r="V134" s="104">
        <v>5.4542003104268447E-2</v>
      </c>
      <c r="W134" s="104">
        <v>5.8108377900075045E-2</v>
      </c>
      <c r="DA134" s="132" t="s">
        <v>1696</v>
      </c>
    </row>
    <row r="135" spans="1:105" ht="12" customHeight="1" x14ac:dyDescent="0.25">
      <c r="A135" s="106" t="s">
        <v>122</v>
      </c>
      <c r="B135" s="101">
        <v>4.9974257496724297</v>
      </c>
      <c r="C135" s="101">
        <v>5.7269259248450828</v>
      </c>
      <c r="D135" s="101">
        <v>5.7314629453722663</v>
      </c>
      <c r="E135" s="101">
        <v>6.6201997898256124</v>
      </c>
      <c r="F135" s="101">
        <v>8.8531443640849457</v>
      </c>
      <c r="G135" s="101">
        <v>5.8948754654470994</v>
      </c>
      <c r="H135" s="101">
        <v>2.8589845304088159</v>
      </c>
      <c r="I135" s="101">
        <v>1.0808656162475347</v>
      </c>
      <c r="J135" s="101">
        <v>6.6599074202061104</v>
      </c>
      <c r="K135" s="101">
        <v>11.798678516307875</v>
      </c>
      <c r="L135" s="101">
        <v>6.0898686434931548</v>
      </c>
      <c r="M135" s="101">
        <v>6.049172270238774</v>
      </c>
      <c r="N135" s="101">
        <v>5.9643365055250852</v>
      </c>
      <c r="O135" s="101">
        <v>6.4789763493740349</v>
      </c>
      <c r="P135" s="101">
        <v>6.4618789125436891</v>
      </c>
      <c r="Q135" s="101">
        <v>6.8419297837548267</v>
      </c>
      <c r="R135" s="101">
        <v>7.178754575227325</v>
      </c>
      <c r="S135" s="101">
        <v>6.5491713544271564</v>
      </c>
      <c r="T135" s="101">
        <v>7.1401245233465547</v>
      </c>
      <c r="U135" s="101">
        <v>7.1646170418382287</v>
      </c>
      <c r="V135" s="101">
        <v>6.7655842095221379</v>
      </c>
      <c r="W135" s="101">
        <v>7.2247072613488283</v>
      </c>
      <c r="DA135" s="131" t="s">
        <v>1697</v>
      </c>
    </row>
    <row r="136" spans="1:105" ht="12" customHeight="1" x14ac:dyDescent="0.25">
      <c r="A136" s="107" t="s">
        <v>121</v>
      </c>
      <c r="B136" s="104">
        <v>0.43806458588150787</v>
      </c>
      <c r="C136" s="104">
        <v>0.52296520080615405</v>
      </c>
      <c r="D136" s="104">
        <v>0.54383686006978471</v>
      </c>
      <c r="E136" s="104">
        <v>0.6050474684572773</v>
      </c>
      <c r="F136" s="104">
        <v>0.76916066262475347</v>
      </c>
      <c r="G136" s="104">
        <v>0.49014398209734905</v>
      </c>
      <c r="H136" s="104">
        <v>0.21798632542458368</v>
      </c>
      <c r="I136" s="104">
        <v>8.219544361379906E-2</v>
      </c>
      <c r="J136" s="104">
        <v>1.2688305787764529</v>
      </c>
      <c r="K136" s="104">
        <v>1.7026585648094672</v>
      </c>
      <c r="L136" s="104">
        <v>0.63633124714610367</v>
      </c>
      <c r="M136" s="104">
        <v>0.60845396351980252</v>
      </c>
      <c r="N136" s="104">
        <v>0.60648185671441046</v>
      </c>
      <c r="O136" s="104">
        <v>0.6895165856000276</v>
      </c>
      <c r="P136" s="104">
        <v>0.75197266251343242</v>
      </c>
      <c r="Q136" s="104">
        <v>0.91725364944508647</v>
      </c>
      <c r="R136" s="104">
        <v>0.92223330335964926</v>
      </c>
      <c r="S136" s="104">
        <v>0.90030024404583608</v>
      </c>
      <c r="T136" s="104">
        <v>0.97700233781811829</v>
      </c>
      <c r="U136" s="104">
        <v>0.96552968802224648</v>
      </c>
      <c r="V136" s="104">
        <v>0.90100877753880426</v>
      </c>
      <c r="W136" s="104">
        <v>0.96015857064041343</v>
      </c>
      <c r="DA136" s="132" t="s">
        <v>1698</v>
      </c>
    </row>
    <row r="137" spans="1:105" ht="12" customHeight="1" x14ac:dyDescent="0.25">
      <c r="A137" s="108" t="s">
        <v>53</v>
      </c>
      <c r="B137" s="98">
        <v>0.31134316990875838</v>
      </c>
      <c r="C137" s="98">
        <v>0.41285032543191036</v>
      </c>
      <c r="D137" s="98">
        <v>0.42270671693120754</v>
      </c>
      <c r="E137" s="98">
        <v>0.45548616008573684</v>
      </c>
      <c r="F137" s="98">
        <v>0.58031031561474278</v>
      </c>
      <c r="G137" s="98">
        <v>0.34485482588709598</v>
      </c>
      <c r="H137" s="98">
        <v>0.15735500293106378</v>
      </c>
      <c r="I137" s="98">
        <v>5.8760434593540772E-2</v>
      </c>
      <c r="J137" s="98">
        <v>0.89721472587445805</v>
      </c>
      <c r="K137" s="98">
        <v>1.2101858952839546</v>
      </c>
      <c r="L137" s="98">
        <v>0.44307475464707191</v>
      </c>
      <c r="M137" s="98">
        <v>0.4181269935477443</v>
      </c>
      <c r="N137" s="98">
        <v>0.41469457682947963</v>
      </c>
      <c r="O137" s="98">
        <v>0.48973824751114953</v>
      </c>
      <c r="P137" s="98">
        <v>0.53374895717206683</v>
      </c>
      <c r="Q137" s="98">
        <v>0.66908687292968239</v>
      </c>
      <c r="R137" s="98">
        <v>0.6887370671763301</v>
      </c>
      <c r="S137" s="98">
        <v>0.65334298932008983</v>
      </c>
      <c r="T137" s="98">
        <v>0.73164061890477261</v>
      </c>
      <c r="U137" s="98">
        <v>0.7260221935873663</v>
      </c>
      <c r="V137" s="98">
        <v>0.6734810250480866</v>
      </c>
      <c r="W137" s="98">
        <v>0.7410212209839242</v>
      </c>
      <c r="DA137" s="63" t="s">
        <v>1699</v>
      </c>
    </row>
    <row r="138" spans="1:105" ht="12" customHeight="1" x14ac:dyDescent="0.25">
      <c r="A138" s="108" t="s">
        <v>52</v>
      </c>
      <c r="B138" s="98">
        <v>0.1267214159727495</v>
      </c>
      <c r="C138" s="98">
        <v>0.11011487537424364</v>
      </c>
      <c r="D138" s="98">
        <v>0.12113014313857723</v>
      </c>
      <c r="E138" s="98">
        <v>0.14956130837154044</v>
      </c>
      <c r="F138" s="98">
        <v>0.18885034701001069</v>
      </c>
      <c r="G138" s="98">
        <v>0.14528915621025307</v>
      </c>
      <c r="H138" s="98">
        <v>6.06313224935199E-2</v>
      </c>
      <c r="I138" s="98">
        <v>2.3435009020258288E-2</v>
      </c>
      <c r="J138" s="98">
        <v>0.37161585290199473</v>
      </c>
      <c r="K138" s="98">
        <v>0.49247266952551266</v>
      </c>
      <c r="L138" s="98">
        <v>0.19325649249903179</v>
      </c>
      <c r="M138" s="98">
        <v>0.19032696997205822</v>
      </c>
      <c r="N138" s="98">
        <v>0.1917872798849308</v>
      </c>
      <c r="O138" s="98">
        <v>0.19977833808887807</v>
      </c>
      <c r="P138" s="98">
        <v>0.21822370534136556</v>
      </c>
      <c r="Q138" s="98">
        <v>0.24816677651540411</v>
      </c>
      <c r="R138" s="98">
        <v>0.23349623618331916</v>
      </c>
      <c r="S138" s="98">
        <v>0.24695725472574628</v>
      </c>
      <c r="T138" s="98">
        <v>0.24536171891334568</v>
      </c>
      <c r="U138" s="98">
        <v>0.23950749443488015</v>
      </c>
      <c r="V138" s="98">
        <v>0.22752775249071761</v>
      </c>
      <c r="W138" s="98">
        <v>0.21913734965648929</v>
      </c>
      <c r="DA138" s="63" t="s">
        <v>1700</v>
      </c>
    </row>
    <row r="139" spans="1:105" ht="12" customHeight="1" x14ac:dyDescent="0.25">
      <c r="A139" s="121" t="s">
        <v>54</v>
      </c>
      <c r="B139" s="122">
        <v>21.673080354063064</v>
      </c>
      <c r="C139" s="122">
        <v>22.359048759304365</v>
      </c>
      <c r="D139" s="122">
        <v>23.068950006348778</v>
      </c>
      <c r="E139" s="122">
        <v>24.145639054193133</v>
      </c>
      <c r="F139" s="122">
        <v>25.478088499961249</v>
      </c>
      <c r="G139" s="122">
        <v>25.677575854262223</v>
      </c>
      <c r="H139" s="122">
        <v>25.841277178110495</v>
      </c>
      <c r="I139" s="122">
        <v>25.593079383801381</v>
      </c>
      <c r="J139" s="122">
        <v>25.859738964131004</v>
      </c>
      <c r="K139" s="122">
        <v>29.249323072466581</v>
      </c>
      <c r="L139" s="122">
        <v>29.759765996131378</v>
      </c>
      <c r="M139" s="122">
        <v>28.388684212553617</v>
      </c>
      <c r="N139" s="122">
        <v>28.639162006607378</v>
      </c>
      <c r="O139" s="122">
        <v>31.375838619588251</v>
      </c>
      <c r="P139" s="122">
        <v>31.465663687464541</v>
      </c>
      <c r="Q139" s="122">
        <v>34.097595016148979</v>
      </c>
      <c r="R139" s="122">
        <v>34.012294911612102</v>
      </c>
      <c r="S139" s="122">
        <v>36.914775466299353</v>
      </c>
      <c r="T139" s="122">
        <v>39.143940252409045</v>
      </c>
      <c r="U139" s="122">
        <v>39.451558005168692</v>
      </c>
      <c r="V139" s="122">
        <v>39.44753626695146</v>
      </c>
      <c r="W139" s="122">
        <v>39.732308256085219</v>
      </c>
      <c r="DA139" s="130" t="s">
        <v>1701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1702</v>
      </c>
    </row>
    <row r="141" spans="1:105" ht="12" customHeight="1" x14ac:dyDescent="0.25">
      <c r="A141" s="109" t="s">
        <v>120</v>
      </c>
      <c r="B141" s="33">
        <v>21.673080354063064</v>
      </c>
      <c r="C141" s="33">
        <v>22.359048759304365</v>
      </c>
      <c r="D141" s="33">
        <v>23.068950006348778</v>
      </c>
      <c r="E141" s="33">
        <v>24.145639054193133</v>
      </c>
      <c r="F141" s="33">
        <v>25.478088499961249</v>
      </c>
      <c r="G141" s="33">
        <v>25.677575854262223</v>
      </c>
      <c r="H141" s="33">
        <v>25.841277178110495</v>
      </c>
      <c r="I141" s="33">
        <v>25.593079383801381</v>
      </c>
      <c r="J141" s="33">
        <v>25.859738964131004</v>
      </c>
      <c r="K141" s="33">
        <v>29.249323072466581</v>
      </c>
      <c r="L141" s="33">
        <v>29.759765996131378</v>
      </c>
      <c r="M141" s="33">
        <v>28.388684212553617</v>
      </c>
      <c r="N141" s="33">
        <v>28.639162006607378</v>
      </c>
      <c r="O141" s="33">
        <v>31.375838619588251</v>
      </c>
      <c r="P141" s="33">
        <v>31.465663687464541</v>
      </c>
      <c r="Q141" s="33">
        <v>34.097595016148979</v>
      </c>
      <c r="R141" s="33">
        <v>34.012294911612102</v>
      </c>
      <c r="S141" s="33">
        <v>36.914775466299353</v>
      </c>
      <c r="T141" s="33">
        <v>39.143940252409045</v>
      </c>
      <c r="U141" s="33">
        <v>39.451558005168692</v>
      </c>
      <c r="V141" s="33">
        <v>39.44753626695146</v>
      </c>
      <c r="W141" s="33">
        <v>39.732308256085219</v>
      </c>
      <c r="DA141" s="60" t="s">
        <v>1703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543.9883203872248</v>
      </c>
      <c r="C143" s="117">
        <f t="shared" si="49"/>
        <v>660.03402046005988</v>
      </c>
      <c r="D143" s="117">
        <f t="shared" si="49"/>
        <v>780.51030892570748</v>
      </c>
      <c r="E143" s="117">
        <f t="shared" si="49"/>
        <v>914.64977023273798</v>
      </c>
      <c r="F143" s="117">
        <f t="shared" si="49"/>
        <v>996.10850058555366</v>
      </c>
      <c r="G143" s="117">
        <f t="shared" si="49"/>
        <v>1154.4334478236942</v>
      </c>
      <c r="H143" s="117">
        <f t="shared" si="49"/>
        <v>1196.9547813143522</v>
      </c>
      <c r="I143" s="117">
        <f t="shared" si="49"/>
        <v>1184.3403084707822</v>
      </c>
      <c r="J143" s="117">
        <f t="shared" si="49"/>
        <v>1201.04639618179</v>
      </c>
      <c r="K143" s="117">
        <f t="shared" si="49"/>
        <v>1280.0815781344766</v>
      </c>
      <c r="L143" s="117">
        <f t="shared" si="49"/>
        <v>1550.0646190842008</v>
      </c>
      <c r="M143" s="117">
        <f t="shared" si="49"/>
        <v>1427.2601268543547</v>
      </c>
      <c r="N143" s="117">
        <f t="shared" si="49"/>
        <v>1366.3049961623276</v>
      </c>
      <c r="O143" s="117">
        <f t="shared" si="49"/>
        <v>1304.8985344097766</v>
      </c>
      <c r="P143" s="117">
        <f t="shared" si="49"/>
        <v>1219.7727440148096</v>
      </c>
      <c r="Q143" s="117">
        <f t="shared" si="49"/>
        <v>1159.9256211342154</v>
      </c>
      <c r="R143" s="117">
        <f t="shared" ref="R143:V143" si="50">R144+R146+R148+R157</f>
        <v>1222.4822540845228</v>
      </c>
      <c r="S143" s="117">
        <f t="shared" si="50"/>
        <v>1099.3771964514983</v>
      </c>
      <c r="T143" s="117">
        <f t="shared" si="50"/>
        <v>1052.2870846604969</v>
      </c>
      <c r="U143" s="117">
        <f t="shared" si="50"/>
        <v>970.20147080045047</v>
      </c>
      <c r="V143" s="117">
        <f t="shared" si="50"/>
        <v>955.83988330861382</v>
      </c>
      <c r="W143" s="117">
        <f t="shared" ref="W143" si="51">W144+W146+W148+W157</f>
        <v>923.5511918284227</v>
      </c>
      <c r="DA143" s="129" t="s">
        <v>1704</v>
      </c>
    </row>
    <row r="144" spans="1:105" ht="12.95" customHeight="1" x14ac:dyDescent="0.25">
      <c r="A144" s="121" t="s">
        <v>57</v>
      </c>
      <c r="B144" s="122">
        <f t="shared" ref="B144:W144" si="52">B145</f>
        <v>462.38909131309606</v>
      </c>
      <c r="C144" s="122">
        <f t="shared" si="52"/>
        <v>572.24643859792411</v>
      </c>
      <c r="D144" s="122">
        <f t="shared" si="52"/>
        <v>675.89373625199232</v>
      </c>
      <c r="E144" s="122">
        <f t="shared" si="52"/>
        <v>792.14515692885709</v>
      </c>
      <c r="F144" s="122">
        <f t="shared" si="52"/>
        <v>856.30055573023174</v>
      </c>
      <c r="G144" s="122">
        <f t="shared" si="52"/>
        <v>996.08092677622221</v>
      </c>
      <c r="H144" s="122">
        <f t="shared" si="52"/>
        <v>1023.7339827977313</v>
      </c>
      <c r="I144" s="122">
        <f t="shared" si="52"/>
        <v>1003.0974712538368</v>
      </c>
      <c r="J144" s="122">
        <f t="shared" si="52"/>
        <v>1021.823990190799</v>
      </c>
      <c r="K144" s="122">
        <f t="shared" si="52"/>
        <v>1080.4884653258459</v>
      </c>
      <c r="L144" s="122">
        <f t="shared" si="52"/>
        <v>1344.3471767868416</v>
      </c>
      <c r="M144" s="122">
        <f t="shared" si="52"/>
        <v>1214.2927034882568</v>
      </c>
      <c r="N144" s="122">
        <f t="shared" si="52"/>
        <v>1156.3972006338577</v>
      </c>
      <c r="O144" s="122">
        <f t="shared" si="52"/>
        <v>1071.9899384571363</v>
      </c>
      <c r="P144" s="122">
        <f t="shared" si="52"/>
        <v>987.49112184518094</v>
      </c>
      <c r="Q144" s="122">
        <f t="shared" si="52"/>
        <v>911.71665297422157</v>
      </c>
      <c r="R144" s="122">
        <f t="shared" si="52"/>
        <v>959.23950249228426</v>
      </c>
      <c r="S144" s="122">
        <f t="shared" si="52"/>
        <v>857.29453209837072</v>
      </c>
      <c r="T144" s="122">
        <f t="shared" si="52"/>
        <v>792.53861800610264</v>
      </c>
      <c r="U144" s="122">
        <f t="shared" si="52"/>
        <v>715.11120252396745</v>
      </c>
      <c r="V144" s="122">
        <f t="shared" si="52"/>
        <v>707.97234419724919</v>
      </c>
      <c r="W144" s="122">
        <f t="shared" si="52"/>
        <v>666.48464510470956</v>
      </c>
      <c r="DA144" s="130" t="s">
        <v>1705</v>
      </c>
    </row>
    <row r="145" spans="1:105" ht="12" customHeight="1" x14ac:dyDescent="0.25">
      <c r="A145" s="97" t="s">
        <v>53</v>
      </c>
      <c r="B145" s="98">
        <v>462.38909131309606</v>
      </c>
      <c r="C145" s="98">
        <v>572.24643859792411</v>
      </c>
      <c r="D145" s="98">
        <v>675.89373625199232</v>
      </c>
      <c r="E145" s="98">
        <v>792.14515692885709</v>
      </c>
      <c r="F145" s="98">
        <v>856.30055573023174</v>
      </c>
      <c r="G145" s="98">
        <v>996.08092677622221</v>
      </c>
      <c r="H145" s="98">
        <v>1023.7339827977313</v>
      </c>
      <c r="I145" s="98">
        <v>1003.0974712538368</v>
      </c>
      <c r="J145" s="98">
        <v>1021.823990190799</v>
      </c>
      <c r="K145" s="98">
        <v>1080.4884653258459</v>
      </c>
      <c r="L145" s="98">
        <v>1344.3471767868416</v>
      </c>
      <c r="M145" s="98">
        <v>1214.2927034882568</v>
      </c>
      <c r="N145" s="98">
        <v>1156.3972006338577</v>
      </c>
      <c r="O145" s="98">
        <v>1071.9899384571363</v>
      </c>
      <c r="P145" s="98">
        <v>987.49112184518094</v>
      </c>
      <c r="Q145" s="98">
        <v>911.71665297422157</v>
      </c>
      <c r="R145" s="98">
        <v>959.23950249228426</v>
      </c>
      <c r="S145" s="98">
        <v>857.29453209837072</v>
      </c>
      <c r="T145" s="98">
        <v>792.53861800610264</v>
      </c>
      <c r="U145" s="98">
        <v>715.11120252396745</v>
      </c>
      <c r="V145" s="98">
        <v>707.97234419724919</v>
      </c>
      <c r="W145" s="98">
        <v>666.48464510470956</v>
      </c>
      <c r="DA145" s="63" t="s">
        <v>1706</v>
      </c>
    </row>
    <row r="146" spans="1:105" ht="12.95" customHeight="1" x14ac:dyDescent="0.25">
      <c r="A146" s="121" t="s">
        <v>92</v>
      </c>
      <c r="B146" s="122">
        <f t="shared" ref="B146:W146" si="53">B147</f>
        <v>0.20145597702658127</v>
      </c>
      <c r="C146" s="122">
        <f t="shared" si="53"/>
        <v>0.21871520533244046</v>
      </c>
      <c r="D146" s="122">
        <f t="shared" si="53"/>
        <v>0.24294254334028953</v>
      </c>
      <c r="E146" s="122">
        <f t="shared" si="53"/>
        <v>0.28955482186767512</v>
      </c>
      <c r="F146" s="122">
        <f t="shared" si="53"/>
        <v>0.34733401428679278</v>
      </c>
      <c r="G146" s="122">
        <f t="shared" si="53"/>
        <v>0.42507704952564096</v>
      </c>
      <c r="H146" s="122">
        <f t="shared" si="53"/>
        <v>0.50312095831975967</v>
      </c>
      <c r="I146" s="122">
        <f t="shared" si="53"/>
        <v>0.56766150223916956</v>
      </c>
      <c r="J146" s="122">
        <f t="shared" si="53"/>
        <v>0.61845646892595407</v>
      </c>
      <c r="K146" s="122">
        <f t="shared" si="53"/>
        <v>0.66803367622557597</v>
      </c>
      <c r="L146" s="122">
        <f t="shared" si="53"/>
        <v>0.75246999685382487</v>
      </c>
      <c r="M146" s="122">
        <f t="shared" si="53"/>
        <v>0.70634704680135951</v>
      </c>
      <c r="N146" s="122">
        <f t="shared" si="53"/>
        <v>0.70837265441934882</v>
      </c>
      <c r="O146" s="122">
        <f t="shared" si="53"/>
        <v>0.71552489260377039</v>
      </c>
      <c r="P146" s="122">
        <f t="shared" si="53"/>
        <v>0.80580272748985549</v>
      </c>
      <c r="Q146" s="122">
        <f t="shared" si="53"/>
        <v>0.80098834232197169</v>
      </c>
      <c r="R146" s="122">
        <f t="shared" si="53"/>
        <v>0.83203061265445089</v>
      </c>
      <c r="S146" s="122">
        <f t="shared" si="53"/>
        <v>0.90047339468749787</v>
      </c>
      <c r="T146" s="122">
        <f t="shared" si="53"/>
        <v>1.0112933393503962</v>
      </c>
      <c r="U146" s="122">
        <f t="shared" si="53"/>
        <v>1.0983998596227786</v>
      </c>
      <c r="V146" s="122">
        <f t="shared" si="53"/>
        <v>1.2636328719256344</v>
      </c>
      <c r="W146" s="122">
        <f t="shared" si="53"/>
        <v>1.3534837303952076</v>
      </c>
      <c r="DA146" s="130" t="s">
        <v>1707</v>
      </c>
    </row>
    <row r="147" spans="1:105" ht="12" customHeight="1" x14ac:dyDescent="0.25">
      <c r="A147" s="97" t="s">
        <v>53</v>
      </c>
      <c r="B147" s="98">
        <v>0.20145597702658127</v>
      </c>
      <c r="C147" s="98">
        <v>0.21871520533244046</v>
      </c>
      <c r="D147" s="98">
        <v>0.24294254334028953</v>
      </c>
      <c r="E147" s="98">
        <v>0.28955482186767512</v>
      </c>
      <c r="F147" s="98">
        <v>0.34733401428679278</v>
      </c>
      <c r="G147" s="98">
        <v>0.42507704952564096</v>
      </c>
      <c r="H147" s="98">
        <v>0.50312095831975967</v>
      </c>
      <c r="I147" s="98">
        <v>0.56766150223916956</v>
      </c>
      <c r="J147" s="98">
        <v>0.61845646892595407</v>
      </c>
      <c r="K147" s="98">
        <v>0.66803367622557597</v>
      </c>
      <c r="L147" s="98">
        <v>0.75246999685382487</v>
      </c>
      <c r="M147" s="98">
        <v>0.70634704680135951</v>
      </c>
      <c r="N147" s="98">
        <v>0.70837265441934882</v>
      </c>
      <c r="O147" s="98">
        <v>0.71552489260377039</v>
      </c>
      <c r="P147" s="98">
        <v>0.80580272748985549</v>
      </c>
      <c r="Q147" s="98">
        <v>0.80098834232197169</v>
      </c>
      <c r="R147" s="98">
        <v>0.83203061265445089</v>
      </c>
      <c r="S147" s="98">
        <v>0.90047339468749787</v>
      </c>
      <c r="T147" s="98">
        <v>1.0112933393503962</v>
      </c>
      <c r="U147" s="98">
        <v>1.0983998596227786</v>
      </c>
      <c r="V147" s="98">
        <v>1.2636328719256344</v>
      </c>
      <c r="W147" s="98">
        <v>1.3534837303952076</v>
      </c>
      <c r="DA147" s="63" t="s">
        <v>1708</v>
      </c>
    </row>
    <row r="148" spans="1:105" ht="12" customHeight="1" x14ac:dyDescent="0.25">
      <c r="A148" s="121" t="s">
        <v>55</v>
      </c>
      <c r="B148" s="122">
        <v>72.225759288921026</v>
      </c>
      <c r="C148" s="122">
        <v>77.287962823297917</v>
      </c>
      <c r="D148" s="122">
        <v>91.834161241486839</v>
      </c>
      <c r="E148" s="122">
        <v>107.12320027538622</v>
      </c>
      <c r="F148" s="122">
        <v>121.70282009228818</v>
      </c>
      <c r="G148" s="122">
        <v>137.6364526103838</v>
      </c>
      <c r="H148" s="122">
        <v>150.32823515470895</v>
      </c>
      <c r="I148" s="122">
        <v>157.04708663008321</v>
      </c>
      <c r="J148" s="122">
        <v>154.62191261312077</v>
      </c>
      <c r="K148" s="122">
        <v>171.14661728543814</v>
      </c>
      <c r="L148" s="122">
        <v>174.37592337981985</v>
      </c>
      <c r="M148" s="122">
        <v>181.38121003951198</v>
      </c>
      <c r="N148" s="122">
        <v>177.9668762084678</v>
      </c>
      <c r="O148" s="122">
        <v>197.16153649389577</v>
      </c>
      <c r="P148" s="122">
        <v>196.63026365738367</v>
      </c>
      <c r="Q148" s="122">
        <v>209.91732078068671</v>
      </c>
      <c r="R148" s="122">
        <v>225.07626752825789</v>
      </c>
      <c r="S148" s="122">
        <v>202.0929516599455</v>
      </c>
      <c r="T148" s="122">
        <v>216.90552572673292</v>
      </c>
      <c r="U148" s="122">
        <v>212.26051358285753</v>
      </c>
      <c r="V148" s="122">
        <v>204.41486557808705</v>
      </c>
      <c r="W148" s="122">
        <v>214.42649731427861</v>
      </c>
      <c r="DA148" s="130" t="s">
        <v>1709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0.15400843016804594</v>
      </c>
      <c r="E149" s="98">
        <v>0.30828148824583013</v>
      </c>
      <c r="F149" s="98">
        <v>0.32135966410012773</v>
      </c>
      <c r="G149" s="98">
        <v>0.51158941220908816</v>
      </c>
      <c r="H149" s="98">
        <v>0.53494825508271715</v>
      </c>
      <c r="I149" s="98">
        <v>0.66612222158486178</v>
      </c>
      <c r="J149" s="98">
        <v>0.66810216598249361</v>
      </c>
      <c r="K149" s="98">
        <v>0.70531673044264764</v>
      </c>
      <c r="L149" s="98">
        <v>0.67984211437334807</v>
      </c>
      <c r="M149" s="98">
        <v>0.72728433319971364</v>
      </c>
      <c r="N149" s="98">
        <v>0.67033324007795758</v>
      </c>
      <c r="O149" s="98">
        <v>0.74719521716519977</v>
      </c>
      <c r="P149" s="98">
        <v>1.1517354603629073</v>
      </c>
      <c r="Q149" s="98">
        <v>0.72469236702848694</v>
      </c>
      <c r="R149" s="98">
        <v>0.76721606245523977</v>
      </c>
      <c r="S149" s="98">
        <v>0.72784378608567679</v>
      </c>
      <c r="T149" s="98">
        <v>0.68709924438454384</v>
      </c>
      <c r="U149" s="98">
        <v>0.67781624972457299</v>
      </c>
      <c r="V149" s="98">
        <v>0.67663399438597771</v>
      </c>
      <c r="W149" s="98">
        <v>0.77118099218129743</v>
      </c>
      <c r="DA149" s="63" t="s">
        <v>1710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8.1332329749526228E-5</v>
      </c>
      <c r="E150" s="98">
        <v>2.8202940001390757E-4</v>
      </c>
      <c r="F150" s="98">
        <v>2.235493814988454E-4</v>
      </c>
      <c r="G150" s="98">
        <v>3.6480252101571376E-4</v>
      </c>
      <c r="H150" s="98">
        <v>3.3739659549781979E-4</v>
      </c>
      <c r="I150" s="98">
        <v>7.2152666453476023E-4</v>
      </c>
      <c r="J150" s="98">
        <v>8.3307914148211619E-4</v>
      </c>
      <c r="K150" s="98">
        <v>8.5396821639013897E-4</v>
      </c>
      <c r="L150" s="98">
        <v>7.3546074085234264E-4</v>
      </c>
      <c r="M150" s="98">
        <v>8.7560664155582259E-4</v>
      </c>
      <c r="N150" s="98">
        <v>6.3346560794452452E-4</v>
      </c>
      <c r="O150" s="98">
        <v>7.7321087007822537E-4</v>
      </c>
      <c r="P150" s="98">
        <v>1.7929637661569216E-3</v>
      </c>
      <c r="Q150" s="98">
        <v>1.0283274591162874E-3</v>
      </c>
      <c r="R150" s="98">
        <v>1.0953236235982091E-3</v>
      </c>
      <c r="S150" s="98">
        <v>1.0355069522367684E-3</v>
      </c>
      <c r="T150" s="98">
        <v>1.0131689165282657E-3</v>
      </c>
      <c r="U150" s="98">
        <v>1.0201729786182873E-3</v>
      </c>
      <c r="V150" s="98">
        <v>9.8336762887867479E-4</v>
      </c>
      <c r="W150" s="98">
        <v>7.3526610629983942E-4</v>
      </c>
      <c r="DA150" s="63" t="s">
        <v>1711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6.1310453126082508E-5</v>
      </c>
      <c r="E151" s="101">
        <v>2.0557174226660656E-4</v>
      </c>
      <c r="F151" s="101">
        <v>1.6366073193237242E-4</v>
      </c>
      <c r="G151" s="101">
        <v>2.4819957417880335E-4</v>
      </c>
      <c r="H151" s="101">
        <v>2.3615672821819872E-4</v>
      </c>
      <c r="I151" s="101">
        <v>4.9878655430079881E-4</v>
      </c>
      <c r="J151" s="101">
        <v>5.7116220235781025E-4</v>
      </c>
      <c r="K151" s="101">
        <v>5.8848376364395178E-4</v>
      </c>
      <c r="L151" s="101">
        <v>4.9544877447098409E-4</v>
      </c>
      <c r="M151" s="101">
        <v>5.8116848491301845E-4</v>
      </c>
      <c r="N151" s="101">
        <v>4.1818416948632823E-4</v>
      </c>
      <c r="O151" s="101">
        <v>5.3133149324705812E-4</v>
      </c>
      <c r="P151" s="101">
        <v>1.2129276997539884E-3</v>
      </c>
      <c r="Q151" s="101">
        <v>7.1729623340103339E-4</v>
      </c>
      <c r="R151" s="101">
        <v>7.9389588444057988E-4</v>
      </c>
      <c r="S151" s="101">
        <v>7.3140295567465316E-4</v>
      </c>
      <c r="T151" s="101">
        <v>7.3684328009135131E-4</v>
      </c>
      <c r="U151" s="101">
        <v>7.462019766974106E-4</v>
      </c>
      <c r="V151" s="101">
        <v>7.1110436996169848E-4</v>
      </c>
      <c r="W151" s="101">
        <v>5.41583775465951E-4</v>
      </c>
      <c r="DA151" s="131" t="s">
        <v>1712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2.002187662344372E-5</v>
      </c>
      <c r="E152" s="104">
        <v>7.6457657747300991E-5</v>
      </c>
      <c r="F152" s="104">
        <v>5.9888649566472977E-5</v>
      </c>
      <c r="G152" s="104">
        <v>1.1660294683691041E-4</v>
      </c>
      <c r="H152" s="104">
        <v>1.0123986727962108E-4</v>
      </c>
      <c r="I152" s="104">
        <v>2.2274011023396147E-4</v>
      </c>
      <c r="J152" s="104">
        <v>2.6191693912430589E-4</v>
      </c>
      <c r="K152" s="104">
        <v>2.6548445274618719E-4</v>
      </c>
      <c r="L152" s="104">
        <v>2.4001196638135861E-4</v>
      </c>
      <c r="M152" s="104">
        <v>2.9443815664280414E-4</v>
      </c>
      <c r="N152" s="104">
        <v>2.1528143845819632E-4</v>
      </c>
      <c r="O152" s="104">
        <v>2.4187937683116728E-4</v>
      </c>
      <c r="P152" s="104">
        <v>5.8003606640293309E-4</v>
      </c>
      <c r="Q152" s="104">
        <v>3.1103122571525402E-4</v>
      </c>
      <c r="R152" s="104">
        <v>3.0142773915762931E-4</v>
      </c>
      <c r="S152" s="104">
        <v>3.0410399656211518E-4</v>
      </c>
      <c r="T152" s="104">
        <v>2.7632563643691435E-4</v>
      </c>
      <c r="U152" s="104">
        <v>2.7397100192087678E-4</v>
      </c>
      <c r="V152" s="104">
        <v>2.7226325891697631E-4</v>
      </c>
      <c r="W152" s="104">
        <v>1.9368233083388842E-4</v>
      </c>
      <c r="DA152" s="132" t="s">
        <v>1713</v>
      </c>
    </row>
    <row r="153" spans="1:105" ht="12" customHeight="1" x14ac:dyDescent="0.25">
      <c r="A153" s="106" t="s">
        <v>122</v>
      </c>
      <c r="B153" s="101">
        <v>66.404303308581419</v>
      </c>
      <c r="C153" s="101">
        <v>70.817421499392808</v>
      </c>
      <c r="D153" s="101">
        <v>83.39936305891986</v>
      </c>
      <c r="E153" s="101">
        <v>97.537411932457417</v>
      </c>
      <c r="F153" s="101">
        <v>111.16088449737414</v>
      </c>
      <c r="G153" s="101">
        <v>125.58585043053147</v>
      </c>
      <c r="H153" s="101">
        <v>136.89956661521705</v>
      </c>
      <c r="I153" s="101">
        <v>136.00126853954134</v>
      </c>
      <c r="J153" s="101">
        <v>132.09808426440708</v>
      </c>
      <c r="K153" s="101">
        <v>147.27323602241091</v>
      </c>
      <c r="L153" s="101">
        <v>149.70204469700704</v>
      </c>
      <c r="M153" s="101">
        <v>155.88231863279887</v>
      </c>
      <c r="N153" s="101">
        <v>153.1417387519362</v>
      </c>
      <c r="O153" s="101">
        <v>170.26162432305</v>
      </c>
      <c r="P153" s="101">
        <v>170.0241607456644</v>
      </c>
      <c r="Q153" s="101">
        <v>182.87191422176596</v>
      </c>
      <c r="R153" s="101">
        <v>196.23490730598556</v>
      </c>
      <c r="S153" s="101">
        <v>176.24770665320676</v>
      </c>
      <c r="T153" s="101">
        <v>189.81675378727368</v>
      </c>
      <c r="U153" s="101">
        <v>186.10762927557477</v>
      </c>
      <c r="V153" s="101">
        <v>179.55594710088252</v>
      </c>
      <c r="W153" s="101">
        <v>188.46184592928014</v>
      </c>
      <c r="DA153" s="131" t="s">
        <v>1714</v>
      </c>
    </row>
    <row r="154" spans="1:105" ht="12" customHeight="1" x14ac:dyDescent="0.25">
      <c r="A154" s="107" t="s">
        <v>121</v>
      </c>
      <c r="B154" s="104">
        <v>5.8214559803396035</v>
      </c>
      <c r="C154" s="104">
        <v>6.470541323905115</v>
      </c>
      <c r="D154" s="104">
        <v>8.2807084200691854</v>
      </c>
      <c r="E154" s="104">
        <v>9.2772248252829606</v>
      </c>
      <c r="F154" s="104">
        <v>10.220352381432406</v>
      </c>
      <c r="G154" s="104">
        <v>11.53864796512223</v>
      </c>
      <c r="H154" s="104">
        <v>12.893382887813697</v>
      </c>
      <c r="I154" s="104">
        <v>20.378974342292487</v>
      </c>
      <c r="J154" s="104">
        <v>21.854893103589713</v>
      </c>
      <c r="K154" s="104">
        <v>23.167210564368194</v>
      </c>
      <c r="L154" s="104">
        <v>23.99330110769861</v>
      </c>
      <c r="M154" s="104">
        <v>24.77073146687183</v>
      </c>
      <c r="N154" s="104">
        <v>24.154170750845676</v>
      </c>
      <c r="O154" s="104">
        <v>26.151943742810499</v>
      </c>
      <c r="P154" s="104">
        <v>25.452574487590205</v>
      </c>
      <c r="Q154" s="104">
        <v>26.319685864433147</v>
      </c>
      <c r="R154" s="104">
        <v>28.073048836193486</v>
      </c>
      <c r="S154" s="104">
        <v>25.116365713700809</v>
      </c>
      <c r="T154" s="104">
        <v>26.400659526158162</v>
      </c>
      <c r="U154" s="104">
        <v>25.474047884579562</v>
      </c>
      <c r="V154" s="104">
        <v>24.181301115189683</v>
      </c>
      <c r="W154" s="104">
        <v>25.192735126710872</v>
      </c>
      <c r="DA154" s="132" t="s">
        <v>1715</v>
      </c>
    </row>
    <row r="155" spans="1:105" ht="12" customHeight="1" x14ac:dyDescent="0.25">
      <c r="A155" s="108" t="s">
        <v>53</v>
      </c>
      <c r="B155" s="98">
        <v>4.137450542266583</v>
      </c>
      <c r="C155" s="98">
        <v>5.1101318570383922</v>
      </c>
      <c r="D155" s="98">
        <v>6.432095261403834</v>
      </c>
      <c r="E155" s="98">
        <v>6.9802729404605932</v>
      </c>
      <c r="F155" s="98">
        <v>7.7120152021568131</v>
      </c>
      <c r="G155" s="98">
        <v>8.1299531672254517</v>
      </c>
      <c r="H155" s="98">
        <v>9.3122654341116871</v>
      </c>
      <c r="I155" s="98">
        <v>14.551300511678026</v>
      </c>
      <c r="J155" s="98">
        <v>15.482612572644529</v>
      </c>
      <c r="K155" s="98">
        <v>16.491906057218962</v>
      </c>
      <c r="L155" s="98">
        <v>16.728831023835799</v>
      </c>
      <c r="M155" s="98">
        <v>17.030097667976602</v>
      </c>
      <c r="N155" s="98">
        <v>16.502307072125475</v>
      </c>
      <c r="O155" s="98">
        <v>18.532817490107959</v>
      </c>
      <c r="P155" s="98">
        <v>18.015673725649123</v>
      </c>
      <c r="Q155" s="98">
        <v>19.138731859383341</v>
      </c>
      <c r="R155" s="98">
        <v>21.07921291546468</v>
      </c>
      <c r="S155" s="98">
        <v>18.393210371826669</v>
      </c>
      <c r="T155" s="98">
        <v>19.853138962225579</v>
      </c>
      <c r="U155" s="98">
        <v>19.173272458998177</v>
      </c>
      <c r="V155" s="98">
        <v>18.03993580598393</v>
      </c>
      <c r="W155" s="98">
        <v>19.392909627758467</v>
      </c>
      <c r="DA155" s="63" t="s">
        <v>1716</v>
      </c>
    </row>
    <row r="156" spans="1:105" ht="12" customHeight="1" x14ac:dyDescent="0.25">
      <c r="A156" s="108" t="s">
        <v>52</v>
      </c>
      <c r="B156" s="98">
        <v>1.6840054380730209</v>
      </c>
      <c r="C156" s="98">
        <v>1.3604094668667228</v>
      </c>
      <c r="D156" s="98">
        <v>1.848613158665352</v>
      </c>
      <c r="E156" s="98">
        <v>2.2969518848223665</v>
      </c>
      <c r="F156" s="98">
        <v>2.5083371792755922</v>
      </c>
      <c r="G156" s="98">
        <v>3.4086947978967794</v>
      </c>
      <c r="H156" s="98">
        <v>3.581117453702011</v>
      </c>
      <c r="I156" s="98">
        <v>5.8276738306144598</v>
      </c>
      <c r="J156" s="98">
        <v>6.3722805309451855</v>
      </c>
      <c r="K156" s="98">
        <v>6.6753045071492307</v>
      </c>
      <c r="L156" s="98">
        <v>7.2644700838628111</v>
      </c>
      <c r="M156" s="98">
        <v>7.7406337988952281</v>
      </c>
      <c r="N156" s="98">
        <v>7.6518636787202015</v>
      </c>
      <c r="O156" s="98">
        <v>7.6191262527025385</v>
      </c>
      <c r="P156" s="98">
        <v>7.4369007619410823</v>
      </c>
      <c r="Q156" s="98">
        <v>7.1809540050498075</v>
      </c>
      <c r="R156" s="98">
        <v>6.9938359207288077</v>
      </c>
      <c r="S156" s="98">
        <v>6.7231553418741381</v>
      </c>
      <c r="T156" s="98">
        <v>6.5475205639325837</v>
      </c>
      <c r="U156" s="98">
        <v>6.3007754255813868</v>
      </c>
      <c r="V156" s="98">
        <v>6.1413653092057512</v>
      </c>
      <c r="W156" s="98">
        <v>5.7998254989524041</v>
      </c>
      <c r="DA156" s="63" t="s">
        <v>1717</v>
      </c>
    </row>
    <row r="157" spans="1:105" ht="12" customHeight="1" x14ac:dyDescent="0.25">
      <c r="A157" s="121" t="s">
        <v>54</v>
      </c>
      <c r="B157" s="122">
        <v>9.1720138081812372</v>
      </c>
      <c r="C157" s="122">
        <v>10.280903833505468</v>
      </c>
      <c r="D157" s="122">
        <v>12.53946888888799</v>
      </c>
      <c r="E157" s="122">
        <v>15.09185820662697</v>
      </c>
      <c r="F157" s="122">
        <v>17.7577907487468</v>
      </c>
      <c r="G157" s="122">
        <v>20.290991387562691</v>
      </c>
      <c r="H157" s="122">
        <v>22.389442403592255</v>
      </c>
      <c r="I157" s="122">
        <v>23.628089084623028</v>
      </c>
      <c r="J157" s="122">
        <v>23.98203690894433</v>
      </c>
      <c r="K157" s="122">
        <v>27.778461846966753</v>
      </c>
      <c r="L157" s="122">
        <v>30.589048920685542</v>
      </c>
      <c r="M157" s="122">
        <v>30.879866279784775</v>
      </c>
      <c r="N157" s="122">
        <v>31.232546665582884</v>
      </c>
      <c r="O157" s="122">
        <v>35.031534566140763</v>
      </c>
      <c r="P157" s="122">
        <v>34.84555578475522</v>
      </c>
      <c r="Q157" s="122">
        <v>37.490659036985093</v>
      </c>
      <c r="R157" s="122">
        <v>37.334453451326198</v>
      </c>
      <c r="S157" s="122">
        <v>39.089239298494427</v>
      </c>
      <c r="T157" s="122">
        <v>41.831647588310972</v>
      </c>
      <c r="U157" s="122">
        <v>41.731354834002623</v>
      </c>
      <c r="V157" s="122">
        <v>42.189040661351925</v>
      </c>
      <c r="W157" s="122">
        <v>41.286565679039477</v>
      </c>
      <c r="DA157" s="130" t="s">
        <v>1718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1719</v>
      </c>
    </row>
    <row r="159" spans="1:105" ht="12" customHeight="1" x14ac:dyDescent="0.25">
      <c r="A159" s="109" t="s">
        <v>120</v>
      </c>
      <c r="B159" s="33">
        <v>9.1720138081812372</v>
      </c>
      <c r="C159" s="33">
        <v>10.280903833505468</v>
      </c>
      <c r="D159" s="33">
        <v>12.53946888888799</v>
      </c>
      <c r="E159" s="33">
        <v>15.09185820662697</v>
      </c>
      <c r="F159" s="33">
        <v>17.7577907487468</v>
      </c>
      <c r="G159" s="33">
        <v>20.290991387562691</v>
      </c>
      <c r="H159" s="33">
        <v>22.389442403592255</v>
      </c>
      <c r="I159" s="33">
        <v>23.628089084623028</v>
      </c>
      <c r="J159" s="33">
        <v>23.98203690894433</v>
      </c>
      <c r="K159" s="33">
        <v>27.778461846966753</v>
      </c>
      <c r="L159" s="33">
        <v>30.589048920685542</v>
      </c>
      <c r="M159" s="33">
        <v>30.879866279784775</v>
      </c>
      <c r="N159" s="33">
        <v>31.232546665582884</v>
      </c>
      <c r="O159" s="33">
        <v>35.031534566140763</v>
      </c>
      <c r="P159" s="33">
        <v>34.84555578475522</v>
      </c>
      <c r="Q159" s="33">
        <v>37.490659036985093</v>
      </c>
      <c r="R159" s="33">
        <v>37.334453451326198</v>
      </c>
      <c r="S159" s="33">
        <v>39.089239298494427</v>
      </c>
      <c r="T159" s="33">
        <v>41.831647588310972</v>
      </c>
      <c r="U159" s="33">
        <v>41.731354834002623</v>
      </c>
      <c r="V159" s="33">
        <v>42.189040661351925</v>
      </c>
      <c r="W159" s="33">
        <v>41.286565679039477</v>
      </c>
      <c r="DA159" s="60" t="s">
        <v>1720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2148.4987151329296</v>
      </c>
      <c r="C161" s="117">
        <f t="shared" si="54"/>
        <v>2024.1558593203611</v>
      </c>
      <c r="D161" s="117">
        <f t="shared" si="54"/>
        <v>1830.5582808805482</v>
      </c>
      <c r="E161" s="117">
        <f t="shared" si="54"/>
        <v>1729.122841870525</v>
      </c>
      <c r="F161" s="117">
        <f t="shared" si="54"/>
        <v>1576.8321431710106</v>
      </c>
      <c r="G161" s="117">
        <f t="shared" si="54"/>
        <v>1533.0210254775614</v>
      </c>
      <c r="H161" s="117">
        <f t="shared" si="54"/>
        <v>1390.9955810352626</v>
      </c>
      <c r="I161" s="117">
        <f t="shared" si="54"/>
        <v>1240.5210496800012</v>
      </c>
      <c r="J161" s="117">
        <f t="shared" si="54"/>
        <v>1142.9309808065098</v>
      </c>
      <c r="K161" s="117">
        <f t="shared" si="54"/>
        <v>1203.0208674959144</v>
      </c>
      <c r="L161" s="117">
        <f t="shared" si="54"/>
        <v>1369.2902663488494</v>
      </c>
      <c r="M161" s="117">
        <f t="shared" si="54"/>
        <v>1184.9871281789142</v>
      </c>
      <c r="N161" s="117">
        <f t="shared" si="54"/>
        <v>1389.2998969323519</v>
      </c>
      <c r="O161" s="117">
        <f t="shared" si="54"/>
        <v>1399.6411659253474</v>
      </c>
      <c r="P161" s="117">
        <f t="shared" si="54"/>
        <v>1294.704822229261</v>
      </c>
      <c r="Q161" s="117">
        <f t="shared" si="54"/>
        <v>1489.4413818927969</v>
      </c>
      <c r="R161" s="117">
        <f t="shared" ref="R161:V161" si="55">R162+R164+R166+R175</f>
        <v>1564.1574290173951</v>
      </c>
      <c r="S161" s="117">
        <f t="shared" si="55"/>
        <v>1745.8824971244137</v>
      </c>
      <c r="T161" s="117">
        <f t="shared" si="55"/>
        <v>1788.8336000688246</v>
      </c>
      <c r="U161" s="117">
        <f t="shared" si="55"/>
        <v>1761.1793848877755</v>
      </c>
      <c r="V161" s="117">
        <f t="shared" si="55"/>
        <v>1645.602458716279</v>
      </c>
      <c r="W161" s="117">
        <f t="shared" ref="W161" si="56">W162+W164+W166+W175</f>
        <v>1958.980246008527</v>
      </c>
      <c r="DA161" s="129" t="s">
        <v>1721</v>
      </c>
    </row>
    <row r="162" spans="1:105" ht="12.95" customHeight="1" x14ac:dyDescent="0.25">
      <c r="A162" s="121" t="s">
        <v>57</v>
      </c>
      <c r="B162" s="122">
        <f t="shared" ref="B162:W162" si="57">B163</f>
        <v>1983.6406116682494</v>
      </c>
      <c r="C162" s="122">
        <f t="shared" si="57"/>
        <v>1877.3123545806145</v>
      </c>
      <c r="D162" s="122">
        <f t="shared" si="57"/>
        <v>1696.8795723820742</v>
      </c>
      <c r="E162" s="122">
        <f t="shared" si="57"/>
        <v>1606.046299831414</v>
      </c>
      <c r="F162" s="122">
        <f t="shared" si="57"/>
        <v>1463.2177244620618</v>
      </c>
      <c r="G162" s="122">
        <f t="shared" si="57"/>
        <v>1426.7985910536286</v>
      </c>
      <c r="H162" s="122">
        <f t="shared" si="57"/>
        <v>1292.7498750214627</v>
      </c>
      <c r="I162" s="122">
        <f t="shared" si="57"/>
        <v>1150.4755145597439</v>
      </c>
      <c r="J162" s="122">
        <f t="shared" si="57"/>
        <v>1062.8234053505842</v>
      </c>
      <c r="K162" s="122">
        <f t="shared" si="57"/>
        <v>1120.2076329956799</v>
      </c>
      <c r="L162" s="122">
        <f t="shared" si="57"/>
        <v>1287.6251540622213</v>
      </c>
      <c r="M162" s="122">
        <f t="shared" si="57"/>
        <v>1100.2325723656372</v>
      </c>
      <c r="N162" s="122">
        <f t="shared" si="57"/>
        <v>1300.3984651760734</v>
      </c>
      <c r="O162" s="122">
        <f t="shared" si="57"/>
        <v>1296.7879670612167</v>
      </c>
      <c r="P162" s="122">
        <f t="shared" si="57"/>
        <v>1186.2924419735912</v>
      </c>
      <c r="Q162" s="122">
        <f t="shared" si="57"/>
        <v>1364.1370026063298</v>
      </c>
      <c r="R162" s="122">
        <f t="shared" si="57"/>
        <v>1423.2474394105841</v>
      </c>
      <c r="S162" s="122">
        <f t="shared" si="57"/>
        <v>1602.1055084996813</v>
      </c>
      <c r="T162" s="122">
        <f t="shared" si="57"/>
        <v>1629.7948161074257</v>
      </c>
      <c r="U162" s="122">
        <f t="shared" si="57"/>
        <v>1599.7227537594486</v>
      </c>
      <c r="V162" s="122">
        <f t="shared" si="57"/>
        <v>1488.5822400552834</v>
      </c>
      <c r="W162" s="122">
        <f t="shared" si="57"/>
        <v>1787.0926912441466</v>
      </c>
      <c r="DA162" s="130" t="s">
        <v>1722</v>
      </c>
    </row>
    <row r="163" spans="1:105" ht="12" customHeight="1" x14ac:dyDescent="0.25">
      <c r="A163" s="97" t="s">
        <v>53</v>
      </c>
      <c r="B163" s="33">
        <v>1983.6406116682494</v>
      </c>
      <c r="C163" s="33">
        <v>1877.3123545806145</v>
      </c>
      <c r="D163" s="33">
        <v>1696.8795723820742</v>
      </c>
      <c r="E163" s="33">
        <v>1606.046299831414</v>
      </c>
      <c r="F163" s="33">
        <v>1463.2177244620618</v>
      </c>
      <c r="G163" s="33">
        <v>1426.7985910536286</v>
      </c>
      <c r="H163" s="33">
        <v>1292.7498750214627</v>
      </c>
      <c r="I163" s="33">
        <v>1150.4755145597439</v>
      </c>
      <c r="J163" s="33">
        <v>1062.8234053505842</v>
      </c>
      <c r="K163" s="33">
        <v>1120.2076329956799</v>
      </c>
      <c r="L163" s="33">
        <v>1287.6251540622213</v>
      </c>
      <c r="M163" s="33">
        <v>1100.2325723656372</v>
      </c>
      <c r="N163" s="33">
        <v>1300.3984651760734</v>
      </c>
      <c r="O163" s="33">
        <v>1296.7879670612167</v>
      </c>
      <c r="P163" s="33">
        <v>1186.2924419735912</v>
      </c>
      <c r="Q163" s="33">
        <v>1364.1370026063298</v>
      </c>
      <c r="R163" s="33">
        <v>1423.2474394105841</v>
      </c>
      <c r="S163" s="33">
        <v>1602.1055084996813</v>
      </c>
      <c r="T163" s="33">
        <v>1629.7948161074257</v>
      </c>
      <c r="U163" s="33">
        <v>1599.7227537594486</v>
      </c>
      <c r="V163" s="33">
        <v>1488.5822400552834</v>
      </c>
      <c r="W163" s="33">
        <v>1787.0926912441466</v>
      </c>
      <c r="DA163" s="60" t="s">
        <v>1723</v>
      </c>
    </row>
    <row r="164" spans="1:105" ht="12.95" customHeight="1" x14ac:dyDescent="0.25">
      <c r="A164" s="121" t="s">
        <v>92</v>
      </c>
      <c r="B164" s="122">
        <f t="shared" ref="B164:W164" si="58">B165</f>
        <v>0.2037576478079518</v>
      </c>
      <c r="C164" s="122">
        <f t="shared" si="58"/>
        <v>0.2044097778495079</v>
      </c>
      <c r="D164" s="122">
        <f t="shared" si="58"/>
        <v>0.19846342188299315</v>
      </c>
      <c r="E164" s="122">
        <f t="shared" si="58"/>
        <v>0.17037591681622752</v>
      </c>
      <c r="F164" s="122">
        <f t="shared" si="58"/>
        <v>0.1392372096288115</v>
      </c>
      <c r="G164" s="122">
        <f t="shared" si="58"/>
        <v>0.10764294615284747</v>
      </c>
      <c r="H164" s="122">
        <f t="shared" si="58"/>
        <v>7.8044171577191679E-2</v>
      </c>
      <c r="I164" s="122">
        <f t="shared" si="58"/>
        <v>6.6321115583758972E-2</v>
      </c>
      <c r="J164" s="122">
        <f t="shared" si="58"/>
        <v>6.7392575947610278E-2</v>
      </c>
      <c r="K164" s="122">
        <f t="shared" si="58"/>
        <v>7.662800441179772E-2</v>
      </c>
      <c r="L164" s="122">
        <f t="shared" si="58"/>
        <v>0.11416108979011555</v>
      </c>
      <c r="M164" s="122">
        <f t="shared" si="58"/>
        <v>0.14224609380392758</v>
      </c>
      <c r="N164" s="122">
        <f t="shared" si="58"/>
        <v>0.21154137442211063</v>
      </c>
      <c r="O164" s="122">
        <f t="shared" si="58"/>
        <v>0.27698632272842422</v>
      </c>
      <c r="P164" s="122">
        <f t="shared" si="58"/>
        <v>0.35955739608421328</v>
      </c>
      <c r="Q164" s="122">
        <f t="shared" si="58"/>
        <v>0.37645736077908792</v>
      </c>
      <c r="R164" s="122">
        <f t="shared" si="58"/>
        <v>0.39332301208248643</v>
      </c>
      <c r="S164" s="122">
        <f t="shared" si="58"/>
        <v>0.42072856543986148</v>
      </c>
      <c r="T164" s="122">
        <f t="shared" si="58"/>
        <v>0.44770179489299555</v>
      </c>
      <c r="U164" s="122">
        <f t="shared" si="58"/>
        <v>0.43961846290028461</v>
      </c>
      <c r="V164" s="122">
        <f t="shared" si="58"/>
        <v>0.43008229827899036</v>
      </c>
      <c r="W164" s="122">
        <f t="shared" si="58"/>
        <v>0.42312222753968198</v>
      </c>
      <c r="DA164" s="130" t="s">
        <v>1724</v>
      </c>
    </row>
    <row r="165" spans="1:105" ht="12" customHeight="1" x14ac:dyDescent="0.25">
      <c r="A165" s="97" t="s">
        <v>53</v>
      </c>
      <c r="B165" s="98">
        <v>0.2037576478079518</v>
      </c>
      <c r="C165" s="98">
        <v>0.2044097778495079</v>
      </c>
      <c r="D165" s="98">
        <v>0.19846342188299315</v>
      </c>
      <c r="E165" s="98">
        <v>0.17037591681622752</v>
      </c>
      <c r="F165" s="98">
        <v>0.1392372096288115</v>
      </c>
      <c r="G165" s="98">
        <v>0.10764294615284747</v>
      </c>
      <c r="H165" s="98">
        <v>7.8044171577191679E-2</v>
      </c>
      <c r="I165" s="98">
        <v>6.6321115583758972E-2</v>
      </c>
      <c r="J165" s="98">
        <v>6.7392575947610278E-2</v>
      </c>
      <c r="K165" s="98">
        <v>7.662800441179772E-2</v>
      </c>
      <c r="L165" s="98">
        <v>0.11416108979011555</v>
      </c>
      <c r="M165" s="98">
        <v>0.14224609380392758</v>
      </c>
      <c r="N165" s="98">
        <v>0.21154137442211063</v>
      </c>
      <c r="O165" s="98">
        <v>0.27698632272842422</v>
      </c>
      <c r="P165" s="98">
        <v>0.35955739608421328</v>
      </c>
      <c r="Q165" s="98">
        <v>0.37645736077908792</v>
      </c>
      <c r="R165" s="98">
        <v>0.39332301208248643</v>
      </c>
      <c r="S165" s="98">
        <v>0.42072856543986148</v>
      </c>
      <c r="T165" s="98">
        <v>0.44770179489299555</v>
      </c>
      <c r="U165" s="98">
        <v>0.43961846290028461</v>
      </c>
      <c r="V165" s="98">
        <v>0.43008229827899036</v>
      </c>
      <c r="W165" s="98">
        <v>0.42312222753968198</v>
      </c>
      <c r="DA165" s="63" t="s">
        <v>1725</v>
      </c>
    </row>
    <row r="166" spans="1:105" ht="12" customHeight="1" x14ac:dyDescent="0.25">
      <c r="A166" s="121" t="s">
        <v>55</v>
      </c>
      <c r="B166" s="122">
        <v>146.1008673395165</v>
      </c>
      <c r="C166" s="122">
        <v>129.46369718894383</v>
      </c>
      <c r="D166" s="122">
        <v>117.53134478179663</v>
      </c>
      <c r="E166" s="122">
        <v>107.82354769485815</v>
      </c>
      <c r="F166" s="122">
        <v>99.118144138164894</v>
      </c>
      <c r="G166" s="122">
        <v>92.550774420960394</v>
      </c>
      <c r="H166" s="122">
        <v>85.476423077836259</v>
      </c>
      <c r="I166" s="122">
        <v>78.249703230250987</v>
      </c>
      <c r="J166" s="122">
        <v>69.329409842690822</v>
      </c>
      <c r="K166" s="122">
        <v>71.211153860838593</v>
      </c>
      <c r="L166" s="122">
        <v>69.401595898021483</v>
      </c>
      <c r="M166" s="122">
        <v>72.307903080873103</v>
      </c>
      <c r="N166" s="122">
        <v>75.41584367260208</v>
      </c>
      <c r="O166" s="122">
        <v>87.015789950525303</v>
      </c>
      <c r="P166" s="122">
        <v>91.706066988038387</v>
      </c>
      <c r="Q166" s="122">
        <v>105.88423527789929</v>
      </c>
      <c r="R166" s="122">
        <v>120.4363891658102</v>
      </c>
      <c r="S166" s="122">
        <v>120.0396211066649</v>
      </c>
      <c r="T166" s="122">
        <v>132.92973327388398</v>
      </c>
      <c r="U166" s="122">
        <v>134.57158460450128</v>
      </c>
      <c r="V166" s="122">
        <v>129.83900371808684</v>
      </c>
      <c r="W166" s="122">
        <v>143.81997172631333</v>
      </c>
      <c r="DA166" s="130" t="s">
        <v>1726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6.132621603169295E-2</v>
      </c>
      <c r="E167" s="98">
        <v>0.12796245731435693</v>
      </c>
      <c r="F167" s="98">
        <v>0.140235900350073</v>
      </c>
      <c r="G167" s="98">
        <v>0.23714157570222621</v>
      </c>
      <c r="H167" s="98">
        <v>0.26333692463284147</v>
      </c>
      <c r="I167" s="98">
        <v>0.31236915543220345</v>
      </c>
      <c r="J167" s="98">
        <v>0.28566418285536199</v>
      </c>
      <c r="K167" s="98">
        <v>0.28831115696364007</v>
      </c>
      <c r="L167" s="98">
        <v>0.26653196455207856</v>
      </c>
      <c r="M167" s="98">
        <v>0.28615119141471973</v>
      </c>
      <c r="N167" s="98">
        <v>0.28777047229777164</v>
      </c>
      <c r="O167" s="98">
        <v>0.3385521887503074</v>
      </c>
      <c r="P167" s="98">
        <v>0.54689219887128637</v>
      </c>
      <c r="Q167" s="98">
        <v>0.36344784035852146</v>
      </c>
      <c r="R167" s="98">
        <v>0.40400205896820751</v>
      </c>
      <c r="S167" s="98">
        <v>0.41759839844269431</v>
      </c>
      <c r="T167" s="98">
        <v>0.40793987930816955</v>
      </c>
      <c r="U167" s="98">
        <v>0.41767882952523916</v>
      </c>
      <c r="V167" s="98">
        <v>0.41886917047147459</v>
      </c>
      <c r="W167" s="98">
        <v>0.51705420162518012</v>
      </c>
      <c r="DA167" s="63" t="s">
        <v>1727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8.1332329749526228E-5</v>
      </c>
      <c r="E168" s="98">
        <v>1.8849986854806118E-4</v>
      </c>
      <c r="F168" s="98">
        <v>1.4941381647696819E-4</v>
      </c>
      <c r="G168" s="98">
        <v>2.7401123867296887E-4</v>
      </c>
      <c r="H168" s="98">
        <v>2.5342476967440963E-4</v>
      </c>
      <c r="I168" s="98">
        <v>4.5272948214037615E-4</v>
      </c>
      <c r="J168" s="98">
        <v>5.026872714452501E-4</v>
      </c>
      <c r="K168" s="98">
        <v>4.2954723183641835E-4</v>
      </c>
      <c r="L168" s="98">
        <v>4.1059597003681458E-4</v>
      </c>
      <c r="M168" s="98">
        <v>5.2707730028375916E-4</v>
      </c>
      <c r="N168" s="98">
        <v>4.7489782548959406E-4</v>
      </c>
      <c r="O168" s="98">
        <v>4.3038034281408404E-4</v>
      </c>
      <c r="P168" s="98">
        <v>6.0977547156645462E-4</v>
      </c>
      <c r="Q168" s="98">
        <v>3.5129599627887619E-4</v>
      </c>
      <c r="R168" s="98">
        <v>4.1131509688524038E-4</v>
      </c>
      <c r="S168" s="98">
        <v>3.1867410797888529E-4</v>
      </c>
      <c r="T168" s="98">
        <v>2.0770707055596055E-4</v>
      </c>
      <c r="U168" s="98">
        <v>9.9249508131269521E-5</v>
      </c>
      <c r="V168" s="98">
        <v>9.78729328729992E-5</v>
      </c>
      <c r="W168" s="98">
        <v>3.1372596154021106E-4</v>
      </c>
      <c r="DA168" s="63" t="s">
        <v>1728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6.1310453126082508E-5</v>
      </c>
      <c r="E169" s="101">
        <v>1.374144714865612E-4</v>
      </c>
      <c r="F169" s="101">
        <v>1.0939904839851104E-4</v>
      </c>
      <c r="G169" s="101">
        <v>1.8641289997501362E-4</v>
      </c>
      <c r="H169" s="101">
        <v>1.7736799388725608E-4</v>
      </c>
      <c r="I169" s="101">
        <v>3.1307008946725802E-4</v>
      </c>
      <c r="J169" s="101">
        <v>3.4477535458873643E-4</v>
      </c>
      <c r="K169" s="101">
        <v>2.9616156458086592E-4</v>
      </c>
      <c r="L169" s="101">
        <v>2.7663730107587185E-4</v>
      </c>
      <c r="M169" s="101">
        <v>3.4967701597198616E-4</v>
      </c>
      <c r="N169" s="101">
        <v>3.1259344415957274E-4</v>
      </c>
      <c r="O169" s="101">
        <v>2.9537940991092331E-4</v>
      </c>
      <c r="P169" s="101">
        <v>4.1630900643500939E-4</v>
      </c>
      <c r="Q169" s="101">
        <v>2.477356403767602E-4</v>
      </c>
      <c r="R169" s="101">
        <v>3.017098888777681E-4</v>
      </c>
      <c r="S169" s="101">
        <v>2.2772521293572555E-4</v>
      </c>
      <c r="T169" s="101">
        <v>1.5265763569894804E-4</v>
      </c>
      <c r="U169" s="101">
        <v>7.2680193919972882E-5</v>
      </c>
      <c r="V169" s="101">
        <v>7.1353387677701755E-5</v>
      </c>
      <c r="W169" s="101">
        <v>2.2966361406039478E-4</v>
      </c>
      <c r="DA169" s="131" t="s">
        <v>1729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2.002187662344372E-5</v>
      </c>
      <c r="E170" s="104">
        <v>5.1085397061499981E-5</v>
      </c>
      <c r="F170" s="104">
        <v>4.0014768078457139E-5</v>
      </c>
      <c r="G170" s="104">
        <v>8.7598338697955218E-5</v>
      </c>
      <c r="H170" s="104">
        <v>7.6056775787153557E-5</v>
      </c>
      <c r="I170" s="104">
        <v>1.3965939267311816E-4</v>
      </c>
      <c r="J170" s="104">
        <v>1.5791191685651362E-4</v>
      </c>
      <c r="K170" s="104">
        <v>1.3338566725555243E-4</v>
      </c>
      <c r="L170" s="104">
        <v>1.339586689609427E-4</v>
      </c>
      <c r="M170" s="104">
        <v>1.7740028431177305E-4</v>
      </c>
      <c r="N170" s="104">
        <v>1.6230438133002132E-4</v>
      </c>
      <c r="O170" s="104">
        <v>1.3500093290316073E-4</v>
      </c>
      <c r="P170" s="104">
        <v>1.9346646513144518E-4</v>
      </c>
      <c r="Q170" s="104">
        <v>1.03560355902116E-4</v>
      </c>
      <c r="R170" s="104">
        <v>1.096052080074723E-4</v>
      </c>
      <c r="S170" s="104">
        <v>9.0948895043159716E-5</v>
      </c>
      <c r="T170" s="104">
        <v>5.5049434857012522E-5</v>
      </c>
      <c r="U170" s="104">
        <v>2.6569314211296639E-5</v>
      </c>
      <c r="V170" s="104">
        <v>2.6519545195297448E-5</v>
      </c>
      <c r="W170" s="104">
        <v>8.4062347479816279E-5</v>
      </c>
      <c r="DA170" s="132" t="s">
        <v>1730</v>
      </c>
    </row>
    <row r="171" spans="1:105" ht="12" customHeight="1" x14ac:dyDescent="0.25">
      <c r="A171" s="106" t="s">
        <v>122</v>
      </c>
      <c r="B171" s="101">
        <v>134.32507827962152</v>
      </c>
      <c r="C171" s="101">
        <v>118.60870404867896</v>
      </c>
      <c r="D171" s="101">
        <v>107.41929119572146</v>
      </c>
      <c r="E171" s="101">
        <v>98.63555135306396</v>
      </c>
      <c r="F171" s="101">
        <v>90.761428063697863</v>
      </c>
      <c r="G171" s="101">
        <v>84.668546168217389</v>
      </c>
      <c r="H171" s="101">
        <v>77.926966884400528</v>
      </c>
      <c r="I171" s="101">
        <v>68.826213706547222</v>
      </c>
      <c r="J171" s="101">
        <v>60.253188026474646</v>
      </c>
      <c r="K171" s="101">
        <v>62.015271106773184</v>
      </c>
      <c r="L171" s="101">
        <v>60.210906308705511</v>
      </c>
      <c r="M171" s="101">
        <v>62.748992404625191</v>
      </c>
      <c r="N171" s="101">
        <v>65.508101843121281</v>
      </c>
      <c r="O171" s="101">
        <v>75.819210491918938</v>
      </c>
      <c r="P171" s="101">
        <v>79.755048343463955</v>
      </c>
      <c r="Q171" s="101">
        <v>92.107412281308839</v>
      </c>
      <c r="R171" s="101">
        <v>104.85499082825687</v>
      </c>
      <c r="S171" s="101">
        <v>104.88741918446259</v>
      </c>
      <c r="T171" s="101">
        <v>116.50672867995257</v>
      </c>
      <c r="U171" s="101">
        <v>118.21316523109806</v>
      </c>
      <c r="V171" s="101">
        <v>114.24272985692041</v>
      </c>
      <c r="W171" s="101">
        <v>126.52279719868831</v>
      </c>
      <c r="DA171" s="131" t="s">
        <v>1731</v>
      </c>
    </row>
    <row r="172" spans="1:105" ht="12" customHeight="1" x14ac:dyDescent="0.25">
      <c r="A172" s="107" t="s">
        <v>121</v>
      </c>
      <c r="B172" s="104">
        <v>11.775789059894972</v>
      </c>
      <c r="C172" s="104">
        <v>10.854993140264856</v>
      </c>
      <c r="D172" s="104">
        <v>10.05064603771374</v>
      </c>
      <c r="E172" s="104">
        <v>9.0598453846112825</v>
      </c>
      <c r="F172" s="104">
        <v>8.2163307603004867</v>
      </c>
      <c r="G172" s="104">
        <v>7.6448126658021067</v>
      </c>
      <c r="H172" s="104">
        <v>7.2858658440332071</v>
      </c>
      <c r="I172" s="104">
        <v>9.1106676387894261</v>
      </c>
      <c r="J172" s="104">
        <v>8.7900549460893664</v>
      </c>
      <c r="K172" s="104">
        <v>8.9071420498699325</v>
      </c>
      <c r="L172" s="104">
        <v>8.923747028793855</v>
      </c>
      <c r="M172" s="104">
        <v>9.2722324075329183</v>
      </c>
      <c r="N172" s="104">
        <v>9.6194964593575385</v>
      </c>
      <c r="O172" s="104">
        <v>10.857596889513243</v>
      </c>
      <c r="P172" s="104">
        <v>11.403516670231577</v>
      </c>
      <c r="Q172" s="104">
        <v>13.413023860235654</v>
      </c>
      <c r="R172" s="104">
        <v>15.176984963488241</v>
      </c>
      <c r="S172" s="104">
        <v>14.734284849651633</v>
      </c>
      <c r="T172" s="104">
        <v>16.014857007552692</v>
      </c>
      <c r="U172" s="104">
        <v>15.940641294369854</v>
      </c>
      <c r="V172" s="104">
        <v>15.177306817762085</v>
      </c>
      <c r="W172" s="104">
        <v>16.779806600038313</v>
      </c>
      <c r="DA172" s="132" t="s">
        <v>1732</v>
      </c>
    </row>
    <row r="173" spans="1:105" ht="12" customHeight="1" x14ac:dyDescent="0.25">
      <c r="A173" s="108" t="s">
        <v>53</v>
      </c>
      <c r="B173" s="98">
        <v>8.3693400750643629</v>
      </c>
      <c r="C173" s="98">
        <v>8.5828947027996687</v>
      </c>
      <c r="D173" s="98">
        <v>7.8278798830621952</v>
      </c>
      <c r="E173" s="98">
        <v>6.839888960651872</v>
      </c>
      <c r="F173" s="98">
        <v>6.2196194771706308</v>
      </c>
      <c r="G173" s="98">
        <v>5.4015532138987412</v>
      </c>
      <c r="H173" s="98">
        <v>5.266405702195315</v>
      </c>
      <c r="I173" s="98">
        <v>6.506492702054512</v>
      </c>
      <c r="J173" s="98">
        <v>6.2287772915810962</v>
      </c>
      <c r="K173" s="98">
        <v>6.3423796880209391</v>
      </c>
      <c r="L173" s="98">
        <v>6.223661266082444</v>
      </c>
      <c r="M173" s="98">
        <v>6.3746497266220024</v>
      </c>
      <c r="N173" s="98">
        <v>6.5648777879859477</v>
      </c>
      <c r="O173" s="98">
        <v>7.6783490463192727</v>
      </c>
      <c r="P173" s="98">
        <v>8.0578998603833902</v>
      </c>
      <c r="Q173" s="98">
        <v>9.7405784802103135</v>
      </c>
      <c r="R173" s="98">
        <v>11.38869112212514</v>
      </c>
      <c r="S173" s="98">
        <v>10.780212304207344</v>
      </c>
      <c r="T173" s="98">
        <v>12.039883389825871</v>
      </c>
      <c r="U173" s="98">
        <v>11.99274543744648</v>
      </c>
      <c r="V173" s="98">
        <v>11.317086063493887</v>
      </c>
      <c r="W173" s="98">
        <v>12.908245917454614</v>
      </c>
      <c r="DA173" s="63" t="s">
        <v>1733</v>
      </c>
    </row>
    <row r="174" spans="1:105" ht="12" customHeight="1" x14ac:dyDescent="0.25">
      <c r="A174" s="115" t="s">
        <v>52</v>
      </c>
      <c r="B174" s="33">
        <v>3.4064489848306088</v>
      </c>
      <c r="C174" s="33">
        <v>2.2720984374651869</v>
      </c>
      <c r="D174" s="33">
        <v>2.2227661546515449</v>
      </c>
      <c r="E174" s="33">
        <v>2.2199564239594101</v>
      </c>
      <c r="F174" s="33">
        <v>1.9967112831298552</v>
      </c>
      <c r="G174" s="33">
        <v>2.2432594519033651</v>
      </c>
      <c r="H174" s="33">
        <v>2.0194601418378917</v>
      </c>
      <c r="I174" s="33">
        <v>2.6041749367349141</v>
      </c>
      <c r="J174" s="33">
        <v>2.5612776545082698</v>
      </c>
      <c r="K174" s="33">
        <v>2.564762361848993</v>
      </c>
      <c r="L174" s="33">
        <v>2.7000857627114114</v>
      </c>
      <c r="M174" s="33">
        <v>2.897582680910916</v>
      </c>
      <c r="N174" s="33">
        <v>3.0546186713715917</v>
      </c>
      <c r="O174" s="33">
        <v>3.1792478431939699</v>
      </c>
      <c r="P174" s="33">
        <v>3.345616809848186</v>
      </c>
      <c r="Q174" s="33">
        <v>3.6724453800253398</v>
      </c>
      <c r="R174" s="33">
        <v>3.7882938413631004</v>
      </c>
      <c r="S174" s="33">
        <v>3.9540725454442893</v>
      </c>
      <c r="T174" s="33">
        <v>3.974973617726822</v>
      </c>
      <c r="U174" s="33">
        <v>3.9478958569233735</v>
      </c>
      <c r="V174" s="33">
        <v>3.8602207542681986</v>
      </c>
      <c r="W174" s="33">
        <v>3.8715606825836977</v>
      </c>
      <c r="DA174" s="60" t="s">
        <v>1734</v>
      </c>
    </row>
    <row r="175" spans="1:105" ht="12" customHeight="1" x14ac:dyDescent="0.25">
      <c r="A175" s="121" t="s">
        <v>54</v>
      </c>
      <c r="B175" s="122">
        <v>18.553478477355956</v>
      </c>
      <c r="C175" s="122">
        <v>17.175397772953133</v>
      </c>
      <c r="D175" s="122">
        <v>15.948900294794377</v>
      </c>
      <c r="E175" s="122">
        <v>15.082618427436573</v>
      </c>
      <c r="F175" s="122">
        <v>14.357037361155193</v>
      </c>
      <c r="G175" s="122">
        <v>13.564017056819672</v>
      </c>
      <c r="H175" s="122">
        <v>12.691238764386547</v>
      </c>
      <c r="I175" s="122">
        <v>11.729510774422245</v>
      </c>
      <c r="J175" s="122">
        <v>10.710773037287103</v>
      </c>
      <c r="K175" s="122">
        <v>11.525452634984349</v>
      </c>
      <c r="L175" s="122">
        <v>12.149355298816458</v>
      </c>
      <c r="M175" s="122">
        <v>12.304406638599746</v>
      </c>
      <c r="N175" s="122">
        <v>13.274046709254435</v>
      </c>
      <c r="O175" s="122">
        <v>15.560422590877229</v>
      </c>
      <c r="P175" s="122">
        <v>16.346755871547273</v>
      </c>
      <c r="Q175" s="122">
        <v>19.043686647788665</v>
      </c>
      <c r="R175" s="122">
        <v>20.080277428918382</v>
      </c>
      <c r="S175" s="122">
        <v>23.316638952627592</v>
      </c>
      <c r="T175" s="122">
        <v>25.661348892621952</v>
      </c>
      <c r="U175" s="122">
        <v>26.445428060925334</v>
      </c>
      <c r="V175" s="122">
        <v>26.751132644629603</v>
      </c>
      <c r="W175" s="122">
        <v>27.644460810527509</v>
      </c>
      <c r="DA175" s="130" t="s">
        <v>1735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1736</v>
      </c>
    </row>
    <row r="177" spans="1:105" ht="12" customHeight="1" x14ac:dyDescent="0.25">
      <c r="A177" s="109" t="s">
        <v>120</v>
      </c>
      <c r="B177" s="33">
        <v>18.553478477355956</v>
      </c>
      <c r="C177" s="33">
        <v>17.175397772953133</v>
      </c>
      <c r="D177" s="33">
        <v>15.948900294794377</v>
      </c>
      <c r="E177" s="33">
        <v>15.082618427436573</v>
      </c>
      <c r="F177" s="33">
        <v>14.357037361155193</v>
      </c>
      <c r="G177" s="33">
        <v>13.564017056819672</v>
      </c>
      <c r="H177" s="33">
        <v>12.691238764386547</v>
      </c>
      <c r="I177" s="33">
        <v>11.729510774422245</v>
      </c>
      <c r="J177" s="33">
        <v>10.710773037287103</v>
      </c>
      <c r="K177" s="33">
        <v>11.525452634984349</v>
      </c>
      <c r="L177" s="33">
        <v>12.149355298816458</v>
      </c>
      <c r="M177" s="33">
        <v>12.304406638599746</v>
      </c>
      <c r="N177" s="33">
        <v>13.274046709254435</v>
      </c>
      <c r="O177" s="33">
        <v>15.560422590877229</v>
      </c>
      <c r="P177" s="33">
        <v>16.346755871547273</v>
      </c>
      <c r="Q177" s="33">
        <v>19.043686647788665</v>
      </c>
      <c r="R177" s="33">
        <v>20.080277428918382</v>
      </c>
      <c r="S177" s="33">
        <v>23.316638952627592</v>
      </c>
      <c r="T177" s="33">
        <v>25.661348892621952</v>
      </c>
      <c r="U177" s="33">
        <v>26.445428060925334</v>
      </c>
      <c r="V177" s="33">
        <v>26.751132644629603</v>
      </c>
      <c r="W177" s="33">
        <v>27.644460810527509</v>
      </c>
      <c r="DA177" s="60" t="s">
        <v>1737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1739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1740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1741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1742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1743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1744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1745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1746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1747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1748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1749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1750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1751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1752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1753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1754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1755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1756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1757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1758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</v>
      </c>
      <c r="C24" s="117">
        <f t="shared" si="7"/>
        <v>0</v>
      </c>
      <c r="D24" s="117">
        <f t="shared" si="7"/>
        <v>0.56064576454489856</v>
      </c>
      <c r="E24" s="117">
        <f t="shared" si="7"/>
        <v>1.1110965408477655</v>
      </c>
      <c r="F24" s="117">
        <f t="shared" si="7"/>
        <v>1.1213863490889455</v>
      </c>
      <c r="G24" s="117">
        <f t="shared" si="7"/>
        <v>1.838777467494936</v>
      </c>
      <c r="H24" s="117">
        <f t="shared" si="7"/>
        <v>1.8766880709161988</v>
      </c>
      <c r="I24" s="117">
        <f t="shared" si="7"/>
        <v>2.1910569584951078</v>
      </c>
      <c r="J24" s="117">
        <f t="shared" si="7"/>
        <v>2.1192997153298028</v>
      </c>
      <c r="K24" s="117">
        <f t="shared" si="7"/>
        <v>2.1138330039196664</v>
      </c>
      <c r="L24" s="117">
        <f t="shared" si="7"/>
        <v>2.4392986668686407</v>
      </c>
      <c r="M24" s="117">
        <f t="shared" si="7"/>
        <v>2.2288031852805985</v>
      </c>
      <c r="N24" s="117">
        <f t="shared" si="7"/>
        <v>2.2663128009944371</v>
      </c>
      <c r="O24" s="117">
        <f t="shared" si="7"/>
        <v>2.2568575868800727</v>
      </c>
      <c r="P24" s="117">
        <f t="shared" si="7"/>
        <v>3.217221742462979</v>
      </c>
      <c r="Q24" s="117">
        <f t="shared" si="7"/>
        <v>2.039260340140066</v>
      </c>
      <c r="R24" s="117">
        <f t="shared" ref="R24:V24" si="8">R25+R28+R30+R39</f>
        <v>2.2200941893310326</v>
      </c>
      <c r="S24" s="117">
        <f t="shared" si="8"/>
        <v>2.198983947661068</v>
      </c>
      <c r="T24" s="117">
        <f t="shared" si="8"/>
        <v>2.2109922422264097</v>
      </c>
      <c r="U24" s="117">
        <f t="shared" si="8"/>
        <v>2.2877693727917174</v>
      </c>
      <c r="V24" s="117">
        <f t="shared" si="8"/>
        <v>2.3470300233658983</v>
      </c>
      <c r="W24" s="117">
        <f t="shared" ref="W24" si="9">W25+W28+W30+W39</f>
        <v>2.2519458572317452</v>
      </c>
      <c r="DA24" s="129" t="s">
        <v>1759</v>
      </c>
    </row>
    <row r="25" spans="1:105" ht="12.95" customHeight="1" x14ac:dyDescent="0.25">
      <c r="A25" s="121" t="s">
        <v>57</v>
      </c>
      <c r="B25" s="122">
        <f t="shared" ref="B25:Q25" si="10">SUM(B26:B27)</f>
        <v>0</v>
      </c>
      <c r="C25" s="122">
        <f t="shared" si="10"/>
        <v>0</v>
      </c>
      <c r="D25" s="122">
        <f t="shared" si="10"/>
        <v>0.52171095968067616</v>
      </c>
      <c r="E25" s="122">
        <f t="shared" si="10"/>
        <v>1.0443550020166126</v>
      </c>
      <c r="F25" s="122">
        <f t="shared" si="10"/>
        <v>1.0332696914937982</v>
      </c>
      <c r="G25" s="122">
        <f t="shared" si="10"/>
        <v>1.7226905670335473</v>
      </c>
      <c r="H25" s="122">
        <f t="shared" si="10"/>
        <v>1.742986047569921</v>
      </c>
      <c r="I25" s="122">
        <f t="shared" si="10"/>
        <v>2.0435230912070366</v>
      </c>
      <c r="J25" s="122">
        <f t="shared" si="10"/>
        <v>1.9787680068046491</v>
      </c>
      <c r="K25" s="122">
        <f t="shared" si="10"/>
        <v>1.9666321409994199</v>
      </c>
      <c r="L25" s="122">
        <f t="shared" si="10"/>
        <v>2.2962506592477916</v>
      </c>
      <c r="M25" s="122">
        <f t="shared" si="10"/>
        <v>2.0845724901014191</v>
      </c>
      <c r="N25" s="122">
        <f t="shared" si="10"/>
        <v>2.1158147501596529</v>
      </c>
      <c r="O25" s="122">
        <f t="shared" si="10"/>
        <v>2.0829798581476493</v>
      </c>
      <c r="P25" s="122">
        <f t="shared" si="10"/>
        <v>3.0249926316356359</v>
      </c>
      <c r="Q25" s="122">
        <f t="shared" si="10"/>
        <v>1.8510391195033324</v>
      </c>
      <c r="R25" s="122">
        <f t="shared" ref="R25:V25" si="11">SUM(R26:R27)</f>
        <v>2.0270776898418874</v>
      </c>
      <c r="S25" s="122">
        <f t="shared" si="11"/>
        <v>2.0207758376075913</v>
      </c>
      <c r="T25" s="122">
        <f t="shared" si="11"/>
        <v>2.014284986169844</v>
      </c>
      <c r="U25" s="122">
        <f t="shared" si="11"/>
        <v>2.0863165236925192</v>
      </c>
      <c r="V25" s="122">
        <f t="shared" si="11"/>
        <v>2.1451890896079937</v>
      </c>
      <c r="W25" s="122">
        <f t="shared" ref="W25" si="12">SUM(W26:W27)</f>
        <v>2.0449763963544387</v>
      </c>
      <c r="DA25" s="130" t="s">
        <v>1760</v>
      </c>
    </row>
    <row r="26" spans="1:105" ht="12" customHeight="1" x14ac:dyDescent="0.25">
      <c r="A26" s="97" t="s">
        <v>74</v>
      </c>
      <c r="B26" s="98">
        <v>0</v>
      </c>
      <c r="C26" s="98">
        <v>0</v>
      </c>
      <c r="D26" s="98">
        <v>0.51001732068889361</v>
      </c>
      <c r="E26" s="98">
        <v>1.0214840270470418</v>
      </c>
      <c r="F26" s="98">
        <v>1.0113390174087331</v>
      </c>
      <c r="G26" s="98">
        <v>1.6864445273324036</v>
      </c>
      <c r="H26" s="98">
        <v>1.7073299402794468</v>
      </c>
      <c r="I26" s="98">
        <v>2.0026216899567868</v>
      </c>
      <c r="J26" s="98">
        <v>1.9397470021495486</v>
      </c>
      <c r="K26" s="98">
        <v>1.9285893753875589</v>
      </c>
      <c r="L26" s="98">
        <v>2.2521129554514427</v>
      </c>
      <c r="M26" s="98">
        <v>2.0455072065855333</v>
      </c>
      <c r="N26" s="98">
        <v>2.076492529336841</v>
      </c>
      <c r="O26" s="98">
        <v>2.045229510146473</v>
      </c>
      <c r="P26" s="98">
        <v>2.9710025475007367</v>
      </c>
      <c r="Q26" s="98">
        <v>1.818211797607185</v>
      </c>
      <c r="R26" s="98">
        <v>1.9912125060153512</v>
      </c>
      <c r="S26" s="98">
        <v>1.9852652374569366</v>
      </c>
      <c r="T26" s="98">
        <v>1.9791008073148664</v>
      </c>
      <c r="U26" s="98">
        <v>2.0500020664414227</v>
      </c>
      <c r="V26" s="98">
        <v>2.1083787496847486</v>
      </c>
      <c r="W26" s="98">
        <v>2.009768822314379</v>
      </c>
      <c r="DA26" s="63" t="s">
        <v>1761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1.1693638991782556E-2</v>
      </c>
      <c r="E27" s="98">
        <v>2.2870974969570728E-2</v>
      </c>
      <c r="F27" s="98">
        <v>2.1930674085065022E-2</v>
      </c>
      <c r="G27" s="98">
        <v>3.6246039701143609E-2</v>
      </c>
      <c r="H27" s="98">
        <v>3.5656107290474269E-2</v>
      </c>
      <c r="I27" s="98">
        <v>4.0901401250249728E-2</v>
      </c>
      <c r="J27" s="98">
        <v>3.9021004655100479E-2</v>
      </c>
      <c r="K27" s="98">
        <v>3.8042765611860936E-2</v>
      </c>
      <c r="L27" s="98">
        <v>4.4137703796348925E-2</v>
      </c>
      <c r="M27" s="98">
        <v>3.9065283515885799E-2</v>
      </c>
      <c r="N27" s="98">
        <v>3.9322220822811692E-2</v>
      </c>
      <c r="O27" s="98">
        <v>3.7750348001176201E-2</v>
      </c>
      <c r="P27" s="98">
        <v>5.3990084134899183E-2</v>
      </c>
      <c r="Q27" s="98">
        <v>3.2827321896147371E-2</v>
      </c>
      <c r="R27" s="98">
        <v>3.5865183826536154E-2</v>
      </c>
      <c r="S27" s="98">
        <v>3.5510600150654874E-2</v>
      </c>
      <c r="T27" s="98">
        <v>3.5184178854977599E-2</v>
      </c>
      <c r="U27" s="98">
        <v>3.6314457251096527E-2</v>
      </c>
      <c r="V27" s="98">
        <v>3.6810339923245089E-2</v>
      </c>
      <c r="W27" s="98">
        <v>3.5207574040059808E-2</v>
      </c>
      <c r="DA27" s="63" t="s">
        <v>1762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2.9072786646914863E-5</v>
      </c>
      <c r="F28" s="122">
        <f t="shared" si="13"/>
        <v>8.9396949553611287E-5</v>
      </c>
      <c r="G28" s="122">
        <f t="shared" si="13"/>
        <v>1.8264340142758846E-4</v>
      </c>
      <c r="H28" s="122">
        <f t="shared" si="13"/>
        <v>2.8037020326135122E-4</v>
      </c>
      <c r="I28" s="122">
        <f t="shared" si="13"/>
        <v>3.1836616680800279E-4</v>
      </c>
      <c r="J28" s="122">
        <f t="shared" si="13"/>
        <v>3.3730744429726018E-4</v>
      </c>
      <c r="K28" s="122">
        <f t="shared" si="13"/>
        <v>3.4525967535801679E-4</v>
      </c>
      <c r="L28" s="122">
        <f t="shared" si="13"/>
        <v>3.3608539740864843E-4</v>
      </c>
      <c r="M28" s="122">
        <f t="shared" si="13"/>
        <v>2.47899777876512E-4</v>
      </c>
      <c r="N28" s="122">
        <f t="shared" si="13"/>
        <v>1.7606480561194521E-4</v>
      </c>
      <c r="O28" s="122">
        <f t="shared" si="13"/>
        <v>1.3574469781577178E-4</v>
      </c>
      <c r="P28" s="122">
        <f t="shared" si="13"/>
        <v>2.7917586664561632E-4</v>
      </c>
      <c r="Q28" s="122">
        <f t="shared" si="13"/>
        <v>3.7588378661159718E-4</v>
      </c>
      <c r="R28" s="122">
        <f t="shared" si="13"/>
        <v>4.6033998025018721E-4</v>
      </c>
      <c r="S28" s="122">
        <f t="shared" si="13"/>
        <v>5.1979264317537216E-4</v>
      </c>
      <c r="T28" s="122">
        <f t="shared" si="13"/>
        <v>6.7658435863648394E-4</v>
      </c>
      <c r="U28" s="122">
        <f t="shared" si="13"/>
        <v>7.5085715700195653E-4</v>
      </c>
      <c r="V28" s="122">
        <f t="shared" si="13"/>
        <v>8.8222591811428191E-4</v>
      </c>
      <c r="W28" s="122">
        <f t="shared" si="13"/>
        <v>8.7393968648638229E-4</v>
      </c>
      <c r="DA28" s="130" t="s">
        <v>1763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2.9072786646914863E-5</v>
      </c>
      <c r="F29" s="98">
        <v>8.9396949553611287E-5</v>
      </c>
      <c r="G29" s="98">
        <v>1.8264340142758846E-4</v>
      </c>
      <c r="H29" s="98">
        <v>2.8037020326135122E-4</v>
      </c>
      <c r="I29" s="98">
        <v>3.1836616680800279E-4</v>
      </c>
      <c r="J29" s="98">
        <v>3.3730744429726018E-4</v>
      </c>
      <c r="K29" s="98">
        <v>3.4525967535801679E-4</v>
      </c>
      <c r="L29" s="98">
        <v>3.3608539740864843E-4</v>
      </c>
      <c r="M29" s="98">
        <v>2.47899777876512E-4</v>
      </c>
      <c r="N29" s="98">
        <v>1.7606480561194521E-4</v>
      </c>
      <c r="O29" s="98">
        <v>1.3574469781577178E-4</v>
      </c>
      <c r="P29" s="98">
        <v>2.7917586664561632E-4</v>
      </c>
      <c r="Q29" s="98">
        <v>3.7588378661159718E-4</v>
      </c>
      <c r="R29" s="98">
        <v>4.6033998025018721E-4</v>
      </c>
      <c r="S29" s="98">
        <v>5.1979264317537216E-4</v>
      </c>
      <c r="T29" s="98">
        <v>6.7658435863648394E-4</v>
      </c>
      <c r="U29" s="98">
        <v>7.5085715700195653E-4</v>
      </c>
      <c r="V29" s="98">
        <v>8.8222591811428191E-4</v>
      </c>
      <c r="W29" s="98">
        <v>8.7393968648638229E-4</v>
      </c>
      <c r="DA29" s="63" t="s">
        <v>1764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3.3341134789788014E-2</v>
      </c>
      <c r="E30" s="122">
        <v>5.6906619928176048E-2</v>
      </c>
      <c r="F30" s="122">
        <v>7.4713958745290937E-2</v>
      </c>
      <c r="G30" s="122">
        <v>9.8295901327253951E-2</v>
      </c>
      <c r="H30" s="122">
        <v>0.11300521298489162</v>
      </c>
      <c r="I30" s="122">
        <v>0.12466043220099132</v>
      </c>
      <c r="J30" s="122">
        <v>0.11822815368940615</v>
      </c>
      <c r="K30" s="122">
        <v>0.12297530860139466</v>
      </c>
      <c r="L30" s="122">
        <v>0.11802984355104246</v>
      </c>
      <c r="M30" s="122">
        <v>0.11975351976211733</v>
      </c>
      <c r="N30" s="122">
        <v>0.12445751848673006</v>
      </c>
      <c r="O30" s="122">
        <v>0.14362106207389042</v>
      </c>
      <c r="P30" s="122">
        <v>0.15880776647721373</v>
      </c>
      <c r="Q30" s="122">
        <v>0.15545817624170158</v>
      </c>
      <c r="R30" s="122">
        <v>0.16159366011797199</v>
      </c>
      <c r="S30" s="122">
        <v>0.14550916640474898</v>
      </c>
      <c r="T30" s="122">
        <v>0.16079561807723411</v>
      </c>
      <c r="U30" s="122">
        <v>0.16421510316978546</v>
      </c>
      <c r="V30" s="122">
        <v>0.16309434107429574</v>
      </c>
      <c r="W30" s="122">
        <v>0.16948514188435482</v>
      </c>
      <c r="DA30" s="130" t="s">
        <v>1765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1.9044945432501132E-4</v>
      </c>
      <c r="E31" s="98">
        <v>3.7112107793164451E-4</v>
      </c>
      <c r="F31" s="98">
        <v>3.5273953390264413E-4</v>
      </c>
      <c r="G31" s="98">
        <v>5.1368390293511938E-4</v>
      </c>
      <c r="H31" s="98">
        <v>4.7179144350619991E-4</v>
      </c>
      <c r="I31" s="98">
        <v>5.8136193019681591E-4</v>
      </c>
      <c r="J31" s="98">
        <v>4.7207770957634029E-4</v>
      </c>
      <c r="K31" s="98">
        <v>4.1521728889160552E-4</v>
      </c>
      <c r="L31" s="98">
        <v>2.0053778656523418E-4</v>
      </c>
      <c r="M31" s="98">
        <v>1.4395438135184299E-4</v>
      </c>
      <c r="N31" s="98">
        <v>1.3068812865251833E-4</v>
      </c>
      <c r="O31" s="98">
        <v>2.1180823307962379E-4</v>
      </c>
      <c r="P31" s="98">
        <v>3.0177707014090684E-4</v>
      </c>
      <c r="Q31" s="98">
        <v>2.1774293281273511E-4</v>
      </c>
      <c r="R31" s="98">
        <v>2.5290737881331315E-4</v>
      </c>
      <c r="S31" s="98">
        <v>2.6596667417996649E-4</v>
      </c>
      <c r="T31" s="98">
        <v>2.6376556184176333E-4</v>
      </c>
      <c r="U31" s="98">
        <v>1.7545133958213089E-4</v>
      </c>
      <c r="V31" s="98">
        <v>8.4285430300059077E-5</v>
      </c>
      <c r="W31" s="98">
        <v>0</v>
      </c>
      <c r="DA31" s="63" t="s">
        <v>1766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1767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1768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1769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2.911874600085089E-2</v>
      </c>
      <c r="E35" s="101">
        <v>5.0454578987301685E-2</v>
      </c>
      <c r="F35" s="101">
        <v>6.6891738246156601E-2</v>
      </c>
      <c r="G35" s="101">
        <v>8.7812340739577777E-2</v>
      </c>
      <c r="H35" s="101">
        <v>0.10116051195912358</v>
      </c>
      <c r="I35" s="101">
        <v>0.10529710357060856</v>
      </c>
      <c r="J35" s="101">
        <v>9.8862225445542157E-2</v>
      </c>
      <c r="K35" s="101">
        <v>0.10322940105269429</v>
      </c>
      <c r="L35" s="101">
        <v>9.8628897649181854E-2</v>
      </c>
      <c r="M35" s="101">
        <v>9.9776451312166836E-2</v>
      </c>
      <c r="N35" s="101">
        <v>0.1044606161824604</v>
      </c>
      <c r="O35" s="101">
        <v>0.12105130770202556</v>
      </c>
      <c r="P35" s="101">
        <v>0.13440648576861045</v>
      </c>
      <c r="Q35" s="101">
        <v>0.13307880699966107</v>
      </c>
      <c r="R35" s="101">
        <v>0.13924564390643682</v>
      </c>
      <c r="S35" s="101">
        <v>0.12545941307157779</v>
      </c>
      <c r="T35" s="101">
        <v>0.13970630148270324</v>
      </c>
      <c r="U35" s="101">
        <v>0.14380522115290942</v>
      </c>
      <c r="V35" s="101">
        <v>0.14365218702138988</v>
      </c>
      <c r="W35" s="101">
        <v>0.15026488221072373</v>
      </c>
      <c r="DA35" s="131" t="s">
        <v>1770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4.0319393346121141E-3</v>
      </c>
      <c r="E36" s="104">
        <v>6.0809198629427214E-3</v>
      </c>
      <c r="F36" s="104">
        <v>7.4694809652316851E-3</v>
      </c>
      <c r="G36" s="104">
        <v>9.9698766847410632E-3</v>
      </c>
      <c r="H36" s="104">
        <v>1.1372909582261833E-2</v>
      </c>
      <c r="I36" s="104">
        <v>1.8781966700185948E-2</v>
      </c>
      <c r="J36" s="104">
        <v>1.8893850534287646E-2</v>
      </c>
      <c r="K36" s="104">
        <v>1.9330690259808766E-2</v>
      </c>
      <c r="L36" s="104">
        <v>1.9200408115295366E-2</v>
      </c>
      <c r="M36" s="104">
        <v>1.9833114068598653E-2</v>
      </c>
      <c r="N36" s="104">
        <v>1.9866214175617132E-2</v>
      </c>
      <c r="O36" s="104">
        <v>2.2357946138785237E-2</v>
      </c>
      <c r="P36" s="104">
        <v>2.4099503638462388E-2</v>
      </c>
      <c r="Q36" s="104">
        <v>2.2161626309227769E-2</v>
      </c>
      <c r="R36" s="104">
        <v>2.2095108832721869E-2</v>
      </c>
      <c r="S36" s="104">
        <v>1.9783786658991231E-2</v>
      </c>
      <c r="T36" s="104">
        <v>2.0825551032689099E-2</v>
      </c>
      <c r="U36" s="104">
        <v>2.0234430677293924E-2</v>
      </c>
      <c r="V36" s="104">
        <v>1.9357868622605804E-2</v>
      </c>
      <c r="W36" s="104">
        <v>1.9220259673631092E-2</v>
      </c>
      <c r="DA36" s="132" t="s">
        <v>1771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2.7618158474758186E-3</v>
      </c>
      <c r="E37" s="98">
        <v>3.992235843461046E-3</v>
      </c>
      <c r="F37" s="98">
        <v>4.9326286924648317E-3</v>
      </c>
      <c r="G37" s="98">
        <v>6.0085918313166082E-3</v>
      </c>
      <c r="H37" s="98">
        <v>7.1015140038760884E-3</v>
      </c>
      <c r="I37" s="98">
        <v>1.157550142025421E-2</v>
      </c>
      <c r="J37" s="98">
        <v>1.1533440033176403E-2</v>
      </c>
      <c r="K37" s="98">
        <v>1.1886239834922105E-2</v>
      </c>
      <c r="L37" s="98">
        <v>1.1498504656664665E-2</v>
      </c>
      <c r="M37" s="98">
        <v>1.1674064868679385E-2</v>
      </c>
      <c r="N37" s="98">
        <v>1.1620327980783818E-2</v>
      </c>
      <c r="O37" s="98">
        <v>1.3770645510146078E-2</v>
      </c>
      <c r="P37" s="98">
        <v>1.4893772863520565E-2</v>
      </c>
      <c r="Q37" s="98">
        <v>1.4294914444912706E-2</v>
      </c>
      <c r="R37" s="98">
        <v>1.4945945482518808E-2</v>
      </c>
      <c r="S37" s="98">
        <v>1.3023145163436231E-2</v>
      </c>
      <c r="T37" s="98">
        <v>1.427107408946935E-2</v>
      </c>
      <c r="U37" s="98">
        <v>1.3959991109078475E-2</v>
      </c>
      <c r="V37" s="98">
        <v>1.3288292561235137E-2</v>
      </c>
      <c r="W37" s="98">
        <v>1.3785462743586999E-2</v>
      </c>
      <c r="DA37" s="63" t="s">
        <v>1772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1.2701234871362954E-3</v>
      </c>
      <c r="E38" s="98">
        <v>2.0886840194816749E-3</v>
      </c>
      <c r="F38" s="98">
        <v>2.536852272766853E-3</v>
      </c>
      <c r="G38" s="98">
        <v>3.961284853424455E-3</v>
      </c>
      <c r="H38" s="98">
        <v>4.2713955783857446E-3</v>
      </c>
      <c r="I38" s="98">
        <v>7.2064652799317362E-3</v>
      </c>
      <c r="J38" s="98">
        <v>7.360410501111244E-3</v>
      </c>
      <c r="K38" s="98">
        <v>7.4444504248866606E-3</v>
      </c>
      <c r="L38" s="98">
        <v>7.7019034586306998E-3</v>
      </c>
      <c r="M38" s="98">
        <v>8.1590491999192702E-3</v>
      </c>
      <c r="N38" s="98">
        <v>8.2458861948333136E-3</v>
      </c>
      <c r="O38" s="98">
        <v>8.5873006286391607E-3</v>
      </c>
      <c r="P38" s="98">
        <v>9.205730774941823E-3</v>
      </c>
      <c r="Q38" s="98">
        <v>7.8667118643150624E-3</v>
      </c>
      <c r="R38" s="98">
        <v>7.1491633502030602E-3</v>
      </c>
      <c r="S38" s="98">
        <v>6.7606414955549993E-3</v>
      </c>
      <c r="T38" s="98">
        <v>6.5544769432197506E-3</v>
      </c>
      <c r="U38" s="98">
        <v>6.2744395682154492E-3</v>
      </c>
      <c r="V38" s="98">
        <v>6.0695760613706674E-3</v>
      </c>
      <c r="W38" s="98">
        <v>5.4347969300440908E-3</v>
      </c>
      <c r="DA38" s="63" t="s">
        <v>1773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5.5936700744343175E-3</v>
      </c>
      <c r="E39" s="122">
        <v>9.805846116329937E-3</v>
      </c>
      <c r="F39" s="122">
        <v>1.3313301900302672E-2</v>
      </c>
      <c r="G39" s="122">
        <v>1.7608355732707168E-2</v>
      </c>
      <c r="H39" s="122">
        <v>2.0416440158124834E-2</v>
      </c>
      <c r="I39" s="122">
        <v>2.2555068920271912E-2</v>
      </c>
      <c r="J39" s="122">
        <v>2.1966247391450301E-2</v>
      </c>
      <c r="K39" s="122">
        <v>2.3880294643494105E-2</v>
      </c>
      <c r="L39" s="122">
        <v>2.4682078672398348E-2</v>
      </c>
      <c r="M39" s="122">
        <v>2.4229275639185914E-2</v>
      </c>
      <c r="N39" s="122">
        <v>2.586446754244192E-2</v>
      </c>
      <c r="O39" s="122">
        <v>3.0120921960717199E-2</v>
      </c>
      <c r="P39" s="122">
        <v>3.3142168483483822E-2</v>
      </c>
      <c r="Q39" s="122">
        <v>3.2387160608420104E-2</v>
      </c>
      <c r="R39" s="122">
        <v>3.0962499390923107E-2</v>
      </c>
      <c r="S39" s="122">
        <v>3.2179151005552339E-2</v>
      </c>
      <c r="T39" s="122">
        <v>3.523505362069513E-2</v>
      </c>
      <c r="U39" s="122">
        <v>3.6486888772410617E-2</v>
      </c>
      <c r="V39" s="122">
        <v>3.786436676549456E-2</v>
      </c>
      <c r="W39" s="122">
        <v>3.6610379306465497E-2</v>
      </c>
      <c r="DA39" s="130" t="s">
        <v>1774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1775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5.5936700744343175E-3</v>
      </c>
      <c r="E41" s="33">
        <v>9.805846116329937E-3</v>
      </c>
      <c r="F41" s="33">
        <v>1.3313301900302672E-2</v>
      </c>
      <c r="G41" s="33">
        <v>1.7608355732707168E-2</v>
      </c>
      <c r="H41" s="33">
        <v>2.0416440158124834E-2</v>
      </c>
      <c r="I41" s="33">
        <v>2.2555068920271912E-2</v>
      </c>
      <c r="J41" s="33">
        <v>2.1966247391450301E-2</v>
      </c>
      <c r="K41" s="33">
        <v>2.3880294643494105E-2</v>
      </c>
      <c r="L41" s="33">
        <v>2.4682078672398348E-2</v>
      </c>
      <c r="M41" s="33">
        <v>2.4229275639185914E-2</v>
      </c>
      <c r="N41" s="33">
        <v>2.586446754244192E-2</v>
      </c>
      <c r="O41" s="33">
        <v>3.0120921960717199E-2</v>
      </c>
      <c r="P41" s="33">
        <v>3.3142168483483822E-2</v>
      </c>
      <c r="Q41" s="33">
        <v>3.2387160608420104E-2</v>
      </c>
      <c r="R41" s="33">
        <v>3.0962499390923107E-2</v>
      </c>
      <c r="S41" s="33">
        <v>3.2179151005552339E-2</v>
      </c>
      <c r="T41" s="33">
        <v>3.523505362069513E-2</v>
      </c>
      <c r="U41" s="33">
        <v>3.6486888772410617E-2</v>
      </c>
      <c r="V41" s="33">
        <v>3.786436676549456E-2</v>
      </c>
      <c r="W41" s="33">
        <v>3.6610379306465497E-2</v>
      </c>
      <c r="DA41" s="60" t="s">
        <v>1776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398.70412936761278</v>
      </c>
      <c r="C43" s="117">
        <f t="shared" si="14"/>
        <v>379.61336560651051</v>
      </c>
      <c r="D43" s="117">
        <f t="shared" si="14"/>
        <v>338.00446970876453</v>
      </c>
      <c r="E43" s="117">
        <f t="shared" si="14"/>
        <v>319.93137264582731</v>
      </c>
      <c r="F43" s="117">
        <f t="shared" si="14"/>
        <v>227.34847301537269</v>
      </c>
      <c r="G43" s="117">
        <f t="shared" si="14"/>
        <v>339.51384680063501</v>
      </c>
      <c r="H43" s="117">
        <f t="shared" si="14"/>
        <v>253.7589762568395</v>
      </c>
      <c r="I43" s="117">
        <f t="shared" si="14"/>
        <v>212.79865055381583</v>
      </c>
      <c r="J43" s="117">
        <f t="shared" si="14"/>
        <v>184.09781737992199</v>
      </c>
      <c r="K43" s="117">
        <f t="shared" si="14"/>
        <v>164.34600832936957</v>
      </c>
      <c r="L43" s="117">
        <f t="shared" si="14"/>
        <v>147.60255960657796</v>
      </c>
      <c r="M43" s="117">
        <f t="shared" si="14"/>
        <v>132.43800488873734</v>
      </c>
      <c r="N43" s="117">
        <f t="shared" si="14"/>
        <v>141.34095784658615</v>
      </c>
      <c r="O43" s="117">
        <f t="shared" si="14"/>
        <v>149.61919138934456</v>
      </c>
      <c r="P43" s="117">
        <f t="shared" si="14"/>
        <v>138.83723682683345</v>
      </c>
      <c r="Q43" s="117">
        <f t="shared" si="14"/>
        <v>142.17187017790542</v>
      </c>
      <c r="R43" s="117">
        <f t="shared" ref="R43:V43" si="15">R44+R47+R49+R58</f>
        <v>128.37130004738458</v>
      </c>
      <c r="S43" s="117">
        <f t="shared" si="15"/>
        <v>128.61817646866393</v>
      </c>
      <c r="T43" s="117">
        <f t="shared" si="15"/>
        <v>118.94044968929039</v>
      </c>
      <c r="U43" s="117">
        <f t="shared" si="15"/>
        <v>122.36068034593802</v>
      </c>
      <c r="V43" s="117">
        <f t="shared" si="15"/>
        <v>138.25458123526238</v>
      </c>
      <c r="W43" s="117">
        <f t="shared" ref="W43" si="16">W44+W47+W49+W58</f>
        <v>147.55695698026744</v>
      </c>
      <c r="DA43" s="129" t="s">
        <v>1777</v>
      </c>
    </row>
    <row r="44" spans="1:105" ht="12.95" customHeight="1" x14ac:dyDescent="0.25">
      <c r="A44" s="121" t="s">
        <v>57</v>
      </c>
      <c r="B44" s="122">
        <f t="shared" ref="B44:Q44" si="17">SUM(B45:B46)</f>
        <v>368.32526538583301</v>
      </c>
      <c r="C44" s="122">
        <f t="shared" si="17"/>
        <v>352.81520512945872</v>
      </c>
      <c r="D44" s="122">
        <f t="shared" si="17"/>
        <v>314.0727645391641</v>
      </c>
      <c r="E44" s="122">
        <f t="shared" si="17"/>
        <v>297.73415534822476</v>
      </c>
      <c r="F44" s="122">
        <f t="shared" si="17"/>
        <v>210.48827653637349</v>
      </c>
      <c r="G44" s="122">
        <f t="shared" si="17"/>
        <v>317.00911156619304</v>
      </c>
      <c r="H44" s="122">
        <f t="shared" si="17"/>
        <v>236.20370259364611</v>
      </c>
      <c r="I44" s="122">
        <f t="shared" si="17"/>
        <v>197.62426085995898</v>
      </c>
      <c r="J44" s="122">
        <f t="shared" si="17"/>
        <v>171.43799508432798</v>
      </c>
      <c r="K44" s="122">
        <f t="shared" si="17"/>
        <v>152.82036834174846</v>
      </c>
      <c r="L44" s="122">
        <f t="shared" si="17"/>
        <v>138.98576113361</v>
      </c>
      <c r="M44" s="122">
        <f t="shared" si="17"/>
        <v>123.84314680441841</v>
      </c>
      <c r="N44" s="122">
        <f t="shared" si="17"/>
        <v>132.55051020219423</v>
      </c>
      <c r="O44" s="122">
        <f t="shared" si="17"/>
        <v>139.16403103073191</v>
      </c>
      <c r="P44" s="122">
        <f t="shared" si="17"/>
        <v>128.3117971782728</v>
      </c>
      <c r="Q44" s="122">
        <f t="shared" si="17"/>
        <v>130.60868451686903</v>
      </c>
      <c r="R44" s="122">
        <f t="shared" ref="R44:V44" si="18">SUM(R45:R46)</f>
        <v>117.66711168499459</v>
      </c>
      <c r="S44" s="122">
        <f t="shared" si="18"/>
        <v>118.31964978625749</v>
      </c>
      <c r="T44" s="122">
        <f t="shared" si="18"/>
        <v>108.45146794956702</v>
      </c>
      <c r="U44" s="122">
        <f t="shared" si="18"/>
        <v>110.95804732694296</v>
      </c>
      <c r="V44" s="122">
        <f t="shared" si="18"/>
        <v>124.78988863480157</v>
      </c>
      <c r="W44" s="122">
        <f t="shared" ref="W44" si="19">SUM(W45:W46)</f>
        <v>136.16385386942244</v>
      </c>
      <c r="DA44" s="130" t="s">
        <v>1778</v>
      </c>
    </row>
    <row r="45" spans="1:105" ht="12" customHeight="1" x14ac:dyDescent="0.25">
      <c r="A45" s="97" t="s">
        <v>216</v>
      </c>
      <c r="B45" s="98">
        <v>359.62407636130632</v>
      </c>
      <c r="C45" s="98">
        <v>344.6920396574165</v>
      </c>
      <c r="D45" s="98">
        <v>307.03313185074973</v>
      </c>
      <c r="E45" s="98">
        <v>291.21389126043209</v>
      </c>
      <c r="F45" s="98">
        <v>206.02075965336817</v>
      </c>
      <c r="G45" s="98">
        <v>310.33912389496624</v>
      </c>
      <c r="H45" s="98">
        <v>231.37170489990183</v>
      </c>
      <c r="I45" s="98">
        <v>193.66878356440134</v>
      </c>
      <c r="J45" s="98">
        <v>168.05726385093328</v>
      </c>
      <c r="K45" s="98">
        <v>149.86419299388248</v>
      </c>
      <c r="L45" s="98">
        <v>136.31422685135749</v>
      </c>
      <c r="M45" s="98">
        <v>121.5223027635481</v>
      </c>
      <c r="N45" s="98">
        <v>130.08707126834912</v>
      </c>
      <c r="O45" s="98">
        <v>136.64192762195077</v>
      </c>
      <c r="P45" s="98">
        <v>126.02168755859769</v>
      </c>
      <c r="Q45" s="98">
        <v>128.29239995870256</v>
      </c>
      <c r="R45" s="98">
        <v>115.58522177417964</v>
      </c>
      <c r="S45" s="98">
        <v>116.24044748418542</v>
      </c>
      <c r="T45" s="98">
        <v>106.55711046211033</v>
      </c>
      <c r="U45" s="98">
        <v>109.02670986181666</v>
      </c>
      <c r="V45" s="98">
        <v>122.64855841739386</v>
      </c>
      <c r="W45" s="98">
        <v>133.81957303799877</v>
      </c>
      <c r="DA45" s="63" t="s">
        <v>1779</v>
      </c>
    </row>
    <row r="46" spans="1:105" ht="12" customHeight="1" x14ac:dyDescent="0.25">
      <c r="A46" s="97" t="s">
        <v>53</v>
      </c>
      <c r="B46" s="98">
        <v>8.7011890245266894</v>
      </c>
      <c r="C46" s="98">
        <v>8.1231654720422313</v>
      </c>
      <c r="D46" s="98">
        <v>7.039632688414355</v>
      </c>
      <c r="E46" s="98">
        <v>6.5202640877926417</v>
      </c>
      <c r="F46" s="98">
        <v>4.4675168830053247</v>
      </c>
      <c r="G46" s="98">
        <v>6.6699876712268189</v>
      </c>
      <c r="H46" s="98">
        <v>4.831997693744281</v>
      </c>
      <c r="I46" s="98">
        <v>3.9554772955576434</v>
      </c>
      <c r="J46" s="98">
        <v>3.3807312333947008</v>
      </c>
      <c r="K46" s="98">
        <v>2.9561753478659853</v>
      </c>
      <c r="L46" s="98">
        <v>2.6715342822525012</v>
      </c>
      <c r="M46" s="98">
        <v>2.3208440408703144</v>
      </c>
      <c r="N46" s="98">
        <v>2.4634389338451013</v>
      </c>
      <c r="O46" s="98">
        <v>2.5221034087811272</v>
      </c>
      <c r="P46" s="98">
        <v>2.2901096196750985</v>
      </c>
      <c r="Q46" s="98">
        <v>2.3162845581664646</v>
      </c>
      <c r="R46" s="98">
        <v>2.0818899108149442</v>
      </c>
      <c r="S46" s="98">
        <v>2.0792023020720611</v>
      </c>
      <c r="T46" s="98">
        <v>1.8943574874566877</v>
      </c>
      <c r="U46" s="98">
        <v>1.9313374651262998</v>
      </c>
      <c r="V46" s="98">
        <v>2.1413302174077136</v>
      </c>
      <c r="W46" s="98">
        <v>2.3442808314236787</v>
      </c>
      <c r="DA46" s="63" t="s">
        <v>1780</v>
      </c>
    </row>
    <row r="47" spans="1:105" ht="12.95" customHeight="1" x14ac:dyDescent="0.25">
      <c r="A47" s="121" t="s">
        <v>92</v>
      </c>
      <c r="B47" s="122">
        <f t="shared" ref="B47:W47" si="20">B48</f>
        <v>2.1949823229368882E-2</v>
      </c>
      <c r="C47" s="122">
        <f t="shared" si="20"/>
        <v>2.2958708296114114E-2</v>
      </c>
      <c r="D47" s="122">
        <f t="shared" si="20"/>
        <v>2.3214708391151483E-2</v>
      </c>
      <c r="E47" s="122">
        <f t="shared" si="20"/>
        <v>2.0308210697395385E-2</v>
      </c>
      <c r="F47" s="122">
        <f t="shared" si="20"/>
        <v>1.6802067133918793E-2</v>
      </c>
      <c r="G47" s="122">
        <f t="shared" si="20"/>
        <v>1.3804465576214757E-2</v>
      </c>
      <c r="H47" s="122">
        <f t="shared" si="20"/>
        <v>1.062276598397501E-2</v>
      </c>
      <c r="I47" s="122">
        <f t="shared" si="20"/>
        <v>9.041951638305859E-3</v>
      </c>
      <c r="J47" s="122">
        <f t="shared" si="20"/>
        <v>7.8187107184912816E-3</v>
      </c>
      <c r="K47" s="122">
        <f t="shared" si="20"/>
        <v>5.9117930319906153E-3</v>
      </c>
      <c r="L47" s="122">
        <f t="shared" si="20"/>
        <v>6.1121279264748068E-3</v>
      </c>
      <c r="M47" s="122">
        <f t="shared" si="20"/>
        <v>8.3420244002184694E-3</v>
      </c>
      <c r="N47" s="122">
        <f t="shared" si="20"/>
        <v>1.63895844118617E-2</v>
      </c>
      <c r="O47" s="122">
        <f t="shared" si="20"/>
        <v>2.6742684152000342E-2</v>
      </c>
      <c r="P47" s="122">
        <f t="shared" si="20"/>
        <v>3.840037261859848E-2</v>
      </c>
      <c r="Q47" s="122">
        <f t="shared" si="20"/>
        <v>4.0833636443352868E-2</v>
      </c>
      <c r="R47" s="122">
        <f t="shared" si="20"/>
        <v>4.088144523603162E-2</v>
      </c>
      <c r="S47" s="122">
        <f t="shared" si="20"/>
        <v>3.9314406402579528E-2</v>
      </c>
      <c r="T47" s="122">
        <f t="shared" si="20"/>
        <v>3.6654999738438374E-2</v>
      </c>
      <c r="U47" s="122">
        <f t="shared" si="20"/>
        <v>3.0311987079694784E-2</v>
      </c>
      <c r="V47" s="122">
        <f t="shared" si="20"/>
        <v>2.6757009681469282E-2</v>
      </c>
      <c r="W47" s="122">
        <f t="shared" si="20"/>
        <v>2.5003375436996871E-2</v>
      </c>
      <c r="DA47" s="130" t="s">
        <v>1781</v>
      </c>
    </row>
    <row r="48" spans="1:105" ht="12" customHeight="1" x14ac:dyDescent="0.25">
      <c r="A48" s="97" t="s">
        <v>53</v>
      </c>
      <c r="B48" s="98">
        <v>2.1949823229368882E-2</v>
      </c>
      <c r="C48" s="98">
        <v>2.2958708296114114E-2</v>
      </c>
      <c r="D48" s="98">
        <v>2.3214708391151483E-2</v>
      </c>
      <c r="E48" s="98">
        <v>2.0308210697395385E-2</v>
      </c>
      <c r="F48" s="98">
        <v>1.6802067133918793E-2</v>
      </c>
      <c r="G48" s="98">
        <v>1.3804465576214757E-2</v>
      </c>
      <c r="H48" s="98">
        <v>1.062276598397501E-2</v>
      </c>
      <c r="I48" s="98">
        <v>9.041951638305859E-3</v>
      </c>
      <c r="J48" s="98">
        <v>7.8187107184912816E-3</v>
      </c>
      <c r="K48" s="98">
        <v>5.9117930319906153E-3</v>
      </c>
      <c r="L48" s="98">
        <v>6.1121279264748068E-3</v>
      </c>
      <c r="M48" s="98">
        <v>8.3420244002184694E-3</v>
      </c>
      <c r="N48" s="98">
        <v>1.63895844118617E-2</v>
      </c>
      <c r="O48" s="98">
        <v>2.6742684152000342E-2</v>
      </c>
      <c r="P48" s="98">
        <v>3.840037261859848E-2</v>
      </c>
      <c r="Q48" s="98">
        <v>4.0833636443352868E-2</v>
      </c>
      <c r="R48" s="98">
        <v>4.088144523603162E-2</v>
      </c>
      <c r="S48" s="98">
        <v>3.9314406402579528E-2</v>
      </c>
      <c r="T48" s="98">
        <v>3.6654999738438374E-2</v>
      </c>
      <c r="U48" s="98">
        <v>3.0311987079694784E-2</v>
      </c>
      <c r="V48" s="98">
        <v>2.6757009681469282E-2</v>
      </c>
      <c r="W48" s="98">
        <v>2.5003375436996871E-2</v>
      </c>
      <c r="DA48" s="63" t="s">
        <v>1782</v>
      </c>
    </row>
    <row r="49" spans="1:105" ht="12" customHeight="1" x14ac:dyDescent="0.25">
      <c r="A49" s="121" t="s">
        <v>55</v>
      </c>
      <c r="B49" s="122">
        <v>26.32059375167114</v>
      </c>
      <c r="C49" s="122">
        <v>23.027196907157567</v>
      </c>
      <c r="D49" s="122">
        <v>20.502503679245162</v>
      </c>
      <c r="E49" s="122">
        <v>18.974000692753279</v>
      </c>
      <c r="F49" s="122">
        <v>13.889171553378135</v>
      </c>
      <c r="G49" s="122">
        <v>19.46745739529263</v>
      </c>
      <c r="H49" s="122">
        <v>14.803945449834561</v>
      </c>
      <c r="I49" s="122">
        <v>12.751403408332079</v>
      </c>
      <c r="J49" s="122">
        <v>10.701705204230905</v>
      </c>
      <c r="K49" s="122">
        <v>9.6897650842976386</v>
      </c>
      <c r="L49" s="122">
        <v>6.9583116171624768</v>
      </c>
      <c r="M49" s="122">
        <v>7.0609175687699306</v>
      </c>
      <c r="N49" s="122">
        <v>7.2333734505016212</v>
      </c>
      <c r="O49" s="122">
        <v>8.6581223286921354</v>
      </c>
      <c r="P49" s="122">
        <v>8.7052846728316826</v>
      </c>
      <c r="Q49" s="122">
        <v>9.6178784987024244</v>
      </c>
      <c r="R49" s="122">
        <v>8.8774760661899759</v>
      </c>
      <c r="S49" s="122">
        <v>8.3912106650107763</v>
      </c>
      <c r="T49" s="122">
        <v>8.49692140345417</v>
      </c>
      <c r="U49" s="122">
        <v>9.3235762064057539</v>
      </c>
      <c r="V49" s="122">
        <v>11.208109106456702</v>
      </c>
      <c r="W49" s="122">
        <v>9.0415803393807579</v>
      </c>
      <c r="DA49" s="130" t="s">
        <v>1783</v>
      </c>
    </row>
    <row r="50" spans="1:105" ht="12" customHeight="1" x14ac:dyDescent="0.25">
      <c r="A50" s="97" t="s">
        <v>138</v>
      </c>
      <c r="B50" s="98">
        <v>25.379506929030619</v>
      </c>
      <c r="C50" s="98">
        <v>22.191877108587459</v>
      </c>
      <c r="D50" s="98">
        <v>19.757963701217204</v>
      </c>
      <c r="E50" s="98">
        <v>18.294461650477924</v>
      </c>
      <c r="F50" s="98">
        <v>13.288214836911619</v>
      </c>
      <c r="G50" s="98">
        <v>18.852653223550334</v>
      </c>
      <c r="H50" s="98">
        <v>14.257188595511966</v>
      </c>
      <c r="I50" s="98">
        <v>12.268304135024552</v>
      </c>
      <c r="J50" s="98">
        <v>10.31844719028811</v>
      </c>
      <c r="K50" s="98">
        <v>9.3459387233738767</v>
      </c>
      <c r="L50" s="98">
        <v>6.6722570395687137</v>
      </c>
      <c r="M50" s="98">
        <v>6.7892945619226843</v>
      </c>
      <c r="N50" s="98">
        <v>6.9661690738848359</v>
      </c>
      <c r="O50" s="98">
        <v>8.3547308328144716</v>
      </c>
      <c r="P50" s="98">
        <v>8.3988921926030891</v>
      </c>
      <c r="Q50" s="98">
        <v>9.2896060004072432</v>
      </c>
      <c r="R50" s="98">
        <v>8.5428979533677687</v>
      </c>
      <c r="S50" s="98">
        <v>8.0612441975612494</v>
      </c>
      <c r="T50" s="98">
        <v>8.1229780153373845</v>
      </c>
      <c r="U50" s="98">
        <v>8.3890219953291201</v>
      </c>
      <c r="V50" s="98">
        <v>9.5899169457369258</v>
      </c>
      <c r="W50" s="98">
        <v>5.1190139973454398</v>
      </c>
      <c r="DA50" s="63" t="s">
        <v>1784</v>
      </c>
    </row>
    <row r="51" spans="1:105" ht="12" customHeight="1" x14ac:dyDescent="0.25">
      <c r="A51" s="97" t="s">
        <v>137</v>
      </c>
      <c r="B51" s="98">
        <v>2.5372643836845239E-2</v>
      </c>
      <c r="C51" s="98">
        <v>2.1853924274478922E-2</v>
      </c>
      <c r="D51" s="98">
        <v>2.029982074851772E-2</v>
      </c>
      <c r="E51" s="98">
        <v>1.8716025101069254E-2</v>
      </c>
      <c r="F51" s="98">
        <v>1.2961939994820131E-2</v>
      </c>
      <c r="G51" s="98">
        <v>2.1843895698075613E-2</v>
      </c>
      <c r="H51" s="98">
        <v>1.5297493961633369E-2</v>
      </c>
      <c r="I51" s="98">
        <v>1.7722699231996319E-2</v>
      </c>
      <c r="J51" s="98">
        <v>1.762922712793371E-2</v>
      </c>
      <c r="K51" s="98">
        <v>1.590812948125734E-2</v>
      </c>
      <c r="L51" s="98">
        <v>1.0984982338981663E-2</v>
      </c>
      <c r="M51" s="98">
        <v>1.0069682877793917E-2</v>
      </c>
      <c r="N51" s="98">
        <v>1.096501475786771E-2</v>
      </c>
      <c r="O51" s="98">
        <v>1.3227731353388512E-2</v>
      </c>
      <c r="P51" s="98">
        <v>1.318890426240743E-2</v>
      </c>
      <c r="Q51" s="98">
        <v>1.4533943666804765E-2</v>
      </c>
      <c r="R51" s="98">
        <v>1.3566759337331334E-2</v>
      </c>
      <c r="S51" s="98">
        <v>1.2355644012608125E-2</v>
      </c>
      <c r="T51" s="98">
        <v>1.225550398556648E-2</v>
      </c>
      <c r="U51" s="98">
        <v>1.1825635237054183E-2</v>
      </c>
      <c r="V51" s="98">
        <v>1.4883549238309417E-2</v>
      </c>
      <c r="W51" s="98">
        <v>7.336009388309056E-3</v>
      </c>
      <c r="DA51" s="63" t="s">
        <v>1785</v>
      </c>
    </row>
    <row r="52" spans="1:105" ht="12" customHeight="1" x14ac:dyDescent="0.25">
      <c r="A52" s="100" t="s">
        <v>216</v>
      </c>
      <c r="B52" s="101">
        <v>1.5244367525519277E-2</v>
      </c>
      <c r="C52" s="101">
        <v>1.5275638166945668E-2</v>
      </c>
      <c r="D52" s="101">
        <v>1.3905338467416086E-2</v>
      </c>
      <c r="E52" s="101">
        <v>1.2287648116741889E-2</v>
      </c>
      <c r="F52" s="101">
        <v>8.5598372976691574E-3</v>
      </c>
      <c r="G52" s="101">
        <v>1.316863260945572E-2</v>
      </c>
      <c r="H52" s="101">
        <v>9.5528333304224361E-3</v>
      </c>
      <c r="I52" s="101">
        <v>1.0921136235789598E-2</v>
      </c>
      <c r="J52" s="101">
        <v>1.0762338262363802E-2</v>
      </c>
      <c r="K52" s="101">
        <v>9.7834378705913324E-3</v>
      </c>
      <c r="L52" s="101">
        <v>6.5787831421873074E-3</v>
      </c>
      <c r="M52" s="101">
        <v>5.9278361806985773E-3</v>
      </c>
      <c r="N52" s="101">
        <v>6.4138034526443387E-3</v>
      </c>
      <c r="O52" s="101">
        <v>8.1477376413690902E-3</v>
      </c>
      <c r="P52" s="101">
        <v>8.151372777080456E-3</v>
      </c>
      <c r="Q52" s="101">
        <v>9.3753778269762295E-3</v>
      </c>
      <c r="R52" s="101">
        <v>9.1773561480434605E-3</v>
      </c>
      <c r="S52" s="101">
        <v>8.1336159657900697E-3</v>
      </c>
      <c r="T52" s="101">
        <v>8.3983329488691149E-3</v>
      </c>
      <c r="U52" s="101">
        <v>8.1587108076922495E-3</v>
      </c>
      <c r="V52" s="101">
        <v>1.0220727469481349E-2</v>
      </c>
      <c r="W52" s="101">
        <v>5.2623809494919353E-3</v>
      </c>
      <c r="DA52" s="131" t="s">
        <v>1786</v>
      </c>
    </row>
    <row r="53" spans="1:105" ht="12" customHeight="1" x14ac:dyDescent="0.25">
      <c r="A53" s="103" t="s">
        <v>52</v>
      </c>
      <c r="B53" s="104">
        <v>1.0128276311325964E-2</v>
      </c>
      <c r="C53" s="104">
        <v>6.5782861075332558E-3</v>
      </c>
      <c r="D53" s="104">
        <v>6.3944822811016324E-3</v>
      </c>
      <c r="E53" s="104">
        <v>6.4283769843273657E-3</v>
      </c>
      <c r="F53" s="104">
        <v>4.4021026971509739E-3</v>
      </c>
      <c r="G53" s="104">
        <v>8.6752630886198952E-3</v>
      </c>
      <c r="H53" s="104">
        <v>5.7446606312109329E-3</v>
      </c>
      <c r="I53" s="104">
        <v>6.8015629962067201E-3</v>
      </c>
      <c r="J53" s="104">
        <v>6.866888865569909E-3</v>
      </c>
      <c r="K53" s="104">
        <v>6.1246916106660072E-3</v>
      </c>
      <c r="L53" s="104">
        <v>4.4061991967943555E-3</v>
      </c>
      <c r="M53" s="104">
        <v>4.14184669709534E-3</v>
      </c>
      <c r="N53" s="104">
        <v>4.5512113052233712E-3</v>
      </c>
      <c r="O53" s="104">
        <v>5.0799937120194231E-3</v>
      </c>
      <c r="P53" s="104">
        <v>5.0375314853269744E-3</v>
      </c>
      <c r="Q53" s="104">
        <v>5.1585658398285361E-3</v>
      </c>
      <c r="R53" s="104">
        <v>4.3894031892878745E-3</v>
      </c>
      <c r="S53" s="104">
        <v>4.2220280468180564E-3</v>
      </c>
      <c r="T53" s="104">
        <v>3.857171036697366E-3</v>
      </c>
      <c r="U53" s="104">
        <v>3.6669244293619338E-3</v>
      </c>
      <c r="V53" s="104">
        <v>4.6628217688280691E-3</v>
      </c>
      <c r="W53" s="104">
        <v>2.0736284388171203E-3</v>
      </c>
      <c r="DA53" s="132" t="s">
        <v>1787</v>
      </c>
    </row>
    <row r="54" spans="1:105" ht="12" customHeight="1" x14ac:dyDescent="0.25">
      <c r="A54" s="106" t="s">
        <v>122</v>
      </c>
      <c r="B54" s="101">
        <v>0.82964801587684867</v>
      </c>
      <c r="C54" s="101">
        <v>0.73713720152559337</v>
      </c>
      <c r="D54" s="101">
        <v>0.65490952831416083</v>
      </c>
      <c r="E54" s="101">
        <v>0.59804417997819248</v>
      </c>
      <c r="F54" s="101">
        <v>0.53279281220781627</v>
      </c>
      <c r="G54" s="101">
        <v>0.53566531920561633</v>
      </c>
      <c r="H54" s="101">
        <v>0.47936625050001375</v>
      </c>
      <c r="I54" s="101">
        <v>0.41044527371735418</v>
      </c>
      <c r="J54" s="101">
        <v>0.32097633439429268</v>
      </c>
      <c r="K54" s="101">
        <v>0.28671890115633575</v>
      </c>
      <c r="L54" s="101">
        <v>0.23905463373197902</v>
      </c>
      <c r="M54" s="101">
        <v>0.22590366982144905</v>
      </c>
      <c r="N54" s="101">
        <v>0.22028666020199555</v>
      </c>
      <c r="O54" s="101">
        <v>0.24868654378280475</v>
      </c>
      <c r="P54" s="101">
        <v>0.25094571137870503</v>
      </c>
      <c r="Q54" s="101">
        <v>0.27069678607425252</v>
      </c>
      <c r="R54" s="101">
        <v>0.27661277008654467</v>
      </c>
      <c r="S54" s="101">
        <v>0.27527299140490441</v>
      </c>
      <c r="T54" s="101">
        <v>0.31562000845885452</v>
      </c>
      <c r="U54" s="101">
        <v>0.8136721446825802</v>
      </c>
      <c r="V54" s="101">
        <v>1.4095171664620088</v>
      </c>
      <c r="W54" s="101">
        <v>3.4209432707796199</v>
      </c>
      <c r="DA54" s="131" t="s">
        <v>1788</v>
      </c>
    </row>
    <row r="55" spans="1:105" ht="12" customHeight="1" x14ac:dyDescent="0.25">
      <c r="A55" s="107" t="s">
        <v>121</v>
      </c>
      <c r="B55" s="104">
        <v>8.6066162926826201E-2</v>
      </c>
      <c r="C55" s="104">
        <v>7.6328672770035119E-2</v>
      </c>
      <c r="D55" s="104">
        <v>6.9330628965278598E-2</v>
      </c>
      <c r="E55" s="104">
        <v>6.2778837196090301E-2</v>
      </c>
      <c r="F55" s="104">
        <v>5.5201964263879313E-2</v>
      </c>
      <c r="G55" s="104">
        <v>5.7294956838603028E-2</v>
      </c>
      <c r="H55" s="104">
        <v>5.2093109860948034E-2</v>
      </c>
      <c r="I55" s="104">
        <v>5.4931300358176775E-2</v>
      </c>
      <c r="J55" s="104">
        <v>4.4652452420567493E-2</v>
      </c>
      <c r="K55" s="104">
        <v>4.1199330286168678E-2</v>
      </c>
      <c r="L55" s="104">
        <v>3.6014961522802681E-2</v>
      </c>
      <c r="M55" s="104">
        <v>3.5649654148003626E-2</v>
      </c>
      <c r="N55" s="104">
        <v>3.5952701656921486E-2</v>
      </c>
      <c r="O55" s="104">
        <v>4.1477220741469457E-2</v>
      </c>
      <c r="P55" s="104">
        <v>4.2257864587482652E-2</v>
      </c>
      <c r="Q55" s="104">
        <v>4.3041768554123228E-2</v>
      </c>
      <c r="R55" s="104">
        <v>4.4398583398332359E-2</v>
      </c>
      <c r="S55" s="104">
        <v>4.2337832032014994E-2</v>
      </c>
      <c r="T55" s="104">
        <v>4.6067875672365033E-2</v>
      </c>
      <c r="U55" s="104">
        <v>0.10905643115699967</v>
      </c>
      <c r="V55" s="104">
        <v>0.19379144501945875</v>
      </c>
      <c r="W55" s="104">
        <v>0.4942870618673898</v>
      </c>
      <c r="DA55" s="132" t="s">
        <v>1789</v>
      </c>
    </row>
    <row r="56" spans="1:105" ht="12" customHeight="1" x14ac:dyDescent="0.25">
      <c r="A56" s="108" t="s">
        <v>53</v>
      </c>
      <c r="B56" s="98">
        <v>5.170973807585251E-2</v>
      </c>
      <c r="C56" s="98">
        <v>5.3351265099880869E-2</v>
      </c>
      <c r="D56" s="98">
        <v>4.7490404468149887E-2</v>
      </c>
      <c r="E56" s="98">
        <v>4.1215462415870686E-2</v>
      </c>
      <c r="F56" s="98">
        <v>3.6453776919154864E-2</v>
      </c>
      <c r="G56" s="98">
        <v>3.4530217426155557E-2</v>
      </c>
      <c r="H56" s="98">
        <v>3.2528171133969816E-2</v>
      </c>
      <c r="I56" s="98">
        <v>3.3854673233245092E-2</v>
      </c>
      <c r="J56" s="98">
        <v>2.7257354523488327E-2</v>
      </c>
      <c r="K56" s="98">
        <v>2.5333038512222031E-2</v>
      </c>
      <c r="L56" s="98">
        <v>2.1568197941045419E-2</v>
      </c>
      <c r="M56" s="98">
        <v>2.0983914761459607E-2</v>
      </c>
      <c r="N56" s="98">
        <v>2.1029783599205525E-2</v>
      </c>
      <c r="O56" s="98">
        <v>2.5546537236979278E-2</v>
      </c>
      <c r="P56" s="98">
        <v>2.6115850612744483E-2</v>
      </c>
      <c r="Q56" s="98">
        <v>2.7763233187572203E-2</v>
      </c>
      <c r="R56" s="98">
        <v>3.0032837221865581E-2</v>
      </c>
      <c r="S56" s="98">
        <v>2.7869878601199286E-2</v>
      </c>
      <c r="T56" s="98">
        <v>3.1568819755733127E-2</v>
      </c>
      <c r="U56" s="98">
        <v>7.523941906840681E-2</v>
      </c>
      <c r="V56" s="98">
        <v>0.13302897480541095</v>
      </c>
      <c r="W56" s="98">
        <v>0.35452048992648655</v>
      </c>
      <c r="DA56" s="63" t="s">
        <v>1790</v>
      </c>
    </row>
    <row r="57" spans="1:105" ht="12" customHeight="1" x14ac:dyDescent="0.25">
      <c r="A57" s="108" t="s">
        <v>52</v>
      </c>
      <c r="B57" s="98">
        <v>3.4356424850973684E-2</v>
      </c>
      <c r="C57" s="98">
        <v>2.2977407670154246E-2</v>
      </c>
      <c r="D57" s="98">
        <v>2.1840224497128708E-2</v>
      </c>
      <c r="E57" s="98">
        <v>2.1563374780219614E-2</v>
      </c>
      <c r="F57" s="98">
        <v>1.8748187344724446E-2</v>
      </c>
      <c r="G57" s="98">
        <v>2.2764739412447475E-2</v>
      </c>
      <c r="H57" s="98">
        <v>1.9564938726978221E-2</v>
      </c>
      <c r="I57" s="98">
        <v>2.1076627124931684E-2</v>
      </c>
      <c r="J57" s="98">
        <v>1.7395097897079166E-2</v>
      </c>
      <c r="K57" s="98">
        <v>1.5866291773946644E-2</v>
      </c>
      <c r="L57" s="98">
        <v>1.444676358175726E-2</v>
      </c>
      <c r="M57" s="98">
        <v>1.4665739386544018E-2</v>
      </c>
      <c r="N57" s="98">
        <v>1.4922918057715959E-2</v>
      </c>
      <c r="O57" s="98">
        <v>1.593068350449018E-2</v>
      </c>
      <c r="P57" s="98">
        <v>1.6142013974738172E-2</v>
      </c>
      <c r="Q57" s="98">
        <v>1.5278535366551022E-2</v>
      </c>
      <c r="R57" s="98">
        <v>1.4365746176466777E-2</v>
      </c>
      <c r="S57" s="98">
        <v>1.4467953430815705E-2</v>
      </c>
      <c r="T57" s="98">
        <v>1.4499055916631903E-2</v>
      </c>
      <c r="U57" s="98">
        <v>3.381701208859287E-2</v>
      </c>
      <c r="V57" s="98">
        <v>6.0762470214047792E-2</v>
      </c>
      <c r="W57" s="98">
        <v>0.13976657194090328</v>
      </c>
      <c r="DA57" s="63" t="s">
        <v>1791</v>
      </c>
    </row>
    <row r="58" spans="1:105" ht="12" customHeight="1" x14ac:dyDescent="0.25">
      <c r="A58" s="121" t="s">
        <v>54</v>
      </c>
      <c r="B58" s="122">
        <v>4.0363204068792893</v>
      </c>
      <c r="C58" s="122">
        <v>3.7480048615980546</v>
      </c>
      <c r="D58" s="122">
        <v>3.4059867819641445</v>
      </c>
      <c r="E58" s="122">
        <v>3.2029083941518639</v>
      </c>
      <c r="F58" s="122">
        <v>2.9542228584871455</v>
      </c>
      <c r="G58" s="122">
        <v>3.0234733735730952</v>
      </c>
      <c r="H58" s="122">
        <v>2.7407054473748445</v>
      </c>
      <c r="I58" s="122">
        <v>2.4139443338864992</v>
      </c>
      <c r="J58" s="122">
        <v>1.9502983806446139</v>
      </c>
      <c r="K58" s="122">
        <v>1.8299631102914553</v>
      </c>
      <c r="L58" s="122">
        <v>1.6523747278790044</v>
      </c>
      <c r="M58" s="122">
        <v>1.5255984911487666</v>
      </c>
      <c r="N58" s="122">
        <v>1.540684609478447</v>
      </c>
      <c r="O58" s="122">
        <v>1.7702953457685262</v>
      </c>
      <c r="P58" s="122">
        <v>1.7817546031103697</v>
      </c>
      <c r="Q58" s="122">
        <v>1.9044735258905987</v>
      </c>
      <c r="R58" s="122">
        <v>1.7858308509639829</v>
      </c>
      <c r="S58" s="122">
        <v>1.8680016109931024</v>
      </c>
      <c r="T58" s="122">
        <v>1.955405336530766</v>
      </c>
      <c r="U58" s="122">
        <v>2.0487448255095968</v>
      </c>
      <c r="V58" s="122">
        <v>2.2298264843226487</v>
      </c>
      <c r="W58" s="122">
        <v>2.3265193960272676</v>
      </c>
      <c r="DA58" s="130" t="s">
        <v>1792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1793</v>
      </c>
    </row>
    <row r="60" spans="1:105" ht="12" customHeight="1" x14ac:dyDescent="0.25">
      <c r="A60" s="109" t="s">
        <v>120</v>
      </c>
      <c r="B60" s="33">
        <v>4.0363204068792893</v>
      </c>
      <c r="C60" s="33">
        <v>3.7480048615980546</v>
      </c>
      <c r="D60" s="33">
        <v>3.4059867819641445</v>
      </c>
      <c r="E60" s="33">
        <v>3.2029083941518639</v>
      </c>
      <c r="F60" s="33">
        <v>2.9542228584871455</v>
      </c>
      <c r="G60" s="33">
        <v>3.0234733735730952</v>
      </c>
      <c r="H60" s="33">
        <v>2.7407054473748445</v>
      </c>
      <c r="I60" s="33">
        <v>2.4139443338864992</v>
      </c>
      <c r="J60" s="33">
        <v>1.9502983806446139</v>
      </c>
      <c r="K60" s="33">
        <v>1.8299631102914553</v>
      </c>
      <c r="L60" s="33">
        <v>1.6523747278790044</v>
      </c>
      <c r="M60" s="33">
        <v>1.5255984911487666</v>
      </c>
      <c r="N60" s="33">
        <v>1.540684609478447</v>
      </c>
      <c r="O60" s="33">
        <v>1.7702953457685262</v>
      </c>
      <c r="P60" s="33">
        <v>1.7817546031103697</v>
      </c>
      <c r="Q60" s="33">
        <v>1.9044735258905987</v>
      </c>
      <c r="R60" s="33">
        <v>1.7858308509639829</v>
      </c>
      <c r="S60" s="33">
        <v>1.8680016109931024</v>
      </c>
      <c r="T60" s="33">
        <v>1.955405336530766</v>
      </c>
      <c r="U60" s="33">
        <v>2.0487448255095968</v>
      </c>
      <c r="V60" s="33">
        <v>2.2298264843226487</v>
      </c>
      <c r="W60" s="33">
        <v>2.3265193960272676</v>
      </c>
      <c r="DA60" s="60" t="s">
        <v>1794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51.381532115336107</v>
      </c>
      <c r="C62" s="117">
        <f t="shared" si="21"/>
        <v>59.957593500399142</v>
      </c>
      <c r="D62" s="117">
        <f t="shared" si="21"/>
        <v>38.258138779445211</v>
      </c>
      <c r="E62" s="117">
        <f t="shared" si="21"/>
        <v>34.634805918157994</v>
      </c>
      <c r="F62" s="117">
        <f t="shared" si="21"/>
        <v>34.847498010047481</v>
      </c>
      <c r="G62" s="117">
        <f t="shared" si="21"/>
        <v>35.541097043785868</v>
      </c>
      <c r="H62" s="117">
        <f t="shared" si="21"/>
        <v>28.453670333623453</v>
      </c>
      <c r="I62" s="117">
        <f t="shared" si="21"/>
        <v>29.278433376737119</v>
      </c>
      <c r="J62" s="117">
        <f t="shared" si="21"/>
        <v>63.517814518452724</v>
      </c>
      <c r="K62" s="117">
        <f t="shared" si="21"/>
        <v>83.490151582359658</v>
      </c>
      <c r="L62" s="117">
        <f t="shared" si="21"/>
        <v>89.649503197385798</v>
      </c>
      <c r="M62" s="117">
        <f t="shared" si="21"/>
        <v>50.422641270696523</v>
      </c>
      <c r="N62" s="117">
        <f t="shared" si="21"/>
        <v>47.019218524405005</v>
      </c>
      <c r="O62" s="117">
        <f t="shared" si="21"/>
        <v>43.871816721141137</v>
      </c>
      <c r="P62" s="117">
        <f t="shared" si="21"/>
        <v>44.917262681902862</v>
      </c>
      <c r="Q62" s="117">
        <f t="shared" si="21"/>
        <v>46.483292436464836</v>
      </c>
      <c r="R62" s="117">
        <f t="shared" ref="R62:V62" si="22">R63+R66+R68+R77</f>
        <v>51.179391799148476</v>
      </c>
      <c r="S62" s="117">
        <f t="shared" si="22"/>
        <v>37.947920062541833</v>
      </c>
      <c r="T62" s="117">
        <f t="shared" si="22"/>
        <v>31.60802335531077</v>
      </c>
      <c r="U62" s="117">
        <f t="shared" si="22"/>
        <v>29.592246745654887</v>
      </c>
      <c r="V62" s="117">
        <f t="shared" si="22"/>
        <v>12.40081952837882</v>
      </c>
      <c r="W62" s="117">
        <f t="shared" ref="W62" si="23">W63+W66+W68+W77</f>
        <v>19.435553785148507</v>
      </c>
      <c r="DA62" s="129" t="s">
        <v>1795</v>
      </c>
    </row>
    <row r="63" spans="1:105" ht="12.95" customHeight="1" x14ac:dyDescent="0.25">
      <c r="A63" s="121" t="s">
        <v>57</v>
      </c>
      <c r="B63" s="122">
        <f t="shared" ref="B63:Q63" si="24">SUM(B64:B65)</f>
        <v>47.44167429610539</v>
      </c>
      <c r="C63" s="122">
        <f t="shared" si="24"/>
        <v>55.741603215002939</v>
      </c>
      <c r="D63" s="122">
        <f t="shared" si="24"/>
        <v>35.536938726385387</v>
      </c>
      <c r="E63" s="122">
        <f t="shared" si="24"/>
        <v>32.214324225158826</v>
      </c>
      <c r="F63" s="122">
        <f t="shared" si="24"/>
        <v>32.35186296408326</v>
      </c>
      <c r="G63" s="122">
        <f t="shared" si="24"/>
        <v>33.132206550505337</v>
      </c>
      <c r="H63" s="122">
        <f t="shared" si="24"/>
        <v>26.472597131685813</v>
      </c>
      <c r="I63" s="122">
        <f t="shared" si="24"/>
        <v>27.171406209882065</v>
      </c>
      <c r="J63" s="122">
        <f t="shared" si="24"/>
        <v>59.159181242163044</v>
      </c>
      <c r="K63" s="122">
        <f t="shared" si="24"/>
        <v>77.649242127249394</v>
      </c>
      <c r="L63" s="122">
        <f t="shared" si="24"/>
        <v>84.558094398794253</v>
      </c>
      <c r="M63" s="122">
        <f t="shared" si="24"/>
        <v>47.158336624650289</v>
      </c>
      <c r="N63" s="122">
        <f t="shared" si="24"/>
        <v>44.094038459750067</v>
      </c>
      <c r="O63" s="122">
        <f t="shared" si="24"/>
        <v>40.779072516835178</v>
      </c>
      <c r="P63" s="122">
        <f t="shared" si="24"/>
        <v>41.504327301220286</v>
      </c>
      <c r="Q63" s="122">
        <f t="shared" si="24"/>
        <v>42.677872778105865</v>
      </c>
      <c r="R63" s="122">
        <f t="shared" ref="R63:V63" si="25">SUM(R64:R65)</f>
        <v>46.971701631954623</v>
      </c>
      <c r="S63" s="122">
        <f t="shared" si="25"/>
        <v>34.921394188792462</v>
      </c>
      <c r="T63" s="122">
        <f t="shared" si="25"/>
        <v>28.861870758289779</v>
      </c>
      <c r="U63" s="122">
        <f t="shared" si="25"/>
        <v>26.946679011726815</v>
      </c>
      <c r="V63" s="122">
        <f t="shared" si="25"/>
        <v>11.274089520139855</v>
      </c>
      <c r="W63" s="122">
        <f t="shared" ref="W63" si="26">SUM(W64:W65)</f>
        <v>17.72179130233765</v>
      </c>
      <c r="DA63" s="130" t="s">
        <v>1796</v>
      </c>
    </row>
    <row r="64" spans="1:105" ht="12" customHeight="1" x14ac:dyDescent="0.25">
      <c r="A64" s="97" t="s">
        <v>217</v>
      </c>
      <c r="B64" s="98">
        <v>46.320928546399564</v>
      </c>
      <c r="C64" s="98">
        <v>54.458216728226539</v>
      </c>
      <c r="D64" s="98">
        <v>34.740413131842004</v>
      </c>
      <c r="E64" s="98">
        <v>31.50884284996307</v>
      </c>
      <c r="F64" s="98">
        <v>31.665209548667317</v>
      </c>
      <c r="G64" s="98">
        <v>32.435092804718671</v>
      </c>
      <c r="H64" s="98">
        <v>25.931049616201744</v>
      </c>
      <c r="I64" s="98">
        <v>26.627566704125623</v>
      </c>
      <c r="J64" s="98">
        <v>57.992571170288016</v>
      </c>
      <c r="K64" s="98">
        <v>76.147185969108705</v>
      </c>
      <c r="L64" s="98">
        <v>82.932749139065379</v>
      </c>
      <c r="M64" s="98">
        <v>46.27458045923629</v>
      </c>
      <c r="N64" s="98">
        <v>43.274554846095796</v>
      </c>
      <c r="O64" s="98">
        <v>40.040023518039433</v>
      </c>
      <c r="P64" s="98">
        <v>40.763557852884922</v>
      </c>
      <c r="Q64" s="98">
        <v>41.921000460947262</v>
      </c>
      <c r="R64" s="98">
        <v>46.140629038083461</v>
      </c>
      <c r="S64" s="98">
        <v>34.307729059457905</v>
      </c>
      <c r="T64" s="98">
        <v>28.357730961875049</v>
      </c>
      <c r="U64" s="98">
        <v>26.477644705609901</v>
      </c>
      <c r="V64" s="98">
        <v>11.080631950561557</v>
      </c>
      <c r="W64" s="98">
        <v>17.416682020630617</v>
      </c>
      <c r="DA64" s="63" t="s">
        <v>1797</v>
      </c>
    </row>
    <row r="65" spans="1:105" ht="12" customHeight="1" x14ac:dyDescent="0.25">
      <c r="A65" s="97" t="s">
        <v>53</v>
      </c>
      <c r="B65" s="98">
        <v>1.1207457497058244</v>
      </c>
      <c r="C65" s="98">
        <v>1.2833864867763976</v>
      </c>
      <c r="D65" s="98">
        <v>0.79652559454337957</v>
      </c>
      <c r="E65" s="98">
        <v>0.70548137519575316</v>
      </c>
      <c r="F65" s="98">
        <v>0.6866534154159446</v>
      </c>
      <c r="G65" s="98">
        <v>0.69711374578666307</v>
      </c>
      <c r="H65" s="98">
        <v>0.54154751548407043</v>
      </c>
      <c r="I65" s="98">
        <v>0.54383950575644302</v>
      </c>
      <c r="J65" s="98">
        <v>1.1666100718750276</v>
      </c>
      <c r="K65" s="98">
        <v>1.5020561581406893</v>
      </c>
      <c r="L65" s="98">
        <v>1.6253452597288696</v>
      </c>
      <c r="M65" s="98">
        <v>0.88375616541400004</v>
      </c>
      <c r="N65" s="98">
        <v>0.8194836136542718</v>
      </c>
      <c r="O65" s="98">
        <v>0.73904899879574792</v>
      </c>
      <c r="P65" s="98">
        <v>0.74076944833536584</v>
      </c>
      <c r="Q65" s="98">
        <v>0.75687231715860226</v>
      </c>
      <c r="R65" s="98">
        <v>0.83107259387116184</v>
      </c>
      <c r="S65" s="98">
        <v>0.61366512933455752</v>
      </c>
      <c r="T65" s="98">
        <v>0.50413979641473161</v>
      </c>
      <c r="U65" s="98">
        <v>0.4690343061169146</v>
      </c>
      <c r="V65" s="98">
        <v>0.19345756957829738</v>
      </c>
      <c r="W65" s="98">
        <v>0.30510928170703405</v>
      </c>
      <c r="DA65" s="63" t="s">
        <v>1798</v>
      </c>
    </row>
    <row r="66" spans="1:105" ht="12.95" customHeight="1" x14ac:dyDescent="0.25">
      <c r="A66" s="121" t="s">
        <v>92</v>
      </c>
      <c r="B66" s="122">
        <f t="shared" ref="B66:W66" si="27">B67</f>
        <v>3.0383325815555888E-3</v>
      </c>
      <c r="C66" s="122">
        <f t="shared" si="27"/>
        <v>3.1741184987106028E-3</v>
      </c>
      <c r="D66" s="122">
        <f t="shared" si="27"/>
        <v>3.1651240559446903E-3</v>
      </c>
      <c r="E66" s="122">
        <f t="shared" si="27"/>
        <v>2.7839231459427793E-3</v>
      </c>
      <c r="F66" s="122">
        <f t="shared" si="27"/>
        <v>2.2888457292982974E-3</v>
      </c>
      <c r="G66" s="122">
        <f t="shared" si="27"/>
        <v>1.7385182994039679E-3</v>
      </c>
      <c r="H66" s="122">
        <f t="shared" si="27"/>
        <v>1.2779137094993762E-3</v>
      </c>
      <c r="I66" s="122">
        <f t="shared" si="27"/>
        <v>1.8132856952612427E-3</v>
      </c>
      <c r="J66" s="122">
        <f t="shared" si="27"/>
        <v>2.9324344903750047E-3</v>
      </c>
      <c r="K66" s="122">
        <f t="shared" si="27"/>
        <v>6.1331569959506291E-3</v>
      </c>
      <c r="L66" s="122">
        <f t="shared" si="27"/>
        <v>9.9968680112940047E-3</v>
      </c>
      <c r="M66" s="122">
        <f t="shared" si="27"/>
        <v>1.0752737121024267E-2</v>
      </c>
      <c r="N66" s="122">
        <f t="shared" si="27"/>
        <v>1.0812830586809872E-2</v>
      </c>
      <c r="O66" s="122">
        <f t="shared" si="27"/>
        <v>1.041164905487864E-2</v>
      </c>
      <c r="P66" s="122">
        <f t="shared" si="27"/>
        <v>1.0342853744947532E-2</v>
      </c>
      <c r="Q66" s="122">
        <f t="shared" si="27"/>
        <v>8.3432497827033783E-3</v>
      </c>
      <c r="R66" s="122">
        <f t="shared" si="27"/>
        <v>6.5266846653419764E-3</v>
      </c>
      <c r="S66" s="122">
        <f t="shared" si="27"/>
        <v>4.1689504853254494E-3</v>
      </c>
      <c r="T66" s="122">
        <f t="shared" si="27"/>
        <v>2.4827310485541075E-3</v>
      </c>
      <c r="U66" s="122">
        <f t="shared" si="27"/>
        <v>1.5082168703739207E-3</v>
      </c>
      <c r="V66" s="122">
        <f t="shared" si="27"/>
        <v>1.1714093042517987E-3</v>
      </c>
      <c r="W66" s="122">
        <f t="shared" si="27"/>
        <v>9.009406489733999E-4</v>
      </c>
      <c r="DA66" s="130" t="s">
        <v>1799</v>
      </c>
    </row>
    <row r="67" spans="1:105" ht="12" customHeight="1" x14ac:dyDescent="0.25">
      <c r="A67" s="97" t="s">
        <v>53</v>
      </c>
      <c r="B67" s="98">
        <v>3.0383325815555888E-3</v>
      </c>
      <c r="C67" s="98">
        <v>3.1741184987106028E-3</v>
      </c>
      <c r="D67" s="98">
        <v>3.1651240559446903E-3</v>
      </c>
      <c r="E67" s="98">
        <v>2.7839231459427793E-3</v>
      </c>
      <c r="F67" s="98">
        <v>2.2888457292982974E-3</v>
      </c>
      <c r="G67" s="98">
        <v>1.7385182994039679E-3</v>
      </c>
      <c r="H67" s="98">
        <v>1.2779137094993762E-3</v>
      </c>
      <c r="I67" s="98">
        <v>1.8132856952612427E-3</v>
      </c>
      <c r="J67" s="98">
        <v>2.9324344903750047E-3</v>
      </c>
      <c r="K67" s="98">
        <v>6.1331569959506291E-3</v>
      </c>
      <c r="L67" s="98">
        <v>9.9968680112940047E-3</v>
      </c>
      <c r="M67" s="98">
        <v>1.0752737121024267E-2</v>
      </c>
      <c r="N67" s="98">
        <v>1.0812830586809872E-2</v>
      </c>
      <c r="O67" s="98">
        <v>1.041164905487864E-2</v>
      </c>
      <c r="P67" s="98">
        <v>1.0342853744947532E-2</v>
      </c>
      <c r="Q67" s="98">
        <v>8.3432497827033783E-3</v>
      </c>
      <c r="R67" s="98">
        <v>6.5266846653419764E-3</v>
      </c>
      <c r="S67" s="98">
        <v>4.1689504853254494E-3</v>
      </c>
      <c r="T67" s="98">
        <v>2.4827310485541075E-3</v>
      </c>
      <c r="U67" s="98">
        <v>1.5082168703739207E-3</v>
      </c>
      <c r="V67" s="98">
        <v>1.1714093042517987E-3</v>
      </c>
      <c r="W67" s="98">
        <v>9.009406489733999E-4</v>
      </c>
      <c r="DA67" s="63" t="s">
        <v>1800</v>
      </c>
    </row>
    <row r="68" spans="1:105" ht="12" customHeight="1" x14ac:dyDescent="0.25">
      <c r="A68" s="121" t="s">
        <v>55</v>
      </c>
      <c r="B68" s="122">
        <v>3.3984718429427367</v>
      </c>
      <c r="C68" s="122">
        <v>3.623578346895413</v>
      </c>
      <c r="D68" s="122">
        <v>2.3298316153677288</v>
      </c>
      <c r="E68" s="122">
        <v>2.0620217144070754</v>
      </c>
      <c r="F68" s="122">
        <v>2.1171009704681425</v>
      </c>
      <c r="G68" s="122">
        <v>2.0423934344465482</v>
      </c>
      <c r="H68" s="122">
        <v>1.6717288326589856</v>
      </c>
      <c r="I68" s="122">
        <v>1.7768852169865237</v>
      </c>
      <c r="J68" s="122">
        <v>3.6803463966183338</v>
      </c>
      <c r="K68" s="122">
        <v>4.8961044480679643</v>
      </c>
      <c r="L68" s="122">
        <v>4.1990554995733813</v>
      </c>
      <c r="M68" s="122">
        <v>2.6997857893589239</v>
      </c>
      <c r="N68" s="122">
        <v>2.4128897975646857</v>
      </c>
      <c r="O68" s="122">
        <v>2.5446173119941009</v>
      </c>
      <c r="P68" s="122">
        <v>2.8163165040906568</v>
      </c>
      <c r="Q68" s="122">
        <v>3.1442119311471468</v>
      </c>
      <c r="R68" s="122">
        <v>3.5250690526514141</v>
      </c>
      <c r="S68" s="122">
        <v>2.4727607842251387</v>
      </c>
      <c r="T68" s="122">
        <v>2.2455092975178079</v>
      </c>
      <c r="U68" s="122">
        <v>2.166725188097272</v>
      </c>
      <c r="V68" s="122">
        <v>0.91194718712712985</v>
      </c>
      <c r="W68" s="122">
        <v>1.4107222072799035</v>
      </c>
      <c r="DA68" s="130" t="s">
        <v>1801</v>
      </c>
    </row>
    <row r="69" spans="1:105" ht="12" customHeight="1" x14ac:dyDescent="0.25">
      <c r="A69" s="97" t="s">
        <v>134</v>
      </c>
      <c r="B69" s="98">
        <v>3.2690717226370727</v>
      </c>
      <c r="C69" s="98">
        <v>3.5058469822263665</v>
      </c>
      <c r="D69" s="98">
        <v>2.2354133032705121</v>
      </c>
      <c r="E69" s="98">
        <v>1.979325250918071</v>
      </c>
      <c r="F69" s="98">
        <v>2.0420662069623656</v>
      </c>
      <c r="G69" s="98">
        <v>1.9704612121303424</v>
      </c>
      <c r="H69" s="98">
        <v>1.5975235236913699</v>
      </c>
      <c r="I69" s="98">
        <v>1.6868966139954056</v>
      </c>
      <c r="J69" s="98">
        <v>3.5598488126109737</v>
      </c>
      <c r="K69" s="98">
        <v>4.7475615213228357</v>
      </c>
      <c r="L69" s="98">
        <v>4.0585607470686487</v>
      </c>
      <c r="M69" s="98">
        <v>2.5844916586242461</v>
      </c>
      <c r="N69" s="98">
        <v>2.3165807167632715</v>
      </c>
      <c r="O69" s="98">
        <v>2.4474680777368776</v>
      </c>
      <c r="P69" s="98">
        <v>2.7163080189605049</v>
      </c>
      <c r="Q69" s="98">
        <v>3.0352619046424993</v>
      </c>
      <c r="R69" s="98">
        <v>3.4098666733276488</v>
      </c>
      <c r="S69" s="98">
        <v>2.3789113210882742</v>
      </c>
      <c r="T69" s="98">
        <v>2.1607903372720894</v>
      </c>
      <c r="U69" s="98">
        <v>2.096279353007696</v>
      </c>
      <c r="V69" s="98">
        <v>0.86558461318377078</v>
      </c>
      <c r="W69" s="98">
        <v>1.3657803286610826</v>
      </c>
      <c r="DA69" s="63" t="s">
        <v>1802</v>
      </c>
    </row>
    <row r="70" spans="1:105" ht="12" customHeight="1" x14ac:dyDescent="0.25">
      <c r="A70" s="97" t="s">
        <v>133</v>
      </c>
      <c r="B70" s="98">
        <v>3.0433460952331822E-3</v>
      </c>
      <c r="C70" s="98">
        <v>3.8816977218753389E-3</v>
      </c>
      <c r="D70" s="98">
        <v>2.5362355916842879E-3</v>
      </c>
      <c r="E70" s="98">
        <v>2.2332596634198551E-3</v>
      </c>
      <c r="F70" s="98">
        <v>2.3735354054169569E-3</v>
      </c>
      <c r="G70" s="98">
        <v>2.3316619212213549E-3</v>
      </c>
      <c r="H70" s="98">
        <v>1.8482969973800804E-3</v>
      </c>
      <c r="I70" s="98">
        <v>1.7745195389227437E-3</v>
      </c>
      <c r="J70" s="98">
        <v>6.6109529683188728E-3</v>
      </c>
      <c r="K70" s="98">
        <v>9.3623287470542878E-3</v>
      </c>
      <c r="L70" s="98">
        <v>7.8102293107079621E-3</v>
      </c>
      <c r="M70" s="98">
        <v>4.8227589043502604E-3</v>
      </c>
      <c r="N70" s="98">
        <v>4.4014544179478907E-3</v>
      </c>
      <c r="O70" s="98">
        <v>4.6649448985740822E-3</v>
      </c>
      <c r="P70" s="98">
        <v>4.9410633058147874E-3</v>
      </c>
      <c r="Q70" s="98">
        <v>5.3040725344816204E-3</v>
      </c>
      <c r="R70" s="98">
        <v>5.9736655573061175E-3</v>
      </c>
      <c r="S70" s="98">
        <v>4.056060257458638E-3</v>
      </c>
      <c r="T70" s="98">
        <v>3.7069708173551627E-3</v>
      </c>
      <c r="U70" s="98">
        <v>3.6294122254763713E-3</v>
      </c>
      <c r="V70" s="98">
        <v>1.4500156589294893E-3</v>
      </c>
      <c r="W70" s="98">
        <v>2.3278805699668724E-3</v>
      </c>
      <c r="DA70" s="63" t="s">
        <v>1803</v>
      </c>
    </row>
    <row r="71" spans="1:105" ht="12" customHeight="1" x14ac:dyDescent="0.25">
      <c r="A71" s="100" t="s">
        <v>217</v>
      </c>
      <c r="B71" s="101">
        <v>1.8283340726750401E-3</v>
      </c>
      <c r="C71" s="101">
        <v>2.7134964407204993E-3</v>
      </c>
      <c r="D71" s="101">
        <v>1.7374662773964368E-3</v>
      </c>
      <c r="E71" s="101">
        <v>1.4663633914621603E-3</v>
      </c>
      <c r="F71" s="101">
        <v>1.5677315912924845E-3</v>
      </c>
      <c r="G71" s="101">
        <v>1.4056248557989595E-3</v>
      </c>
      <c r="H71" s="101">
        <v>1.1542966478542923E-3</v>
      </c>
      <c r="I71" s="101">
        <v>1.0930528075033792E-3</v>
      </c>
      <c r="J71" s="101">
        <v>4.0376721970024499E-3</v>
      </c>
      <c r="K71" s="101">
        <v>5.762033524999894E-3</v>
      </c>
      <c r="L71" s="101">
        <v>4.6806072354278628E-3</v>
      </c>
      <c r="M71" s="101">
        <v>2.8406845361260689E-3</v>
      </c>
      <c r="N71" s="101">
        <v>2.5761561349914282E-3</v>
      </c>
      <c r="O71" s="101">
        <v>2.874824343930181E-3</v>
      </c>
      <c r="P71" s="101">
        <v>3.054824690987664E-3</v>
      </c>
      <c r="Q71" s="101">
        <v>3.4224331407091716E-3</v>
      </c>
      <c r="R71" s="101">
        <v>4.041956824334508E-3</v>
      </c>
      <c r="S71" s="101">
        <v>2.670880035062839E-3</v>
      </c>
      <c r="T71" s="101">
        <v>2.5411790667978005E-3</v>
      </c>
      <c r="U71" s="101">
        <v>2.5049724416748667E-3</v>
      </c>
      <c r="V71" s="101">
        <v>9.9572784782208279E-4</v>
      </c>
      <c r="W71" s="101">
        <v>1.6701738388685402E-3</v>
      </c>
      <c r="DA71" s="131" t="s">
        <v>1804</v>
      </c>
    </row>
    <row r="72" spans="1:105" ht="12" customHeight="1" x14ac:dyDescent="0.25">
      <c r="A72" s="103" t="s">
        <v>52</v>
      </c>
      <c r="B72" s="104">
        <v>1.2150120225581419E-3</v>
      </c>
      <c r="C72" s="104">
        <v>1.1682012811548396E-3</v>
      </c>
      <c r="D72" s="104">
        <v>7.9876931428785102E-4</v>
      </c>
      <c r="E72" s="104">
        <v>7.6689627195769474E-4</v>
      </c>
      <c r="F72" s="104">
        <v>8.0580381412447238E-4</v>
      </c>
      <c r="G72" s="104">
        <v>9.2603706542239558E-4</v>
      </c>
      <c r="H72" s="104">
        <v>6.9400034952578804E-4</v>
      </c>
      <c r="I72" s="104">
        <v>6.8146673141936457E-4</v>
      </c>
      <c r="J72" s="104">
        <v>2.5732807713164229E-3</v>
      </c>
      <c r="K72" s="104">
        <v>3.6002952220543934E-3</v>
      </c>
      <c r="L72" s="104">
        <v>3.1296220752800993E-3</v>
      </c>
      <c r="M72" s="104">
        <v>1.9820743682241915E-3</v>
      </c>
      <c r="N72" s="104">
        <v>1.8252982829564627E-3</v>
      </c>
      <c r="O72" s="104">
        <v>1.7901205546439008E-3</v>
      </c>
      <c r="P72" s="104">
        <v>1.8862386148271236E-3</v>
      </c>
      <c r="Q72" s="104">
        <v>1.8816393937724492E-3</v>
      </c>
      <c r="R72" s="104">
        <v>1.9317087329716093E-3</v>
      </c>
      <c r="S72" s="104">
        <v>1.385180222395799E-3</v>
      </c>
      <c r="T72" s="104">
        <v>1.1657917505573621E-3</v>
      </c>
      <c r="U72" s="104">
        <v>1.1244397838015045E-3</v>
      </c>
      <c r="V72" s="104">
        <v>4.5428781110740655E-4</v>
      </c>
      <c r="W72" s="104">
        <v>6.5770673109833203E-4</v>
      </c>
      <c r="DA72" s="132" t="s">
        <v>1805</v>
      </c>
    </row>
    <row r="73" spans="1:105" ht="12" customHeight="1" x14ac:dyDescent="0.25">
      <c r="A73" s="106" t="s">
        <v>122</v>
      </c>
      <c r="B73" s="101">
        <v>0.11450659442113541</v>
      </c>
      <c r="C73" s="101">
        <v>0.10312008366558965</v>
      </c>
      <c r="D73" s="101">
        <v>8.323196028452208E-2</v>
      </c>
      <c r="E73" s="101">
        <v>7.2883326428975867E-2</v>
      </c>
      <c r="F73" s="101">
        <v>6.5966317321619797E-2</v>
      </c>
      <c r="G73" s="101">
        <v>6.3099060661304496E-2</v>
      </c>
      <c r="H73" s="101">
        <v>6.523397184974962E-2</v>
      </c>
      <c r="I73" s="101">
        <v>6.9039779102069126E-2</v>
      </c>
      <c r="J73" s="101">
        <v>8.9071696543355741E-2</v>
      </c>
      <c r="K73" s="101">
        <v>0.11184856365156574</v>
      </c>
      <c r="L73" s="101">
        <v>0.1062983676696589</v>
      </c>
      <c r="M73" s="101">
        <v>8.6634465266095556E-2</v>
      </c>
      <c r="N73" s="101">
        <v>7.1701714987597268E-2</v>
      </c>
      <c r="O73" s="101">
        <v>7.3427102369766767E-2</v>
      </c>
      <c r="P73" s="101">
        <v>7.7688047810415953E-2</v>
      </c>
      <c r="Q73" s="101">
        <v>8.7564293379283203E-2</v>
      </c>
      <c r="R73" s="101">
        <v>9.2997164666475146E-2</v>
      </c>
      <c r="S73" s="101">
        <v>7.5810873626914688E-2</v>
      </c>
      <c r="T73" s="101">
        <v>6.8101591762266767E-2</v>
      </c>
      <c r="U73" s="101">
        <v>5.6330680122191792E-2</v>
      </c>
      <c r="V73" s="101">
        <v>3.8147632505836956E-2</v>
      </c>
      <c r="W73" s="101">
        <v>3.6239785498684195E-2</v>
      </c>
      <c r="DA73" s="131" t="s">
        <v>1806</v>
      </c>
    </row>
    <row r="74" spans="1:105" ht="12" customHeight="1" x14ac:dyDescent="0.25">
      <c r="A74" s="107" t="s">
        <v>121</v>
      </c>
      <c r="B74" s="104">
        <v>1.1850179789295505E-2</v>
      </c>
      <c r="C74" s="104">
        <v>1.0729583281581563E-2</v>
      </c>
      <c r="D74" s="104">
        <v>8.6501162210101106E-3</v>
      </c>
      <c r="E74" s="104">
        <v>7.5798773966088487E-3</v>
      </c>
      <c r="F74" s="104">
        <v>6.6949107787403015E-3</v>
      </c>
      <c r="G74" s="104">
        <v>6.5014997336800429E-3</v>
      </c>
      <c r="H74" s="104">
        <v>7.1230401204859916E-3</v>
      </c>
      <c r="I74" s="104">
        <v>1.9174304350126202E-2</v>
      </c>
      <c r="J74" s="104">
        <v>2.4814934495685954E-2</v>
      </c>
      <c r="K74" s="104">
        <v>2.7332034346509097E-2</v>
      </c>
      <c r="L74" s="104">
        <v>2.6386155524365434E-2</v>
      </c>
      <c r="M74" s="104">
        <v>2.383690656423202E-2</v>
      </c>
      <c r="N74" s="104">
        <v>2.0205911395869282E-2</v>
      </c>
      <c r="O74" s="104">
        <v>1.9057186988882674E-2</v>
      </c>
      <c r="P74" s="104">
        <v>1.7379374013921166E-2</v>
      </c>
      <c r="Q74" s="104">
        <v>1.6081660590882868E-2</v>
      </c>
      <c r="R74" s="104">
        <v>1.6231549099984019E-2</v>
      </c>
      <c r="S74" s="104">
        <v>1.3982529252491728E-2</v>
      </c>
      <c r="T74" s="104">
        <v>1.2910397666096571E-2</v>
      </c>
      <c r="U74" s="104">
        <v>1.0485742741907802E-2</v>
      </c>
      <c r="V74" s="104">
        <v>6.7649257785927005E-3</v>
      </c>
      <c r="W74" s="104">
        <v>6.3742125501696873E-3</v>
      </c>
      <c r="DA74" s="132" t="s">
        <v>1807</v>
      </c>
    </row>
    <row r="75" spans="1:105" ht="12" customHeight="1" x14ac:dyDescent="0.25">
      <c r="A75" s="108" t="s">
        <v>53</v>
      </c>
      <c r="B75" s="98">
        <v>7.1197515053298124E-3</v>
      </c>
      <c r="C75" s="98">
        <v>7.4996304965443241E-3</v>
      </c>
      <c r="D75" s="98">
        <v>5.925195316459706E-3</v>
      </c>
      <c r="E75" s="98">
        <v>4.9763290610342122E-3</v>
      </c>
      <c r="F75" s="98">
        <v>4.4211249957556023E-3</v>
      </c>
      <c r="G75" s="98">
        <v>3.9182890046058376E-3</v>
      </c>
      <c r="H75" s="98">
        <v>4.4477948936390227E-3</v>
      </c>
      <c r="I75" s="98">
        <v>1.181730277666156E-2</v>
      </c>
      <c r="J75" s="98">
        <v>1.5147868266122341E-2</v>
      </c>
      <c r="K75" s="98">
        <v>1.6806182865305993E-2</v>
      </c>
      <c r="L75" s="98">
        <v>1.5801816833606753E-2</v>
      </c>
      <c r="M75" s="98">
        <v>1.4030756468046473E-2</v>
      </c>
      <c r="N75" s="98">
        <v>1.181902679066252E-2</v>
      </c>
      <c r="O75" s="98">
        <v>1.1737650892235751E-2</v>
      </c>
      <c r="P75" s="98">
        <v>1.0740654785121893E-2</v>
      </c>
      <c r="Q75" s="98">
        <v>1.0373153985683524E-2</v>
      </c>
      <c r="R75" s="98">
        <v>1.0979617696470219E-2</v>
      </c>
      <c r="S75" s="98">
        <v>9.2043303613181127E-3</v>
      </c>
      <c r="T75" s="98">
        <v>8.8470764268457243E-3</v>
      </c>
      <c r="U75" s="98">
        <v>7.2342472977694619E-3</v>
      </c>
      <c r="V75" s="98">
        <v>4.6438125319232778E-3</v>
      </c>
      <c r="W75" s="98">
        <v>4.5718149037613006E-3</v>
      </c>
      <c r="DA75" s="63" t="s">
        <v>1808</v>
      </c>
    </row>
    <row r="76" spans="1:105" ht="12" customHeight="1" x14ac:dyDescent="0.25">
      <c r="A76" s="108" t="s">
        <v>52</v>
      </c>
      <c r="B76" s="98">
        <v>4.7304282839656922E-3</v>
      </c>
      <c r="C76" s="98">
        <v>3.2299527850372383E-3</v>
      </c>
      <c r="D76" s="98">
        <v>2.7249209045504051E-3</v>
      </c>
      <c r="E76" s="98">
        <v>2.6035483355746365E-3</v>
      </c>
      <c r="F76" s="98">
        <v>2.2737857829846987E-3</v>
      </c>
      <c r="G76" s="98">
        <v>2.5832107290742054E-3</v>
      </c>
      <c r="H76" s="98">
        <v>2.6752452268469689E-3</v>
      </c>
      <c r="I76" s="98">
        <v>7.3570015734646423E-3</v>
      </c>
      <c r="J76" s="98">
        <v>9.6670662295636131E-3</v>
      </c>
      <c r="K76" s="98">
        <v>1.0525851481203103E-2</v>
      </c>
      <c r="L76" s="98">
        <v>1.0584338690758682E-2</v>
      </c>
      <c r="M76" s="98">
        <v>9.8061500961855487E-3</v>
      </c>
      <c r="N76" s="98">
        <v>8.3868846052067604E-3</v>
      </c>
      <c r="O76" s="98">
        <v>7.3195360966469211E-3</v>
      </c>
      <c r="P76" s="98">
        <v>6.6387192287992742E-3</v>
      </c>
      <c r="Q76" s="98">
        <v>5.7085066051993424E-3</v>
      </c>
      <c r="R76" s="98">
        <v>5.2519314035138018E-3</v>
      </c>
      <c r="S76" s="98">
        <v>4.7781988911736149E-3</v>
      </c>
      <c r="T76" s="98">
        <v>4.0633212392508474E-3</v>
      </c>
      <c r="U76" s="98">
        <v>3.2514954441383395E-3</v>
      </c>
      <c r="V76" s="98">
        <v>2.1211132466694223E-3</v>
      </c>
      <c r="W76" s="98">
        <v>1.8023976464083865E-3</v>
      </c>
      <c r="DA76" s="63" t="s">
        <v>1809</v>
      </c>
    </row>
    <row r="77" spans="1:105" ht="12" customHeight="1" x14ac:dyDescent="0.25">
      <c r="A77" s="121" t="s">
        <v>54</v>
      </c>
      <c r="B77" s="122">
        <v>0.53834764370642596</v>
      </c>
      <c r="C77" s="122">
        <v>0.5892378200020788</v>
      </c>
      <c r="D77" s="122">
        <v>0.38820331363614452</v>
      </c>
      <c r="E77" s="122">
        <v>0.35567605544615499</v>
      </c>
      <c r="F77" s="122">
        <v>0.37624522976677882</v>
      </c>
      <c r="G77" s="122">
        <v>0.36475854053458112</v>
      </c>
      <c r="H77" s="122">
        <v>0.30806645556915574</v>
      </c>
      <c r="I77" s="122">
        <v>0.32832866417326934</v>
      </c>
      <c r="J77" s="122">
        <v>0.67535444518097398</v>
      </c>
      <c r="K77" s="122">
        <v>0.93867185004635956</v>
      </c>
      <c r="L77" s="122">
        <v>0.88235643100687433</v>
      </c>
      <c r="M77" s="122">
        <v>0.55376611956628552</v>
      </c>
      <c r="N77" s="122">
        <v>0.50147743650343923</v>
      </c>
      <c r="O77" s="122">
        <v>0.5377152432569744</v>
      </c>
      <c r="P77" s="122">
        <v>0.58627602284697644</v>
      </c>
      <c r="Q77" s="122">
        <v>0.65286447742911702</v>
      </c>
      <c r="R77" s="122">
        <v>0.67609442987709711</v>
      </c>
      <c r="S77" s="122">
        <v>0.54959613903891258</v>
      </c>
      <c r="T77" s="122">
        <v>0.49816056845462869</v>
      </c>
      <c r="U77" s="122">
        <v>0.47733432896042666</v>
      </c>
      <c r="V77" s="122">
        <v>0.21361141180758414</v>
      </c>
      <c r="W77" s="122">
        <v>0.30213933488198247</v>
      </c>
      <c r="DA77" s="130" t="s">
        <v>1810</v>
      </c>
    </row>
    <row r="78" spans="1:105" ht="12" customHeight="1" x14ac:dyDescent="0.25">
      <c r="A78" s="97" t="s">
        <v>192</v>
      </c>
      <c r="B78" s="98">
        <v>0.51150526534662522</v>
      </c>
      <c r="C78" s="98">
        <v>0.56285909818886037</v>
      </c>
      <c r="D78" s="98">
        <v>0.36517371227403012</v>
      </c>
      <c r="E78" s="98">
        <v>0.33357664571185508</v>
      </c>
      <c r="F78" s="98">
        <v>0.35433253829546557</v>
      </c>
      <c r="G78" s="98">
        <v>0.34226781236452153</v>
      </c>
      <c r="H78" s="98">
        <v>0.28249549440814631</v>
      </c>
      <c r="I78" s="98">
        <v>0.29491003035591429</v>
      </c>
      <c r="J78" s="98">
        <v>0.62886940773883782</v>
      </c>
      <c r="K78" s="98">
        <v>0.87836286673020414</v>
      </c>
      <c r="L78" s="98">
        <v>0.81884957076439058</v>
      </c>
      <c r="M78" s="98">
        <v>0.50236851414233197</v>
      </c>
      <c r="N78" s="98">
        <v>0.45790462612654126</v>
      </c>
      <c r="O78" s="98">
        <v>0.49432042063616655</v>
      </c>
      <c r="P78" s="98">
        <v>0.54198427382693593</v>
      </c>
      <c r="Q78" s="98">
        <v>0.60539480334449047</v>
      </c>
      <c r="R78" s="98">
        <v>0.63086712720544913</v>
      </c>
      <c r="S78" s="98">
        <v>0.50832040824380487</v>
      </c>
      <c r="T78" s="98">
        <v>0.46258517624782458</v>
      </c>
      <c r="U78" s="98">
        <v>0.44817291565662432</v>
      </c>
      <c r="V78" s="98">
        <v>0.19275563759985176</v>
      </c>
      <c r="W78" s="98">
        <v>0.28360011556670178</v>
      </c>
      <c r="DA78" s="63" t="s">
        <v>1811</v>
      </c>
    </row>
    <row r="79" spans="1:105" ht="12" customHeight="1" x14ac:dyDescent="0.25">
      <c r="A79" s="109" t="s">
        <v>120</v>
      </c>
      <c r="B79" s="33">
        <v>2.6842378359800745E-2</v>
      </c>
      <c r="C79" s="33">
        <v>2.6378721813218445E-2</v>
      </c>
      <c r="D79" s="33">
        <v>2.3029601362114415E-2</v>
      </c>
      <c r="E79" s="33">
        <v>2.2099409734299892E-2</v>
      </c>
      <c r="F79" s="33">
        <v>2.1912691471313254E-2</v>
      </c>
      <c r="G79" s="33">
        <v>2.2490728170059607E-2</v>
      </c>
      <c r="H79" s="33">
        <v>2.5570961161009431E-2</v>
      </c>
      <c r="I79" s="33">
        <v>3.3418633817355041E-2</v>
      </c>
      <c r="J79" s="33">
        <v>4.6485037442136203E-2</v>
      </c>
      <c r="K79" s="33">
        <v>6.0308983316155404E-2</v>
      </c>
      <c r="L79" s="33">
        <v>6.3506860242483754E-2</v>
      </c>
      <c r="M79" s="33">
        <v>5.1397605423953573E-2</v>
      </c>
      <c r="N79" s="33">
        <v>4.3572810376897933E-2</v>
      </c>
      <c r="O79" s="33">
        <v>4.3394822620807828E-2</v>
      </c>
      <c r="P79" s="33">
        <v>4.4291749020040475E-2</v>
      </c>
      <c r="Q79" s="33">
        <v>4.7469674084626552E-2</v>
      </c>
      <c r="R79" s="33">
        <v>4.5227302671648005E-2</v>
      </c>
      <c r="S79" s="33">
        <v>4.1275730795107754E-2</v>
      </c>
      <c r="T79" s="33">
        <v>3.5575392206804099E-2</v>
      </c>
      <c r="U79" s="33">
        <v>2.9161413303802328E-2</v>
      </c>
      <c r="V79" s="33">
        <v>2.085577420773237E-2</v>
      </c>
      <c r="W79" s="33">
        <v>1.8539219315280697E-2</v>
      </c>
      <c r="DA79" s="60" t="s">
        <v>1812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272.77399711289564</v>
      </c>
      <c r="C81" s="117">
        <f t="shared" si="28"/>
        <v>249.37761815641073</v>
      </c>
      <c r="D81" s="117">
        <f t="shared" si="28"/>
        <v>258.58905136620319</v>
      </c>
      <c r="E81" s="117">
        <f t="shared" si="28"/>
        <v>268.53092315757874</v>
      </c>
      <c r="F81" s="117">
        <f t="shared" si="28"/>
        <v>271.95045544368691</v>
      </c>
      <c r="G81" s="117">
        <f t="shared" si="28"/>
        <v>306.7206604212858</v>
      </c>
      <c r="H81" s="117">
        <f t="shared" si="28"/>
        <v>299.67884242039156</v>
      </c>
      <c r="I81" s="117">
        <f t="shared" si="28"/>
        <v>313.82752119444012</v>
      </c>
      <c r="J81" s="117">
        <f t="shared" si="28"/>
        <v>331.53654219962647</v>
      </c>
      <c r="K81" s="117">
        <f t="shared" si="28"/>
        <v>346.33929287026564</v>
      </c>
      <c r="L81" s="117">
        <f t="shared" si="28"/>
        <v>362.91563093603042</v>
      </c>
      <c r="M81" s="117">
        <f t="shared" si="28"/>
        <v>720.68932977949214</v>
      </c>
      <c r="N81" s="117">
        <f t="shared" si="28"/>
        <v>755.64276108852141</v>
      </c>
      <c r="O81" s="117">
        <f t="shared" si="28"/>
        <v>630.84880182674988</v>
      </c>
      <c r="P81" s="117">
        <f t="shared" si="28"/>
        <v>591.40719263545702</v>
      </c>
      <c r="Q81" s="117">
        <f t="shared" si="28"/>
        <v>598.77028006915805</v>
      </c>
      <c r="R81" s="117">
        <f t="shared" ref="R81:V81" si="29">R82+R85+R87+R100</f>
        <v>600.70122108440648</v>
      </c>
      <c r="S81" s="117">
        <f t="shared" si="29"/>
        <v>604.06650138480586</v>
      </c>
      <c r="T81" s="117">
        <f t="shared" si="29"/>
        <v>521.48220521626638</v>
      </c>
      <c r="U81" s="117">
        <f t="shared" si="29"/>
        <v>520.45629840424135</v>
      </c>
      <c r="V81" s="117">
        <f t="shared" si="29"/>
        <v>597.31736935008996</v>
      </c>
      <c r="W81" s="117">
        <f t="shared" ref="W81" si="30">W82+W85+W87+W100</f>
        <v>625.8393323829539</v>
      </c>
      <c r="DA81" s="129" t="s">
        <v>1813</v>
      </c>
    </row>
    <row r="82" spans="1:105" ht="12.95" customHeight="1" x14ac:dyDescent="0.25">
      <c r="A82" s="121" t="s">
        <v>57</v>
      </c>
      <c r="B82" s="122">
        <f t="shared" ref="B82:Q82" si="31">SUM(B83:B84)</f>
        <v>252.0197641098637</v>
      </c>
      <c r="C82" s="122">
        <f t="shared" si="31"/>
        <v>231.64498314968611</v>
      </c>
      <c r="D82" s="122">
        <f t="shared" si="31"/>
        <v>240.25053681950789</v>
      </c>
      <c r="E82" s="122">
        <f t="shared" si="31"/>
        <v>249.82913863282121</v>
      </c>
      <c r="F82" s="122">
        <f t="shared" si="31"/>
        <v>252.46450664086655</v>
      </c>
      <c r="G82" s="122">
        <f t="shared" si="31"/>
        <v>285.92551326476661</v>
      </c>
      <c r="H82" s="122">
        <f t="shared" si="31"/>
        <v>278.86790940626304</v>
      </c>
      <c r="I82" s="122">
        <f t="shared" si="31"/>
        <v>291.5685357865317</v>
      </c>
      <c r="J82" s="122">
        <f t="shared" si="31"/>
        <v>308.84408647687104</v>
      </c>
      <c r="K82" s="122">
        <f t="shared" si="31"/>
        <v>321.7599917767339</v>
      </c>
      <c r="L82" s="122">
        <f t="shared" si="31"/>
        <v>340.68560326118535</v>
      </c>
      <c r="M82" s="122">
        <f t="shared" si="31"/>
        <v>675.79781719822779</v>
      </c>
      <c r="N82" s="122">
        <f t="shared" si="31"/>
        <v>709.65528405607506</v>
      </c>
      <c r="O82" s="122">
        <f t="shared" si="31"/>
        <v>586.13114415315295</v>
      </c>
      <c r="P82" s="122">
        <f t="shared" si="31"/>
        <v>546.3592341938089</v>
      </c>
      <c r="Q82" s="122">
        <f t="shared" si="31"/>
        <v>549.80641149127348</v>
      </c>
      <c r="R82" s="122">
        <f t="shared" ref="R82:V82" si="32">SUM(R83:R84)</f>
        <v>551.0112144271535</v>
      </c>
      <c r="S82" s="122">
        <f t="shared" si="32"/>
        <v>556.18056060671745</v>
      </c>
      <c r="T82" s="122">
        <f t="shared" si="32"/>
        <v>475.64518488648895</v>
      </c>
      <c r="U82" s="122">
        <f t="shared" si="32"/>
        <v>473.22508712750124</v>
      </c>
      <c r="V82" s="122">
        <f t="shared" si="32"/>
        <v>544.3689083256819</v>
      </c>
      <c r="W82" s="122">
        <f t="shared" ref="W82" si="33">SUM(W83:W84)</f>
        <v>570.30099811556602</v>
      </c>
      <c r="DA82" s="130" t="s">
        <v>1814</v>
      </c>
    </row>
    <row r="83" spans="1:105" ht="12" customHeight="1" x14ac:dyDescent="0.25">
      <c r="A83" s="97" t="s">
        <v>204</v>
      </c>
      <c r="B83" s="98">
        <v>249.60407243810411</v>
      </c>
      <c r="C83" s="98">
        <v>229.48175561989703</v>
      </c>
      <c r="D83" s="98">
        <v>238.06718219879548</v>
      </c>
      <c r="E83" s="98">
        <v>247.61153480748089</v>
      </c>
      <c r="F83" s="98">
        <v>250.29348201501884</v>
      </c>
      <c r="G83" s="98">
        <v>283.48835508806985</v>
      </c>
      <c r="H83" s="98">
        <v>276.55764265677777</v>
      </c>
      <c r="I83" s="98">
        <v>289.20584801719565</v>
      </c>
      <c r="J83" s="98">
        <v>306.3787737237235</v>
      </c>
      <c r="K83" s="98">
        <v>319.24109083343473</v>
      </c>
      <c r="L83" s="98">
        <v>338.03562669979254</v>
      </c>
      <c r="M83" s="98">
        <v>670.67437698750541</v>
      </c>
      <c r="N83" s="98">
        <v>704.32024225751468</v>
      </c>
      <c r="O83" s="98">
        <v>581.83539377687259</v>
      </c>
      <c r="P83" s="98">
        <v>542.41644264030617</v>
      </c>
      <c r="Q83" s="98">
        <v>545.86423905336881</v>
      </c>
      <c r="R83" s="98">
        <v>547.06974521304824</v>
      </c>
      <c r="S83" s="98">
        <v>552.2294514307381</v>
      </c>
      <c r="T83" s="98">
        <v>472.28668608288132</v>
      </c>
      <c r="U83" s="98">
        <v>469.89552929138557</v>
      </c>
      <c r="V83" s="98">
        <v>540.59360290934717</v>
      </c>
      <c r="W83" s="98">
        <v>566.33254269781946</v>
      </c>
      <c r="DA83" s="63" t="s">
        <v>1815</v>
      </c>
    </row>
    <row r="84" spans="1:105" ht="12" customHeight="1" x14ac:dyDescent="0.25">
      <c r="A84" s="97" t="s">
        <v>53</v>
      </c>
      <c r="B84" s="98">
        <v>2.4156916717595784</v>
      </c>
      <c r="C84" s="98">
        <v>2.1632275297890788</v>
      </c>
      <c r="D84" s="98">
        <v>2.1833546207124019</v>
      </c>
      <c r="E84" s="98">
        <v>2.2176038253403201</v>
      </c>
      <c r="F84" s="98">
        <v>2.1710246258477102</v>
      </c>
      <c r="G84" s="98">
        <v>2.437158176696737</v>
      </c>
      <c r="H84" s="98">
        <v>2.3102667494852733</v>
      </c>
      <c r="I84" s="98">
        <v>2.3626877693360653</v>
      </c>
      <c r="J84" s="98">
        <v>2.4653127531475212</v>
      </c>
      <c r="K84" s="98">
        <v>2.5189009432991627</v>
      </c>
      <c r="L84" s="98">
        <v>2.6499765613928243</v>
      </c>
      <c r="M84" s="98">
        <v>5.1234402107224026</v>
      </c>
      <c r="N84" s="98">
        <v>5.3350417985604146</v>
      </c>
      <c r="O84" s="98">
        <v>4.2957503762803224</v>
      </c>
      <c r="P84" s="98">
        <v>3.9427915535027775</v>
      </c>
      <c r="Q84" s="98">
        <v>3.9421724379046927</v>
      </c>
      <c r="R84" s="98">
        <v>3.9414692141052701</v>
      </c>
      <c r="S84" s="98">
        <v>3.9511091759793677</v>
      </c>
      <c r="T84" s="98">
        <v>3.3584988036076431</v>
      </c>
      <c r="U84" s="98">
        <v>3.3295578361156726</v>
      </c>
      <c r="V84" s="98">
        <v>3.7753054163347541</v>
      </c>
      <c r="W84" s="98">
        <v>3.9684554177465152</v>
      </c>
      <c r="DA84" s="63" t="s">
        <v>1816</v>
      </c>
    </row>
    <row r="85" spans="1:105" ht="12.95" customHeight="1" x14ac:dyDescent="0.25">
      <c r="A85" s="121" t="s">
        <v>92</v>
      </c>
      <c r="B85" s="122">
        <f t="shared" ref="B85:W85" si="34">B86</f>
        <v>1.4822519696934742E-2</v>
      </c>
      <c r="C85" s="122">
        <f t="shared" si="34"/>
        <v>1.566158522397253E-2</v>
      </c>
      <c r="D85" s="122">
        <f t="shared" si="34"/>
        <v>1.6631647433281566E-2</v>
      </c>
      <c r="E85" s="122">
        <f t="shared" si="34"/>
        <v>1.6405484996533218E-2</v>
      </c>
      <c r="F85" s="122">
        <f t="shared" si="34"/>
        <v>1.7000091073150602E-2</v>
      </c>
      <c r="G85" s="122">
        <f t="shared" si="34"/>
        <v>1.9159139216633543E-2</v>
      </c>
      <c r="H85" s="122">
        <f t="shared" si="34"/>
        <v>2.2845110760405581E-2</v>
      </c>
      <c r="I85" s="122">
        <f t="shared" si="34"/>
        <v>2.6909079148146855E-2</v>
      </c>
      <c r="J85" s="122">
        <f t="shared" si="34"/>
        <v>3.060882484645254E-2</v>
      </c>
      <c r="K85" s="122">
        <f t="shared" si="34"/>
        <v>3.6921747280868833E-2</v>
      </c>
      <c r="L85" s="122">
        <f t="shared" si="34"/>
        <v>5.3140514483186421E-2</v>
      </c>
      <c r="M85" s="122">
        <f t="shared" si="34"/>
        <v>6.7946591721781718E-2</v>
      </c>
      <c r="N85" s="122">
        <f t="shared" si="34"/>
        <v>0.10423071660708888</v>
      </c>
      <c r="O85" s="122">
        <f t="shared" si="34"/>
        <v>0.13390679467192068</v>
      </c>
      <c r="P85" s="122">
        <f t="shared" si="34"/>
        <v>0.14979175478347484</v>
      </c>
      <c r="Q85" s="122">
        <f t="shared" si="34"/>
        <v>0.1402639424607853</v>
      </c>
      <c r="R85" s="122">
        <f t="shared" si="34"/>
        <v>0.13132734815429686</v>
      </c>
      <c r="S85" s="122">
        <f t="shared" si="34"/>
        <v>0.12086480452095283</v>
      </c>
      <c r="T85" s="122">
        <f t="shared" si="34"/>
        <v>0.1084929951037896</v>
      </c>
      <c r="U85" s="122">
        <f t="shared" si="34"/>
        <v>9.1049755201545957E-2</v>
      </c>
      <c r="V85" s="122">
        <f t="shared" si="34"/>
        <v>9.4727071780637481E-2</v>
      </c>
      <c r="W85" s="122">
        <f t="shared" si="34"/>
        <v>0.10931963939145219</v>
      </c>
      <c r="DA85" s="130" t="s">
        <v>1817</v>
      </c>
    </row>
    <row r="86" spans="1:105" ht="12" customHeight="1" x14ac:dyDescent="0.25">
      <c r="A86" s="97" t="s">
        <v>53</v>
      </c>
      <c r="B86" s="98">
        <v>1.4822519696934742E-2</v>
      </c>
      <c r="C86" s="98">
        <v>1.566158522397253E-2</v>
      </c>
      <c r="D86" s="98">
        <v>1.6631647433281566E-2</v>
      </c>
      <c r="E86" s="98">
        <v>1.6405484996533218E-2</v>
      </c>
      <c r="F86" s="98">
        <v>1.7000091073150602E-2</v>
      </c>
      <c r="G86" s="98">
        <v>1.9159139216633543E-2</v>
      </c>
      <c r="H86" s="98">
        <v>2.2845110760405581E-2</v>
      </c>
      <c r="I86" s="98">
        <v>2.6909079148146855E-2</v>
      </c>
      <c r="J86" s="98">
        <v>3.060882484645254E-2</v>
      </c>
      <c r="K86" s="98">
        <v>3.6921747280868833E-2</v>
      </c>
      <c r="L86" s="98">
        <v>5.3140514483186421E-2</v>
      </c>
      <c r="M86" s="98">
        <v>6.7946591721781718E-2</v>
      </c>
      <c r="N86" s="98">
        <v>0.10423071660708888</v>
      </c>
      <c r="O86" s="98">
        <v>0.13390679467192068</v>
      </c>
      <c r="P86" s="98">
        <v>0.14979175478347484</v>
      </c>
      <c r="Q86" s="98">
        <v>0.1402639424607853</v>
      </c>
      <c r="R86" s="98">
        <v>0.13132734815429686</v>
      </c>
      <c r="S86" s="98">
        <v>0.12086480452095283</v>
      </c>
      <c r="T86" s="98">
        <v>0.1084929951037896</v>
      </c>
      <c r="U86" s="98">
        <v>9.1049755201545957E-2</v>
      </c>
      <c r="V86" s="98">
        <v>9.4727071780637481E-2</v>
      </c>
      <c r="W86" s="98">
        <v>0.10931963939145219</v>
      </c>
      <c r="DA86" s="63" t="s">
        <v>1818</v>
      </c>
    </row>
    <row r="87" spans="1:105" ht="12" customHeight="1" x14ac:dyDescent="0.25">
      <c r="A87" s="121" t="s">
        <v>55</v>
      </c>
      <c r="B87" s="122">
        <v>18.012418166587974</v>
      </c>
      <c r="C87" s="122">
        <v>15.136585750754177</v>
      </c>
      <c r="D87" s="122">
        <v>15.688488245045082</v>
      </c>
      <c r="E87" s="122">
        <v>15.933952327263261</v>
      </c>
      <c r="F87" s="122">
        <v>16.536848570528203</v>
      </c>
      <c r="G87" s="122">
        <v>17.642569489971052</v>
      </c>
      <c r="H87" s="122">
        <v>17.482073912948362</v>
      </c>
      <c r="I87" s="122">
        <v>18.788752770480215</v>
      </c>
      <c r="J87" s="122">
        <v>19.269673492773407</v>
      </c>
      <c r="K87" s="122">
        <v>20.437004971764264</v>
      </c>
      <c r="L87" s="122">
        <v>17.139037055250476</v>
      </c>
      <c r="M87" s="122">
        <v>38.294751110547317</v>
      </c>
      <c r="N87" s="122">
        <v>38.604794105033655</v>
      </c>
      <c r="O87" s="122">
        <v>36.535902934868872</v>
      </c>
      <c r="P87" s="122">
        <v>37.101415077128088</v>
      </c>
      <c r="Q87" s="122">
        <v>40.54302478313997</v>
      </c>
      <c r="R87" s="122">
        <v>41.512542631594926</v>
      </c>
      <c r="S87" s="122">
        <v>39.290759095241405</v>
      </c>
      <c r="T87" s="122">
        <v>37.025088711942168</v>
      </c>
      <c r="U87" s="122">
        <v>38.245870254491422</v>
      </c>
      <c r="V87" s="122">
        <v>43.277673611038004</v>
      </c>
      <c r="W87" s="122">
        <v>45.552169223760458</v>
      </c>
      <c r="DA87" s="130" t="s">
        <v>1819</v>
      </c>
    </row>
    <row r="88" spans="1:105" ht="12" customHeight="1" x14ac:dyDescent="0.25">
      <c r="A88" s="97" t="s">
        <v>132</v>
      </c>
      <c r="B88" s="98">
        <v>17.615038738188581</v>
      </c>
      <c r="C88" s="98">
        <v>14.774336687606612</v>
      </c>
      <c r="D88" s="98">
        <v>15.31946743026667</v>
      </c>
      <c r="E88" s="98">
        <v>15.55535737674524</v>
      </c>
      <c r="F88" s="98">
        <v>16.143504994149819</v>
      </c>
      <c r="G88" s="98">
        <v>17.224492676847987</v>
      </c>
      <c r="H88" s="98">
        <v>17.04330799436535</v>
      </c>
      <c r="I88" s="98">
        <v>18.31982229846874</v>
      </c>
      <c r="J88" s="98">
        <v>18.810462676798572</v>
      </c>
      <c r="K88" s="98">
        <v>19.911795878482561</v>
      </c>
      <c r="L88" s="98">
        <v>16.552270612030686</v>
      </c>
      <c r="M88" s="98">
        <v>37.46544572161644</v>
      </c>
      <c r="N88" s="98">
        <v>37.71550870483432</v>
      </c>
      <c r="O88" s="98">
        <v>35.571484295384757</v>
      </c>
      <c r="P88" s="98">
        <v>36.152805340722828</v>
      </c>
      <c r="Q88" s="98">
        <v>39.532717718274476</v>
      </c>
      <c r="R88" s="98">
        <v>40.439947184913429</v>
      </c>
      <c r="S88" s="98">
        <v>38.297781666055698</v>
      </c>
      <c r="T88" s="98">
        <v>35.997665094740327</v>
      </c>
      <c r="U88" s="98">
        <v>37.222278710415431</v>
      </c>
      <c r="V88" s="98">
        <v>42.257861082384309</v>
      </c>
      <c r="W88" s="98">
        <v>44.453553672850688</v>
      </c>
      <c r="DA88" s="63" t="s">
        <v>1820</v>
      </c>
    </row>
    <row r="89" spans="1:105" ht="12" customHeight="1" x14ac:dyDescent="0.25">
      <c r="A89" s="97" t="s">
        <v>131</v>
      </c>
      <c r="B89" s="98">
        <v>1.7835098576530491E-2</v>
      </c>
      <c r="C89" s="98">
        <v>1.4471182817213187E-2</v>
      </c>
      <c r="D89" s="98">
        <v>1.5605933189786911E-2</v>
      </c>
      <c r="E89" s="98">
        <v>1.55042266454752E-2</v>
      </c>
      <c r="F89" s="98">
        <v>1.5795866835111038E-2</v>
      </c>
      <c r="G89" s="98">
        <v>1.7364982237085956E-2</v>
      </c>
      <c r="H89" s="98">
        <v>1.6443651522390676E-2</v>
      </c>
      <c r="I89" s="98">
        <v>2.7146573630140915E-2</v>
      </c>
      <c r="J89" s="98">
        <v>3.3155979447354961E-2</v>
      </c>
      <c r="K89" s="98">
        <v>3.0769231710246429E-2</v>
      </c>
      <c r="L89" s="98">
        <v>2.1402336246119501E-2</v>
      </c>
      <c r="M89" s="98">
        <v>7.2661072717495029E-2</v>
      </c>
      <c r="N89" s="98">
        <v>6.7346341823926875E-2</v>
      </c>
      <c r="O89" s="98">
        <v>6.1319091022747449E-2</v>
      </c>
      <c r="P89" s="98">
        <v>6.2592906801525627E-2</v>
      </c>
      <c r="Q89" s="98">
        <v>6.8097600987487822E-2</v>
      </c>
      <c r="R89" s="98">
        <v>6.9128184305053755E-2</v>
      </c>
      <c r="S89" s="98">
        <v>6.4003903091483239E-2</v>
      </c>
      <c r="T89" s="98">
        <v>5.7254523759119658E-2</v>
      </c>
      <c r="U89" s="98">
        <v>5.3159342315187444E-2</v>
      </c>
      <c r="V89" s="98">
        <v>5.8418037984626914E-2</v>
      </c>
      <c r="W89" s="98">
        <v>5.7148148292744422E-2</v>
      </c>
      <c r="DA89" s="63" t="s">
        <v>1821</v>
      </c>
    </row>
    <row r="90" spans="1:105" ht="12" customHeight="1" x14ac:dyDescent="0.25">
      <c r="A90" s="100" t="s">
        <v>204</v>
      </c>
      <c r="B90" s="101">
        <v>1.0715847521882782E-2</v>
      </c>
      <c r="C90" s="101">
        <v>1.011515275430981E-2</v>
      </c>
      <c r="D90" s="101">
        <v>1.0689968130400402E-2</v>
      </c>
      <c r="E90" s="101">
        <v>1.0178765135070834E-2</v>
      </c>
      <c r="F90" s="101">
        <v>1.0431338858131817E-2</v>
      </c>
      <c r="G90" s="101">
        <v>1.0465597965345016E-2</v>
      </c>
      <c r="H90" s="101">
        <v>1.0267081581509093E-2</v>
      </c>
      <c r="I90" s="101">
        <v>1.6729106564188218E-2</v>
      </c>
      <c r="J90" s="101">
        <v>2.0244594137993444E-2</v>
      </c>
      <c r="K90" s="101">
        <v>1.8918736334312583E-2</v>
      </c>
      <c r="L90" s="101">
        <v>1.2811837060660544E-2</v>
      </c>
      <c r="M90" s="101">
        <v>4.2799895720728239E-2</v>
      </c>
      <c r="N90" s="101">
        <v>3.9404756571574752E-2</v>
      </c>
      <c r="O90" s="101">
        <v>3.7774437502576169E-2</v>
      </c>
      <c r="P90" s="101">
        <v>3.8690869588713851E-2</v>
      </c>
      <c r="Q90" s="101">
        <v>4.3932270793712133E-2</v>
      </c>
      <c r="R90" s="101">
        <v>4.6765010021432254E-2</v>
      </c>
      <c r="S90" s="101">
        <v>4.2132460630031981E-2</v>
      </c>
      <c r="T90" s="101">
        <v>3.9229648565132037E-2</v>
      </c>
      <c r="U90" s="101">
        <v>3.6668666416562204E-2</v>
      </c>
      <c r="V90" s="101">
        <v>4.0095335829015012E-2</v>
      </c>
      <c r="W90" s="101">
        <v>4.0989971241738934E-2</v>
      </c>
      <c r="DA90" s="131" t="s">
        <v>1822</v>
      </c>
    </row>
    <row r="91" spans="1:105" ht="12" customHeight="1" x14ac:dyDescent="0.25">
      <c r="A91" s="103" t="s">
        <v>52</v>
      </c>
      <c r="B91" s="104">
        <v>7.11925105464771E-3</v>
      </c>
      <c r="C91" s="104">
        <v>4.3560300629033773E-3</v>
      </c>
      <c r="D91" s="104">
        <v>4.9159650593865083E-3</v>
      </c>
      <c r="E91" s="104">
        <v>5.3254615104043673E-3</v>
      </c>
      <c r="F91" s="104">
        <v>5.3645279769792198E-3</v>
      </c>
      <c r="G91" s="104">
        <v>6.899384271740942E-3</v>
      </c>
      <c r="H91" s="104">
        <v>6.1765699408815843E-3</v>
      </c>
      <c r="I91" s="104">
        <v>1.0417467065952698E-2</v>
      </c>
      <c r="J91" s="104">
        <v>1.2911385309361516E-2</v>
      </c>
      <c r="K91" s="104">
        <v>1.1850495375933846E-2</v>
      </c>
      <c r="L91" s="104">
        <v>8.5904991854589587E-3</v>
      </c>
      <c r="M91" s="104">
        <v>2.986117699676679E-2</v>
      </c>
      <c r="N91" s="104">
        <v>2.794158525235213E-2</v>
      </c>
      <c r="O91" s="104">
        <v>2.3544653520171283E-2</v>
      </c>
      <c r="P91" s="104">
        <v>2.3902037212811776E-2</v>
      </c>
      <c r="Q91" s="104">
        <v>2.4165330193775685E-2</v>
      </c>
      <c r="R91" s="104">
        <v>2.2363174283621504E-2</v>
      </c>
      <c r="S91" s="104">
        <v>2.1871442461451261E-2</v>
      </c>
      <c r="T91" s="104">
        <v>1.802487519398762E-2</v>
      </c>
      <c r="U91" s="104">
        <v>1.6490675898625243E-2</v>
      </c>
      <c r="V91" s="104">
        <v>1.8322702155611902E-2</v>
      </c>
      <c r="W91" s="104">
        <v>1.6158177051005484E-2</v>
      </c>
      <c r="DA91" s="132" t="s">
        <v>1823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4.4447152795793247E-4</v>
      </c>
      <c r="E92" s="101">
        <v>8.9101475252655765E-4</v>
      </c>
      <c r="F92" s="101">
        <v>9.405152916150142E-4</v>
      </c>
      <c r="G92" s="101">
        <v>1.6128557111833347E-3</v>
      </c>
      <c r="H92" s="101">
        <v>1.6827894113528284E-3</v>
      </c>
      <c r="I92" s="101">
        <v>2.2479141313584967E-3</v>
      </c>
      <c r="J92" s="101">
        <v>2.1512940316052538E-3</v>
      </c>
      <c r="K92" s="101">
        <v>2.3418870162739474E-3</v>
      </c>
      <c r="L92" s="101">
        <v>2.5210675907063915E-3</v>
      </c>
      <c r="M92" s="101">
        <v>3.1408105631627521E-3</v>
      </c>
      <c r="N92" s="101">
        <v>3.3008305601345002E-3</v>
      </c>
      <c r="O92" s="101">
        <v>3.5632976052079198E-3</v>
      </c>
      <c r="P92" s="101">
        <v>5.0638709552429774E-3</v>
      </c>
      <c r="Q92" s="101">
        <v>3.3640236558671968E-3</v>
      </c>
      <c r="R92" s="101">
        <v>3.3921624363426402E-3</v>
      </c>
      <c r="S92" s="101">
        <v>3.2025882145461371E-3</v>
      </c>
      <c r="T92" s="101">
        <v>2.8032452818191663E-3</v>
      </c>
      <c r="U92" s="101">
        <v>2.7110112543808043E-3</v>
      </c>
      <c r="V92" s="101">
        <v>2.9120627192868891E-3</v>
      </c>
      <c r="W92" s="101">
        <v>2.9829215004155466E-3</v>
      </c>
      <c r="DA92" s="131" t="s">
        <v>1824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1825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1826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1827</v>
      </c>
    </row>
    <row r="96" spans="1:105" ht="12" customHeight="1" x14ac:dyDescent="0.25">
      <c r="A96" s="106" t="s">
        <v>122</v>
      </c>
      <c r="B96" s="101">
        <v>0.34385835982881463</v>
      </c>
      <c r="C96" s="101">
        <v>0.31507535855038293</v>
      </c>
      <c r="D96" s="101">
        <v>0.31812284975074401</v>
      </c>
      <c r="E96" s="101">
        <v>0.32697701600099632</v>
      </c>
      <c r="F96" s="101">
        <v>0.34093802640186099</v>
      </c>
      <c r="G96" s="101">
        <v>0.36056853333792466</v>
      </c>
      <c r="H96" s="101">
        <v>0.37934332123083786</v>
      </c>
      <c r="I96" s="101">
        <v>0.37277849343007419</v>
      </c>
      <c r="J96" s="101">
        <v>0.35521887220705473</v>
      </c>
      <c r="K96" s="101">
        <v>0.41756057968062343</v>
      </c>
      <c r="L96" s="101">
        <v>0.4770164801691914</v>
      </c>
      <c r="M96" s="101">
        <v>0.64530986114995292</v>
      </c>
      <c r="N96" s="101">
        <v>0.70245117615340957</v>
      </c>
      <c r="O96" s="101">
        <v>0.77428733175562536</v>
      </c>
      <c r="P96" s="101">
        <v>0.76020445572142581</v>
      </c>
      <c r="Q96" s="101">
        <v>0.81348431932829557</v>
      </c>
      <c r="R96" s="101">
        <v>0.86680579813310021</v>
      </c>
      <c r="S96" s="101">
        <v>0.80404497341747228</v>
      </c>
      <c r="T96" s="101">
        <v>0.84390673333364141</v>
      </c>
      <c r="U96" s="101">
        <v>0.84586850820852422</v>
      </c>
      <c r="V96" s="101">
        <v>0.83944405972659764</v>
      </c>
      <c r="W96" s="101">
        <v>0.91051241487059831</v>
      </c>
      <c r="DA96" s="131" t="s">
        <v>1828</v>
      </c>
    </row>
    <row r="97" spans="1:105" ht="12" customHeight="1" x14ac:dyDescent="0.25">
      <c r="A97" s="107" t="s">
        <v>121</v>
      </c>
      <c r="B97" s="104">
        <v>3.5685969994049882E-2</v>
      </c>
      <c r="C97" s="104">
        <v>3.2702521779970732E-2</v>
      </c>
      <c r="D97" s="104">
        <v>3.4847560309923815E-2</v>
      </c>
      <c r="E97" s="104">
        <v>3.5222693119023388E-2</v>
      </c>
      <c r="F97" s="104">
        <v>3.5669167849797498E-2</v>
      </c>
      <c r="G97" s="104">
        <v>3.853044183686942E-2</v>
      </c>
      <c r="H97" s="104">
        <v>4.1296156418433282E-2</v>
      </c>
      <c r="I97" s="104">
        <v>6.675749081989904E-2</v>
      </c>
      <c r="J97" s="104">
        <v>6.8684670288822247E-2</v>
      </c>
      <c r="K97" s="104">
        <v>7.4537394874557517E-2</v>
      </c>
      <c r="L97" s="104">
        <v>8.582655921377419E-2</v>
      </c>
      <c r="M97" s="104">
        <v>0.108193644500268</v>
      </c>
      <c r="N97" s="104">
        <v>0.1161870516618628</v>
      </c>
      <c r="O97" s="104">
        <v>0.12524891910053784</v>
      </c>
      <c r="P97" s="104">
        <v>0.12074850292706277</v>
      </c>
      <c r="Q97" s="104">
        <v>0.12536112089384446</v>
      </c>
      <c r="R97" s="104">
        <v>0.13326930180700142</v>
      </c>
      <c r="S97" s="104">
        <v>0.12172596446220281</v>
      </c>
      <c r="T97" s="104">
        <v>0.12345911482726431</v>
      </c>
      <c r="U97" s="104">
        <v>0.12185268229788963</v>
      </c>
      <c r="V97" s="104">
        <v>0.11903836822318037</v>
      </c>
      <c r="W97" s="104">
        <v>0.12797206624601221</v>
      </c>
      <c r="DA97" s="132" t="s">
        <v>1829</v>
      </c>
    </row>
    <row r="98" spans="1:105" ht="12" customHeight="1" x14ac:dyDescent="0.25">
      <c r="A98" s="108" t="s">
        <v>53</v>
      </c>
      <c r="B98" s="98">
        <v>2.1440623104621772E-2</v>
      </c>
      <c r="C98" s="98">
        <v>2.2858001398431024E-2</v>
      </c>
      <c r="D98" s="98">
        <v>2.3870037796358805E-2</v>
      </c>
      <c r="E98" s="98">
        <v>2.3124346503876698E-2</v>
      </c>
      <c r="F98" s="98">
        <v>2.3554884414488622E-2</v>
      </c>
      <c r="G98" s="98">
        <v>2.3221320122481147E-2</v>
      </c>
      <c r="H98" s="98">
        <v>2.578629777987183E-2</v>
      </c>
      <c r="I98" s="98">
        <v>4.1143264820648326E-2</v>
      </c>
      <c r="J98" s="98">
        <v>4.1927426309265638E-2</v>
      </c>
      <c r="K98" s="98">
        <v>4.583226673448592E-2</v>
      </c>
      <c r="L98" s="98">
        <v>5.1398755946178327E-2</v>
      </c>
      <c r="M98" s="98">
        <v>6.3684382588952107E-2</v>
      </c>
      <c r="N98" s="98">
        <v>6.7961194593794738E-2</v>
      </c>
      <c r="O98" s="98">
        <v>7.7142974348187648E-2</v>
      </c>
      <c r="P98" s="98">
        <v>7.4623975795733988E-2</v>
      </c>
      <c r="Q98" s="98">
        <v>8.0861687355033685E-2</v>
      </c>
      <c r="R98" s="98">
        <v>9.0148264685212559E-2</v>
      </c>
      <c r="S98" s="98">
        <v>8.0128993133379192E-2</v>
      </c>
      <c r="T98" s="98">
        <v>8.4602523695753024E-2</v>
      </c>
      <c r="U98" s="98">
        <v>8.406771550062693E-2</v>
      </c>
      <c r="V98" s="98">
        <v>8.1714402230958286E-2</v>
      </c>
      <c r="W98" s="98">
        <v>9.1786176743207618E-2</v>
      </c>
      <c r="DA98" s="63" t="s">
        <v>1830</v>
      </c>
    </row>
    <row r="99" spans="1:105" ht="12" customHeight="1" x14ac:dyDescent="0.25">
      <c r="A99" s="108" t="s">
        <v>52</v>
      </c>
      <c r="B99" s="98">
        <v>1.424534688942811E-2</v>
      </c>
      <c r="C99" s="98">
        <v>9.8445203815397068E-3</v>
      </c>
      <c r="D99" s="98">
        <v>1.0977522513565008E-2</v>
      </c>
      <c r="E99" s="98">
        <v>1.2098346615146686E-2</v>
      </c>
      <c r="F99" s="98">
        <v>1.2114283435308876E-2</v>
      </c>
      <c r="G99" s="98">
        <v>1.5309121714388273E-2</v>
      </c>
      <c r="H99" s="98">
        <v>1.550985863856145E-2</v>
      </c>
      <c r="I99" s="98">
        <v>2.5614225999250707E-2</v>
      </c>
      <c r="J99" s="98">
        <v>2.6757243979556616E-2</v>
      </c>
      <c r="K99" s="98">
        <v>2.8705128140071604E-2</v>
      </c>
      <c r="L99" s="98">
        <v>3.4427803267595855E-2</v>
      </c>
      <c r="M99" s="98">
        <v>4.4509261911315899E-2</v>
      </c>
      <c r="N99" s="98">
        <v>4.8225857068068055E-2</v>
      </c>
      <c r="O99" s="98">
        <v>4.8105944752350201E-2</v>
      </c>
      <c r="P99" s="98">
        <v>4.6124527131328787E-2</v>
      </c>
      <c r="Q99" s="98">
        <v>4.4499433538810772E-2</v>
      </c>
      <c r="R99" s="98">
        <v>4.3121037121788858E-2</v>
      </c>
      <c r="S99" s="98">
        <v>4.1596971328823618E-2</v>
      </c>
      <c r="T99" s="98">
        <v>3.8856591131511284E-2</v>
      </c>
      <c r="U99" s="98">
        <v>3.7784966797262703E-2</v>
      </c>
      <c r="V99" s="98">
        <v>3.7323965992222076E-2</v>
      </c>
      <c r="W99" s="98">
        <v>3.6185889502804588E-2</v>
      </c>
      <c r="DA99" s="63" t="s">
        <v>1831</v>
      </c>
    </row>
    <row r="100" spans="1:105" ht="12" customHeight="1" x14ac:dyDescent="0.25">
      <c r="A100" s="121" t="s">
        <v>54</v>
      </c>
      <c r="B100" s="122">
        <v>2.72699231674707</v>
      </c>
      <c r="C100" s="122">
        <v>2.5803876707464788</v>
      </c>
      <c r="D100" s="122">
        <v>2.6333946542169411</v>
      </c>
      <c r="E100" s="122">
        <v>2.7514267124977247</v>
      </c>
      <c r="F100" s="122">
        <v>2.9321001412189829</v>
      </c>
      <c r="G100" s="122">
        <v>3.1334185273315192</v>
      </c>
      <c r="H100" s="122">
        <v>3.3060139904198138</v>
      </c>
      <c r="I100" s="122">
        <v>3.4433235582800896</v>
      </c>
      <c r="J100" s="122">
        <v>3.3921734051355594</v>
      </c>
      <c r="K100" s="122">
        <v>4.1053743744865772</v>
      </c>
      <c r="L100" s="122">
        <v>5.0378501051114197</v>
      </c>
      <c r="M100" s="122">
        <v>6.5288148789952478</v>
      </c>
      <c r="N100" s="122">
        <v>7.2784522108056837</v>
      </c>
      <c r="O100" s="122">
        <v>8.0478479440560715</v>
      </c>
      <c r="P100" s="122">
        <v>7.7967516097365355</v>
      </c>
      <c r="Q100" s="122">
        <v>8.2805798522837737</v>
      </c>
      <c r="R100" s="122">
        <v>8.0461366775038332</v>
      </c>
      <c r="S100" s="122">
        <v>8.4743168783261158</v>
      </c>
      <c r="T100" s="122">
        <v>8.703438622731472</v>
      </c>
      <c r="U100" s="122">
        <v>8.8942912670471745</v>
      </c>
      <c r="V100" s="122">
        <v>9.5760603415893435</v>
      </c>
      <c r="W100" s="122">
        <v>9.8768454042360379</v>
      </c>
      <c r="DA100" s="130" t="s">
        <v>1832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1833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1834</v>
      </c>
    </row>
    <row r="103" spans="1:105" ht="12" customHeight="1" x14ac:dyDescent="0.25">
      <c r="A103" s="109" t="s">
        <v>120</v>
      </c>
      <c r="B103" s="33">
        <v>2.72699231674707</v>
      </c>
      <c r="C103" s="33">
        <v>2.5803876707464788</v>
      </c>
      <c r="D103" s="33">
        <v>2.6333946542169411</v>
      </c>
      <c r="E103" s="33">
        <v>2.7514267124977247</v>
      </c>
      <c r="F103" s="33">
        <v>2.9321001412189829</v>
      </c>
      <c r="G103" s="33">
        <v>3.1334185273315192</v>
      </c>
      <c r="H103" s="33">
        <v>3.3060139904198138</v>
      </c>
      <c r="I103" s="33">
        <v>3.4433235582800896</v>
      </c>
      <c r="J103" s="33">
        <v>3.3921734051355594</v>
      </c>
      <c r="K103" s="33">
        <v>4.1053743744865772</v>
      </c>
      <c r="L103" s="33">
        <v>5.0378501051114197</v>
      </c>
      <c r="M103" s="33">
        <v>6.5288148789952478</v>
      </c>
      <c r="N103" s="33">
        <v>7.2784522108056837</v>
      </c>
      <c r="O103" s="33">
        <v>8.0478479440560715</v>
      </c>
      <c r="P103" s="33">
        <v>7.7967516097365355</v>
      </c>
      <c r="Q103" s="33">
        <v>8.2805798522837737</v>
      </c>
      <c r="R103" s="33">
        <v>8.0461366775038332</v>
      </c>
      <c r="S103" s="33">
        <v>8.4743168783261158</v>
      </c>
      <c r="T103" s="33">
        <v>8.703438622731472</v>
      </c>
      <c r="U103" s="33">
        <v>8.8942912670471745</v>
      </c>
      <c r="V103" s="33">
        <v>9.5760603415893435</v>
      </c>
      <c r="W103" s="33">
        <v>9.8768454042360379</v>
      </c>
      <c r="DA103" s="60" t="s">
        <v>1835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1836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1837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1838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1839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1840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1841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1842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1843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1844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1845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1846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1847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1848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1849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1850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1851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1852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1853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1558.5660568953156</v>
      </c>
      <c r="C124" s="117">
        <f t="shared" si="42"/>
        <v>1773.5600406373994</v>
      </c>
      <c r="D124" s="117">
        <f t="shared" si="42"/>
        <v>1785.9391938184899</v>
      </c>
      <c r="E124" s="117">
        <f t="shared" si="42"/>
        <v>1819.7541741014265</v>
      </c>
      <c r="F124" s="117">
        <f t="shared" si="42"/>
        <v>1851.1636605620727</v>
      </c>
      <c r="G124" s="117">
        <f t="shared" si="42"/>
        <v>1907.6156913645061</v>
      </c>
      <c r="H124" s="117">
        <f t="shared" si="42"/>
        <v>1922.2798267188755</v>
      </c>
      <c r="I124" s="117">
        <f t="shared" si="42"/>
        <v>1911.7919816443848</v>
      </c>
      <c r="J124" s="117">
        <f t="shared" si="42"/>
        <v>1885.1869407283602</v>
      </c>
      <c r="K124" s="117">
        <f t="shared" si="42"/>
        <v>1996.7997115454782</v>
      </c>
      <c r="L124" s="117">
        <f t="shared" si="42"/>
        <v>2492.7333038400648</v>
      </c>
      <c r="M124" s="117">
        <f t="shared" si="42"/>
        <v>1943.1978427763413</v>
      </c>
      <c r="N124" s="117">
        <f t="shared" si="42"/>
        <v>2129.4157993451231</v>
      </c>
      <c r="O124" s="117">
        <f t="shared" si="42"/>
        <v>2073.8779061665127</v>
      </c>
      <c r="P124" s="117">
        <f t="shared" si="42"/>
        <v>1926.1258514366173</v>
      </c>
      <c r="Q124" s="117">
        <f t="shared" si="42"/>
        <v>1952.8681881418681</v>
      </c>
      <c r="R124" s="117">
        <f t="shared" ref="R124:V124" si="43">R125+R128+R130+R139</f>
        <v>2064.2889078876651</v>
      </c>
      <c r="S124" s="117">
        <f t="shared" si="43"/>
        <v>2081.368341071468</v>
      </c>
      <c r="T124" s="117">
        <f t="shared" si="43"/>
        <v>2062.9281686846971</v>
      </c>
      <c r="U124" s="117">
        <f t="shared" si="43"/>
        <v>2066.5525170751157</v>
      </c>
      <c r="V124" s="117">
        <f t="shared" si="43"/>
        <v>1946.0328426033868</v>
      </c>
      <c r="W124" s="117">
        <f t="shared" ref="W124" si="44">W125+W128+W130+W139</f>
        <v>2226.3972388330103</v>
      </c>
      <c r="DA124" s="129" t="s">
        <v>1854</v>
      </c>
    </row>
    <row r="125" spans="1:105" ht="12.95" customHeight="1" x14ac:dyDescent="0.25">
      <c r="A125" s="121" t="s">
        <v>57</v>
      </c>
      <c r="B125" s="122">
        <f t="shared" ref="B125:Q125" si="45">SUM(B126:B127)</f>
        <v>1439.3326886952464</v>
      </c>
      <c r="C125" s="122">
        <f t="shared" si="45"/>
        <v>1648.7197587374117</v>
      </c>
      <c r="D125" s="122">
        <f t="shared" si="45"/>
        <v>1659.7816977993393</v>
      </c>
      <c r="E125" s="122">
        <f t="shared" si="45"/>
        <v>1692.515363849318</v>
      </c>
      <c r="F125" s="122">
        <f t="shared" si="45"/>
        <v>1716.9200624505988</v>
      </c>
      <c r="G125" s="122">
        <f t="shared" si="45"/>
        <v>1777.8177981292749</v>
      </c>
      <c r="H125" s="122">
        <f t="shared" si="45"/>
        <v>1792.023379574684</v>
      </c>
      <c r="I125" s="122">
        <f t="shared" si="45"/>
        <v>1780.5480547434511</v>
      </c>
      <c r="J125" s="122">
        <f t="shared" si="45"/>
        <v>1754.1162447985162</v>
      </c>
      <c r="K125" s="122">
        <f t="shared" si="45"/>
        <v>1851.6969215267193</v>
      </c>
      <c r="L125" s="122">
        <f t="shared" si="45"/>
        <v>2351.9804061258792</v>
      </c>
      <c r="M125" s="122">
        <f t="shared" si="45"/>
        <v>1816.8530686385532</v>
      </c>
      <c r="N125" s="122">
        <f t="shared" si="45"/>
        <v>1997.5009495716538</v>
      </c>
      <c r="O125" s="122">
        <f t="shared" si="45"/>
        <v>1928.5547941841644</v>
      </c>
      <c r="P125" s="122">
        <f t="shared" si="45"/>
        <v>1779.7903831579608</v>
      </c>
      <c r="Q125" s="122">
        <f t="shared" si="45"/>
        <v>1792.8537174886083</v>
      </c>
      <c r="R125" s="122">
        <f t="shared" ref="R125:V125" si="46">SUM(R126:R127)</f>
        <v>1893.7037589855317</v>
      </c>
      <c r="S125" s="122">
        <f t="shared" si="46"/>
        <v>1915.3469558141858</v>
      </c>
      <c r="T125" s="122">
        <f t="shared" si="46"/>
        <v>1883.7072068464656</v>
      </c>
      <c r="U125" s="122">
        <f t="shared" si="46"/>
        <v>1881.2990930263838</v>
      </c>
      <c r="V125" s="122">
        <f t="shared" si="46"/>
        <v>1770.9620755927319</v>
      </c>
      <c r="W125" s="122">
        <f t="shared" ref="W125" si="47">SUM(W126:W127)</f>
        <v>2029.7376633353838</v>
      </c>
      <c r="DA125" s="130" t="s">
        <v>1855</v>
      </c>
    </row>
    <row r="126" spans="1:105" ht="12" customHeight="1" x14ac:dyDescent="0.25">
      <c r="A126" s="97" t="s">
        <v>203</v>
      </c>
      <c r="B126" s="98">
        <v>1432.4012318233001</v>
      </c>
      <c r="C126" s="98">
        <v>1640.9853211714519</v>
      </c>
      <c r="D126" s="98">
        <v>1652.2053695656671</v>
      </c>
      <c r="E126" s="98">
        <v>1684.9700850940415</v>
      </c>
      <c r="F126" s="98">
        <v>1709.5060067412951</v>
      </c>
      <c r="G126" s="98">
        <v>1770.2085293281452</v>
      </c>
      <c r="H126" s="98">
        <v>1784.5695416791207</v>
      </c>
      <c r="I126" s="98">
        <v>1773.3044861065134</v>
      </c>
      <c r="J126" s="98">
        <v>1747.0871738251212</v>
      </c>
      <c r="K126" s="98">
        <v>1844.4204266051429</v>
      </c>
      <c r="L126" s="98">
        <v>2342.7974121749648</v>
      </c>
      <c r="M126" s="98">
        <v>1809.939789545949</v>
      </c>
      <c r="N126" s="98">
        <v>1989.9642200736459</v>
      </c>
      <c r="O126" s="98">
        <v>1921.4616200959097</v>
      </c>
      <c r="P126" s="98">
        <v>1773.3452148473266</v>
      </c>
      <c r="Q126" s="98">
        <v>1786.4031125492816</v>
      </c>
      <c r="R126" s="98">
        <v>1886.9064686754234</v>
      </c>
      <c r="S126" s="98">
        <v>1908.5193876308285</v>
      </c>
      <c r="T126" s="98">
        <v>1877.0332795376692</v>
      </c>
      <c r="U126" s="98">
        <v>1874.6574249001501</v>
      </c>
      <c r="V126" s="98">
        <v>1764.7997219197944</v>
      </c>
      <c r="W126" s="98">
        <v>2022.6510139119441</v>
      </c>
      <c r="DA126" s="63" t="s">
        <v>1856</v>
      </c>
    </row>
    <row r="127" spans="1:105" ht="12" customHeight="1" x14ac:dyDescent="0.25">
      <c r="A127" s="97" t="s">
        <v>53</v>
      </c>
      <c r="B127" s="98">
        <v>6.9314568719461995</v>
      </c>
      <c r="C127" s="98">
        <v>7.7344375659597615</v>
      </c>
      <c r="D127" s="98">
        <v>7.5763282336722115</v>
      </c>
      <c r="E127" s="98">
        <v>7.5452787552764251</v>
      </c>
      <c r="F127" s="98">
        <v>7.414055709303752</v>
      </c>
      <c r="G127" s="98">
        <v>7.6092688011295904</v>
      </c>
      <c r="H127" s="98">
        <v>7.4538378955632254</v>
      </c>
      <c r="I127" s="98">
        <v>7.2435686369376624</v>
      </c>
      <c r="J127" s="98">
        <v>7.0290709733949583</v>
      </c>
      <c r="K127" s="98">
        <v>7.2764949215763108</v>
      </c>
      <c r="L127" s="98">
        <v>9.1829939509142751</v>
      </c>
      <c r="M127" s="98">
        <v>6.9132790926042231</v>
      </c>
      <c r="N127" s="98">
        <v>7.536729498007908</v>
      </c>
      <c r="O127" s="98">
        <v>7.0931740882547318</v>
      </c>
      <c r="P127" s="98">
        <v>6.4451683106343296</v>
      </c>
      <c r="Q127" s="98">
        <v>6.4506049393266869</v>
      </c>
      <c r="R127" s="98">
        <v>6.7972903101084148</v>
      </c>
      <c r="S127" s="98">
        <v>6.8275681833572683</v>
      </c>
      <c r="T127" s="98">
        <v>6.6739273087964026</v>
      </c>
      <c r="U127" s="98">
        <v>6.6416681262338111</v>
      </c>
      <c r="V127" s="98">
        <v>6.162353672937507</v>
      </c>
      <c r="W127" s="98">
        <v>7.0866494234397477</v>
      </c>
      <c r="DA127" s="63" t="s">
        <v>1857</v>
      </c>
    </row>
    <row r="128" spans="1:105" ht="12.95" customHeight="1" x14ac:dyDescent="0.25">
      <c r="A128" s="121" t="s">
        <v>92</v>
      </c>
      <c r="B128" s="122">
        <f t="shared" ref="B128:W128" si="48">B129</f>
        <v>9.0440086656584595E-2</v>
      </c>
      <c r="C128" s="122">
        <f t="shared" si="48"/>
        <v>0.10009152528471815</v>
      </c>
      <c r="D128" s="122">
        <f t="shared" si="48"/>
        <v>0.10802967242273885</v>
      </c>
      <c r="E128" s="122">
        <f t="shared" si="48"/>
        <v>0.11425746949320814</v>
      </c>
      <c r="F128" s="122">
        <f t="shared" si="48"/>
        <v>0.1189240448976864</v>
      </c>
      <c r="G128" s="122">
        <f t="shared" si="48"/>
        <v>0.12621318756620514</v>
      </c>
      <c r="H128" s="122">
        <f t="shared" si="48"/>
        <v>0.13590670180434222</v>
      </c>
      <c r="I128" s="122">
        <f t="shared" si="48"/>
        <v>0.14257772615697653</v>
      </c>
      <c r="J128" s="122">
        <f t="shared" si="48"/>
        <v>0.15479731414711387</v>
      </c>
      <c r="K128" s="122">
        <f t="shared" si="48"/>
        <v>0.17985311066846185</v>
      </c>
      <c r="L128" s="122">
        <f t="shared" si="48"/>
        <v>0.22142111022292255</v>
      </c>
      <c r="M128" s="122">
        <f t="shared" si="48"/>
        <v>0.22015164048597965</v>
      </c>
      <c r="N128" s="122">
        <f t="shared" si="48"/>
        <v>0.2458343725530566</v>
      </c>
      <c r="O128" s="122">
        <f t="shared" si="48"/>
        <v>0.27946957752590529</v>
      </c>
      <c r="P128" s="122">
        <f t="shared" si="48"/>
        <v>0.3500967422321925</v>
      </c>
      <c r="Q128" s="122">
        <f t="shared" si="48"/>
        <v>0.3645689989577709</v>
      </c>
      <c r="R128" s="122">
        <f t="shared" si="48"/>
        <v>0.38615408562237269</v>
      </c>
      <c r="S128" s="122">
        <f t="shared" si="48"/>
        <v>0.42547595484171841</v>
      </c>
      <c r="T128" s="122">
        <f t="shared" si="48"/>
        <v>0.48561399655238524</v>
      </c>
      <c r="U128" s="122">
        <f t="shared" si="48"/>
        <v>0.52378777976331203</v>
      </c>
      <c r="V128" s="122">
        <f t="shared" si="48"/>
        <v>0.57751177609027871</v>
      </c>
      <c r="W128" s="122">
        <f t="shared" si="48"/>
        <v>0.6157181627665147</v>
      </c>
      <c r="DA128" s="130" t="s">
        <v>1858</v>
      </c>
    </row>
    <row r="129" spans="1:105" ht="12" customHeight="1" x14ac:dyDescent="0.25">
      <c r="A129" s="97" t="s">
        <v>53</v>
      </c>
      <c r="B129" s="98">
        <v>9.0440086656584595E-2</v>
      </c>
      <c r="C129" s="98">
        <v>0.10009152528471815</v>
      </c>
      <c r="D129" s="98">
        <v>0.10802967242273885</v>
      </c>
      <c r="E129" s="98">
        <v>0.11425746949320814</v>
      </c>
      <c r="F129" s="98">
        <v>0.1189240448976864</v>
      </c>
      <c r="G129" s="98">
        <v>0.12621318756620514</v>
      </c>
      <c r="H129" s="98">
        <v>0.13590670180434222</v>
      </c>
      <c r="I129" s="98">
        <v>0.14257772615697653</v>
      </c>
      <c r="J129" s="98">
        <v>0.15479731414711387</v>
      </c>
      <c r="K129" s="98">
        <v>0.17985311066846185</v>
      </c>
      <c r="L129" s="98">
        <v>0.22142111022292255</v>
      </c>
      <c r="M129" s="98">
        <v>0.22015164048597965</v>
      </c>
      <c r="N129" s="98">
        <v>0.2458343725530566</v>
      </c>
      <c r="O129" s="98">
        <v>0.27946957752590529</v>
      </c>
      <c r="P129" s="98">
        <v>0.3500967422321925</v>
      </c>
      <c r="Q129" s="98">
        <v>0.3645689989577709</v>
      </c>
      <c r="R129" s="98">
        <v>0.38615408562237269</v>
      </c>
      <c r="S129" s="98">
        <v>0.42547595484171841</v>
      </c>
      <c r="T129" s="98">
        <v>0.48561399655238524</v>
      </c>
      <c r="U129" s="98">
        <v>0.52378777976331203</v>
      </c>
      <c r="V129" s="98">
        <v>0.57751177609027871</v>
      </c>
      <c r="W129" s="98">
        <v>0.6157181627665147</v>
      </c>
      <c r="DA129" s="63" t="s">
        <v>1859</v>
      </c>
    </row>
    <row r="130" spans="1:105" ht="12" customHeight="1" x14ac:dyDescent="0.25">
      <c r="A130" s="121" t="s">
        <v>55</v>
      </c>
      <c r="B130" s="122">
        <v>102.50080224157374</v>
      </c>
      <c r="C130" s="122">
        <v>107.50987307352662</v>
      </c>
      <c r="D130" s="122">
        <v>108.2131206148517</v>
      </c>
      <c r="E130" s="122">
        <v>108.39161607927913</v>
      </c>
      <c r="F130" s="122">
        <v>114.28483219727043</v>
      </c>
      <c r="G130" s="122">
        <v>109.60459092316086</v>
      </c>
      <c r="H130" s="122">
        <v>109.83629043291577</v>
      </c>
      <c r="I130" s="122">
        <v>110.96144140801604</v>
      </c>
      <c r="J130" s="122">
        <v>110.52963917900851</v>
      </c>
      <c r="K130" s="122">
        <v>121.81346273870632</v>
      </c>
      <c r="L130" s="122">
        <v>116.97956083220626</v>
      </c>
      <c r="M130" s="122">
        <v>103.61358959587091</v>
      </c>
      <c r="N130" s="122">
        <v>108.89505781539255</v>
      </c>
      <c r="O130" s="122">
        <v>120.00827352952295</v>
      </c>
      <c r="P130" s="122">
        <v>120.78998186937592</v>
      </c>
      <c r="Q130" s="122">
        <v>132.20250916895517</v>
      </c>
      <c r="R130" s="122">
        <v>142.60860740702057</v>
      </c>
      <c r="S130" s="122">
        <v>135.36818312503505</v>
      </c>
      <c r="T130" s="122">
        <v>146.37349262466671</v>
      </c>
      <c r="U130" s="122">
        <v>151.72590069800424</v>
      </c>
      <c r="V130" s="122">
        <v>141.06215787092603</v>
      </c>
      <c r="W130" s="122">
        <v>161.92544622028728</v>
      </c>
      <c r="DA130" s="130" t="s">
        <v>1860</v>
      </c>
    </row>
    <row r="131" spans="1:105" ht="12" customHeight="1" x14ac:dyDescent="0.25">
      <c r="A131" s="97" t="s">
        <v>128</v>
      </c>
      <c r="B131" s="98">
        <v>99.028626353677936</v>
      </c>
      <c r="C131" s="98">
        <v>103.49459366978336</v>
      </c>
      <c r="D131" s="98">
        <v>104.15262625204547</v>
      </c>
      <c r="E131" s="98">
        <v>103.69812865387989</v>
      </c>
      <c r="F131" s="98">
        <v>108.01527294064593</v>
      </c>
      <c r="G131" s="98">
        <v>105.36762169949198</v>
      </c>
      <c r="H131" s="98">
        <v>107.73651651189087</v>
      </c>
      <c r="I131" s="98">
        <v>110.04206227960394</v>
      </c>
      <c r="J131" s="98">
        <v>105.08114185643663</v>
      </c>
      <c r="K131" s="98">
        <v>112.68167360494175</v>
      </c>
      <c r="L131" s="98">
        <v>112.33720729578275</v>
      </c>
      <c r="M131" s="98">
        <v>99.040579441598581</v>
      </c>
      <c r="N131" s="98">
        <v>104.37496380917672</v>
      </c>
      <c r="O131" s="98">
        <v>115.07028347774825</v>
      </c>
      <c r="P131" s="98">
        <v>115.78355098775424</v>
      </c>
      <c r="Q131" s="98">
        <v>126.74130508207799</v>
      </c>
      <c r="R131" s="98">
        <v>136.65131119192796</v>
      </c>
      <c r="S131" s="98">
        <v>129.67479377416751</v>
      </c>
      <c r="T131" s="98">
        <v>140.16887966713114</v>
      </c>
      <c r="U131" s="98">
        <v>145.47478639846923</v>
      </c>
      <c r="V131" s="98">
        <v>135.14038134545146</v>
      </c>
      <c r="W131" s="98">
        <v>155.51426142363132</v>
      </c>
      <c r="DA131" s="63" t="s">
        <v>1861</v>
      </c>
    </row>
    <row r="132" spans="1:105" ht="12" customHeight="1" x14ac:dyDescent="0.25">
      <c r="A132" s="97" t="s">
        <v>127</v>
      </c>
      <c r="B132" s="98">
        <v>9.3317195745712095E-2</v>
      </c>
      <c r="C132" s="98">
        <v>0.10233875295999885</v>
      </c>
      <c r="D132" s="98">
        <v>0.10773697658884404</v>
      </c>
      <c r="E132" s="98">
        <v>0.10358760271967182</v>
      </c>
      <c r="F132" s="98">
        <v>0.1081022905413952</v>
      </c>
      <c r="G132" s="98">
        <v>0.10297872065635606</v>
      </c>
      <c r="H132" s="98">
        <v>0.10682786180299424</v>
      </c>
      <c r="I132" s="98">
        <v>0.1658816751412665</v>
      </c>
      <c r="J132" s="98">
        <v>0.17757923083142807</v>
      </c>
      <c r="K132" s="98">
        <v>0.18482698941391673</v>
      </c>
      <c r="L132" s="98">
        <v>0.19117878313372472</v>
      </c>
      <c r="M132" s="98">
        <v>0.16703970272363156</v>
      </c>
      <c r="N132" s="98">
        <v>0.16796204100863454</v>
      </c>
      <c r="O132" s="98">
        <v>0.17992681383575218</v>
      </c>
      <c r="P132" s="98">
        <v>0.17681741900154846</v>
      </c>
      <c r="Q132" s="98">
        <v>0.1887012422492988</v>
      </c>
      <c r="R132" s="98">
        <v>0.19589531699316021</v>
      </c>
      <c r="S132" s="98">
        <v>0.18377826115351048</v>
      </c>
      <c r="T132" s="98">
        <v>0.19068645876844681</v>
      </c>
      <c r="U132" s="98">
        <v>0.19881050436526676</v>
      </c>
      <c r="V132" s="98">
        <v>0.17395676041101582</v>
      </c>
      <c r="W132" s="98">
        <v>0.20551560643365424</v>
      </c>
      <c r="DA132" s="63" t="s">
        <v>1862</v>
      </c>
    </row>
    <row r="133" spans="1:105" ht="12" customHeight="1" x14ac:dyDescent="0.25">
      <c r="A133" s="100" t="s">
        <v>203</v>
      </c>
      <c r="B133" s="101">
        <v>5.6062494585291396E-2</v>
      </c>
      <c r="C133" s="101">
        <v>7.1533815735215375E-2</v>
      </c>
      <c r="D133" s="101">
        <v>7.3800058371489854E-2</v>
      </c>
      <c r="E133" s="101">
        <v>6.8007000886009056E-2</v>
      </c>
      <c r="F133" s="101">
        <v>7.1390398805157351E-2</v>
      </c>
      <c r="G133" s="101">
        <v>6.2061276224122608E-2</v>
      </c>
      <c r="H133" s="101">
        <v>6.6702852192686887E-2</v>
      </c>
      <c r="I133" s="101">
        <v>0.10223038919511777</v>
      </c>
      <c r="J133" s="101">
        <v>0.10840696514756618</v>
      </c>
      <c r="K133" s="101">
        <v>0.11366248170808647</v>
      </c>
      <c r="L133" s="101">
        <v>0.11450948799078013</v>
      </c>
      <c r="M133" s="101">
        <v>9.8346239727827689E-2</v>
      </c>
      <c r="N133" s="101">
        <v>9.8249740219824203E-2</v>
      </c>
      <c r="O133" s="101">
        <v>0.11082639873299849</v>
      </c>
      <c r="P133" s="101">
        <v>0.10928103491967527</v>
      </c>
      <c r="Q133" s="101">
        <v>0.12172395124174633</v>
      </c>
      <c r="R133" s="101">
        <v>0.13251655030660303</v>
      </c>
      <c r="S133" s="101">
        <v>0.12098171461469885</v>
      </c>
      <c r="T133" s="101">
        <v>0.13067575709125109</v>
      </c>
      <c r="U133" s="101">
        <v>0.13716323220884566</v>
      </c>
      <c r="V133" s="101">
        <v>0.11941475730674736</v>
      </c>
      <c r="W133" s="101">
        <v>0.14740722853357918</v>
      </c>
      <c r="DA133" s="131" t="s">
        <v>1863</v>
      </c>
    </row>
    <row r="134" spans="1:105" ht="12" customHeight="1" x14ac:dyDescent="0.25">
      <c r="A134" s="103" t="s">
        <v>52</v>
      </c>
      <c r="B134" s="104">
        <v>3.7254701160420699E-2</v>
      </c>
      <c r="C134" s="104">
        <v>3.0804937224783474E-2</v>
      </c>
      <c r="D134" s="104">
        <v>3.3936918217354187E-2</v>
      </c>
      <c r="E134" s="104">
        <v>3.558060183366276E-2</v>
      </c>
      <c r="F134" s="104">
        <v>3.6711891736237852E-2</v>
      </c>
      <c r="G134" s="104">
        <v>4.0917444432233455E-2</v>
      </c>
      <c r="H134" s="104">
        <v>4.0125009610307349E-2</v>
      </c>
      <c r="I134" s="104">
        <v>6.3651285946148717E-2</v>
      </c>
      <c r="J134" s="104">
        <v>6.9172265683861908E-2</v>
      </c>
      <c r="K134" s="104">
        <v>7.1164507705830271E-2</v>
      </c>
      <c r="L134" s="104">
        <v>7.6669295142944571E-2</v>
      </c>
      <c r="M134" s="104">
        <v>6.8693462995803853E-2</v>
      </c>
      <c r="N134" s="104">
        <v>6.9712300788810341E-2</v>
      </c>
      <c r="O134" s="104">
        <v>6.9100415102753693E-2</v>
      </c>
      <c r="P134" s="104">
        <v>6.7536384081873208E-2</v>
      </c>
      <c r="Q134" s="104">
        <v>6.6977291007552453E-2</v>
      </c>
      <c r="R134" s="104">
        <v>6.3378766686557161E-2</v>
      </c>
      <c r="S134" s="104">
        <v>6.2796546538811629E-2</v>
      </c>
      <c r="T134" s="104">
        <v>6.0010701677195723E-2</v>
      </c>
      <c r="U134" s="104">
        <v>6.1647272156421094E-2</v>
      </c>
      <c r="V134" s="104">
        <v>5.4542003104268447E-2</v>
      </c>
      <c r="W134" s="104">
        <v>5.8108377900075045E-2</v>
      </c>
      <c r="DA134" s="132" t="s">
        <v>1864</v>
      </c>
    </row>
    <row r="135" spans="1:105" ht="12" customHeight="1" x14ac:dyDescent="0.25">
      <c r="A135" s="106" t="s">
        <v>122</v>
      </c>
      <c r="B135" s="101">
        <v>3.0614093044231412</v>
      </c>
      <c r="C135" s="101">
        <v>3.5471499397418773</v>
      </c>
      <c r="D135" s="101">
        <v>3.5682362009358135</v>
      </c>
      <c r="E135" s="101">
        <v>4.1544723849621645</v>
      </c>
      <c r="F135" s="101">
        <v>5.605408004379016</v>
      </c>
      <c r="G135" s="101">
        <v>3.7683225380354415</v>
      </c>
      <c r="H135" s="101">
        <v>1.8315106370238063</v>
      </c>
      <c r="I135" s="101">
        <v>0.69241958195121067</v>
      </c>
      <c r="J135" s="101">
        <v>4.3169965163280439</v>
      </c>
      <c r="K135" s="101">
        <v>7.6681791459181374</v>
      </c>
      <c r="L135" s="101">
        <v>3.9693972879083073</v>
      </c>
      <c r="M135" s="101">
        <v>3.9433213838333239</v>
      </c>
      <c r="N135" s="101">
        <v>3.8900728137311029</v>
      </c>
      <c r="O135" s="101">
        <v>4.2379191885049838</v>
      </c>
      <c r="P135" s="101">
        <v>4.2583298666248703</v>
      </c>
      <c r="Q135" s="101">
        <v>4.5733823660391133</v>
      </c>
      <c r="R135" s="101">
        <v>5.0397605469449722</v>
      </c>
      <c r="S135" s="101">
        <v>4.786935638782845</v>
      </c>
      <c r="T135" s="101">
        <v>5.2343382809789505</v>
      </c>
      <c r="U135" s="101">
        <v>5.2799164384749764</v>
      </c>
      <c r="V135" s="101">
        <v>5.0221591429413781</v>
      </c>
      <c r="W135" s="101">
        <v>5.4306859077181668</v>
      </c>
      <c r="DA135" s="131" t="s">
        <v>1865</v>
      </c>
    </row>
    <row r="136" spans="1:105" ht="12" customHeight="1" x14ac:dyDescent="0.25">
      <c r="A136" s="107" t="s">
        <v>121</v>
      </c>
      <c r="B136" s="104">
        <v>0.31744938772695608</v>
      </c>
      <c r="C136" s="104">
        <v>0.36579071104139999</v>
      </c>
      <c r="D136" s="104">
        <v>0.38452118528158252</v>
      </c>
      <c r="E136" s="104">
        <v>0.43542743771740766</v>
      </c>
      <c r="F136" s="104">
        <v>0.55604896170409157</v>
      </c>
      <c r="G136" s="104">
        <v>0.36566796497709342</v>
      </c>
      <c r="H136" s="104">
        <v>0.16143542219809057</v>
      </c>
      <c r="I136" s="104">
        <v>6.1077871319629509E-2</v>
      </c>
      <c r="J136" s="104">
        <v>0.95392157541241407</v>
      </c>
      <c r="K136" s="104">
        <v>1.2787829984325247</v>
      </c>
      <c r="L136" s="104">
        <v>0.48177746538147659</v>
      </c>
      <c r="M136" s="104">
        <v>0.46264906771538195</v>
      </c>
      <c r="N136" s="104">
        <v>0.46205915147608712</v>
      </c>
      <c r="O136" s="104">
        <v>0.52014404943395975</v>
      </c>
      <c r="P136" s="104">
        <v>0.57128359599525835</v>
      </c>
      <c r="Q136" s="104">
        <v>0.69912047858878601</v>
      </c>
      <c r="R136" s="104">
        <v>0.72164035115449343</v>
      </c>
      <c r="S136" s="104">
        <v>0.72267545093118901</v>
      </c>
      <c r="T136" s="104">
        <v>0.77958821778814913</v>
      </c>
      <c r="U136" s="104">
        <v>0.77238735669476022</v>
      </c>
      <c r="V136" s="104">
        <v>0.72566062212217286</v>
      </c>
      <c r="W136" s="104">
        <v>0.77498328250414539</v>
      </c>
      <c r="DA136" s="132" t="s">
        <v>1866</v>
      </c>
    </row>
    <row r="137" spans="1:105" ht="12" customHeight="1" x14ac:dyDescent="0.25">
      <c r="A137" s="108" t="s">
        <v>53</v>
      </c>
      <c r="B137" s="98">
        <v>0.19072797175420658</v>
      </c>
      <c r="C137" s="98">
        <v>0.25567583566715635</v>
      </c>
      <c r="D137" s="98">
        <v>0.26339104214300529</v>
      </c>
      <c r="E137" s="98">
        <v>0.28586612934586725</v>
      </c>
      <c r="F137" s="98">
        <v>0.36719861469408083</v>
      </c>
      <c r="G137" s="98">
        <v>0.22037880876684035</v>
      </c>
      <c r="H137" s="98">
        <v>0.10080409970457067</v>
      </c>
      <c r="I137" s="98">
        <v>3.7642862299371221E-2</v>
      </c>
      <c r="J137" s="98">
        <v>0.58230572251041934</v>
      </c>
      <c r="K137" s="98">
        <v>0.78631032890701202</v>
      </c>
      <c r="L137" s="98">
        <v>0.28852097288244483</v>
      </c>
      <c r="M137" s="98">
        <v>0.27232209774332372</v>
      </c>
      <c r="N137" s="98">
        <v>0.27027187159115634</v>
      </c>
      <c r="O137" s="98">
        <v>0.32036571134508168</v>
      </c>
      <c r="P137" s="98">
        <v>0.35305989065389282</v>
      </c>
      <c r="Q137" s="98">
        <v>0.45095370207338192</v>
      </c>
      <c r="R137" s="98">
        <v>0.48814411497117427</v>
      </c>
      <c r="S137" s="98">
        <v>0.4757181962054427</v>
      </c>
      <c r="T137" s="98">
        <v>0.53422649887480345</v>
      </c>
      <c r="U137" s="98">
        <v>0.53287986225988004</v>
      </c>
      <c r="V137" s="98">
        <v>0.4981328696314552</v>
      </c>
      <c r="W137" s="98">
        <v>0.55584593284765604</v>
      </c>
      <c r="DA137" s="63" t="s">
        <v>1867</v>
      </c>
    </row>
    <row r="138" spans="1:105" ht="12" customHeight="1" x14ac:dyDescent="0.25">
      <c r="A138" s="108" t="s">
        <v>52</v>
      </c>
      <c r="B138" s="98">
        <v>0.1267214159727495</v>
      </c>
      <c r="C138" s="98">
        <v>0.11011487537424364</v>
      </c>
      <c r="D138" s="98">
        <v>0.12113014313857723</v>
      </c>
      <c r="E138" s="98">
        <v>0.14956130837154044</v>
      </c>
      <c r="F138" s="98">
        <v>0.18885034701001069</v>
      </c>
      <c r="G138" s="98">
        <v>0.14528915621025307</v>
      </c>
      <c r="H138" s="98">
        <v>6.06313224935199E-2</v>
      </c>
      <c r="I138" s="98">
        <v>2.3435009020258288E-2</v>
      </c>
      <c r="J138" s="98">
        <v>0.37161585290199473</v>
      </c>
      <c r="K138" s="98">
        <v>0.49247266952551266</v>
      </c>
      <c r="L138" s="98">
        <v>0.19325649249903179</v>
      </c>
      <c r="M138" s="98">
        <v>0.19032696997205822</v>
      </c>
      <c r="N138" s="98">
        <v>0.1917872798849308</v>
      </c>
      <c r="O138" s="98">
        <v>0.19977833808887807</v>
      </c>
      <c r="P138" s="98">
        <v>0.21822370534136556</v>
      </c>
      <c r="Q138" s="98">
        <v>0.24816677651540411</v>
      </c>
      <c r="R138" s="98">
        <v>0.23349623618331916</v>
      </c>
      <c r="S138" s="98">
        <v>0.24695725472574628</v>
      </c>
      <c r="T138" s="98">
        <v>0.24536171891334568</v>
      </c>
      <c r="U138" s="98">
        <v>0.23950749443488015</v>
      </c>
      <c r="V138" s="98">
        <v>0.22752775249071761</v>
      </c>
      <c r="W138" s="98">
        <v>0.21913734965648929</v>
      </c>
      <c r="DA138" s="63" t="s">
        <v>1868</v>
      </c>
    </row>
    <row r="139" spans="1:105" ht="12" customHeight="1" x14ac:dyDescent="0.25">
      <c r="A139" s="121" t="s">
        <v>54</v>
      </c>
      <c r="B139" s="122">
        <v>16.64212587183901</v>
      </c>
      <c r="C139" s="122">
        <v>17.230317301176154</v>
      </c>
      <c r="D139" s="122">
        <v>17.83634573187593</v>
      </c>
      <c r="E139" s="122">
        <v>18.732936703336165</v>
      </c>
      <c r="F139" s="122">
        <v>19.839841869305651</v>
      </c>
      <c r="G139" s="122">
        <v>20.067089124504101</v>
      </c>
      <c r="H139" s="122">
        <v>20.284250009471396</v>
      </c>
      <c r="I139" s="122">
        <v>20.139907766760672</v>
      </c>
      <c r="J139" s="122">
        <v>20.386259436688505</v>
      </c>
      <c r="K139" s="122">
        <v>23.10947416938426</v>
      </c>
      <c r="L139" s="122">
        <v>23.551915771756629</v>
      </c>
      <c r="M139" s="122">
        <v>22.511032901431289</v>
      </c>
      <c r="N139" s="122">
        <v>22.773957585524109</v>
      </c>
      <c r="O139" s="122">
        <v>25.035368875299149</v>
      </c>
      <c r="P139" s="122">
        <v>25.195389667048488</v>
      </c>
      <c r="Q139" s="122">
        <v>27.44739248534685</v>
      </c>
      <c r="R139" s="122">
        <v>27.590387409490216</v>
      </c>
      <c r="S139" s="122">
        <v>30.227726177405881</v>
      </c>
      <c r="T139" s="122">
        <v>32.361855217012419</v>
      </c>
      <c r="U139" s="122">
        <v>33.003735570964402</v>
      </c>
      <c r="V139" s="122">
        <v>33.431097363638521</v>
      </c>
      <c r="W139" s="122">
        <v>34.118411114572837</v>
      </c>
      <c r="DA139" s="130" t="s">
        <v>1869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1870</v>
      </c>
    </row>
    <row r="141" spans="1:105" ht="12" customHeight="1" x14ac:dyDescent="0.25">
      <c r="A141" s="109" t="s">
        <v>120</v>
      </c>
      <c r="B141" s="33">
        <v>16.64212587183901</v>
      </c>
      <c r="C141" s="33">
        <v>17.230317301176154</v>
      </c>
      <c r="D141" s="33">
        <v>17.83634573187593</v>
      </c>
      <c r="E141" s="33">
        <v>18.732936703336165</v>
      </c>
      <c r="F141" s="33">
        <v>19.839841869305651</v>
      </c>
      <c r="G141" s="33">
        <v>20.067089124504101</v>
      </c>
      <c r="H141" s="33">
        <v>20.284250009471396</v>
      </c>
      <c r="I141" s="33">
        <v>20.139907766760672</v>
      </c>
      <c r="J141" s="33">
        <v>20.386259436688505</v>
      </c>
      <c r="K141" s="33">
        <v>23.10947416938426</v>
      </c>
      <c r="L141" s="33">
        <v>23.551915771756629</v>
      </c>
      <c r="M141" s="33">
        <v>22.511032901431289</v>
      </c>
      <c r="N141" s="33">
        <v>22.773957585524109</v>
      </c>
      <c r="O141" s="33">
        <v>25.035368875299149</v>
      </c>
      <c r="P141" s="33">
        <v>25.195389667048488</v>
      </c>
      <c r="Q141" s="33">
        <v>27.44739248534685</v>
      </c>
      <c r="R141" s="33">
        <v>27.590387409490216</v>
      </c>
      <c r="S141" s="33">
        <v>30.227726177405881</v>
      </c>
      <c r="T141" s="33">
        <v>32.361855217012419</v>
      </c>
      <c r="U141" s="33">
        <v>33.003735570964402</v>
      </c>
      <c r="V141" s="33">
        <v>33.431097363638521</v>
      </c>
      <c r="W141" s="33">
        <v>34.118411114572837</v>
      </c>
      <c r="DA141" s="60" t="s">
        <v>1871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638.97944555603033</v>
      </c>
      <c r="C143" s="117">
        <f t="shared" si="49"/>
        <v>790.91556529261425</v>
      </c>
      <c r="D143" s="117">
        <f t="shared" si="49"/>
        <v>960.60633580210299</v>
      </c>
      <c r="E143" s="117">
        <f t="shared" si="49"/>
        <v>1161.5631505791123</v>
      </c>
      <c r="F143" s="117">
        <f t="shared" si="49"/>
        <v>1301.9488531352088</v>
      </c>
      <c r="G143" s="117">
        <f t="shared" si="49"/>
        <v>1559.3534110499356</v>
      </c>
      <c r="H143" s="117">
        <f t="shared" si="49"/>
        <v>1660.5523876470413</v>
      </c>
      <c r="I143" s="117">
        <f t="shared" si="49"/>
        <v>1688.2300539454498</v>
      </c>
      <c r="J143" s="117">
        <f t="shared" si="49"/>
        <v>1777.612406495643</v>
      </c>
      <c r="K143" s="117">
        <f t="shared" si="49"/>
        <v>1954.9874886561777</v>
      </c>
      <c r="L143" s="117">
        <f t="shared" si="49"/>
        <v>2485.6838473672028</v>
      </c>
      <c r="M143" s="117">
        <f t="shared" si="49"/>
        <v>2340.2094909334132</v>
      </c>
      <c r="N143" s="117">
        <f t="shared" si="49"/>
        <v>2313.8304838809831</v>
      </c>
      <c r="O143" s="117">
        <f t="shared" si="49"/>
        <v>2279.0561926838095</v>
      </c>
      <c r="P143" s="117">
        <f t="shared" si="49"/>
        <v>2172.059212034645</v>
      </c>
      <c r="Q143" s="117">
        <f t="shared" si="49"/>
        <v>2103.8455385475363</v>
      </c>
      <c r="R143" s="117">
        <f t="shared" ref="R143:V143" si="50">R144+R146+R148+R157</f>
        <v>2326.568229919581</v>
      </c>
      <c r="S143" s="117">
        <f t="shared" si="50"/>
        <v>2206.9872261811961</v>
      </c>
      <c r="T143" s="117">
        <f t="shared" si="50"/>
        <v>2212.6006419742071</v>
      </c>
      <c r="U143" s="117">
        <f t="shared" si="50"/>
        <v>2128.8043273967683</v>
      </c>
      <c r="V143" s="117">
        <f t="shared" si="50"/>
        <v>2212.8031914292192</v>
      </c>
      <c r="W143" s="117">
        <f t="shared" ref="W143" si="51">W144+W146+W148+W157</f>
        <v>2184.3153177010045</v>
      </c>
      <c r="DA143" s="129" t="s">
        <v>1872</v>
      </c>
    </row>
    <row r="144" spans="1:105" ht="12.95" customHeight="1" x14ac:dyDescent="0.25">
      <c r="A144" s="121" t="s">
        <v>57</v>
      </c>
      <c r="B144" s="122">
        <f t="shared" ref="B144:W144" si="52">B145</f>
        <v>586.65608879649164</v>
      </c>
      <c r="C144" s="122">
        <f t="shared" si="52"/>
        <v>734.24208057616045</v>
      </c>
      <c r="D144" s="122">
        <f t="shared" si="52"/>
        <v>892.34473312672924</v>
      </c>
      <c r="E144" s="122">
        <f t="shared" si="52"/>
        <v>1080.9202146188279</v>
      </c>
      <c r="F144" s="122">
        <f t="shared" si="52"/>
        <v>1209.288295188464</v>
      </c>
      <c r="G144" s="122">
        <f t="shared" si="52"/>
        <v>1453.5264516239959</v>
      </c>
      <c r="H144" s="122">
        <f t="shared" si="52"/>
        <v>1544.1257733816283</v>
      </c>
      <c r="I144" s="122">
        <f t="shared" si="52"/>
        <v>1565.159378741062</v>
      </c>
      <c r="J144" s="122">
        <f t="shared" si="52"/>
        <v>1655.1640773201057</v>
      </c>
      <c r="K144" s="122">
        <f t="shared" si="52"/>
        <v>1818.1505389304471</v>
      </c>
      <c r="L144" s="122">
        <f t="shared" si="52"/>
        <v>2343.5220885314925</v>
      </c>
      <c r="M144" s="122">
        <f t="shared" si="52"/>
        <v>2192.6000070136224</v>
      </c>
      <c r="N144" s="122">
        <f t="shared" si="52"/>
        <v>2167.3922801695403</v>
      </c>
      <c r="O144" s="122">
        <f t="shared" si="52"/>
        <v>2115.6271422404543</v>
      </c>
      <c r="P144" s="122">
        <f t="shared" si="52"/>
        <v>2007.296702240709</v>
      </c>
      <c r="Q144" s="122">
        <f t="shared" si="52"/>
        <v>1926.0097707730179</v>
      </c>
      <c r="R144" s="122">
        <f t="shared" si="52"/>
        <v>2135.4329006006255</v>
      </c>
      <c r="S144" s="122">
        <f t="shared" si="52"/>
        <v>2027.0709723391262</v>
      </c>
      <c r="T144" s="122">
        <f t="shared" si="52"/>
        <v>2015.6979434575198</v>
      </c>
      <c r="U144" s="122">
        <f t="shared" si="52"/>
        <v>1931.5127416469218</v>
      </c>
      <c r="V144" s="122">
        <f t="shared" si="52"/>
        <v>2016.889527774207</v>
      </c>
      <c r="W144" s="122">
        <f t="shared" si="52"/>
        <v>1978.3354619576746</v>
      </c>
      <c r="DA144" s="130" t="s">
        <v>1873</v>
      </c>
    </row>
    <row r="145" spans="1:105" ht="12" customHeight="1" x14ac:dyDescent="0.25">
      <c r="A145" s="97" t="s">
        <v>53</v>
      </c>
      <c r="B145" s="98">
        <v>586.65608879649164</v>
      </c>
      <c r="C145" s="98">
        <v>734.24208057616045</v>
      </c>
      <c r="D145" s="98">
        <v>892.34473312672924</v>
      </c>
      <c r="E145" s="98">
        <v>1080.9202146188279</v>
      </c>
      <c r="F145" s="98">
        <v>1209.288295188464</v>
      </c>
      <c r="G145" s="98">
        <v>1453.5264516239959</v>
      </c>
      <c r="H145" s="98">
        <v>1544.1257733816283</v>
      </c>
      <c r="I145" s="98">
        <v>1565.159378741062</v>
      </c>
      <c r="J145" s="98">
        <v>1655.1640773201057</v>
      </c>
      <c r="K145" s="98">
        <v>1818.1505389304471</v>
      </c>
      <c r="L145" s="98">
        <v>2343.5220885314925</v>
      </c>
      <c r="M145" s="98">
        <v>2192.6000070136224</v>
      </c>
      <c r="N145" s="98">
        <v>2167.3922801695403</v>
      </c>
      <c r="O145" s="98">
        <v>2115.6271422404543</v>
      </c>
      <c r="P145" s="98">
        <v>2007.296702240709</v>
      </c>
      <c r="Q145" s="98">
        <v>1926.0097707730179</v>
      </c>
      <c r="R145" s="98">
        <v>2135.4329006006255</v>
      </c>
      <c r="S145" s="98">
        <v>2027.0709723391262</v>
      </c>
      <c r="T145" s="98">
        <v>2015.6979434575198</v>
      </c>
      <c r="U145" s="98">
        <v>1931.5127416469218</v>
      </c>
      <c r="V145" s="98">
        <v>2016.889527774207</v>
      </c>
      <c r="W145" s="98">
        <v>1978.3354619576746</v>
      </c>
      <c r="DA145" s="63" t="s">
        <v>1874</v>
      </c>
    </row>
    <row r="146" spans="1:105" ht="12.95" customHeight="1" x14ac:dyDescent="0.25">
      <c r="A146" s="121" t="s">
        <v>92</v>
      </c>
      <c r="B146" s="122">
        <f t="shared" ref="B146:W146" si="53">B147</f>
        <v>0.38274471838119428</v>
      </c>
      <c r="C146" s="122">
        <f t="shared" si="53"/>
        <v>0.44199407509669786</v>
      </c>
      <c r="D146" s="122">
        <f t="shared" si="53"/>
        <v>0.52559928722334148</v>
      </c>
      <c r="E146" s="122">
        <f t="shared" si="53"/>
        <v>0.67538063720956676</v>
      </c>
      <c r="F146" s="122">
        <f t="shared" si="53"/>
        <v>0.8648040204749351</v>
      </c>
      <c r="G146" s="122">
        <f t="shared" si="53"/>
        <v>1.122033191819424</v>
      </c>
      <c r="H146" s="122">
        <f t="shared" si="53"/>
        <v>1.3949950635500059</v>
      </c>
      <c r="I146" s="122">
        <f t="shared" si="53"/>
        <v>1.61885535016168</v>
      </c>
      <c r="J146" s="122">
        <f t="shared" si="53"/>
        <v>1.7928512248982686</v>
      </c>
      <c r="K146" s="122">
        <f t="shared" si="53"/>
        <v>1.9927110829744257</v>
      </c>
      <c r="L146" s="122">
        <f t="shared" si="53"/>
        <v>2.3128271201364261</v>
      </c>
      <c r="M146" s="122">
        <f t="shared" si="53"/>
        <v>2.2347284534704448</v>
      </c>
      <c r="N146" s="122">
        <f t="shared" si="53"/>
        <v>2.3159388565896784</v>
      </c>
      <c r="O146" s="122">
        <f t="shared" si="53"/>
        <v>2.4291020926885207</v>
      </c>
      <c r="P146" s="122">
        <f t="shared" si="53"/>
        <v>2.8629615919375739</v>
      </c>
      <c r="Q146" s="122">
        <f t="shared" si="53"/>
        <v>2.9536930251861069</v>
      </c>
      <c r="R146" s="122">
        <f t="shared" si="53"/>
        <v>3.1703901463543134</v>
      </c>
      <c r="S146" s="122">
        <f t="shared" si="53"/>
        <v>3.5648704915257188</v>
      </c>
      <c r="T146" s="122">
        <f t="shared" si="53"/>
        <v>4.1367451878014965</v>
      </c>
      <c r="U146" s="122">
        <f t="shared" si="53"/>
        <v>4.6179995398850657</v>
      </c>
      <c r="V146" s="122">
        <f t="shared" si="53"/>
        <v>5.4502818226165335</v>
      </c>
      <c r="W146" s="122">
        <f t="shared" si="53"/>
        <v>5.9294486925000047</v>
      </c>
      <c r="DA146" s="130" t="s">
        <v>1875</v>
      </c>
    </row>
    <row r="147" spans="1:105" ht="12" customHeight="1" x14ac:dyDescent="0.25">
      <c r="A147" s="97" t="s">
        <v>53</v>
      </c>
      <c r="B147" s="98">
        <v>0.38274471838119428</v>
      </c>
      <c r="C147" s="98">
        <v>0.44199407509669786</v>
      </c>
      <c r="D147" s="98">
        <v>0.52559928722334148</v>
      </c>
      <c r="E147" s="98">
        <v>0.67538063720956676</v>
      </c>
      <c r="F147" s="98">
        <v>0.8648040204749351</v>
      </c>
      <c r="G147" s="98">
        <v>1.122033191819424</v>
      </c>
      <c r="H147" s="98">
        <v>1.3949950635500059</v>
      </c>
      <c r="I147" s="98">
        <v>1.61885535016168</v>
      </c>
      <c r="J147" s="98">
        <v>1.7928512248982686</v>
      </c>
      <c r="K147" s="98">
        <v>1.9927110829744257</v>
      </c>
      <c r="L147" s="98">
        <v>2.3128271201364261</v>
      </c>
      <c r="M147" s="98">
        <v>2.2347284534704448</v>
      </c>
      <c r="N147" s="98">
        <v>2.3159388565896784</v>
      </c>
      <c r="O147" s="98">
        <v>2.4291020926885207</v>
      </c>
      <c r="P147" s="98">
        <v>2.8629615919375739</v>
      </c>
      <c r="Q147" s="98">
        <v>2.9536930251861069</v>
      </c>
      <c r="R147" s="98">
        <v>3.1703901463543134</v>
      </c>
      <c r="S147" s="98">
        <v>3.5648704915257188</v>
      </c>
      <c r="T147" s="98">
        <v>4.1367451878014965</v>
      </c>
      <c r="U147" s="98">
        <v>4.6179995398850657</v>
      </c>
      <c r="V147" s="98">
        <v>5.4502818226165335</v>
      </c>
      <c r="W147" s="98">
        <v>5.9294486925000047</v>
      </c>
      <c r="DA147" s="63" t="s">
        <v>1876</v>
      </c>
    </row>
    <row r="148" spans="1:105" ht="12" customHeight="1" x14ac:dyDescent="0.25">
      <c r="A148" s="121" t="s">
        <v>55</v>
      </c>
      <c r="B148" s="122">
        <v>44.897690324430471</v>
      </c>
      <c r="C148" s="122">
        <v>48.299081895971831</v>
      </c>
      <c r="D148" s="122">
        <v>58.012229299179509</v>
      </c>
      <c r="E148" s="122">
        <v>68.21803209577719</v>
      </c>
      <c r="F148" s="122">
        <v>77.924541832835615</v>
      </c>
      <c r="G148" s="122">
        <v>88.807946051145521</v>
      </c>
      <c r="H148" s="122">
        <v>97.439428060130368</v>
      </c>
      <c r="I148" s="122">
        <v>102.85261898942234</v>
      </c>
      <c r="J148" s="122">
        <v>101.74877050614424</v>
      </c>
      <c r="K148" s="122">
        <v>112.89877677556547</v>
      </c>
      <c r="L148" s="122">
        <v>115.6313404244472</v>
      </c>
      <c r="M148" s="122">
        <v>120.87345244489909</v>
      </c>
      <c r="N148" s="122">
        <v>119.28125135392139</v>
      </c>
      <c r="O148" s="122">
        <v>133.04490337694864</v>
      </c>
      <c r="P148" s="122">
        <v>133.99789233125645</v>
      </c>
      <c r="Q148" s="122">
        <v>144.71806262961243</v>
      </c>
      <c r="R148" s="122">
        <v>157.71408718853795</v>
      </c>
      <c r="S148" s="122">
        <v>144.40485842190191</v>
      </c>
      <c r="T148" s="122">
        <v>158.15960517631819</v>
      </c>
      <c r="U148" s="122">
        <v>157.72530819330385</v>
      </c>
      <c r="V148" s="122">
        <v>154.66691570040877</v>
      </c>
      <c r="W148" s="122">
        <v>164.59082281907354</v>
      </c>
      <c r="DA148" s="130" t="s">
        <v>1877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0.10936012614755522</v>
      </c>
      <c r="E149" s="98">
        <v>0.21915315971534466</v>
      </c>
      <c r="F149" s="98">
        <v>0.22869402323906401</v>
      </c>
      <c r="G149" s="98">
        <v>0.36461335391038047</v>
      </c>
      <c r="H149" s="98">
        <v>0.3817759811652201</v>
      </c>
      <c r="I149" s="98">
        <v>0.47642282213770226</v>
      </c>
      <c r="J149" s="98">
        <v>0.47905617526861466</v>
      </c>
      <c r="K149" s="98">
        <v>0.50736550236834299</v>
      </c>
      <c r="L149" s="98">
        <v>0.49151465606246864</v>
      </c>
      <c r="M149" s="98">
        <v>0.5287859821615627</v>
      </c>
      <c r="N149" s="98">
        <v>0.49173046854204466</v>
      </c>
      <c r="O149" s="98">
        <v>0.5559380655292725</v>
      </c>
      <c r="P149" s="98">
        <v>0.87366197681230429</v>
      </c>
      <c r="Q149" s="98">
        <v>0.55438809750373164</v>
      </c>
      <c r="R149" s="98">
        <v>0.59708581229293645</v>
      </c>
      <c r="S149" s="98">
        <v>0.57833151732249943</v>
      </c>
      <c r="T149" s="98">
        <v>0.56267493497753185</v>
      </c>
      <c r="U149" s="98">
        <v>0.5720416319289735</v>
      </c>
      <c r="V149" s="98">
        <v>0.5880307292248822</v>
      </c>
      <c r="W149" s="98">
        <v>0.68486097037305127</v>
      </c>
      <c r="DA149" s="63" t="s">
        <v>1878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6.3557927739061858E-5</v>
      </c>
      <c r="E150" s="98">
        <v>2.2269324973454824E-4</v>
      </c>
      <c r="F150" s="98">
        <v>1.7631040946067993E-4</v>
      </c>
      <c r="G150" s="98">
        <v>2.9345756877965164E-4</v>
      </c>
      <c r="H150" s="98">
        <v>2.6951335858777447E-4</v>
      </c>
      <c r="I150" s="98">
        <v>5.8030213599352177E-4</v>
      </c>
      <c r="J150" s="98">
        <v>6.7221345675153553E-4</v>
      </c>
      <c r="K150" s="98">
        <v>6.8929997907695036E-4</v>
      </c>
      <c r="L150" s="98">
        <v>5.9843399317604574E-4</v>
      </c>
      <c r="M150" s="98">
        <v>7.1595850535351646E-4</v>
      </c>
      <c r="N150" s="98">
        <v>5.1929309161506806E-4</v>
      </c>
      <c r="O150" s="98">
        <v>6.3121215117464781E-4</v>
      </c>
      <c r="P150" s="98">
        <v>1.5187405984326294E-3</v>
      </c>
      <c r="Q150" s="98">
        <v>8.7607462548301143E-4</v>
      </c>
      <c r="R150" s="98">
        <v>9.3154942834341504E-4</v>
      </c>
      <c r="S150" s="98">
        <v>8.8955524160084381E-4</v>
      </c>
      <c r="T150" s="98">
        <v>8.7644445979451083E-4</v>
      </c>
      <c r="U150" s="98">
        <v>8.8171197526224268E-4</v>
      </c>
      <c r="V150" s="98">
        <v>8.6630334256911957E-4</v>
      </c>
      <c r="W150" s="98">
        <v>6.7708992233111943E-4</v>
      </c>
      <c r="DA150" s="63" t="s">
        <v>1879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4.3536051115618138E-5</v>
      </c>
      <c r="E151" s="101">
        <v>1.4623559198724727E-4</v>
      </c>
      <c r="F151" s="101">
        <v>1.1642175989420694E-4</v>
      </c>
      <c r="G151" s="101">
        <v>1.7685462194274126E-4</v>
      </c>
      <c r="H151" s="101">
        <v>1.682734913081534E-4</v>
      </c>
      <c r="I151" s="101">
        <v>3.5756202575956025E-4</v>
      </c>
      <c r="J151" s="101">
        <v>4.1029651762722959E-4</v>
      </c>
      <c r="K151" s="101">
        <v>4.2381552633076317E-4</v>
      </c>
      <c r="L151" s="101">
        <v>3.5842202679468708E-4</v>
      </c>
      <c r="M151" s="101">
        <v>4.2152034871071226E-4</v>
      </c>
      <c r="N151" s="101">
        <v>3.0401165315687171E-4</v>
      </c>
      <c r="O151" s="101">
        <v>3.8933277434348055E-4</v>
      </c>
      <c r="P151" s="101">
        <v>9.3870453202969629E-4</v>
      </c>
      <c r="Q151" s="101">
        <v>5.6504339976775741E-4</v>
      </c>
      <c r="R151" s="101">
        <v>6.3012168918578579E-4</v>
      </c>
      <c r="S151" s="101">
        <v>5.8545124503872864E-4</v>
      </c>
      <c r="T151" s="101">
        <v>6.0011882335759647E-4</v>
      </c>
      <c r="U151" s="101">
        <v>6.077409733413659E-4</v>
      </c>
      <c r="V151" s="101">
        <v>5.9404008365214326E-4</v>
      </c>
      <c r="W151" s="101">
        <v>4.8340759149723101E-4</v>
      </c>
      <c r="DA151" s="131" t="s">
        <v>1880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2.002187662344372E-5</v>
      </c>
      <c r="E152" s="104">
        <v>7.6457657747300991E-5</v>
      </c>
      <c r="F152" s="104">
        <v>5.9888649566472977E-5</v>
      </c>
      <c r="G152" s="104">
        <v>1.1660294683691041E-4</v>
      </c>
      <c r="H152" s="104">
        <v>1.0123986727962108E-4</v>
      </c>
      <c r="I152" s="104">
        <v>2.2274011023396147E-4</v>
      </c>
      <c r="J152" s="104">
        <v>2.6191693912430589E-4</v>
      </c>
      <c r="K152" s="104">
        <v>2.6548445274618719E-4</v>
      </c>
      <c r="L152" s="104">
        <v>2.4001196638135861E-4</v>
      </c>
      <c r="M152" s="104">
        <v>2.9443815664280414E-4</v>
      </c>
      <c r="N152" s="104">
        <v>2.1528143845819632E-4</v>
      </c>
      <c r="O152" s="104">
        <v>2.4187937683116728E-4</v>
      </c>
      <c r="P152" s="104">
        <v>5.8003606640293309E-4</v>
      </c>
      <c r="Q152" s="104">
        <v>3.1103122571525402E-4</v>
      </c>
      <c r="R152" s="104">
        <v>3.0142773915762931E-4</v>
      </c>
      <c r="S152" s="104">
        <v>3.0410399656211518E-4</v>
      </c>
      <c r="T152" s="104">
        <v>2.7632563643691435E-4</v>
      </c>
      <c r="U152" s="104">
        <v>2.7397100192087678E-4</v>
      </c>
      <c r="V152" s="104">
        <v>2.7226325891697631E-4</v>
      </c>
      <c r="W152" s="104">
        <v>1.9368233083388842E-4</v>
      </c>
      <c r="DA152" s="132" t="s">
        <v>1881</v>
      </c>
    </row>
    <row r="153" spans="1:105" ht="12" customHeight="1" x14ac:dyDescent="0.25">
      <c r="A153" s="106" t="s">
        <v>122</v>
      </c>
      <c r="B153" s="101">
        <v>40.679094034754357</v>
      </c>
      <c r="C153" s="101">
        <v>43.779936371796566</v>
      </c>
      <c r="D153" s="101">
        <v>52.034481641575056</v>
      </c>
      <c r="E153" s="101">
        <v>61.311392774350168</v>
      </c>
      <c r="F153" s="101">
        <v>70.310150073240067</v>
      </c>
      <c r="G153" s="101">
        <v>79.863937244117992</v>
      </c>
      <c r="H153" s="101">
        <v>87.522390018790134</v>
      </c>
      <c r="I153" s="101">
        <v>87.187146681656969</v>
      </c>
      <c r="J153" s="101">
        <v>84.911677824210997</v>
      </c>
      <c r="K153" s="101">
        <v>95.057240459762781</v>
      </c>
      <c r="L153" s="101">
        <v>97.029315791003071</v>
      </c>
      <c r="M153" s="101">
        <v>101.52792558085527</v>
      </c>
      <c r="N153" s="101">
        <v>100.35392268235452</v>
      </c>
      <c r="O153" s="101">
        <v>112.65113242795287</v>
      </c>
      <c r="P153" s="101">
        <v>113.65379368077534</v>
      </c>
      <c r="Q153" s="101">
        <v>123.93304783885898</v>
      </c>
      <c r="R153" s="101">
        <v>135.50101387452634</v>
      </c>
      <c r="S153" s="101">
        <v>124.15154709527738</v>
      </c>
      <c r="T153" s="101">
        <v>136.79260528024341</v>
      </c>
      <c r="U153" s="101">
        <v>136.83302370550311</v>
      </c>
      <c r="V153" s="101">
        <v>134.49119059006833</v>
      </c>
      <c r="W153" s="101">
        <v>143.39409481249479</v>
      </c>
      <c r="DA153" s="131" t="s">
        <v>1882</v>
      </c>
    </row>
    <row r="154" spans="1:105" ht="12" customHeight="1" x14ac:dyDescent="0.25">
      <c r="A154" s="107" t="s">
        <v>121</v>
      </c>
      <c r="B154" s="104">
        <v>4.2185962896761176</v>
      </c>
      <c r="C154" s="104">
        <v>4.5191455241752676</v>
      </c>
      <c r="D154" s="104">
        <v>5.8683239735291588</v>
      </c>
      <c r="E154" s="104">
        <v>6.6872634684619401</v>
      </c>
      <c r="F154" s="104">
        <v>7.3855214259470134</v>
      </c>
      <c r="G154" s="104">
        <v>8.5791019955483652</v>
      </c>
      <c r="H154" s="104">
        <v>9.5349925468164223</v>
      </c>
      <c r="I154" s="104">
        <v>15.188469183491675</v>
      </c>
      <c r="J154" s="104">
        <v>16.357364293207883</v>
      </c>
      <c r="K154" s="104">
        <v>17.333481513455261</v>
      </c>
      <c r="L154" s="104">
        <v>18.109911543388492</v>
      </c>
      <c r="M154" s="104">
        <v>18.816024923376901</v>
      </c>
      <c r="N154" s="104">
        <v>18.43507890993321</v>
      </c>
      <c r="O154" s="104">
        <v>19.837201671315309</v>
      </c>
      <c r="P154" s="104">
        <v>19.468917933070383</v>
      </c>
      <c r="Q154" s="104">
        <v>20.229750618624244</v>
      </c>
      <c r="R154" s="104">
        <v>21.615055952290327</v>
      </c>
      <c r="S154" s="104">
        <v>19.674090254060445</v>
      </c>
      <c r="T154" s="104">
        <v>20.803448516637477</v>
      </c>
      <c r="U154" s="104">
        <v>20.319361143896515</v>
      </c>
      <c r="V154" s="104">
        <v>19.586828077773003</v>
      </c>
      <c r="W154" s="104">
        <v>20.511189946283373</v>
      </c>
      <c r="DA154" s="132" t="s">
        <v>1883</v>
      </c>
    </row>
    <row r="155" spans="1:105" ht="12" customHeight="1" x14ac:dyDescent="0.25">
      <c r="A155" s="108" t="s">
        <v>53</v>
      </c>
      <c r="B155" s="98">
        <v>2.5345908516030971</v>
      </c>
      <c r="C155" s="98">
        <v>3.1587360573085448</v>
      </c>
      <c r="D155" s="98">
        <v>4.0197108148638065</v>
      </c>
      <c r="E155" s="98">
        <v>4.3903115836395736</v>
      </c>
      <c r="F155" s="98">
        <v>4.8771842466714208</v>
      </c>
      <c r="G155" s="98">
        <v>5.1704071976515857</v>
      </c>
      <c r="H155" s="98">
        <v>5.9538750931144104</v>
      </c>
      <c r="I155" s="98">
        <v>9.360795352877215</v>
      </c>
      <c r="J155" s="98">
        <v>9.9850837622626987</v>
      </c>
      <c r="K155" s="98">
        <v>10.65817700630603</v>
      </c>
      <c r="L155" s="98">
        <v>10.845441459525679</v>
      </c>
      <c r="M155" s="98">
        <v>11.075391124481671</v>
      </c>
      <c r="N155" s="98">
        <v>10.78321523121301</v>
      </c>
      <c r="O155" s="98">
        <v>12.218075418612772</v>
      </c>
      <c r="P155" s="98">
        <v>12.032017171129301</v>
      </c>
      <c r="Q155" s="98">
        <v>13.048796613574435</v>
      </c>
      <c r="R155" s="98">
        <v>14.621220031561517</v>
      </c>
      <c r="S155" s="98">
        <v>12.950934912186307</v>
      </c>
      <c r="T155" s="98">
        <v>14.255927952704893</v>
      </c>
      <c r="U155" s="98">
        <v>14.018585718315126</v>
      </c>
      <c r="V155" s="98">
        <v>13.445462768567252</v>
      </c>
      <c r="W155" s="98">
        <v>14.711364447330968</v>
      </c>
      <c r="DA155" s="63" t="s">
        <v>1884</v>
      </c>
    </row>
    <row r="156" spans="1:105" ht="12" customHeight="1" x14ac:dyDescent="0.25">
      <c r="A156" s="108" t="s">
        <v>52</v>
      </c>
      <c r="B156" s="98">
        <v>1.6840054380730209</v>
      </c>
      <c r="C156" s="98">
        <v>1.3604094668667228</v>
      </c>
      <c r="D156" s="98">
        <v>1.848613158665352</v>
      </c>
      <c r="E156" s="98">
        <v>2.2969518848223665</v>
      </c>
      <c r="F156" s="98">
        <v>2.5083371792755922</v>
      </c>
      <c r="G156" s="98">
        <v>3.4086947978967794</v>
      </c>
      <c r="H156" s="98">
        <v>3.581117453702011</v>
      </c>
      <c r="I156" s="98">
        <v>5.8276738306144598</v>
      </c>
      <c r="J156" s="98">
        <v>6.3722805309451855</v>
      </c>
      <c r="K156" s="98">
        <v>6.6753045071492307</v>
      </c>
      <c r="L156" s="98">
        <v>7.2644700838628111</v>
      </c>
      <c r="M156" s="98">
        <v>7.7406337988952281</v>
      </c>
      <c r="N156" s="98">
        <v>7.6518636787202015</v>
      </c>
      <c r="O156" s="98">
        <v>7.6191262527025385</v>
      </c>
      <c r="P156" s="98">
        <v>7.4369007619410823</v>
      </c>
      <c r="Q156" s="98">
        <v>7.1809540050498075</v>
      </c>
      <c r="R156" s="98">
        <v>6.9938359207288077</v>
      </c>
      <c r="S156" s="98">
        <v>6.7231553418741381</v>
      </c>
      <c r="T156" s="98">
        <v>6.5475205639325837</v>
      </c>
      <c r="U156" s="98">
        <v>6.3007754255813868</v>
      </c>
      <c r="V156" s="98">
        <v>6.1413653092057512</v>
      </c>
      <c r="W156" s="98">
        <v>5.7998254989524041</v>
      </c>
      <c r="DA156" s="63" t="s">
        <v>1885</v>
      </c>
    </row>
    <row r="157" spans="1:105" ht="12" customHeight="1" x14ac:dyDescent="0.25">
      <c r="A157" s="121" t="s">
        <v>54</v>
      </c>
      <c r="B157" s="122">
        <v>7.0429217167268883</v>
      </c>
      <c r="C157" s="122">
        <v>7.9324087453852714</v>
      </c>
      <c r="D157" s="122">
        <v>9.7237740889708668</v>
      </c>
      <c r="E157" s="122">
        <v>11.7495232272974</v>
      </c>
      <c r="F157" s="122">
        <v>13.871212093434114</v>
      </c>
      <c r="G157" s="122">
        <v>15.896980182974749</v>
      </c>
      <c r="H157" s="122">
        <v>17.59219114173257</v>
      </c>
      <c r="I157" s="122">
        <v>18.599200864803581</v>
      </c>
      <c r="J157" s="122">
        <v>18.906707444495026</v>
      </c>
      <c r="K157" s="122">
        <v>21.945461867190762</v>
      </c>
      <c r="L157" s="122">
        <v>24.217591291127199</v>
      </c>
      <c r="M157" s="122">
        <v>24.501303021421297</v>
      </c>
      <c r="N157" s="122">
        <v>24.841013500931652</v>
      </c>
      <c r="O157" s="122">
        <v>27.955044973717907</v>
      </c>
      <c r="P157" s="122">
        <v>27.901655870742168</v>
      </c>
      <c r="Q157" s="122">
        <v>30.164012119719597</v>
      </c>
      <c r="R157" s="122">
        <v>30.250851984062965</v>
      </c>
      <c r="S157" s="122">
        <v>31.946524928642397</v>
      </c>
      <c r="T157" s="122">
        <v>34.606348152567548</v>
      </c>
      <c r="U157" s="122">
        <v>34.94827801665754</v>
      </c>
      <c r="V157" s="122">
        <v>35.796466131986932</v>
      </c>
      <c r="W157" s="122">
        <v>35.459584231756438</v>
      </c>
      <c r="DA157" s="130" t="s">
        <v>1886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1887</v>
      </c>
    </row>
    <row r="159" spans="1:105" ht="12" customHeight="1" x14ac:dyDescent="0.25">
      <c r="A159" s="109" t="s">
        <v>120</v>
      </c>
      <c r="B159" s="33">
        <v>7.0429217167268883</v>
      </c>
      <c r="C159" s="33">
        <v>7.9324087453852714</v>
      </c>
      <c r="D159" s="33">
        <v>9.7237740889708668</v>
      </c>
      <c r="E159" s="33">
        <v>11.7495232272974</v>
      </c>
      <c r="F159" s="33">
        <v>13.871212093434114</v>
      </c>
      <c r="G159" s="33">
        <v>15.896980182974749</v>
      </c>
      <c r="H159" s="33">
        <v>17.59219114173257</v>
      </c>
      <c r="I159" s="33">
        <v>18.599200864803581</v>
      </c>
      <c r="J159" s="33">
        <v>18.906707444495026</v>
      </c>
      <c r="K159" s="33">
        <v>21.945461867190762</v>
      </c>
      <c r="L159" s="33">
        <v>24.217591291127199</v>
      </c>
      <c r="M159" s="33">
        <v>24.501303021421297</v>
      </c>
      <c r="N159" s="33">
        <v>24.841013500931652</v>
      </c>
      <c r="O159" s="33">
        <v>27.955044973717907</v>
      </c>
      <c r="P159" s="33">
        <v>27.901655870742168</v>
      </c>
      <c r="Q159" s="33">
        <v>30.164012119719597</v>
      </c>
      <c r="R159" s="33">
        <v>30.250851984062965</v>
      </c>
      <c r="S159" s="33">
        <v>31.946524928642397</v>
      </c>
      <c r="T159" s="33">
        <v>34.606348152567548</v>
      </c>
      <c r="U159" s="33">
        <v>34.94827801665754</v>
      </c>
      <c r="V159" s="33">
        <v>35.796466131986932</v>
      </c>
      <c r="W159" s="33">
        <v>35.459584231756438</v>
      </c>
      <c r="DA159" s="60" t="s">
        <v>1888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1410.1147056897812</v>
      </c>
      <c r="C161" s="117">
        <f t="shared" si="54"/>
        <v>1329.6097120767195</v>
      </c>
      <c r="D161" s="117">
        <f t="shared" si="54"/>
        <v>1202.9272444888225</v>
      </c>
      <c r="E161" s="117">
        <f t="shared" si="54"/>
        <v>1137.0261540456047</v>
      </c>
      <c r="F161" s="117">
        <f t="shared" si="54"/>
        <v>1038.458879121775</v>
      </c>
      <c r="G161" s="117">
        <f t="shared" si="54"/>
        <v>1011.7365767734389</v>
      </c>
      <c r="H161" s="117">
        <f t="shared" si="54"/>
        <v>921.77828143354554</v>
      </c>
      <c r="I161" s="117">
        <f t="shared" si="54"/>
        <v>827.91846470272526</v>
      </c>
      <c r="J161" s="117">
        <f t="shared" si="54"/>
        <v>770.71950205583107</v>
      </c>
      <c r="K161" s="117">
        <f t="shared" si="54"/>
        <v>822.46533516005081</v>
      </c>
      <c r="L161" s="117">
        <f t="shared" si="54"/>
        <v>951.88295490568294</v>
      </c>
      <c r="M161" s="117">
        <f t="shared" si="54"/>
        <v>840.58582250394102</v>
      </c>
      <c r="N161" s="117">
        <f t="shared" si="54"/>
        <v>1011.1247171816549</v>
      </c>
      <c r="O161" s="117">
        <f t="shared" si="54"/>
        <v>1041.7723695498948</v>
      </c>
      <c r="P161" s="117">
        <f t="shared" si="54"/>
        <v>967.29015509650571</v>
      </c>
      <c r="Q161" s="117">
        <f t="shared" si="54"/>
        <v>1120.5820995311408</v>
      </c>
      <c r="R161" s="117">
        <f t="shared" ref="R161:V161" si="55">R162+R164+R166+R175</f>
        <v>1185.7019894483428</v>
      </c>
      <c r="S161" s="117">
        <f t="shared" si="55"/>
        <v>1340.7274479587111</v>
      </c>
      <c r="T161" s="117">
        <f t="shared" si="55"/>
        <v>1388.3820696243895</v>
      </c>
      <c r="U161" s="117">
        <f t="shared" si="55"/>
        <v>1383.2711371619021</v>
      </c>
      <c r="V161" s="117">
        <f t="shared" si="55"/>
        <v>1307.4110244069711</v>
      </c>
      <c r="W161" s="117">
        <f t="shared" ref="W161" si="56">W162+W164+W166+W175</f>
        <v>1580.1056779480703</v>
      </c>
      <c r="DA161" s="129" t="s">
        <v>1889</v>
      </c>
    </row>
    <row r="162" spans="1:105" ht="12.95" customHeight="1" x14ac:dyDescent="0.25">
      <c r="A162" s="121" t="s">
        <v>57</v>
      </c>
      <c r="B162" s="122">
        <f t="shared" ref="B162:W162" si="57">B163</f>
        <v>1304.6602552031461</v>
      </c>
      <c r="C162" s="122">
        <f t="shared" si="57"/>
        <v>1235.5365602015543</v>
      </c>
      <c r="D162" s="122">
        <f t="shared" si="57"/>
        <v>1116.8530239027889</v>
      </c>
      <c r="E162" s="122">
        <f t="shared" si="57"/>
        <v>1057.2962043477251</v>
      </c>
      <c r="F162" s="122">
        <f t="shared" si="57"/>
        <v>964.3803994043019</v>
      </c>
      <c r="G162" s="122">
        <f t="shared" si="57"/>
        <v>941.78421513211561</v>
      </c>
      <c r="H162" s="122">
        <f t="shared" si="57"/>
        <v>856.3936135126271</v>
      </c>
      <c r="I162" s="122">
        <f t="shared" si="57"/>
        <v>767.3648034320762</v>
      </c>
      <c r="J162" s="122">
        <f t="shared" si="57"/>
        <v>716.5970727084075</v>
      </c>
      <c r="K162" s="122">
        <f t="shared" si="57"/>
        <v>766.28186606576605</v>
      </c>
      <c r="L162" s="122">
        <f t="shared" si="57"/>
        <v>896.01171917482884</v>
      </c>
      <c r="M162" s="122">
        <f t="shared" si="57"/>
        <v>782.25208678651529</v>
      </c>
      <c r="N162" s="122">
        <f t="shared" si="57"/>
        <v>949.19695735348057</v>
      </c>
      <c r="O162" s="122">
        <f t="shared" si="57"/>
        <v>969.34332577855332</v>
      </c>
      <c r="P162" s="122">
        <f t="shared" si="57"/>
        <v>890.13597865660984</v>
      </c>
      <c r="Q162" s="122">
        <f t="shared" si="57"/>
        <v>1030.4798278965534</v>
      </c>
      <c r="R162" s="122">
        <f t="shared" si="57"/>
        <v>1083.2574746160051</v>
      </c>
      <c r="S162" s="122">
        <f t="shared" si="57"/>
        <v>1233.8861915832547</v>
      </c>
      <c r="T162" s="122">
        <f t="shared" si="57"/>
        <v>1268.3080467386308</v>
      </c>
      <c r="U162" s="122">
        <f t="shared" si="57"/>
        <v>1259.1548342189562</v>
      </c>
      <c r="V162" s="122">
        <f t="shared" si="57"/>
        <v>1184.4862263815844</v>
      </c>
      <c r="W162" s="122">
        <f t="shared" si="57"/>
        <v>1443.8470055008866</v>
      </c>
      <c r="DA162" s="130" t="s">
        <v>1890</v>
      </c>
    </row>
    <row r="163" spans="1:105" ht="12" customHeight="1" x14ac:dyDescent="0.25">
      <c r="A163" s="97" t="s">
        <v>53</v>
      </c>
      <c r="B163" s="33">
        <v>1304.6602552031461</v>
      </c>
      <c r="C163" s="33">
        <v>1235.5365602015543</v>
      </c>
      <c r="D163" s="33">
        <v>1116.8530239027889</v>
      </c>
      <c r="E163" s="33">
        <v>1057.2962043477251</v>
      </c>
      <c r="F163" s="33">
        <v>964.3803994043019</v>
      </c>
      <c r="G163" s="33">
        <v>941.78421513211561</v>
      </c>
      <c r="H163" s="33">
        <v>856.3936135126271</v>
      </c>
      <c r="I163" s="33">
        <v>767.3648034320762</v>
      </c>
      <c r="J163" s="33">
        <v>716.5970727084075</v>
      </c>
      <c r="K163" s="33">
        <v>766.28186606576605</v>
      </c>
      <c r="L163" s="33">
        <v>896.01171917482884</v>
      </c>
      <c r="M163" s="33">
        <v>782.25208678651529</v>
      </c>
      <c r="N163" s="33">
        <v>949.19695735348057</v>
      </c>
      <c r="O163" s="33">
        <v>969.34332577855332</v>
      </c>
      <c r="P163" s="33">
        <v>890.13597865660984</v>
      </c>
      <c r="Q163" s="33">
        <v>1030.4798278965534</v>
      </c>
      <c r="R163" s="33">
        <v>1083.2574746160051</v>
      </c>
      <c r="S163" s="33">
        <v>1233.8861915832547</v>
      </c>
      <c r="T163" s="33">
        <v>1268.3080467386308</v>
      </c>
      <c r="U163" s="33">
        <v>1259.1548342189562</v>
      </c>
      <c r="V163" s="33">
        <v>1184.4862263815844</v>
      </c>
      <c r="W163" s="33">
        <v>1443.8470055008866</v>
      </c>
      <c r="DA163" s="60" t="s">
        <v>1891</v>
      </c>
    </row>
    <row r="164" spans="1:105" ht="12.95" customHeight="1" x14ac:dyDescent="0.25">
      <c r="A164" s="121" t="s">
        <v>92</v>
      </c>
      <c r="B164" s="122">
        <f t="shared" ref="B164:W164" si="58">B165</f>
        <v>0.38711764564810608</v>
      </c>
      <c r="C164" s="122">
        <f t="shared" si="58"/>
        <v>0.40470316112175786</v>
      </c>
      <c r="D164" s="122">
        <f t="shared" si="58"/>
        <v>0.40986184842146983</v>
      </c>
      <c r="E164" s="122">
        <f t="shared" si="58"/>
        <v>0.35843157708722012</v>
      </c>
      <c r="F164" s="122">
        <f t="shared" si="58"/>
        <v>0.30041694239866157</v>
      </c>
      <c r="G164" s="122">
        <f t="shared" si="58"/>
        <v>0.24331051010138524</v>
      </c>
      <c r="H164" s="122">
        <f t="shared" si="58"/>
        <v>0.19600947342093972</v>
      </c>
      <c r="I164" s="122">
        <f t="shared" si="58"/>
        <v>0.18173607557857246</v>
      </c>
      <c r="J164" s="122">
        <f t="shared" si="58"/>
        <v>0.19164280433471639</v>
      </c>
      <c r="K164" s="122">
        <f t="shared" si="58"/>
        <v>0.23437531710405518</v>
      </c>
      <c r="L164" s="122">
        <f t="shared" si="58"/>
        <v>0.36722299653933504</v>
      </c>
      <c r="M164" s="122">
        <f t="shared" si="58"/>
        <v>0.46866434327478118</v>
      </c>
      <c r="N164" s="122">
        <f t="shared" si="58"/>
        <v>0.72256000835670986</v>
      </c>
      <c r="O164" s="122">
        <f t="shared" si="58"/>
        <v>0.97735774825307364</v>
      </c>
      <c r="P164" s="122">
        <f t="shared" si="58"/>
        <v>1.3100268638936319</v>
      </c>
      <c r="Q164" s="122">
        <f t="shared" si="58"/>
        <v>1.4041111070559684</v>
      </c>
      <c r="R164" s="122">
        <f t="shared" si="58"/>
        <v>1.4978888151056713</v>
      </c>
      <c r="S164" s="122">
        <f t="shared" si="58"/>
        <v>1.6480697632050691</v>
      </c>
      <c r="T164" s="122">
        <f t="shared" si="58"/>
        <v>1.8017834587315571</v>
      </c>
      <c r="U164" s="122">
        <f t="shared" si="58"/>
        <v>1.8166343732792909</v>
      </c>
      <c r="V164" s="122">
        <f t="shared" si="58"/>
        <v>1.8312754653797985</v>
      </c>
      <c r="W164" s="122">
        <f t="shared" si="58"/>
        <v>1.8409512182297152</v>
      </c>
      <c r="DA164" s="130" t="s">
        <v>1892</v>
      </c>
    </row>
    <row r="165" spans="1:105" ht="12" customHeight="1" x14ac:dyDescent="0.25">
      <c r="A165" s="97" t="s">
        <v>53</v>
      </c>
      <c r="B165" s="98">
        <v>0.38711764564810608</v>
      </c>
      <c r="C165" s="98">
        <v>0.40470316112175786</v>
      </c>
      <c r="D165" s="98">
        <v>0.40986184842146983</v>
      </c>
      <c r="E165" s="98">
        <v>0.35843157708722012</v>
      </c>
      <c r="F165" s="98">
        <v>0.30041694239866157</v>
      </c>
      <c r="G165" s="98">
        <v>0.24331051010138524</v>
      </c>
      <c r="H165" s="98">
        <v>0.19600947342093972</v>
      </c>
      <c r="I165" s="98">
        <v>0.18173607557857246</v>
      </c>
      <c r="J165" s="98">
        <v>0.19164280433471639</v>
      </c>
      <c r="K165" s="98">
        <v>0.23437531710405518</v>
      </c>
      <c r="L165" s="98">
        <v>0.36722299653933504</v>
      </c>
      <c r="M165" s="98">
        <v>0.46866434327478118</v>
      </c>
      <c r="N165" s="98">
        <v>0.72256000835670986</v>
      </c>
      <c r="O165" s="98">
        <v>0.97735774825307364</v>
      </c>
      <c r="P165" s="98">
        <v>1.3100268638936319</v>
      </c>
      <c r="Q165" s="98">
        <v>1.4041111070559684</v>
      </c>
      <c r="R165" s="98">
        <v>1.4978888151056713</v>
      </c>
      <c r="S165" s="98">
        <v>1.6480697632050691</v>
      </c>
      <c r="T165" s="98">
        <v>1.8017834587315571</v>
      </c>
      <c r="U165" s="98">
        <v>1.8166343732792909</v>
      </c>
      <c r="V165" s="98">
        <v>1.8312754653797985</v>
      </c>
      <c r="W165" s="98">
        <v>1.8409512182297152</v>
      </c>
      <c r="DA165" s="63" t="s">
        <v>1893</v>
      </c>
    </row>
    <row r="166" spans="1:105" ht="12" customHeight="1" x14ac:dyDescent="0.25">
      <c r="A166" s="121" t="s">
        <v>55</v>
      </c>
      <c r="B166" s="122">
        <v>90.82065820423081</v>
      </c>
      <c r="C166" s="122">
        <v>80.456148870945555</v>
      </c>
      <c r="D166" s="122">
        <v>73.370996484351934</v>
      </c>
      <c r="E166" s="122">
        <v>67.714419734306972</v>
      </c>
      <c r="F166" s="122">
        <v>62.641141526526397</v>
      </c>
      <c r="G166" s="122">
        <v>59.137148529486694</v>
      </c>
      <c r="H166" s="122">
        <v>55.232669623573749</v>
      </c>
      <c r="I166" s="122">
        <v>51.139011495916868</v>
      </c>
      <c r="J166" s="122">
        <v>45.489683757985219</v>
      </c>
      <c r="K166" s="122">
        <v>46.849247015013447</v>
      </c>
      <c r="L166" s="122">
        <v>45.892301421373766</v>
      </c>
      <c r="M166" s="122">
        <v>48.104458219824579</v>
      </c>
      <c r="N166" s="122">
        <v>50.635244286992936</v>
      </c>
      <c r="O166" s="122">
        <v>59.007121214836268</v>
      </c>
      <c r="P166" s="122">
        <v>62.734050032913295</v>
      </c>
      <c r="Q166" s="122">
        <v>73.35200051645333</v>
      </c>
      <c r="R166" s="122">
        <v>84.659563710431527</v>
      </c>
      <c r="S166" s="122">
        <v>86.098404366332176</v>
      </c>
      <c r="T166" s="122">
        <v>97.02878536010833</v>
      </c>
      <c r="U166" s="122">
        <v>100.1291070290255</v>
      </c>
      <c r="V166" s="122">
        <v>98.375833923636151</v>
      </c>
      <c r="W166" s="122">
        <v>110.63169934339506</v>
      </c>
      <c r="DA166" s="130" t="s">
        <v>1894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4.3547244225918193E-2</v>
      </c>
      <c r="E167" s="98">
        <v>9.0972457440488846E-2</v>
      </c>
      <c r="F167" s="98">
        <v>9.9818575612787411E-2</v>
      </c>
      <c r="G167" s="98">
        <v>0.16908393903360028</v>
      </c>
      <c r="H167" s="98">
        <v>0.18806976047397744</v>
      </c>
      <c r="I167" s="98">
        <v>0.22343584207292169</v>
      </c>
      <c r="J167" s="98">
        <v>0.20472322548700994</v>
      </c>
      <c r="K167" s="98">
        <v>0.20716237908133248</v>
      </c>
      <c r="L167" s="98">
        <v>0.19241756909148985</v>
      </c>
      <c r="M167" s="98">
        <v>0.20803028387011907</v>
      </c>
      <c r="N167" s="98">
        <v>0.21220634353531789</v>
      </c>
      <c r="O167" s="98">
        <v>0.25416956023826631</v>
      </c>
      <c r="P167" s="98">
        <v>0.41733105205731452</v>
      </c>
      <c r="Q167" s="98">
        <v>0.27920685684027241</v>
      </c>
      <c r="R167" s="98">
        <v>0.31507500171085434</v>
      </c>
      <c r="S167" s="98">
        <v>0.33303575591397611</v>
      </c>
      <c r="T167" s="98">
        <v>0.33430348658366471</v>
      </c>
      <c r="U167" s="98">
        <v>0.35335843291398183</v>
      </c>
      <c r="V167" s="98">
        <v>0.3651614798595112</v>
      </c>
      <c r="W167" s="98">
        <v>0.46065454837848707</v>
      </c>
      <c r="DA167" s="63" t="s">
        <v>1895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6.3557927739061858E-5</v>
      </c>
      <c r="E168" s="98">
        <v>1.4879311531102674E-4</v>
      </c>
      <c r="F168" s="98">
        <v>1.1780229134330795E-4</v>
      </c>
      <c r="G168" s="98">
        <v>2.2046094203256544E-4</v>
      </c>
      <c r="H168" s="98">
        <v>2.0247277714358737E-4</v>
      </c>
      <c r="I168" s="98">
        <v>3.6385293961936578E-4</v>
      </c>
      <c r="J168" s="98">
        <v>4.0528312467029486E-4</v>
      </c>
      <c r="K168" s="98">
        <v>3.4632061010487103E-4</v>
      </c>
      <c r="L168" s="98">
        <v>3.3400593476855614E-4</v>
      </c>
      <c r="M168" s="98">
        <v>4.3136814824998646E-4</v>
      </c>
      <c r="N168" s="98">
        <v>3.9150399852007681E-4</v>
      </c>
      <c r="O168" s="98">
        <v>3.5230051600417434E-4</v>
      </c>
      <c r="P168" s="98">
        <v>5.0656397429304882E-4</v>
      </c>
      <c r="Q168" s="98">
        <v>2.9169611444380489E-4</v>
      </c>
      <c r="R168" s="98">
        <v>3.3873016845814623E-4</v>
      </c>
      <c r="S168" s="98">
        <v>2.6604078610628374E-4</v>
      </c>
      <c r="T168" s="98">
        <v>1.7460476276243917E-4</v>
      </c>
      <c r="U168" s="98">
        <v>8.5507160795693024E-5</v>
      </c>
      <c r="V168" s="98">
        <v>8.4381457628495798E-5</v>
      </c>
      <c r="W168" s="98">
        <v>2.9387176455913201E-4</v>
      </c>
      <c r="DA168" s="63" t="s">
        <v>1896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4.3536051115618138E-5</v>
      </c>
      <c r="E169" s="101">
        <v>9.7707718249526767E-5</v>
      </c>
      <c r="F169" s="101">
        <v>7.7787523264850807E-5</v>
      </c>
      <c r="G169" s="101">
        <v>1.3286260333461022E-4</v>
      </c>
      <c r="H169" s="101">
        <v>1.2641600135643381E-4</v>
      </c>
      <c r="I169" s="101">
        <v>2.2419354694624762E-4</v>
      </c>
      <c r="J169" s="101">
        <v>2.4737120781378124E-4</v>
      </c>
      <c r="K169" s="101">
        <v>2.129349428493186E-4</v>
      </c>
      <c r="L169" s="101">
        <v>2.0004726580761343E-4</v>
      </c>
      <c r="M169" s="101">
        <v>2.5396786393821341E-4</v>
      </c>
      <c r="N169" s="101">
        <v>2.2919961719005549E-4</v>
      </c>
      <c r="O169" s="101">
        <v>2.1729958310101361E-4</v>
      </c>
      <c r="P169" s="101">
        <v>3.1309750916160364E-4</v>
      </c>
      <c r="Q169" s="101">
        <v>1.8813575854168888E-4</v>
      </c>
      <c r="R169" s="101">
        <v>2.2912496045067392E-4</v>
      </c>
      <c r="S169" s="101">
        <v>1.7509189106312405E-4</v>
      </c>
      <c r="T169" s="101">
        <v>1.1955532790542666E-4</v>
      </c>
      <c r="U169" s="101">
        <v>5.8937846584396392E-5</v>
      </c>
      <c r="V169" s="101">
        <v>5.7861912433198347E-5</v>
      </c>
      <c r="W169" s="101">
        <v>2.0980941707931573E-4</v>
      </c>
      <c r="DA169" s="131" t="s">
        <v>1897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2.002187662344372E-5</v>
      </c>
      <c r="E170" s="104">
        <v>5.1085397061499981E-5</v>
      </c>
      <c r="F170" s="104">
        <v>4.0014768078457139E-5</v>
      </c>
      <c r="G170" s="104">
        <v>8.7598338697955218E-5</v>
      </c>
      <c r="H170" s="104">
        <v>7.6056775787153557E-5</v>
      </c>
      <c r="I170" s="104">
        <v>1.3965939267311816E-4</v>
      </c>
      <c r="J170" s="104">
        <v>1.5791191685651362E-4</v>
      </c>
      <c r="K170" s="104">
        <v>1.3338566725555243E-4</v>
      </c>
      <c r="L170" s="104">
        <v>1.339586689609427E-4</v>
      </c>
      <c r="M170" s="104">
        <v>1.7740028431177305E-4</v>
      </c>
      <c r="N170" s="104">
        <v>1.6230438133002132E-4</v>
      </c>
      <c r="O170" s="104">
        <v>1.3500093290316073E-4</v>
      </c>
      <c r="P170" s="104">
        <v>1.9346646513144518E-4</v>
      </c>
      <c r="Q170" s="104">
        <v>1.03560355902116E-4</v>
      </c>
      <c r="R170" s="104">
        <v>1.096052080074723E-4</v>
      </c>
      <c r="S170" s="104">
        <v>9.0948895043159716E-5</v>
      </c>
      <c r="T170" s="104">
        <v>5.5049434857012522E-5</v>
      </c>
      <c r="U170" s="104">
        <v>2.6569314211296639E-5</v>
      </c>
      <c r="V170" s="104">
        <v>2.6519545195297448E-5</v>
      </c>
      <c r="W170" s="104">
        <v>8.4062347479816279E-5</v>
      </c>
      <c r="DA170" s="132" t="s">
        <v>1898</v>
      </c>
    </row>
    <row r="171" spans="1:105" ht="12" customHeight="1" x14ac:dyDescent="0.25">
      <c r="A171" s="106" t="s">
        <v>122</v>
      </c>
      <c r="B171" s="101">
        <v>82.287174449676414</v>
      </c>
      <c r="C171" s="101">
        <v>72.908462873283824</v>
      </c>
      <c r="D171" s="101">
        <v>66.271332958702459</v>
      </c>
      <c r="E171" s="101">
        <v>61.160196843000335</v>
      </c>
      <c r="F171" s="101">
        <v>56.662109592878615</v>
      </c>
      <c r="G171" s="101">
        <v>53.321943636386408</v>
      </c>
      <c r="H171" s="101">
        <v>49.667434012282193</v>
      </c>
      <c r="I171" s="101">
        <v>44.128038749585983</v>
      </c>
      <c r="J171" s="101">
        <v>38.709867985153153</v>
      </c>
      <c r="K171" s="101">
        <v>39.98192812420595</v>
      </c>
      <c r="L171" s="101">
        <v>38.968389313263572</v>
      </c>
      <c r="M171" s="101">
        <v>40.852518041623192</v>
      </c>
      <c r="N171" s="101">
        <v>43.063375729619551</v>
      </c>
      <c r="O171" s="101">
        <v>50.475091075995273</v>
      </c>
      <c r="P171" s="101">
        <v>53.557787208390103</v>
      </c>
      <c r="Q171" s="101">
        <v>62.726710283704122</v>
      </c>
      <c r="R171" s="101">
        <v>72.636099593485767</v>
      </c>
      <c r="S171" s="101">
        <v>74.194229047544454</v>
      </c>
      <c r="T171" s="101">
        <v>84.064616654746516</v>
      </c>
      <c r="U171" s="101">
        <v>87.04409970873121</v>
      </c>
      <c r="V171" s="101">
        <v>85.699078088671016</v>
      </c>
      <c r="W171" s="101">
        <v>96.478905097307717</v>
      </c>
      <c r="DA171" s="131" t="s">
        <v>1899</v>
      </c>
    </row>
    <row r="172" spans="1:105" ht="12" customHeight="1" x14ac:dyDescent="0.25">
      <c r="A172" s="107" t="s">
        <v>121</v>
      </c>
      <c r="B172" s="104">
        <v>8.5334837545543962</v>
      </c>
      <c r="C172" s="104">
        <v>7.547685997661727</v>
      </c>
      <c r="D172" s="104">
        <v>7.0560527234958279</v>
      </c>
      <c r="E172" s="104">
        <v>6.4631016407508373</v>
      </c>
      <c r="F172" s="104">
        <v>5.8790955557436515</v>
      </c>
      <c r="G172" s="104">
        <v>5.6459004931246586</v>
      </c>
      <c r="H172" s="104">
        <v>5.376963378040438</v>
      </c>
      <c r="I172" s="104">
        <v>6.7871730513183479</v>
      </c>
      <c r="J172" s="104">
        <v>6.5746872642203869</v>
      </c>
      <c r="K172" s="104">
        <v>6.6598101911160565</v>
      </c>
      <c r="L172" s="104">
        <v>6.731160533083937</v>
      </c>
      <c r="M172" s="104">
        <v>7.0434785261830175</v>
      </c>
      <c r="N172" s="104">
        <v>7.359270709839552</v>
      </c>
      <c r="O172" s="104">
        <v>8.2775082780867191</v>
      </c>
      <c r="P172" s="104">
        <v>8.7584252084915892</v>
      </c>
      <c r="Q172" s="104">
        <v>10.345791679794491</v>
      </c>
      <c r="R172" s="104">
        <v>11.708050385066443</v>
      </c>
      <c r="S172" s="104">
        <v>11.570873522087632</v>
      </c>
      <c r="T172" s="104">
        <v>12.629690614015388</v>
      </c>
      <c r="U172" s="104">
        <v>12.731563380219505</v>
      </c>
      <c r="V172" s="104">
        <v>12.311509973647997</v>
      </c>
      <c r="W172" s="104">
        <v>13.691845825944295</v>
      </c>
      <c r="DA172" s="132" t="s">
        <v>1900</v>
      </c>
    </row>
    <row r="173" spans="1:105" ht="12" customHeight="1" x14ac:dyDescent="0.25">
      <c r="A173" s="108" t="s">
        <v>53</v>
      </c>
      <c r="B173" s="98">
        <v>5.1270347697237879</v>
      </c>
      <c r="C173" s="98">
        <v>5.2755875601965396</v>
      </c>
      <c r="D173" s="98">
        <v>4.833286568844283</v>
      </c>
      <c r="E173" s="98">
        <v>4.2431452167914276</v>
      </c>
      <c r="F173" s="98">
        <v>3.8823842726137965</v>
      </c>
      <c r="G173" s="98">
        <v>3.4026410412212935</v>
      </c>
      <c r="H173" s="98">
        <v>3.3575032362025463</v>
      </c>
      <c r="I173" s="98">
        <v>4.1829981145834338</v>
      </c>
      <c r="J173" s="98">
        <v>4.0134096097121175</v>
      </c>
      <c r="K173" s="98">
        <v>4.095047829267064</v>
      </c>
      <c r="L173" s="98">
        <v>4.031074770372526</v>
      </c>
      <c r="M173" s="98">
        <v>4.1458958452721015</v>
      </c>
      <c r="N173" s="98">
        <v>4.3046520384679603</v>
      </c>
      <c r="O173" s="98">
        <v>5.0982604348927492</v>
      </c>
      <c r="P173" s="98">
        <v>5.4128083986434028</v>
      </c>
      <c r="Q173" s="98">
        <v>6.6733462997691522</v>
      </c>
      <c r="R173" s="98">
        <v>7.9197565437033433</v>
      </c>
      <c r="S173" s="98">
        <v>7.6168009766433435</v>
      </c>
      <c r="T173" s="98">
        <v>8.6547169962885668</v>
      </c>
      <c r="U173" s="98">
        <v>8.7836675232961312</v>
      </c>
      <c r="V173" s="98">
        <v>8.4512892193797988</v>
      </c>
      <c r="W173" s="98">
        <v>9.8202851433605964</v>
      </c>
      <c r="DA173" s="63" t="s">
        <v>1901</v>
      </c>
    </row>
    <row r="174" spans="1:105" ht="12" customHeight="1" x14ac:dyDescent="0.25">
      <c r="A174" s="115" t="s">
        <v>52</v>
      </c>
      <c r="B174" s="33">
        <v>3.4064489848306088</v>
      </c>
      <c r="C174" s="33">
        <v>2.2720984374651869</v>
      </c>
      <c r="D174" s="33">
        <v>2.2227661546515449</v>
      </c>
      <c r="E174" s="33">
        <v>2.2199564239594101</v>
      </c>
      <c r="F174" s="33">
        <v>1.9967112831298552</v>
      </c>
      <c r="G174" s="33">
        <v>2.2432594519033651</v>
      </c>
      <c r="H174" s="33">
        <v>2.0194601418378917</v>
      </c>
      <c r="I174" s="33">
        <v>2.6041749367349141</v>
      </c>
      <c r="J174" s="33">
        <v>2.5612776545082698</v>
      </c>
      <c r="K174" s="33">
        <v>2.564762361848993</v>
      </c>
      <c r="L174" s="33">
        <v>2.7000857627114114</v>
      </c>
      <c r="M174" s="33">
        <v>2.897582680910916</v>
      </c>
      <c r="N174" s="33">
        <v>3.0546186713715917</v>
      </c>
      <c r="O174" s="33">
        <v>3.1792478431939699</v>
      </c>
      <c r="P174" s="33">
        <v>3.345616809848186</v>
      </c>
      <c r="Q174" s="33">
        <v>3.6724453800253398</v>
      </c>
      <c r="R174" s="33">
        <v>3.7882938413631004</v>
      </c>
      <c r="S174" s="33">
        <v>3.9540725454442893</v>
      </c>
      <c r="T174" s="33">
        <v>3.974973617726822</v>
      </c>
      <c r="U174" s="33">
        <v>3.9478958569233735</v>
      </c>
      <c r="V174" s="33">
        <v>3.8602207542681986</v>
      </c>
      <c r="W174" s="33">
        <v>3.8715606825836977</v>
      </c>
      <c r="DA174" s="60" t="s">
        <v>1902</v>
      </c>
    </row>
    <row r="175" spans="1:105" ht="12" customHeight="1" x14ac:dyDescent="0.25">
      <c r="A175" s="121" t="s">
        <v>54</v>
      </c>
      <c r="B175" s="122">
        <v>14.246674636756406</v>
      </c>
      <c r="C175" s="122">
        <v>13.212299843097997</v>
      </c>
      <c r="D175" s="122">
        <v>12.293362253260046</v>
      </c>
      <c r="E175" s="122">
        <v>11.657098386485343</v>
      </c>
      <c r="F175" s="122">
        <v>11.136921248548022</v>
      </c>
      <c r="G175" s="122">
        <v>10.571902601735157</v>
      </c>
      <c r="H175" s="122">
        <v>9.9559888239236987</v>
      </c>
      <c r="I175" s="122">
        <v>9.2329136991536345</v>
      </c>
      <c r="J175" s="122">
        <v>8.4411027851036415</v>
      </c>
      <c r="K175" s="122">
        <v>9.0998467621672585</v>
      </c>
      <c r="L175" s="122">
        <v>9.6117113129410168</v>
      </c>
      <c r="M175" s="122">
        <v>9.7606131543264052</v>
      </c>
      <c r="N175" s="122">
        <v>10.569955532824732</v>
      </c>
      <c r="O175" s="122">
        <v>12.444564808252206</v>
      </c>
      <c r="P175" s="122">
        <v>13.1100995430889</v>
      </c>
      <c r="Q175" s="122">
        <v>15.346160011078183</v>
      </c>
      <c r="R175" s="122">
        <v>16.287062306800529</v>
      </c>
      <c r="S175" s="122">
        <v>19.094782245918967</v>
      </c>
      <c r="T175" s="122">
        <v>21.243454066919028</v>
      </c>
      <c r="U175" s="122">
        <v>22.170561540640943</v>
      </c>
      <c r="V175" s="122">
        <v>22.717688636371008</v>
      </c>
      <c r="W175" s="122">
        <v>23.786021885558988</v>
      </c>
      <c r="DA175" s="130" t="s">
        <v>1903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1904</v>
      </c>
    </row>
    <row r="177" spans="1:105" ht="12" customHeight="1" x14ac:dyDescent="0.25">
      <c r="A177" s="109" t="s">
        <v>120</v>
      </c>
      <c r="B177" s="33">
        <v>14.246674636756406</v>
      </c>
      <c r="C177" s="33">
        <v>13.212299843097997</v>
      </c>
      <c r="D177" s="33">
        <v>12.293362253260046</v>
      </c>
      <c r="E177" s="33">
        <v>11.657098386485343</v>
      </c>
      <c r="F177" s="33">
        <v>11.136921248548022</v>
      </c>
      <c r="G177" s="33">
        <v>10.571902601735157</v>
      </c>
      <c r="H177" s="33">
        <v>9.9559888239236987</v>
      </c>
      <c r="I177" s="33">
        <v>9.2329136991536345</v>
      </c>
      <c r="J177" s="33">
        <v>8.4411027851036415</v>
      </c>
      <c r="K177" s="33">
        <v>9.0998467621672585</v>
      </c>
      <c r="L177" s="33">
        <v>9.6117113129410168</v>
      </c>
      <c r="M177" s="33">
        <v>9.7606131543264052</v>
      </c>
      <c r="N177" s="33">
        <v>10.569955532824732</v>
      </c>
      <c r="O177" s="33">
        <v>12.444564808252206</v>
      </c>
      <c r="P177" s="33">
        <v>13.1100995430889</v>
      </c>
      <c r="Q177" s="33">
        <v>15.346160011078183</v>
      </c>
      <c r="R177" s="33">
        <v>16.287062306800529</v>
      </c>
      <c r="S177" s="33">
        <v>19.094782245918967</v>
      </c>
      <c r="T177" s="33">
        <v>21.243454066919028</v>
      </c>
      <c r="U177" s="33">
        <v>22.170561540640943</v>
      </c>
      <c r="V177" s="33">
        <v>22.717688636371008</v>
      </c>
      <c r="W177" s="33">
        <v>23.786021885558988</v>
      </c>
      <c r="DA177" s="60" t="s">
        <v>1905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 t="str">
        <f>IF(RES_hhdet_tes!B3=0,"",RES_hhdet_tes!B3/RES_hhdet_fec!B3)</f>
        <v/>
      </c>
      <c r="C3" s="119" t="str">
        <f>IF(RES_hhdet_tes!C3=0,"",RES_hhdet_tes!C3/RES_hhdet_fec!C3)</f>
        <v/>
      </c>
      <c r="D3" s="119" t="str">
        <f>IF(RES_hhdet_tes!D3=0,"",RES_hhdet_tes!D3/RES_hhdet_fec!D3)</f>
        <v/>
      </c>
      <c r="E3" s="119" t="str">
        <f>IF(RES_hhdet_tes!E3=0,"",RES_hhdet_tes!E3/RES_hhdet_fec!E3)</f>
        <v/>
      </c>
      <c r="F3" s="119" t="str">
        <f>IF(RES_hhdet_tes!F3=0,"",RES_hhdet_tes!F3/RES_hhdet_fec!F3)</f>
        <v/>
      </c>
      <c r="G3" s="119" t="str">
        <f>IF(RES_hhdet_tes!G3=0,"",RES_hhdet_tes!G3/RES_hhdet_fec!G3)</f>
        <v/>
      </c>
      <c r="H3" s="119" t="str">
        <f>IF(RES_hhdet_tes!H3=0,"",RES_hhdet_tes!H3/RES_hhdet_fec!H3)</f>
        <v/>
      </c>
      <c r="I3" s="119" t="str">
        <f>IF(RES_hhdet_tes!I3=0,"",RES_hhdet_tes!I3/RES_hhdet_fec!I3)</f>
        <v/>
      </c>
      <c r="J3" s="119" t="str">
        <f>IF(RES_hhdet_tes!J3=0,"",RES_hhdet_tes!J3/RES_hhdet_fec!J3)</f>
        <v/>
      </c>
      <c r="K3" s="119" t="str">
        <f>IF(RES_hhdet_tes!K3=0,"",RES_hhdet_tes!K3/RES_hhdet_fec!K3)</f>
        <v/>
      </c>
      <c r="L3" s="119" t="str">
        <f>IF(RES_hhdet_tes!L3=0,"",RES_hhdet_tes!L3/RES_hhdet_fec!L3)</f>
        <v/>
      </c>
      <c r="M3" s="119" t="str">
        <f>IF(RES_hhdet_tes!M3=0,"",RES_hhdet_tes!M3/RES_hhdet_fec!M3)</f>
        <v/>
      </c>
      <c r="N3" s="119" t="str">
        <f>IF(RES_hhdet_tes!N3=0,"",RES_hhdet_tes!N3/RES_hhdet_fec!N3)</f>
        <v/>
      </c>
      <c r="O3" s="119" t="str">
        <f>IF(RES_hhdet_tes!O3=0,"",RES_hhdet_tes!O3/RES_hhdet_fec!O3)</f>
        <v/>
      </c>
      <c r="P3" s="119" t="str">
        <f>IF(RES_hhdet_tes!P3=0,"",RES_hhdet_tes!P3/RES_hhdet_fec!P3)</f>
        <v/>
      </c>
      <c r="Q3" s="119" t="str">
        <f>IF(RES_hhdet_tes!Q3=0,"",RES_hhdet_tes!Q3/RES_hhdet_fec!Q3)</f>
        <v/>
      </c>
      <c r="R3" s="119" t="str">
        <f>IF(RES_hhdet_tes!R3=0,"",RES_hhdet_tes!R3/RES_hhdet_fec!R3)</f>
        <v/>
      </c>
      <c r="S3" s="119" t="str">
        <f>IF(RES_hhdet_tes!S3=0,"",RES_hhdet_tes!S3/RES_hhdet_fec!S3)</f>
        <v/>
      </c>
      <c r="T3" s="119" t="str">
        <f>IF(RES_hhdet_tes!T3=0,"",RES_hhdet_tes!T3/RES_hhdet_fec!T3)</f>
        <v/>
      </c>
      <c r="U3" s="119" t="str">
        <f>IF(RES_hhdet_tes!U3=0,"",RES_hhdet_tes!U3/RES_hhdet_fec!U3)</f>
        <v/>
      </c>
      <c r="V3" s="119" t="str">
        <f>IF(RES_hhdet_tes!V3=0,"",RES_hhdet_tes!V3/RES_hhdet_fec!V3)</f>
        <v/>
      </c>
      <c r="W3" s="119" t="str">
        <f>IF(RES_hhdet_tes!W3=0,"",RES_hhdet_tes!W3/RES_hhdet_fec!W3)</f>
        <v/>
      </c>
      <c r="DA3" s="129" t="s">
        <v>1907</v>
      </c>
    </row>
    <row r="4" spans="1:105" ht="12.95" customHeight="1" x14ac:dyDescent="0.25">
      <c r="A4" s="121" t="s">
        <v>57</v>
      </c>
      <c r="B4" s="124" t="str">
        <f>IF(RES_hhdet_tes!B4=0,"",RES_hhdet_tes!B4/RES_hhdet_fec!B4)</f>
        <v/>
      </c>
      <c r="C4" s="124" t="str">
        <f>IF(RES_hhdet_tes!C4=0,"",RES_hhdet_tes!C4/RES_hhdet_fec!C4)</f>
        <v/>
      </c>
      <c r="D4" s="124" t="str">
        <f>IF(RES_hhdet_tes!D4=0,"",RES_hhdet_tes!D4/RES_hhdet_fec!D4)</f>
        <v/>
      </c>
      <c r="E4" s="124" t="str">
        <f>IF(RES_hhdet_tes!E4=0,"",RES_hhdet_tes!E4/RES_hhdet_fec!E4)</f>
        <v/>
      </c>
      <c r="F4" s="124" t="str">
        <f>IF(RES_hhdet_tes!F4=0,"",RES_hhdet_tes!F4/RES_hhdet_fec!F4)</f>
        <v/>
      </c>
      <c r="G4" s="124" t="str">
        <f>IF(RES_hhdet_tes!G4=0,"",RES_hhdet_tes!G4/RES_hhdet_fec!G4)</f>
        <v/>
      </c>
      <c r="H4" s="124" t="str">
        <f>IF(RES_hhdet_tes!H4=0,"",RES_hhdet_tes!H4/RES_hhdet_fec!H4)</f>
        <v/>
      </c>
      <c r="I4" s="124" t="str">
        <f>IF(RES_hhdet_tes!I4=0,"",RES_hhdet_tes!I4/RES_hhdet_fec!I4)</f>
        <v/>
      </c>
      <c r="J4" s="124" t="str">
        <f>IF(RES_hhdet_tes!J4=0,"",RES_hhdet_tes!J4/RES_hhdet_fec!J4)</f>
        <v/>
      </c>
      <c r="K4" s="124" t="str">
        <f>IF(RES_hhdet_tes!K4=0,"",RES_hhdet_tes!K4/RES_hhdet_fec!K4)</f>
        <v/>
      </c>
      <c r="L4" s="124" t="str">
        <f>IF(RES_hhdet_tes!L4=0,"",RES_hhdet_tes!L4/RES_hhdet_fec!L4)</f>
        <v/>
      </c>
      <c r="M4" s="124" t="str">
        <f>IF(RES_hhdet_tes!M4=0,"",RES_hhdet_tes!M4/RES_hhdet_fec!M4)</f>
        <v/>
      </c>
      <c r="N4" s="124" t="str">
        <f>IF(RES_hhdet_tes!N4=0,"",RES_hhdet_tes!N4/RES_hhdet_fec!N4)</f>
        <v/>
      </c>
      <c r="O4" s="124" t="str">
        <f>IF(RES_hhdet_tes!O4=0,"",RES_hhdet_tes!O4/RES_hhdet_fec!O4)</f>
        <v/>
      </c>
      <c r="P4" s="124" t="str">
        <f>IF(RES_hhdet_tes!P4=0,"",RES_hhdet_tes!P4/RES_hhdet_fec!P4)</f>
        <v/>
      </c>
      <c r="Q4" s="124" t="str">
        <f>IF(RES_hhdet_tes!Q4=0,"",RES_hhdet_tes!Q4/RES_hhdet_fec!Q4)</f>
        <v/>
      </c>
      <c r="R4" s="124" t="str">
        <f>IF(RES_hhdet_tes!R4=0,"",RES_hhdet_tes!R4/RES_hhdet_fec!R4)</f>
        <v/>
      </c>
      <c r="S4" s="124" t="str">
        <f>IF(RES_hhdet_tes!S4=0,"",RES_hhdet_tes!S4/RES_hhdet_fec!S4)</f>
        <v/>
      </c>
      <c r="T4" s="124" t="str">
        <f>IF(RES_hhdet_tes!T4=0,"",RES_hhdet_tes!T4/RES_hhdet_fec!T4)</f>
        <v/>
      </c>
      <c r="U4" s="124" t="str">
        <f>IF(RES_hhdet_tes!U4=0,"",RES_hhdet_tes!U4/RES_hhdet_fec!U4)</f>
        <v/>
      </c>
      <c r="V4" s="124" t="str">
        <f>IF(RES_hhdet_tes!V4=0,"",RES_hhdet_tes!V4/RES_hhdet_fec!V4)</f>
        <v/>
      </c>
      <c r="W4" s="124" t="str">
        <f>IF(RES_hhdet_tes!W4=0,"",RES_hhdet_tes!W4/RES_hhdet_fec!W4)</f>
        <v/>
      </c>
      <c r="DA4" s="130" t="s">
        <v>1908</v>
      </c>
    </row>
    <row r="5" spans="1:105" ht="12" customHeight="1" x14ac:dyDescent="0.25">
      <c r="A5" s="97" t="s">
        <v>51</v>
      </c>
      <c r="B5" s="111" t="str">
        <f>IF(RES_hhdet_tes!B5=0,"",RES_hhdet_tes!B5/RES_hhdet_fec!B5)</f>
        <v/>
      </c>
      <c r="C5" s="111" t="str">
        <f>IF(RES_hhdet_tes!C5=0,"",RES_hhdet_tes!C5/RES_hhdet_fec!C5)</f>
        <v/>
      </c>
      <c r="D5" s="111" t="str">
        <f>IF(RES_hhdet_tes!D5=0,"",RES_hhdet_tes!D5/RES_hhdet_fec!D5)</f>
        <v/>
      </c>
      <c r="E5" s="111" t="str">
        <f>IF(RES_hhdet_tes!E5=0,"",RES_hhdet_tes!E5/RES_hhdet_fec!E5)</f>
        <v/>
      </c>
      <c r="F5" s="111" t="str">
        <f>IF(RES_hhdet_tes!F5=0,"",RES_hhdet_tes!F5/RES_hhdet_fec!F5)</f>
        <v/>
      </c>
      <c r="G5" s="111" t="str">
        <f>IF(RES_hhdet_tes!G5=0,"",RES_hhdet_tes!G5/RES_hhdet_fec!G5)</f>
        <v/>
      </c>
      <c r="H5" s="111" t="str">
        <f>IF(RES_hhdet_tes!H5=0,"",RES_hhdet_tes!H5/RES_hhdet_fec!H5)</f>
        <v/>
      </c>
      <c r="I5" s="111" t="str">
        <f>IF(RES_hhdet_tes!I5=0,"",RES_hhdet_tes!I5/RES_hhdet_fec!I5)</f>
        <v/>
      </c>
      <c r="J5" s="111" t="str">
        <f>IF(RES_hhdet_tes!J5=0,"",RES_hhdet_tes!J5/RES_hhdet_fec!J5)</f>
        <v/>
      </c>
      <c r="K5" s="111" t="str">
        <f>IF(RES_hhdet_tes!K5=0,"",RES_hhdet_tes!K5/RES_hhdet_fec!K5)</f>
        <v/>
      </c>
      <c r="L5" s="111" t="str">
        <f>IF(RES_hhdet_tes!L5=0,"",RES_hhdet_tes!L5/RES_hhdet_fec!L5)</f>
        <v/>
      </c>
      <c r="M5" s="111" t="str">
        <f>IF(RES_hhdet_tes!M5=0,"",RES_hhdet_tes!M5/RES_hhdet_fec!M5)</f>
        <v/>
      </c>
      <c r="N5" s="111" t="str">
        <f>IF(RES_hhdet_tes!N5=0,"",RES_hhdet_tes!N5/RES_hhdet_fec!N5)</f>
        <v/>
      </c>
      <c r="O5" s="111" t="str">
        <f>IF(RES_hhdet_tes!O5=0,"",RES_hhdet_tes!O5/RES_hhdet_fec!O5)</f>
        <v/>
      </c>
      <c r="P5" s="111" t="str">
        <f>IF(RES_hhdet_tes!P5=0,"",RES_hhdet_tes!P5/RES_hhdet_fec!P5)</f>
        <v/>
      </c>
      <c r="Q5" s="111" t="str">
        <f>IF(RES_hhdet_tes!Q5=0,"",RES_hhdet_tes!Q5/RES_hhdet_fec!Q5)</f>
        <v/>
      </c>
      <c r="R5" s="111" t="str">
        <f>IF(RES_hhdet_tes!R5=0,"",RES_hhdet_tes!R5/RES_hhdet_fec!R5)</f>
        <v/>
      </c>
      <c r="S5" s="111" t="str">
        <f>IF(RES_hhdet_tes!S5=0,"",RES_hhdet_tes!S5/RES_hhdet_fec!S5)</f>
        <v/>
      </c>
      <c r="T5" s="111" t="str">
        <f>IF(RES_hhdet_tes!T5=0,"",RES_hhdet_tes!T5/RES_hhdet_fec!T5)</f>
        <v/>
      </c>
      <c r="U5" s="111" t="str">
        <f>IF(RES_hhdet_tes!U5=0,"",RES_hhdet_tes!U5/RES_hhdet_fec!U5)</f>
        <v/>
      </c>
      <c r="V5" s="111" t="str">
        <f>IF(RES_hhdet_tes!V5=0,"",RES_hhdet_tes!V5/RES_hhdet_fec!V5)</f>
        <v/>
      </c>
      <c r="W5" s="111" t="str">
        <f>IF(RES_hhdet_tes!W5=0,"",RES_hhdet_tes!W5/RES_hhdet_fec!W5)</f>
        <v/>
      </c>
      <c r="DA5" s="63" t="s">
        <v>1909</v>
      </c>
    </row>
    <row r="6" spans="1:105" ht="12" customHeight="1" x14ac:dyDescent="0.25">
      <c r="A6" s="97" t="s">
        <v>53</v>
      </c>
      <c r="B6" s="111" t="str">
        <f>IF(RES_hhdet_tes!B6=0,"",RES_hhdet_tes!B6/RES_hhdet_fec!B6)</f>
        <v/>
      </c>
      <c r="C6" s="111" t="str">
        <f>IF(RES_hhdet_tes!C6=0,"",RES_hhdet_tes!C6/RES_hhdet_fec!C6)</f>
        <v/>
      </c>
      <c r="D6" s="111" t="str">
        <f>IF(RES_hhdet_tes!D6=0,"",RES_hhdet_tes!D6/RES_hhdet_fec!D6)</f>
        <v/>
      </c>
      <c r="E6" s="111" t="str">
        <f>IF(RES_hhdet_tes!E6=0,"",RES_hhdet_tes!E6/RES_hhdet_fec!E6)</f>
        <v/>
      </c>
      <c r="F6" s="111" t="str">
        <f>IF(RES_hhdet_tes!F6=0,"",RES_hhdet_tes!F6/RES_hhdet_fec!F6)</f>
        <v/>
      </c>
      <c r="G6" s="111" t="str">
        <f>IF(RES_hhdet_tes!G6=0,"",RES_hhdet_tes!G6/RES_hhdet_fec!G6)</f>
        <v/>
      </c>
      <c r="H6" s="111" t="str">
        <f>IF(RES_hhdet_tes!H6=0,"",RES_hhdet_tes!H6/RES_hhdet_fec!H6)</f>
        <v/>
      </c>
      <c r="I6" s="111" t="str">
        <f>IF(RES_hhdet_tes!I6=0,"",RES_hhdet_tes!I6/RES_hhdet_fec!I6)</f>
        <v/>
      </c>
      <c r="J6" s="111" t="str">
        <f>IF(RES_hhdet_tes!J6=0,"",RES_hhdet_tes!J6/RES_hhdet_fec!J6)</f>
        <v/>
      </c>
      <c r="K6" s="111" t="str">
        <f>IF(RES_hhdet_tes!K6=0,"",RES_hhdet_tes!K6/RES_hhdet_fec!K6)</f>
        <v/>
      </c>
      <c r="L6" s="111" t="str">
        <f>IF(RES_hhdet_tes!L6=0,"",RES_hhdet_tes!L6/RES_hhdet_fec!L6)</f>
        <v/>
      </c>
      <c r="M6" s="111" t="str">
        <f>IF(RES_hhdet_tes!M6=0,"",RES_hhdet_tes!M6/RES_hhdet_fec!M6)</f>
        <v/>
      </c>
      <c r="N6" s="111" t="str">
        <f>IF(RES_hhdet_tes!N6=0,"",RES_hhdet_tes!N6/RES_hhdet_fec!N6)</f>
        <v/>
      </c>
      <c r="O6" s="111" t="str">
        <f>IF(RES_hhdet_tes!O6=0,"",RES_hhdet_tes!O6/RES_hhdet_fec!O6)</f>
        <v/>
      </c>
      <c r="P6" s="111" t="str">
        <f>IF(RES_hhdet_tes!P6=0,"",RES_hhdet_tes!P6/RES_hhdet_fec!P6)</f>
        <v/>
      </c>
      <c r="Q6" s="111" t="str">
        <f>IF(RES_hhdet_tes!Q6=0,"",RES_hhdet_tes!Q6/RES_hhdet_fec!Q6)</f>
        <v/>
      </c>
      <c r="R6" s="111" t="str">
        <f>IF(RES_hhdet_tes!R6=0,"",RES_hhdet_tes!R6/RES_hhdet_fec!R6)</f>
        <v/>
      </c>
      <c r="S6" s="111" t="str">
        <f>IF(RES_hhdet_tes!S6=0,"",RES_hhdet_tes!S6/RES_hhdet_fec!S6)</f>
        <v/>
      </c>
      <c r="T6" s="111" t="str">
        <f>IF(RES_hhdet_tes!T6=0,"",RES_hhdet_tes!T6/RES_hhdet_fec!T6)</f>
        <v/>
      </c>
      <c r="U6" s="111" t="str">
        <f>IF(RES_hhdet_tes!U6=0,"",RES_hhdet_tes!U6/RES_hhdet_fec!U6)</f>
        <v/>
      </c>
      <c r="V6" s="111" t="str">
        <f>IF(RES_hhdet_tes!V6=0,"",RES_hhdet_tes!V6/RES_hhdet_fec!V6)</f>
        <v/>
      </c>
      <c r="W6" s="111" t="str">
        <f>IF(RES_hhdet_tes!W6=0,"",RES_hhdet_tes!W6/RES_hhdet_fec!W6)</f>
        <v/>
      </c>
      <c r="DA6" s="63" t="s">
        <v>1910</v>
      </c>
    </row>
    <row r="7" spans="1:105" ht="12.95" customHeight="1" x14ac:dyDescent="0.25">
      <c r="A7" s="121" t="s">
        <v>92</v>
      </c>
      <c r="B7" s="124" t="str">
        <f>IF(RES_hhdet_tes!B7=0,"",RES_hhdet_tes!B7/RES_hhdet_fec!B7)</f>
        <v/>
      </c>
      <c r="C7" s="124" t="str">
        <f>IF(RES_hhdet_tes!C7=0,"",RES_hhdet_tes!C7/RES_hhdet_fec!C7)</f>
        <v/>
      </c>
      <c r="D7" s="124" t="str">
        <f>IF(RES_hhdet_tes!D7=0,"",RES_hhdet_tes!D7/RES_hhdet_fec!D7)</f>
        <v/>
      </c>
      <c r="E7" s="124" t="str">
        <f>IF(RES_hhdet_tes!E7=0,"",RES_hhdet_tes!E7/RES_hhdet_fec!E7)</f>
        <v/>
      </c>
      <c r="F7" s="124" t="str">
        <f>IF(RES_hhdet_tes!F7=0,"",RES_hhdet_tes!F7/RES_hhdet_fec!F7)</f>
        <v/>
      </c>
      <c r="G7" s="124" t="str">
        <f>IF(RES_hhdet_tes!G7=0,"",RES_hhdet_tes!G7/RES_hhdet_fec!G7)</f>
        <v/>
      </c>
      <c r="H7" s="124" t="str">
        <f>IF(RES_hhdet_tes!H7=0,"",RES_hhdet_tes!H7/RES_hhdet_fec!H7)</f>
        <v/>
      </c>
      <c r="I7" s="124" t="str">
        <f>IF(RES_hhdet_tes!I7=0,"",RES_hhdet_tes!I7/RES_hhdet_fec!I7)</f>
        <v/>
      </c>
      <c r="J7" s="124" t="str">
        <f>IF(RES_hhdet_tes!J7=0,"",RES_hhdet_tes!J7/RES_hhdet_fec!J7)</f>
        <v/>
      </c>
      <c r="K7" s="124" t="str">
        <f>IF(RES_hhdet_tes!K7=0,"",RES_hhdet_tes!K7/RES_hhdet_fec!K7)</f>
        <v/>
      </c>
      <c r="L7" s="124" t="str">
        <f>IF(RES_hhdet_tes!L7=0,"",RES_hhdet_tes!L7/RES_hhdet_fec!L7)</f>
        <v/>
      </c>
      <c r="M7" s="124" t="str">
        <f>IF(RES_hhdet_tes!M7=0,"",RES_hhdet_tes!M7/RES_hhdet_fec!M7)</f>
        <v/>
      </c>
      <c r="N7" s="124" t="str">
        <f>IF(RES_hhdet_tes!N7=0,"",RES_hhdet_tes!N7/RES_hhdet_fec!N7)</f>
        <v/>
      </c>
      <c r="O7" s="124" t="str">
        <f>IF(RES_hhdet_tes!O7=0,"",RES_hhdet_tes!O7/RES_hhdet_fec!O7)</f>
        <v/>
      </c>
      <c r="P7" s="124" t="str">
        <f>IF(RES_hhdet_tes!P7=0,"",RES_hhdet_tes!P7/RES_hhdet_fec!P7)</f>
        <v/>
      </c>
      <c r="Q7" s="124" t="str">
        <f>IF(RES_hhdet_tes!Q7=0,"",RES_hhdet_tes!Q7/RES_hhdet_fec!Q7)</f>
        <v/>
      </c>
      <c r="R7" s="124" t="str">
        <f>IF(RES_hhdet_tes!R7=0,"",RES_hhdet_tes!R7/RES_hhdet_fec!R7)</f>
        <v/>
      </c>
      <c r="S7" s="124" t="str">
        <f>IF(RES_hhdet_tes!S7=0,"",RES_hhdet_tes!S7/RES_hhdet_fec!S7)</f>
        <v/>
      </c>
      <c r="T7" s="124" t="str">
        <f>IF(RES_hhdet_tes!T7=0,"",RES_hhdet_tes!T7/RES_hhdet_fec!T7)</f>
        <v/>
      </c>
      <c r="U7" s="124" t="str">
        <f>IF(RES_hhdet_tes!U7=0,"",RES_hhdet_tes!U7/RES_hhdet_fec!U7)</f>
        <v/>
      </c>
      <c r="V7" s="124" t="str">
        <f>IF(RES_hhdet_tes!V7=0,"",RES_hhdet_tes!V7/RES_hhdet_fec!V7)</f>
        <v/>
      </c>
      <c r="W7" s="124" t="str">
        <f>IF(RES_hhdet_tes!W7=0,"",RES_hhdet_tes!W7/RES_hhdet_fec!W7)</f>
        <v/>
      </c>
      <c r="DA7" s="130" t="s">
        <v>1911</v>
      </c>
    </row>
    <row r="8" spans="1:105" ht="12" customHeight="1" x14ac:dyDescent="0.25">
      <c r="A8" s="97" t="s">
        <v>53</v>
      </c>
      <c r="B8" s="111" t="str">
        <f>IF(RES_hhdet_tes!B8=0,"",RES_hhdet_tes!B8/RES_hhdet_fec!B8)</f>
        <v/>
      </c>
      <c r="C8" s="111" t="str">
        <f>IF(RES_hhdet_tes!C8=0,"",RES_hhdet_tes!C8/RES_hhdet_fec!C8)</f>
        <v/>
      </c>
      <c r="D8" s="111" t="str">
        <f>IF(RES_hhdet_tes!D8=0,"",RES_hhdet_tes!D8/RES_hhdet_fec!D8)</f>
        <v/>
      </c>
      <c r="E8" s="111" t="str">
        <f>IF(RES_hhdet_tes!E8=0,"",RES_hhdet_tes!E8/RES_hhdet_fec!E8)</f>
        <v/>
      </c>
      <c r="F8" s="111" t="str">
        <f>IF(RES_hhdet_tes!F8=0,"",RES_hhdet_tes!F8/RES_hhdet_fec!F8)</f>
        <v/>
      </c>
      <c r="G8" s="111" t="str">
        <f>IF(RES_hhdet_tes!G8=0,"",RES_hhdet_tes!G8/RES_hhdet_fec!G8)</f>
        <v/>
      </c>
      <c r="H8" s="111" t="str">
        <f>IF(RES_hhdet_tes!H8=0,"",RES_hhdet_tes!H8/RES_hhdet_fec!H8)</f>
        <v/>
      </c>
      <c r="I8" s="111" t="str">
        <f>IF(RES_hhdet_tes!I8=0,"",RES_hhdet_tes!I8/RES_hhdet_fec!I8)</f>
        <v/>
      </c>
      <c r="J8" s="111" t="str">
        <f>IF(RES_hhdet_tes!J8=0,"",RES_hhdet_tes!J8/RES_hhdet_fec!J8)</f>
        <v/>
      </c>
      <c r="K8" s="111" t="str">
        <f>IF(RES_hhdet_tes!K8=0,"",RES_hhdet_tes!K8/RES_hhdet_fec!K8)</f>
        <v/>
      </c>
      <c r="L8" s="111" t="str">
        <f>IF(RES_hhdet_tes!L8=0,"",RES_hhdet_tes!L8/RES_hhdet_fec!L8)</f>
        <v/>
      </c>
      <c r="M8" s="111" t="str">
        <f>IF(RES_hhdet_tes!M8=0,"",RES_hhdet_tes!M8/RES_hhdet_fec!M8)</f>
        <v/>
      </c>
      <c r="N8" s="111" t="str">
        <f>IF(RES_hhdet_tes!N8=0,"",RES_hhdet_tes!N8/RES_hhdet_fec!N8)</f>
        <v/>
      </c>
      <c r="O8" s="111" t="str">
        <f>IF(RES_hhdet_tes!O8=0,"",RES_hhdet_tes!O8/RES_hhdet_fec!O8)</f>
        <v/>
      </c>
      <c r="P8" s="111" t="str">
        <f>IF(RES_hhdet_tes!P8=0,"",RES_hhdet_tes!P8/RES_hhdet_fec!P8)</f>
        <v/>
      </c>
      <c r="Q8" s="111" t="str">
        <f>IF(RES_hhdet_tes!Q8=0,"",RES_hhdet_tes!Q8/RES_hhdet_fec!Q8)</f>
        <v/>
      </c>
      <c r="R8" s="111" t="str">
        <f>IF(RES_hhdet_tes!R8=0,"",RES_hhdet_tes!R8/RES_hhdet_fec!R8)</f>
        <v/>
      </c>
      <c r="S8" s="111" t="str">
        <f>IF(RES_hhdet_tes!S8=0,"",RES_hhdet_tes!S8/RES_hhdet_fec!S8)</f>
        <v/>
      </c>
      <c r="T8" s="111" t="str">
        <f>IF(RES_hhdet_tes!T8=0,"",RES_hhdet_tes!T8/RES_hhdet_fec!T8)</f>
        <v/>
      </c>
      <c r="U8" s="111" t="str">
        <f>IF(RES_hhdet_tes!U8=0,"",RES_hhdet_tes!U8/RES_hhdet_fec!U8)</f>
        <v/>
      </c>
      <c r="V8" s="111" t="str">
        <f>IF(RES_hhdet_tes!V8=0,"",RES_hhdet_tes!V8/RES_hhdet_fec!V8)</f>
        <v/>
      </c>
      <c r="W8" s="111" t="str">
        <f>IF(RES_hhdet_tes!W8=0,"",RES_hhdet_tes!W8/RES_hhdet_fec!W8)</f>
        <v/>
      </c>
      <c r="DA8" s="63" t="s">
        <v>1912</v>
      </c>
    </row>
    <row r="9" spans="1:105" ht="12" customHeight="1" x14ac:dyDescent="0.25">
      <c r="A9" s="121" t="s">
        <v>55</v>
      </c>
      <c r="B9" s="124" t="str">
        <f>IF(RES_hhdet_tes!B9=0,"",RES_hhdet_tes!B9/RES_hhdet_fec!B9)</f>
        <v/>
      </c>
      <c r="C9" s="124" t="str">
        <f>IF(RES_hhdet_tes!C9=0,"",RES_hhdet_tes!C9/RES_hhdet_fec!C9)</f>
        <v/>
      </c>
      <c r="D9" s="124" t="str">
        <f>IF(RES_hhdet_tes!D9=0,"",RES_hhdet_tes!D9/RES_hhdet_fec!D9)</f>
        <v/>
      </c>
      <c r="E9" s="124" t="str">
        <f>IF(RES_hhdet_tes!E9=0,"",RES_hhdet_tes!E9/RES_hhdet_fec!E9)</f>
        <v/>
      </c>
      <c r="F9" s="124" t="str">
        <f>IF(RES_hhdet_tes!F9=0,"",RES_hhdet_tes!F9/RES_hhdet_fec!F9)</f>
        <v/>
      </c>
      <c r="G9" s="124" t="str">
        <f>IF(RES_hhdet_tes!G9=0,"",RES_hhdet_tes!G9/RES_hhdet_fec!G9)</f>
        <v/>
      </c>
      <c r="H9" s="124" t="str">
        <f>IF(RES_hhdet_tes!H9=0,"",RES_hhdet_tes!H9/RES_hhdet_fec!H9)</f>
        <v/>
      </c>
      <c r="I9" s="124" t="str">
        <f>IF(RES_hhdet_tes!I9=0,"",RES_hhdet_tes!I9/RES_hhdet_fec!I9)</f>
        <v/>
      </c>
      <c r="J9" s="124" t="str">
        <f>IF(RES_hhdet_tes!J9=0,"",RES_hhdet_tes!J9/RES_hhdet_fec!J9)</f>
        <v/>
      </c>
      <c r="K9" s="124" t="str">
        <f>IF(RES_hhdet_tes!K9=0,"",RES_hhdet_tes!K9/RES_hhdet_fec!K9)</f>
        <v/>
      </c>
      <c r="L9" s="124" t="str">
        <f>IF(RES_hhdet_tes!L9=0,"",RES_hhdet_tes!L9/RES_hhdet_fec!L9)</f>
        <v/>
      </c>
      <c r="M9" s="124" t="str">
        <f>IF(RES_hhdet_tes!M9=0,"",RES_hhdet_tes!M9/RES_hhdet_fec!M9)</f>
        <v/>
      </c>
      <c r="N9" s="124" t="str">
        <f>IF(RES_hhdet_tes!N9=0,"",RES_hhdet_tes!N9/RES_hhdet_fec!N9)</f>
        <v/>
      </c>
      <c r="O9" s="124" t="str">
        <f>IF(RES_hhdet_tes!O9=0,"",RES_hhdet_tes!O9/RES_hhdet_fec!O9)</f>
        <v/>
      </c>
      <c r="P9" s="124" t="str">
        <f>IF(RES_hhdet_tes!P9=0,"",RES_hhdet_tes!P9/RES_hhdet_fec!P9)</f>
        <v/>
      </c>
      <c r="Q9" s="124" t="str">
        <f>IF(RES_hhdet_tes!Q9=0,"",RES_hhdet_tes!Q9/RES_hhdet_fec!Q9)</f>
        <v/>
      </c>
      <c r="R9" s="124" t="str">
        <f>IF(RES_hhdet_tes!R9=0,"",RES_hhdet_tes!R9/RES_hhdet_fec!R9)</f>
        <v/>
      </c>
      <c r="S9" s="124" t="str">
        <f>IF(RES_hhdet_tes!S9=0,"",RES_hhdet_tes!S9/RES_hhdet_fec!S9)</f>
        <v/>
      </c>
      <c r="T9" s="124" t="str">
        <f>IF(RES_hhdet_tes!T9=0,"",RES_hhdet_tes!T9/RES_hhdet_fec!T9)</f>
        <v/>
      </c>
      <c r="U9" s="124" t="str">
        <f>IF(RES_hhdet_tes!U9=0,"",RES_hhdet_tes!U9/RES_hhdet_fec!U9)</f>
        <v/>
      </c>
      <c r="V9" s="124" t="str">
        <f>IF(RES_hhdet_tes!V9=0,"",RES_hhdet_tes!V9/RES_hhdet_fec!V9)</f>
        <v/>
      </c>
      <c r="W9" s="124" t="str">
        <f>IF(RES_hhdet_tes!W9=0,"",RES_hhdet_tes!W9/RES_hhdet_fec!W9)</f>
        <v/>
      </c>
      <c r="DA9" s="130" t="s">
        <v>1913</v>
      </c>
    </row>
    <row r="10" spans="1:105" ht="12" customHeight="1" x14ac:dyDescent="0.25">
      <c r="A10" s="97" t="s">
        <v>143</v>
      </c>
      <c r="B10" s="111" t="str">
        <f>IF(RES_hhdet_tes!B10=0,"",RES_hhdet_tes!B10/RES_hhdet_fec!B10)</f>
        <v/>
      </c>
      <c r="C10" s="111" t="str">
        <f>IF(RES_hhdet_tes!C10=0,"",RES_hhdet_tes!C10/RES_hhdet_fec!C10)</f>
        <v/>
      </c>
      <c r="D10" s="111" t="str">
        <f>IF(RES_hhdet_tes!D10=0,"",RES_hhdet_tes!D10/RES_hhdet_fec!D10)</f>
        <v/>
      </c>
      <c r="E10" s="111" t="str">
        <f>IF(RES_hhdet_tes!E10=0,"",RES_hhdet_tes!E10/RES_hhdet_fec!E10)</f>
        <v/>
      </c>
      <c r="F10" s="111" t="str">
        <f>IF(RES_hhdet_tes!F10=0,"",RES_hhdet_tes!F10/RES_hhdet_fec!F10)</f>
        <v/>
      </c>
      <c r="G10" s="111" t="str">
        <f>IF(RES_hhdet_tes!G10=0,"",RES_hhdet_tes!G10/RES_hhdet_fec!G10)</f>
        <v/>
      </c>
      <c r="H10" s="111" t="str">
        <f>IF(RES_hhdet_tes!H10=0,"",RES_hhdet_tes!H10/RES_hhdet_fec!H10)</f>
        <v/>
      </c>
      <c r="I10" s="111" t="str">
        <f>IF(RES_hhdet_tes!I10=0,"",RES_hhdet_tes!I10/RES_hhdet_fec!I10)</f>
        <v/>
      </c>
      <c r="J10" s="111" t="str">
        <f>IF(RES_hhdet_tes!J10=0,"",RES_hhdet_tes!J10/RES_hhdet_fec!J10)</f>
        <v/>
      </c>
      <c r="K10" s="111" t="str">
        <f>IF(RES_hhdet_tes!K10=0,"",RES_hhdet_tes!K10/RES_hhdet_fec!K10)</f>
        <v/>
      </c>
      <c r="L10" s="111" t="str">
        <f>IF(RES_hhdet_tes!L10=0,"",RES_hhdet_tes!L10/RES_hhdet_fec!L10)</f>
        <v/>
      </c>
      <c r="M10" s="111" t="str">
        <f>IF(RES_hhdet_tes!M10=0,"",RES_hhdet_tes!M10/RES_hhdet_fec!M10)</f>
        <v/>
      </c>
      <c r="N10" s="111" t="str">
        <f>IF(RES_hhdet_tes!N10=0,"",RES_hhdet_tes!N10/RES_hhdet_fec!N10)</f>
        <v/>
      </c>
      <c r="O10" s="111" t="str">
        <f>IF(RES_hhdet_tes!O10=0,"",RES_hhdet_tes!O10/RES_hhdet_fec!O10)</f>
        <v/>
      </c>
      <c r="P10" s="111" t="str">
        <f>IF(RES_hhdet_tes!P10=0,"",RES_hhdet_tes!P10/RES_hhdet_fec!P10)</f>
        <v/>
      </c>
      <c r="Q10" s="111" t="str">
        <f>IF(RES_hhdet_tes!Q10=0,"",RES_hhdet_tes!Q10/RES_hhdet_fec!Q10)</f>
        <v/>
      </c>
      <c r="R10" s="111" t="str">
        <f>IF(RES_hhdet_tes!R10=0,"",RES_hhdet_tes!R10/RES_hhdet_fec!R10)</f>
        <v/>
      </c>
      <c r="S10" s="111" t="str">
        <f>IF(RES_hhdet_tes!S10=0,"",RES_hhdet_tes!S10/RES_hhdet_fec!S10)</f>
        <v/>
      </c>
      <c r="T10" s="111" t="str">
        <f>IF(RES_hhdet_tes!T10=0,"",RES_hhdet_tes!T10/RES_hhdet_fec!T10)</f>
        <v/>
      </c>
      <c r="U10" s="111" t="str">
        <f>IF(RES_hhdet_tes!U10=0,"",RES_hhdet_tes!U10/RES_hhdet_fec!U10)</f>
        <v/>
      </c>
      <c r="V10" s="111" t="str">
        <f>IF(RES_hhdet_tes!V10=0,"",RES_hhdet_tes!V10/RES_hhdet_fec!V10)</f>
        <v/>
      </c>
      <c r="W10" s="111" t="str">
        <f>IF(RES_hhdet_tes!W10=0,"",RES_hhdet_tes!W10/RES_hhdet_fec!W10)</f>
        <v/>
      </c>
      <c r="DA10" s="63" t="s">
        <v>1914</v>
      </c>
    </row>
    <row r="11" spans="1:105" ht="12" customHeight="1" x14ac:dyDescent="0.25">
      <c r="A11" s="97" t="s">
        <v>124</v>
      </c>
      <c r="B11" s="111" t="str">
        <f>IF(RES_hhdet_tes!B11=0,"",RES_hhdet_tes!B11/RES_hhdet_fec!B11)</f>
        <v/>
      </c>
      <c r="C11" s="111" t="str">
        <f>IF(RES_hhdet_tes!C11=0,"",RES_hhdet_tes!C11/RES_hhdet_fec!C11)</f>
        <v/>
      </c>
      <c r="D11" s="111" t="str">
        <f>IF(RES_hhdet_tes!D11=0,"",RES_hhdet_tes!D11/RES_hhdet_fec!D11)</f>
        <v/>
      </c>
      <c r="E11" s="111" t="str">
        <f>IF(RES_hhdet_tes!E11=0,"",RES_hhdet_tes!E11/RES_hhdet_fec!E11)</f>
        <v/>
      </c>
      <c r="F11" s="111" t="str">
        <f>IF(RES_hhdet_tes!F11=0,"",RES_hhdet_tes!F11/RES_hhdet_fec!F11)</f>
        <v/>
      </c>
      <c r="G11" s="111" t="str">
        <f>IF(RES_hhdet_tes!G11=0,"",RES_hhdet_tes!G11/RES_hhdet_fec!G11)</f>
        <v/>
      </c>
      <c r="H11" s="111" t="str">
        <f>IF(RES_hhdet_tes!H11=0,"",RES_hhdet_tes!H11/RES_hhdet_fec!H11)</f>
        <v/>
      </c>
      <c r="I11" s="111" t="str">
        <f>IF(RES_hhdet_tes!I11=0,"",RES_hhdet_tes!I11/RES_hhdet_fec!I11)</f>
        <v/>
      </c>
      <c r="J11" s="111" t="str">
        <f>IF(RES_hhdet_tes!J11=0,"",RES_hhdet_tes!J11/RES_hhdet_fec!J11)</f>
        <v/>
      </c>
      <c r="K11" s="111" t="str">
        <f>IF(RES_hhdet_tes!K11=0,"",RES_hhdet_tes!K11/RES_hhdet_fec!K11)</f>
        <v/>
      </c>
      <c r="L11" s="111" t="str">
        <f>IF(RES_hhdet_tes!L11=0,"",RES_hhdet_tes!L11/RES_hhdet_fec!L11)</f>
        <v/>
      </c>
      <c r="M11" s="111" t="str">
        <f>IF(RES_hhdet_tes!M11=0,"",RES_hhdet_tes!M11/RES_hhdet_fec!M11)</f>
        <v/>
      </c>
      <c r="N11" s="111" t="str">
        <f>IF(RES_hhdet_tes!N11=0,"",RES_hhdet_tes!N11/RES_hhdet_fec!N11)</f>
        <v/>
      </c>
      <c r="O11" s="111" t="str">
        <f>IF(RES_hhdet_tes!O11=0,"",RES_hhdet_tes!O11/RES_hhdet_fec!O11)</f>
        <v/>
      </c>
      <c r="P11" s="111" t="str">
        <f>IF(RES_hhdet_tes!P11=0,"",RES_hhdet_tes!P11/RES_hhdet_fec!P11)</f>
        <v/>
      </c>
      <c r="Q11" s="111" t="str">
        <f>IF(RES_hhdet_tes!Q11=0,"",RES_hhdet_tes!Q11/RES_hhdet_fec!Q11)</f>
        <v/>
      </c>
      <c r="R11" s="111" t="str">
        <f>IF(RES_hhdet_tes!R11=0,"",RES_hhdet_tes!R11/RES_hhdet_fec!R11)</f>
        <v/>
      </c>
      <c r="S11" s="111" t="str">
        <f>IF(RES_hhdet_tes!S11=0,"",RES_hhdet_tes!S11/RES_hhdet_fec!S11)</f>
        <v/>
      </c>
      <c r="T11" s="111" t="str">
        <f>IF(RES_hhdet_tes!T11=0,"",RES_hhdet_tes!T11/RES_hhdet_fec!T11)</f>
        <v/>
      </c>
      <c r="U11" s="111" t="str">
        <f>IF(RES_hhdet_tes!U11=0,"",RES_hhdet_tes!U11/RES_hhdet_fec!U11)</f>
        <v/>
      </c>
      <c r="V11" s="111" t="str">
        <f>IF(RES_hhdet_tes!V11=0,"",RES_hhdet_tes!V11/RES_hhdet_fec!V11)</f>
        <v/>
      </c>
      <c r="W11" s="111" t="str">
        <f>IF(RES_hhdet_tes!W11=0,"",RES_hhdet_tes!W11/RES_hhdet_fec!W11)</f>
        <v/>
      </c>
      <c r="DA11" s="63" t="s">
        <v>1915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 t="str">
        <f>IF(RES_hhdet_tes!C12=0,"",RES_hhdet_tes!C12/RES_hhdet_fec!C12)</f>
        <v/>
      </c>
      <c r="D12" s="111" t="str">
        <f>IF(RES_hhdet_tes!D12=0,"",RES_hhdet_tes!D12/RES_hhdet_fec!D12)</f>
        <v/>
      </c>
      <c r="E12" s="111" t="str">
        <f>IF(RES_hhdet_tes!E12=0,"",RES_hhdet_tes!E12/RES_hhdet_fec!E12)</f>
        <v/>
      </c>
      <c r="F12" s="111" t="str">
        <f>IF(RES_hhdet_tes!F12=0,"",RES_hhdet_tes!F12/RES_hhdet_fec!F12)</f>
        <v/>
      </c>
      <c r="G12" s="111" t="str">
        <f>IF(RES_hhdet_tes!G12=0,"",RES_hhdet_tes!G12/RES_hhdet_fec!G12)</f>
        <v/>
      </c>
      <c r="H12" s="111" t="str">
        <f>IF(RES_hhdet_tes!H12=0,"",RES_hhdet_tes!H12/RES_hhdet_fec!H12)</f>
        <v/>
      </c>
      <c r="I12" s="111" t="str">
        <f>IF(RES_hhdet_tes!I12=0,"",RES_hhdet_tes!I12/RES_hhdet_fec!I12)</f>
        <v/>
      </c>
      <c r="J12" s="111" t="str">
        <f>IF(RES_hhdet_tes!J12=0,"",RES_hhdet_tes!J12/RES_hhdet_fec!J12)</f>
        <v/>
      </c>
      <c r="K12" s="111" t="str">
        <f>IF(RES_hhdet_tes!K12=0,"",RES_hhdet_tes!K12/RES_hhdet_fec!K12)</f>
        <v/>
      </c>
      <c r="L12" s="111" t="str">
        <f>IF(RES_hhdet_tes!L12=0,"",RES_hhdet_tes!L12/RES_hhdet_fec!L12)</f>
        <v/>
      </c>
      <c r="M12" s="111" t="str">
        <f>IF(RES_hhdet_tes!M12=0,"",RES_hhdet_tes!M12/RES_hhdet_fec!M12)</f>
        <v/>
      </c>
      <c r="N12" s="111" t="str">
        <f>IF(RES_hhdet_tes!N12=0,"",RES_hhdet_tes!N12/RES_hhdet_fec!N12)</f>
        <v/>
      </c>
      <c r="O12" s="111" t="str">
        <f>IF(RES_hhdet_tes!O12=0,"",RES_hhdet_tes!O12/RES_hhdet_fec!O12)</f>
        <v/>
      </c>
      <c r="P12" s="111" t="str">
        <f>IF(RES_hhdet_tes!P12=0,"",RES_hhdet_tes!P12/RES_hhdet_fec!P12)</f>
        <v/>
      </c>
      <c r="Q12" s="111" t="str">
        <f>IF(RES_hhdet_tes!Q12=0,"",RES_hhdet_tes!Q12/RES_hhdet_fec!Q12)</f>
        <v/>
      </c>
      <c r="R12" s="111" t="str">
        <f>IF(RES_hhdet_tes!R12=0,"",RES_hhdet_tes!R12/RES_hhdet_fec!R12)</f>
        <v/>
      </c>
      <c r="S12" s="111" t="str">
        <f>IF(RES_hhdet_tes!S12=0,"",RES_hhdet_tes!S12/RES_hhdet_fec!S12)</f>
        <v/>
      </c>
      <c r="T12" s="111" t="str">
        <f>IF(RES_hhdet_tes!T12=0,"",RES_hhdet_tes!T12/RES_hhdet_fec!T12)</f>
        <v/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DA12" s="63" t="s">
        <v>1916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 t="str">
        <f>IF(RES_hhdet_tes!C13=0,"",RES_hhdet_tes!C13/RES_hhdet_fec!C13)</f>
        <v/>
      </c>
      <c r="D13" s="112" t="str">
        <f>IF(RES_hhdet_tes!D13=0,"",RES_hhdet_tes!D13/RES_hhdet_fec!D13)</f>
        <v/>
      </c>
      <c r="E13" s="112" t="str">
        <f>IF(RES_hhdet_tes!E13=0,"",RES_hhdet_tes!E13/RES_hhdet_fec!E13)</f>
        <v/>
      </c>
      <c r="F13" s="112" t="str">
        <f>IF(RES_hhdet_tes!F13=0,"",RES_hhdet_tes!F13/RES_hhdet_fec!F13)</f>
        <v/>
      </c>
      <c r="G13" s="112" t="str">
        <f>IF(RES_hhdet_tes!G13=0,"",RES_hhdet_tes!G13/RES_hhdet_fec!G13)</f>
        <v/>
      </c>
      <c r="H13" s="112" t="str">
        <f>IF(RES_hhdet_tes!H13=0,"",RES_hhdet_tes!H13/RES_hhdet_fec!H13)</f>
        <v/>
      </c>
      <c r="I13" s="112" t="str">
        <f>IF(RES_hhdet_tes!I13=0,"",RES_hhdet_tes!I13/RES_hhdet_fec!I13)</f>
        <v/>
      </c>
      <c r="J13" s="112" t="str">
        <f>IF(RES_hhdet_tes!J13=0,"",RES_hhdet_tes!J13/RES_hhdet_fec!J13)</f>
        <v/>
      </c>
      <c r="K13" s="112" t="str">
        <f>IF(RES_hhdet_tes!K13=0,"",RES_hhdet_tes!K13/RES_hhdet_fec!K13)</f>
        <v/>
      </c>
      <c r="L13" s="112" t="str">
        <f>IF(RES_hhdet_tes!L13=0,"",RES_hhdet_tes!L13/RES_hhdet_fec!L13)</f>
        <v/>
      </c>
      <c r="M13" s="112" t="str">
        <f>IF(RES_hhdet_tes!M13=0,"",RES_hhdet_tes!M13/RES_hhdet_fec!M13)</f>
        <v/>
      </c>
      <c r="N13" s="112" t="str">
        <f>IF(RES_hhdet_tes!N13=0,"",RES_hhdet_tes!N13/RES_hhdet_fec!N13)</f>
        <v/>
      </c>
      <c r="O13" s="112" t="str">
        <f>IF(RES_hhdet_tes!O13=0,"",RES_hhdet_tes!O13/RES_hhdet_fec!O13)</f>
        <v/>
      </c>
      <c r="P13" s="112" t="str">
        <f>IF(RES_hhdet_tes!P13=0,"",RES_hhdet_tes!P13/RES_hhdet_fec!P13)</f>
        <v/>
      </c>
      <c r="Q13" s="112" t="str">
        <f>IF(RES_hhdet_tes!Q13=0,"",RES_hhdet_tes!Q13/RES_hhdet_fec!Q13)</f>
        <v/>
      </c>
      <c r="R13" s="112" t="str">
        <f>IF(RES_hhdet_tes!R13=0,"",RES_hhdet_tes!R13/RES_hhdet_fec!R13)</f>
        <v/>
      </c>
      <c r="S13" s="112" t="str">
        <f>IF(RES_hhdet_tes!S13=0,"",RES_hhdet_tes!S13/RES_hhdet_fec!S13)</f>
        <v/>
      </c>
      <c r="T13" s="112" t="str">
        <f>IF(RES_hhdet_tes!T13=0,"",RES_hhdet_tes!T13/RES_hhdet_fec!T13)</f>
        <v/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DA13" s="131" t="s">
        <v>1917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 t="str">
        <f>IF(RES_hhdet_tes!C14=0,"",RES_hhdet_tes!C14/RES_hhdet_fec!C14)</f>
        <v/>
      </c>
      <c r="D14" s="113" t="str">
        <f>IF(RES_hhdet_tes!D14=0,"",RES_hhdet_tes!D14/RES_hhdet_fec!D14)</f>
        <v/>
      </c>
      <c r="E14" s="113" t="str">
        <f>IF(RES_hhdet_tes!E14=0,"",RES_hhdet_tes!E14/RES_hhdet_fec!E14)</f>
        <v/>
      </c>
      <c r="F14" s="113" t="str">
        <f>IF(RES_hhdet_tes!F14=0,"",RES_hhdet_tes!F14/RES_hhdet_fec!F14)</f>
        <v/>
      </c>
      <c r="G14" s="113" t="str">
        <f>IF(RES_hhdet_tes!G14=0,"",RES_hhdet_tes!G14/RES_hhdet_fec!G14)</f>
        <v/>
      </c>
      <c r="H14" s="113" t="str">
        <f>IF(RES_hhdet_tes!H14=0,"",RES_hhdet_tes!H14/RES_hhdet_fec!H14)</f>
        <v/>
      </c>
      <c r="I14" s="113" t="str">
        <f>IF(RES_hhdet_tes!I14=0,"",RES_hhdet_tes!I14/RES_hhdet_fec!I14)</f>
        <v/>
      </c>
      <c r="J14" s="113" t="str">
        <f>IF(RES_hhdet_tes!J14=0,"",RES_hhdet_tes!J14/RES_hhdet_fec!J14)</f>
        <v/>
      </c>
      <c r="K14" s="113" t="str">
        <f>IF(RES_hhdet_tes!K14=0,"",RES_hhdet_tes!K14/RES_hhdet_fec!K14)</f>
        <v/>
      </c>
      <c r="L14" s="113" t="str">
        <f>IF(RES_hhdet_tes!L14=0,"",RES_hhdet_tes!L14/RES_hhdet_fec!L14)</f>
        <v/>
      </c>
      <c r="M14" s="113" t="str">
        <f>IF(RES_hhdet_tes!M14=0,"",RES_hhdet_tes!M14/RES_hhdet_fec!M14)</f>
        <v/>
      </c>
      <c r="N14" s="113" t="str">
        <f>IF(RES_hhdet_tes!N14=0,"",RES_hhdet_tes!N14/RES_hhdet_fec!N14)</f>
        <v/>
      </c>
      <c r="O14" s="113" t="str">
        <f>IF(RES_hhdet_tes!O14=0,"",RES_hhdet_tes!O14/RES_hhdet_fec!O14)</f>
        <v/>
      </c>
      <c r="P14" s="113" t="str">
        <f>IF(RES_hhdet_tes!P14=0,"",RES_hhdet_tes!P14/RES_hhdet_fec!P14)</f>
        <v/>
      </c>
      <c r="Q14" s="113" t="str">
        <f>IF(RES_hhdet_tes!Q14=0,"",RES_hhdet_tes!Q14/RES_hhdet_fec!Q14)</f>
        <v/>
      </c>
      <c r="R14" s="113" t="str">
        <f>IF(RES_hhdet_tes!R14=0,"",RES_hhdet_tes!R14/RES_hhdet_fec!R14)</f>
        <v/>
      </c>
      <c r="S14" s="113" t="str">
        <f>IF(RES_hhdet_tes!S14=0,"",RES_hhdet_tes!S14/RES_hhdet_fec!S14)</f>
        <v/>
      </c>
      <c r="T14" s="113" t="str">
        <f>IF(RES_hhdet_tes!T14=0,"",RES_hhdet_tes!T14/RES_hhdet_fec!T14)</f>
        <v/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DA14" s="132" t="s">
        <v>1918</v>
      </c>
    </row>
    <row r="15" spans="1:105" ht="12" customHeight="1" x14ac:dyDescent="0.25">
      <c r="A15" s="106" t="s">
        <v>122</v>
      </c>
      <c r="B15" s="112" t="str">
        <f>IF(RES_hhdet_tes!B15=0,"",RES_hhdet_tes!B15/RES_hhdet_fec!B15)</f>
        <v/>
      </c>
      <c r="C15" s="112" t="str">
        <f>IF(RES_hhdet_tes!C15=0,"",RES_hhdet_tes!C15/RES_hhdet_fec!C15)</f>
        <v/>
      </c>
      <c r="D15" s="112" t="str">
        <f>IF(RES_hhdet_tes!D15=0,"",RES_hhdet_tes!D15/RES_hhdet_fec!D15)</f>
        <v/>
      </c>
      <c r="E15" s="112" t="str">
        <f>IF(RES_hhdet_tes!E15=0,"",RES_hhdet_tes!E15/RES_hhdet_fec!E15)</f>
        <v/>
      </c>
      <c r="F15" s="112" t="str">
        <f>IF(RES_hhdet_tes!F15=0,"",RES_hhdet_tes!F15/RES_hhdet_fec!F15)</f>
        <v/>
      </c>
      <c r="G15" s="112" t="str">
        <f>IF(RES_hhdet_tes!G15=0,"",RES_hhdet_tes!G15/RES_hhdet_fec!G15)</f>
        <v/>
      </c>
      <c r="H15" s="112" t="str">
        <f>IF(RES_hhdet_tes!H15=0,"",RES_hhdet_tes!H15/RES_hhdet_fec!H15)</f>
        <v/>
      </c>
      <c r="I15" s="112" t="str">
        <f>IF(RES_hhdet_tes!I15=0,"",RES_hhdet_tes!I15/RES_hhdet_fec!I15)</f>
        <v/>
      </c>
      <c r="J15" s="112" t="str">
        <f>IF(RES_hhdet_tes!J15=0,"",RES_hhdet_tes!J15/RES_hhdet_fec!J15)</f>
        <v/>
      </c>
      <c r="K15" s="112" t="str">
        <f>IF(RES_hhdet_tes!K15=0,"",RES_hhdet_tes!K15/RES_hhdet_fec!K15)</f>
        <v/>
      </c>
      <c r="L15" s="112" t="str">
        <f>IF(RES_hhdet_tes!L15=0,"",RES_hhdet_tes!L15/RES_hhdet_fec!L15)</f>
        <v/>
      </c>
      <c r="M15" s="112" t="str">
        <f>IF(RES_hhdet_tes!M15=0,"",RES_hhdet_tes!M15/RES_hhdet_fec!M15)</f>
        <v/>
      </c>
      <c r="N15" s="112" t="str">
        <f>IF(RES_hhdet_tes!N15=0,"",RES_hhdet_tes!N15/RES_hhdet_fec!N15)</f>
        <v/>
      </c>
      <c r="O15" s="112" t="str">
        <f>IF(RES_hhdet_tes!O15=0,"",RES_hhdet_tes!O15/RES_hhdet_fec!O15)</f>
        <v/>
      </c>
      <c r="P15" s="112" t="str">
        <f>IF(RES_hhdet_tes!P15=0,"",RES_hhdet_tes!P15/RES_hhdet_fec!P15)</f>
        <v/>
      </c>
      <c r="Q15" s="112" t="str">
        <f>IF(RES_hhdet_tes!Q15=0,"",RES_hhdet_tes!Q15/RES_hhdet_fec!Q15)</f>
        <v/>
      </c>
      <c r="R15" s="112" t="str">
        <f>IF(RES_hhdet_tes!R15=0,"",RES_hhdet_tes!R15/RES_hhdet_fec!R15)</f>
        <v/>
      </c>
      <c r="S15" s="112" t="str">
        <f>IF(RES_hhdet_tes!S15=0,"",RES_hhdet_tes!S15/RES_hhdet_fec!S15)</f>
        <v/>
      </c>
      <c r="T15" s="112" t="str">
        <f>IF(RES_hhdet_tes!T15=0,"",RES_hhdet_tes!T15/RES_hhdet_fec!T15)</f>
        <v/>
      </c>
      <c r="U15" s="112" t="str">
        <f>IF(RES_hhdet_tes!U15=0,"",RES_hhdet_tes!U15/RES_hhdet_fec!U15)</f>
        <v/>
      </c>
      <c r="V15" s="112" t="str">
        <f>IF(RES_hhdet_tes!V15=0,"",RES_hhdet_tes!V15/RES_hhdet_fec!V15)</f>
        <v/>
      </c>
      <c r="W15" s="112" t="str">
        <f>IF(RES_hhdet_tes!W15=0,"",RES_hhdet_tes!W15/RES_hhdet_fec!W15)</f>
        <v/>
      </c>
      <c r="DA15" s="131" t="s">
        <v>1919</v>
      </c>
    </row>
    <row r="16" spans="1:105" ht="12" customHeight="1" x14ac:dyDescent="0.25">
      <c r="A16" s="107" t="s">
        <v>121</v>
      </c>
      <c r="B16" s="113" t="str">
        <f>IF(RES_hhdet_tes!B16=0,"",RES_hhdet_tes!B16/RES_hhdet_fec!B16)</f>
        <v/>
      </c>
      <c r="C16" s="113" t="str">
        <f>IF(RES_hhdet_tes!C16=0,"",RES_hhdet_tes!C16/RES_hhdet_fec!C16)</f>
        <v/>
      </c>
      <c r="D16" s="113" t="str">
        <f>IF(RES_hhdet_tes!D16=0,"",RES_hhdet_tes!D16/RES_hhdet_fec!D16)</f>
        <v/>
      </c>
      <c r="E16" s="113" t="str">
        <f>IF(RES_hhdet_tes!E16=0,"",RES_hhdet_tes!E16/RES_hhdet_fec!E16)</f>
        <v/>
      </c>
      <c r="F16" s="113" t="str">
        <f>IF(RES_hhdet_tes!F16=0,"",RES_hhdet_tes!F16/RES_hhdet_fec!F16)</f>
        <v/>
      </c>
      <c r="G16" s="113" t="str">
        <f>IF(RES_hhdet_tes!G16=0,"",RES_hhdet_tes!G16/RES_hhdet_fec!G16)</f>
        <v/>
      </c>
      <c r="H16" s="113" t="str">
        <f>IF(RES_hhdet_tes!H16=0,"",RES_hhdet_tes!H16/RES_hhdet_fec!H16)</f>
        <v/>
      </c>
      <c r="I16" s="113" t="str">
        <f>IF(RES_hhdet_tes!I16=0,"",RES_hhdet_tes!I16/RES_hhdet_fec!I16)</f>
        <v/>
      </c>
      <c r="J16" s="113" t="str">
        <f>IF(RES_hhdet_tes!J16=0,"",RES_hhdet_tes!J16/RES_hhdet_fec!J16)</f>
        <v/>
      </c>
      <c r="K16" s="113" t="str">
        <f>IF(RES_hhdet_tes!K16=0,"",RES_hhdet_tes!K16/RES_hhdet_fec!K16)</f>
        <v/>
      </c>
      <c r="L16" s="113" t="str">
        <f>IF(RES_hhdet_tes!L16=0,"",RES_hhdet_tes!L16/RES_hhdet_fec!L16)</f>
        <v/>
      </c>
      <c r="M16" s="113" t="str">
        <f>IF(RES_hhdet_tes!M16=0,"",RES_hhdet_tes!M16/RES_hhdet_fec!M16)</f>
        <v/>
      </c>
      <c r="N16" s="113" t="str">
        <f>IF(RES_hhdet_tes!N16=0,"",RES_hhdet_tes!N16/RES_hhdet_fec!N16)</f>
        <v/>
      </c>
      <c r="O16" s="113" t="str">
        <f>IF(RES_hhdet_tes!O16=0,"",RES_hhdet_tes!O16/RES_hhdet_fec!O16)</f>
        <v/>
      </c>
      <c r="P16" s="113" t="str">
        <f>IF(RES_hhdet_tes!P16=0,"",RES_hhdet_tes!P16/RES_hhdet_fec!P16)</f>
        <v/>
      </c>
      <c r="Q16" s="113" t="str">
        <f>IF(RES_hhdet_tes!Q16=0,"",RES_hhdet_tes!Q16/RES_hhdet_fec!Q16)</f>
        <v/>
      </c>
      <c r="R16" s="113" t="str">
        <f>IF(RES_hhdet_tes!R16=0,"",RES_hhdet_tes!R16/RES_hhdet_fec!R16)</f>
        <v/>
      </c>
      <c r="S16" s="113" t="str">
        <f>IF(RES_hhdet_tes!S16=0,"",RES_hhdet_tes!S16/RES_hhdet_fec!S16)</f>
        <v/>
      </c>
      <c r="T16" s="113" t="str">
        <f>IF(RES_hhdet_tes!T16=0,"",RES_hhdet_tes!T16/RES_hhdet_fec!T16)</f>
        <v/>
      </c>
      <c r="U16" s="113" t="str">
        <f>IF(RES_hhdet_tes!U16=0,"",RES_hhdet_tes!U16/RES_hhdet_fec!U16)</f>
        <v/>
      </c>
      <c r="V16" s="113" t="str">
        <f>IF(RES_hhdet_tes!V16=0,"",RES_hhdet_tes!V16/RES_hhdet_fec!V16)</f>
        <v/>
      </c>
      <c r="W16" s="113" t="str">
        <f>IF(RES_hhdet_tes!W16=0,"",RES_hhdet_tes!W16/RES_hhdet_fec!W16)</f>
        <v/>
      </c>
      <c r="DA16" s="132" t="s">
        <v>1920</v>
      </c>
    </row>
    <row r="17" spans="1:105" ht="12" customHeight="1" x14ac:dyDescent="0.25">
      <c r="A17" s="108" t="s">
        <v>53</v>
      </c>
      <c r="B17" s="111" t="str">
        <f>IF(RES_hhdet_tes!B17=0,"",RES_hhdet_tes!B17/RES_hhdet_fec!B17)</f>
        <v/>
      </c>
      <c r="C17" s="111" t="str">
        <f>IF(RES_hhdet_tes!C17=0,"",RES_hhdet_tes!C17/RES_hhdet_fec!C17)</f>
        <v/>
      </c>
      <c r="D17" s="111" t="str">
        <f>IF(RES_hhdet_tes!D17=0,"",RES_hhdet_tes!D17/RES_hhdet_fec!D17)</f>
        <v/>
      </c>
      <c r="E17" s="111" t="str">
        <f>IF(RES_hhdet_tes!E17=0,"",RES_hhdet_tes!E17/RES_hhdet_fec!E17)</f>
        <v/>
      </c>
      <c r="F17" s="111" t="str">
        <f>IF(RES_hhdet_tes!F17=0,"",RES_hhdet_tes!F17/RES_hhdet_fec!F17)</f>
        <v/>
      </c>
      <c r="G17" s="111" t="str">
        <f>IF(RES_hhdet_tes!G17=0,"",RES_hhdet_tes!G17/RES_hhdet_fec!G17)</f>
        <v/>
      </c>
      <c r="H17" s="111" t="str">
        <f>IF(RES_hhdet_tes!H17=0,"",RES_hhdet_tes!H17/RES_hhdet_fec!H17)</f>
        <v/>
      </c>
      <c r="I17" s="111" t="str">
        <f>IF(RES_hhdet_tes!I17=0,"",RES_hhdet_tes!I17/RES_hhdet_fec!I17)</f>
        <v/>
      </c>
      <c r="J17" s="111" t="str">
        <f>IF(RES_hhdet_tes!J17=0,"",RES_hhdet_tes!J17/RES_hhdet_fec!J17)</f>
        <v/>
      </c>
      <c r="K17" s="111" t="str">
        <f>IF(RES_hhdet_tes!K17=0,"",RES_hhdet_tes!K17/RES_hhdet_fec!K17)</f>
        <v/>
      </c>
      <c r="L17" s="111" t="str">
        <f>IF(RES_hhdet_tes!L17=0,"",RES_hhdet_tes!L17/RES_hhdet_fec!L17)</f>
        <v/>
      </c>
      <c r="M17" s="111" t="str">
        <f>IF(RES_hhdet_tes!M17=0,"",RES_hhdet_tes!M17/RES_hhdet_fec!M17)</f>
        <v/>
      </c>
      <c r="N17" s="111" t="str">
        <f>IF(RES_hhdet_tes!N17=0,"",RES_hhdet_tes!N17/RES_hhdet_fec!N17)</f>
        <v/>
      </c>
      <c r="O17" s="111" t="str">
        <f>IF(RES_hhdet_tes!O17=0,"",RES_hhdet_tes!O17/RES_hhdet_fec!O17)</f>
        <v/>
      </c>
      <c r="P17" s="111" t="str">
        <f>IF(RES_hhdet_tes!P17=0,"",RES_hhdet_tes!P17/RES_hhdet_fec!P17)</f>
        <v/>
      </c>
      <c r="Q17" s="111" t="str">
        <f>IF(RES_hhdet_tes!Q17=0,"",RES_hhdet_tes!Q17/RES_hhdet_fec!Q17)</f>
        <v/>
      </c>
      <c r="R17" s="111" t="str">
        <f>IF(RES_hhdet_tes!R17=0,"",RES_hhdet_tes!R17/RES_hhdet_fec!R17)</f>
        <v/>
      </c>
      <c r="S17" s="111" t="str">
        <f>IF(RES_hhdet_tes!S17=0,"",RES_hhdet_tes!S17/RES_hhdet_fec!S17)</f>
        <v/>
      </c>
      <c r="T17" s="111" t="str">
        <f>IF(RES_hhdet_tes!T17=0,"",RES_hhdet_tes!T17/RES_hhdet_fec!T17)</f>
        <v/>
      </c>
      <c r="U17" s="111" t="str">
        <f>IF(RES_hhdet_tes!U17=0,"",RES_hhdet_tes!U17/RES_hhdet_fec!U17)</f>
        <v/>
      </c>
      <c r="V17" s="111" t="str">
        <f>IF(RES_hhdet_tes!V17=0,"",RES_hhdet_tes!V17/RES_hhdet_fec!V17)</f>
        <v/>
      </c>
      <c r="W17" s="111" t="str">
        <f>IF(RES_hhdet_tes!W17=0,"",RES_hhdet_tes!W17/RES_hhdet_fec!W17)</f>
        <v/>
      </c>
      <c r="DA17" s="63" t="s">
        <v>1921</v>
      </c>
    </row>
    <row r="18" spans="1:105" ht="12" customHeight="1" x14ac:dyDescent="0.25">
      <c r="A18" s="108" t="s">
        <v>52</v>
      </c>
      <c r="B18" s="111" t="str">
        <f>IF(RES_hhdet_tes!B18=0,"",RES_hhdet_tes!B18/RES_hhdet_fec!B18)</f>
        <v/>
      </c>
      <c r="C18" s="111" t="str">
        <f>IF(RES_hhdet_tes!C18=0,"",RES_hhdet_tes!C18/RES_hhdet_fec!C18)</f>
        <v/>
      </c>
      <c r="D18" s="111" t="str">
        <f>IF(RES_hhdet_tes!D18=0,"",RES_hhdet_tes!D18/RES_hhdet_fec!D18)</f>
        <v/>
      </c>
      <c r="E18" s="111" t="str">
        <f>IF(RES_hhdet_tes!E18=0,"",RES_hhdet_tes!E18/RES_hhdet_fec!E18)</f>
        <v/>
      </c>
      <c r="F18" s="111" t="str">
        <f>IF(RES_hhdet_tes!F18=0,"",RES_hhdet_tes!F18/RES_hhdet_fec!F18)</f>
        <v/>
      </c>
      <c r="G18" s="111" t="str">
        <f>IF(RES_hhdet_tes!G18=0,"",RES_hhdet_tes!G18/RES_hhdet_fec!G18)</f>
        <v/>
      </c>
      <c r="H18" s="111" t="str">
        <f>IF(RES_hhdet_tes!H18=0,"",RES_hhdet_tes!H18/RES_hhdet_fec!H18)</f>
        <v/>
      </c>
      <c r="I18" s="111" t="str">
        <f>IF(RES_hhdet_tes!I18=0,"",RES_hhdet_tes!I18/RES_hhdet_fec!I18)</f>
        <v/>
      </c>
      <c r="J18" s="111" t="str">
        <f>IF(RES_hhdet_tes!J18=0,"",RES_hhdet_tes!J18/RES_hhdet_fec!J18)</f>
        <v/>
      </c>
      <c r="K18" s="111" t="str">
        <f>IF(RES_hhdet_tes!K18=0,"",RES_hhdet_tes!K18/RES_hhdet_fec!K18)</f>
        <v/>
      </c>
      <c r="L18" s="111" t="str">
        <f>IF(RES_hhdet_tes!L18=0,"",RES_hhdet_tes!L18/RES_hhdet_fec!L18)</f>
        <v/>
      </c>
      <c r="M18" s="111" t="str">
        <f>IF(RES_hhdet_tes!M18=0,"",RES_hhdet_tes!M18/RES_hhdet_fec!M18)</f>
        <v/>
      </c>
      <c r="N18" s="111" t="str">
        <f>IF(RES_hhdet_tes!N18=0,"",RES_hhdet_tes!N18/RES_hhdet_fec!N18)</f>
        <v/>
      </c>
      <c r="O18" s="111" t="str">
        <f>IF(RES_hhdet_tes!O18=0,"",RES_hhdet_tes!O18/RES_hhdet_fec!O18)</f>
        <v/>
      </c>
      <c r="P18" s="111" t="str">
        <f>IF(RES_hhdet_tes!P18=0,"",RES_hhdet_tes!P18/RES_hhdet_fec!P18)</f>
        <v/>
      </c>
      <c r="Q18" s="111" t="str">
        <f>IF(RES_hhdet_tes!Q18=0,"",RES_hhdet_tes!Q18/RES_hhdet_fec!Q18)</f>
        <v/>
      </c>
      <c r="R18" s="111" t="str">
        <f>IF(RES_hhdet_tes!R18=0,"",RES_hhdet_tes!R18/RES_hhdet_fec!R18)</f>
        <v/>
      </c>
      <c r="S18" s="111" t="str">
        <f>IF(RES_hhdet_tes!S18=0,"",RES_hhdet_tes!S18/RES_hhdet_fec!S18)</f>
        <v/>
      </c>
      <c r="T18" s="111" t="str">
        <f>IF(RES_hhdet_tes!T18=0,"",RES_hhdet_tes!T18/RES_hhdet_fec!T18)</f>
        <v/>
      </c>
      <c r="U18" s="111" t="str">
        <f>IF(RES_hhdet_tes!U18=0,"",RES_hhdet_tes!U18/RES_hhdet_fec!U18)</f>
        <v/>
      </c>
      <c r="V18" s="111" t="str">
        <f>IF(RES_hhdet_tes!V18=0,"",RES_hhdet_tes!V18/RES_hhdet_fec!V18)</f>
        <v/>
      </c>
      <c r="W18" s="111" t="str">
        <f>IF(RES_hhdet_tes!W18=0,"",RES_hhdet_tes!W18/RES_hhdet_fec!W18)</f>
        <v/>
      </c>
      <c r="DA18" s="63" t="s">
        <v>1922</v>
      </c>
    </row>
    <row r="19" spans="1:105" ht="12" customHeight="1" x14ac:dyDescent="0.25">
      <c r="A19" s="121" t="s">
        <v>54</v>
      </c>
      <c r="B19" s="124" t="str">
        <f>IF(RES_hhdet_tes!B19=0,"",RES_hhdet_tes!B19/RES_hhdet_fec!B19)</f>
        <v/>
      </c>
      <c r="C19" s="124" t="str">
        <f>IF(RES_hhdet_tes!C19=0,"",RES_hhdet_tes!C19/RES_hhdet_fec!C19)</f>
        <v/>
      </c>
      <c r="D19" s="124" t="str">
        <f>IF(RES_hhdet_tes!D19=0,"",RES_hhdet_tes!D19/RES_hhdet_fec!D19)</f>
        <v/>
      </c>
      <c r="E19" s="124" t="str">
        <f>IF(RES_hhdet_tes!E19=0,"",RES_hhdet_tes!E19/RES_hhdet_fec!E19)</f>
        <v/>
      </c>
      <c r="F19" s="124" t="str">
        <f>IF(RES_hhdet_tes!F19=0,"",RES_hhdet_tes!F19/RES_hhdet_fec!F19)</f>
        <v/>
      </c>
      <c r="G19" s="124" t="str">
        <f>IF(RES_hhdet_tes!G19=0,"",RES_hhdet_tes!G19/RES_hhdet_fec!G19)</f>
        <v/>
      </c>
      <c r="H19" s="124" t="str">
        <f>IF(RES_hhdet_tes!H19=0,"",RES_hhdet_tes!H19/RES_hhdet_fec!H19)</f>
        <v/>
      </c>
      <c r="I19" s="124" t="str">
        <f>IF(RES_hhdet_tes!I19=0,"",RES_hhdet_tes!I19/RES_hhdet_fec!I19)</f>
        <v/>
      </c>
      <c r="J19" s="124" t="str">
        <f>IF(RES_hhdet_tes!J19=0,"",RES_hhdet_tes!J19/RES_hhdet_fec!J19)</f>
        <v/>
      </c>
      <c r="K19" s="124" t="str">
        <f>IF(RES_hhdet_tes!K19=0,"",RES_hhdet_tes!K19/RES_hhdet_fec!K19)</f>
        <v/>
      </c>
      <c r="L19" s="124" t="str">
        <f>IF(RES_hhdet_tes!L19=0,"",RES_hhdet_tes!L19/RES_hhdet_fec!L19)</f>
        <v/>
      </c>
      <c r="M19" s="124" t="str">
        <f>IF(RES_hhdet_tes!M19=0,"",RES_hhdet_tes!M19/RES_hhdet_fec!M19)</f>
        <v/>
      </c>
      <c r="N19" s="124" t="str">
        <f>IF(RES_hhdet_tes!N19=0,"",RES_hhdet_tes!N19/RES_hhdet_fec!N19)</f>
        <v/>
      </c>
      <c r="O19" s="124" t="str">
        <f>IF(RES_hhdet_tes!O19=0,"",RES_hhdet_tes!O19/RES_hhdet_fec!O19)</f>
        <v/>
      </c>
      <c r="P19" s="124" t="str">
        <f>IF(RES_hhdet_tes!P19=0,"",RES_hhdet_tes!P19/RES_hhdet_fec!P19)</f>
        <v/>
      </c>
      <c r="Q19" s="124" t="str">
        <f>IF(RES_hhdet_tes!Q19=0,"",RES_hhdet_tes!Q19/RES_hhdet_fec!Q19)</f>
        <v/>
      </c>
      <c r="R19" s="124" t="str">
        <f>IF(RES_hhdet_tes!R19=0,"",RES_hhdet_tes!R19/RES_hhdet_fec!R19)</f>
        <v/>
      </c>
      <c r="S19" s="124" t="str">
        <f>IF(RES_hhdet_tes!S19=0,"",RES_hhdet_tes!S19/RES_hhdet_fec!S19)</f>
        <v/>
      </c>
      <c r="T19" s="124" t="str">
        <f>IF(RES_hhdet_tes!T19=0,"",RES_hhdet_tes!T19/RES_hhdet_fec!T19)</f>
        <v/>
      </c>
      <c r="U19" s="124" t="str">
        <f>IF(RES_hhdet_tes!U19=0,"",RES_hhdet_tes!U19/RES_hhdet_fec!U19)</f>
        <v/>
      </c>
      <c r="V19" s="124" t="str">
        <f>IF(RES_hhdet_tes!V19=0,"",RES_hhdet_tes!V19/RES_hhdet_fec!V19)</f>
        <v/>
      </c>
      <c r="W19" s="124" t="str">
        <f>IF(RES_hhdet_tes!W19=0,"",RES_hhdet_tes!W19/RES_hhdet_fec!W19)</f>
        <v/>
      </c>
      <c r="DA19" s="130" t="s">
        <v>1923</v>
      </c>
    </row>
    <row r="20" spans="1:105" ht="12" customHeight="1" x14ac:dyDescent="0.25">
      <c r="A20" s="97" t="s">
        <v>51</v>
      </c>
      <c r="B20" s="111" t="str">
        <f>IF(RES_hhdet_tes!B20=0,"",RES_hhdet_tes!B20/RES_hhdet_fec!B20)</f>
        <v/>
      </c>
      <c r="C20" s="111" t="str">
        <f>IF(RES_hhdet_tes!C20=0,"",RES_hhdet_tes!C20/RES_hhdet_fec!C20)</f>
        <v/>
      </c>
      <c r="D20" s="111" t="str">
        <f>IF(RES_hhdet_tes!D20=0,"",RES_hhdet_tes!D20/RES_hhdet_fec!D20)</f>
        <v/>
      </c>
      <c r="E20" s="111" t="str">
        <f>IF(RES_hhdet_tes!E20=0,"",RES_hhdet_tes!E20/RES_hhdet_fec!E20)</f>
        <v/>
      </c>
      <c r="F20" s="111" t="str">
        <f>IF(RES_hhdet_tes!F20=0,"",RES_hhdet_tes!F20/RES_hhdet_fec!F20)</f>
        <v/>
      </c>
      <c r="G20" s="111" t="str">
        <f>IF(RES_hhdet_tes!G20=0,"",RES_hhdet_tes!G20/RES_hhdet_fec!G20)</f>
        <v/>
      </c>
      <c r="H20" s="111" t="str">
        <f>IF(RES_hhdet_tes!H20=0,"",RES_hhdet_tes!H20/RES_hhdet_fec!H20)</f>
        <v/>
      </c>
      <c r="I20" s="111" t="str">
        <f>IF(RES_hhdet_tes!I20=0,"",RES_hhdet_tes!I20/RES_hhdet_fec!I20)</f>
        <v/>
      </c>
      <c r="J20" s="111" t="str">
        <f>IF(RES_hhdet_tes!J20=0,"",RES_hhdet_tes!J20/RES_hhdet_fec!J20)</f>
        <v/>
      </c>
      <c r="K20" s="111" t="str">
        <f>IF(RES_hhdet_tes!K20=0,"",RES_hhdet_tes!K20/RES_hhdet_fec!K20)</f>
        <v/>
      </c>
      <c r="L20" s="111" t="str">
        <f>IF(RES_hhdet_tes!L20=0,"",RES_hhdet_tes!L20/RES_hhdet_fec!L20)</f>
        <v/>
      </c>
      <c r="M20" s="111" t="str">
        <f>IF(RES_hhdet_tes!M20=0,"",RES_hhdet_tes!M20/RES_hhdet_fec!M20)</f>
        <v/>
      </c>
      <c r="N20" s="111" t="str">
        <f>IF(RES_hhdet_tes!N20=0,"",RES_hhdet_tes!N20/RES_hhdet_fec!N20)</f>
        <v/>
      </c>
      <c r="O20" s="111" t="str">
        <f>IF(RES_hhdet_tes!O20=0,"",RES_hhdet_tes!O20/RES_hhdet_fec!O20)</f>
        <v/>
      </c>
      <c r="P20" s="111" t="str">
        <f>IF(RES_hhdet_tes!P20=0,"",RES_hhdet_tes!P20/RES_hhdet_fec!P20)</f>
        <v/>
      </c>
      <c r="Q20" s="111" t="str">
        <f>IF(RES_hhdet_tes!Q20=0,"",RES_hhdet_tes!Q20/RES_hhdet_fec!Q20)</f>
        <v/>
      </c>
      <c r="R20" s="111" t="str">
        <f>IF(RES_hhdet_tes!R20=0,"",RES_hhdet_tes!R20/RES_hhdet_fec!R20)</f>
        <v/>
      </c>
      <c r="S20" s="111" t="str">
        <f>IF(RES_hhdet_tes!S20=0,"",RES_hhdet_tes!S20/RES_hhdet_fec!S20)</f>
        <v/>
      </c>
      <c r="T20" s="111" t="str">
        <f>IF(RES_hhdet_tes!T20=0,"",RES_hhdet_tes!T20/RES_hhdet_fec!T20)</f>
        <v/>
      </c>
      <c r="U20" s="111" t="str">
        <f>IF(RES_hhdet_tes!U20=0,"",RES_hhdet_tes!U20/RES_hhdet_fec!U20)</f>
        <v/>
      </c>
      <c r="V20" s="111" t="str">
        <f>IF(RES_hhdet_tes!V20=0,"",RES_hhdet_tes!V20/RES_hhdet_fec!V20)</f>
        <v/>
      </c>
      <c r="W20" s="111" t="str">
        <f>IF(RES_hhdet_tes!W20=0,"",RES_hhdet_tes!W20/RES_hhdet_fec!W20)</f>
        <v/>
      </c>
      <c r="DA20" s="63" t="s">
        <v>1924</v>
      </c>
    </row>
    <row r="21" spans="1:105" ht="12" customHeight="1" x14ac:dyDescent="0.25">
      <c r="A21" s="97" t="s">
        <v>50</v>
      </c>
      <c r="B21" s="111" t="str">
        <f>IF(RES_hhdet_tes!B21=0,"",RES_hhdet_tes!B21/RES_hhdet_fec!B21)</f>
        <v/>
      </c>
      <c r="C21" s="111" t="str">
        <f>IF(RES_hhdet_tes!C21=0,"",RES_hhdet_tes!C21/RES_hhdet_fec!C21)</f>
        <v/>
      </c>
      <c r="D21" s="111" t="str">
        <f>IF(RES_hhdet_tes!D21=0,"",RES_hhdet_tes!D21/RES_hhdet_fec!D21)</f>
        <v/>
      </c>
      <c r="E21" s="111" t="str">
        <f>IF(RES_hhdet_tes!E21=0,"",RES_hhdet_tes!E21/RES_hhdet_fec!E21)</f>
        <v/>
      </c>
      <c r="F21" s="111" t="str">
        <f>IF(RES_hhdet_tes!F21=0,"",RES_hhdet_tes!F21/RES_hhdet_fec!F21)</f>
        <v/>
      </c>
      <c r="G21" s="111" t="str">
        <f>IF(RES_hhdet_tes!G21=0,"",RES_hhdet_tes!G21/RES_hhdet_fec!G21)</f>
        <v/>
      </c>
      <c r="H21" s="111" t="str">
        <f>IF(RES_hhdet_tes!H21=0,"",RES_hhdet_tes!H21/RES_hhdet_fec!H21)</f>
        <v/>
      </c>
      <c r="I21" s="111" t="str">
        <f>IF(RES_hhdet_tes!I21=0,"",RES_hhdet_tes!I21/RES_hhdet_fec!I21)</f>
        <v/>
      </c>
      <c r="J21" s="111" t="str">
        <f>IF(RES_hhdet_tes!J21=0,"",RES_hhdet_tes!J21/RES_hhdet_fec!J21)</f>
        <v/>
      </c>
      <c r="K21" s="111" t="str">
        <f>IF(RES_hhdet_tes!K21=0,"",RES_hhdet_tes!K21/RES_hhdet_fec!K21)</f>
        <v/>
      </c>
      <c r="L21" s="111" t="str">
        <f>IF(RES_hhdet_tes!L21=0,"",RES_hhdet_tes!L21/RES_hhdet_fec!L21)</f>
        <v/>
      </c>
      <c r="M21" s="111" t="str">
        <f>IF(RES_hhdet_tes!M21=0,"",RES_hhdet_tes!M21/RES_hhdet_fec!M21)</f>
        <v/>
      </c>
      <c r="N21" s="111" t="str">
        <f>IF(RES_hhdet_tes!N21=0,"",RES_hhdet_tes!N21/RES_hhdet_fec!N21)</f>
        <v/>
      </c>
      <c r="O21" s="111" t="str">
        <f>IF(RES_hhdet_tes!O21=0,"",RES_hhdet_tes!O21/RES_hhdet_fec!O21)</f>
        <v/>
      </c>
      <c r="P21" s="111" t="str">
        <f>IF(RES_hhdet_tes!P21=0,"",RES_hhdet_tes!P21/RES_hhdet_fec!P21)</f>
        <v/>
      </c>
      <c r="Q21" s="111" t="str">
        <f>IF(RES_hhdet_tes!Q21=0,"",RES_hhdet_tes!Q21/RES_hhdet_fec!Q21)</f>
        <v/>
      </c>
      <c r="R21" s="111" t="str">
        <f>IF(RES_hhdet_tes!R21=0,"",RES_hhdet_tes!R21/RES_hhdet_fec!R21)</f>
        <v/>
      </c>
      <c r="S21" s="111" t="str">
        <f>IF(RES_hhdet_tes!S21=0,"",RES_hhdet_tes!S21/RES_hhdet_fec!S21)</f>
        <v/>
      </c>
      <c r="T21" s="111" t="str">
        <f>IF(RES_hhdet_tes!T21=0,"",RES_hhdet_tes!T21/RES_hhdet_fec!T21)</f>
        <v/>
      </c>
      <c r="U21" s="111" t="str">
        <f>IF(RES_hhdet_tes!U21=0,"",RES_hhdet_tes!U21/RES_hhdet_fec!U21)</f>
        <v/>
      </c>
      <c r="V21" s="111" t="str">
        <f>IF(RES_hhdet_tes!V21=0,"",RES_hhdet_tes!V21/RES_hhdet_fec!V21)</f>
        <v/>
      </c>
      <c r="W21" s="111" t="str">
        <f>IF(RES_hhdet_tes!W21=0,"",RES_hhdet_tes!W21/RES_hhdet_fec!W21)</f>
        <v/>
      </c>
      <c r="DA21" s="63" t="s">
        <v>1925</v>
      </c>
    </row>
    <row r="22" spans="1:105" ht="12" customHeight="1" x14ac:dyDescent="0.25">
      <c r="A22" s="109" t="s">
        <v>120</v>
      </c>
      <c r="B22" s="45" t="str">
        <f>IF(RES_hhdet_tes!B22=0,"",RES_hhdet_tes!B22/RES_hhdet_fec!B22)</f>
        <v/>
      </c>
      <c r="C22" s="45" t="str">
        <f>IF(RES_hhdet_tes!C22=0,"",RES_hhdet_tes!C22/RES_hhdet_fec!C22)</f>
        <v/>
      </c>
      <c r="D22" s="45" t="str">
        <f>IF(RES_hhdet_tes!D22=0,"",RES_hhdet_tes!D22/RES_hhdet_fec!D22)</f>
        <v/>
      </c>
      <c r="E22" s="45" t="str">
        <f>IF(RES_hhdet_tes!E22=0,"",RES_hhdet_tes!E22/RES_hhdet_fec!E22)</f>
        <v/>
      </c>
      <c r="F22" s="45" t="str">
        <f>IF(RES_hhdet_tes!F22=0,"",RES_hhdet_tes!F22/RES_hhdet_fec!F22)</f>
        <v/>
      </c>
      <c r="G22" s="45" t="str">
        <f>IF(RES_hhdet_tes!G22=0,"",RES_hhdet_tes!G22/RES_hhdet_fec!G22)</f>
        <v/>
      </c>
      <c r="H22" s="45" t="str">
        <f>IF(RES_hhdet_tes!H22=0,"",RES_hhdet_tes!H22/RES_hhdet_fec!H22)</f>
        <v/>
      </c>
      <c r="I22" s="45" t="str">
        <f>IF(RES_hhdet_tes!I22=0,"",RES_hhdet_tes!I22/RES_hhdet_fec!I22)</f>
        <v/>
      </c>
      <c r="J22" s="45" t="str">
        <f>IF(RES_hhdet_tes!J22=0,"",RES_hhdet_tes!J22/RES_hhdet_fec!J22)</f>
        <v/>
      </c>
      <c r="K22" s="45" t="str">
        <f>IF(RES_hhdet_tes!K22=0,"",RES_hhdet_tes!K22/RES_hhdet_fec!K22)</f>
        <v/>
      </c>
      <c r="L22" s="45" t="str">
        <f>IF(RES_hhdet_tes!L22=0,"",RES_hhdet_tes!L22/RES_hhdet_fec!L22)</f>
        <v/>
      </c>
      <c r="M22" s="45" t="str">
        <f>IF(RES_hhdet_tes!M22=0,"",RES_hhdet_tes!M22/RES_hhdet_fec!M22)</f>
        <v/>
      </c>
      <c r="N22" s="45" t="str">
        <f>IF(RES_hhdet_tes!N22=0,"",RES_hhdet_tes!N22/RES_hhdet_fec!N22)</f>
        <v/>
      </c>
      <c r="O22" s="45" t="str">
        <f>IF(RES_hhdet_tes!O22=0,"",RES_hhdet_tes!O22/RES_hhdet_fec!O22)</f>
        <v/>
      </c>
      <c r="P22" s="45" t="str">
        <f>IF(RES_hhdet_tes!P22=0,"",RES_hhdet_tes!P22/RES_hhdet_fec!P22)</f>
        <v/>
      </c>
      <c r="Q22" s="45" t="str">
        <f>IF(RES_hhdet_tes!Q22=0,"",RES_hhdet_tes!Q22/RES_hhdet_fec!Q22)</f>
        <v/>
      </c>
      <c r="R22" s="45" t="str">
        <f>IF(RES_hhdet_tes!R22=0,"",RES_hhdet_tes!R22/RES_hhdet_fec!R22)</f>
        <v/>
      </c>
      <c r="S22" s="45" t="str">
        <f>IF(RES_hhdet_tes!S22=0,"",RES_hhdet_tes!S22/RES_hhdet_fec!S22)</f>
        <v/>
      </c>
      <c r="T22" s="45" t="str">
        <f>IF(RES_hhdet_tes!T22=0,"",RES_hhdet_tes!T22/RES_hhdet_fec!T22)</f>
        <v/>
      </c>
      <c r="U22" s="45" t="str">
        <f>IF(RES_hhdet_tes!U22=0,"",RES_hhdet_tes!U22/RES_hhdet_fec!U22)</f>
        <v/>
      </c>
      <c r="V22" s="45" t="str">
        <f>IF(RES_hhdet_tes!V22=0,"",RES_hhdet_tes!V22/RES_hhdet_fec!V22)</f>
        <v/>
      </c>
      <c r="W22" s="45" t="str">
        <f>IF(RES_hhdet_tes!W22=0,"",RES_hhdet_tes!W22/RES_hhdet_fec!W22)</f>
        <v/>
      </c>
      <c r="DA22" s="60" t="s">
        <v>1926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 t="str">
        <f>IF(RES_hhdet_tes!B24=0,"",RES_hhdet_tes!B24/RES_hhdet_fec!B24)</f>
        <v/>
      </c>
      <c r="C24" s="119" t="str">
        <f>IF(RES_hhdet_tes!C24=0,"",RES_hhdet_tes!C24/RES_hhdet_fec!C24)</f>
        <v/>
      </c>
      <c r="D24" s="119">
        <f>IF(RES_hhdet_tes!D24=0,"",RES_hhdet_tes!D24/RES_hhdet_fec!D24)</f>
        <v>0.56986208229394386</v>
      </c>
      <c r="E24" s="119">
        <f>IF(RES_hhdet_tes!E24=0,"",RES_hhdet_tes!E24/RES_hhdet_fec!E24)</f>
        <v>0.5713980161799862</v>
      </c>
      <c r="F24" s="119">
        <f>IF(RES_hhdet_tes!F24=0,"",RES_hhdet_tes!F24/RES_hhdet_fec!F24)</f>
        <v>0.57498434275415822</v>
      </c>
      <c r="G24" s="119">
        <f>IF(RES_hhdet_tes!G24=0,"",RES_hhdet_tes!G24/RES_hhdet_fec!G24)</f>
        <v>0.57649770585141702</v>
      </c>
      <c r="H24" s="119">
        <f>IF(RES_hhdet_tes!H24=0,"",RES_hhdet_tes!H24/RES_hhdet_fec!H24)</f>
        <v>0.57899681098155953</v>
      </c>
      <c r="I24" s="119">
        <f>IF(RES_hhdet_tes!I24=0,"",RES_hhdet_tes!I24/RES_hhdet_fec!I24)</f>
        <v>0.58105235237980335</v>
      </c>
      <c r="J24" s="119">
        <f>IF(RES_hhdet_tes!J24=0,"",RES_hhdet_tes!J24/RES_hhdet_fec!J24)</f>
        <v>0.58181979063383527</v>
      </c>
      <c r="K24" s="119">
        <f>IF(RES_hhdet_tes!K24=0,"",RES_hhdet_tes!K24/RES_hhdet_fec!K24)</f>
        <v>0.58231772105662938</v>
      </c>
      <c r="L24" s="119">
        <f>IF(RES_hhdet_tes!L24=0,"",RES_hhdet_tes!L24/RES_hhdet_fec!L24)</f>
        <v>0.58172356779935519</v>
      </c>
      <c r="M24" s="119">
        <f>IF(RES_hhdet_tes!M24=0,"",RES_hhdet_tes!M24/RES_hhdet_fec!M24)</f>
        <v>0.58250562613757495</v>
      </c>
      <c r="N24" s="119">
        <f>IF(RES_hhdet_tes!N24=0,"",RES_hhdet_tes!N24/RES_hhdet_fec!N24)</f>
        <v>0.58812427121477773</v>
      </c>
      <c r="O24" s="119">
        <f>IF(RES_hhdet_tes!O24=0,"",RES_hhdet_tes!O24/RES_hhdet_fec!O24)</f>
        <v>0.5980322220001939</v>
      </c>
      <c r="P24" s="119">
        <f>IF(RES_hhdet_tes!P24=0,"",RES_hhdet_tes!P24/RES_hhdet_fec!P24)</f>
        <v>0.61085469982813845</v>
      </c>
      <c r="Q24" s="119">
        <f>IF(RES_hhdet_tes!Q24=0,"",RES_hhdet_tes!Q24/RES_hhdet_fec!Q24)</f>
        <v>0.61684624570962754</v>
      </c>
      <c r="R24" s="119">
        <f>IF(RES_hhdet_tes!R24=0,"",RES_hhdet_tes!R24/RES_hhdet_fec!R24)</f>
        <v>0.62391943952766715</v>
      </c>
      <c r="S24" s="119">
        <f>IF(RES_hhdet_tes!S24=0,"",RES_hhdet_tes!S24/RES_hhdet_fec!S24)</f>
        <v>0.63899401718103632</v>
      </c>
      <c r="T24" s="119">
        <f>IF(RES_hhdet_tes!T24=0,"",RES_hhdet_tes!T24/RES_hhdet_fec!T24)</f>
        <v>0.66793296877112052</v>
      </c>
      <c r="U24" s="119">
        <f>IF(RES_hhdet_tes!U24=0,"",RES_hhdet_tes!U24/RES_hhdet_fec!U24)</f>
        <v>0.6908070022546039</v>
      </c>
      <c r="V24" s="119">
        <f>IF(RES_hhdet_tes!V24=0,"",RES_hhdet_tes!V24/RES_hhdet_fec!V24)</f>
        <v>0.70981608075277036</v>
      </c>
      <c r="W24" s="119">
        <f>IF(RES_hhdet_tes!W24=0,"",RES_hhdet_tes!W24/RES_hhdet_fec!W24)</f>
        <v>0.72288383249116062</v>
      </c>
      <c r="DA24" s="129" t="s">
        <v>1927</v>
      </c>
    </row>
    <row r="25" spans="1:105" ht="12.95" customHeight="1" x14ac:dyDescent="0.25">
      <c r="A25" s="121" t="s">
        <v>57</v>
      </c>
      <c r="B25" s="124" t="str">
        <f>IF(RES_hhdet_tes!B25=0,"",RES_hhdet_tes!B25/RES_hhdet_fec!B25)</f>
        <v/>
      </c>
      <c r="C25" s="124" t="str">
        <f>IF(RES_hhdet_tes!C25=0,"",RES_hhdet_tes!C25/RES_hhdet_fec!C25)</f>
        <v/>
      </c>
      <c r="D25" s="124">
        <f>IF(RES_hhdet_tes!D25=0,"",RES_hhdet_tes!D25/RES_hhdet_fec!D25)</f>
        <v>0.56395522262888531</v>
      </c>
      <c r="E25" s="124">
        <f>IF(RES_hhdet_tes!E25=0,"",RES_hhdet_tes!E25/RES_hhdet_fec!E25)</f>
        <v>0.5663500081825471</v>
      </c>
      <c r="F25" s="124">
        <f>IF(RES_hhdet_tes!F25=0,"",RES_hhdet_tes!F25/RES_hhdet_fec!F25)</f>
        <v>0.56843462406491063</v>
      </c>
      <c r="G25" s="124">
        <f>IF(RES_hhdet_tes!G25=0,"",RES_hhdet_tes!G25/RES_hhdet_fec!G25)</f>
        <v>0.57124963058799649</v>
      </c>
      <c r="H25" s="124">
        <f>IF(RES_hhdet_tes!H25=0,"",RES_hhdet_tes!H25/RES_hhdet_fec!H25)</f>
        <v>0.57313192850596095</v>
      </c>
      <c r="I25" s="124">
        <f>IF(RES_hhdet_tes!I25=0,"",RES_hhdet_tes!I25/RES_hhdet_fec!I25)</f>
        <v>0.5753496529956329</v>
      </c>
      <c r="J25" s="124">
        <f>IF(RES_hhdet_tes!J25=0,"",RES_hhdet_tes!J25/RES_hhdet_fec!J25)</f>
        <v>0.57611516205392088</v>
      </c>
      <c r="K25" s="124">
        <f>IF(RES_hhdet_tes!K25=0,"",RES_hhdet_tes!K25/RES_hhdet_fec!K25)</f>
        <v>0.57622643647912686</v>
      </c>
      <c r="L25" s="124">
        <f>IF(RES_hhdet_tes!L25=0,"",RES_hhdet_tes!L25/RES_hhdet_fec!L25)</f>
        <v>0.57638935515331657</v>
      </c>
      <c r="M25" s="124">
        <f>IF(RES_hhdet_tes!M25=0,"",RES_hhdet_tes!M25/RES_hhdet_fec!M25)</f>
        <v>0.57648834009700822</v>
      </c>
      <c r="N25" s="124">
        <f>IF(RES_hhdet_tes!N25=0,"",RES_hhdet_tes!N25/RES_hhdet_fec!N25)</f>
        <v>0.58198704384908118</v>
      </c>
      <c r="O25" s="124">
        <f>IF(RES_hhdet_tes!O25=0,"",RES_hhdet_tes!O25/RES_hhdet_fec!O25)</f>
        <v>0.59111196539337574</v>
      </c>
      <c r="P25" s="124">
        <f>IF(RES_hhdet_tes!P25=0,"",RES_hhdet_tes!P25/RES_hhdet_fec!P25)</f>
        <v>0.60572479792521017</v>
      </c>
      <c r="Q25" s="124">
        <f>IF(RES_hhdet_tes!Q25=0,"",RES_hhdet_tes!Q25/RES_hhdet_fec!Q25)</f>
        <v>0.60890645162275947</v>
      </c>
      <c r="R25" s="124">
        <f>IF(RES_hhdet_tes!R25=0,"",RES_hhdet_tes!R25/RES_hhdet_fec!R25)</f>
        <v>0.61663184339005117</v>
      </c>
      <c r="S25" s="124">
        <f>IF(RES_hhdet_tes!S25=0,"",RES_hhdet_tes!S25/RES_hhdet_fec!S25)</f>
        <v>0.63234743227750967</v>
      </c>
      <c r="T25" s="124">
        <f>IF(RES_hhdet_tes!T25=0,"",RES_hhdet_tes!T25/RES_hhdet_fec!T25)</f>
        <v>0.66147133662582236</v>
      </c>
      <c r="U25" s="124">
        <f>IF(RES_hhdet_tes!U25=0,"",RES_hhdet_tes!U25/RES_hhdet_fec!U25)</f>
        <v>0.68487157825522538</v>
      </c>
      <c r="V25" s="124">
        <f>IF(RES_hhdet_tes!V25=0,"",RES_hhdet_tes!V25/RES_hhdet_fec!V25)</f>
        <v>0.70408296294980655</v>
      </c>
      <c r="W25" s="124">
        <f>IF(RES_hhdet_tes!W25=0,"",RES_hhdet_tes!W25/RES_hhdet_fec!W25)</f>
        <v>0.71688539696359177</v>
      </c>
      <c r="DA25" s="130" t="s">
        <v>1928</v>
      </c>
    </row>
    <row r="26" spans="1:105" ht="12" customHeight="1" x14ac:dyDescent="0.25">
      <c r="A26" s="97" t="s">
        <v>74</v>
      </c>
      <c r="B26" s="111" t="str">
        <f>IF(RES_hhdet_tes!B26=0,"",RES_hhdet_tes!B26/RES_hhdet_fec!B26)</f>
        <v/>
      </c>
      <c r="C26" s="111" t="str">
        <f>IF(RES_hhdet_tes!C26=0,"",RES_hhdet_tes!C26/RES_hhdet_fec!C26)</f>
        <v/>
      </c>
      <c r="D26" s="111">
        <f>IF(RES_hhdet_tes!D26=0,"",RES_hhdet_tes!D26/RES_hhdet_fec!D26)</f>
        <v>0.55837283324658216</v>
      </c>
      <c r="E26" s="111">
        <f>IF(RES_hhdet_tes!E26=0,"",RES_hhdet_tes!E26/RES_hhdet_fec!E26)</f>
        <v>0.56090396660723918</v>
      </c>
      <c r="F26" s="111">
        <f>IF(RES_hhdet_tes!F26=0,"",RES_hhdet_tes!F26/RES_hhdet_fec!F26)</f>
        <v>0.56316430470459344</v>
      </c>
      <c r="G26" s="111">
        <f>IF(RES_hhdet_tes!G26=0,"",RES_hhdet_tes!G26/RES_hhdet_fec!G26)</f>
        <v>0.5660336584204132</v>
      </c>
      <c r="H26" s="111">
        <f>IF(RES_hhdet_tes!H26=0,"",RES_hhdet_tes!H26/RES_hhdet_fec!H26)</f>
        <v>0.5680677352932938</v>
      </c>
      <c r="I26" s="111">
        <f>IF(RES_hhdet_tes!I26=0,"",RES_hhdet_tes!I26/RES_hhdet_fec!I26)</f>
        <v>0.57040253576234501</v>
      </c>
      <c r="J26" s="111">
        <f>IF(RES_hhdet_tes!J26=0,"",RES_hhdet_tes!J26/RES_hhdet_fec!J26)</f>
        <v>0.57124410772674072</v>
      </c>
      <c r="K26" s="111">
        <f>IF(RES_hhdet_tes!K26=0,"",RES_hhdet_tes!K26/RES_hhdet_fec!K26)</f>
        <v>0.5714495593098271</v>
      </c>
      <c r="L26" s="111">
        <f>IF(RES_hhdet_tes!L26=0,"",RES_hhdet_tes!L26/RES_hhdet_fec!L26)</f>
        <v>0.57164353010381308</v>
      </c>
      <c r="M26" s="111">
        <f>IF(RES_hhdet_tes!M26=0,"",RES_hhdet_tes!M26/RES_hhdet_fec!M26)</f>
        <v>0.57186296128030467</v>
      </c>
      <c r="N26" s="111">
        <f>IF(RES_hhdet_tes!N26=0,"",RES_hhdet_tes!N26/RES_hhdet_fec!N26)</f>
        <v>0.57741630455736159</v>
      </c>
      <c r="O26" s="111">
        <f>IF(RES_hhdet_tes!O26=0,"",RES_hhdet_tes!O26/RES_hhdet_fec!O26)</f>
        <v>0.58668416861333017</v>
      </c>
      <c r="P26" s="111">
        <f>IF(RES_hhdet_tes!P26=0,"",RES_hhdet_tes!P26/RES_hhdet_fec!P26)</f>
        <v>0.60141571142163375</v>
      </c>
      <c r="Q26" s="111">
        <f>IF(RES_hhdet_tes!Q26=0,"",RES_hhdet_tes!Q26/RES_hhdet_fec!Q26)</f>
        <v>0.60463705606256157</v>
      </c>
      <c r="R26" s="111">
        <f>IF(RES_hhdet_tes!R26=0,"",RES_hhdet_tes!R26/RES_hhdet_fec!R26)</f>
        <v>0.61240312383716711</v>
      </c>
      <c r="S26" s="111">
        <f>IF(RES_hhdet_tes!S26=0,"",RES_hhdet_tes!S26/RES_hhdet_fec!S26)</f>
        <v>0.62821613767087192</v>
      </c>
      <c r="T26" s="111">
        <f>IF(RES_hhdet_tes!T26=0,"",RES_hhdet_tes!T26/RES_hhdet_fec!T26)</f>
        <v>0.6575142086805662</v>
      </c>
      <c r="U26" s="111">
        <f>IF(RES_hhdet_tes!U26=0,"",RES_hhdet_tes!U26/RES_hhdet_fec!U26)</f>
        <v>0.6810696461381982</v>
      </c>
      <c r="V26" s="111">
        <f>IF(RES_hhdet_tes!V26=0,"",RES_hhdet_tes!V26/RES_hhdet_fec!V26)</f>
        <v>0.70046405927080024</v>
      </c>
      <c r="W26" s="111">
        <f>IF(RES_hhdet_tes!W26=0,"",RES_hhdet_tes!W26/RES_hhdet_fec!W26)</f>
        <v>0.71334743328274886</v>
      </c>
      <c r="DA26" s="63" t="s">
        <v>1929</v>
      </c>
    </row>
    <row r="27" spans="1:105" ht="12" customHeight="1" x14ac:dyDescent="0.25">
      <c r="A27" s="97" t="s">
        <v>53</v>
      </c>
      <c r="B27" s="111" t="str">
        <f>IF(RES_hhdet_tes!B27=0,"",RES_hhdet_tes!B27/RES_hhdet_fec!B27)</f>
        <v/>
      </c>
      <c r="C27" s="111" t="str">
        <f>IF(RES_hhdet_tes!C27=0,"",RES_hhdet_tes!C27/RES_hhdet_fec!C27)</f>
        <v/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DA27" s="63" t="s">
        <v>1930</v>
      </c>
    </row>
    <row r="28" spans="1:105" ht="12.95" customHeight="1" x14ac:dyDescent="0.25">
      <c r="A28" s="121" t="s">
        <v>92</v>
      </c>
      <c r="B28" s="124" t="str">
        <f>IF(RES_hhdet_tes!B28=0,"",RES_hhdet_tes!B28/RES_hhdet_fec!B28)</f>
        <v/>
      </c>
      <c r="C28" s="124" t="str">
        <f>IF(RES_hhdet_tes!C28=0,"",RES_hhdet_tes!C28/RES_hhdet_fec!C28)</f>
        <v/>
      </c>
      <c r="D28" s="124" t="str">
        <f>IF(RES_hhdet_tes!D28=0,"",RES_hhdet_tes!D28/RES_hhdet_fec!D28)</f>
        <v/>
      </c>
      <c r="E28" s="124">
        <f>IF(RES_hhdet_tes!E28=0,"",RES_hhdet_tes!E28/RES_hhdet_fec!E28)</f>
        <v>2.6987400380432103</v>
      </c>
      <c r="F28" s="124">
        <f>IF(RES_hhdet_tes!F28=0,"",RES_hhdet_tes!F28/RES_hhdet_fec!F28)</f>
        <v>2.7580732343383745</v>
      </c>
      <c r="G28" s="124">
        <f>IF(RES_hhdet_tes!G28=0,"",RES_hhdet_tes!G28/RES_hhdet_fec!G28)</f>
        <v>2.8169885934214354</v>
      </c>
      <c r="H28" s="124">
        <f>IF(RES_hhdet_tes!H28=0,"",RES_hhdet_tes!H28/RES_hhdet_fec!H28)</f>
        <v>2.8657798654045528</v>
      </c>
      <c r="I28" s="124">
        <f>IF(RES_hhdet_tes!I28=0,"",RES_hhdet_tes!I28/RES_hhdet_fec!I28)</f>
        <v>2.884089757166433</v>
      </c>
      <c r="J28" s="124">
        <f>IF(RES_hhdet_tes!J28=0,"",RES_hhdet_tes!J28/RES_hhdet_fec!J28)</f>
        <v>2.8840897571664335</v>
      </c>
      <c r="K28" s="124">
        <f>IF(RES_hhdet_tes!K28=0,"",RES_hhdet_tes!K28/RES_hhdet_fec!K28)</f>
        <v>2.8840897571664335</v>
      </c>
      <c r="L28" s="124">
        <f>IF(RES_hhdet_tes!L28=0,"",RES_hhdet_tes!L28/RES_hhdet_fec!L28)</f>
        <v>2.9069076541170675</v>
      </c>
      <c r="M28" s="124">
        <f>IF(RES_hhdet_tes!M28=0,"",RES_hhdet_tes!M28/RES_hhdet_fec!M28)</f>
        <v>2.9436007155815216</v>
      </c>
      <c r="N28" s="124">
        <f>IF(RES_hhdet_tes!N28=0,"",RES_hhdet_tes!N28/RES_hhdet_fec!N28)</f>
        <v>3.0906713680082638</v>
      </c>
      <c r="O28" s="124">
        <f>IF(RES_hhdet_tes!O28=0,"",RES_hhdet_tes!O28/RES_hhdet_fec!O28)</f>
        <v>3.5198007228038501</v>
      </c>
      <c r="P28" s="124">
        <f>IF(RES_hhdet_tes!P28=0,"",RES_hhdet_tes!P28/RES_hhdet_fec!P28)</f>
        <v>3.8757720690418052</v>
      </c>
      <c r="Q28" s="124">
        <f>IF(RES_hhdet_tes!Q28=0,"",RES_hhdet_tes!Q28/RES_hhdet_fec!Q28)</f>
        <v>3.9416934508947601</v>
      </c>
      <c r="R28" s="124">
        <f>IF(RES_hhdet_tes!R28=0,"",RES_hhdet_tes!R28/RES_hhdet_fec!R28)</f>
        <v>3.9828045100402676</v>
      </c>
      <c r="S28" s="124">
        <f>IF(RES_hhdet_tes!S28=0,"",RES_hhdet_tes!S28/RES_hhdet_fec!S28)</f>
        <v>4.0018037143967424</v>
      </c>
      <c r="T28" s="124">
        <f>IF(RES_hhdet_tes!T28=0,"",RES_hhdet_tes!T28/RES_hhdet_fec!T28)</f>
        <v>4.0567543981727816</v>
      </c>
      <c r="U28" s="124">
        <f>IF(RES_hhdet_tes!U28=0,"",RES_hhdet_tes!U28/RES_hhdet_fec!U28)</f>
        <v>4.1578270387173939</v>
      </c>
      <c r="V28" s="124">
        <f>IF(RES_hhdet_tes!V28=0,"",RES_hhdet_tes!V28/RES_hhdet_fec!V28)</f>
        <v>4.2756703323490965</v>
      </c>
      <c r="W28" s="124">
        <f>IF(RES_hhdet_tes!W28=0,"",RES_hhdet_tes!W28/RES_hhdet_fec!W28)</f>
        <v>4.3714058528512414</v>
      </c>
      <c r="DA28" s="130" t="s">
        <v>1931</v>
      </c>
    </row>
    <row r="29" spans="1:105" ht="12" customHeight="1" x14ac:dyDescent="0.25">
      <c r="A29" s="97" t="s">
        <v>53</v>
      </c>
      <c r="B29" s="111" t="str">
        <f>IF(RES_hhdet_tes!B29=0,"",RES_hhdet_tes!B29/RES_hhdet_fec!B29)</f>
        <v/>
      </c>
      <c r="C29" s="111" t="str">
        <f>IF(RES_hhdet_tes!C29=0,"",RES_hhdet_tes!C29/RES_hhdet_fec!C29)</f>
        <v/>
      </c>
      <c r="D29" s="111" t="str">
        <f>IF(RES_hhdet_tes!D29=0,"",RES_hhdet_tes!D29/RES_hhdet_fec!D29)</f>
        <v/>
      </c>
      <c r="E29" s="111">
        <f>IF(RES_hhdet_tes!E29=0,"",RES_hhdet_tes!E29/RES_hhdet_fec!E29)</f>
        <v>2.6987400380432103</v>
      </c>
      <c r="F29" s="111">
        <f>IF(RES_hhdet_tes!F29=0,"",RES_hhdet_tes!F29/RES_hhdet_fec!F29)</f>
        <v>2.7580732343383745</v>
      </c>
      <c r="G29" s="111">
        <f>IF(RES_hhdet_tes!G29=0,"",RES_hhdet_tes!G29/RES_hhdet_fec!G29)</f>
        <v>2.8169885934214354</v>
      </c>
      <c r="H29" s="111">
        <f>IF(RES_hhdet_tes!H29=0,"",RES_hhdet_tes!H29/RES_hhdet_fec!H29)</f>
        <v>2.8657798654045528</v>
      </c>
      <c r="I29" s="111">
        <f>IF(RES_hhdet_tes!I29=0,"",RES_hhdet_tes!I29/RES_hhdet_fec!I29)</f>
        <v>2.884089757166433</v>
      </c>
      <c r="J29" s="111">
        <f>IF(RES_hhdet_tes!J29=0,"",RES_hhdet_tes!J29/RES_hhdet_fec!J29)</f>
        <v>2.8840897571664335</v>
      </c>
      <c r="K29" s="111">
        <f>IF(RES_hhdet_tes!K29=0,"",RES_hhdet_tes!K29/RES_hhdet_fec!K29)</f>
        <v>2.8840897571664335</v>
      </c>
      <c r="L29" s="111">
        <f>IF(RES_hhdet_tes!L29=0,"",RES_hhdet_tes!L29/RES_hhdet_fec!L29)</f>
        <v>2.9069076541170675</v>
      </c>
      <c r="M29" s="111">
        <f>IF(RES_hhdet_tes!M29=0,"",RES_hhdet_tes!M29/RES_hhdet_fec!M29)</f>
        <v>2.9436007155815216</v>
      </c>
      <c r="N29" s="111">
        <f>IF(RES_hhdet_tes!N29=0,"",RES_hhdet_tes!N29/RES_hhdet_fec!N29)</f>
        <v>3.0906713680082638</v>
      </c>
      <c r="O29" s="111">
        <f>IF(RES_hhdet_tes!O29=0,"",RES_hhdet_tes!O29/RES_hhdet_fec!O29)</f>
        <v>3.5198007228038501</v>
      </c>
      <c r="P29" s="111">
        <f>IF(RES_hhdet_tes!P29=0,"",RES_hhdet_tes!P29/RES_hhdet_fec!P29)</f>
        <v>3.8757720690418052</v>
      </c>
      <c r="Q29" s="111">
        <f>IF(RES_hhdet_tes!Q29=0,"",RES_hhdet_tes!Q29/RES_hhdet_fec!Q29)</f>
        <v>3.9416934508947601</v>
      </c>
      <c r="R29" s="111">
        <f>IF(RES_hhdet_tes!R29=0,"",RES_hhdet_tes!R29/RES_hhdet_fec!R29)</f>
        <v>3.9828045100402676</v>
      </c>
      <c r="S29" s="111">
        <f>IF(RES_hhdet_tes!S29=0,"",RES_hhdet_tes!S29/RES_hhdet_fec!S29)</f>
        <v>4.0018037143967424</v>
      </c>
      <c r="T29" s="111">
        <f>IF(RES_hhdet_tes!T29=0,"",RES_hhdet_tes!T29/RES_hhdet_fec!T29)</f>
        <v>4.0567543981727816</v>
      </c>
      <c r="U29" s="111">
        <f>IF(RES_hhdet_tes!U29=0,"",RES_hhdet_tes!U29/RES_hhdet_fec!U29)</f>
        <v>4.1578270387173939</v>
      </c>
      <c r="V29" s="111">
        <f>IF(RES_hhdet_tes!V29=0,"",RES_hhdet_tes!V29/RES_hhdet_fec!V29)</f>
        <v>4.2756703323490965</v>
      </c>
      <c r="W29" s="111">
        <f>IF(RES_hhdet_tes!W29=0,"",RES_hhdet_tes!W29/RES_hhdet_fec!W29)</f>
        <v>4.3714058528512414</v>
      </c>
      <c r="DA29" s="63" t="s">
        <v>1932</v>
      </c>
    </row>
    <row r="30" spans="1:105" ht="12" customHeight="1" x14ac:dyDescent="0.25">
      <c r="A30" s="121" t="s">
        <v>55</v>
      </c>
      <c r="B30" s="124" t="str">
        <f>IF(RES_hhdet_tes!B30=0,"",RES_hhdet_tes!B30/RES_hhdet_fec!B30)</f>
        <v/>
      </c>
      <c r="C30" s="124" t="str">
        <f>IF(RES_hhdet_tes!C30=0,"",RES_hhdet_tes!C30/RES_hhdet_fec!C30)</f>
        <v/>
      </c>
      <c r="D30" s="124">
        <f>IF(RES_hhdet_tes!D30=0,"",RES_hhdet_tes!D30/RES_hhdet_fec!D30)</f>
        <v>0.64616846055090249</v>
      </c>
      <c r="E30" s="124">
        <f>IF(RES_hhdet_tes!E30=0,"",RES_hhdet_tes!E30/RES_hhdet_fec!E30)</f>
        <v>0.64665364884870136</v>
      </c>
      <c r="F30" s="124">
        <f>IF(RES_hhdet_tes!F30=0,"",RES_hhdet_tes!F30/RES_hhdet_fec!F30)</f>
        <v>0.64658641643611137</v>
      </c>
      <c r="G30" s="124">
        <f>IF(RES_hhdet_tes!G30=0,"",RES_hhdet_tes!G30/RES_hhdet_fec!G30)</f>
        <v>0.64909011174967013</v>
      </c>
      <c r="H30" s="124">
        <f>IF(RES_hhdet_tes!H30=0,"",RES_hhdet_tes!H30/RES_hhdet_fec!H30)</f>
        <v>0.64926347763655623</v>
      </c>
      <c r="I30" s="124">
        <f>IF(RES_hhdet_tes!I30=0,"",RES_hhdet_tes!I30/RES_hhdet_fec!I30)</f>
        <v>0.655129529038047</v>
      </c>
      <c r="J30" s="124">
        <f>IF(RES_hhdet_tes!J30=0,"",RES_hhdet_tes!J30/RES_hhdet_fec!J30)</f>
        <v>0.65730798582299177</v>
      </c>
      <c r="K30" s="124">
        <f>IF(RES_hhdet_tes!K30=0,"",RES_hhdet_tes!K30/RES_hhdet_fec!K30)</f>
        <v>0.65866225966589365</v>
      </c>
      <c r="L30" s="124">
        <f>IF(RES_hhdet_tes!L30=0,"",RES_hhdet_tes!L30/RES_hhdet_fec!L30)</f>
        <v>0.66285180477456929</v>
      </c>
      <c r="M30" s="124">
        <f>IF(RES_hhdet_tes!M30=0,"",RES_hhdet_tes!M30/RES_hhdet_fec!M30)</f>
        <v>0.66670691041367169</v>
      </c>
      <c r="N30" s="124">
        <f>IF(RES_hhdet_tes!N30=0,"",RES_hhdet_tes!N30/RES_hhdet_fec!N30)</f>
        <v>0.67132149487286985</v>
      </c>
      <c r="O30" s="124">
        <f>IF(RES_hhdet_tes!O30=0,"",RES_hhdet_tes!O30/RES_hhdet_fec!O30)</f>
        <v>0.67675694652830976</v>
      </c>
      <c r="P30" s="124">
        <f>IF(RES_hhdet_tes!P30=0,"",RES_hhdet_tes!P30/RES_hhdet_fec!P30)</f>
        <v>0.68635567566619926</v>
      </c>
      <c r="Q30" s="124">
        <f>IF(RES_hhdet_tes!Q30=0,"",RES_hhdet_tes!Q30/RES_hhdet_fec!Q30)</f>
        <v>0.68895694042918687</v>
      </c>
      <c r="R30" s="124">
        <f>IF(RES_hhdet_tes!R30=0,"",RES_hhdet_tes!R30/RES_hhdet_fec!R30)</f>
        <v>0.69500844103116843</v>
      </c>
      <c r="S30" s="124">
        <f>IF(RES_hhdet_tes!S30=0,"",RES_hhdet_tes!S30/RES_hhdet_fec!S30)</f>
        <v>0.70649788776861866</v>
      </c>
      <c r="T30" s="124">
        <f>IF(RES_hhdet_tes!T30=0,"",RES_hhdet_tes!T30/RES_hhdet_fec!T30)</f>
        <v>0.72368219779396126</v>
      </c>
      <c r="U30" s="124">
        <f>IF(RES_hhdet_tes!U30=0,"",RES_hhdet_tes!U30/RES_hhdet_fec!U30)</f>
        <v>0.74058780064720997</v>
      </c>
      <c r="V30" s="124">
        <f>IF(RES_hhdet_tes!V30=0,"",RES_hhdet_tes!V30/RES_hhdet_fec!V30)</f>
        <v>0.75817338261105782</v>
      </c>
      <c r="W30" s="124">
        <f>IF(RES_hhdet_tes!W30=0,"",RES_hhdet_tes!W30/RES_hhdet_fec!W30)</f>
        <v>0.77026323230487637</v>
      </c>
      <c r="DA30" s="130" t="s">
        <v>1933</v>
      </c>
    </row>
    <row r="31" spans="1:105" ht="12" customHeight="1" x14ac:dyDescent="0.25">
      <c r="A31" s="97" t="s">
        <v>141</v>
      </c>
      <c r="B31" s="111" t="str">
        <f>IF(RES_hhdet_tes!B31=0,"",RES_hhdet_tes!B31/RES_hhdet_fec!B31)</f>
        <v/>
      </c>
      <c r="C31" s="111" t="str">
        <f>IF(RES_hhdet_tes!C31=0,"",RES_hhdet_tes!C31/RES_hhdet_fec!C31)</f>
        <v/>
      </c>
      <c r="D31" s="111">
        <f>IF(RES_hhdet_tes!D31=0,"",RES_hhdet_tes!D31/RES_hhdet_fec!D31)</f>
        <v>0.71009181788443121</v>
      </c>
      <c r="E31" s="111">
        <f>IF(RES_hhdet_tes!E31=0,"",RES_hhdet_tes!E31/RES_hhdet_fec!E31)</f>
        <v>0.71085237501666743</v>
      </c>
      <c r="F31" s="111">
        <f>IF(RES_hhdet_tes!F31=0,"",RES_hhdet_tes!F31/RES_hhdet_fec!F31)</f>
        <v>0.71136640246044902</v>
      </c>
      <c r="G31" s="111">
        <f>IF(RES_hhdet_tes!G31=0,"",RES_hhdet_tes!G31/RES_hhdet_fec!G31)</f>
        <v>0.71204480728833519</v>
      </c>
      <c r="H31" s="111">
        <f>IF(RES_hhdet_tes!H31=0,"",RES_hhdet_tes!H31/RES_hhdet_fec!H31)</f>
        <v>0.7120448072883353</v>
      </c>
      <c r="I31" s="111">
        <f>IF(RES_hhdet_tes!I31=0,"",RES_hhdet_tes!I31/RES_hhdet_fec!I31)</f>
        <v>0.7131833577399882</v>
      </c>
      <c r="J31" s="111">
        <f>IF(RES_hhdet_tes!J31=0,"",RES_hhdet_tes!J31/RES_hhdet_fec!J31)</f>
        <v>0.713627897463047</v>
      </c>
      <c r="K31" s="111">
        <f>IF(RES_hhdet_tes!K31=0,"",RES_hhdet_tes!K31/RES_hhdet_fec!K31)</f>
        <v>0.71421882379505519</v>
      </c>
      <c r="L31" s="111">
        <f>IF(RES_hhdet_tes!L31=0,"",RES_hhdet_tes!L31/RES_hhdet_fec!L31)</f>
        <v>0.71709390089787961</v>
      </c>
      <c r="M31" s="111">
        <f>IF(RES_hhdet_tes!M31=0,"",RES_hhdet_tes!M31/RES_hhdet_fec!M31)</f>
        <v>0.71868026695927223</v>
      </c>
      <c r="N31" s="111">
        <f>IF(RES_hhdet_tes!N31=0,"",RES_hhdet_tes!N31/RES_hhdet_fec!N31)</f>
        <v>0.73941674037599825</v>
      </c>
      <c r="O31" s="111">
        <f>IF(RES_hhdet_tes!O31=0,"",RES_hhdet_tes!O31/RES_hhdet_fec!O31)</f>
        <v>0.75313125803312042</v>
      </c>
      <c r="P31" s="111">
        <f>IF(RES_hhdet_tes!P31=0,"",RES_hhdet_tes!P31/RES_hhdet_fec!P31)</f>
        <v>0.78281546563340454</v>
      </c>
      <c r="Q31" s="111">
        <f>IF(RES_hhdet_tes!Q31=0,"",RES_hhdet_tes!Q31/RES_hhdet_fec!Q31)</f>
        <v>0.78281546563340443</v>
      </c>
      <c r="R31" s="111">
        <f>IF(RES_hhdet_tes!R31=0,"",RES_hhdet_tes!R31/RES_hhdet_fec!R31)</f>
        <v>0.78281546563340443</v>
      </c>
      <c r="S31" s="111">
        <f>IF(RES_hhdet_tes!S31=0,"",RES_hhdet_tes!S31/RES_hhdet_fec!S31)</f>
        <v>0.78281546563340454</v>
      </c>
      <c r="T31" s="111">
        <f>IF(RES_hhdet_tes!T31=0,"",RES_hhdet_tes!T31/RES_hhdet_fec!T31)</f>
        <v>0.78281546563340432</v>
      </c>
      <c r="U31" s="111">
        <f>IF(RES_hhdet_tes!U31=0,"",RES_hhdet_tes!U31/RES_hhdet_fec!U31)</f>
        <v>0.79589321813383329</v>
      </c>
      <c r="V31" s="111">
        <f>IF(RES_hhdet_tes!V31=0,"",RES_hhdet_tes!V31/RES_hhdet_fec!V31)</f>
        <v>0.81092032651002566</v>
      </c>
      <c r="W31" s="111" t="str">
        <f>IF(RES_hhdet_tes!W31=0,"",RES_hhdet_tes!W31/RES_hhdet_fec!W31)</f>
        <v/>
      </c>
      <c r="DA31" s="63" t="s">
        <v>1934</v>
      </c>
    </row>
    <row r="32" spans="1:105" ht="12" customHeight="1" x14ac:dyDescent="0.25">
      <c r="A32" s="97" t="s">
        <v>140</v>
      </c>
      <c r="B32" s="111" t="str">
        <f>IF(RES_hhdet_tes!B32=0,"",RES_hhdet_tes!B32/RES_hhdet_fec!B32)</f>
        <v/>
      </c>
      <c r="C32" s="111" t="str">
        <f>IF(RES_hhdet_tes!C32=0,"",RES_hhdet_tes!C32/RES_hhdet_fec!C32)</f>
        <v/>
      </c>
      <c r="D32" s="111" t="str">
        <f>IF(RES_hhdet_tes!D32=0,"",RES_hhdet_tes!D32/RES_hhdet_fec!D32)</f>
        <v/>
      </c>
      <c r="E32" s="111" t="str">
        <f>IF(RES_hhdet_tes!E32=0,"",RES_hhdet_tes!E32/RES_hhdet_fec!E32)</f>
        <v/>
      </c>
      <c r="F32" s="111" t="str">
        <f>IF(RES_hhdet_tes!F32=0,"",RES_hhdet_tes!F32/RES_hhdet_fec!F32)</f>
        <v/>
      </c>
      <c r="G32" s="111" t="str">
        <f>IF(RES_hhdet_tes!G32=0,"",RES_hhdet_tes!G32/RES_hhdet_fec!G32)</f>
        <v/>
      </c>
      <c r="H32" s="111" t="str">
        <f>IF(RES_hhdet_tes!H32=0,"",RES_hhdet_tes!H32/RES_hhdet_fec!H32)</f>
        <v/>
      </c>
      <c r="I32" s="111" t="str">
        <f>IF(RES_hhdet_tes!I32=0,"",RES_hhdet_tes!I32/RES_hhdet_fec!I32)</f>
        <v/>
      </c>
      <c r="J32" s="111" t="str">
        <f>IF(RES_hhdet_tes!J32=0,"",RES_hhdet_tes!J32/RES_hhdet_fec!J32)</f>
        <v/>
      </c>
      <c r="K32" s="111" t="str">
        <f>IF(RES_hhdet_tes!K32=0,"",RES_hhdet_tes!K32/RES_hhdet_fec!K32)</f>
        <v/>
      </c>
      <c r="L32" s="111" t="str">
        <f>IF(RES_hhdet_tes!L32=0,"",RES_hhdet_tes!L32/RES_hhdet_fec!L32)</f>
        <v/>
      </c>
      <c r="M32" s="111" t="str">
        <f>IF(RES_hhdet_tes!M32=0,"",RES_hhdet_tes!M32/RES_hhdet_fec!M32)</f>
        <v/>
      </c>
      <c r="N32" s="111" t="str">
        <f>IF(RES_hhdet_tes!N32=0,"",RES_hhdet_tes!N32/RES_hhdet_fec!N32)</f>
        <v/>
      </c>
      <c r="O32" s="111" t="str">
        <f>IF(RES_hhdet_tes!O32=0,"",RES_hhdet_tes!O32/RES_hhdet_fec!O32)</f>
        <v/>
      </c>
      <c r="P32" s="111" t="str">
        <f>IF(RES_hhdet_tes!P32=0,"",RES_hhdet_tes!P32/RES_hhdet_fec!P32)</f>
        <v/>
      </c>
      <c r="Q32" s="111" t="str">
        <f>IF(RES_hhdet_tes!Q32=0,"",RES_hhdet_tes!Q32/RES_hhdet_fec!Q32)</f>
        <v/>
      </c>
      <c r="R32" s="111" t="str">
        <f>IF(RES_hhdet_tes!R32=0,"",RES_hhdet_tes!R32/RES_hhdet_fec!R32)</f>
        <v/>
      </c>
      <c r="S32" s="111" t="str">
        <f>IF(RES_hhdet_tes!S32=0,"",RES_hhdet_tes!S32/RES_hhdet_fec!S32)</f>
        <v/>
      </c>
      <c r="T32" s="111" t="str">
        <f>IF(RES_hhdet_tes!T32=0,"",RES_hhdet_tes!T32/RES_hhdet_fec!T32)</f>
        <v/>
      </c>
      <c r="U32" s="111" t="str">
        <f>IF(RES_hhdet_tes!U32=0,"",RES_hhdet_tes!U32/RES_hhdet_fec!U32)</f>
        <v/>
      </c>
      <c r="V32" s="111" t="str">
        <f>IF(RES_hhdet_tes!V32=0,"",RES_hhdet_tes!V32/RES_hhdet_fec!V32)</f>
        <v/>
      </c>
      <c r="W32" s="111" t="str">
        <f>IF(RES_hhdet_tes!W32=0,"",RES_hhdet_tes!W32/RES_hhdet_fec!W32)</f>
        <v/>
      </c>
      <c r="DA32" s="63" t="s">
        <v>1935</v>
      </c>
    </row>
    <row r="33" spans="1:105" ht="12" customHeight="1" x14ac:dyDescent="0.25">
      <c r="A33" s="100" t="s">
        <v>50</v>
      </c>
      <c r="B33" s="112" t="str">
        <f>IF(RES_hhdet_tes!B33=0,"",RES_hhdet_tes!B33/RES_hhdet_fec!B33)</f>
        <v/>
      </c>
      <c r="C33" s="112" t="str">
        <f>IF(RES_hhdet_tes!C33=0,"",RES_hhdet_tes!C33/RES_hhdet_fec!C33)</f>
        <v/>
      </c>
      <c r="D33" s="112" t="str">
        <f>IF(RES_hhdet_tes!D33=0,"",RES_hhdet_tes!D33/RES_hhdet_fec!D33)</f>
        <v/>
      </c>
      <c r="E33" s="112" t="str">
        <f>IF(RES_hhdet_tes!E33=0,"",RES_hhdet_tes!E33/RES_hhdet_fec!E33)</f>
        <v/>
      </c>
      <c r="F33" s="112" t="str">
        <f>IF(RES_hhdet_tes!F33=0,"",RES_hhdet_tes!F33/RES_hhdet_fec!F33)</f>
        <v/>
      </c>
      <c r="G33" s="112" t="str">
        <f>IF(RES_hhdet_tes!G33=0,"",RES_hhdet_tes!G33/RES_hhdet_fec!G33)</f>
        <v/>
      </c>
      <c r="H33" s="112" t="str">
        <f>IF(RES_hhdet_tes!H33=0,"",RES_hhdet_tes!H33/RES_hhdet_fec!H33)</f>
        <v/>
      </c>
      <c r="I33" s="112" t="str">
        <f>IF(RES_hhdet_tes!I33=0,"",RES_hhdet_tes!I33/RES_hhdet_fec!I33)</f>
        <v/>
      </c>
      <c r="J33" s="112" t="str">
        <f>IF(RES_hhdet_tes!J33=0,"",RES_hhdet_tes!J33/RES_hhdet_fec!J33)</f>
        <v/>
      </c>
      <c r="K33" s="112" t="str">
        <f>IF(RES_hhdet_tes!K33=0,"",RES_hhdet_tes!K33/RES_hhdet_fec!K33)</f>
        <v/>
      </c>
      <c r="L33" s="112" t="str">
        <f>IF(RES_hhdet_tes!L33=0,"",RES_hhdet_tes!L33/RES_hhdet_fec!L33)</f>
        <v/>
      </c>
      <c r="M33" s="112" t="str">
        <f>IF(RES_hhdet_tes!M33=0,"",RES_hhdet_tes!M33/RES_hhdet_fec!M33)</f>
        <v/>
      </c>
      <c r="N33" s="112" t="str">
        <f>IF(RES_hhdet_tes!N33=0,"",RES_hhdet_tes!N33/RES_hhdet_fec!N33)</f>
        <v/>
      </c>
      <c r="O33" s="112" t="str">
        <f>IF(RES_hhdet_tes!O33=0,"",RES_hhdet_tes!O33/RES_hhdet_fec!O33)</f>
        <v/>
      </c>
      <c r="P33" s="112" t="str">
        <f>IF(RES_hhdet_tes!P33=0,"",RES_hhdet_tes!P33/RES_hhdet_fec!P33)</f>
        <v/>
      </c>
      <c r="Q33" s="112" t="str">
        <f>IF(RES_hhdet_tes!Q33=0,"",RES_hhdet_tes!Q33/RES_hhdet_fec!Q33)</f>
        <v/>
      </c>
      <c r="R33" s="112" t="str">
        <f>IF(RES_hhdet_tes!R33=0,"",RES_hhdet_tes!R33/RES_hhdet_fec!R33)</f>
        <v/>
      </c>
      <c r="S33" s="112" t="str">
        <f>IF(RES_hhdet_tes!S33=0,"",RES_hhdet_tes!S33/RES_hhdet_fec!S33)</f>
        <v/>
      </c>
      <c r="T33" s="112" t="str">
        <f>IF(RES_hhdet_tes!T33=0,"",RES_hhdet_tes!T33/RES_hhdet_fec!T33)</f>
        <v/>
      </c>
      <c r="U33" s="112" t="str">
        <f>IF(RES_hhdet_tes!U33=0,"",RES_hhdet_tes!U33/RES_hhdet_fec!U33)</f>
        <v/>
      </c>
      <c r="V33" s="112" t="str">
        <f>IF(RES_hhdet_tes!V33=0,"",RES_hhdet_tes!V33/RES_hhdet_fec!V33)</f>
        <v/>
      </c>
      <c r="W33" s="112" t="str">
        <f>IF(RES_hhdet_tes!W33=0,"",RES_hhdet_tes!W33/RES_hhdet_fec!W33)</f>
        <v/>
      </c>
      <c r="DA33" s="131" t="s">
        <v>1936</v>
      </c>
    </row>
    <row r="34" spans="1:105" ht="12" customHeight="1" x14ac:dyDescent="0.25">
      <c r="A34" s="103" t="s">
        <v>52</v>
      </c>
      <c r="B34" s="113" t="str">
        <f>IF(RES_hhdet_tes!B34=0,"",RES_hhdet_tes!B34/RES_hhdet_fec!B34)</f>
        <v/>
      </c>
      <c r="C34" s="113" t="str">
        <f>IF(RES_hhdet_tes!C34=0,"",RES_hhdet_tes!C34/RES_hhdet_fec!C34)</f>
        <v/>
      </c>
      <c r="D34" s="113" t="str">
        <f>IF(RES_hhdet_tes!D34=0,"",RES_hhdet_tes!D34/RES_hhdet_fec!D34)</f>
        <v/>
      </c>
      <c r="E34" s="113" t="str">
        <f>IF(RES_hhdet_tes!E34=0,"",RES_hhdet_tes!E34/RES_hhdet_fec!E34)</f>
        <v/>
      </c>
      <c r="F34" s="113" t="str">
        <f>IF(RES_hhdet_tes!F34=0,"",RES_hhdet_tes!F34/RES_hhdet_fec!F34)</f>
        <v/>
      </c>
      <c r="G34" s="113" t="str">
        <f>IF(RES_hhdet_tes!G34=0,"",RES_hhdet_tes!G34/RES_hhdet_fec!G34)</f>
        <v/>
      </c>
      <c r="H34" s="113" t="str">
        <f>IF(RES_hhdet_tes!H34=0,"",RES_hhdet_tes!H34/RES_hhdet_fec!H34)</f>
        <v/>
      </c>
      <c r="I34" s="113" t="str">
        <f>IF(RES_hhdet_tes!I34=0,"",RES_hhdet_tes!I34/RES_hhdet_fec!I34)</f>
        <v/>
      </c>
      <c r="J34" s="113" t="str">
        <f>IF(RES_hhdet_tes!J34=0,"",RES_hhdet_tes!J34/RES_hhdet_fec!J34)</f>
        <v/>
      </c>
      <c r="K34" s="113" t="str">
        <f>IF(RES_hhdet_tes!K34=0,"",RES_hhdet_tes!K34/RES_hhdet_fec!K34)</f>
        <v/>
      </c>
      <c r="L34" s="113" t="str">
        <f>IF(RES_hhdet_tes!L34=0,"",RES_hhdet_tes!L34/RES_hhdet_fec!L34)</f>
        <v/>
      </c>
      <c r="M34" s="113" t="str">
        <f>IF(RES_hhdet_tes!M34=0,"",RES_hhdet_tes!M34/RES_hhdet_fec!M34)</f>
        <v/>
      </c>
      <c r="N34" s="113" t="str">
        <f>IF(RES_hhdet_tes!N34=0,"",RES_hhdet_tes!N34/RES_hhdet_fec!N34)</f>
        <v/>
      </c>
      <c r="O34" s="113" t="str">
        <f>IF(RES_hhdet_tes!O34=0,"",RES_hhdet_tes!O34/RES_hhdet_fec!O34)</f>
        <v/>
      </c>
      <c r="P34" s="113" t="str">
        <f>IF(RES_hhdet_tes!P34=0,"",RES_hhdet_tes!P34/RES_hhdet_fec!P34)</f>
        <v/>
      </c>
      <c r="Q34" s="113" t="str">
        <f>IF(RES_hhdet_tes!Q34=0,"",RES_hhdet_tes!Q34/RES_hhdet_fec!Q34)</f>
        <v/>
      </c>
      <c r="R34" s="113" t="str">
        <f>IF(RES_hhdet_tes!R34=0,"",RES_hhdet_tes!R34/RES_hhdet_fec!R34)</f>
        <v/>
      </c>
      <c r="S34" s="113" t="str">
        <f>IF(RES_hhdet_tes!S34=0,"",RES_hhdet_tes!S34/RES_hhdet_fec!S34)</f>
        <v/>
      </c>
      <c r="T34" s="113" t="str">
        <f>IF(RES_hhdet_tes!T34=0,"",RES_hhdet_tes!T34/RES_hhdet_fec!T34)</f>
        <v/>
      </c>
      <c r="U34" s="113" t="str">
        <f>IF(RES_hhdet_tes!U34=0,"",RES_hhdet_tes!U34/RES_hhdet_fec!U34)</f>
        <v/>
      </c>
      <c r="V34" s="113" t="str">
        <f>IF(RES_hhdet_tes!V34=0,"",RES_hhdet_tes!V34/RES_hhdet_fec!V34)</f>
        <v/>
      </c>
      <c r="W34" s="113" t="str">
        <f>IF(RES_hhdet_tes!W34=0,"",RES_hhdet_tes!W34/RES_hhdet_fec!W34)</f>
        <v/>
      </c>
      <c r="DA34" s="132" t="s">
        <v>1937</v>
      </c>
    </row>
    <row r="35" spans="1:105" ht="12" customHeight="1" x14ac:dyDescent="0.25">
      <c r="A35" s="106" t="s">
        <v>122</v>
      </c>
      <c r="B35" s="112" t="str">
        <f>IF(RES_hhdet_tes!B35=0,"",RES_hhdet_tes!B35/RES_hhdet_fec!B35)</f>
        <v/>
      </c>
      <c r="C35" s="112" t="str">
        <f>IF(RES_hhdet_tes!C35=0,"",RES_hhdet_tes!C35/RES_hhdet_fec!C35)</f>
        <v/>
      </c>
      <c r="D35" s="112">
        <f>IF(RES_hhdet_tes!D35=0,"",RES_hhdet_tes!D35/RES_hhdet_fec!D35)</f>
        <v>0.63684853727899038</v>
      </c>
      <c r="E35" s="112">
        <f>IF(RES_hhdet_tes!E35=0,"",RES_hhdet_tes!E35/RES_hhdet_fec!E35)</f>
        <v>0.63763030761051798</v>
      </c>
      <c r="F35" s="112">
        <f>IF(RES_hhdet_tes!F35=0,"",RES_hhdet_tes!F35/RES_hhdet_fec!F35)</f>
        <v>0.6383538735673483</v>
      </c>
      <c r="G35" s="112">
        <f>IF(RES_hhdet_tes!G35=0,"",RES_hhdet_tes!G35/RES_hhdet_fec!G35)</f>
        <v>0.63932120151288296</v>
      </c>
      <c r="H35" s="112">
        <f>IF(RES_hhdet_tes!H35=0,"",RES_hhdet_tes!H35/RES_hhdet_fec!H35)</f>
        <v>0.64017190247269973</v>
      </c>
      <c r="I35" s="112">
        <f>IF(RES_hhdet_tes!I35=0,"",RES_hhdet_tes!I35/RES_hhdet_fec!I35)</f>
        <v>0.64101972051715805</v>
      </c>
      <c r="J35" s="112">
        <f>IF(RES_hhdet_tes!J35=0,"",RES_hhdet_tes!J35/RES_hhdet_fec!J35)</f>
        <v>0.64218673389152281</v>
      </c>
      <c r="K35" s="112">
        <f>IF(RES_hhdet_tes!K35=0,"",RES_hhdet_tes!K35/RES_hhdet_fec!K35)</f>
        <v>0.64412697268472296</v>
      </c>
      <c r="L35" s="112">
        <f>IF(RES_hhdet_tes!L35=0,"",RES_hhdet_tes!L35/RES_hhdet_fec!L35)</f>
        <v>0.64746198600247751</v>
      </c>
      <c r="M35" s="112">
        <f>IF(RES_hhdet_tes!M35=0,"",RES_hhdet_tes!M35/RES_hhdet_fec!M35)</f>
        <v>0.65087707282662122</v>
      </c>
      <c r="N35" s="112">
        <f>IF(RES_hhdet_tes!N35=0,"",RES_hhdet_tes!N35/RES_hhdet_fec!N35)</f>
        <v>0.65617241536666748</v>
      </c>
      <c r="O35" s="112">
        <f>IF(RES_hhdet_tes!O35=0,"",RES_hhdet_tes!O35/RES_hhdet_fec!O35)</f>
        <v>0.66335174648664741</v>
      </c>
      <c r="P35" s="112">
        <f>IF(RES_hhdet_tes!P35=0,"",RES_hhdet_tes!P35/RES_hhdet_fec!P35)</f>
        <v>0.67324666451822779</v>
      </c>
      <c r="Q35" s="112">
        <f>IF(RES_hhdet_tes!Q35=0,"",RES_hhdet_tes!Q35/RES_hhdet_fec!Q35)</f>
        <v>0.67730317622649105</v>
      </c>
      <c r="R35" s="112">
        <f>IF(RES_hhdet_tes!R35=0,"",RES_hhdet_tes!R35/RES_hhdet_fec!R35)</f>
        <v>0.68503992325474705</v>
      </c>
      <c r="S35" s="112">
        <f>IF(RES_hhdet_tes!S35=0,"",RES_hhdet_tes!S35/RES_hhdet_fec!S35)</f>
        <v>0.69644516556247049</v>
      </c>
      <c r="T35" s="112">
        <f>IF(RES_hhdet_tes!T35=0,"",RES_hhdet_tes!T35/RES_hhdet_fec!T35)</f>
        <v>0.71559011334861067</v>
      </c>
      <c r="U35" s="112">
        <f>IF(RES_hhdet_tes!U35=0,"",RES_hhdet_tes!U35/RES_hhdet_fec!U35)</f>
        <v>0.73351915704427773</v>
      </c>
      <c r="V35" s="112">
        <f>IF(RES_hhdet_tes!V35=0,"",RES_hhdet_tes!V35/RES_hhdet_fec!V35)</f>
        <v>0.75160770381608888</v>
      </c>
      <c r="W35" s="112">
        <f>IF(RES_hhdet_tes!W35=0,"",RES_hhdet_tes!W35/RES_hhdet_fec!W35)</f>
        <v>0.76470766731931894</v>
      </c>
      <c r="DA35" s="131" t="s">
        <v>1938</v>
      </c>
    </row>
    <row r="36" spans="1:105" ht="12" customHeight="1" x14ac:dyDescent="0.25">
      <c r="A36" s="107" t="s">
        <v>121</v>
      </c>
      <c r="B36" s="113" t="str">
        <f>IF(RES_hhdet_tes!B36=0,"",RES_hhdet_tes!B36/RES_hhdet_fec!B36)</f>
        <v/>
      </c>
      <c r="C36" s="113" t="str">
        <f>IF(RES_hhdet_tes!C36=0,"",RES_hhdet_tes!C36/RES_hhdet_fec!C36)</f>
        <v/>
      </c>
      <c r="D36" s="113">
        <f>IF(RES_hhdet_tes!D36=0,"",RES_hhdet_tes!D36/RES_hhdet_fec!D36)</f>
        <v>0.7191139903465914</v>
      </c>
      <c r="E36" s="113">
        <f>IF(RES_hhdet_tes!E36=0,"",RES_hhdet_tes!E36/RES_hhdet_fec!E36)</f>
        <v>0.72813556066448248</v>
      </c>
      <c r="F36" s="113">
        <f>IF(RES_hhdet_tes!F36=0,"",RES_hhdet_tes!F36/RES_hhdet_fec!F36)</f>
        <v>0.72747615070209504</v>
      </c>
      <c r="G36" s="113">
        <f>IF(RES_hhdet_tes!G36=0,"",RES_hhdet_tes!G36/RES_hhdet_fec!G36)</f>
        <v>0.74610493780615261</v>
      </c>
      <c r="H36" s="113">
        <f>IF(RES_hhdet_tes!H36=0,"",RES_hhdet_tes!H36/RES_hhdet_fec!H36)</f>
        <v>0.74004073431139994</v>
      </c>
      <c r="I36" s="113">
        <f>IF(RES_hhdet_tes!I36=0,"",RES_hhdet_tes!I36/RES_hhdet_fec!I36)</f>
        <v>0.74521329739223796</v>
      </c>
      <c r="J36" s="113">
        <f>IF(RES_hhdet_tes!J36=0,"",RES_hhdet_tes!J36/RES_hhdet_fec!J36)</f>
        <v>0.74799094942164146</v>
      </c>
      <c r="K36" s="113">
        <f>IF(RES_hhdet_tes!K36=0,"",RES_hhdet_tes!K36/RES_hhdet_fec!K36)</f>
        <v>0.74749029216494045</v>
      </c>
      <c r="L36" s="113">
        <f>IF(RES_hhdet_tes!L36=0,"",RES_hhdet_tes!L36/RES_hhdet_fec!L36)</f>
        <v>0.75436297548903286</v>
      </c>
      <c r="M36" s="113">
        <f>IF(RES_hhdet_tes!M36=0,"",RES_hhdet_tes!M36/RES_hhdet_fec!M36)</f>
        <v>0.75919863710097324</v>
      </c>
      <c r="N36" s="113">
        <f>IF(RES_hhdet_tes!N36=0,"",RES_hhdet_tes!N36/RES_hhdet_fec!N36)</f>
        <v>0.76355127806067635</v>
      </c>
      <c r="O36" s="113">
        <f>IF(RES_hhdet_tes!O36=0,"",RES_hhdet_tes!O36/RES_hhdet_fec!O36)</f>
        <v>0.75908061786141134</v>
      </c>
      <c r="P36" s="113">
        <f>IF(RES_hhdet_tes!P36=0,"",RES_hhdet_tes!P36/RES_hhdet_fec!P36)</f>
        <v>0.76863971662037367</v>
      </c>
      <c r="Q36" s="113">
        <f>IF(RES_hhdet_tes!Q36=0,"",RES_hhdet_tes!Q36/RES_hhdet_fec!Q36)</f>
        <v>0.76733515733976765</v>
      </c>
      <c r="R36" s="113">
        <f>IF(RES_hhdet_tes!R36=0,"",RES_hhdet_tes!R36/RES_hhdet_fec!R36)</f>
        <v>0.76410038497222399</v>
      </c>
      <c r="S36" s="113">
        <f>IF(RES_hhdet_tes!S36=0,"",RES_hhdet_tes!S36/RES_hhdet_fec!S36)</f>
        <v>0.77656337898801664</v>
      </c>
      <c r="T36" s="113">
        <f>IF(RES_hhdet_tes!T36=0,"",RES_hhdet_tes!T36/RES_hhdet_fec!T36)</f>
        <v>0.78227772224343639</v>
      </c>
      <c r="U36" s="113">
        <f>IF(RES_hhdet_tes!U36=0,"",RES_hhdet_tes!U36/RES_hhdet_fec!U36)</f>
        <v>0.79452363501487122</v>
      </c>
      <c r="V36" s="113">
        <f>IF(RES_hhdet_tes!V36=0,"",RES_hhdet_tes!V36/RES_hhdet_fec!V36)</f>
        <v>0.810483507193556</v>
      </c>
      <c r="W36" s="113">
        <f>IF(RES_hhdet_tes!W36=0,"",RES_hhdet_tes!W36/RES_hhdet_fec!W36)</f>
        <v>0.81664692978124309</v>
      </c>
      <c r="DA36" s="132" t="s">
        <v>1939</v>
      </c>
    </row>
    <row r="37" spans="1:105" ht="12" customHeight="1" x14ac:dyDescent="0.25">
      <c r="A37" s="108" t="s">
        <v>53</v>
      </c>
      <c r="B37" s="111" t="str">
        <f>IF(RES_hhdet_tes!B37=0,"",RES_hhdet_tes!B37/RES_hhdet_fec!B37)</f>
        <v/>
      </c>
      <c r="C37" s="111" t="str">
        <f>IF(RES_hhdet_tes!C37=0,"",RES_hhdet_tes!C37/RES_hhdet_fec!C37)</f>
        <v/>
      </c>
      <c r="D37" s="111">
        <f>IF(RES_hhdet_tes!D37=0,"",RES_hhdet_tes!D37/RES_hhdet_fec!D37)</f>
        <v>0.63684853727899027</v>
      </c>
      <c r="E37" s="111">
        <f>IF(RES_hhdet_tes!E37=0,"",RES_hhdet_tes!E37/RES_hhdet_fec!E37)</f>
        <v>0.63746518234977045</v>
      </c>
      <c r="F37" s="111">
        <f>IF(RES_hhdet_tes!F37=0,"",RES_hhdet_tes!F37/RES_hhdet_fec!F37)</f>
        <v>0.63804793330074394</v>
      </c>
      <c r="G37" s="111">
        <f>IF(RES_hhdet_tes!G37=0,"",RES_hhdet_tes!G37/RES_hhdet_fec!G37)</f>
        <v>0.63912477006287438</v>
      </c>
      <c r="H37" s="111">
        <f>IF(RES_hhdet_tes!H37=0,"",RES_hhdet_tes!H37/RES_hhdet_fec!H37)</f>
        <v>0.6399746473542649</v>
      </c>
      <c r="I37" s="111">
        <f>IF(RES_hhdet_tes!I37=0,"",RES_hhdet_tes!I37/RES_hhdet_fec!I37)</f>
        <v>0.64319016786725014</v>
      </c>
      <c r="J37" s="111">
        <f>IF(RES_hhdet_tes!J37=0,"",RES_hhdet_tes!J37/RES_hhdet_fec!J37)</f>
        <v>0.64436032716723401</v>
      </c>
      <c r="K37" s="111">
        <f>IF(RES_hhdet_tes!K37=0,"",RES_hhdet_tes!K37/RES_hhdet_fec!K37)</f>
        <v>0.64541811399762694</v>
      </c>
      <c r="L37" s="111">
        <f>IF(RES_hhdet_tes!L37=0,"",RES_hhdet_tes!L37/RES_hhdet_fec!L37)</f>
        <v>0.64778205936244282</v>
      </c>
      <c r="M37" s="111">
        <f>IF(RES_hhdet_tes!M37=0,"",RES_hhdet_tes!M37/RES_hhdet_fec!M37)</f>
        <v>0.6498335894791597</v>
      </c>
      <c r="N37" s="111">
        <f>IF(RES_hhdet_tes!N37=0,"",RES_hhdet_tes!N37/RES_hhdet_fec!N37)</f>
        <v>0.65384516284570571</v>
      </c>
      <c r="O37" s="111">
        <f>IF(RES_hhdet_tes!O37=0,"",RES_hhdet_tes!O37/RES_hhdet_fec!O37)</f>
        <v>0.65993465313308075</v>
      </c>
      <c r="P37" s="111">
        <f>IF(RES_hhdet_tes!P37=0,"",RES_hhdet_tes!P37/RES_hhdet_fec!P37)</f>
        <v>0.67247446953082768</v>
      </c>
      <c r="Q37" s="111">
        <f>IF(RES_hhdet_tes!Q37=0,"",RES_hhdet_tes!Q37/RES_hhdet_fec!Q37)</f>
        <v>0.68023811474466644</v>
      </c>
      <c r="R37" s="111">
        <f>IF(RES_hhdet_tes!R37=0,"",RES_hhdet_tes!R37/RES_hhdet_fec!R37)</f>
        <v>0.68662260695654487</v>
      </c>
      <c r="S37" s="111">
        <f>IF(RES_hhdet_tes!S37=0,"",RES_hhdet_tes!S37/RES_hhdet_fec!S37)</f>
        <v>0.69585058573059821</v>
      </c>
      <c r="T37" s="111">
        <f>IF(RES_hhdet_tes!T37=0,"",RES_hhdet_tes!T37/RES_hhdet_fec!T37)</f>
        <v>0.71116391049479188</v>
      </c>
      <c r="U37" s="111">
        <f>IF(RES_hhdet_tes!U37=0,"",RES_hhdet_tes!U37/RES_hhdet_fec!U37)</f>
        <v>0.72735052868951533</v>
      </c>
      <c r="V37" s="111">
        <f>IF(RES_hhdet_tes!V37=0,"",RES_hhdet_tes!V37/RES_hhdet_fec!V37)</f>
        <v>0.74591434558148506</v>
      </c>
      <c r="W37" s="111">
        <f>IF(RES_hhdet_tes!W37=0,"",RES_hhdet_tes!W37/RES_hhdet_fec!W37)</f>
        <v>0.76159479950443554</v>
      </c>
      <c r="DA37" s="63" t="s">
        <v>1940</v>
      </c>
    </row>
    <row r="38" spans="1:105" ht="12" customHeight="1" x14ac:dyDescent="0.25">
      <c r="A38" s="108" t="s">
        <v>52</v>
      </c>
      <c r="B38" s="111" t="str">
        <f>IF(RES_hhdet_tes!B38=0,"",RES_hhdet_tes!B38/RES_hhdet_fec!B38)</f>
        <v/>
      </c>
      <c r="C38" s="111" t="str">
        <f>IF(RES_hhdet_tes!C38=0,"",RES_hhdet_tes!C38/RES_hhdet_fec!C38)</f>
        <v/>
      </c>
      <c r="D38" s="111">
        <f>IF(RES_hhdet_tes!D38=0,"",RES_hhdet_tes!D38/RES_hhdet_fec!D38)</f>
        <v>1</v>
      </c>
      <c r="E38" s="111">
        <f>IF(RES_hhdet_tes!E38=0,"",RES_hhdet_tes!E38/RES_hhdet_fec!E38)</f>
        <v>1</v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DA38" s="63" t="s">
        <v>1941</v>
      </c>
    </row>
    <row r="39" spans="1:105" ht="12" customHeight="1" x14ac:dyDescent="0.25">
      <c r="A39" s="121" t="s">
        <v>54</v>
      </c>
      <c r="B39" s="124" t="str">
        <f>IF(RES_hhdet_tes!B39=0,"",RES_hhdet_tes!B39/RES_hhdet_fec!B39)</f>
        <v/>
      </c>
      <c r="C39" s="124" t="str">
        <f>IF(RES_hhdet_tes!C39=0,"",RES_hhdet_tes!C39/RES_hhdet_fec!C39)</f>
        <v/>
      </c>
      <c r="D39" s="124">
        <f>IF(RES_hhdet_tes!D39=0,"",RES_hhdet_tes!D39/RES_hhdet_fec!D39)</f>
        <v>0.78386384580279689</v>
      </c>
      <c r="E39" s="124">
        <f>IF(RES_hhdet_tes!E39=0,"",RES_hhdet_tes!E39/RES_hhdet_fec!E39)</f>
        <v>0.78443087611044005</v>
      </c>
      <c r="F39" s="124">
        <f>IF(RES_hhdet_tes!F39=0,"",RES_hhdet_tes!F39/RES_hhdet_fec!F39)</f>
        <v>0.78495646315588741</v>
      </c>
      <c r="G39" s="124">
        <f>IF(RES_hhdet_tes!G39=0,"",RES_hhdet_tes!G39/RES_hhdet_fec!G39)</f>
        <v>0.78567142621274666</v>
      </c>
      <c r="H39" s="124">
        <f>IF(RES_hhdet_tes!H39=0,"",RES_hhdet_tes!H39/RES_hhdet_fec!H39)</f>
        <v>0.78628127154724181</v>
      </c>
      <c r="I39" s="124">
        <f>IF(RES_hhdet_tes!I39=0,"",RES_hhdet_tes!I39/RES_hhdet_fec!I39)</f>
        <v>0.78712014410934816</v>
      </c>
      <c r="J39" s="124">
        <f>IF(RES_hhdet_tes!J39=0,"",RES_hhdet_tes!J39/RES_hhdet_fec!J39)</f>
        <v>0.78794951749019182</v>
      </c>
      <c r="K39" s="124">
        <f>IF(RES_hhdet_tes!K39=0,"",RES_hhdet_tes!K39/RES_hhdet_fec!K39)</f>
        <v>0.78919097736447219</v>
      </c>
      <c r="L39" s="124">
        <f>IF(RES_hhdet_tes!L39=0,"",RES_hhdet_tes!L39/RES_hhdet_fec!L39)</f>
        <v>0.7912489852484913</v>
      </c>
      <c r="M39" s="124">
        <f>IF(RES_hhdet_tes!M39=0,"",RES_hhdet_tes!M39/RES_hhdet_fec!M39)</f>
        <v>0.7931758351076108</v>
      </c>
      <c r="N39" s="124">
        <f>IF(RES_hhdet_tes!N39=0,"",RES_hhdet_tes!N39/RES_hhdet_fec!N39)</f>
        <v>0.79561430643088771</v>
      </c>
      <c r="O39" s="124">
        <f>IF(RES_hhdet_tes!O39=0,"",RES_hhdet_tes!O39/RES_hhdet_fec!O39)</f>
        <v>0.79864867684038721</v>
      </c>
      <c r="P39" s="124">
        <f>IF(RES_hhdet_tes!P39=0,"",RES_hhdet_tes!P39/RES_hhdet_fec!P39)</f>
        <v>0.80248742638872039</v>
      </c>
      <c r="Q39" s="124">
        <f>IF(RES_hhdet_tes!Q39=0,"",RES_hhdet_tes!Q39/RES_hhdet_fec!Q39)</f>
        <v>0.80429616593408992</v>
      </c>
      <c r="R39" s="124">
        <f>IF(RES_hhdet_tes!R39=0,"",RES_hhdet_tes!R39/RES_hhdet_fec!R39)</f>
        <v>0.80752696351295516</v>
      </c>
      <c r="S39" s="124">
        <f>IF(RES_hhdet_tes!S39=0,"",RES_hhdet_tes!S39/RES_hhdet_fec!S39)</f>
        <v>0.81342595752662994</v>
      </c>
      <c r="T39" s="124">
        <f>IF(RES_hhdet_tes!T39=0,"",RES_hhdet_tes!T39/RES_hhdet_fec!T39)</f>
        <v>0.82547263552361516</v>
      </c>
      <c r="U39" s="124">
        <f>IF(RES_hhdet_tes!U39=0,"",RES_hhdet_tes!U39/RES_hhdet_fec!U39)</f>
        <v>0.83821899317145299</v>
      </c>
      <c r="V39" s="124">
        <f>IF(RES_hhdet_tes!V39=0,"",RES_hhdet_tes!V39/RES_hhdet_fec!V39)</f>
        <v>0.85228463578648561</v>
      </c>
      <c r="W39" s="124">
        <f>IF(RES_hhdet_tes!W39=0,"",RES_hhdet_tes!W39/RES_hhdet_fec!W39)</f>
        <v>0.86335034515844933</v>
      </c>
      <c r="DA39" s="130" t="s">
        <v>1942</v>
      </c>
    </row>
    <row r="40" spans="1:105" ht="12" customHeight="1" x14ac:dyDescent="0.25">
      <c r="A40" s="97" t="s">
        <v>50</v>
      </c>
      <c r="B40" s="111" t="str">
        <f>IF(RES_hhdet_tes!B40=0,"",RES_hhdet_tes!B40/RES_hhdet_fec!B40)</f>
        <v/>
      </c>
      <c r="C40" s="111" t="str">
        <f>IF(RES_hhdet_tes!C40=0,"",RES_hhdet_tes!C40/RES_hhdet_fec!C40)</f>
        <v/>
      </c>
      <c r="D40" s="111" t="str">
        <f>IF(RES_hhdet_tes!D40=0,"",RES_hhdet_tes!D40/RES_hhdet_fec!D40)</f>
        <v/>
      </c>
      <c r="E40" s="111" t="str">
        <f>IF(RES_hhdet_tes!E40=0,"",RES_hhdet_tes!E40/RES_hhdet_fec!E40)</f>
        <v/>
      </c>
      <c r="F40" s="111" t="str">
        <f>IF(RES_hhdet_tes!F40=0,"",RES_hhdet_tes!F40/RES_hhdet_fec!F40)</f>
        <v/>
      </c>
      <c r="G40" s="111" t="str">
        <f>IF(RES_hhdet_tes!G40=0,"",RES_hhdet_tes!G40/RES_hhdet_fec!G40)</f>
        <v/>
      </c>
      <c r="H40" s="111" t="str">
        <f>IF(RES_hhdet_tes!H40=0,"",RES_hhdet_tes!H40/RES_hhdet_fec!H40)</f>
        <v/>
      </c>
      <c r="I40" s="111" t="str">
        <f>IF(RES_hhdet_tes!I40=0,"",RES_hhdet_tes!I40/RES_hhdet_fec!I40)</f>
        <v/>
      </c>
      <c r="J40" s="111" t="str">
        <f>IF(RES_hhdet_tes!J40=0,"",RES_hhdet_tes!J40/RES_hhdet_fec!J40)</f>
        <v/>
      </c>
      <c r="K40" s="111" t="str">
        <f>IF(RES_hhdet_tes!K40=0,"",RES_hhdet_tes!K40/RES_hhdet_fec!K40)</f>
        <v/>
      </c>
      <c r="L40" s="111" t="str">
        <f>IF(RES_hhdet_tes!L40=0,"",RES_hhdet_tes!L40/RES_hhdet_fec!L40)</f>
        <v/>
      </c>
      <c r="M40" s="111" t="str">
        <f>IF(RES_hhdet_tes!M40=0,"",RES_hhdet_tes!M40/RES_hhdet_fec!M40)</f>
        <v/>
      </c>
      <c r="N40" s="111" t="str">
        <f>IF(RES_hhdet_tes!N40=0,"",RES_hhdet_tes!N40/RES_hhdet_fec!N40)</f>
        <v/>
      </c>
      <c r="O40" s="111" t="str">
        <f>IF(RES_hhdet_tes!O40=0,"",RES_hhdet_tes!O40/RES_hhdet_fec!O40)</f>
        <v/>
      </c>
      <c r="P40" s="111" t="str">
        <f>IF(RES_hhdet_tes!P40=0,"",RES_hhdet_tes!P40/RES_hhdet_fec!P40)</f>
        <v/>
      </c>
      <c r="Q40" s="111" t="str">
        <f>IF(RES_hhdet_tes!Q40=0,"",RES_hhdet_tes!Q40/RES_hhdet_fec!Q40)</f>
        <v/>
      </c>
      <c r="R40" s="111" t="str">
        <f>IF(RES_hhdet_tes!R40=0,"",RES_hhdet_tes!R40/RES_hhdet_fec!R40)</f>
        <v/>
      </c>
      <c r="S40" s="111" t="str">
        <f>IF(RES_hhdet_tes!S40=0,"",RES_hhdet_tes!S40/RES_hhdet_fec!S40)</f>
        <v/>
      </c>
      <c r="T40" s="111" t="str">
        <f>IF(RES_hhdet_tes!T40=0,"",RES_hhdet_tes!T40/RES_hhdet_fec!T40)</f>
        <v/>
      </c>
      <c r="U40" s="111" t="str">
        <f>IF(RES_hhdet_tes!U40=0,"",RES_hhdet_tes!U40/RES_hhdet_fec!U40)</f>
        <v/>
      </c>
      <c r="V40" s="111" t="str">
        <f>IF(RES_hhdet_tes!V40=0,"",RES_hhdet_tes!V40/RES_hhdet_fec!V40)</f>
        <v/>
      </c>
      <c r="W40" s="111" t="str">
        <f>IF(RES_hhdet_tes!W40=0,"",RES_hhdet_tes!W40/RES_hhdet_fec!W40)</f>
        <v/>
      </c>
      <c r="DA40" s="63" t="s">
        <v>1943</v>
      </c>
    </row>
    <row r="41" spans="1:105" ht="12" customHeight="1" x14ac:dyDescent="0.25">
      <c r="A41" s="109" t="s">
        <v>120</v>
      </c>
      <c r="B41" s="45" t="str">
        <f>IF(RES_hhdet_tes!B41=0,"",RES_hhdet_tes!B41/RES_hhdet_fec!B41)</f>
        <v/>
      </c>
      <c r="C41" s="45" t="str">
        <f>IF(RES_hhdet_tes!C41=0,"",RES_hhdet_tes!C41/RES_hhdet_fec!C41)</f>
        <v/>
      </c>
      <c r="D41" s="45">
        <f>IF(RES_hhdet_tes!D41=0,"",RES_hhdet_tes!D41/RES_hhdet_fec!D41)</f>
        <v>0.78386384580279689</v>
      </c>
      <c r="E41" s="45">
        <f>IF(RES_hhdet_tes!E41=0,"",RES_hhdet_tes!E41/RES_hhdet_fec!E41)</f>
        <v>0.78443087611044005</v>
      </c>
      <c r="F41" s="45">
        <f>IF(RES_hhdet_tes!F41=0,"",RES_hhdet_tes!F41/RES_hhdet_fec!F41)</f>
        <v>0.78495646315588741</v>
      </c>
      <c r="G41" s="45">
        <f>IF(RES_hhdet_tes!G41=0,"",RES_hhdet_tes!G41/RES_hhdet_fec!G41)</f>
        <v>0.78567142621274666</v>
      </c>
      <c r="H41" s="45">
        <f>IF(RES_hhdet_tes!H41=0,"",RES_hhdet_tes!H41/RES_hhdet_fec!H41)</f>
        <v>0.78628127154724181</v>
      </c>
      <c r="I41" s="45">
        <f>IF(RES_hhdet_tes!I41=0,"",RES_hhdet_tes!I41/RES_hhdet_fec!I41)</f>
        <v>0.78712014410934816</v>
      </c>
      <c r="J41" s="45">
        <f>IF(RES_hhdet_tes!J41=0,"",RES_hhdet_tes!J41/RES_hhdet_fec!J41)</f>
        <v>0.78794951749019182</v>
      </c>
      <c r="K41" s="45">
        <f>IF(RES_hhdet_tes!K41=0,"",RES_hhdet_tes!K41/RES_hhdet_fec!K41)</f>
        <v>0.78919097736447219</v>
      </c>
      <c r="L41" s="45">
        <f>IF(RES_hhdet_tes!L41=0,"",RES_hhdet_tes!L41/RES_hhdet_fec!L41)</f>
        <v>0.7912489852484913</v>
      </c>
      <c r="M41" s="45">
        <f>IF(RES_hhdet_tes!M41=0,"",RES_hhdet_tes!M41/RES_hhdet_fec!M41)</f>
        <v>0.7931758351076108</v>
      </c>
      <c r="N41" s="45">
        <f>IF(RES_hhdet_tes!N41=0,"",RES_hhdet_tes!N41/RES_hhdet_fec!N41)</f>
        <v>0.79561430643088771</v>
      </c>
      <c r="O41" s="45">
        <f>IF(RES_hhdet_tes!O41=0,"",RES_hhdet_tes!O41/RES_hhdet_fec!O41)</f>
        <v>0.79864867684038721</v>
      </c>
      <c r="P41" s="45">
        <f>IF(RES_hhdet_tes!P41=0,"",RES_hhdet_tes!P41/RES_hhdet_fec!P41)</f>
        <v>0.80248742638872039</v>
      </c>
      <c r="Q41" s="45">
        <f>IF(RES_hhdet_tes!Q41=0,"",RES_hhdet_tes!Q41/RES_hhdet_fec!Q41)</f>
        <v>0.80429616593408992</v>
      </c>
      <c r="R41" s="45">
        <f>IF(RES_hhdet_tes!R41=0,"",RES_hhdet_tes!R41/RES_hhdet_fec!R41)</f>
        <v>0.80752696351295516</v>
      </c>
      <c r="S41" s="45">
        <f>IF(RES_hhdet_tes!S41=0,"",RES_hhdet_tes!S41/RES_hhdet_fec!S41)</f>
        <v>0.81342595752662994</v>
      </c>
      <c r="T41" s="45">
        <f>IF(RES_hhdet_tes!T41=0,"",RES_hhdet_tes!T41/RES_hhdet_fec!T41)</f>
        <v>0.82547263552361516</v>
      </c>
      <c r="U41" s="45">
        <f>IF(RES_hhdet_tes!U41=0,"",RES_hhdet_tes!U41/RES_hhdet_fec!U41)</f>
        <v>0.83821899317145299</v>
      </c>
      <c r="V41" s="45">
        <f>IF(RES_hhdet_tes!V41=0,"",RES_hhdet_tes!V41/RES_hhdet_fec!V41)</f>
        <v>0.85228463578648561</v>
      </c>
      <c r="W41" s="45">
        <f>IF(RES_hhdet_tes!W41=0,"",RES_hhdet_tes!W41/RES_hhdet_fec!W41)</f>
        <v>0.86335034515844933</v>
      </c>
      <c r="DA41" s="60" t="s">
        <v>1944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0.44294863855159083</v>
      </c>
      <c r="C43" s="119">
        <f>IF(RES_hhdet_tes!C43=0,"",RES_hhdet_tes!C43/RES_hhdet_fec!C43)</f>
        <v>0.44318123232748774</v>
      </c>
      <c r="D43" s="119">
        <f>IF(RES_hhdet_tes!D43=0,"",RES_hhdet_tes!D43/RES_hhdet_fec!D43)</f>
        <v>0.44317056414711736</v>
      </c>
      <c r="E43" s="119">
        <f>IF(RES_hhdet_tes!E43=0,"",RES_hhdet_tes!E43/RES_hhdet_fec!E43)</f>
        <v>0.44307639289973111</v>
      </c>
      <c r="F43" s="119">
        <f>IF(RES_hhdet_tes!F43=0,"",RES_hhdet_tes!F43/RES_hhdet_fec!F43)</f>
        <v>0.4438339318043002</v>
      </c>
      <c r="G43" s="119">
        <f>IF(RES_hhdet_tes!G43=0,"",RES_hhdet_tes!G43/RES_hhdet_fec!G43)</f>
        <v>0.44572131071782645</v>
      </c>
      <c r="H43" s="119">
        <f>IF(RES_hhdet_tes!H43=0,"",RES_hhdet_tes!H43/RES_hhdet_fec!H43)</f>
        <v>0.44673728922225686</v>
      </c>
      <c r="I43" s="119">
        <f>IF(RES_hhdet_tes!I43=0,"",RES_hhdet_tes!I43/RES_hhdet_fec!I43)</f>
        <v>0.44934114335027903</v>
      </c>
      <c r="J43" s="119">
        <f>IF(RES_hhdet_tes!J43=0,"",RES_hhdet_tes!J43/RES_hhdet_fec!J43)</f>
        <v>0.45044715078815245</v>
      </c>
      <c r="K43" s="119">
        <f>IF(RES_hhdet_tes!K43=0,"",RES_hhdet_tes!K43/RES_hhdet_fec!K43)</f>
        <v>0.45536089118614642</v>
      </c>
      <c r="L43" s="119">
        <f>IF(RES_hhdet_tes!L43=0,"",RES_hhdet_tes!L43/RES_hhdet_fec!L43)</f>
        <v>0.46338351064575861</v>
      </c>
      <c r="M43" s="119">
        <f>IF(RES_hhdet_tes!M43=0,"",RES_hhdet_tes!M43/RES_hhdet_fec!M43)</f>
        <v>0.48677713316334231</v>
      </c>
      <c r="N43" s="119">
        <f>IF(RES_hhdet_tes!N43=0,"",RES_hhdet_tes!N43/RES_hhdet_fec!N43)</f>
        <v>0.52566368006970632</v>
      </c>
      <c r="O43" s="119">
        <f>IF(RES_hhdet_tes!O43=0,"",RES_hhdet_tes!O43/RES_hhdet_fec!O43)</f>
        <v>0.57123673652519569</v>
      </c>
      <c r="P43" s="119">
        <f>IF(RES_hhdet_tes!P43=0,"",RES_hhdet_tes!P43/RES_hhdet_fec!P43)</f>
        <v>0.5733601293862105</v>
      </c>
      <c r="Q43" s="119">
        <f>IF(RES_hhdet_tes!Q43=0,"",RES_hhdet_tes!Q43/RES_hhdet_fec!Q43)</f>
        <v>0.57492991027234552</v>
      </c>
      <c r="R43" s="119">
        <f>IF(RES_hhdet_tes!R43=0,"",RES_hhdet_tes!R43/RES_hhdet_fec!R43)</f>
        <v>0.5768018202752061</v>
      </c>
      <c r="S43" s="119">
        <f>IF(RES_hhdet_tes!S43=0,"",RES_hhdet_tes!S43/RES_hhdet_fec!S43)</f>
        <v>0.57856210758958349</v>
      </c>
      <c r="T43" s="119">
        <f>IF(RES_hhdet_tes!T43=0,"",RES_hhdet_tes!T43/RES_hhdet_fec!T43)</f>
        <v>0.58111297172036769</v>
      </c>
      <c r="U43" s="119">
        <f>IF(RES_hhdet_tes!U43=0,"",RES_hhdet_tes!U43/RES_hhdet_fec!U43)</f>
        <v>0.58987709415611511</v>
      </c>
      <c r="V43" s="119">
        <f>IF(RES_hhdet_tes!V43=0,"",RES_hhdet_tes!V43/RES_hhdet_fec!V43)</f>
        <v>0.60232224223061148</v>
      </c>
      <c r="W43" s="119">
        <f>IF(RES_hhdet_tes!W43=0,"",RES_hhdet_tes!W43/RES_hhdet_fec!W43)</f>
        <v>0.61579253340518281</v>
      </c>
      <c r="DA43" s="129" t="s">
        <v>1945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0.43753027079053314</v>
      </c>
      <c r="C44" s="124">
        <f>IF(RES_hhdet_tes!C44=0,"",RES_hhdet_tes!C44/RES_hhdet_fec!C44)</f>
        <v>0.4381050240504894</v>
      </c>
      <c r="D44" s="124">
        <f>IF(RES_hhdet_tes!D44=0,"",RES_hhdet_tes!D44/RES_hhdet_fec!D44)</f>
        <v>0.43801758088449927</v>
      </c>
      <c r="E44" s="124">
        <f>IF(RES_hhdet_tes!E44=0,"",RES_hhdet_tes!E44/RES_hhdet_fec!E44)</f>
        <v>0.43794589391923333</v>
      </c>
      <c r="F44" s="124">
        <f>IF(RES_hhdet_tes!F44=0,"",RES_hhdet_tes!F44/RES_hhdet_fec!F44)</f>
        <v>0.43784402214366119</v>
      </c>
      <c r="G44" s="124">
        <f>IF(RES_hhdet_tes!G44=0,"",RES_hhdet_tes!G44/RES_hhdet_fec!G44)</f>
        <v>0.44089214971005625</v>
      </c>
      <c r="H44" s="124">
        <f>IF(RES_hhdet_tes!H44=0,"",RES_hhdet_tes!H44/RES_hhdet_fec!H44)</f>
        <v>0.44132186120979006</v>
      </c>
      <c r="I44" s="124">
        <f>IF(RES_hhdet_tes!I44=0,"",RES_hhdet_tes!I44/RES_hhdet_fec!I44)</f>
        <v>0.44369104729023934</v>
      </c>
      <c r="J44" s="124">
        <f>IF(RES_hhdet_tes!J44=0,"",RES_hhdet_tes!J44/RES_hhdet_fec!J44)</f>
        <v>0.44494001454436272</v>
      </c>
      <c r="K44" s="124">
        <f>IF(RES_hhdet_tes!K44=0,"",RES_hhdet_tes!K44/RES_hhdet_fec!K44)</f>
        <v>0.44974372111749711</v>
      </c>
      <c r="L44" s="124">
        <f>IF(RES_hhdet_tes!L44=0,"",RES_hhdet_tes!L44/RES_hhdet_fec!L44)</f>
        <v>0.45858990486892925</v>
      </c>
      <c r="M44" s="124">
        <f>IF(RES_hhdet_tes!M44=0,"",RES_hhdet_tes!M44/RES_hhdet_fec!M44)</f>
        <v>0.48223305587444809</v>
      </c>
      <c r="N44" s="124">
        <f>IF(RES_hhdet_tes!N44=0,"",RES_hhdet_tes!N44/RES_hhdet_fec!N44)</f>
        <v>0.52242385404284375</v>
      </c>
      <c r="O44" s="124">
        <f>IF(RES_hhdet_tes!O44=0,"",RES_hhdet_tes!O44/RES_hhdet_fec!O44)</f>
        <v>0.56912645774130244</v>
      </c>
      <c r="P44" s="124">
        <f>IF(RES_hhdet_tes!P44=0,"",RES_hhdet_tes!P44/RES_hhdet_fec!P44)</f>
        <v>0.57104920458430997</v>
      </c>
      <c r="Q44" s="124">
        <f>IF(RES_hhdet_tes!Q44=0,"",RES_hhdet_tes!Q44/RES_hhdet_fec!Q44)</f>
        <v>0.57246126937387221</v>
      </c>
      <c r="R44" s="124">
        <f>IF(RES_hhdet_tes!R44=0,"",RES_hhdet_tes!R44/RES_hhdet_fec!R44)</f>
        <v>0.57378711948193883</v>
      </c>
      <c r="S44" s="124">
        <f>IF(RES_hhdet_tes!S44=0,"",RES_hhdet_tes!S44/RES_hhdet_fec!S44)</f>
        <v>0.57514463942835603</v>
      </c>
      <c r="T44" s="124">
        <f>IF(RES_hhdet_tes!T44=0,"",RES_hhdet_tes!T44/RES_hhdet_fec!T44)</f>
        <v>0.57702342850618515</v>
      </c>
      <c r="U44" s="124">
        <f>IF(RES_hhdet_tes!U44=0,"",RES_hhdet_tes!U44/RES_hhdet_fec!U44)</f>
        <v>0.58509015662374508</v>
      </c>
      <c r="V44" s="124">
        <f>IF(RES_hhdet_tes!V44=0,"",RES_hhdet_tes!V44/RES_hhdet_fec!V44)</f>
        <v>0.59715378758126936</v>
      </c>
      <c r="W44" s="124">
        <f>IF(RES_hhdet_tes!W44=0,"",RES_hhdet_tes!W44/RES_hhdet_fec!W44)</f>
        <v>0.60809262649861284</v>
      </c>
      <c r="DA44" s="130" t="s">
        <v>1946</v>
      </c>
    </row>
    <row r="45" spans="1:105" ht="12" customHeight="1" x14ac:dyDescent="0.25">
      <c r="A45" s="97" t="s">
        <v>216</v>
      </c>
      <c r="B45" s="111">
        <f>IF(RES_hhdet_tes!B45=0,"",RES_hhdet_tes!B45/RES_hhdet_fec!B45)</f>
        <v>0.43165582894995252</v>
      </c>
      <c r="C45" s="111">
        <f>IF(RES_hhdet_tes!C45=0,"",RES_hhdet_tes!C45/RES_hhdet_fec!C45)</f>
        <v>0.43237951240190209</v>
      </c>
      <c r="D45" s="111">
        <f>IF(RES_hhdet_tes!D45=0,"",RES_hhdet_tes!D45/RES_hhdet_fec!D45)</f>
        <v>0.43244548155284585</v>
      </c>
      <c r="E45" s="111">
        <f>IF(RES_hhdet_tes!E45=0,"",RES_hhdet_tes!E45/RES_hhdet_fec!E45)</f>
        <v>0.43250311785627665</v>
      </c>
      <c r="F45" s="111">
        <f>IF(RES_hhdet_tes!F45=0,"",RES_hhdet_tes!F45/RES_hhdet_fec!F45)</f>
        <v>0.43257088176227265</v>
      </c>
      <c r="G45" s="111">
        <f>IF(RES_hhdet_tes!G45=0,"",RES_hhdet_tes!G45/RES_hhdet_fec!G45)</f>
        <v>0.43565700378407085</v>
      </c>
      <c r="H45" s="111">
        <f>IF(RES_hhdet_tes!H45=0,"",RES_hhdet_tes!H45/RES_hhdet_fec!H45)</f>
        <v>0.43623211898097419</v>
      </c>
      <c r="I45" s="111">
        <f>IF(RES_hhdet_tes!I45=0,"",RES_hhdet_tes!I45/RES_hhdet_fec!I45)</f>
        <v>0.4387064583649245</v>
      </c>
      <c r="J45" s="111">
        <f>IF(RES_hhdet_tes!J45=0,"",RES_hhdet_tes!J45/RES_hhdet_fec!J45)</f>
        <v>0.44002672529879522</v>
      </c>
      <c r="K45" s="111">
        <f>IF(RES_hhdet_tes!K45=0,"",RES_hhdet_tes!K45/RES_hhdet_fec!K45)</f>
        <v>0.44491453534027703</v>
      </c>
      <c r="L45" s="111">
        <f>IF(RES_hhdet_tes!L45=0,"",RES_hhdet_tes!L45/RES_hhdet_fec!L45)</f>
        <v>0.45377501348435356</v>
      </c>
      <c r="M45" s="111">
        <f>IF(RES_hhdet_tes!M45=0,"",RES_hhdet_tes!M45/RES_hhdet_fec!M45)</f>
        <v>0.47751125251270204</v>
      </c>
      <c r="N45" s="111">
        <f>IF(RES_hhdet_tes!N45=0,"",RES_hhdet_tes!N45/RES_hhdet_fec!N45)</f>
        <v>0.51774151046797878</v>
      </c>
      <c r="O45" s="111">
        <f>IF(RES_hhdet_tes!O45=0,"",RES_hhdet_tes!O45/RES_hhdet_fec!O45)</f>
        <v>0.56463593140483892</v>
      </c>
      <c r="P45" s="111">
        <f>IF(RES_hhdet_tes!P45=0,"",RES_hhdet_tes!P45/RES_hhdet_fec!P45)</f>
        <v>0.56663228216641659</v>
      </c>
      <c r="Q45" s="111">
        <f>IF(RES_hhdet_tes!Q45=0,"",RES_hhdet_tes!Q45/RES_hhdet_fec!Q45)</f>
        <v>0.56807623434835397</v>
      </c>
      <c r="R45" s="111">
        <f>IF(RES_hhdet_tes!R45=0,"",RES_hhdet_tes!R45/RES_hhdet_fec!R45)</f>
        <v>0.56941581013409981</v>
      </c>
      <c r="S45" s="111">
        <f>IF(RES_hhdet_tes!S45=0,"",RES_hhdet_tes!S45/RES_hhdet_fec!S45)</f>
        <v>0.57080683724507919</v>
      </c>
      <c r="T45" s="111">
        <f>IF(RES_hhdet_tes!T45=0,"",RES_hhdet_tes!T45/RES_hhdet_fec!T45)</f>
        <v>0.57271681645145267</v>
      </c>
      <c r="U45" s="111">
        <f>IF(RES_hhdet_tes!U45=0,"",RES_hhdet_tes!U45/RES_hhdet_fec!U45)</f>
        <v>0.58082120278325899</v>
      </c>
      <c r="V45" s="111">
        <f>IF(RES_hhdet_tes!V45=0,"",RES_hhdet_tes!V45/RES_hhdet_fec!V45)</f>
        <v>0.59298314634920668</v>
      </c>
      <c r="W45" s="111">
        <f>IF(RES_hhdet_tes!W45=0,"",RES_hhdet_tes!W45/RES_hhdet_fec!W45)</f>
        <v>0.60394622168745604</v>
      </c>
      <c r="DA45" s="63" t="s">
        <v>1947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DA46" s="63" t="s">
        <v>1948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1.8998925920708361</v>
      </c>
      <c r="C47" s="124">
        <f>IF(RES_hhdet_tes!C47=0,"",RES_hhdet_tes!C47/RES_hhdet_fec!C47)</f>
        <v>1.9802275644612977</v>
      </c>
      <c r="D47" s="124">
        <f>IF(RES_hhdet_tes!D47=0,"",RES_hhdet_tes!D47/RES_hhdet_fec!D47)</f>
        <v>2.0650139967938554</v>
      </c>
      <c r="E47" s="124">
        <f>IF(RES_hhdet_tes!E47=0,"",RES_hhdet_tes!E47/RES_hhdet_fec!E47)</f>
        <v>2.1030681207457507</v>
      </c>
      <c r="F47" s="124">
        <f>IF(RES_hhdet_tes!F47=0,"",RES_hhdet_tes!F47/RES_hhdet_fec!F47)</f>
        <v>2.1508927388073884</v>
      </c>
      <c r="G47" s="124">
        <f>IF(RES_hhdet_tes!G47=0,"",RES_hhdet_tes!G47/RES_hhdet_fec!G47)</f>
        <v>2.2613425044971733</v>
      </c>
      <c r="H47" s="124">
        <f>IF(RES_hhdet_tes!H47=0,"",RES_hhdet_tes!H47/RES_hhdet_fec!H47)</f>
        <v>2.4951796466428147</v>
      </c>
      <c r="I47" s="124">
        <f>IF(RES_hhdet_tes!I47=0,"",RES_hhdet_tes!I47/RES_hhdet_fec!I47)</f>
        <v>2.7048461654483726</v>
      </c>
      <c r="J47" s="124">
        <f>IF(RES_hhdet_tes!J47=0,"",RES_hhdet_tes!J47/RES_hhdet_fec!J47)</f>
        <v>2.7584067758805721</v>
      </c>
      <c r="K47" s="124">
        <f>IF(RES_hhdet_tes!K47=0,"",RES_hhdet_tes!K47/RES_hhdet_fec!K47)</f>
        <v>2.914352383031225</v>
      </c>
      <c r="L47" s="124">
        <f>IF(RES_hhdet_tes!L47=0,"",RES_hhdet_tes!L47/RES_hhdet_fec!L47)</f>
        <v>3.1113263279185728</v>
      </c>
      <c r="M47" s="124">
        <f>IF(RES_hhdet_tes!M47=0,"",RES_hhdet_tes!M47/RES_hhdet_fec!M47)</f>
        <v>3.2443388541424634</v>
      </c>
      <c r="N47" s="124">
        <f>IF(RES_hhdet_tes!N47=0,"",RES_hhdet_tes!N47/RES_hhdet_fec!N47)</f>
        <v>3.4463432506182854</v>
      </c>
      <c r="O47" s="124">
        <f>IF(RES_hhdet_tes!O47=0,"",RES_hhdet_tes!O47/RES_hhdet_fec!O47)</f>
        <v>3.6081385290299517</v>
      </c>
      <c r="P47" s="124">
        <f>IF(RES_hhdet_tes!P47=0,"",RES_hhdet_tes!P47/RES_hhdet_fec!P47)</f>
        <v>3.7196774007044091</v>
      </c>
      <c r="Q47" s="124">
        <f>IF(RES_hhdet_tes!Q47=0,"",RES_hhdet_tes!Q47/RES_hhdet_fec!Q47)</f>
        <v>3.781105138341931</v>
      </c>
      <c r="R47" s="124">
        <f>IF(RES_hhdet_tes!R47=0,"",RES_hhdet_tes!R47/RES_hhdet_fec!R47)</f>
        <v>3.8026761392829114</v>
      </c>
      <c r="S47" s="124">
        <f>IF(RES_hhdet_tes!S47=0,"",RES_hhdet_tes!S47/RES_hhdet_fec!S47)</f>
        <v>3.8259623584334168</v>
      </c>
      <c r="T47" s="124">
        <f>IF(RES_hhdet_tes!T47=0,"",RES_hhdet_tes!T47/RES_hhdet_fec!T47)</f>
        <v>3.8573942874655733</v>
      </c>
      <c r="U47" s="124">
        <f>IF(RES_hhdet_tes!U47=0,"",RES_hhdet_tes!U47/RES_hhdet_fec!U47)</f>
        <v>3.9250665056157619</v>
      </c>
      <c r="V47" s="124">
        <f>IF(RES_hhdet_tes!V47=0,"",RES_hhdet_tes!V47/RES_hhdet_fec!V47)</f>
        <v>4.1220905151497629</v>
      </c>
      <c r="W47" s="124">
        <f>IF(RES_hhdet_tes!W47=0,"",RES_hhdet_tes!W47/RES_hhdet_fec!W47)</f>
        <v>4.3338775015986517</v>
      </c>
      <c r="DA47" s="130" t="s">
        <v>1949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1.8998925920708361</v>
      </c>
      <c r="C48" s="111">
        <f>IF(RES_hhdet_tes!C48=0,"",RES_hhdet_tes!C48/RES_hhdet_fec!C48)</f>
        <v>1.9802275644612977</v>
      </c>
      <c r="D48" s="111">
        <f>IF(RES_hhdet_tes!D48=0,"",RES_hhdet_tes!D48/RES_hhdet_fec!D48)</f>
        <v>2.0650139967938554</v>
      </c>
      <c r="E48" s="111">
        <f>IF(RES_hhdet_tes!E48=0,"",RES_hhdet_tes!E48/RES_hhdet_fec!E48)</f>
        <v>2.1030681207457507</v>
      </c>
      <c r="F48" s="111">
        <f>IF(RES_hhdet_tes!F48=0,"",RES_hhdet_tes!F48/RES_hhdet_fec!F48)</f>
        <v>2.1508927388073884</v>
      </c>
      <c r="G48" s="111">
        <f>IF(RES_hhdet_tes!G48=0,"",RES_hhdet_tes!G48/RES_hhdet_fec!G48)</f>
        <v>2.2613425044971733</v>
      </c>
      <c r="H48" s="111">
        <f>IF(RES_hhdet_tes!H48=0,"",RES_hhdet_tes!H48/RES_hhdet_fec!H48)</f>
        <v>2.4951796466428147</v>
      </c>
      <c r="I48" s="111">
        <f>IF(RES_hhdet_tes!I48=0,"",RES_hhdet_tes!I48/RES_hhdet_fec!I48)</f>
        <v>2.7048461654483726</v>
      </c>
      <c r="J48" s="111">
        <f>IF(RES_hhdet_tes!J48=0,"",RES_hhdet_tes!J48/RES_hhdet_fec!J48)</f>
        <v>2.7584067758805721</v>
      </c>
      <c r="K48" s="111">
        <f>IF(RES_hhdet_tes!K48=0,"",RES_hhdet_tes!K48/RES_hhdet_fec!K48)</f>
        <v>2.914352383031225</v>
      </c>
      <c r="L48" s="111">
        <f>IF(RES_hhdet_tes!L48=0,"",RES_hhdet_tes!L48/RES_hhdet_fec!L48)</f>
        <v>3.1113263279185728</v>
      </c>
      <c r="M48" s="111">
        <f>IF(RES_hhdet_tes!M48=0,"",RES_hhdet_tes!M48/RES_hhdet_fec!M48)</f>
        <v>3.2443388541424634</v>
      </c>
      <c r="N48" s="111">
        <f>IF(RES_hhdet_tes!N48=0,"",RES_hhdet_tes!N48/RES_hhdet_fec!N48)</f>
        <v>3.4463432506182854</v>
      </c>
      <c r="O48" s="111">
        <f>IF(RES_hhdet_tes!O48=0,"",RES_hhdet_tes!O48/RES_hhdet_fec!O48)</f>
        <v>3.6081385290299517</v>
      </c>
      <c r="P48" s="111">
        <f>IF(RES_hhdet_tes!P48=0,"",RES_hhdet_tes!P48/RES_hhdet_fec!P48)</f>
        <v>3.7196774007044091</v>
      </c>
      <c r="Q48" s="111">
        <f>IF(RES_hhdet_tes!Q48=0,"",RES_hhdet_tes!Q48/RES_hhdet_fec!Q48)</f>
        <v>3.781105138341931</v>
      </c>
      <c r="R48" s="111">
        <f>IF(RES_hhdet_tes!R48=0,"",RES_hhdet_tes!R48/RES_hhdet_fec!R48)</f>
        <v>3.8026761392829114</v>
      </c>
      <c r="S48" s="111">
        <f>IF(RES_hhdet_tes!S48=0,"",RES_hhdet_tes!S48/RES_hhdet_fec!S48)</f>
        <v>3.8259623584334168</v>
      </c>
      <c r="T48" s="111">
        <f>IF(RES_hhdet_tes!T48=0,"",RES_hhdet_tes!T48/RES_hhdet_fec!T48)</f>
        <v>3.8573942874655733</v>
      </c>
      <c r="U48" s="111">
        <f>IF(RES_hhdet_tes!U48=0,"",RES_hhdet_tes!U48/RES_hhdet_fec!U48)</f>
        <v>3.9250665056157619</v>
      </c>
      <c r="V48" s="111">
        <f>IF(RES_hhdet_tes!V48=0,"",RES_hhdet_tes!V48/RES_hhdet_fec!V48)</f>
        <v>4.1220905151497629</v>
      </c>
      <c r="W48" s="111">
        <f>IF(RES_hhdet_tes!W48=0,"",RES_hhdet_tes!W48/RES_hhdet_fec!W48)</f>
        <v>4.3338775015986517</v>
      </c>
      <c r="DA48" s="63" t="s">
        <v>1950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0.49645064929131499</v>
      </c>
      <c r="C49" s="124">
        <f>IF(RES_hhdet_tes!C49=0,"",RES_hhdet_tes!C49/RES_hhdet_fec!C49)</f>
        <v>0.49670581349882581</v>
      </c>
      <c r="D49" s="124">
        <f>IF(RES_hhdet_tes!D49=0,"",RES_hhdet_tes!D49/RES_hhdet_fec!D49)</f>
        <v>0.49724623296328974</v>
      </c>
      <c r="E49" s="124">
        <f>IF(RES_hhdet_tes!E49=0,"",RES_hhdet_tes!E49/RES_hhdet_fec!E49)</f>
        <v>0.49839440062834789</v>
      </c>
      <c r="F49" s="124">
        <f>IF(RES_hhdet_tes!F49=0,"",RES_hhdet_tes!F49/RES_hhdet_fec!F49)</f>
        <v>0.50177167853801397</v>
      </c>
      <c r="G49" s="124">
        <f>IF(RES_hhdet_tes!G49=0,"",RES_hhdet_tes!G49/RES_hhdet_fec!G49)</f>
        <v>0.5015266048762288</v>
      </c>
      <c r="H49" s="124">
        <f>IF(RES_hhdet_tes!H49=0,"",RES_hhdet_tes!H49/RES_hhdet_fec!H49)</f>
        <v>0.50506776023429234</v>
      </c>
      <c r="I49" s="124">
        <f>IF(RES_hhdet_tes!I49=0,"",RES_hhdet_tes!I49/RES_hhdet_fec!I49)</f>
        <v>0.50804092739325912</v>
      </c>
      <c r="J49" s="124">
        <f>IF(RES_hhdet_tes!J49=0,"",RES_hhdet_tes!J49/RES_hhdet_fec!J49)</f>
        <v>0.51168535815003802</v>
      </c>
      <c r="K49" s="124">
        <f>IF(RES_hhdet_tes!K49=0,"",RES_hhdet_tes!K49/RES_hhdet_fec!K49)</f>
        <v>0.51551927544698473</v>
      </c>
      <c r="L49" s="124">
        <f>IF(RES_hhdet_tes!L49=0,"",RES_hhdet_tes!L49/RES_hhdet_fec!L49)</f>
        <v>0.52063250519699078</v>
      </c>
      <c r="M49" s="124">
        <f>IF(RES_hhdet_tes!M49=0,"",RES_hhdet_tes!M49/RES_hhdet_fec!M49)</f>
        <v>0.5296756880401593</v>
      </c>
      <c r="N49" s="124">
        <f>IF(RES_hhdet_tes!N49=0,"",RES_hhdet_tes!N49/RES_hhdet_fec!N49)</f>
        <v>0.547178526064523</v>
      </c>
      <c r="O49" s="124">
        <f>IF(RES_hhdet_tes!O49=0,"",RES_hhdet_tes!O49/RES_hhdet_fec!O49)</f>
        <v>0.57023131374139002</v>
      </c>
      <c r="P49" s="124">
        <f>IF(RES_hhdet_tes!P49=0,"",RES_hhdet_tes!P49/RES_hhdet_fec!P49)</f>
        <v>0.57191771539404102</v>
      </c>
      <c r="Q49" s="124">
        <f>IF(RES_hhdet_tes!Q49=0,"",RES_hhdet_tes!Q49/RES_hhdet_fec!Q49)</f>
        <v>0.57409394780624434</v>
      </c>
      <c r="R49" s="124">
        <f>IF(RES_hhdet_tes!R49=0,"",RES_hhdet_tes!R49/RES_hhdet_fec!R49)</f>
        <v>0.58180787897335673</v>
      </c>
      <c r="S49" s="124">
        <f>IF(RES_hhdet_tes!S49=0,"",RES_hhdet_tes!S49/RES_hhdet_fec!S49)</f>
        <v>0.58799183917910713</v>
      </c>
      <c r="T49" s="124">
        <f>IF(RES_hhdet_tes!T49=0,"",RES_hhdet_tes!T49/RES_hhdet_fec!T49)</f>
        <v>0.59268489878967456</v>
      </c>
      <c r="U49" s="124">
        <f>IF(RES_hhdet_tes!U49=0,"",RES_hhdet_tes!U49/RES_hhdet_fec!U49)</f>
        <v>0.60777268010642604</v>
      </c>
      <c r="V49" s="124">
        <f>IF(RES_hhdet_tes!V49=0,"",RES_hhdet_tes!V49/RES_hhdet_fec!V49)</f>
        <v>0.62428261749693481</v>
      </c>
      <c r="W49" s="124">
        <f>IF(RES_hhdet_tes!W49=0,"",RES_hhdet_tes!W49/RES_hhdet_fec!W49)</f>
        <v>0.69433083845567634</v>
      </c>
      <c r="DA49" s="130" t="s">
        <v>1951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0.49277343032443904</v>
      </c>
      <c r="C50" s="111">
        <f>IF(RES_hhdet_tes!C50=0,"",RES_hhdet_tes!C50/RES_hhdet_fec!C50)</f>
        <v>0.49300597216515096</v>
      </c>
      <c r="D50" s="111">
        <f>IF(RES_hhdet_tes!D50=0,"",RES_hhdet_tes!D50/RES_hhdet_fec!D50)</f>
        <v>0.49349895834755497</v>
      </c>
      <c r="E50" s="111">
        <f>IF(RES_hhdet_tes!E50=0,"",RES_hhdet_tes!E50/RES_hhdet_fec!E50)</f>
        <v>0.49463785773544011</v>
      </c>
      <c r="F50" s="111">
        <f>IF(RES_hhdet_tes!F50=0,"",RES_hhdet_tes!F50/RES_hhdet_fec!F50)</f>
        <v>0.49719384073506162</v>
      </c>
      <c r="G50" s="111">
        <f>IF(RES_hhdet_tes!G50=0,"",RES_hhdet_tes!G50/RES_hhdet_fec!G50)</f>
        <v>0.49803980217259608</v>
      </c>
      <c r="H50" s="111">
        <f>IF(RES_hhdet_tes!H50=0,"",RES_hhdet_tes!H50/RES_hhdet_fec!H50)</f>
        <v>0.50090038227161138</v>
      </c>
      <c r="I50" s="111">
        <f>IF(RES_hhdet_tes!I50=0,"",RES_hhdet_tes!I50/RES_hhdet_fec!I50)</f>
        <v>0.50369343673144518</v>
      </c>
      <c r="J50" s="111">
        <f>IF(RES_hhdet_tes!J50=0,"",RES_hhdet_tes!J50/RES_hhdet_fec!J50)</f>
        <v>0.50762768822494053</v>
      </c>
      <c r="K50" s="111">
        <f>IF(RES_hhdet_tes!K50=0,"",RES_hhdet_tes!K50/RES_hhdet_fec!K50)</f>
        <v>0.51156566020491656</v>
      </c>
      <c r="L50" s="111">
        <f>IF(RES_hhdet_tes!L50=0,"",RES_hhdet_tes!L50/RES_hhdet_fec!L50)</f>
        <v>0.51609257636598194</v>
      </c>
      <c r="M50" s="111">
        <f>IF(RES_hhdet_tes!M50=0,"",RES_hhdet_tes!M50/RES_hhdet_fec!M50)</f>
        <v>0.52550490686176898</v>
      </c>
      <c r="N50" s="111">
        <f>IF(RES_hhdet_tes!N50=0,"",RES_hhdet_tes!N50/RES_hhdet_fec!N50)</f>
        <v>0.54337578415856436</v>
      </c>
      <c r="O50" s="111">
        <f>IF(RES_hhdet_tes!O50=0,"",RES_hhdet_tes!O50/RES_hhdet_fec!O50)</f>
        <v>0.56688672334059786</v>
      </c>
      <c r="P50" s="111">
        <f>IF(RES_hhdet_tes!P50=0,"",RES_hhdet_tes!P50/RES_hhdet_fec!P50)</f>
        <v>0.56840801591339063</v>
      </c>
      <c r="Q50" s="111">
        <f>IF(RES_hhdet_tes!Q50=0,"",RES_hhdet_tes!Q50/RES_hhdet_fec!Q50)</f>
        <v>0.57070622528922854</v>
      </c>
      <c r="R50" s="111">
        <f>IF(RES_hhdet_tes!R50=0,"",RES_hhdet_tes!R50/RES_hhdet_fec!R50)</f>
        <v>0.57825788046177995</v>
      </c>
      <c r="S50" s="111">
        <f>IF(RES_hhdet_tes!S50=0,"",RES_hhdet_tes!S50/RES_hhdet_fec!S50)</f>
        <v>0.58412303328212534</v>
      </c>
      <c r="T50" s="111">
        <f>IF(RES_hhdet_tes!T50=0,"",RES_hhdet_tes!T50/RES_hhdet_fec!T50)</f>
        <v>0.58799505175700972</v>
      </c>
      <c r="U50" s="111">
        <f>IF(RES_hhdet_tes!U50=0,"",RES_hhdet_tes!U50/RES_hhdet_fec!U50)</f>
        <v>0.59438686953492748</v>
      </c>
      <c r="V50" s="111">
        <f>IF(RES_hhdet_tes!V50=0,"",RES_hhdet_tes!V50/RES_hhdet_fec!V50)</f>
        <v>0.60404959305409234</v>
      </c>
      <c r="W50" s="111">
        <f>IF(RES_hhdet_tes!W50=0,"",RES_hhdet_tes!W50/RES_hhdet_fec!W50)</f>
        <v>0.63475912021870151</v>
      </c>
      <c r="DA50" s="63" t="s">
        <v>1952</v>
      </c>
    </row>
    <row r="51" spans="1:105" ht="12" customHeight="1" x14ac:dyDescent="0.25">
      <c r="A51" s="97" t="s">
        <v>137</v>
      </c>
      <c r="B51" s="111">
        <f>IF(RES_hhdet_tes!B51=0,"",RES_hhdet_tes!B51/RES_hhdet_fec!B51)</f>
        <v>0.61787849528617234</v>
      </c>
      <c r="C51" s="111">
        <f>IF(RES_hhdet_tes!C51=0,"",RES_hhdet_tes!C51/RES_hhdet_fec!C51)</f>
        <v>0.58156785867117566</v>
      </c>
      <c r="D51" s="111">
        <f>IF(RES_hhdet_tes!D51=0,"",RES_hhdet_tes!D51/RES_hhdet_fec!D51)</f>
        <v>0.58723564456335697</v>
      </c>
      <c r="E51" s="111">
        <f>IF(RES_hhdet_tes!E51=0,"",RES_hhdet_tes!E51/RES_hhdet_fec!E51)</f>
        <v>0.59793325581150758</v>
      </c>
      <c r="F51" s="111">
        <f>IF(RES_hhdet_tes!F51=0,"",RES_hhdet_tes!F51/RES_hhdet_fec!F51)</f>
        <v>0.59659169949518831</v>
      </c>
      <c r="G51" s="111">
        <f>IF(RES_hhdet_tes!G51=0,"",RES_hhdet_tes!G51/RES_hhdet_fec!G51)</f>
        <v>0.62223744196905162</v>
      </c>
      <c r="H51" s="111">
        <f>IF(RES_hhdet_tes!H51=0,"",RES_hhdet_tes!H51/RES_hhdet_fec!H51)</f>
        <v>0.61427467455329254</v>
      </c>
      <c r="I51" s="111">
        <f>IF(RES_hhdet_tes!I51=0,"",RES_hhdet_tes!I51/RES_hhdet_fec!I51)</f>
        <v>0.6243392486231969</v>
      </c>
      <c r="J51" s="111">
        <f>IF(RES_hhdet_tes!J51=0,"",RES_hhdet_tes!J51/RES_hhdet_fec!J51)</f>
        <v>0.63102803480979863</v>
      </c>
      <c r="K51" s="111">
        <f>IF(RES_hhdet_tes!K51=0,"",RES_hhdet_tes!K51/RES_hhdet_fec!K51)</f>
        <v>0.63002124768692547</v>
      </c>
      <c r="L51" s="111">
        <f>IF(RES_hhdet_tes!L51=0,"",RES_hhdet_tes!L51/RES_hhdet_fec!L51)</f>
        <v>0.63760356287961528</v>
      </c>
      <c r="M51" s="111">
        <f>IF(RES_hhdet_tes!M51=0,"",RES_hhdet_tes!M51/RES_hhdet_fec!M51)</f>
        <v>0.64834277518663297</v>
      </c>
      <c r="N51" s="111">
        <f>IF(RES_hhdet_tes!N51=0,"",RES_hhdet_tes!N51/RES_hhdet_fec!N51)</f>
        <v>0.66972233267811665</v>
      </c>
      <c r="O51" s="111">
        <f>IF(RES_hhdet_tes!O51=0,"",RES_hhdet_tes!O51/RES_hhdet_fec!O51)</f>
        <v>0.67646863565871129</v>
      </c>
      <c r="P51" s="111">
        <f>IF(RES_hhdet_tes!P51=0,"",RES_hhdet_tes!P51/RES_hhdet_fec!P51)</f>
        <v>0.67572721417734316</v>
      </c>
      <c r="Q51" s="111">
        <f>IF(RES_hhdet_tes!Q51=0,"",RES_hhdet_tes!Q51/RES_hhdet_fec!Q51)</f>
        <v>0.66695073304087882</v>
      </c>
      <c r="R51" s="111">
        <f>IF(RES_hhdet_tes!R51=0,"",RES_hhdet_tes!R51/RES_hhdet_fec!R51)</f>
        <v>0.65600114221894668</v>
      </c>
      <c r="S51" s="111">
        <f>IF(RES_hhdet_tes!S51=0,"",RES_hhdet_tes!S51/RES_hhdet_fec!S51)</f>
        <v>0.66329355166146997</v>
      </c>
      <c r="T51" s="111">
        <f>IF(RES_hhdet_tes!T51=0,"",RES_hhdet_tes!T51/RES_hhdet_fec!T51)</f>
        <v>0.65549017858701109</v>
      </c>
      <c r="U51" s="111">
        <f>IF(RES_hhdet_tes!U51=0,"",RES_hhdet_tes!U51/RES_hhdet_fec!U51)</f>
        <v>0.65713825340433396</v>
      </c>
      <c r="V51" s="111">
        <f>IF(RES_hhdet_tes!V51=0,"",RES_hhdet_tes!V51/RES_hhdet_fec!V51)</f>
        <v>0.68258460938371357</v>
      </c>
      <c r="W51" s="111">
        <f>IF(RES_hhdet_tes!W51=0,"",RES_hhdet_tes!W51/RES_hhdet_fec!W51)</f>
        <v>0.68194544032184901</v>
      </c>
      <c r="DA51" s="63" t="s">
        <v>1953</v>
      </c>
    </row>
    <row r="52" spans="1:105" ht="12" customHeight="1" x14ac:dyDescent="0.25">
      <c r="A52" s="100" t="s">
        <v>216</v>
      </c>
      <c r="B52" s="112">
        <f>IF(RES_hhdet_tes!B52=0,"",RES_hhdet_tes!B52/RES_hhdet_fec!B52)</f>
        <v>0.49277343032443904</v>
      </c>
      <c r="C52" s="112">
        <f>IF(RES_hhdet_tes!C52=0,"",RES_hhdet_tes!C52/RES_hhdet_fec!C52)</f>
        <v>0.49277343032443904</v>
      </c>
      <c r="D52" s="112">
        <f>IF(RES_hhdet_tes!D52=0,"",RES_hhdet_tes!D52/RES_hhdet_fec!D52)</f>
        <v>0.49355287953772453</v>
      </c>
      <c r="E52" s="112">
        <f>IF(RES_hhdet_tes!E52=0,"",RES_hhdet_tes!E52/RES_hhdet_fec!E52)</f>
        <v>0.49401914920398032</v>
      </c>
      <c r="F52" s="112">
        <f>IF(RES_hhdet_tes!F52=0,"",RES_hhdet_tes!F52/RES_hhdet_fec!F52)</f>
        <v>0.4940871679796312</v>
      </c>
      <c r="G52" s="112">
        <f>IF(RES_hhdet_tes!G52=0,"",RES_hhdet_tes!G52/RES_hhdet_fec!G52)</f>
        <v>0.49824302955252686</v>
      </c>
      <c r="H52" s="112">
        <f>IF(RES_hhdet_tes!H52=0,"",RES_hhdet_tes!H52/RES_hhdet_fec!H52)</f>
        <v>0.49861636088952366</v>
      </c>
      <c r="I52" s="112">
        <f>IF(RES_hhdet_tes!I52=0,"",RES_hhdet_tes!I52/RES_hhdet_fec!I52)</f>
        <v>0.50596500811744693</v>
      </c>
      <c r="J52" s="112">
        <f>IF(RES_hhdet_tes!J52=0,"",RES_hhdet_tes!J52/RES_hhdet_fec!J52)</f>
        <v>0.51077940686667234</v>
      </c>
      <c r="K52" s="112">
        <f>IF(RES_hhdet_tes!K52=0,"",RES_hhdet_tes!K52/RES_hhdet_fec!K52)</f>
        <v>0.51154011111647391</v>
      </c>
      <c r="L52" s="112">
        <f>IF(RES_hhdet_tes!L52=0,"",RES_hhdet_tes!L52/RES_hhdet_fec!L52)</f>
        <v>0.51307168821100391</v>
      </c>
      <c r="M52" s="112">
        <f>IF(RES_hhdet_tes!M52=0,"",RES_hhdet_tes!M52/RES_hhdet_fec!M52)</f>
        <v>0.52046173109983207</v>
      </c>
      <c r="N52" s="112">
        <f>IF(RES_hhdet_tes!N52=0,"",RES_hhdet_tes!N52/RES_hhdet_fec!N52)</f>
        <v>0.54256478025395427</v>
      </c>
      <c r="O52" s="112">
        <f>IF(RES_hhdet_tes!O52=0,"",RES_hhdet_tes!O52/RES_hhdet_fec!O52)</f>
        <v>0.56291841470489068</v>
      </c>
      <c r="P52" s="112">
        <f>IF(RES_hhdet_tes!P52=0,"",RES_hhdet_tes!P52/RES_hhdet_fec!P52)</f>
        <v>0.56291841470489112</v>
      </c>
      <c r="Q52" s="112">
        <f>IF(RES_hhdet_tes!Q52=0,"",RES_hhdet_tes!Q52/RES_hhdet_fec!Q52)</f>
        <v>0.56365908785536112</v>
      </c>
      <c r="R52" s="112">
        <f>IF(RES_hhdet_tes!R52=0,"",RES_hhdet_tes!R52/RES_hhdet_fec!R52)</f>
        <v>0.56331840882878226</v>
      </c>
      <c r="S52" s="112">
        <f>IF(RES_hhdet_tes!S52=0,"",RES_hhdet_tes!S52/RES_hhdet_fec!S52)</f>
        <v>0.56461141603298948</v>
      </c>
      <c r="T52" s="112">
        <f>IF(RES_hhdet_tes!T52=0,"",RES_hhdet_tes!T52/RES_hhdet_fec!T52)</f>
        <v>0.5659433200590076</v>
      </c>
      <c r="U52" s="112">
        <f>IF(RES_hhdet_tes!U52=0,"",RES_hhdet_tes!U52/RES_hhdet_fec!U52)</f>
        <v>0.5693951104194106</v>
      </c>
      <c r="V52" s="112">
        <f>IF(RES_hhdet_tes!V52=0,"",RES_hhdet_tes!V52/RES_hhdet_fec!V52)</f>
        <v>0.5962433227131595</v>
      </c>
      <c r="W52" s="112">
        <f>IF(RES_hhdet_tes!W52=0,"",RES_hhdet_tes!W52/RES_hhdet_fec!W52)</f>
        <v>0.60599670519088378</v>
      </c>
      <c r="DA52" s="131" t="s">
        <v>1954</v>
      </c>
    </row>
    <row r="53" spans="1:105" ht="12" customHeight="1" x14ac:dyDescent="0.25">
      <c r="A53" s="103" t="s">
        <v>52</v>
      </c>
      <c r="B53" s="113">
        <f>IF(RES_hhdet_tes!B53=0,"",RES_hhdet_tes!B53/RES_hhdet_fec!B53)</f>
        <v>1</v>
      </c>
      <c r="C53" s="113">
        <f>IF(RES_hhdet_tes!C53=0,"",RES_hhdet_tes!C53/RES_hhdet_fec!C53)</f>
        <v>1</v>
      </c>
      <c r="D53" s="113">
        <f>IF(RES_hhdet_tes!D53=0,"",RES_hhdet_tes!D53/RES_hhdet_fec!D53)</f>
        <v>1</v>
      </c>
      <c r="E53" s="113">
        <f>IF(RES_hhdet_tes!E53=0,"",RES_hhdet_tes!E53/RES_hhdet_fec!E53)</f>
        <v>1</v>
      </c>
      <c r="F53" s="113">
        <f>IF(RES_hhdet_tes!F53=0,"",RES_hhdet_tes!F53/RES_hhdet_fec!F53)</f>
        <v>1</v>
      </c>
      <c r="G53" s="113">
        <f>IF(RES_hhdet_tes!G53=0,"",RES_hhdet_tes!G53/RES_hhdet_fec!G53)</f>
        <v>1</v>
      </c>
      <c r="H53" s="113">
        <f>IF(RES_hhdet_tes!H53=0,"",RES_hhdet_tes!H53/RES_hhdet_fec!H53)</f>
        <v>1</v>
      </c>
      <c r="I53" s="113">
        <f>IF(RES_hhdet_tes!I53=0,"",RES_hhdet_tes!I53/RES_hhdet_fec!I53)</f>
        <v>1</v>
      </c>
      <c r="J53" s="113">
        <f>IF(RES_hhdet_tes!J53=0,"",RES_hhdet_tes!J53/RES_hhdet_fec!J53)</f>
        <v>1</v>
      </c>
      <c r="K53" s="113">
        <f>IF(RES_hhdet_tes!K53=0,"",RES_hhdet_tes!K53/RES_hhdet_fec!K53)</f>
        <v>1</v>
      </c>
      <c r="L53" s="113">
        <f>IF(RES_hhdet_tes!L53=0,"",RES_hhdet_tes!L53/RES_hhdet_fec!L53)</f>
        <v>1</v>
      </c>
      <c r="M53" s="113">
        <f>IF(RES_hhdet_tes!M53=0,"",RES_hhdet_tes!M53/RES_hhdet_fec!M53)</f>
        <v>1</v>
      </c>
      <c r="N53" s="113">
        <f>IF(RES_hhdet_tes!N53=0,"",RES_hhdet_tes!N53/RES_hhdet_fec!N53)</f>
        <v>1</v>
      </c>
      <c r="O53" s="113">
        <f>IF(RES_hhdet_tes!O53=0,"",RES_hhdet_tes!O53/RES_hhdet_fec!O53)</f>
        <v>1</v>
      </c>
      <c r="P53" s="113">
        <f>IF(RES_hhdet_tes!P53=0,"",RES_hhdet_tes!P53/RES_hhdet_fec!P53)</f>
        <v>1</v>
      </c>
      <c r="Q53" s="113">
        <f>IF(RES_hhdet_tes!Q53=0,"",RES_hhdet_tes!Q53/RES_hhdet_fec!Q53)</f>
        <v>1</v>
      </c>
      <c r="R53" s="113">
        <f>IF(RES_hhdet_tes!R53=0,"",RES_hhdet_tes!R53/RES_hhdet_fec!R53)</f>
        <v>1</v>
      </c>
      <c r="S53" s="113">
        <f>IF(RES_hhdet_tes!S53=0,"",RES_hhdet_tes!S53/RES_hhdet_fec!S53)</f>
        <v>1</v>
      </c>
      <c r="T53" s="113">
        <f>IF(RES_hhdet_tes!T53=0,"",RES_hhdet_tes!T53/RES_hhdet_fec!T53)</f>
        <v>1</v>
      </c>
      <c r="U53" s="113">
        <f>IF(RES_hhdet_tes!U53=0,"",RES_hhdet_tes!U53/RES_hhdet_fec!U53)</f>
        <v>1</v>
      </c>
      <c r="V53" s="113">
        <f>IF(RES_hhdet_tes!V53=0,"",RES_hhdet_tes!V53/RES_hhdet_fec!V53)</f>
        <v>1</v>
      </c>
      <c r="W53" s="113">
        <f>IF(RES_hhdet_tes!W53=0,"",RES_hhdet_tes!W53/RES_hhdet_fec!W53)</f>
        <v>1</v>
      </c>
      <c r="DA53" s="132" t="s">
        <v>1955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0.612597256622334</v>
      </c>
      <c r="C54" s="112">
        <f>IF(RES_hhdet_tes!C54=0,"",RES_hhdet_tes!C54/RES_hhdet_fec!C54)</f>
        <v>0.61475159678374924</v>
      </c>
      <c r="D54" s="112">
        <f>IF(RES_hhdet_tes!D54=0,"",RES_hhdet_tes!D54/RES_hhdet_fec!D54)</f>
        <v>0.61654609590668619</v>
      </c>
      <c r="E54" s="112">
        <f>IF(RES_hhdet_tes!E54=0,"",RES_hhdet_tes!E54/RES_hhdet_fec!E54)</f>
        <v>0.6195328963578608</v>
      </c>
      <c r="F54" s="112">
        <f>IF(RES_hhdet_tes!F54=0,"",RES_hhdet_tes!F54/RES_hhdet_fec!F54)</f>
        <v>0.62325069538360511</v>
      </c>
      <c r="G54" s="112">
        <f>IF(RES_hhdet_tes!G54=0,"",RES_hhdet_tes!G54/RES_hhdet_fec!G54)</f>
        <v>0.63015673438941711</v>
      </c>
      <c r="H54" s="112">
        <f>IF(RES_hhdet_tes!H54=0,"",RES_hhdet_tes!H54/RES_hhdet_fec!H54)</f>
        <v>0.63728731257745763</v>
      </c>
      <c r="I54" s="112">
        <f>IF(RES_hhdet_tes!I54=0,"",RES_hhdet_tes!I54/RES_hhdet_fec!I54)</f>
        <v>0.64102543192775452</v>
      </c>
      <c r="J54" s="112">
        <f>IF(RES_hhdet_tes!J54=0,"",RES_hhdet_tes!J54/RES_hhdet_fec!J54)</f>
        <v>0.64183345932385294</v>
      </c>
      <c r="K54" s="112">
        <f>IF(RES_hhdet_tes!K54=0,"",RES_hhdet_tes!K54/RES_hhdet_fec!K54)</f>
        <v>0.64235132555492203</v>
      </c>
      <c r="L54" s="112">
        <f>IF(RES_hhdet_tes!L54=0,"",RES_hhdet_tes!L54/RES_hhdet_fec!L54)</f>
        <v>0.64337586458729512</v>
      </c>
      <c r="M54" s="112">
        <f>IF(RES_hhdet_tes!M54=0,"",RES_hhdet_tes!M54/RES_hhdet_fec!M54)</f>
        <v>0.64819910152566018</v>
      </c>
      <c r="N54" s="112">
        <f>IF(RES_hhdet_tes!N54=0,"",RES_hhdet_tes!N54/RES_hhdet_fec!N54)</f>
        <v>0.65594678815177698</v>
      </c>
      <c r="O54" s="112">
        <f>IF(RES_hhdet_tes!O54=0,"",RES_hhdet_tes!O54/RES_hhdet_fec!O54)</f>
        <v>0.66886505223559733</v>
      </c>
      <c r="P54" s="112">
        <f>IF(RES_hhdet_tes!P54=0,"",RES_hhdet_tes!P54/RES_hhdet_fec!P54)</f>
        <v>0.67684414439973983</v>
      </c>
      <c r="Q54" s="112">
        <f>IF(RES_hhdet_tes!Q54=0,"",RES_hhdet_tes!Q54/RES_hhdet_fec!Q54)</f>
        <v>0.6801070612486928</v>
      </c>
      <c r="R54" s="112">
        <f>IF(RES_hhdet_tes!R54=0,"",RES_hhdet_tes!R54/RES_hhdet_fec!R54)</f>
        <v>0.68138103420600971</v>
      </c>
      <c r="S54" s="112">
        <f>IF(RES_hhdet_tes!S54=0,"",RES_hhdet_tes!S54/RES_hhdet_fec!S54)</f>
        <v>0.6933235920925902</v>
      </c>
      <c r="T54" s="112">
        <f>IF(RES_hhdet_tes!T54=0,"",RES_hhdet_tes!T54/RES_hhdet_fec!T54)</f>
        <v>0.71118645253756541</v>
      </c>
      <c r="U54" s="112">
        <f>IF(RES_hhdet_tes!U54=0,"",RES_hhdet_tes!U54/RES_hhdet_fec!U54)</f>
        <v>0.75679516904765209</v>
      </c>
      <c r="V54" s="112">
        <f>IF(RES_hhdet_tes!V54=0,"",RES_hhdet_tes!V54/RES_hhdet_fec!V54)</f>
        <v>0.77327975393307569</v>
      </c>
      <c r="W54" s="112">
        <f>IF(RES_hhdet_tes!W54=0,"",RES_hhdet_tes!W54/RES_hhdet_fec!W54)</f>
        <v>0.78538512911490388</v>
      </c>
      <c r="DA54" s="131" t="s">
        <v>1956</v>
      </c>
    </row>
    <row r="55" spans="1:105" ht="12" customHeight="1" x14ac:dyDescent="0.25">
      <c r="A55" s="107" t="s">
        <v>121</v>
      </c>
      <c r="B55" s="113">
        <f>IF(RES_hhdet_tes!B55=0,"",RES_hhdet_tes!B55/RES_hhdet_fec!B55)</f>
        <v>0.72466343538855016</v>
      </c>
      <c r="C55" s="113">
        <f>IF(RES_hhdet_tes!C55=0,"",RES_hhdet_tes!C55/RES_hhdet_fec!C55)</f>
        <v>0.69537343256872897</v>
      </c>
      <c r="D55" s="113">
        <f>IF(RES_hhdet_tes!D55=0,"",RES_hhdet_tes!D55/RES_hhdet_fec!D55)</f>
        <v>0.70160041002194251</v>
      </c>
      <c r="E55" s="113">
        <f>IF(RES_hhdet_tes!E55=0,"",RES_hhdet_tes!E55/RES_hhdet_fec!E55)</f>
        <v>0.71283173244135867</v>
      </c>
      <c r="F55" s="113">
        <f>IF(RES_hhdet_tes!F55=0,"",RES_hhdet_tes!F55/RES_hhdet_fec!F55)</f>
        <v>0.71461306336896435</v>
      </c>
      <c r="G55" s="113">
        <f>IF(RES_hhdet_tes!G55=0,"",RES_hhdet_tes!G55/RES_hhdet_fec!G55)</f>
        <v>0.73894760228191514</v>
      </c>
      <c r="H55" s="113">
        <f>IF(RES_hhdet_tes!H55=0,"",RES_hhdet_tes!H55/RES_hhdet_fec!H55)</f>
        <v>0.73799434626838767</v>
      </c>
      <c r="I55" s="113">
        <f>IF(RES_hhdet_tes!I55=0,"",RES_hhdet_tes!I55/RES_hhdet_fec!I55)</f>
        <v>0.74436670581020548</v>
      </c>
      <c r="J55" s="113">
        <f>IF(RES_hhdet_tes!J55=0,"",RES_hhdet_tes!J55/RES_hhdet_fec!J55)</f>
        <v>0.7468315504789852</v>
      </c>
      <c r="K55" s="113">
        <f>IF(RES_hhdet_tes!K55=0,"",RES_hhdet_tes!K55/RES_hhdet_fec!K55)</f>
        <v>0.74592733284995671</v>
      </c>
      <c r="L55" s="113">
        <f>IF(RES_hhdet_tes!L55=0,"",RES_hhdet_tes!L55/RES_hhdet_fec!L55)</f>
        <v>0.75173572096764296</v>
      </c>
      <c r="M55" s="113">
        <f>IF(RES_hhdet_tes!M55=0,"",RES_hhdet_tes!M55/RES_hhdet_fec!M55)</f>
        <v>0.7578990615259481</v>
      </c>
      <c r="N55" s="113">
        <f>IF(RES_hhdet_tes!N55=0,"",RES_hhdet_tes!N55/RES_hhdet_fec!N55)</f>
        <v>0.76443036302736023</v>
      </c>
      <c r="O55" s="113">
        <f>IF(RES_hhdet_tes!O55=0,"",RES_hhdet_tes!O55/RES_hhdet_fec!O55)</f>
        <v>0.76456601056611428</v>
      </c>
      <c r="P55" s="113">
        <f>IF(RES_hhdet_tes!P55=0,"",RES_hhdet_tes!P55/RES_hhdet_fec!P55)</f>
        <v>0.77148848638011436</v>
      </c>
      <c r="Q55" s="113">
        <f>IF(RES_hhdet_tes!Q55=0,"",RES_hhdet_tes!Q55/RES_hhdet_fec!Q55)</f>
        <v>0.76936480392585394</v>
      </c>
      <c r="R55" s="113">
        <f>IF(RES_hhdet_tes!R55=0,"",RES_hhdet_tes!R55/RES_hhdet_fec!R55)</f>
        <v>0.76177249559206572</v>
      </c>
      <c r="S55" s="113">
        <f>IF(RES_hhdet_tes!S55=0,"",RES_hhdet_tes!S55/RES_hhdet_fec!S55)</f>
        <v>0.77386002369853923</v>
      </c>
      <c r="T55" s="113">
        <f>IF(RES_hhdet_tes!T55=0,"",RES_hhdet_tes!T55/RES_hhdet_fec!T55)</f>
        <v>0.77913814552656913</v>
      </c>
      <c r="U55" s="113">
        <f>IF(RES_hhdet_tes!U55=0,"",RES_hhdet_tes!U55/RES_hhdet_fec!U55)</f>
        <v>0.81584060446099937</v>
      </c>
      <c r="V55" s="113">
        <f>IF(RES_hhdet_tes!V55=0,"",RES_hhdet_tes!V55/RES_hhdet_fec!V55)</f>
        <v>0.83187637745501186</v>
      </c>
      <c r="W55" s="113">
        <f>IF(RES_hhdet_tes!W55=0,"",RES_hhdet_tes!W55/RES_hhdet_fec!W55)</f>
        <v>0.8363607466956946</v>
      </c>
      <c r="DA55" s="132" t="s">
        <v>1957</v>
      </c>
    </row>
    <row r="56" spans="1:105" ht="12" customHeight="1" x14ac:dyDescent="0.25">
      <c r="A56" s="108" t="s">
        <v>53</v>
      </c>
      <c r="B56" s="111">
        <f>IF(RES_hhdet_tes!B56=0,"",RES_hhdet_tes!B56/RES_hhdet_fec!B56)</f>
        <v>0.612597256622334</v>
      </c>
      <c r="C56" s="111">
        <f>IF(RES_hhdet_tes!C56=0,"",RES_hhdet_tes!C56/RES_hhdet_fec!C56)</f>
        <v>0.61472351779363821</v>
      </c>
      <c r="D56" s="111">
        <f>IF(RES_hhdet_tes!D56=0,"",RES_hhdet_tes!D56/RES_hhdet_fec!D56)</f>
        <v>0.61693794068757069</v>
      </c>
      <c r="E56" s="111">
        <f>IF(RES_hhdet_tes!E56=0,"",RES_hhdet_tes!E56/RES_hhdet_fec!E56)</f>
        <v>0.6197229621950251</v>
      </c>
      <c r="F56" s="111">
        <f>IF(RES_hhdet_tes!F56=0,"",RES_hhdet_tes!F56/RES_hhdet_fec!F56)</f>
        <v>0.62315042255687147</v>
      </c>
      <c r="G56" s="111">
        <f>IF(RES_hhdet_tes!G56=0,"",RES_hhdet_tes!G56/RES_hhdet_fec!G56)</f>
        <v>0.63044540343418276</v>
      </c>
      <c r="H56" s="111">
        <f>IF(RES_hhdet_tes!H56=0,"",RES_hhdet_tes!H56/RES_hhdet_fec!H56)</f>
        <v>0.63752636845321087</v>
      </c>
      <c r="I56" s="111">
        <f>IF(RES_hhdet_tes!I56=0,"",RES_hhdet_tes!I56/RES_hhdet_fec!I56)</f>
        <v>0.6421673571110631</v>
      </c>
      <c r="J56" s="111">
        <f>IF(RES_hhdet_tes!J56=0,"",RES_hhdet_tes!J56/RES_hhdet_fec!J56)</f>
        <v>0.64295174338015315</v>
      </c>
      <c r="K56" s="111">
        <f>IF(RES_hhdet_tes!K56=0,"",RES_hhdet_tes!K56/RES_hhdet_fec!K56)</f>
        <v>0.64352465976590445</v>
      </c>
      <c r="L56" s="111">
        <f>IF(RES_hhdet_tes!L56=0,"",RES_hhdet_tes!L56/RES_hhdet_fec!L56)</f>
        <v>0.64455198473663933</v>
      </c>
      <c r="M56" s="111">
        <f>IF(RES_hhdet_tes!M56=0,"",RES_hhdet_tes!M56/RES_hhdet_fec!M56)</f>
        <v>0.64821727332137169</v>
      </c>
      <c r="N56" s="111">
        <f>IF(RES_hhdet_tes!N56=0,"",RES_hhdet_tes!N56/RES_hhdet_fec!N56)</f>
        <v>0.65494780107742412</v>
      </c>
      <c r="O56" s="111">
        <f>IF(RES_hhdet_tes!O56=0,"",RES_hhdet_tes!O56/RES_hhdet_fec!O56)</f>
        <v>0.66668622441416847</v>
      </c>
      <c r="P56" s="111">
        <f>IF(RES_hhdet_tes!P56=0,"",RES_hhdet_tes!P56/RES_hhdet_fec!P56)</f>
        <v>0.67600822286537599</v>
      </c>
      <c r="Q56" s="111">
        <f>IF(RES_hhdet_tes!Q56=0,"",RES_hhdet_tes!Q56/RES_hhdet_fec!Q56)</f>
        <v>0.68271338405534099</v>
      </c>
      <c r="R56" s="111">
        <f>IF(RES_hhdet_tes!R56=0,"",RES_hhdet_tes!R56/RES_hhdet_fec!R56)</f>
        <v>0.683846500532591</v>
      </c>
      <c r="S56" s="111">
        <f>IF(RES_hhdet_tes!S56=0,"",RES_hhdet_tes!S56/RES_hhdet_fec!S56)</f>
        <v>0.69255730269547677</v>
      </c>
      <c r="T56" s="111">
        <f>IF(RES_hhdet_tes!T56=0,"",RES_hhdet_tes!T56/RES_hhdet_fec!T56)</f>
        <v>0.70738245058058191</v>
      </c>
      <c r="U56" s="111">
        <f>IF(RES_hhdet_tes!U56=0,"",RES_hhdet_tes!U56/RES_hhdet_fec!U56)</f>
        <v>0.75347401975031891</v>
      </c>
      <c r="V56" s="111">
        <f>IF(RES_hhdet_tes!V56=0,"",RES_hhdet_tes!V56/RES_hhdet_fec!V56)</f>
        <v>0.77255042087031212</v>
      </c>
      <c r="W56" s="111">
        <f>IF(RES_hhdet_tes!W56=0,"",RES_hhdet_tes!W56/RES_hhdet_fec!W56)</f>
        <v>0.78567428220919688</v>
      </c>
      <c r="DA56" s="63" t="s">
        <v>1958</v>
      </c>
    </row>
    <row r="57" spans="1:105" ht="12" customHeight="1" x14ac:dyDescent="0.25">
      <c r="A57" s="108" t="s">
        <v>52</v>
      </c>
      <c r="B57" s="111">
        <f>IF(RES_hhdet_tes!B57=0,"",RES_hhdet_tes!B57/RES_hhdet_fec!B57)</f>
        <v>1</v>
      </c>
      <c r="C57" s="111">
        <f>IF(RES_hhdet_tes!C57=0,"",RES_hhdet_tes!C57/RES_hhdet_fec!C57)</f>
        <v>1</v>
      </c>
      <c r="D57" s="111">
        <f>IF(RES_hhdet_tes!D57=0,"",RES_hhdet_tes!D57/RES_hhdet_fec!D57)</f>
        <v>1</v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>
        <f>IF(RES_hhdet_tes!H57=0,"",RES_hhdet_tes!H57/RES_hhdet_fec!H57)</f>
        <v>1</v>
      </c>
      <c r="I57" s="111">
        <f>IF(RES_hhdet_tes!I57=0,"",RES_hhdet_tes!I57/RES_hhdet_fec!I57)</f>
        <v>1</v>
      </c>
      <c r="J57" s="111">
        <f>IF(RES_hhdet_tes!J57=0,"",RES_hhdet_tes!J57/RES_hhdet_fec!J57)</f>
        <v>1</v>
      </c>
      <c r="K57" s="111">
        <f>IF(RES_hhdet_tes!K57=0,"",RES_hhdet_tes!K57/RES_hhdet_fec!K57)</f>
        <v>1</v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DA57" s="63" t="s">
        <v>1959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0.76787081485254127</v>
      </c>
      <c r="C58" s="124">
        <f>IF(RES_hhdet_tes!C58=0,"",RES_hhdet_tes!C58/RES_hhdet_fec!C58)</f>
        <v>0.7692737672904032</v>
      </c>
      <c r="D58" s="124">
        <f>IF(RES_hhdet_tes!D58=0,"",RES_hhdet_tes!D58/RES_hhdet_fec!D58)</f>
        <v>0.77050538277272285</v>
      </c>
      <c r="E58" s="124">
        <f>IF(RES_hhdet_tes!E58=0,"",RES_hhdet_tes!E58/RES_hhdet_fec!E58)</f>
        <v>0.77253670615298031</v>
      </c>
      <c r="F58" s="124">
        <f>IF(RES_hhdet_tes!F58=0,"",RES_hhdet_tes!F58/RES_hhdet_fec!F58)</f>
        <v>0.77506337570658701</v>
      </c>
      <c r="G58" s="124">
        <f>IF(RES_hhdet_tes!G58=0,"",RES_hhdet_tes!G58/RES_hhdet_fec!G58)</f>
        <v>0.77966578203585879</v>
      </c>
      <c r="H58" s="124">
        <f>IF(RES_hhdet_tes!H58=0,"",RES_hhdet_tes!H58/RES_hhdet_fec!H58)</f>
        <v>0.78450320890709258</v>
      </c>
      <c r="I58" s="124">
        <f>IF(RES_hhdet_tes!I58=0,"",RES_hhdet_tes!I58/RES_hhdet_fec!I58)</f>
        <v>0.78703401763316561</v>
      </c>
      <c r="J58" s="124">
        <f>IF(RES_hhdet_tes!J58=0,"",RES_hhdet_tes!J58/RES_hhdet_fec!J58)</f>
        <v>0.78741622031401171</v>
      </c>
      <c r="K58" s="124">
        <f>IF(RES_hhdet_tes!K58=0,"",RES_hhdet_tes!K58/RES_hhdet_fec!K58)</f>
        <v>0.78834743443754862</v>
      </c>
      <c r="L58" s="124">
        <f>IF(RES_hhdet_tes!L58=0,"",RES_hhdet_tes!L58/RES_hhdet_fec!L58)</f>
        <v>0.78943895639942963</v>
      </c>
      <c r="M58" s="124">
        <f>IF(RES_hhdet_tes!M58=0,"",RES_hhdet_tes!M58/RES_hhdet_fec!M58)</f>
        <v>0.79206605706909416</v>
      </c>
      <c r="N58" s="124">
        <f>IF(RES_hhdet_tes!N58=0,"",RES_hhdet_tes!N58/RES_hhdet_fec!N58)</f>
        <v>0.7963659573730294</v>
      </c>
      <c r="O58" s="124">
        <f>IF(RES_hhdet_tes!O58=0,"",RES_hhdet_tes!O58/RES_hhdet_fec!O58)</f>
        <v>0.80161315757265816</v>
      </c>
      <c r="P58" s="124">
        <f>IF(RES_hhdet_tes!P58=0,"",RES_hhdet_tes!P58/RES_hhdet_fec!P58)</f>
        <v>0.80248609855495645</v>
      </c>
      <c r="Q58" s="124">
        <f>IF(RES_hhdet_tes!Q58=0,"",RES_hhdet_tes!Q58/RES_hhdet_fec!Q58)</f>
        <v>0.80399906728352211</v>
      </c>
      <c r="R58" s="124">
        <f>IF(RES_hhdet_tes!R58=0,"",RES_hhdet_tes!R58/RES_hhdet_fec!R58)</f>
        <v>0.80558081048346419</v>
      </c>
      <c r="S58" s="124">
        <f>IF(RES_hhdet_tes!S58=0,"",RES_hhdet_tes!S58/RES_hhdet_fec!S58)</f>
        <v>0.81083253503257846</v>
      </c>
      <c r="T58" s="124">
        <f>IF(RES_hhdet_tes!T58=0,"",RES_hhdet_tes!T58/RES_hhdet_fec!T58)</f>
        <v>0.82114809719123572</v>
      </c>
      <c r="U58" s="124">
        <f>IF(RES_hhdet_tes!U58=0,"",RES_hhdet_tes!U58/RES_hhdet_fec!U58)</f>
        <v>0.83852967757300589</v>
      </c>
      <c r="V58" s="124">
        <f>IF(RES_hhdet_tes!V58=0,"",RES_hhdet_tes!V58/RES_hhdet_fec!V58)</f>
        <v>0.85717219709524939</v>
      </c>
      <c r="W58" s="124">
        <f>IF(RES_hhdet_tes!W58=0,"",RES_hhdet_tes!W58/RES_hhdet_fec!W58)</f>
        <v>0.87010121596145318</v>
      </c>
      <c r="DA58" s="130" t="s">
        <v>1960</v>
      </c>
    </row>
    <row r="59" spans="1:105" ht="12" customHeight="1" x14ac:dyDescent="0.25">
      <c r="A59" s="97" t="s">
        <v>50</v>
      </c>
      <c r="B59" s="111" t="str">
        <f>IF(RES_hhdet_tes!B59=0,"",RES_hhdet_tes!B59/RES_hhdet_fec!B59)</f>
        <v/>
      </c>
      <c r="C59" s="111" t="str">
        <f>IF(RES_hhdet_tes!C59=0,"",RES_hhdet_tes!C59/RES_hhdet_fec!C59)</f>
        <v/>
      </c>
      <c r="D59" s="111" t="str">
        <f>IF(RES_hhdet_tes!D59=0,"",RES_hhdet_tes!D59/RES_hhdet_fec!D59)</f>
        <v/>
      </c>
      <c r="E59" s="111" t="str">
        <f>IF(RES_hhdet_tes!E59=0,"",RES_hhdet_tes!E59/RES_hhdet_fec!E59)</f>
        <v/>
      </c>
      <c r="F59" s="111" t="str">
        <f>IF(RES_hhdet_tes!F59=0,"",RES_hhdet_tes!F59/RES_hhdet_fec!F59)</f>
        <v/>
      </c>
      <c r="G59" s="111" t="str">
        <f>IF(RES_hhdet_tes!G59=0,"",RES_hhdet_tes!G59/RES_hhdet_fec!G59)</f>
        <v/>
      </c>
      <c r="H59" s="111" t="str">
        <f>IF(RES_hhdet_tes!H59=0,"",RES_hhdet_tes!H59/RES_hhdet_fec!H59)</f>
        <v/>
      </c>
      <c r="I59" s="111" t="str">
        <f>IF(RES_hhdet_tes!I59=0,"",RES_hhdet_tes!I59/RES_hhdet_fec!I59)</f>
        <v/>
      </c>
      <c r="J59" s="111" t="str">
        <f>IF(RES_hhdet_tes!J59=0,"",RES_hhdet_tes!J59/RES_hhdet_fec!J59)</f>
        <v/>
      </c>
      <c r="K59" s="111" t="str">
        <f>IF(RES_hhdet_tes!K59=0,"",RES_hhdet_tes!K59/RES_hhdet_fec!K59)</f>
        <v/>
      </c>
      <c r="L59" s="111" t="str">
        <f>IF(RES_hhdet_tes!L59=0,"",RES_hhdet_tes!L59/RES_hhdet_fec!L59)</f>
        <v/>
      </c>
      <c r="M59" s="111" t="str">
        <f>IF(RES_hhdet_tes!M59=0,"",RES_hhdet_tes!M59/RES_hhdet_fec!M59)</f>
        <v/>
      </c>
      <c r="N59" s="111" t="str">
        <f>IF(RES_hhdet_tes!N59=0,"",RES_hhdet_tes!N59/RES_hhdet_fec!N59)</f>
        <v/>
      </c>
      <c r="O59" s="111" t="str">
        <f>IF(RES_hhdet_tes!O59=0,"",RES_hhdet_tes!O59/RES_hhdet_fec!O59)</f>
        <v/>
      </c>
      <c r="P59" s="111" t="str">
        <f>IF(RES_hhdet_tes!P59=0,"",RES_hhdet_tes!P59/RES_hhdet_fec!P59)</f>
        <v/>
      </c>
      <c r="Q59" s="111" t="str">
        <f>IF(RES_hhdet_tes!Q59=0,"",RES_hhdet_tes!Q59/RES_hhdet_fec!Q59)</f>
        <v/>
      </c>
      <c r="R59" s="111" t="str">
        <f>IF(RES_hhdet_tes!R59=0,"",RES_hhdet_tes!R59/RES_hhdet_fec!R59)</f>
        <v/>
      </c>
      <c r="S59" s="111" t="str">
        <f>IF(RES_hhdet_tes!S59=0,"",RES_hhdet_tes!S59/RES_hhdet_fec!S59)</f>
        <v/>
      </c>
      <c r="T59" s="111" t="str">
        <f>IF(RES_hhdet_tes!T59=0,"",RES_hhdet_tes!T59/RES_hhdet_fec!T59)</f>
        <v/>
      </c>
      <c r="U59" s="111" t="str">
        <f>IF(RES_hhdet_tes!U59=0,"",RES_hhdet_tes!U59/RES_hhdet_fec!U59)</f>
        <v/>
      </c>
      <c r="V59" s="111" t="str">
        <f>IF(RES_hhdet_tes!V59=0,"",RES_hhdet_tes!V59/RES_hhdet_fec!V59)</f>
        <v/>
      </c>
      <c r="W59" s="111" t="str">
        <f>IF(RES_hhdet_tes!W59=0,"",RES_hhdet_tes!W59/RES_hhdet_fec!W59)</f>
        <v/>
      </c>
      <c r="DA59" s="63" t="s">
        <v>1961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0.76787081485254127</v>
      </c>
      <c r="C60" s="45">
        <f>IF(RES_hhdet_tes!C60=0,"",RES_hhdet_tes!C60/RES_hhdet_fec!C60)</f>
        <v>0.7692737672904032</v>
      </c>
      <c r="D60" s="45">
        <f>IF(RES_hhdet_tes!D60=0,"",RES_hhdet_tes!D60/RES_hhdet_fec!D60)</f>
        <v>0.77050538277272285</v>
      </c>
      <c r="E60" s="45">
        <f>IF(RES_hhdet_tes!E60=0,"",RES_hhdet_tes!E60/RES_hhdet_fec!E60)</f>
        <v>0.77253670615298031</v>
      </c>
      <c r="F60" s="45">
        <f>IF(RES_hhdet_tes!F60=0,"",RES_hhdet_tes!F60/RES_hhdet_fec!F60)</f>
        <v>0.77506337570658701</v>
      </c>
      <c r="G60" s="45">
        <f>IF(RES_hhdet_tes!G60=0,"",RES_hhdet_tes!G60/RES_hhdet_fec!G60)</f>
        <v>0.77966578203585879</v>
      </c>
      <c r="H60" s="45">
        <f>IF(RES_hhdet_tes!H60=0,"",RES_hhdet_tes!H60/RES_hhdet_fec!H60)</f>
        <v>0.78450320890709258</v>
      </c>
      <c r="I60" s="45">
        <f>IF(RES_hhdet_tes!I60=0,"",RES_hhdet_tes!I60/RES_hhdet_fec!I60)</f>
        <v>0.78703401763316561</v>
      </c>
      <c r="J60" s="45">
        <f>IF(RES_hhdet_tes!J60=0,"",RES_hhdet_tes!J60/RES_hhdet_fec!J60)</f>
        <v>0.78741622031401171</v>
      </c>
      <c r="K60" s="45">
        <f>IF(RES_hhdet_tes!K60=0,"",RES_hhdet_tes!K60/RES_hhdet_fec!K60)</f>
        <v>0.78834743443754862</v>
      </c>
      <c r="L60" s="45">
        <f>IF(RES_hhdet_tes!L60=0,"",RES_hhdet_tes!L60/RES_hhdet_fec!L60)</f>
        <v>0.78943895639942963</v>
      </c>
      <c r="M60" s="45">
        <f>IF(RES_hhdet_tes!M60=0,"",RES_hhdet_tes!M60/RES_hhdet_fec!M60)</f>
        <v>0.79206605706909416</v>
      </c>
      <c r="N60" s="45">
        <f>IF(RES_hhdet_tes!N60=0,"",RES_hhdet_tes!N60/RES_hhdet_fec!N60)</f>
        <v>0.7963659573730294</v>
      </c>
      <c r="O60" s="45">
        <f>IF(RES_hhdet_tes!O60=0,"",RES_hhdet_tes!O60/RES_hhdet_fec!O60)</f>
        <v>0.80161315757265816</v>
      </c>
      <c r="P60" s="45">
        <f>IF(RES_hhdet_tes!P60=0,"",RES_hhdet_tes!P60/RES_hhdet_fec!P60)</f>
        <v>0.80248609855495645</v>
      </c>
      <c r="Q60" s="45">
        <f>IF(RES_hhdet_tes!Q60=0,"",RES_hhdet_tes!Q60/RES_hhdet_fec!Q60)</f>
        <v>0.80399906728352211</v>
      </c>
      <c r="R60" s="45">
        <f>IF(RES_hhdet_tes!R60=0,"",RES_hhdet_tes!R60/RES_hhdet_fec!R60)</f>
        <v>0.80558081048346419</v>
      </c>
      <c r="S60" s="45">
        <f>IF(RES_hhdet_tes!S60=0,"",RES_hhdet_tes!S60/RES_hhdet_fec!S60)</f>
        <v>0.81083253503257846</v>
      </c>
      <c r="T60" s="45">
        <f>IF(RES_hhdet_tes!T60=0,"",RES_hhdet_tes!T60/RES_hhdet_fec!T60)</f>
        <v>0.82114809719123572</v>
      </c>
      <c r="U60" s="45">
        <f>IF(RES_hhdet_tes!U60=0,"",RES_hhdet_tes!U60/RES_hhdet_fec!U60)</f>
        <v>0.83852967757300589</v>
      </c>
      <c r="V60" s="45">
        <f>IF(RES_hhdet_tes!V60=0,"",RES_hhdet_tes!V60/RES_hhdet_fec!V60)</f>
        <v>0.85717219709524939</v>
      </c>
      <c r="W60" s="45">
        <f>IF(RES_hhdet_tes!W60=0,"",RES_hhdet_tes!W60/RES_hhdet_fec!W60)</f>
        <v>0.87010121596145318</v>
      </c>
      <c r="DA60" s="60" t="s">
        <v>1962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0.49270175433037999</v>
      </c>
      <c r="C62" s="119">
        <f>IF(RES_hhdet_tes!C62=0,"",RES_hhdet_tes!C62/RES_hhdet_fec!C62)</f>
        <v>0.49437350149465231</v>
      </c>
      <c r="D62" s="119">
        <f>IF(RES_hhdet_tes!D62=0,"",RES_hhdet_tes!D62/RES_hhdet_fec!D62)</f>
        <v>0.49487261670314325</v>
      </c>
      <c r="E62" s="119">
        <f>IF(RES_hhdet_tes!E62=0,"",RES_hhdet_tes!E62/RES_hhdet_fec!E62)</f>
        <v>0.49511191257603743</v>
      </c>
      <c r="F62" s="119">
        <f>IF(RES_hhdet_tes!F62=0,"",RES_hhdet_tes!F62/RES_hhdet_fec!F62)</f>
        <v>0.4953394336950343</v>
      </c>
      <c r="G62" s="119">
        <f>IF(RES_hhdet_tes!G62=0,"",RES_hhdet_tes!G62/RES_hhdet_fec!G62)</f>
        <v>0.49532838802954088</v>
      </c>
      <c r="H62" s="119">
        <f>IF(RES_hhdet_tes!H62=0,"",RES_hhdet_tes!H62/RES_hhdet_fec!H62)</f>
        <v>0.49818620802084018</v>
      </c>
      <c r="I62" s="119">
        <f>IF(RES_hhdet_tes!I62=0,"",RES_hhdet_tes!I62/RES_hhdet_fec!I62)</f>
        <v>0.53027928903497468</v>
      </c>
      <c r="J62" s="119">
        <f>IF(RES_hhdet_tes!J62=0,"",RES_hhdet_tes!J62/RES_hhdet_fec!J62)</f>
        <v>0.56549539096840007</v>
      </c>
      <c r="K62" s="119">
        <f>IF(RES_hhdet_tes!K62=0,"",RES_hhdet_tes!K62/RES_hhdet_fec!K62)</f>
        <v>0.58539807455277337</v>
      </c>
      <c r="L62" s="119">
        <f>IF(RES_hhdet_tes!L62=0,"",RES_hhdet_tes!L62/RES_hhdet_fec!L62)</f>
        <v>0.5951713186662122</v>
      </c>
      <c r="M62" s="119">
        <f>IF(RES_hhdet_tes!M62=0,"",RES_hhdet_tes!M62/RES_hhdet_fec!M62)</f>
        <v>0.60600329478437542</v>
      </c>
      <c r="N62" s="119">
        <f>IF(RES_hhdet_tes!N62=0,"",RES_hhdet_tes!N62/RES_hhdet_fec!N62)</f>
        <v>0.61757087597923421</v>
      </c>
      <c r="O62" s="119">
        <f>IF(RES_hhdet_tes!O62=0,"",RES_hhdet_tes!O62/RES_hhdet_fec!O62)</f>
        <v>0.63234349960948066</v>
      </c>
      <c r="P62" s="119">
        <f>IF(RES_hhdet_tes!P62=0,"",RES_hhdet_tes!P62/RES_hhdet_fec!P62)</f>
        <v>0.63429174470365013</v>
      </c>
      <c r="Q62" s="119">
        <f>IF(RES_hhdet_tes!Q62=0,"",RES_hhdet_tes!Q62/RES_hhdet_fec!Q62)</f>
        <v>0.6355348570848226</v>
      </c>
      <c r="R62" s="119">
        <f>IF(RES_hhdet_tes!R62=0,"",RES_hhdet_tes!R62/RES_hhdet_fec!R62)</f>
        <v>0.63620611919823045</v>
      </c>
      <c r="S62" s="119">
        <f>IF(RES_hhdet_tes!S62=0,"",RES_hhdet_tes!S62/RES_hhdet_fec!S62)</f>
        <v>0.63763423003344388</v>
      </c>
      <c r="T62" s="119">
        <f>IF(RES_hhdet_tes!T62=0,"",RES_hhdet_tes!T62/RES_hhdet_fec!T62)</f>
        <v>0.63914363463922852</v>
      </c>
      <c r="U62" s="119">
        <f>IF(RES_hhdet_tes!U62=0,"",RES_hhdet_tes!U62/RES_hhdet_fec!U62)</f>
        <v>0.64054672123499412</v>
      </c>
      <c r="V62" s="119">
        <f>IF(RES_hhdet_tes!V62=0,"",RES_hhdet_tes!V62/RES_hhdet_fec!V62)</f>
        <v>0.64266853776044719</v>
      </c>
      <c r="W62" s="119">
        <f>IF(RES_hhdet_tes!W62=0,"",RES_hhdet_tes!W62/RES_hhdet_fec!W62)</f>
        <v>0.64300270289502737</v>
      </c>
      <c r="DA62" s="129" t="s">
        <v>1963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0.49007669351255251</v>
      </c>
      <c r="C63" s="124">
        <f>IF(RES_hhdet_tes!C63=0,"",RES_hhdet_tes!C63/RES_hhdet_fec!C63)</f>
        <v>0.49202126710961908</v>
      </c>
      <c r="D63" s="124">
        <f>IF(RES_hhdet_tes!D63=0,"",RES_hhdet_tes!D63/RES_hhdet_fec!D63)</f>
        <v>0.49205501728321921</v>
      </c>
      <c r="E63" s="124">
        <f>IF(RES_hhdet_tes!E63=0,"",RES_hhdet_tes!E63/RES_hhdet_fec!E63)</f>
        <v>0.49192357074394977</v>
      </c>
      <c r="F63" s="124">
        <f>IF(RES_hhdet_tes!F63=0,"",RES_hhdet_tes!F63/RES_hhdet_fec!F63)</f>
        <v>0.49175005172748876</v>
      </c>
      <c r="G63" s="124">
        <f>IF(RES_hhdet_tes!G63=0,"",RES_hhdet_tes!G63/RES_hhdet_fec!G63)</f>
        <v>0.49170392500304355</v>
      </c>
      <c r="H63" s="124">
        <f>IF(RES_hhdet_tes!H63=0,"",RES_hhdet_tes!H63/RES_hhdet_fec!H63)</f>
        <v>0.4944441652679229</v>
      </c>
      <c r="I63" s="124">
        <f>IF(RES_hhdet_tes!I63=0,"",RES_hhdet_tes!I63/RES_hhdet_fec!I63)</f>
        <v>0.52719957915520088</v>
      </c>
      <c r="J63" s="124">
        <f>IF(RES_hhdet_tes!J63=0,"",RES_hhdet_tes!J63/RES_hhdet_fec!J63)</f>
        <v>0.5636655210948236</v>
      </c>
      <c r="K63" s="124">
        <f>IF(RES_hhdet_tes!K63=0,"",RES_hhdet_tes!K63/RES_hhdet_fec!K63)</f>
        <v>0.584109849115793</v>
      </c>
      <c r="L63" s="124">
        <f>IF(RES_hhdet_tes!L63=0,"",RES_hhdet_tes!L63/RES_hhdet_fec!L63)</f>
        <v>0.59427046556296836</v>
      </c>
      <c r="M63" s="124">
        <f>IF(RES_hhdet_tes!M63=0,"",RES_hhdet_tes!M63/RES_hhdet_fec!M63)</f>
        <v>0.6048749301711539</v>
      </c>
      <c r="N63" s="124">
        <f>IF(RES_hhdet_tes!N63=0,"",RES_hhdet_tes!N63/RES_hhdet_fec!N63)</f>
        <v>0.61642633930292712</v>
      </c>
      <c r="O63" s="124">
        <f>IF(RES_hhdet_tes!O63=0,"",RES_hhdet_tes!O63/RES_hhdet_fec!O63)</f>
        <v>0.63133536610134466</v>
      </c>
      <c r="P63" s="124">
        <f>IF(RES_hhdet_tes!P63=0,"",RES_hhdet_tes!P63/RES_hhdet_fec!P63)</f>
        <v>0.63317961904744702</v>
      </c>
      <c r="Q63" s="124">
        <f>IF(RES_hhdet_tes!Q63=0,"",RES_hhdet_tes!Q63/RES_hhdet_fec!Q63)</f>
        <v>0.63433414338875438</v>
      </c>
      <c r="R63" s="124">
        <f>IF(RES_hhdet_tes!R63=0,"",RES_hhdet_tes!R63/RES_hhdet_fec!R63)</f>
        <v>0.63470688988758672</v>
      </c>
      <c r="S63" s="124">
        <f>IF(RES_hhdet_tes!S63=0,"",RES_hhdet_tes!S63/RES_hhdet_fec!S63)</f>
        <v>0.63515027453975992</v>
      </c>
      <c r="T63" s="124">
        <f>IF(RES_hhdet_tes!T63=0,"",RES_hhdet_tes!T63/RES_hhdet_fec!T63)</f>
        <v>0.63514494409377931</v>
      </c>
      <c r="U63" s="124">
        <f>IF(RES_hhdet_tes!U63=0,"",RES_hhdet_tes!U63/RES_hhdet_fec!U63)</f>
        <v>0.6351505601134716</v>
      </c>
      <c r="V63" s="124">
        <f>IF(RES_hhdet_tes!V63=0,"",RES_hhdet_tes!V63/RES_hhdet_fec!V63)</f>
        <v>0.63514865588022618</v>
      </c>
      <c r="W63" s="124">
        <f>IF(RES_hhdet_tes!W63=0,"",RES_hhdet_tes!W63/RES_hhdet_fec!W63)</f>
        <v>0.63523205112066106</v>
      </c>
      <c r="DA63" s="130" t="s">
        <v>1964</v>
      </c>
    </row>
    <row r="64" spans="1:105" ht="12" customHeight="1" x14ac:dyDescent="0.25">
      <c r="A64" s="97" t="s">
        <v>217</v>
      </c>
      <c r="B64" s="111">
        <f>IF(RES_hhdet_tes!B64=0,"",RES_hhdet_tes!B64/RES_hhdet_fec!B64)</f>
        <v>0.4841039572394244</v>
      </c>
      <c r="C64" s="111">
        <f>IF(RES_hhdet_tes!C64=0,"",RES_hhdet_tes!C64/RES_hhdet_fec!C64)</f>
        <v>0.4862008343504573</v>
      </c>
      <c r="D64" s="111">
        <f>IF(RES_hhdet_tes!D64=0,"",RES_hhdet_tes!D64/RES_hhdet_fec!D64)</f>
        <v>0.48639045346678633</v>
      </c>
      <c r="E64" s="111">
        <f>IF(RES_hhdet_tes!E64=0,"",RES_hhdet_tes!E64/RES_hhdet_fec!E64)</f>
        <v>0.4863904873141095</v>
      </c>
      <c r="F64" s="111">
        <f>IF(RES_hhdet_tes!F64=0,"",RES_hhdet_tes!F64/RES_hhdet_fec!F64)</f>
        <v>0.4863894113512362</v>
      </c>
      <c r="G64" s="111">
        <f>IF(RES_hhdet_tes!G64=0,"",RES_hhdet_tes!G64/RES_hhdet_fec!G64)</f>
        <v>0.48639030894364549</v>
      </c>
      <c r="H64" s="111">
        <f>IF(RES_hhdet_tes!H64=0,"",RES_hhdet_tes!H64/RES_hhdet_fec!H64)</f>
        <v>0.48927831791087351</v>
      </c>
      <c r="I64" s="111">
        <f>IF(RES_hhdet_tes!I64=0,"",RES_hhdet_tes!I64/RES_hhdet_fec!I64)</f>
        <v>0.52215739666271976</v>
      </c>
      <c r="J64" s="111">
        <f>IF(RES_hhdet_tes!J64=0,"",RES_hhdet_tes!J64/RES_hhdet_fec!J64)</f>
        <v>0.55876097348405018</v>
      </c>
      <c r="K64" s="111">
        <f>IF(RES_hhdet_tes!K64=0,"",RES_hhdet_tes!K64/RES_hhdet_fec!K64)</f>
        <v>0.57935696549913462</v>
      </c>
      <c r="L64" s="111">
        <f>IF(RES_hhdet_tes!L64=0,"",RES_hhdet_tes!L64/RES_hhdet_fec!L64)</f>
        <v>0.58958232478101091</v>
      </c>
      <c r="M64" s="111">
        <f>IF(RES_hhdet_tes!M64=0,"",RES_hhdet_tes!M64/RES_hhdet_fec!M64)</f>
        <v>0.60034464859628855</v>
      </c>
      <c r="N64" s="111">
        <f>IF(RES_hhdet_tes!N64=0,"",RES_hhdet_tes!N64/RES_hhdet_fec!N64)</f>
        <v>0.61198110704772157</v>
      </c>
      <c r="O64" s="111">
        <f>IF(RES_hhdet_tes!O64=0,"",RES_hhdet_tes!O64/RES_hhdet_fec!O64)</f>
        <v>0.62706834037540593</v>
      </c>
      <c r="P64" s="111">
        <f>IF(RES_hhdet_tes!P64=0,"",RES_hhdet_tes!P64/RES_hhdet_fec!P64)</f>
        <v>0.62898680144477537</v>
      </c>
      <c r="Q64" s="111">
        <f>IF(RES_hhdet_tes!Q64=0,"",RES_hhdet_tes!Q64/RES_hhdet_fec!Q64)</f>
        <v>0.63017373758847606</v>
      </c>
      <c r="R64" s="111">
        <f>IF(RES_hhdet_tes!R64=0,"",RES_hhdet_tes!R64/RES_hhdet_fec!R64)</f>
        <v>0.63055809431612675</v>
      </c>
      <c r="S64" s="111">
        <f>IF(RES_hhdet_tes!S64=0,"",RES_hhdet_tes!S64/RES_hhdet_fec!S64)</f>
        <v>0.6310320981099119</v>
      </c>
      <c r="T64" s="111">
        <f>IF(RES_hhdet_tes!T64=0,"",RES_hhdet_tes!T64/RES_hhdet_fec!T64)</f>
        <v>0.63105172650354624</v>
      </c>
      <c r="U64" s="111">
        <f>IF(RES_hhdet_tes!U64=0,"",RES_hhdet_tes!U64/RES_hhdet_fec!U64)</f>
        <v>0.63107189748545112</v>
      </c>
      <c r="V64" s="111">
        <f>IF(RES_hhdet_tes!V64=0,"",RES_hhdet_tes!V64/RES_hhdet_fec!V64)</f>
        <v>0.63112838918580005</v>
      </c>
      <c r="W64" s="111">
        <f>IF(RES_hhdet_tes!W64=0,"",RES_hhdet_tes!W64/RES_hhdet_fec!W64)</f>
        <v>0.63119863787044306</v>
      </c>
      <c r="DA64" s="63" t="s">
        <v>1965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DA65" s="63" t="s">
        <v>1966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1.8998925920708361</v>
      </c>
      <c r="C66" s="124">
        <f>IF(RES_hhdet_tes!C66=0,"",RES_hhdet_tes!C66/RES_hhdet_fec!C66)</f>
        <v>1.9808917646438402</v>
      </c>
      <c r="D66" s="124">
        <f>IF(RES_hhdet_tes!D66=0,"",RES_hhdet_tes!D66/RES_hhdet_fec!D66)</f>
        <v>2.0555306188255558</v>
      </c>
      <c r="E66" s="124">
        <f>IF(RES_hhdet_tes!E66=0,"",RES_hhdet_tes!E66/RES_hhdet_fec!E66)</f>
        <v>2.0985960473031287</v>
      </c>
      <c r="F66" s="124">
        <f>IF(RES_hhdet_tes!F66=0,"",RES_hhdet_tes!F66/RES_hhdet_fec!F66)</f>
        <v>2.1467339072776763</v>
      </c>
      <c r="G66" s="124">
        <f>IF(RES_hhdet_tes!G66=0,"",RES_hhdet_tes!G66/RES_hhdet_fec!G66)</f>
        <v>2.2260920799687507</v>
      </c>
      <c r="H66" s="124">
        <f>IF(RES_hhdet_tes!H66=0,"",RES_hhdet_tes!H66/RES_hhdet_fec!H66)</f>
        <v>2.4411314471814052</v>
      </c>
      <c r="I66" s="124">
        <f>IF(RES_hhdet_tes!I66=0,"",RES_hhdet_tes!I66/RES_hhdet_fec!I66)</f>
        <v>2.821329732292345</v>
      </c>
      <c r="J66" s="124">
        <f>IF(RES_hhdet_tes!J66=0,"",RES_hhdet_tes!J66/RES_hhdet_fec!J66)</f>
        <v>2.9876192159358883</v>
      </c>
      <c r="K66" s="124">
        <f>IF(RES_hhdet_tes!K66=0,"",RES_hhdet_tes!K66/RES_hhdet_fec!K66)</f>
        <v>3.1735993047274844</v>
      </c>
      <c r="L66" s="124">
        <f>IF(RES_hhdet_tes!L66=0,"",RES_hhdet_tes!L66/RES_hhdet_fec!L66)</f>
        <v>3.2476692462959429</v>
      </c>
      <c r="M66" s="124">
        <f>IF(RES_hhdet_tes!M66=0,"",RES_hhdet_tes!M66/RES_hhdet_fec!M66)</f>
        <v>3.2798290132076704</v>
      </c>
      <c r="N66" s="124">
        <f>IF(RES_hhdet_tes!N66=0,"",RES_hhdet_tes!N66/RES_hhdet_fec!N66)</f>
        <v>3.2951115698594622</v>
      </c>
      <c r="O66" s="124">
        <f>IF(RES_hhdet_tes!O66=0,"",RES_hhdet_tes!O66/RES_hhdet_fec!O66)</f>
        <v>3.3065552396341893</v>
      </c>
      <c r="P66" s="124">
        <f>IF(RES_hhdet_tes!P66=0,"",RES_hhdet_tes!P66/RES_hhdet_fec!P66)</f>
        <v>3.343661461232609</v>
      </c>
      <c r="Q66" s="124">
        <f>IF(RES_hhdet_tes!Q66=0,"",RES_hhdet_tes!Q66/RES_hhdet_fec!Q66)</f>
        <v>3.3966180220237741</v>
      </c>
      <c r="R66" s="124">
        <f>IF(RES_hhdet_tes!R66=0,"",RES_hhdet_tes!R66/RES_hhdet_fec!R66)</f>
        <v>3.4823356730417219</v>
      </c>
      <c r="S66" s="124">
        <f>IF(RES_hhdet_tes!S66=0,"",RES_hhdet_tes!S66/RES_hhdet_fec!S66)</f>
        <v>3.6225696379551229</v>
      </c>
      <c r="T66" s="124">
        <f>IF(RES_hhdet_tes!T66=0,"",RES_hhdet_tes!T66/RES_hhdet_fec!T66)</f>
        <v>3.8469671340415417</v>
      </c>
      <c r="U66" s="124">
        <f>IF(RES_hhdet_tes!U66=0,"",RES_hhdet_tes!U66/RES_hhdet_fec!U66)</f>
        <v>4.0693633566545886</v>
      </c>
      <c r="V66" s="124">
        <f>IF(RES_hhdet_tes!V66=0,"",RES_hhdet_tes!V66/RES_hhdet_fec!V66)</f>
        <v>4.1373935058123585</v>
      </c>
      <c r="W66" s="124">
        <f>IF(RES_hhdet_tes!W66=0,"",RES_hhdet_tes!W66/RES_hhdet_fec!W66)</f>
        <v>4.1637223385542264</v>
      </c>
      <c r="DA66" s="130" t="s">
        <v>1967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1.8998925920708361</v>
      </c>
      <c r="C67" s="111">
        <f>IF(RES_hhdet_tes!C67=0,"",RES_hhdet_tes!C67/RES_hhdet_fec!C67)</f>
        <v>1.9808917646438402</v>
      </c>
      <c r="D67" s="111">
        <f>IF(RES_hhdet_tes!D67=0,"",RES_hhdet_tes!D67/RES_hhdet_fec!D67)</f>
        <v>2.0555306188255558</v>
      </c>
      <c r="E67" s="111">
        <f>IF(RES_hhdet_tes!E67=0,"",RES_hhdet_tes!E67/RES_hhdet_fec!E67)</f>
        <v>2.0985960473031287</v>
      </c>
      <c r="F67" s="111">
        <f>IF(RES_hhdet_tes!F67=0,"",RES_hhdet_tes!F67/RES_hhdet_fec!F67)</f>
        <v>2.1467339072776763</v>
      </c>
      <c r="G67" s="111">
        <f>IF(RES_hhdet_tes!G67=0,"",RES_hhdet_tes!G67/RES_hhdet_fec!G67)</f>
        <v>2.2260920799687507</v>
      </c>
      <c r="H67" s="111">
        <f>IF(RES_hhdet_tes!H67=0,"",RES_hhdet_tes!H67/RES_hhdet_fec!H67)</f>
        <v>2.4411314471814052</v>
      </c>
      <c r="I67" s="111">
        <f>IF(RES_hhdet_tes!I67=0,"",RES_hhdet_tes!I67/RES_hhdet_fec!I67)</f>
        <v>2.821329732292345</v>
      </c>
      <c r="J67" s="111">
        <f>IF(RES_hhdet_tes!J67=0,"",RES_hhdet_tes!J67/RES_hhdet_fec!J67)</f>
        <v>2.9876192159358883</v>
      </c>
      <c r="K67" s="111">
        <f>IF(RES_hhdet_tes!K67=0,"",RES_hhdet_tes!K67/RES_hhdet_fec!K67)</f>
        <v>3.1735993047274844</v>
      </c>
      <c r="L67" s="111">
        <f>IF(RES_hhdet_tes!L67=0,"",RES_hhdet_tes!L67/RES_hhdet_fec!L67)</f>
        <v>3.2476692462959429</v>
      </c>
      <c r="M67" s="111">
        <f>IF(RES_hhdet_tes!M67=0,"",RES_hhdet_tes!M67/RES_hhdet_fec!M67)</f>
        <v>3.2798290132076704</v>
      </c>
      <c r="N67" s="111">
        <f>IF(RES_hhdet_tes!N67=0,"",RES_hhdet_tes!N67/RES_hhdet_fec!N67)</f>
        <v>3.2951115698594622</v>
      </c>
      <c r="O67" s="111">
        <f>IF(RES_hhdet_tes!O67=0,"",RES_hhdet_tes!O67/RES_hhdet_fec!O67)</f>
        <v>3.3065552396341893</v>
      </c>
      <c r="P67" s="111">
        <f>IF(RES_hhdet_tes!P67=0,"",RES_hhdet_tes!P67/RES_hhdet_fec!P67)</f>
        <v>3.343661461232609</v>
      </c>
      <c r="Q67" s="111">
        <f>IF(RES_hhdet_tes!Q67=0,"",RES_hhdet_tes!Q67/RES_hhdet_fec!Q67)</f>
        <v>3.3966180220237741</v>
      </c>
      <c r="R67" s="111">
        <f>IF(RES_hhdet_tes!R67=0,"",RES_hhdet_tes!R67/RES_hhdet_fec!R67)</f>
        <v>3.4823356730417219</v>
      </c>
      <c r="S67" s="111">
        <f>IF(RES_hhdet_tes!S67=0,"",RES_hhdet_tes!S67/RES_hhdet_fec!S67)</f>
        <v>3.6225696379551229</v>
      </c>
      <c r="T67" s="111">
        <f>IF(RES_hhdet_tes!T67=0,"",RES_hhdet_tes!T67/RES_hhdet_fec!T67)</f>
        <v>3.8469671340415417</v>
      </c>
      <c r="U67" s="111">
        <f>IF(RES_hhdet_tes!U67=0,"",RES_hhdet_tes!U67/RES_hhdet_fec!U67)</f>
        <v>4.0693633566545886</v>
      </c>
      <c r="V67" s="111">
        <f>IF(RES_hhdet_tes!V67=0,"",RES_hhdet_tes!V67/RES_hhdet_fec!V67)</f>
        <v>4.1373935058123585</v>
      </c>
      <c r="W67" s="111">
        <f>IF(RES_hhdet_tes!W67=0,"",RES_hhdet_tes!W67/RES_hhdet_fec!W67)</f>
        <v>4.1637223385542264</v>
      </c>
      <c r="DA67" s="63" t="s">
        <v>1968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0.51338413137334893</v>
      </c>
      <c r="C68" s="124">
        <f>IF(RES_hhdet_tes!C68=0,"",RES_hhdet_tes!C68/RES_hhdet_fec!C68)</f>
        <v>0.51420760999139026</v>
      </c>
      <c r="D68" s="124">
        <f>IF(RES_hhdet_tes!D68=0,"",RES_hhdet_tes!D68/RES_hhdet_fec!D68)</f>
        <v>0.5214000492967884</v>
      </c>
      <c r="E68" s="124">
        <f>IF(RES_hhdet_tes!E68=0,"",RES_hhdet_tes!E68/RES_hhdet_fec!E68)</f>
        <v>0.52863984447435142</v>
      </c>
      <c r="F68" s="124">
        <f>IF(RES_hhdet_tes!F68=0,"",RES_hhdet_tes!F68/RES_hhdet_fec!F68)</f>
        <v>0.53416917009646769</v>
      </c>
      <c r="G68" s="124">
        <f>IF(RES_hhdet_tes!G68=0,"",RES_hhdet_tes!G68/RES_hhdet_fec!G68)</f>
        <v>0.53853086606941791</v>
      </c>
      <c r="H68" s="124">
        <f>IF(RES_hhdet_tes!H68=0,"",RES_hhdet_tes!H68/RES_hhdet_fec!H68)</f>
        <v>0.54091722341677895</v>
      </c>
      <c r="I68" s="124">
        <f>IF(RES_hhdet_tes!I68=0,"",RES_hhdet_tes!I68/RES_hhdet_fec!I68)</f>
        <v>0.56209664312768659</v>
      </c>
      <c r="J68" s="124">
        <f>IF(RES_hhdet_tes!J68=0,"",RES_hhdet_tes!J68/RES_hhdet_fec!J68)</f>
        <v>0.58358215046500361</v>
      </c>
      <c r="K68" s="124">
        <f>IF(RES_hhdet_tes!K68=0,"",RES_hhdet_tes!K68/RES_hhdet_fec!K68)</f>
        <v>0.59649601205026292</v>
      </c>
      <c r="L68" s="124">
        <f>IF(RES_hhdet_tes!L68=0,"",RES_hhdet_tes!L68/RES_hhdet_fec!L68)</f>
        <v>0.60401751084398569</v>
      </c>
      <c r="M68" s="124">
        <f>IF(RES_hhdet_tes!M68=0,"",RES_hhdet_tes!M68/RES_hhdet_fec!M68)</f>
        <v>0.61731620379625829</v>
      </c>
      <c r="N68" s="124">
        <f>IF(RES_hhdet_tes!N68=0,"",RES_hhdet_tes!N68/RES_hhdet_fec!N68)</f>
        <v>0.63217306458614642</v>
      </c>
      <c r="O68" s="124">
        <f>IF(RES_hhdet_tes!O68=0,"",RES_hhdet_tes!O68/RES_hhdet_fec!O68)</f>
        <v>0.6452531803545225</v>
      </c>
      <c r="P68" s="124">
        <f>IF(RES_hhdet_tes!P68=0,"",RES_hhdet_tes!P68/RES_hhdet_fec!P68)</f>
        <v>0.64822789485376919</v>
      </c>
      <c r="Q68" s="124">
        <f>IF(RES_hhdet_tes!Q68=0,"",RES_hhdet_tes!Q68/RES_hhdet_fec!Q68)</f>
        <v>0.65023055943418884</v>
      </c>
      <c r="R68" s="124">
        <f>IF(RES_hhdet_tes!R68=0,"",RES_hhdet_tes!R68/RES_hhdet_fec!R68)</f>
        <v>0.6555067925471405</v>
      </c>
      <c r="S68" s="124">
        <f>IF(RES_hhdet_tes!S68=0,"",RES_hhdet_tes!S68/RES_hhdet_fec!S68)</f>
        <v>0.67343598668597182</v>
      </c>
      <c r="T68" s="124">
        <f>IF(RES_hhdet_tes!T68=0,"",RES_hhdet_tes!T68/RES_hhdet_fec!T68)</f>
        <v>0.69466764444443008</v>
      </c>
      <c r="U68" s="124">
        <f>IF(RES_hhdet_tes!U68=0,"",RES_hhdet_tes!U68/RES_hhdet_fec!U68)</f>
        <v>0.71624041988830112</v>
      </c>
      <c r="V68" s="124">
        <f>IF(RES_hhdet_tes!V68=0,"",RES_hhdet_tes!V68/RES_hhdet_fec!V68)</f>
        <v>0.75079723496917583</v>
      </c>
      <c r="W68" s="124">
        <f>IF(RES_hhdet_tes!W68=0,"",RES_hhdet_tes!W68/RES_hhdet_fec!W68)</f>
        <v>0.76015351363114481</v>
      </c>
      <c r="DA68" s="130" t="s">
        <v>1969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0.50986266254240131</v>
      </c>
      <c r="C69" s="111">
        <f>IF(RES_hhdet_tes!C69=0,"",RES_hhdet_tes!C69/RES_hhdet_fec!C69)</f>
        <v>0.51124786951103773</v>
      </c>
      <c r="D69" s="111">
        <f>IF(RES_hhdet_tes!D69=0,"",RES_hhdet_tes!D69/RES_hhdet_fec!D69)</f>
        <v>0.51784999873550686</v>
      </c>
      <c r="E69" s="111">
        <f>IF(RES_hhdet_tes!E69=0,"",RES_hhdet_tes!E69/RES_hhdet_fec!E69)</f>
        <v>0.52526042689523567</v>
      </c>
      <c r="F69" s="111">
        <f>IF(RES_hhdet_tes!F69=0,"",RES_hhdet_tes!F69/RES_hhdet_fec!F69)</f>
        <v>0.53122922140018791</v>
      </c>
      <c r="G69" s="111">
        <f>IF(RES_hhdet_tes!G69=0,"",RES_hhdet_tes!G69/RES_hhdet_fec!G69)</f>
        <v>0.53549607303376523</v>
      </c>
      <c r="H69" s="111">
        <f>IF(RES_hhdet_tes!H69=0,"",RES_hhdet_tes!H69/RES_hhdet_fec!H69)</f>
        <v>0.53684329730772018</v>
      </c>
      <c r="I69" s="111">
        <f>IF(RES_hhdet_tes!I69=0,"",RES_hhdet_tes!I69/RES_hhdet_fec!I69)</f>
        <v>0.55755798462864559</v>
      </c>
      <c r="J69" s="111">
        <f>IF(RES_hhdet_tes!J69=0,"",RES_hhdet_tes!J69/RES_hhdet_fec!J69)</f>
        <v>0.58109591673813099</v>
      </c>
      <c r="K69" s="111">
        <f>IF(RES_hhdet_tes!K69=0,"",RES_hhdet_tes!K69/RES_hhdet_fec!K69)</f>
        <v>0.59449378799629116</v>
      </c>
      <c r="L69" s="111">
        <f>IF(RES_hhdet_tes!L69=0,"",RES_hhdet_tes!L69/RES_hhdet_fec!L69)</f>
        <v>0.60197453706580184</v>
      </c>
      <c r="M69" s="111">
        <f>IF(RES_hhdet_tes!M69=0,"",RES_hhdet_tes!M69/RES_hhdet_fec!M69)</f>
        <v>0.61507113950048187</v>
      </c>
      <c r="N69" s="111">
        <f>IF(RES_hhdet_tes!N69=0,"",RES_hhdet_tes!N69/RES_hhdet_fec!N69)</f>
        <v>0.63055288223111039</v>
      </c>
      <c r="O69" s="111">
        <f>IF(RES_hhdet_tes!O69=0,"",RES_hhdet_tes!O69/RES_hhdet_fec!O69)</f>
        <v>0.64419289565906446</v>
      </c>
      <c r="P69" s="111">
        <f>IF(RES_hhdet_tes!P69=0,"",RES_hhdet_tes!P69/RES_hhdet_fec!P69)</f>
        <v>0.64699771147087071</v>
      </c>
      <c r="Q69" s="111">
        <f>IF(RES_hhdet_tes!Q69=0,"",RES_hhdet_tes!Q69/RES_hhdet_fec!Q69)</f>
        <v>0.64855948698535471</v>
      </c>
      <c r="R69" s="111">
        <f>IF(RES_hhdet_tes!R69=0,"",RES_hhdet_tes!R69/RES_hhdet_fec!R69)</f>
        <v>0.65357298858415525</v>
      </c>
      <c r="S69" s="111">
        <f>IF(RES_hhdet_tes!S69=0,"",RES_hhdet_tes!S69/RES_hhdet_fec!S69)</f>
        <v>0.67140608267381874</v>
      </c>
      <c r="T69" s="111">
        <f>IF(RES_hhdet_tes!T69=0,"",RES_hhdet_tes!T69/RES_hhdet_fec!T69)</f>
        <v>0.69329694324028601</v>
      </c>
      <c r="U69" s="111">
        <f>IF(RES_hhdet_tes!U69=0,"",RES_hhdet_tes!U69/RES_hhdet_fec!U69)</f>
        <v>0.71568635694468996</v>
      </c>
      <c r="V69" s="111">
        <f>IF(RES_hhdet_tes!V69=0,"",RES_hhdet_tes!V69/RES_hhdet_fec!V69)</f>
        <v>0.75145011445958432</v>
      </c>
      <c r="W69" s="111">
        <f>IF(RES_hhdet_tes!W69=0,"",RES_hhdet_tes!W69/RES_hhdet_fec!W69)</f>
        <v>0.76094481329395891</v>
      </c>
      <c r="DA69" s="63" t="s">
        <v>1970</v>
      </c>
    </row>
    <row r="70" spans="1:105" ht="12" customHeight="1" x14ac:dyDescent="0.25">
      <c r="A70" s="97" t="s">
        <v>133</v>
      </c>
      <c r="B70" s="111">
        <f>IF(RES_hhdet_tes!B70=0,"",RES_hhdet_tes!B70/RES_hhdet_fec!B70)</f>
        <v>0.63390544545066774</v>
      </c>
      <c r="C70" s="111">
        <f>IF(RES_hhdet_tes!C70=0,"",RES_hhdet_tes!C70/RES_hhdet_fec!C70)</f>
        <v>0.60729550412347855</v>
      </c>
      <c r="D70" s="111">
        <f>IF(RES_hhdet_tes!D70=0,"",RES_hhdet_tes!D70/RES_hhdet_fec!D70)</f>
        <v>0.61289031663535443</v>
      </c>
      <c r="E70" s="111">
        <f>IF(RES_hhdet_tes!E70=0,"",RES_hhdet_tes!E70/RES_hhdet_fec!E70)</f>
        <v>0.62319858344973289</v>
      </c>
      <c r="F70" s="111">
        <f>IF(RES_hhdet_tes!F70=0,"",RES_hhdet_tes!F70/RES_hhdet_fec!F70)</f>
        <v>0.62269339480389585</v>
      </c>
      <c r="G70" s="111">
        <f>IF(RES_hhdet_tes!G70=0,"",RES_hhdet_tes!G70/RES_hhdet_fec!G70)</f>
        <v>0.64456939982399686</v>
      </c>
      <c r="H70" s="111">
        <f>IF(RES_hhdet_tes!H70=0,"",RES_hhdet_tes!H70/RES_hhdet_fec!H70)</f>
        <v>0.63643556104972177</v>
      </c>
      <c r="I70" s="111">
        <f>IF(RES_hhdet_tes!I70=0,"",RES_hhdet_tes!I70/RES_hhdet_fec!I70)</f>
        <v>0.66370079029754192</v>
      </c>
      <c r="J70" s="111">
        <f>IF(RES_hhdet_tes!J70=0,"",RES_hhdet_tes!J70/RES_hhdet_fec!J70)</f>
        <v>0.70494102449479301</v>
      </c>
      <c r="K70" s="111">
        <f>IF(RES_hhdet_tes!K70=0,"",RES_hhdet_tes!K70/RES_hhdet_fec!K70)</f>
        <v>0.71328445612054092</v>
      </c>
      <c r="L70" s="111">
        <f>IF(RES_hhdet_tes!L70=0,"",RES_hhdet_tes!L70/RES_hhdet_fec!L70)</f>
        <v>0.7211685735435549</v>
      </c>
      <c r="M70" s="111">
        <f>IF(RES_hhdet_tes!M70=0,"",RES_hhdet_tes!M70/RES_hhdet_fec!M70)</f>
        <v>0.72602270555254822</v>
      </c>
      <c r="N70" s="111">
        <f>IF(RES_hhdet_tes!N70=0,"",RES_hhdet_tes!N70/RES_hhdet_fec!N70)</f>
        <v>0.73030110308894092</v>
      </c>
      <c r="O70" s="111">
        <f>IF(RES_hhdet_tes!O70=0,"",RES_hhdet_tes!O70/RES_hhdet_fec!O70)</f>
        <v>0.72386544502355432</v>
      </c>
      <c r="P70" s="111">
        <f>IF(RES_hhdet_tes!P70=0,"",RES_hhdet_tes!P70/RES_hhdet_fec!P70)</f>
        <v>0.72399657897751446</v>
      </c>
      <c r="Q70" s="111">
        <f>IF(RES_hhdet_tes!Q70=0,"",RES_hhdet_tes!Q70/RES_hhdet_fec!Q70)</f>
        <v>0.71704567952706444</v>
      </c>
      <c r="R70" s="111">
        <f>IF(RES_hhdet_tes!R70=0,"",RES_hhdet_tes!R70/RES_hhdet_fec!R70)</f>
        <v>0.70729434293089599</v>
      </c>
      <c r="S70" s="111">
        <f>IF(RES_hhdet_tes!S70=0,"",RES_hhdet_tes!S70/RES_hhdet_fec!S70)</f>
        <v>0.71477559184419592</v>
      </c>
      <c r="T70" s="111">
        <f>IF(RES_hhdet_tes!T70=0,"",RES_hhdet_tes!T70/RES_hhdet_fec!T70)</f>
        <v>0.70656449628769036</v>
      </c>
      <c r="U70" s="111">
        <f>IF(RES_hhdet_tes!U70=0,"",RES_hhdet_tes!U70/RES_hhdet_fec!U70)</f>
        <v>0.70519555519769583</v>
      </c>
      <c r="V70" s="111">
        <f>IF(RES_hhdet_tes!V70=0,"",RES_hhdet_tes!V70/RES_hhdet_fec!V70)</f>
        <v>0.70654626324393377</v>
      </c>
      <c r="W70" s="111">
        <f>IF(RES_hhdet_tes!W70=0,"",RES_hhdet_tes!W70/RES_hhdet_fec!W70)</f>
        <v>0.69754408519019628</v>
      </c>
      <c r="DA70" s="63" t="s">
        <v>1971</v>
      </c>
    </row>
    <row r="71" spans="1:105" ht="12" customHeight="1" x14ac:dyDescent="0.25">
      <c r="A71" s="100" t="s">
        <v>217</v>
      </c>
      <c r="B71" s="112">
        <f>IF(RES_hhdet_tes!B71=0,"",RES_hhdet_tes!B71/RES_hhdet_fec!B71)</f>
        <v>0.50986266254240131</v>
      </c>
      <c r="C71" s="112">
        <f>IF(RES_hhdet_tes!C71=0,"",RES_hhdet_tes!C71/RES_hhdet_fec!C71)</f>
        <v>0.51947101789597638</v>
      </c>
      <c r="D71" s="112">
        <f>IF(RES_hhdet_tes!D71=0,"",RES_hhdet_tes!D71/RES_hhdet_fec!D71)</f>
        <v>0.52029506247205914</v>
      </c>
      <c r="E71" s="112">
        <f>IF(RES_hhdet_tes!E71=0,"",RES_hhdet_tes!E71/RES_hhdet_fec!E71)</f>
        <v>0.52060585267555071</v>
      </c>
      <c r="F71" s="112">
        <f>IF(RES_hhdet_tes!F71=0,"",RES_hhdet_tes!F71/RES_hhdet_fec!F71)</f>
        <v>0.52154796345628163</v>
      </c>
      <c r="G71" s="112">
        <f>IF(RES_hhdet_tes!G71=0,"",RES_hhdet_tes!G71/RES_hhdet_fec!G71)</f>
        <v>0.5222735341541721</v>
      </c>
      <c r="H71" s="112">
        <f>IF(RES_hhdet_tes!H71=0,"",RES_hhdet_tes!H71/RES_hhdet_fec!H71)</f>
        <v>0.52227353415417221</v>
      </c>
      <c r="I71" s="112">
        <f>IF(RES_hhdet_tes!I71=0,"",RES_hhdet_tes!I71/RES_hhdet_fec!I71)</f>
        <v>0.54866420339505917</v>
      </c>
      <c r="J71" s="112">
        <f>IF(RES_hhdet_tes!J71=0,"",RES_hhdet_tes!J71/RES_hhdet_fec!J71)</f>
        <v>0.59336154213615266</v>
      </c>
      <c r="K71" s="112">
        <f>IF(RES_hhdet_tes!K71=0,"",RES_hhdet_tes!K71/RES_hhdet_fec!K71)</f>
        <v>0.60491478169320678</v>
      </c>
      <c r="L71" s="112">
        <f>IF(RES_hhdet_tes!L71=0,"",RES_hhdet_tes!L71/RES_hhdet_fec!L71)</f>
        <v>0.60784411918036541</v>
      </c>
      <c r="M71" s="112">
        <f>IF(RES_hhdet_tes!M71=0,"",RES_hhdet_tes!M71/RES_hhdet_fec!M71)</f>
        <v>0.60950570732925158</v>
      </c>
      <c r="N71" s="112">
        <f>IF(RES_hhdet_tes!N71=0,"",RES_hhdet_tes!N71/RES_hhdet_fec!N71)</f>
        <v>0.61313614232637137</v>
      </c>
      <c r="O71" s="112">
        <f>IF(RES_hhdet_tes!O71=0,"",RES_hhdet_tes!O71/RES_hhdet_fec!O71)</f>
        <v>0.61766116511236535</v>
      </c>
      <c r="P71" s="112">
        <f>IF(RES_hhdet_tes!P71=0,"",RES_hhdet_tes!P71/RES_hhdet_fec!P71)</f>
        <v>0.61857756101026551</v>
      </c>
      <c r="Q71" s="112">
        <f>IF(RES_hhdet_tes!Q71=0,"",RES_hhdet_tes!Q71/RES_hhdet_fec!Q71)</f>
        <v>0.62051410082477709</v>
      </c>
      <c r="R71" s="112">
        <f>IF(RES_hhdet_tes!R71=0,"",RES_hhdet_tes!R71/RES_hhdet_fec!R71)</f>
        <v>0.62049448489830505</v>
      </c>
      <c r="S71" s="112">
        <f>IF(RES_hhdet_tes!S71=0,"",RES_hhdet_tes!S71/RES_hhdet_fec!S71)</f>
        <v>0.62266805407912407</v>
      </c>
      <c r="T71" s="112">
        <f>IF(RES_hhdet_tes!T71=0,"",RES_hhdet_tes!T71/RES_hhdet_fec!T71)</f>
        <v>0.62273418564527117</v>
      </c>
      <c r="U71" s="112">
        <f>IF(RES_hhdet_tes!U71=0,"",RES_hhdet_tes!U71/RES_hhdet_fec!U71)</f>
        <v>0.62278121564574429</v>
      </c>
      <c r="V71" s="112">
        <f>IF(RES_hhdet_tes!V71=0,"",RES_hhdet_tes!V71/RES_hhdet_fec!V71)</f>
        <v>0.62312017371910466</v>
      </c>
      <c r="W71" s="112">
        <f>IF(RES_hhdet_tes!W71=0,"",RES_hhdet_tes!W71/RES_hhdet_fec!W71)</f>
        <v>0.62330489447878423</v>
      </c>
      <c r="DA71" s="131" t="s">
        <v>1972</v>
      </c>
    </row>
    <row r="72" spans="1:105" ht="12" customHeight="1" x14ac:dyDescent="0.25">
      <c r="A72" s="103" t="s">
        <v>52</v>
      </c>
      <c r="B72" s="113">
        <f>IF(RES_hhdet_tes!B72=0,"",RES_hhdet_tes!B72/RES_hhdet_fec!B72)</f>
        <v>1</v>
      </c>
      <c r="C72" s="113">
        <f>IF(RES_hhdet_tes!C72=0,"",RES_hhdet_tes!C72/RES_hhdet_fec!C72)</f>
        <v>1</v>
      </c>
      <c r="D72" s="113">
        <f>IF(RES_hhdet_tes!D72=0,"",RES_hhdet_tes!D72/RES_hhdet_fec!D72)</f>
        <v>1</v>
      </c>
      <c r="E72" s="113">
        <f>IF(RES_hhdet_tes!E72=0,"",RES_hhdet_tes!E72/RES_hhdet_fec!E72)</f>
        <v>1</v>
      </c>
      <c r="F72" s="113">
        <f>IF(RES_hhdet_tes!F72=0,"",RES_hhdet_tes!F72/RES_hhdet_fec!F72)</f>
        <v>1</v>
      </c>
      <c r="G72" s="113">
        <f>IF(RES_hhdet_tes!G72=0,"",RES_hhdet_tes!G72/RES_hhdet_fec!G72)</f>
        <v>1</v>
      </c>
      <c r="H72" s="113">
        <f>IF(RES_hhdet_tes!H72=0,"",RES_hhdet_tes!H72/RES_hhdet_fec!H72)</f>
        <v>1</v>
      </c>
      <c r="I72" s="113">
        <f>IF(RES_hhdet_tes!I72=0,"",RES_hhdet_tes!I72/RES_hhdet_fec!I72)</f>
        <v>1</v>
      </c>
      <c r="J72" s="113">
        <f>IF(RES_hhdet_tes!J72=0,"",RES_hhdet_tes!J72/RES_hhdet_fec!J72)</f>
        <v>1</v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DA72" s="132" t="s">
        <v>1973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0.612597256622334</v>
      </c>
      <c r="C73" s="112">
        <f>IF(RES_hhdet_tes!C73=0,"",RES_hhdet_tes!C73/RES_hhdet_fec!C73)</f>
        <v>0.61501343739687231</v>
      </c>
      <c r="D73" s="112">
        <f>IF(RES_hhdet_tes!D73=0,"",RES_hhdet_tes!D73/RES_hhdet_fec!D73)</f>
        <v>0.61558543177908054</v>
      </c>
      <c r="E73" s="112">
        <f>IF(RES_hhdet_tes!E73=0,"",RES_hhdet_tes!E73/RES_hhdet_fec!E73)</f>
        <v>0.61716514822499857</v>
      </c>
      <c r="F73" s="112">
        <f>IF(RES_hhdet_tes!F73=0,"",RES_hhdet_tes!F73/RES_hhdet_fec!F73)</f>
        <v>0.62167514624464348</v>
      </c>
      <c r="G73" s="112">
        <f>IF(RES_hhdet_tes!G73=0,"",RES_hhdet_tes!G73/RES_hhdet_fec!G73)</f>
        <v>0.62847182504067722</v>
      </c>
      <c r="H73" s="112">
        <f>IF(RES_hhdet_tes!H73=0,"",RES_hhdet_tes!H73/RES_hhdet_fec!H73)</f>
        <v>0.63813614600744284</v>
      </c>
      <c r="I73" s="112">
        <f>IF(RES_hhdet_tes!I73=0,"",RES_hhdet_tes!I73/RES_hhdet_fec!I73)</f>
        <v>0.64324536900275975</v>
      </c>
      <c r="J73" s="112">
        <f>IF(RES_hhdet_tes!J73=0,"",RES_hhdet_tes!J73/RES_hhdet_fec!J73)</f>
        <v>0.64580272795033</v>
      </c>
      <c r="K73" s="112">
        <f>IF(RES_hhdet_tes!K73=0,"",RES_hhdet_tes!K73/RES_hhdet_fec!K73)</f>
        <v>0.64793416956335681</v>
      </c>
      <c r="L73" s="112">
        <f>IF(RES_hhdet_tes!L73=0,"",RES_hhdet_tes!L73/RES_hhdet_fec!L73)</f>
        <v>0.64819982623639938</v>
      </c>
      <c r="M73" s="112">
        <f>IF(RES_hhdet_tes!M73=0,"",RES_hhdet_tes!M73/RES_hhdet_fec!M73)</f>
        <v>0.64946282869793515</v>
      </c>
      <c r="N73" s="112">
        <f>IF(RES_hhdet_tes!N73=0,"",RES_hhdet_tes!N73/RES_hhdet_fec!N73)</f>
        <v>0.6501041429084804</v>
      </c>
      <c r="O73" s="112">
        <f>IF(RES_hhdet_tes!O73=0,"",RES_hhdet_tes!O73/RES_hhdet_fec!O73)</f>
        <v>0.65268050525362209</v>
      </c>
      <c r="P73" s="112">
        <f>IF(RES_hhdet_tes!P73=0,"",RES_hhdet_tes!P73/RES_hhdet_fec!P73)</f>
        <v>0.66597961037935649</v>
      </c>
      <c r="Q73" s="112">
        <f>IF(RES_hhdet_tes!Q73=0,"",RES_hhdet_tes!Q73/RES_hhdet_fec!Q73)</f>
        <v>0.68711769489404528</v>
      </c>
      <c r="R73" s="112">
        <f>IF(RES_hhdet_tes!R73=0,"",RES_hhdet_tes!R73/RES_hhdet_fec!R73)</f>
        <v>0.70859626651556196</v>
      </c>
      <c r="S73" s="112">
        <f>IF(RES_hhdet_tes!S73=0,"",RES_hhdet_tes!S73/RES_hhdet_fec!S73)</f>
        <v>0.71931505314356936</v>
      </c>
      <c r="T73" s="112">
        <f>IF(RES_hhdet_tes!T73=0,"",RES_hhdet_tes!T73/RES_hhdet_fec!T73)</f>
        <v>0.72287635541014128</v>
      </c>
      <c r="U73" s="112">
        <f>IF(RES_hhdet_tes!U73=0,"",RES_hhdet_tes!U73/RES_hhdet_fec!U73)</f>
        <v>0.72525282577156847</v>
      </c>
      <c r="V73" s="112">
        <f>IF(RES_hhdet_tes!V73=0,"",RES_hhdet_tes!V73/RES_hhdet_fec!V73)</f>
        <v>0.73084209561301205</v>
      </c>
      <c r="W73" s="112">
        <f>IF(RES_hhdet_tes!W73=0,"",RES_hhdet_tes!W73/RES_hhdet_fec!W73)</f>
        <v>0.73107113075254626</v>
      </c>
      <c r="DA73" s="131" t="s">
        <v>1974</v>
      </c>
    </row>
    <row r="74" spans="1:105" ht="12" customHeight="1" x14ac:dyDescent="0.25">
      <c r="A74" s="107" t="s">
        <v>121</v>
      </c>
      <c r="B74" s="113">
        <f>IF(RES_hhdet_tes!B74=0,"",RES_hhdet_tes!B74/RES_hhdet_fec!B74)</f>
        <v>0.72466343538855027</v>
      </c>
      <c r="C74" s="113">
        <f>IF(RES_hhdet_tes!C74=0,"",RES_hhdet_tes!C74/RES_hhdet_fec!C74)</f>
        <v>0.69568880843733272</v>
      </c>
      <c r="D74" s="113">
        <f>IF(RES_hhdet_tes!D74=0,"",RES_hhdet_tes!D74/RES_hhdet_fec!D74)</f>
        <v>0.70047377812552503</v>
      </c>
      <c r="E74" s="113">
        <f>IF(RES_hhdet_tes!E74=0,"",RES_hhdet_tes!E74/RES_hhdet_fec!E74)</f>
        <v>0.71066160846383986</v>
      </c>
      <c r="F74" s="113">
        <f>IF(RES_hhdet_tes!F74=0,"",RES_hhdet_tes!F74/RES_hhdet_fec!F74)</f>
        <v>0.71290862279128009</v>
      </c>
      <c r="G74" s="113">
        <f>IF(RES_hhdet_tes!G74=0,"",RES_hhdet_tes!G74/RES_hhdet_fec!G74)</f>
        <v>0.7373991330579307</v>
      </c>
      <c r="H74" s="113">
        <f>IF(RES_hhdet_tes!H74=0,"",RES_hhdet_tes!H74/RES_hhdet_fec!H74)</f>
        <v>0.7387345069983533</v>
      </c>
      <c r="I74" s="113">
        <f>IF(RES_hhdet_tes!I74=0,"",RES_hhdet_tes!I74/RES_hhdet_fec!I74)</f>
        <v>0.74721723539793583</v>
      </c>
      <c r="J74" s="113">
        <f>IF(RES_hhdet_tes!J74=0,"",RES_hhdet_tes!J74/RES_hhdet_fec!J74)</f>
        <v>0.75018996482858125</v>
      </c>
      <c r="K74" s="113">
        <f>IF(RES_hhdet_tes!K74=0,"",RES_hhdet_tes!K74/RES_hhdet_fec!K74)</f>
        <v>0.74941687552693059</v>
      </c>
      <c r="L74" s="113">
        <f>IF(RES_hhdet_tes!L74=0,"",RES_hhdet_tes!L74/RES_hhdet_fec!L74)</f>
        <v>0.75439495010172541</v>
      </c>
      <c r="M74" s="113">
        <f>IF(RES_hhdet_tes!M74=0,"",RES_hhdet_tes!M74/RES_hhdet_fec!M74)</f>
        <v>0.75797079741759865</v>
      </c>
      <c r="N74" s="113">
        <f>IF(RES_hhdet_tes!N74=0,"",RES_hhdet_tes!N74/RES_hhdet_fec!N74)</f>
        <v>0.75931305405128158</v>
      </c>
      <c r="O74" s="113">
        <f>IF(RES_hhdet_tes!O74=0,"",RES_hhdet_tes!O74/RES_hhdet_fec!O74)</f>
        <v>0.75112457363339769</v>
      </c>
      <c r="P74" s="113">
        <f>IF(RES_hhdet_tes!P74=0,"",RES_hhdet_tes!P74/RES_hhdet_fec!P74)</f>
        <v>0.76107180031825283</v>
      </c>
      <c r="Q74" s="113">
        <f>IF(RES_hhdet_tes!Q74=0,"",RES_hhdet_tes!Q74/RES_hhdet_fec!Q74)</f>
        <v>0.77710605570509728</v>
      </c>
      <c r="R74" s="113">
        <f>IF(RES_hhdet_tes!R74=0,"",RES_hhdet_tes!R74/RES_hhdet_fec!R74)</f>
        <v>0.78538851981745161</v>
      </c>
      <c r="S74" s="113">
        <f>IF(RES_hhdet_tes!S74=0,"",RES_hhdet_tes!S74/RES_hhdet_fec!S74)</f>
        <v>0.79394818443366788</v>
      </c>
      <c r="T74" s="113">
        <f>IF(RES_hhdet_tes!T74=0,"",RES_hhdet_tes!T74/RES_hhdet_fec!T74)</f>
        <v>0.78959411594230733</v>
      </c>
      <c r="U74" s="113">
        <f>IF(RES_hhdet_tes!U74=0,"",RES_hhdet_tes!U74/RES_hhdet_fec!U74)</f>
        <v>0.79005868186978179</v>
      </c>
      <c r="V74" s="113">
        <f>IF(RES_hhdet_tes!V74=0,"",RES_hhdet_tes!V74/RES_hhdet_fec!V74)</f>
        <v>0.79552675660983008</v>
      </c>
      <c r="W74" s="113">
        <f>IF(RES_hhdet_tes!W74=0,"",RES_hhdet_tes!W74/RES_hhdet_fec!W74)</f>
        <v>0.78864960857389799</v>
      </c>
      <c r="DA74" s="132" t="s">
        <v>1975</v>
      </c>
    </row>
    <row r="75" spans="1:105" ht="12" customHeight="1" x14ac:dyDescent="0.25">
      <c r="A75" s="108" t="s">
        <v>53</v>
      </c>
      <c r="B75" s="111">
        <f>IF(RES_hhdet_tes!B75=0,"",RES_hhdet_tes!B75/RES_hhdet_fec!B75)</f>
        <v>0.612597256622334</v>
      </c>
      <c r="C75" s="111">
        <f>IF(RES_hhdet_tes!C75=0,"",RES_hhdet_tes!C75/RES_hhdet_fec!C75)</f>
        <v>0.61507617037527262</v>
      </c>
      <c r="D75" s="111">
        <f>IF(RES_hhdet_tes!D75=0,"",RES_hhdet_tes!D75/RES_hhdet_fec!D75)</f>
        <v>0.61566676146769073</v>
      </c>
      <c r="E75" s="111">
        <f>IF(RES_hhdet_tes!E75=0,"",RES_hhdet_tes!E75/RES_hhdet_fec!E75)</f>
        <v>0.6172270443169956</v>
      </c>
      <c r="F75" s="111">
        <f>IF(RES_hhdet_tes!F75=0,"",RES_hhdet_tes!F75/RES_hhdet_fec!F75)</f>
        <v>0.62118929472612283</v>
      </c>
      <c r="G75" s="111">
        <f>IF(RES_hhdet_tes!G75=0,"",RES_hhdet_tes!G75/RES_hhdet_fec!G75)</f>
        <v>0.62857683396494057</v>
      </c>
      <c r="H75" s="111">
        <f>IF(RES_hhdet_tes!H75=0,"",RES_hhdet_tes!H75/RES_hhdet_fec!H75)</f>
        <v>0.63841128836465522</v>
      </c>
      <c r="I75" s="111">
        <f>IF(RES_hhdet_tes!I75=0,"",RES_hhdet_tes!I75/RES_hhdet_fec!I75)</f>
        <v>0.64561494053547663</v>
      </c>
      <c r="J75" s="111">
        <f>IF(RES_hhdet_tes!J75=0,"",RES_hhdet_tes!J75/RES_hhdet_fec!J75)</f>
        <v>0.64703690661535962</v>
      </c>
      <c r="K75" s="111">
        <f>IF(RES_hhdet_tes!K75=0,"",RES_hhdet_tes!K75/RES_hhdet_fec!K75)</f>
        <v>0.64775649124725787</v>
      </c>
      <c r="L75" s="111">
        <f>IF(RES_hhdet_tes!L75=0,"",RES_hhdet_tes!L75/RES_hhdet_fec!L75)</f>
        <v>0.64782143063718467</v>
      </c>
      <c r="M75" s="111">
        <f>IF(RES_hhdet_tes!M75=0,"",RES_hhdet_tes!M75/RES_hhdet_fec!M75)</f>
        <v>0.64830642764146784</v>
      </c>
      <c r="N75" s="111">
        <f>IF(RES_hhdet_tes!N75=0,"",RES_hhdet_tes!N75/RES_hhdet_fec!N75)</f>
        <v>0.6485456369696333</v>
      </c>
      <c r="O75" s="111">
        <f>IF(RES_hhdet_tes!O75=0,"",RES_hhdet_tes!O75/RES_hhdet_fec!O75)</f>
        <v>0.65021319004064104</v>
      </c>
      <c r="P75" s="111">
        <f>IF(RES_hhdet_tes!P75=0,"",RES_hhdet_tes!P75/RES_hhdet_fec!P75)</f>
        <v>0.66313952048190716</v>
      </c>
      <c r="Q75" s="111">
        <f>IF(RES_hhdet_tes!Q75=0,"",RES_hhdet_tes!Q75/RES_hhdet_fec!Q75)</f>
        <v>0.6921994982609464</v>
      </c>
      <c r="R75" s="111">
        <f>IF(RES_hhdet_tes!R75=0,"",RES_hhdet_tes!R75/RES_hhdet_fec!R75)</f>
        <v>0.71226968881334052</v>
      </c>
      <c r="S75" s="111">
        <f>IF(RES_hhdet_tes!S75=0,"",RES_hhdet_tes!S75/RES_hhdet_fec!S75)</f>
        <v>0.71722862743715177</v>
      </c>
      <c r="T75" s="111">
        <f>IF(RES_hhdet_tes!T75=0,"",RES_hhdet_tes!T75/RES_hhdet_fec!T75)</f>
        <v>0.72001472273967437</v>
      </c>
      <c r="U75" s="111">
        <f>IF(RES_hhdet_tes!U75=0,"",RES_hhdet_tes!U75/RES_hhdet_fec!U75)</f>
        <v>0.72193676245369953</v>
      </c>
      <c r="V75" s="111">
        <f>IF(RES_hhdet_tes!V75=0,"",RES_hhdet_tes!V75/RES_hhdet_fec!V75)</f>
        <v>0.72757460750560865</v>
      </c>
      <c r="W75" s="111">
        <f>IF(RES_hhdet_tes!W75=0,"",RES_hhdet_tes!W75/RES_hhdet_fec!W75)</f>
        <v>0.72799118110310013</v>
      </c>
      <c r="DA75" s="63" t="s">
        <v>1976</v>
      </c>
    </row>
    <row r="76" spans="1:105" ht="12" customHeight="1" x14ac:dyDescent="0.25">
      <c r="A76" s="108" t="s">
        <v>52</v>
      </c>
      <c r="B76" s="111">
        <f>IF(RES_hhdet_tes!B76=0,"",RES_hhdet_tes!B76/RES_hhdet_fec!B76)</f>
        <v>1</v>
      </c>
      <c r="C76" s="111">
        <f>IF(RES_hhdet_tes!C76=0,"",RES_hhdet_tes!C76/RES_hhdet_fec!C76)</f>
        <v>1</v>
      </c>
      <c r="D76" s="111">
        <f>IF(RES_hhdet_tes!D76=0,"",RES_hhdet_tes!D76/RES_hhdet_fec!D76)</f>
        <v>1</v>
      </c>
      <c r="E76" s="111">
        <f>IF(RES_hhdet_tes!E76=0,"",RES_hhdet_tes!E76/RES_hhdet_fec!E76)</f>
        <v>1</v>
      </c>
      <c r="F76" s="111">
        <f>IF(RES_hhdet_tes!F76=0,"",RES_hhdet_tes!F76/RES_hhdet_fec!F76)</f>
        <v>1</v>
      </c>
      <c r="G76" s="111">
        <f>IF(RES_hhdet_tes!G76=0,"",RES_hhdet_tes!G76/RES_hhdet_fec!G76)</f>
        <v>1</v>
      </c>
      <c r="H76" s="111">
        <f>IF(RES_hhdet_tes!H76=0,"",RES_hhdet_tes!H76/RES_hhdet_fec!H76)</f>
        <v>1</v>
      </c>
      <c r="I76" s="111">
        <f>IF(RES_hhdet_tes!I76=0,"",RES_hhdet_tes!I76/RES_hhdet_fec!I76)</f>
        <v>1</v>
      </c>
      <c r="J76" s="111">
        <f>IF(RES_hhdet_tes!J76=0,"",RES_hhdet_tes!J76/RES_hhdet_fec!J76)</f>
        <v>1</v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DA76" s="63" t="s">
        <v>1977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0.62647553975763071</v>
      </c>
      <c r="C77" s="124">
        <f>IF(RES_hhdet_tes!C77=0,"",RES_hhdet_tes!C77/RES_hhdet_fec!C77)</f>
        <v>0.62659133904887365</v>
      </c>
      <c r="D77" s="124">
        <f>IF(RES_hhdet_tes!D77=0,"",RES_hhdet_tes!D77/RES_hhdet_fec!D77)</f>
        <v>0.62853158396127595</v>
      </c>
      <c r="E77" s="124">
        <f>IF(RES_hhdet_tes!E77=0,"",RES_hhdet_tes!E77/RES_hhdet_fec!E77)</f>
        <v>0.62939945109028173</v>
      </c>
      <c r="F77" s="124">
        <f>IF(RES_hhdet_tes!F77=0,"",RES_hhdet_tes!F77/RES_hhdet_fec!F77)</f>
        <v>0.6301380052735126</v>
      </c>
      <c r="G77" s="124">
        <f>IF(RES_hhdet_tes!G77=0,"",RES_hhdet_tes!G77/RES_hhdet_fec!G77)</f>
        <v>0.63232487693971573</v>
      </c>
      <c r="H77" s="124">
        <f>IF(RES_hhdet_tes!H77=0,"",RES_hhdet_tes!H77/RES_hhdet_fec!H77)</f>
        <v>0.63736223361524358</v>
      </c>
      <c r="I77" s="124">
        <f>IF(RES_hhdet_tes!I77=0,"",RES_hhdet_tes!I77/RES_hhdet_fec!I77)</f>
        <v>0.64090629808770583</v>
      </c>
      <c r="J77" s="124">
        <f>IF(RES_hhdet_tes!J77=0,"",RES_hhdet_tes!J77/RES_hhdet_fec!J77)</f>
        <v>0.63678953694842033</v>
      </c>
      <c r="K77" s="124">
        <f>IF(RES_hhdet_tes!K77=0,"",RES_hhdet_tes!K77/RES_hhdet_fec!K77)</f>
        <v>0.63634860131780813</v>
      </c>
      <c r="L77" s="124">
        <f>IF(RES_hhdet_tes!L77=0,"",RES_hhdet_tes!L77/RES_hhdet_fec!L77)</f>
        <v>0.63744760364064679</v>
      </c>
      <c r="M77" s="124">
        <f>IF(RES_hhdet_tes!M77=0,"",RES_hhdet_tes!M77/RES_hhdet_fec!M77)</f>
        <v>0.64038281941128838</v>
      </c>
      <c r="N77" s="124">
        <f>IF(RES_hhdet_tes!N77=0,"",RES_hhdet_tes!N77/RES_hhdet_fec!N77)</f>
        <v>0.63970382853223684</v>
      </c>
      <c r="O77" s="124">
        <f>IF(RES_hhdet_tes!O77=0,"",RES_hhdet_tes!O77/RES_hhdet_fec!O77)</f>
        <v>0.63922180118519911</v>
      </c>
      <c r="P77" s="124">
        <f>IF(RES_hhdet_tes!P77=0,"",RES_hhdet_tes!P77/RES_hhdet_fec!P77)</f>
        <v>0.63861663335963348</v>
      </c>
      <c r="Q77" s="124">
        <f>IF(RES_hhdet_tes!Q77=0,"",RES_hhdet_tes!Q77/RES_hhdet_fec!Q77)</f>
        <v>0.63840981057494028</v>
      </c>
      <c r="R77" s="124">
        <f>IF(RES_hhdet_tes!R77=0,"",RES_hhdet_tes!R77/RES_hhdet_fec!R77)</f>
        <v>0.63792802589644459</v>
      </c>
      <c r="S77" s="124">
        <f>IF(RES_hhdet_tes!S77=0,"",RES_hhdet_tes!S77/RES_hhdet_fec!S77)</f>
        <v>0.63958587088208363</v>
      </c>
      <c r="T77" s="124">
        <f>IF(RES_hhdet_tes!T77=0,"",RES_hhdet_tes!T77/RES_hhdet_fec!T77)</f>
        <v>0.63934226661759785</v>
      </c>
      <c r="U77" s="124">
        <f>IF(RES_hhdet_tes!U77=0,"",RES_hhdet_tes!U77/RES_hhdet_fec!U77)</f>
        <v>0.63878169975841803</v>
      </c>
      <c r="V77" s="124">
        <f>IF(RES_hhdet_tes!V77=0,"",RES_hhdet_tes!V77/RES_hhdet_fec!V77)</f>
        <v>0.64615795710811719</v>
      </c>
      <c r="W77" s="124">
        <f>IF(RES_hhdet_tes!W77=0,"",RES_hhdet_tes!W77/RES_hhdet_fec!W77)</f>
        <v>0.64006213222302388</v>
      </c>
      <c r="DA77" s="130" t="s">
        <v>1978</v>
      </c>
    </row>
    <row r="78" spans="1:105" ht="12" customHeight="1" x14ac:dyDescent="0.25">
      <c r="A78" s="97" t="s">
        <v>192</v>
      </c>
      <c r="B78" s="111">
        <f>IF(RES_hhdet_tes!B78=0,"",RES_hhdet_tes!B78/RES_hhdet_fec!B78)</f>
        <v>0.62047976589551723</v>
      </c>
      <c r="C78" s="111">
        <f>IF(RES_hhdet_tes!C78=0,"",RES_hhdet_tes!C78/RES_hhdet_fec!C78)</f>
        <v>0.62116968102343206</v>
      </c>
      <c r="D78" s="111">
        <f>IF(RES_hhdet_tes!D78=0,"",RES_hhdet_tes!D78/RES_hhdet_fec!D78)</f>
        <v>0.62130534558418948</v>
      </c>
      <c r="E78" s="111">
        <f>IF(RES_hhdet_tes!E78=0,"",RES_hhdet_tes!E78/RES_hhdet_fec!E78)</f>
        <v>0.62174938309452432</v>
      </c>
      <c r="F78" s="111">
        <f>IF(RES_hhdet_tes!F78=0,"",RES_hhdet_tes!F78/RES_hhdet_fec!F78)</f>
        <v>0.6228895944486017</v>
      </c>
      <c r="G78" s="111">
        <f>IF(RES_hhdet_tes!G78=0,"",RES_hhdet_tes!G78/RES_hhdet_fec!G78)</f>
        <v>0.62453992837133976</v>
      </c>
      <c r="H78" s="111">
        <f>IF(RES_hhdet_tes!H78=0,"",RES_hhdet_tes!H78/RES_hhdet_fec!H78)</f>
        <v>0.62666256411023957</v>
      </c>
      <c r="I78" s="111">
        <f>IF(RES_hhdet_tes!I78=0,"",RES_hhdet_tes!I78/RES_hhdet_fec!I78)</f>
        <v>0.6275983518644177</v>
      </c>
      <c r="J78" s="111">
        <f>IF(RES_hhdet_tes!J78=0,"",RES_hhdet_tes!J78/RES_hhdet_fec!J78)</f>
        <v>0.62777459543444447</v>
      </c>
      <c r="K78" s="111">
        <f>IF(RES_hhdet_tes!K78=0,"",RES_hhdet_tes!K78/RES_hhdet_fec!K78)</f>
        <v>0.62789340298272633</v>
      </c>
      <c r="L78" s="111">
        <f>IF(RES_hhdet_tes!L78=0,"",RES_hhdet_tes!L78/RES_hhdet_fec!L78)</f>
        <v>0.62793893825134672</v>
      </c>
      <c r="M78" s="111">
        <f>IF(RES_hhdet_tes!M78=0,"",RES_hhdet_tes!M78/RES_hhdet_fec!M78)</f>
        <v>0.62799088271436343</v>
      </c>
      <c r="N78" s="111">
        <f>IF(RES_hhdet_tes!N78=0,"",RES_hhdet_tes!N78/RES_hhdet_fec!N78)</f>
        <v>0.6280383805348756</v>
      </c>
      <c r="O78" s="111">
        <f>IF(RES_hhdet_tes!O78=0,"",RES_hhdet_tes!O78/RES_hhdet_fec!O78)</f>
        <v>0.62809088194854357</v>
      </c>
      <c r="P78" s="111">
        <f>IF(RES_hhdet_tes!P78=0,"",RES_hhdet_tes!P78/RES_hhdet_fec!P78)</f>
        <v>0.62815237336830709</v>
      </c>
      <c r="Q78" s="111">
        <f>IF(RES_hhdet_tes!Q78=0,"",RES_hhdet_tes!Q78/RES_hhdet_fec!Q78)</f>
        <v>0.62825782048247425</v>
      </c>
      <c r="R78" s="111">
        <f>IF(RES_hhdet_tes!R78=0,"",RES_hhdet_tes!R78/RES_hhdet_fec!R78)</f>
        <v>0.62845610436942045</v>
      </c>
      <c r="S78" s="111">
        <f>IF(RES_hhdet_tes!S78=0,"",RES_hhdet_tes!S78/RES_hhdet_fec!S78)</f>
        <v>0.62862761281801749</v>
      </c>
      <c r="T78" s="111">
        <f>IF(RES_hhdet_tes!T78=0,"",RES_hhdet_tes!T78/RES_hhdet_fec!T78)</f>
        <v>0.62869395984847676</v>
      </c>
      <c r="U78" s="111">
        <f>IF(RES_hhdet_tes!U78=0,"",RES_hhdet_tes!U78/RES_hhdet_fec!U78)</f>
        <v>0.6287478103996651</v>
      </c>
      <c r="V78" s="111">
        <f>IF(RES_hhdet_tes!V78=0,"",RES_hhdet_tes!V78/RES_hhdet_fec!V78)</f>
        <v>0.62887096572869006</v>
      </c>
      <c r="W78" s="111">
        <f>IF(RES_hhdet_tes!W78=0,"",RES_hhdet_tes!W78/RES_hhdet_fec!W78)</f>
        <v>0.62898073253896414</v>
      </c>
      <c r="DA78" s="63" t="s">
        <v>1979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0.76787081485254138</v>
      </c>
      <c r="C79" s="45">
        <f>IF(RES_hhdet_tes!C79=0,"",RES_hhdet_tes!C79/RES_hhdet_fec!C79)</f>
        <v>0.76999316591759526</v>
      </c>
      <c r="D79" s="45">
        <f>IF(RES_hhdet_tes!D79=0,"",RES_hhdet_tes!D79/RES_hhdet_fec!D79)</f>
        <v>0.77066087546104767</v>
      </c>
      <c r="E79" s="45">
        <f>IF(RES_hhdet_tes!E79=0,"",RES_hhdet_tes!E79/RES_hhdet_fec!E79)</f>
        <v>0.7729546436939736</v>
      </c>
      <c r="F79" s="45">
        <f>IF(RES_hhdet_tes!F79=0,"",RES_hhdet_tes!F79/RES_hhdet_fec!F79)</f>
        <v>0.77619314257424055</v>
      </c>
      <c r="G79" s="45">
        <f>IF(RES_hhdet_tes!G79=0,"",RES_hhdet_tes!G79/RES_hhdet_fec!G79)</f>
        <v>0.78035508340592941</v>
      </c>
      <c r="H79" s="45">
        <f>IF(RES_hhdet_tes!H79=0,"",RES_hhdet_tes!H79/RES_hhdet_fec!H79)</f>
        <v>0.78553425810773825</v>
      </c>
      <c r="I79" s="45">
        <f>IF(RES_hhdet_tes!I79=0,"",RES_hhdet_tes!I79/RES_hhdet_fec!I79)</f>
        <v>0.78844313622944939</v>
      </c>
      <c r="J79" s="45">
        <f>IF(RES_hhdet_tes!J79=0,"",RES_hhdet_tes!J79/RES_hhdet_fec!J79)</f>
        <v>0.79032652551202109</v>
      </c>
      <c r="K79" s="45">
        <f>IF(RES_hhdet_tes!K79=0,"",RES_hhdet_tes!K79/RES_hhdet_fec!K79)</f>
        <v>0.79160004603418921</v>
      </c>
      <c r="L79" s="45">
        <f>IF(RES_hhdet_tes!L79=0,"",RES_hhdet_tes!L79/RES_hhdet_fec!L79)</f>
        <v>0.79210397974130098</v>
      </c>
      <c r="M79" s="45">
        <f>IF(RES_hhdet_tes!M79=0,"",RES_hhdet_tes!M79/RES_hhdet_fec!M79)</f>
        <v>0.79340758454459792</v>
      </c>
      <c r="N79" s="45">
        <f>IF(RES_hhdet_tes!N79=0,"",RES_hhdet_tes!N79/RES_hhdet_fec!N79)</f>
        <v>0.79485835028127383</v>
      </c>
      <c r="O79" s="45">
        <f>IF(RES_hhdet_tes!O79=0,"",RES_hhdet_tes!O79/RES_hhdet_fec!O79)</f>
        <v>0.80090280264067681</v>
      </c>
      <c r="P79" s="45">
        <f>IF(RES_hhdet_tes!P79=0,"",RES_hhdet_tes!P79/RES_hhdet_fec!P79)</f>
        <v>0.8021294657737722</v>
      </c>
      <c r="Q79" s="45">
        <f>IF(RES_hhdet_tes!Q79=0,"",RES_hhdet_tes!Q79/RES_hhdet_fec!Q79)</f>
        <v>0.80412354249621987</v>
      </c>
      <c r="R79" s="45">
        <f>IF(RES_hhdet_tes!R79=0,"",RES_hhdet_tes!R79/RES_hhdet_fec!R79)</f>
        <v>0.80774179828940185</v>
      </c>
      <c r="S79" s="45">
        <f>IF(RES_hhdet_tes!S79=0,"",RES_hhdet_tes!S79/RES_hhdet_fec!S79)</f>
        <v>0.81442669526190892</v>
      </c>
      <c r="T79" s="45">
        <f>IF(RES_hhdet_tes!T79=0,"",RES_hhdet_tes!T79/RES_hhdet_fec!T79)</f>
        <v>0.8199149684115542</v>
      </c>
      <c r="U79" s="45">
        <f>IF(RES_hhdet_tes!U79=0,"",RES_hhdet_tes!U79/RES_hhdet_fec!U79)</f>
        <v>0.846361925131078</v>
      </c>
      <c r="V79" s="45">
        <f>IF(RES_hhdet_tes!V79=0,"",RES_hhdet_tes!V79/RES_hhdet_fec!V79)</f>
        <v>0.86623474798325739</v>
      </c>
      <c r="W79" s="45">
        <f>IF(RES_hhdet_tes!W79=0,"",RES_hhdet_tes!W79/RES_hhdet_fec!W79)</f>
        <v>0.87620733183333666</v>
      </c>
      <c r="DA79" s="60" t="s">
        <v>1980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>
        <f>IF(RES_hhdet_tes!B81=0,"",RES_hhdet_tes!B81/RES_hhdet_fec!B81)</f>
        <v>0.43810400593883581</v>
      </c>
      <c r="C81" s="119">
        <f>IF(RES_hhdet_tes!C81=0,"",RES_hhdet_tes!C81/RES_hhdet_fec!C81)</f>
        <v>0.44088312609017755</v>
      </c>
      <c r="D81" s="119">
        <f>IF(RES_hhdet_tes!D81=0,"",RES_hhdet_tes!D81/RES_hhdet_fec!D81)</f>
        <v>0.44917447105326819</v>
      </c>
      <c r="E81" s="119">
        <f>IF(RES_hhdet_tes!E81=0,"",RES_hhdet_tes!E81/RES_hhdet_fec!E81)</f>
        <v>0.45859099171638507</v>
      </c>
      <c r="F81" s="119">
        <f>IF(RES_hhdet_tes!F81=0,"",RES_hhdet_tes!F81/RES_hhdet_fec!F81)</f>
        <v>0.47030221086377416</v>
      </c>
      <c r="G81" s="119">
        <f>IF(RES_hhdet_tes!G81=0,"",RES_hhdet_tes!G81/RES_hhdet_fec!G81)</f>
        <v>0.48263619061881874</v>
      </c>
      <c r="H81" s="119">
        <f>IF(RES_hhdet_tes!H81=0,"",RES_hhdet_tes!H81/RES_hhdet_fec!H81)</f>
        <v>0.4968526894839555</v>
      </c>
      <c r="I81" s="119">
        <f>IF(RES_hhdet_tes!I81=0,"",RES_hhdet_tes!I81/RES_hhdet_fec!I81)</f>
        <v>0.51383628281664984</v>
      </c>
      <c r="J81" s="119">
        <f>IF(RES_hhdet_tes!J81=0,"",RES_hhdet_tes!J81/RES_hhdet_fec!J81)</f>
        <v>0.53011543954923623</v>
      </c>
      <c r="K81" s="119">
        <f>IF(RES_hhdet_tes!K81=0,"",RES_hhdet_tes!K81/RES_hhdet_fec!K81)</f>
        <v>0.55285633101830511</v>
      </c>
      <c r="L81" s="119">
        <f>IF(RES_hhdet_tes!L81=0,"",RES_hhdet_tes!L81/RES_hhdet_fec!L81)</f>
        <v>0.57802609279085893</v>
      </c>
      <c r="M81" s="119">
        <f>IF(RES_hhdet_tes!M81=0,"",RES_hhdet_tes!M81/RES_hhdet_fec!M81)</f>
        <v>0.60824510582082469</v>
      </c>
      <c r="N81" s="119">
        <f>IF(RES_hhdet_tes!N81=0,"",RES_hhdet_tes!N81/RES_hhdet_fec!N81)</f>
        <v>0.62708225121555072</v>
      </c>
      <c r="O81" s="119">
        <f>IF(RES_hhdet_tes!O81=0,"",RES_hhdet_tes!O81/RES_hhdet_fec!O81)</f>
        <v>0.64074350173185568</v>
      </c>
      <c r="P81" s="119">
        <f>IF(RES_hhdet_tes!P81=0,"",RES_hhdet_tes!P81/RES_hhdet_fec!P81)</f>
        <v>0.64235138047794149</v>
      </c>
      <c r="Q81" s="119">
        <f>IF(RES_hhdet_tes!Q81=0,"",RES_hhdet_tes!Q81/RES_hhdet_fec!Q81)</f>
        <v>0.6447009484544961</v>
      </c>
      <c r="R81" s="119">
        <f>IF(RES_hhdet_tes!R81=0,"",RES_hhdet_tes!R81/RES_hhdet_fec!R81)</f>
        <v>0.64762604292578518</v>
      </c>
      <c r="S81" s="119">
        <f>IF(RES_hhdet_tes!S81=0,"",RES_hhdet_tes!S81/RES_hhdet_fec!S81)</f>
        <v>0.65206761411925451</v>
      </c>
      <c r="T81" s="119">
        <f>IF(RES_hhdet_tes!T81=0,"",RES_hhdet_tes!T81/RES_hhdet_fec!T81)</f>
        <v>0.65869300733143199</v>
      </c>
      <c r="U81" s="119">
        <f>IF(RES_hhdet_tes!U81=0,"",RES_hhdet_tes!U81/RES_hhdet_fec!U81)</f>
        <v>0.66852106249761911</v>
      </c>
      <c r="V81" s="119">
        <f>IF(RES_hhdet_tes!V81=0,"",RES_hhdet_tes!V81/RES_hhdet_fec!V81)</f>
        <v>0.6814280690895187</v>
      </c>
      <c r="W81" s="119">
        <f>IF(RES_hhdet_tes!W81=0,"",RES_hhdet_tes!W81/RES_hhdet_fec!W81)</f>
        <v>0.69247876256447083</v>
      </c>
      <c r="DA81" s="129" t="s">
        <v>1981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0.43445938726073657</v>
      </c>
      <c r="C82" s="124">
        <f>IF(RES_hhdet_tes!C82=0,"",RES_hhdet_tes!C82/RES_hhdet_fec!C82)</f>
        <v>0.43728077058468467</v>
      </c>
      <c r="D82" s="124">
        <f>IF(RES_hhdet_tes!D82=0,"",RES_hhdet_tes!D82/RES_hhdet_fec!D82)</f>
        <v>0.44556181894675723</v>
      </c>
      <c r="E82" s="124">
        <f>IF(RES_hhdet_tes!E82=0,"",RES_hhdet_tes!E82/RES_hhdet_fec!E82)</f>
        <v>0.45495026356586543</v>
      </c>
      <c r="F82" s="124">
        <f>IF(RES_hhdet_tes!F82=0,"",RES_hhdet_tes!F82/RES_hhdet_fec!F82)</f>
        <v>0.46645048223815078</v>
      </c>
      <c r="G82" s="124">
        <f>IF(RES_hhdet_tes!G82=0,"",RES_hhdet_tes!G82/RES_hhdet_fec!G82)</f>
        <v>0.47892000326845663</v>
      </c>
      <c r="H82" s="124">
        <f>IF(RES_hhdet_tes!H82=0,"",RES_hhdet_tes!H82/RES_hhdet_fec!H82)</f>
        <v>0.4928694585057562</v>
      </c>
      <c r="I82" s="124">
        <f>IF(RES_hhdet_tes!I82=0,"",RES_hhdet_tes!I82/RES_hhdet_fec!I82)</f>
        <v>0.5097271873290834</v>
      </c>
      <c r="J82" s="124">
        <f>IF(RES_hhdet_tes!J82=0,"",RES_hhdet_tes!J82/RES_hhdet_fec!J82)</f>
        <v>0.52611599142420806</v>
      </c>
      <c r="K82" s="124">
        <f>IF(RES_hhdet_tes!K82=0,"",RES_hhdet_tes!K82/RES_hhdet_fec!K82)</f>
        <v>0.54841993023797664</v>
      </c>
      <c r="L82" s="124">
        <f>IF(RES_hhdet_tes!L82=0,"",RES_hhdet_tes!L82/RES_hhdet_fec!L82)</f>
        <v>0.57366514220769571</v>
      </c>
      <c r="M82" s="124">
        <f>IF(RES_hhdet_tes!M82=0,"",RES_hhdet_tes!M82/RES_hhdet_fec!M82)</f>
        <v>0.60434363532326207</v>
      </c>
      <c r="N82" s="124">
        <f>IF(RES_hhdet_tes!N82=0,"",RES_hhdet_tes!N82/RES_hhdet_fec!N82)</f>
        <v>0.62313037600158649</v>
      </c>
      <c r="O82" s="124">
        <f>IF(RES_hhdet_tes!O82=0,"",RES_hhdet_tes!O82/RES_hhdet_fec!O82)</f>
        <v>0.63600467698648688</v>
      </c>
      <c r="P82" s="124">
        <f>IF(RES_hhdet_tes!P82=0,"",RES_hhdet_tes!P82/RES_hhdet_fec!P82)</f>
        <v>0.63724483299442014</v>
      </c>
      <c r="Q82" s="124">
        <f>IF(RES_hhdet_tes!Q82=0,"",RES_hhdet_tes!Q82/RES_hhdet_fec!Q82)</f>
        <v>0.63922049334896658</v>
      </c>
      <c r="R82" s="124">
        <f>IF(RES_hhdet_tes!R82=0,"",RES_hhdet_tes!R82/RES_hhdet_fec!R82)</f>
        <v>0.64207127340543868</v>
      </c>
      <c r="S82" s="124">
        <f>IF(RES_hhdet_tes!S82=0,"",RES_hhdet_tes!S82/RES_hhdet_fec!S82)</f>
        <v>0.64654357793756201</v>
      </c>
      <c r="T82" s="124">
        <f>IF(RES_hhdet_tes!T82=0,"",RES_hhdet_tes!T82/RES_hhdet_fec!T82)</f>
        <v>0.65229139859700003</v>
      </c>
      <c r="U82" s="124">
        <f>IF(RES_hhdet_tes!U82=0,"",RES_hhdet_tes!U82/RES_hhdet_fec!U82)</f>
        <v>0.66165303662998676</v>
      </c>
      <c r="V82" s="124">
        <f>IF(RES_hhdet_tes!V82=0,"",RES_hhdet_tes!V82/RES_hhdet_fec!V82)</f>
        <v>0.67450771702869228</v>
      </c>
      <c r="W82" s="124">
        <f>IF(RES_hhdet_tes!W82=0,"",RES_hhdet_tes!W82/RES_hhdet_fec!W82)</f>
        <v>0.68537238242103959</v>
      </c>
      <c r="DA82" s="130" t="s">
        <v>1982</v>
      </c>
    </row>
    <row r="83" spans="1:105" ht="12" customHeight="1" x14ac:dyDescent="0.25">
      <c r="A83" s="97" t="s">
        <v>204</v>
      </c>
      <c r="B83" s="111">
        <f>IF(RES_hhdet_tes!B83=0,"",RES_hhdet_tes!B83/RES_hhdet_fec!B83)</f>
        <v>0.43209438123161192</v>
      </c>
      <c r="C83" s="111">
        <f>IF(RES_hhdet_tes!C83=0,"",RES_hhdet_tes!C83/RES_hhdet_fec!C83)</f>
        <v>0.43497344681683575</v>
      </c>
      <c r="D83" s="111">
        <f>IF(RES_hhdet_tes!D83=0,"",RES_hhdet_tes!D83/RES_hhdet_fec!D83)</f>
        <v>0.44330766734527072</v>
      </c>
      <c r="E83" s="111">
        <f>IF(RES_hhdet_tes!E83=0,"",RES_hhdet_tes!E83/RES_hhdet_fec!E83)</f>
        <v>0.45274023282928227</v>
      </c>
      <c r="F83" s="111">
        <f>IF(RES_hhdet_tes!F83=0,"",RES_hhdet_tes!F83/RES_hhdet_fec!F83)</f>
        <v>0.4643017107876552</v>
      </c>
      <c r="G83" s="111">
        <f>IF(RES_hhdet_tes!G83=0,"",RES_hhdet_tes!G83/RES_hhdet_fec!G83)</f>
        <v>0.47678413389048419</v>
      </c>
      <c r="H83" s="111">
        <f>IF(RES_hhdet_tes!H83=0,"",RES_hhdet_tes!H83/RES_hhdet_fec!H83)</f>
        <v>0.49079027806724046</v>
      </c>
      <c r="I83" s="111">
        <f>IF(RES_hhdet_tes!I83=0,"",RES_hhdet_tes!I83/RES_hhdet_fec!I83)</f>
        <v>0.50769371223256243</v>
      </c>
      <c r="J83" s="111">
        <f>IF(RES_hhdet_tes!J83=0,"",RES_hhdet_tes!J83/RES_hhdet_fec!J83)</f>
        <v>0.52411744602441523</v>
      </c>
      <c r="K83" s="111">
        <f>IF(RES_hhdet_tes!K83=0,"",RES_hhdet_tes!K83/RES_hhdet_fec!K83)</f>
        <v>0.54647279723720521</v>
      </c>
      <c r="L83" s="111">
        <f>IF(RES_hhdet_tes!L83=0,"",RES_hhdet_tes!L83/RES_hhdet_fec!L83)</f>
        <v>0.57175423415568216</v>
      </c>
      <c r="M83" s="111">
        <f>IF(RES_hhdet_tes!M83=0,"",RES_hhdet_tes!M83/RES_hhdet_fec!M83)</f>
        <v>0.60252250348851755</v>
      </c>
      <c r="N83" s="111">
        <f>IF(RES_hhdet_tes!N83=0,"",RES_hhdet_tes!N83/RES_hhdet_fec!N83)</f>
        <v>0.62135659620667272</v>
      </c>
      <c r="O83" s="111">
        <f>IF(RES_hhdet_tes!O83=0,"",RES_hhdet_tes!O83/RES_hhdet_fec!O83)</f>
        <v>0.63430004964825615</v>
      </c>
      <c r="P83" s="111">
        <f>IF(RES_hhdet_tes!P83=0,"",RES_hhdet_tes!P83/RES_hhdet_fec!P83)</f>
        <v>0.63556893631187794</v>
      </c>
      <c r="Q83" s="111">
        <f>IF(RES_hhdet_tes!Q83=0,"",RES_hhdet_tes!Q83/RES_hhdet_fec!Q83)</f>
        <v>0.6375593258068486</v>
      </c>
      <c r="R83" s="111">
        <f>IF(RES_hhdet_tes!R83=0,"",RES_hhdet_tes!R83/RES_hhdet_fec!R83)</f>
        <v>0.64041978041802838</v>
      </c>
      <c r="S83" s="111">
        <f>IF(RES_hhdet_tes!S83=0,"",RES_hhdet_tes!S83/RES_hhdet_fec!S83)</f>
        <v>0.64491264450875818</v>
      </c>
      <c r="T83" s="111">
        <f>IF(RES_hhdet_tes!T83=0,"",RES_hhdet_tes!T83/RES_hhdet_fec!T83)</f>
        <v>0.65068251706251934</v>
      </c>
      <c r="U83" s="111">
        <f>IF(RES_hhdet_tes!U83=0,"",RES_hhdet_tes!U83/RES_hhdet_fec!U83)</f>
        <v>0.66007055785073088</v>
      </c>
      <c r="V83" s="111">
        <f>IF(RES_hhdet_tes!V83=0,"",RES_hhdet_tes!V83/RES_hhdet_fec!V83)</f>
        <v>0.67297795905320834</v>
      </c>
      <c r="W83" s="111">
        <f>IF(RES_hhdet_tes!W83=0,"",RES_hhdet_tes!W83/RES_hhdet_fec!W83)</f>
        <v>0.68386467524938654</v>
      </c>
      <c r="DA83" s="63" t="s">
        <v>1983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DA84" s="63" t="s">
        <v>1984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1.8998925920708361</v>
      </c>
      <c r="C85" s="124">
        <f>IF(RES_hhdet_tes!C85=0,"",RES_hhdet_tes!C85/RES_hhdet_fec!C85)</f>
        <v>1.9847847019145739</v>
      </c>
      <c r="D85" s="124">
        <f>IF(RES_hhdet_tes!D85=0,"",RES_hhdet_tes!D85/RES_hhdet_fec!D85)</f>
        <v>2.0889418529558439</v>
      </c>
      <c r="E85" s="124">
        <f>IF(RES_hhdet_tes!E85=0,"",RES_hhdet_tes!E85/RES_hhdet_fec!E85)</f>
        <v>2.1784894158663222</v>
      </c>
      <c r="F85" s="124">
        <f>IF(RES_hhdet_tes!F85=0,"",RES_hhdet_tes!F85/RES_hhdet_fec!F85)</f>
        <v>2.312037581257524</v>
      </c>
      <c r="G85" s="124">
        <f>IF(RES_hhdet_tes!G85=0,"",RES_hhdet_tes!G85/RES_hhdet_fec!G85)</f>
        <v>2.5042330643351893</v>
      </c>
      <c r="H85" s="124">
        <f>IF(RES_hhdet_tes!H85=0,"",RES_hhdet_tes!H85/RES_hhdet_fec!H85)</f>
        <v>2.7304530494126591</v>
      </c>
      <c r="I85" s="124">
        <f>IF(RES_hhdet_tes!I85=0,"",RES_hhdet_tes!I85/RES_hhdet_fec!I85)</f>
        <v>2.8587950143102669</v>
      </c>
      <c r="J85" s="124">
        <f>IF(RES_hhdet_tes!J85=0,"",RES_hhdet_tes!J85/RES_hhdet_fec!J85)</f>
        <v>2.9178803118751198</v>
      </c>
      <c r="K85" s="124">
        <f>IF(RES_hhdet_tes!K85=0,"",RES_hhdet_tes!K85/RES_hhdet_fec!K85)</f>
        <v>3.0229700095969196</v>
      </c>
      <c r="L85" s="124">
        <f>IF(RES_hhdet_tes!L85=0,"",RES_hhdet_tes!L85/RES_hhdet_fec!L85)</f>
        <v>3.1481050651047253</v>
      </c>
      <c r="M85" s="124">
        <f>IF(RES_hhdet_tes!M85=0,"",RES_hhdet_tes!M85/RES_hhdet_fec!M85)</f>
        <v>3.2636900056872165</v>
      </c>
      <c r="N85" s="124">
        <f>IF(RES_hhdet_tes!N85=0,"",RES_hhdet_tes!N85/RES_hhdet_fec!N85)</f>
        <v>3.4115139658533504</v>
      </c>
      <c r="O85" s="124">
        <f>IF(RES_hhdet_tes!O85=0,"",RES_hhdet_tes!O85/RES_hhdet_fec!O85)</f>
        <v>3.5245611977160505</v>
      </c>
      <c r="P85" s="124">
        <f>IF(RES_hhdet_tes!P85=0,"",RES_hhdet_tes!P85/RES_hhdet_fec!P85)</f>
        <v>3.589352018166156</v>
      </c>
      <c r="Q85" s="124">
        <f>IF(RES_hhdet_tes!Q85=0,"",RES_hhdet_tes!Q85/RES_hhdet_fec!Q85)</f>
        <v>3.6301375240779814</v>
      </c>
      <c r="R85" s="124">
        <f>IF(RES_hhdet_tes!R85=0,"",RES_hhdet_tes!R85/RES_hhdet_fec!R85)</f>
        <v>3.6627311000823091</v>
      </c>
      <c r="S85" s="124">
        <f>IF(RES_hhdet_tes!S85=0,"",RES_hhdet_tes!S85/RES_hhdet_fec!S85)</f>
        <v>3.7204869789871151</v>
      </c>
      <c r="T85" s="124">
        <f>IF(RES_hhdet_tes!T85=0,"",RES_hhdet_tes!T85/RES_hhdet_fec!T85)</f>
        <v>3.8076884911029873</v>
      </c>
      <c r="U85" s="124">
        <f>IF(RES_hhdet_tes!U85=0,"",RES_hhdet_tes!U85/RES_hhdet_fec!U85)</f>
        <v>3.9629599803682756</v>
      </c>
      <c r="V85" s="124">
        <f>IF(RES_hhdet_tes!V85=0,"",RES_hhdet_tes!V85/RES_hhdet_fec!V85)</f>
        <v>4.2605802852176913</v>
      </c>
      <c r="W85" s="124">
        <f>IF(RES_hhdet_tes!W85=0,"",RES_hhdet_tes!W85/RES_hhdet_fec!W85)</f>
        <v>4.4397490844097023</v>
      </c>
      <c r="DA85" s="130" t="s">
        <v>1985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1.8998925920708361</v>
      </c>
      <c r="C86" s="111">
        <f>IF(RES_hhdet_tes!C86=0,"",RES_hhdet_tes!C86/RES_hhdet_fec!C86)</f>
        <v>1.9847847019145739</v>
      </c>
      <c r="D86" s="111">
        <f>IF(RES_hhdet_tes!D86=0,"",RES_hhdet_tes!D86/RES_hhdet_fec!D86)</f>
        <v>2.0889418529558439</v>
      </c>
      <c r="E86" s="111">
        <f>IF(RES_hhdet_tes!E86=0,"",RES_hhdet_tes!E86/RES_hhdet_fec!E86)</f>
        <v>2.1784894158663222</v>
      </c>
      <c r="F86" s="111">
        <f>IF(RES_hhdet_tes!F86=0,"",RES_hhdet_tes!F86/RES_hhdet_fec!F86)</f>
        <v>2.312037581257524</v>
      </c>
      <c r="G86" s="111">
        <f>IF(RES_hhdet_tes!G86=0,"",RES_hhdet_tes!G86/RES_hhdet_fec!G86)</f>
        <v>2.5042330643351893</v>
      </c>
      <c r="H86" s="111">
        <f>IF(RES_hhdet_tes!H86=0,"",RES_hhdet_tes!H86/RES_hhdet_fec!H86)</f>
        <v>2.7304530494126591</v>
      </c>
      <c r="I86" s="111">
        <f>IF(RES_hhdet_tes!I86=0,"",RES_hhdet_tes!I86/RES_hhdet_fec!I86)</f>
        <v>2.8587950143102669</v>
      </c>
      <c r="J86" s="111">
        <f>IF(RES_hhdet_tes!J86=0,"",RES_hhdet_tes!J86/RES_hhdet_fec!J86)</f>
        <v>2.9178803118751198</v>
      </c>
      <c r="K86" s="111">
        <f>IF(RES_hhdet_tes!K86=0,"",RES_hhdet_tes!K86/RES_hhdet_fec!K86)</f>
        <v>3.0229700095969196</v>
      </c>
      <c r="L86" s="111">
        <f>IF(RES_hhdet_tes!L86=0,"",RES_hhdet_tes!L86/RES_hhdet_fec!L86)</f>
        <v>3.1481050651047253</v>
      </c>
      <c r="M86" s="111">
        <f>IF(RES_hhdet_tes!M86=0,"",RES_hhdet_tes!M86/RES_hhdet_fec!M86)</f>
        <v>3.2636900056872165</v>
      </c>
      <c r="N86" s="111">
        <f>IF(RES_hhdet_tes!N86=0,"",RES_hhdet_tes!N86/RES_hhdet_fec!N86)</f>
        <v>3.4115139658533504</v>
      </c>
      <c r="O86" s="111">
        <f>IF(RES_hhdet_tes!O86=0,"",RES_hhdet_tes!O86/RES_hhdet_fec!O86)</f>
        <v>3.5245611977160505</v>
      </c>
      <c r="P86" s="111">
        <f>IF(RES_hhdet_tes!P86=0,"",RES_hhdet_tes!P86/RES_hhdet_fec!P86)</f>
        <v>3.589352018166156</v>
      </c>
      <c r="Q86" s="111">
        <f>IF(RES_hhdet_tes!Q86=0,"",RES_hhdet_tes!Q86/RES_hhdet_fec!Q86)</f>
        <v>3.6301375240779814</v>
      </c>
      <c r="R86" s="111">
        <f>IF(RES_hhdet_tes!R86=0,"",RES_hhdet_tes!R86/RES_hhdet_fec!R86)</f>
        <v>3.6627311000823091</v>
      </c>
      <c r="S86" s="111">
        <f>IF(RES_hhdet_tes!S86=0,"",RES_hhdet_tes!S86/RES_hhdet_fec!S86)</f>
        <v>3.7204869789871151</v>
      </c>
      <c r="T86" s="111">
        <f>IF(RES_hhdet_tes!T86=0,"",RES_hhdet_tes!T86/RES_hhdet_fec!T86)</f>
        <v>3.8076884911029873</v>
      </c>
      <c r="U86" s="111">
        <f>IF(RES_hhdet_tes!U86=0,"",RES_hhdet_tes!U86/RES_hhdet_fec!U86)</f>
        <v>3.9629599803682756</v>
      </c>
      <c r="V86" s="111">
        <f>IF(RES_hhdet_tes!V86=0,"",RES_hhdet_tes!V86/RES_hhdet_fec!V86)</f>
        <v>4.2605802852176913</v>
      </c>
      <c r="W86" s="111">
        <f>IF(RES_hhdet_tes!W86=0,"",RES_hhdet_tes!W86/RES_hhdet_fec!W86)</f>
        <v>4.4397490844097023</v>
      </c>
      <c r="DA86" s="63" t="s">
        <v>1986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0.46199933068989674</v>
      </c>
      <c r="C87" s="124">
        <f>IF(RES_hhdet_tes!C87=0,"",RES_hhdet_tes!C87/RES_hhdet_fec!C87)</f>
        <v>0.46529460400909339</v>
      </c>
      <c r="D87" s="124">
        <f>IF(RES_hhdet_tes!D87=0,"",RES_hhdet_tes!D87/RES_hhdet_fec!D87)</f>
        <v>0.47437516861032797</v>
      </c>
      <c r="E87" s="124">
        <f>IF(RES_hhdet_tes!E87=0,"",RES_hhdet_tes!E87/RES_hhdet_fec!E87)</f>
        <v>0.48484870250768231</v>
      </c>
      <c r="F87" s="124">
        <f>IF(RES_hhdet_tes!F87=0,"",RES_hhdet_tes!F87/RES_hhdet_fec!F87)</f>
        <v>0.49772042649413561</v>
      </c>
      <c r="G87" s="124">
        <f>IF(RES_hhdet_tes!G87=0,"",RES_hhdet_tes!G87/RES_hhdet_fec!G87)</f>
        <v>0.51177174751773657</v>
      </c>
      <c r="H87" s="124">
        <f>IF(RES_hhdet_tes!H87=0,"",RES_hhdet_tes!H87/RES_hhdet_fec!H87)</f>
        <v>0.52765007059130486</v>
      </c>
      <c r="I87" s="124">
        <f>IF(RES_hhdet_tes!I87=0,"",RES_hhdet_tes!I87/RES_hhdet_fec!I87)</f>
        <v>0.54677714574803626</v>
      </c>
      <c r="J87" s="124">
        <f>IF(RES_hhdet_tes!J87=0,"",RES_hhdet_tes!J87/RES_hhdet_fec!J87)</f>
        <v>0.56567368053049416</v>
      </c>
      <c r="K87" s="124">
        <f>IF(RES_hhdet_tes!K87=0,"",RES_hhdet_tes!K87/RES_hhdet_fec!K87)</f>
        <v>0.59164464595476673</v>
      </c>
      <c r="L87" s="124">
        <f>IF(RES_hhdet_tes!L87=0,"",RES_hhdet_tes!L87/RES_hhdet_fec!L87)</f>
        <v>0.62094774542847708</v>
      </c>
      <c r="M87" s="124">
        <f>IF(RES_hhdet_tes!M87=0,"",RES_hhdet_tes!M87/RES_hhdet_fec!M87)</f>
        <v>0.65576269760120054</v>
      </c>
      <c r="N87" s="124">
        <f>IF(RES_hhdet_tes!N87=0,"",RES_hhdet_tes!N87/RES_hhdet_fec!N87)</f>
        <v>0.6773557375564353</v>
      </c>
      <c r="O87" s="124">
        <f>IF(RES_hhdet_tes!O87=0,"",RES_hhdet_tes!O87/RES_hhdet_fec!O87)</f>
        <v>0.69119967932649251</v>
      </c>
      <c r="P87" s="124">
        <f>IF(RES_hhdet_tes!P87=0,"",RES_hhdet_tes!P87/RES_hhdet_fec!P87)</f>
        <v>0.69313700361475139</v>
      </c>
      <c r="Q87" s="124">
        <f>IF(RES_hhdet_tes!Q87=0,"",RES_hhdet_tes!Q87/RES_hhdet_fec!Q87)</f>
        <v>0.6956235574886902</v>
      </c>
      <c r="R87" s="124">
        <f>IF(RES_hhdet_tes!R87=0,"",RES_hhdet_tes!R87/RES_hhdet_fec!R87)</f>
        <v>0.69930855426640381</v>
      </c>
      <c r="S87" s="124">
        <f>IF(RES_hhdet_tes!S87=0,"",RES_hhdet_tes!S87/RES_hhdet_fec!S87)</f>
        <v>0.70516047257097703</v>
      </c>
      <c r="T87" s="124">
        <f>IF(RES_hhdet_tes!T87=0,"",RES_hhdet_tes!T87/RES_hhdet_fec!T87)</f>
        <v>0.71285948376484987</v>
      </c>
      <c r="U87" s="124">
        <f>IF(RES_hhdet_tes!U87=0,"",RES_hhdet_tes!U87/RES_hhdet_fec!U87)</f>
        <v>0.72558854148391161</v>
      </c>
      <c r="V87" s="124">
        <f>IF(RES_hhdet_tes!V87=0,"",RES_hhdet_tes!V87/RES_hhdet_fec!V87)</f>
        <v>0.74267741424492628</v>
      </c>
      <c r="W87" s="124">
        <f>IF(RES_hhdet_tes!W87=0,"",RES_hhdet_tes!W87/RES_hhdet_fec!W87)</f>
        <v>0.75681007564670477</v>
      </c>
      <c r="DA87" s="130" t="s">
        <v>1987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0.45935933320248107</v>
      </c>
      <c r="C88" s="111">
        <f>IF(RES_hhdet_tes!C88=0,"",RES_hhdet_tes!C88/RES_hhdet_fec!C88)</f>
        <v>0.46248146671579915</v>
      </c>
      <c r="D88" s="111">
        <f>IF(RES_hhdet_tes!D88=0,"",RES_hhdet_tes!D88/RES_hhdet_fec!D88)</f>
        <v>0.47164859775981877</v>
      </c>
      <c r="E88" s="111">
        <f>IF(RES_hhdet_tes!E88=0,"",RES_hhdet_tes!E88/RES_hhdet_fec!E88)</f>
        <v>0.48214714458668462</v>
      </c>
      <c r="F88" s="111">
        <f>IF(RES_hhdet_tes!F88=0,"",RES_hhdet_tes!F88/RES_hhdet_fec!F88)</f>
        <v>0.49511974178468893</v>
      </c>
      <c r="G88" s="111">
        <f>IF(RES_hhdet_tes!G88=0,"",RES_hhdet_tes!G88/RES_hhdet_fec!G88)</f>
        <v>0.50925997571982229</v>
      </c>
      <c r="H88" s="111">
        <f>IF(RES_hhdet_tes!H88=0,"",RES_hhdet_tes!H88/RES_hhdet_fec!H88)</f>
        <v>0.52515250542968173</v>
      </c>
      <c r="I88" s="111">
        <f>IF(RES_hhdet_tes!I88=0,"",RES_hhdet_tes!I88/RES_hhdet_fec!I88)</f>
        <v>0.54443003453674299</v>
      </c>
      <c r="J88" s="111">
        <f>IF(RES_hhdet_tes!J88=0,"",RES_hhdet_tes!J88/RES_hhdet_fec!J88)</f>
        <v>0.5636734146184752</v>
      </c>
      <c r="K88" s="111">
        <f>IF(RES_hhdet_tes!K88=0,"",RES_hhdet_tes!K88/RES_hhdet_fec!K88)</f>
        <v>0.58997203022648781</v>
      </c>
      <c r="L88" s="111">
        <f>IF(RES_hhdet_tes!L88=0,"",RES_hhdet_tes!L88/RES_hhdet_fec!L88)</f>
        <v>0.6194709318599424</v>
      </c>
      <c r="M88" s="111">
        <f>IF(RES_hhdet_tes!M88=0,"",RES_hhdet_tes!M88/RES_hhdet_fec!M88)</f>
        <v>0.65532637530004123</v>
      </c>
      <c r="N88" s="111">
        <f>IF(RES_hhdet_tes!N88=0,"",RES_hhdet_tes!N88/RES_hhdet_fec!N88)</f>
        <v>0.67731455336195567</v>
      </c>
      <c r="O88" s="111">
        <f>IF(RES_hhdet_tes!O88=0,"",RES_hhdet_tes!O88/RES_hhdet_fec!O88)</f>
        <v>0.69150115489554886</v>
      </c>
      <c r="P88" s="111">
        <f>IF(RES_hhdet_tes!P88=0,"",RES_hhdet_tes!P88/RES_hhdet_fec!P88)</f>
        <v>0.69335625350683783</v>
      </c>
      <c r="Q88" s="111">
        <f>IF(RES_hhdet_tes!Q88=0,"",RES_hhdet_tes!Q88/RES_hhdet_fec!Q88)</f>
        <v>0.69576642595003457</v>
      </c>
      <c r="R88" s="111">
        <f>IF(RES_hhdet_tes!R88=0,"",RES_hhdet_tes!R88/RES_hhdet_fec!R88)</f>
        <v>0.69934661371354556</v>
      </c>
      <c r="S88" s="111">
        <f>IF(RES_hhdet_tes!S88=0,"",RES_hhdet_tes!S88/RES_hhdet_fec!S88)</f>
        <v>0.70496690259770556</v>
      </c>
      <c r="T88" s="111">
        <f>IF(RES_hhdet_tes!T88=0,"",RES_hhdet_tes!T88/RES_hhdet_fec!T88)</f>
        <v>0.71243523789348862</v>
      </c>
      <c r="U88" s="111">
        <f>IF(RES_hhdet_tes!U88=0,"",RES_hhdet_tes!U88/RES_hhdet_fec!U88)</f>
        <v>0.72500313657997839</v>
      </c>
      <c r="V88" s="111">
        <f>IF(RES_hhdet_tes!V88=0,"",RES_hhdet_tes!V88/RES_hhdet_fec!V88)</f>
        <v>0.74222790731748489</v>
      </c>
      <c r="W88" s="111">
        <f>IF(RES_hhdet_tes!W88=0,"",RES_hhdet_tes!W88/RES_hhdet_fec!W88)</f>
        <v>0.75648951119372898</v>
      </c>
      <c r="DA88" s="63" t="s">
        <v>1988</v>
      </c>
    </row>
    <row r="89" spans="1:105" ht="12" customHeight="1" x14ac:dyDescent="0.25">
      <c r="A89" s="97" t="s">
        <v>131</v>
      </c>
      <c r="B89" s="111">
        <f>IF(RES_hhdet_tes!B89=0,"",RES_hhdet_tes!B89/RES_hhdet_fec!B89)</f>
        <v>0.58577404871931127</v>
      </c>
      <c r="C89" s="111">
        <f>IF(RES_hhdet_tes!C89=0,"",RES_hhdet_tes!C89/RES_hhdet_fec!C89)</f>
        <v>0.54864628365375756</v>
      </c>
      <c r="D89" s="111">
        <f>IF(RES_hhdet_tes!D89=0,"",RES_hhdet_tes!D89/RES_hhdet_fec!D89)</f>
        <v>0.56682395763039761</v>
      </c>
      <c r="E89" s="111">
        <f>IF(RES_hhdet_tes!E89=0,"",RES_hhdet_tes!E89/RES_hhdet_fec!E89)</f>
        <v>0.58537169586919702</v>
      </c>
      <c r="F89" s="111">
        <f>IF(RES_hhdet_tes!F89=0,"",RES_hhdet_tes!F89/RES_hhdet_fec!F89)</f>
        <v>0.59432410006653202</v>
      </c>
      <c r="G89" s="111">
        <f>IF(RES_hhdet_tes!G89=0,"",RES_hhdet_tes!G89/RES_hhdet_fec!G89)</f>
        <v>0.63266822644697285</v>
      </c>
      <c r="H89" s="111">
        <f>IF(RES_hhdet_tes!H89=0,"",RES_hhdet_tes!H89/RES_hhdet_fec!H89)</f>
        <v>0.63512175968417717</v>
      </c>
      <c r="I89" s="111">
        <f>IF(RES_hhdet_tes!I89=0,"",RES_hhdet_tes!I89/RES_hhdet_fec!I89)</f>
        <v>0.69021370478227728</v>
      </c>
      <c r="J89" s="111">
        <f>IF(RES_hhdet_tes!J89=0,"",RES_hhdet_tes!J89/RES_hhdet_fec!J89)</f>
        <v>0.71522750315581518</v>
      </c>
      <c r="K89" s="111">
        <f>IF(RES_hhdet_tes!K89=0,"",RES_hhdet_tes!K89/RES_hhdet_fec!K89)</f>
        <v>0.72204413893421815</v>
      </c>
      <c r="L89" s="111">
        <f>IF(RES_hhdet_tes!L89=0,"",RES_hhdet_tes!L89/RES_hhdet_fec!L89)</f>
        <v>0.73478783205312637</v>
      </c>
      <c r="M89" s="111">
        <f>IF(RES_hhdet_tes!M89=0,"",RES_hhdet_tes!M89/RES_hhdet_fec!M89)</f>
        <v>0.77995607885276719</v>
      </c>
      <c r="N89" s="111">
        <f>IF(RES_hhdet_tes!N89=0,"",RES_hhdet_tes!N89/RES_hhdet_fec!N89)</f>
        <v>0.78907288248913532</v>
      </c>
      <c r="O89" s="111">
        <f>IF(RES_hhdet_tes!O89=0,"",RES_hhdet_tes!O89/RES_hhdet_fec!O89)</f>
        <v>0.78549357426157507</v>
      </c>
      <c r="P89" s="111">
        <f>IF(RES_hhdet_tes!P89=0,"",RES_hhdet_tes!P89/RES_hhdet_fec!P89)</f>
        <v>0.78569235203844379</v>
      </c>
      <c r="Q89" s="111">
        <f>IF(RES_hhdet_tes!Q89=0,"",RES_hhdet_tes!Q89/RES_hhdet_fec!Q89)</f>
        <v>0.77946364346735553</v>
      </c>
      <c r="R89" s="111">
        <f>IF(RES_hhdet_tes!R89=0,"",RES_hhdet_tes!R89/RES_hhdet_fec!R89)</f>
        <v>0.77246196293403513</v>
      </c>
      <c r="S89" s="111">
        <f>IF(RES_hhdet_tes!S89=0,"",RES_hhdet_tes!S89/RES_hhdet_fec!S89)</f>
        <v>0.77874522237305244</v>
      </c>
      <c r="T89" s="111">
        <f>IF(RES_hhdet_tes!T89=0,"",RES_hhdet_tes!T89/RES_hhdet_fec!T89)</f>
        <v>0.77399929290651315</v>
      </c>
      <c r="U89" s="111">
        <f>IF(RES_hhdet_tes!U89=0,"",RES_hhdet_tes!U89/RES_hhdet_fec!U89)</f>
        <v>0.774759049870692</v>
      </c>
      <c r="V89" s="111">
        <f>IF(RES_hhdet_tes!V89=0,"",RES_hhdet_tes!V89/RES_hhdet_fec!V89)</f>
        <v>0.79031126380446759</v>
      </c>
      <c r="W89" s="111">
        <f>IF(RES_hhdet_tes!W89=0,"",RES_hhdet_tes!W89/RES_hhdet_fec!W89)</f>
        <v>0.79293156846194901</v>
      </c>
      <c r="DA89" s="63" t="s">
        <v>1989</v>
      </c>
    </row>
    <row r="90" spans="1:105" ht="12" customHeight="1" x14ac:dyDescent="0.25">
      <c r="A90" s="100" t="s">
        <v>204</v>
      </c>
      <c r="B90" s="112">
        <f>IF(RES_hhdet_tes!B90=0,"",RES_hhdet_tes!B90/RES_hhdet_fec!B90)</f>
        <v>0.45935933320248107</v>
      </c>
      <c r="C90" s="112">
        <f>IF(RES_hhdet_tes!C90=0,"",RES_hhdet_tes!C90/RES_hhdet_fec!C90)</f>
        <v>0.45935933320248107</v>
      </c>
      <c r="D90" s="112">
        <f>IF(RES_hhdet_tes!D90=0,"",RES_hhdet_tes!D90/RES_hhdet_fec!D90)</f>
        <v>0.4726670594384062</v>
      </c>
      <c r="E90" s="112">
        <f>IF(RES_hhdet_tes!E90=0,"",RES_hhdet_tes!E90/RES_hhdet_fec!E90)</f>
        <v>0.48102301601981196</v>
      </c>
      <c r="F90" s="112">
        <f>IF(RES_hhdet_tes!F90=0,"",RES_hhdet_tes!F90/RES_hhdet_fec!F90)</f>
        <v>0.49173488856702513</v>
      </c>
      <c r="G90" s="112">
        <f>IF(RES_hhdet_tes!G90=0,"",RES_hhdet_tes!G90/RES_hhdet_fec!G90)</f>
        <v>0.50932855029663016</v>
      </c>
      <c r="H90" s="112">
        <f>IF(RES_hhdet_tes!H90=0,"",RES_hhdet_tes!H90/RES_hhdet_fec!H90)</f>
        <v>0.52080207426491476</v>
      </c>
      <c r="I90" s="112">
        <f>IF(RES_hhdet_tes!I90=0,"",RES_hhdet_tes!I90/RES_hhdet_fec!I90)</f>
        <v>0.57859730807124743</v>
      </c>
      <c r="J90" s="112">
        <f>IF(RES_hhdet_tes!J90=0,"",RES_hhdet_tes!J90/RES_hhdet_fec!J90)</f>
        <v>0.60529440447681715</v>
      </c>
      <c r="K90" s="112">
        <f>IF(RES_hhdet_tes!K90=0,"",RES_hhdet_tes!K90/RES_hhdet_fec!K90)</f>
        <v>0.61497219301609229</v>
      </c>
      <c r="L90" s="112">
        <f>IF(RES_hhdet_tes!L90=0,"",RES_hhdet_tes!L90/RES_hhdet_fec!L90)</f>
        <v>0.62384979511964278</v>
      </c>
      <c r="M90" s="112">
        <f>IF(RES_hhdet_tes!M90=0,"",RES_hhdet_tes!M90/RES_hhdet_fec!M90)</f>
        <v>0.67615127388257024</v>
      </c>
      <c r="N90" s="112">
        <f>IF(RES_hhdet_tes!N90=0,"",RES_hhdet_tes!N90/RES_hhdet_fec!N90)</f>
        <v>0.68640898029841868</v>
      </c>
      <c r="O90" s="112">
        <f>IF(RES_hhdet_tes!O90=0,"",RES_hhdet_tes!O90/RES_hhdet_fec!O90)</f>
        <v>0.69285780395861729</v>
      </c>
      <c r="P90" s="112">
        <f>IF(RES_hhdet_tes!P90=0,"",RES_hhdet_tes!P90/RES_hhdet_fec!P90)</f>
        <v>0.69383380847469966</v>
      </c>
      <c r="Q90" s="112">
        <f>IF(RES_hhdet_tes!Q90=0,"",RES_hhdet_tes!Q90/RES_hhdet_fec!Q90)</f>
        <v>0.69513788859931092</v>
      </c>
      <c r="R90" s="112">
        <f>IF(RES_hhdet_tes!R90=0,"",RES_hhdet_tes!R90/RES_hhdet_fec!R90)</f>
        <v>0.69665892215523351</v>
      </c>
      <c r="S90" s="112">
        <f>IF(RES_hhdet_tes!S90=0,"",RES_hhdet_tes!S90/RES_hhdet_fec!S90)</f>
        <v>0.69851649117757997</v>
      </c>
      <c r="T90" s="112">
        <f>IF(RES_hhdet_tes!T90=0,"",RES_hhdet_tes!T90/RES_hhdet_fec!T90)</f>
        <v>0.70118748680759035</v>
      </c>
      <c r="U90" s="112">
        <f>IF(RES_hhdet_tes!U90=0,"",RES_hhdet_tes!U90/RES_hhdet_fec!U90)</f>
        <v>0.70349780004725604</v>
      </c>
      <c r="V90" s="112">
        <f>IF(RES_hhdet_tes!V90=0,"",RES_hhdet_tes!V90/RES_hhdet_fec!V90)</f>
        <v>0.72120324526337276</v>
      </c>
      <c r="W90" s="112">
        <f>IF(RES_hhdet_tes!W90=0,"",RES_hhdet_tes!W90/RES_hhdet_fec!W90)</f>
        <v>0.73309216940945587</v>
      </c>
      <c r="DA90" s="131" t="s">
        <v>1990</v>
      </c>
    </row>
    <row r="91" spans="1:105" ht="12" customHeight="1" x14ac:dyDescent="0.25">
      <c r="A91" s="103" t="s">
        <v>52</v>
      </c>
      <c r="B91" s="113">
        <f>IF(RES_hhdet_tes!B91=0,"",RES_hhdet_tes!B91/RES_hhdet_fec!B91)</f>
        <v>1</v>
      </c>
      <c r="C91" s="113">
        <f>IF(RES_hhdet_tes!C91=0,"",RES_hhdet_tes!C91/RES_hhdet_fec!C91)</f>
        <v>1</v>
      </c>
      <c r="D91" s="113">
        <f>IF(RES_hhdet_tes!D91=0,"",RES_hhdet_tes!D91/RES_hhdet_fec!D91)</f>
        <v>1</v>
      </c>
      <c r="E91" s="113">
        <f>IF(RES_hhdet_tes!E91=0,"",RES_hhdet_tes!E91/RES_hhdet_fec!E91)</f>
        <v>1</v>
      </c>
      <c r="F91" s="113">
        <f>IF(RES_hhdet_tes!F91=0,"",RES_hhdet_tes!F91/RES_hhdet_fec!F91)</f>
        <v>1</v>
      </c>
      <c r="G91" s="113">
        <f>IF(RES_hhdet_tes!G91=0,"",RES_hhdet_tes!G91/RES_hhdet_fec!G91)</f>
        <v>1</v>
      </c>
      <c r="H91" s="113">
        <f>IF(RES_hhdet_tes!H91=0,"",RES_hhdet_tes!H91/RES_hhdet_fec!H91)</f>
        <v>1</v>
      </c>
      <c r="I91" s="113">
        <f>IF(RES_hhdet_tes!I91=0,"",RES_hhdet_tes!I91/RES_hhdet_fec!I91)</f>
        <v>1</v>
      </c>
      <c r="J91" s="113">
        <f>IF(RES_hhdet_tes!J91=0,"",RES_hhdet_tes!J91/RES_hhdet_fec!J91)</f>
        <v>1</v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DA91" s="132" t="s">
        <v>1991</v>
      </c>
    </row>
    <row r="92" spans="1:105" ht="12" customHeight="1" x14ac:dyDescent="0.25">
      <c r="A92" s="106" t="s">
        <v>124</v>
      </c>
      <c r="B92" s="112" t="str">
        <f>IF(RES_hhdet_tes!B92=0,"",RES_hhdet_tes!B92/RES_hhdet_fec!B92)</f>
        <v/>
      </c>
      <c r="C92" s="112" t="str">
        <f>IF(RES_hhdet_tes!C92=0,"",RES_hhdet_tes!C92/RES_hhdet_fec!C92)</f>
        <v/>
      </c>
      <c r="D92" s="112">
        <f>IF(RES_hhdet_tes!D92=0,"",RES_hhdet_tes!D92/RES_hhdet_fec!D92)</f>
        <v>0.71009181788443132</v>
      </c>
      <c r="E92" s="112">
        <f>IF(RES_hhdet_tes!E92=0,"",RES_hhdet_tes!E92/RES_hhdet_fec!E92)</f>
        <v>0.71088434252019739</v>
      </c>
      <c r="F92" s="112">
        <f>IF(RES_hhdet_tes!F92=0,"",RES_hhdet_tes!F92/RES_hhdet_fec!F92)</f>
        <v>0.7116460199125485</v>
      </c>
      <c r="G92" s="112">
        <f>IF(RES_hhdet_tes!G92=0,"",RES_hhdet_tes!G92/RES_hhdet_fec!G92)</f>
        <v>0.71286280491446952</v>
      </c>
      <c r="H92" s="112">
        <f>IF(RES_hhdet_tes!H92=0,"",RES_hhdet_tes!H92/RES_hhdet_fec!H92)</f>
        <v>0.71387789488367659</v>
      </c>
      <c r="I92" s="112">
        <f>IF(RES_hhdet_tes!I92=0,"",RES_hhdet_tes!I92/RES_hhdet_fec!I92)</f>
        <v>0.71528778617020394</v>
      </c>
      <c r="J92" s="112">
        <f>IF(RES_hhdet_tes!J92=0,"",RES_hhdet_tes!J92/RES_hhdet_fec!J92)</f>
        <v>0.7168432343572041</v>
      </c>
      <c r="K92" s="112">
        <f>IF(RES_hhdet_tes!K92=0,"",RES_hhdet_tes!K92/RES_hhdet_fec!K92)</f>
        <v>0.71892788735228963</v>
      </c>
      <c r="L92" s="112">
        <f>IF(RES_hhdet_tes!L92=0,"",RES_hhdet_tes!L92/RES_hhdet_fec!L92)</f>
        <v>0.72315018461835756</v>
      </c>
      <c r="M92" s="112">
        <f>IF(RES_hhdet_tes!M92=0,"",RES_hhdet_tes!M92/RES_hhdet_fec!M92)</f>
        <v>0.73015228465150317</v>
      </c>
      <c r="N92" s="112">
        <f>IF(RES_hhdet_tes!N92=0,"",RES_hhdet_tes!N92/RES_hhdet_fec!N92)</f>
        <v>0.73633554980844784</v>
      </c>
      <c r="O92" s="112">
        <f>IF(RES_hhdet_tes!O92=0,"",RES_hhdet_tes!O92/RES_hhdet_fec!O92)</f>
        <v>0.74359457599362033</v>
      </c>
      <c r="P92" s="112">
        <f>IF(RES_hhdet_tes!P92=0,"",RES_hhdet_tes!P92/RES_hhdet_fec!P92)</f>
        <v>0.75352749852155276</v>
      </c>
      <c r="Q92" s="112">
        <f>IF(RES_hhdet_tes!Q92=0,"",RES_hhdet_tes!Q92/RES_hhdet_fec!Q92)</f>
        <v>0.75601277798351307</v>
      </c>
      <c r="R92" s="112">
        <f>IF(RES_hhdet_tes!R92=0,"",RES_hhdet_tes!R92/RES_hhdet_fec!R92)</f>
        <v>0.76458656465106389</v>
      </c>
      <c r="S92" s="112">
        <f>IF(RES_hhdet_tes!S92=0,"",RES_hhdet_tes!S92/RES_hhdet_fec!S92)</f>
        <v>0.78070029831822174</v>
      </c>
      <c r="T92" s="112">
        <f>IF(RES_hhdet_tes!T92=0,"",RES_hhdet_tes!T92/RES_hhdet_fec!T92)</f>
        <v>0.80634654661486016</v>
      </c>
      <c r="U92" s="112">
        <f>IF(RES_hhdet_tes!U92=0,"",RES_hhdet_tes!U92/RES_hhdet_fec!U92)</f>
        <v>0.84517338131023156</v>
      </c>
      <c r="V92" s="112">
        <f>IF(RES_hhdet_tes!V92=0,"",RES_hhdet_tes!V92/RES_hhdet_fec!V92)</f>
        <v>0.86862789928759077</v>
      </c>
      <c r="W92" s="112">
        <f>IF(RES_hhdet_tes!W92=0,"",RES_hhdet_tes!W92/RES_hhdet_fec!W92)</f>
        <v>0.89508129485198706</v>
      </c>
      <c r="DA92" s="131" t="s">
        <v>1992</v>
      </c>
    </row>
    <row r="93" spans="1:105" ht="12" customHeight="1" x14ac:dyDescent="0.25">
      <c r="A93" s="107" t="s">
        <v>123</v>
      </c>
      <c r="B93" s="113" t="str">
        <f>IF(RES_hhdet_tes!B93=0,"",RES_hhdet_tes!B93/RES_hhdet_fec!B93)</f>
        <v/>
      </c>
      <c r="C93" s="113" t="str">
        <f>IF(RES_hhdet_tes!C93=0,"",RES_hhdet_tes!C93/RES_hhdet_fec!C93)</f>
        <v/>
      </c>
      <c r="D93" s="113" t="str">
        <f>IF(RES_hhdet_tes!D93=0,"",RES_hhdet_tes!D93/RES_hhdet_fec!D93)</f>
        <v/>
      </c>
      <c r="E93" s="113" t="str">
        <f>IF(RES_hhdet_tes!E93=0,"",RES_hhdet_tes!E93/RES_hhdet_fec!E93)</f>
        <v/>
      </c>
      <c r="F93" s="113" t="str">
        <f>IF(RES_hhdet_tes!F93=0,"",RES_hhdet_tes!F93/RES_hhdet_fec!F93)</f>
        <v/>
      </c>
      <c r="G93" s="113" t="str">
        <f>IF(RES_hhdet_tes!G93=0,"",RES_hhdet_tes!G93/RES_hhdet_fec!G93)</f>
        <v/>
      </c>
      <c r="H93" s="113" t="str">
        <f>IF(RES_hhdet_tes!H93=0,"",RES_hhdet_tes!H93/RES_hhdet_fec!H93)</f>
        <v/>
      </c>
      <c r="I93" s="113" t="str">
        <f>IF(RES_hhdet_tes!I93=0,"",RES_hhdet_tes!I93/RES_hhdet_fec!I93)</f>
        <v/>
      </c>
      <c r="J93" s="113" t="str">
        <f>IF(RES_hhdet_tes!J93=0,"",RES_hhdet_tes!J93/RES_hhdet_fec!J93)</f>
        <v/>
      </c>
      <c r="K93" s="113" t="str">
        <f>IF(RES_hhdet_tes!K93=0,"",RES_hhdet_tes!K93/RES_hhdet_fec!K93)</f>
        <v/>
      </c>
      <c r="L93" s="113" t="str">
        <f>IF(RES_hhdet_tes!L93=0,"",RES_hhdet_tes!L93/RES_hhdet_fec!L93)</f>
        <v/>
      </c>
      <c r="M93" s="113" t="str">
        <f>IF(RES_hhdet_tes!M93=0,"",RES_hhdet_tes!M93/RES_hhdet_fec!M93)</f>
        <v/>
      </c>
      <c r="N93" s="113" t="str">
        <f>IF(RES_hhdet_tes!N93=0,"",RES_hhdet_tes!N93/RES_hhdet_fec!N93)</f>
        <v/>
      </c>
      <c r="O93" s="113" t="str">
        <f>IF(RES_hhdet_tes!O93=0,"",RES_hhdet_tes!O93/RES_hhdet_fec!O93)</f>
        <v/>
      </c>
      <c r="P93" s="113" t="str">
        <f>IF(RES_hhdet_tes!P93=0,"",RES_hhdet_tes!P93/RES_hhdet_fec!P93)</f>
        <v/>
      </c>
      <c r="Q93" s="113" t="str">
        <f>IF(RES_hhdet_tes!Q93=0,"",RES_hhdet_tes!Q93/RES_hhdet_fec!Q93)</f>
        <v/>
      </c>
      <c r="R93" s="113" t="str">
        <f>IF(RES_hhdet_tes!R93=0,"",RES_hhdet_tes!R93/RES_hhdet_fec!R93)</f>
        <v/>
      </c>
      <c r="S93" s="113" t="str">
        <f>IF(RES_hhdet_tes!S93=0,"",RES_hhdet_tes!S93/RES_hhdet_fec!S93)</f>
        <v/>
      </c>
      <c r="T93" s="113" t="str">
        <f>IF(RES_hhdet_tes!T93=0,"",RES_hhdet_tes!T93/RES_hhdet_fec!T93)</f>
        <v/>
      </c>
      <c r="U93" s="113" t="str">
        <f>IF(RES_hhdet_tes!U93=0,"",RES_hhdet_tes!U93/RES_hhdet_fec!U93)</f>
        <v/>
      </c>
      <c r="V93" s="113" t="str">
        <f>IF(RES_hhdet_tes!V93=0,"",RES_hhdet_tes!V93/RES_hhdet_fec!V93)</f>
        <v/>
      </c>
      <c r="W93" s="113" t="str">
        <f>IF(RES_hhdet_tes!W93=0,"",RES_hhdet_tes!W93/RES_hhdet_fec!W93)</f>
        <v/>
      </c>
      <c r="DA93" s="132" t="s">
        <v>1993</v>
      </c>
    </row>
    <row r="94" spans="1:105" ht="12" customHeight="1" x14ac:dyDescent="0.25">
      <c r="A94" s="108" t="s">
        <v>50</v>
      </c>
      <c r="B94" s="111" t="str">
        <f>IF(RES_hhdet_tes!B94=0,"",RES_hhdet_tes!B94/RES_hhdet_fec!B94)</f>
        <v/>
      </c>
      <c r="C94" s="111" t="str">
        <f>IF(RES_hhdet_tes!C94=0,"",RES_hhdet_tes!C94/RES_hhdet_fec!C94)</f>
        <v/>
      </c>
      <c r="D94" s="111" t="str">
        <f>IF(RES_hhdet_tes!D94=0,"",RES_hhdet_tes!D94/RES_hhdet_fec!D94)</f>
        <v/>
      </c>
      <c r="E94" s="111" t="str">
        <f>IF(RES_hhdet_tes!E94=0,"",RES_hhdet_tes!E94/RES_hhdet_fec!E94)</f>
        <v/>
      </c>
      <c r="F94" s="111" t="str">
        <f>IF(RES_hhdet_tes!F94=0,"",RES_hhdet_tes!F94/RES_hhdet_fec!F94)</f>
        <v/>
      </c>
      <c r="G94" s="111" t="str">
        <f>IF(RES_hhdet_tes!G94=0,"",RES_hhdet_tes!G94/RES_hhdet_fec!G94)</f>
        <v/>
      </c>
      <c r="H94" s="111" t="str">
        <f>IF(RES_hhdet_tes!H94=0,"",RES_hhdet_tes!H94/RES_hhdet_fec!H94)</f>
        <v/>
      </c>
      <c r="I94" s="111" t="str">
        <f>IF(RES_hhdet_tes!I94=0,"",RES_hhdet_tes!I94/RES_hhdet_fec!I94)</f>
        <v/>
      </c>
      <c r="J94" s="111" t="str">
        <f>IF(RES_hhdet_tes!J94=0,"",RES_hhdet_tes!J94/RES_hhdet_fec!J94)</f>
        <v/>
      </c>
      <c r="K94" s="111" t="str">
        <f>IF(RES_hhdet_tes!K94=0,"",RES_hhdet_tes!K94/RES_hhdet_fec!K94)</f>
        <v/>
      </c>
      <c r="L94" s="111" t="str">
        <f>IF(RES_hhdet_tes!L94=0,"",RES_hhdet_tes!L94/RES_hhdet_fec!L94)</f>
        <v/>
      </c>
      <c r="M94" s="111" t="str">
        <f>IF(RES_hhdet_tes!M94=0,"",RES_hhdet_tes!M94/RES_hhdet_fec!M94)</f>
        <v/>
      </c>
      <c r="N94" s="111" t="str">
        <f>IF(RES_hhdet_tes!N94=0,"",RES_hhdet_tes!N94/RES_hhdet_fec!N94)</f>
        <v/>
      </c>
      <c r="O94" s="111" t="str">
        <f>IF(RES_hhdet_tes!O94=0,"",RES_hhdet_tes!O94/RES_hhdet_fec!O94)</f>
        <v/>
      </c>
      <c r="P94" s="111" t="str">
        <f>IF(RES_hhdet_tes!P94=0,"",RES_hhdet_tes!P94/RES_hhdet_fec!P94)</f>
        <v/>
      </c>
      <c r="Q94" s="111" t="str">
        <f>IF(RES_hhdet_tes!Q94=0,"",RES_hhdet_tes!Q94/RES_hhdet_fec!Q94)</f>
        <v/>
      </c>
      <c r="R94" s="111" t="str">
        <f>IF(RES_hhdet_tes!R94=0,"",RES_hhdet_tes!R94/RES_hhdet_fec!R94)</f>
        <v/>
      </c>
      <c r="S94" s="111" t="str">
        <f>IF(RES_hhdet_tes!S94=0,"",RES_hhdet_tes!S94/RES_hhdet_fec!S94)</f>
        <v/>
      </c>
      <c r="T94" s="111" t="str">
        <f>IF(RES_hhdet_tes!T94=0,"",RES_hhdet_tes!T94/RES_hhdet_fec!T94)</f>
        <v/>
      </c>
      <c r="U94" s="111" t="str">
        <f>IF(RES_hhdet_tes!U94=0,"",RES_hhdet_tes!U94/RES_hhdet_fec!U94)</f>
        <v/>
      </c>
      <c r="V94" s="111" t="str">
        <f>IF(RES_hhdet_tes!V94=0,"",RES_hhdet_tes!V94/RES_hhdet_fec!V94)</f>
        <v/>
      </c>
      <c r="W94" s="111" t="str">
        <f>IF(RES_hhdet_tes!W94=0,"",RES_hhdet_tes!W94/RES_hhdet_fec!W94)</f>
        <v/>
      </c>
      <c r="DA94" s="63" t="s">
        <v>1994</v>
      </c>
    </row>
    <row r="95" spans="1:105" ht="12" customHeight="1" x14ac:dyDescent="0.25">
      <c r="A95" s="108" t="s">
        <v>52</v>
      </c>
      <c r="B95" s="111" t="str">
        <f>IF(RES_hhdet_tes!B95=0,"",RES_hhdet_tes!B95/RES_hhdet_fec!B95)</f>
        <v/>
      </c>
      <c r="C95" s="111" t="str">
        <f>IF(RES_hhdet_tes!C95=0,"",RES_hhdet_tes!C95/RES_hhdet_fec!C95)</f>
        <v/>
      </c>
      <c r="D95" s="111" t="str">
        <f>IF(RES_hhdet_tes!D95=0,"",RES_hhdet_tes!D95/RES_hhdet_fec!D95)</f>
        <v/>
      </c>
      <c r="E95" s="111" t="str">
        <f>IF(RES_hhdet_tes!E95=0,"",RES_hhdet_tes!E95/RES_hhdet_fec!E95)</f>
        <v/>
      </c>
      <c r="F95" s="111" t="str">
        <f>IF(RES_hhdet_tes!F95=0,"",RES_hhdet_tes!F95/RES_hhdet_fec!F95)</f>
        <v/>
      </c>
      <c r="G95" s="111" t="str">
        <f>IF(RES_hhdet_tes!G95=0,"",RES_hhdet_tes!G95/RES_hhdet_fec!G95)</f>
        <v/>
      </c>
      <c r="H95" s="111" t="str">
        <f>IF(RES_hhdet_tes!H95=0,"",RES_hhdet_tes!H95/RES_hhdet_fec!H95)</f>
        <v/>
      </c>
      <c r="I95" s="111" t="str">
        <f>IF(RES_hhdet_tes!I95=0,"",RES_hhdet_tes!I95/RES_hhdet_fec!I95)</f>
        <v/>
      </c>
      <c r="J95" s="111" t="str">
        <f>IF(RES_hhdet_tes!J95=0,"",RES_hhdet_tes!J95/RES_hhdet_fec!J95)</f>
        <v/>
      </c>
      <c r="K95" s="111" t="str">
        <f>IF(RES_hhdet_tes!K95=0,"",RES_hhdet_tes!K95/RES_hhdet_fec!K95)</f>
        <v/>
      </c>
      <c r="L95" s="111" t="str">
        <f>IF(RES_hhdet_tes!L95=0,"",RES_hhdet_tes!L95/RES_hhdet_fec!L95)</f>
        <v/>
      </c>
      <c r="M95" s="111" t="str">
        <f>IF(RES_hhdet_tes!M95=0,"",RES_hhdet_tes!M95/RES_hhdet_fec!M95)</f>
        <v/>
      </c>
      <c r="N95" s="111" t="str">
        <f>IF(RES_hhdet_tes!N95=0,"",RES_hhdet_tes!N95/RES_hhdet_fec!N95)</f>
        <v/>
      </c>
      <c r="O95" s="111" t="str">
        <f>IF(RES_hhdet_tes!O95=0,"",RES_hhdet_tes!O95/RES_hhdet_fec!O95)</f>
        <v/>
      </c>
      <c r="P95" s="111" t="str">
        <f>IF(RES_hhdet_tes!P95=0,"",RES_hhdet_tes!P95/RES_hhdet_fec!P95)</f>
        <v/>
      </c>
      <c r="Q95" s="111" t="str">
        <f>IF(RES_hhdet_tes!Q95=0,"",RES_hhdet_tes!Q95/RES_hhdet_fec!Q95)</f>
        <v/>
      </c>
      <c r="R95" s="111" t="str">
        <f>IF(RES_hhdet_tes!R95=0,"",RES_hhdet_tes!R95/RES_hhdet_fec!R95)</f>
        <v/>
      </c>
      <c r="S95" s="111" t="str">
        <f>IF(RES_hhdet_tes!S95=0,"",RES_hhdet_tes!S95/RES_hhdet_fec!S95)</f>
        <v/>
      </c>
      <c r="T95" s="111" t="str">
        <f>IF(RES_hhdet_tes!T95=0,"",RES_hhdet_tes!T95/RES_hhdet_fec!T95)</f>
        <v/>
      </c>
      <c r="U95" s="111" t="str">
        <f>IF(RES_hhdet_tes!U95=0,"",RES_hhdet_tes!U95/RES_hhdet_fec!U95)</f>
        <v/>
      </c>
      <c r="V95" s="111" t="str">
        <f>IF(RES_hhdet_tes!V95=0,"",RES_hhdet_tes!V95/RES_hhdet_fec!V95)</f>
        <v/>
      </c>
      <c r="W95" s="111" t="str">
        <f>IF(RES_hhdet_tes!W95=0,"",RES_hhdet_tes!W95/RES_hhdet_fec!W95)</f>
        <v/>
      </c>
      <c r="DA95" s="63" t="s">
        <v>1995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0.612597256622334</v>
      </c>
      <c r="C96" s="112">
        <f>IF(RES_hhdet_tes!C96=0,"",RES_hhdet_tes!C96/RES_hhdet_fec!C96)</f>
        <v>0.61534872518908379</v>
      </c>
      <c r="D96" s="112">
        <f>IF(RES_hhdet_tes!D96=0,"",RES_hhdet_tes!D96/RES_hhdet_fec!D96)</f>
        <v>0.619394848165152</v>
      </c>
      <c r="E96" s="112">
        <f>IF(RES_hhdet_tes!E96=0,"",RES_hhdet_tes!E96/RES_hhdet_fec!E96)</f>
        <v>0.62376236398826357</v>
      </c>
      <c r="F96" s="112">
        <f>IF(RES_hhdet_tes!F96=0,"",RES_hhdet_tes!F96/RES_hhdet_fec!F96)</f>
        <v>0.62854171260054226</v>
      </c>
      <c r="G96" s="112">
        <f>IF(RES_hhdet_tes!G96=0,"",RES_hhdet_tes!G96/RES_hhdet_fec!G96)</f>
        <v>0.6334142578744868</v>
      </c>
      <c r="H96" s="112">
        <f>IF(RES_hhdet_tes!H96=0,"",RES_hhdet_tes!H96/RES_hhdet_fec!H96)</f>
        <v>0.63882717783465937</v>
      </c>
      <c r="I96" s="112">
        <f>IF(RES_hhdet_tes!I96=0,"",RES_hhdet_tes!I96/RES_hhdet_fec!I96)</f>
        <v>0.64142890282685638</v>
      </c>
      <c r="J96" s="112">
        <f>IF(RES_hhdet_tes!J96=0,"",RES_hhdet_tes!J96/RES_hhdet_fec!J96)</f>
        <v>0.64274894362611945</v>
      </c>
      <c r="K96" s="112">
        <f>IF(RES_hhdet_tes!K96=0,"",RES_hhdet_tes!K96/RES_hhdet_fec!K96)</f>
        <v>0.64558168055129617</v>
      </c>
      <c r="L96" s="112">
        <f>IF(RES_hhdet_tes!L96=0,"",RES_hhdet_tes!L96/RES_hhdet_fec!L96)</f>
        <v>0.6488705336295969</v>
      </c>
      <c r="M96" s="112">
        <f>IF(RES_hhdet_tes!M96=0,"",RES_hhdet_tes!M96/RES_hhdet_fec!M96)</f>
        <v>0.653788328545444</v>
      </c>
      <c r="N96" s="112">
        <f>IF(RES_hhdet_tes!N96=0,"",RES_hhdet_tes!N96/RES_hhdet_fec!N96)</f>
        <v>0.6578131559787852</v>
      </c>
      <c r="O96" s="112">
        <f>IF(RES_hhdet_tes!O96=0,"",RES_hhdet_tes!O96/RES_hhdet_fec!O96)</f>
        <v>0.66183198320099423</v>
      </c>
      <c r="P96" s="112">
        <f>IF(RES_hhdet_tes!P96=0,"",RES_hhdet_tes!P96/RES_hhdet_fec!P96)</f>
        <v>0.66651769099720126</v>
      </c>
      <c r="Q96" s="112">
        <f>IF(RES_hhdet_tes!Q96=0,"",RES_hhdet_tes!Q96/RES_hhdet_fec!Q96)</f>
        <v>0.67326446064766177</v>
      </c>
      <c r="R96" s="112">
        <f>IF(RES_hhdet_tes!R96=0,"",RES_hhdet_tes!R96/RES_hhdet_fec!R96)</f>
        <v>0.68331345171167501</v>
      </c>
      <c r="S96" s="112">
        <f>IF(RES_hhdet_tes!S96=0,"",RES_hhdet_tes!S96/RES_hhdet_fec!S96)</f>
        <v>0.69876014696347166</v>
      </c>
      <c r="T96" s="112">
        <f>IF(RES_hhdet_tes!T96=0,"",RES_hhdet_tes!T96/RES_hhdet_fec!T96)</f>
        <v>0.71723902556203056</v>
      </c>
      <c r="U96" s="112">
        <f>IF(RES_hhdet_tes!U96=0,"",RES_hhdet_tes!U96/RES_hhdet_fec!U96)</f>
        <v>0.73859225194698297</v>
      </c>
      <c r="V96" s="112">
        <f>IF(RES_hhdet_tes!V96=0,"",RES_hhdet_tes!V96/RES_hhdet_fec!V96)</f>
        <v>0.75278138433428976</v>
      </c>
      <c r="W96" s="112">
        <f>IF(RES_hhdet_tes!W96=0,"",RES_hhdet_tes!W96/RES_hhdet_fec!W96)</f>
        <v>0.76226115623184876</v>
      </c>
      <c r="DA96" s="131" t="s">
        <v>1996</v>
      </c>
    </row>
    <row r="97" spans="1:105" ht="12" customHeight="1" x14ac:dyDescent="0.25">
      <c r="A97" s="107" t="s">
        <v>121</v>
      </c>
      <c r="B97" s="113">
        <f>IF(RES_hhdet_tes!B97=0,"",RES_hhdet_tes!B97/RES_hhdet_fec!B97)</f>
        <v>0.72466343538855016</v>
      </c>
      <c r="C97" s="113">
        <f>IF(RES_hhdet_tes!C97=0,"",RES_hhdet_tes!C97/RES_hhdet_fec!C97)</f>
        <v>0.69592296211837446</v>
      </c>
      <c r="D97" s="113">
        <f>IF(RES_hhdet_tes!D97=0,"",RES_hhdet_tes!D97/RES_hhdet_fec!D97)</f>
        <v>0.70457702371870023</v>
      </c>
      <c r="E97" s="113">
        <f>IF(RES_hhdet_tes!E97=0,"",RES_hhdet_tes!E97/RES_hhdet_fec!E97)</f>
        <v>0.71671545150539118</v>
      </c>
      <c r="F97" s="113">
        <f>IF(RES_hhdet_tes!F97=0,"",RES_hhdet_tes!F97/RES_hhdet_fec!F97)</f>
        <v>0.71920934292264982</v>
      </c>
      <c r="G97" s="113">
        <f>IF(RES_hhdet_tes!G97=0,"",RES_hhdet_tes!G97/RES_hhdet_fec!G97)</f>
        <v>0.74148742373354493</v>
      </c>
      <c r="H97" s="113">
        <f>IF(RES_hhdet_tes!H97=0,"",RES_hhdet_tes!H97/RES_hhdet_fec!H97)</f>
        <v>0.73914405609977862</v>
      </c>
      <c r="I97" s="113">
        <f>IF(RES_hhdet_tes!I97=0,"",RES_hhdet_tes!I97/RES_hhdet_fec!I97)</f>
        <v>0.74556775046081147</v>
      </c>
      <c r="J97" s="113">
        <f>IF(RES_hhdet_tes!J97=0,"",RES_hhdet_tes!J97/RES_hhdet_fec!J97)</f>
        <v>0.74838357028368252</v>
      </c>
      <c r="K97" s="113">
        <f>IF(RES_hhdet_tes!K97=0,"",RES_hhdet_tes!K97/RES_hhdet_fec!K97)</f>
        <v>0.74816508333292553</v>
      </c>
      <c r="L97" s="113">
        <f>IF(RES_hhdet_tes!L97=0,"",RES_hhdet_tes!L97/RES_hhdet_fec!L97)</f>
        <v>0.75523738129145634</v>
      </c>
      <c r="M97" s="113">
        <f>IF(RES_hhdet_tes!M97=0,"",RES_hhdet_tes!M97/RES_hhdet_fec!M97)</f>
        <v>0.76134129151190133</v>
      </c>
      <c r="N97" s="113">
        <f>IF(RES_hhdet_tes!N97=0,"",RES_hhdet_tes!N97/RES_hhdet_fec!N97)</f>
        <v>0.76538253574364334</v>
      </c>
      <c r="O97" s="113">
        <f>IF(RES_hhdet_tes!O97=0,"",RES_hhdet_tes!O97/RES_hhdet_fec!O97)</f>
        <v>0.75932722448170809</v>
      </c>
      <c r="P97" s="113">
        <f>IF(RES_hhdet_tes!P97=0,"",RES_hhdet_tes!P97/RES_hhdet_fec!P97)</f>
        <v>0.7636501226892386</v>
      </c>
      <c r="Q97" s="113">
        <f>IF(RES_hhdet_tes!Q97=0,"",RES_hhdet_tes!Q97/RES_hhdet_fec!Q97)</f>
        <v>0.76457082566283407</v>
      </c>
      <c r="R97" s="113">
        <f>IF(RES_hhdet_tes!R97=0,"",RES_hhdet_tes!R97/RES_hhdet_fec!R97)</f>
        <v>0.76380477158721782</v>
      </c>
      <c r="S97" s="113">
        <f>IF(RES_hhdet_tes!S97=0,"",RES_hhdet_tes!S97/RES_hhdet_fec!S97)</f>
        <v>0.778891782094012</v>
      </c>
      <c r="T97" s="113">
        <f>IF(RES_hhdet_tes!T97=0,"",RES_hhdet_tes!T97/RES_hhdet_fec!T97)</f>
        <v>0.78562893890456453</v>
      </c>
      <c r="U97" s="113">
        <f>IF(RES_hhdet_tes!U97=0,"",RES_hhdet_tes!U97/RES_hhdet_fec!U97)</f>
        <v>0.80051677593460979</v>
      </c>
      <c r="V97" s="113">
        <f>IF(RES_hhdet_tes!V97=0,"",RES_hhdet_tes!V97/RES_hhdet_fec!V97)</f>
        <v>0.81363745618384153</v>
      </c>
      <c r="W97" s="113">
        <f>IF(RES_hhdet_tes!W97=0,"",RES_hhdet_tes!W97/RES_hhdet_fec!W97)</f>
        <v>0.81585732299611857</v>
      </c>
      <c r="DA97" s="132" t="s">
        <v>1997</v>
      </c>
    </row>
    <row r="98" spans="1:105" ht="12" customHeight="1" x14ac:dyDescent="0.25">
      <c r="A98" s="108" t="s">
        <v>53</v>
      </c>
      <c r="B98" s="111">
        <f>IF(RES_hhdet_tes!B98=0,"",RES_hhdet_tes!B98/RES_hhdet_fec!B98)</f>
        <v>0.612597256622334</v>
      </c>
      <c r="C98" s="111">
        <f>IF(RES_hhdet_tes!C98=0,"",RES_hhdet_tes!C98/RES_hhdet_fec!C98)</f>
        <v>0.61533805528312757</v>
      </c>
      <c r="D98" s="111">
        <f>IF(RES_hhdet_tes!D98=0,"",RES_hhdet_tes!D98/RES_hhdet_fec!D98)</f>
        <v>0.62030203468304934</v>
      </c>
      <c r="E98" s="111">
        <f>IF(RES_hhdet_tes!E98=0,"",RES_hhdet_tes!E98/RES_hhdet_fec!E98)</f>
        <v>0.62420205320035682</v>
      </c>
      <c r="F98" s="111">
        <f>IF(RES_hhdet_tes!F98=0,"",RES_hhdet_tes!F98/RES_hhdet_fec!F98)</f>
        <v>0.62845387238129635</v>
      </c>
      <c r="G98" s="111">
        <f>IF(RES_hhdet_tes!G98=0,"",RES_hhdet_tes!G98/RES_hhdet_fec!G98)</f>
        <v>0.63351731570921377</v>
      </c>
      <c r="H98" s="111">
        <f>IF(RES_hhdet_tes!H98=0,"",RES_hhdet_tes!H98/RES_hhdet_fec!H98)</f>
        <v>0.63890122895649648</v>
      </c>
      <c r="I98" s="111">
        <f>IF(RES_hhdet_tes!I98=0,"",RES_hhdet_tes!I98/RES_hhdet_fec!I98)</f>
        <v>0.64361867723386135</v>
      </c>
      <c r="J98" s="111">
        <f>IF(RES_hhdet_tes!J98=0,"",RES_hhdet_tes!J98/RES_hhdet_fec!J98)</f>
        <v>0.64483773950512302</v>
      </c>
      <c r="K98" s="111">
        <f>IF(RES_hhdet_tes!K98=0,"",RES_hhdet_tes!K98/RES_hhdet_fec!K98)</f>
        <v>0.64623658247798832</v>
      </c>
      <c r="L98" s="111">
        <f>IF(RES_hhdet_tes!L98=0,"",RES_hhdet_tes!L98/RES_hhdet_fec!L98)</f>
        <v>0.64885926274241357</v>
      </c>
      <c r="M98" s="111">
        <f>IF(RES_hhdet_tes!M98=0,"",RES_hhdet_tes!M98/RES_hhdet_fec!M98)</f>
        <v>0.6525039594762434</v>
      </c>
      <c r="N98" s="111">
        <f>IF(RES_hhdet_tes!N98=0,"",RES_hhdet_tes!N98/RES_hhdet_fec!N98)</f>
        <v>0.65614344391083745</v>
      </c>
      <c r="O98" s="111">
        <f>IF(RES_hhdet_tes!O98=0,"",RES_hhdet_tes!O98/RES_hhdet_fec!O98)</f>
        <v>0.66023732110621003</v>
      </c>
      <c r="P98" s="111">
        <f>IF(RES_hhdet_tes!P98=0,"",RES_hhdet_tes!P98/RES_hhdet_fec!P98)</f>
        <v>0.66631129729221861</v>
      </c>
      <c r="Q98" s="111">
        <f>IF(RES_hhdet_tes!Q98=0,"",RES_hhdet_tes!Q98/RES_hhdet_fec!Q98)</f>
        <v>0.67687472914124558</v>
      </c>
      <c r="R98" s="111">
        <f>IF(RES_hhdet_tes!R98=0,"",RES_hhdet_tes!R98/RES_hhdet_fec!R98)</f>
        <v>0.68626976759642067</v>
      </c>
      <c r="S98" s="111">
        <f>IF(RES_hhdet_tes!S98=0,"",RES_hhdet_tes!S98/RES_hhdet_fec!S98)</f>
        <v>0.69869374068833268</v>
      </c>
      <c r="T98" s="111">
        <f>IF(RES_hhdet_tes!T98=0,"",RES_hhdet_tes!T98/RES_hhdet_fec!T98)</f>
        <v>0.71521123427785938</v>
      </c>
      <c r="U98" s="111">
        <f>IF(RES_hhdet_tes!U98=0,"",RES_hhdet_tes!U98/RES_hhdet_fec!U98)</f>
        <v>0.73464857268109429</v>
      </c>
      <c r="V98" s="111">
        <f>IF(RES_hhdet_tes!V98=0,"",RES_hhdet_tes!V98/RES_hhdet_fec!V98)</f>
        <v>0.74981115137034116</v>
      </c>
      <c r="W98" s="111">
        <f>IF(RES_hhdet_tes!W98=0,"",RES_hhdet_tes!W98/RES_hhdet_fec!W98)</f>
        <v>0.76063760106018075</v>
      </c>
      <c r="DA98" s="63" t="s">
        <v>1998</v>
      </c>
    </row>
    <row r="99" spans="1:105" ht="12" customHeight="1" x14ac:dyDescent="0.25">
      <c r="A99" s="108" t="s">
        <v>52</v>
      </c>
      <c r="B99" s="111">
        <f>IF(RES_hhdet_tes!B99=0,"",RES_hhdet_tes!B99/RES_hhdet_fec!B99)</f>
        <v>1</v>
      </c>
      <c r="C99" s="111">
        <f>IF(RES_hhdet_tes!C99=0,"",RES_hhdet_tes!C99/RES_hhdet_fec!C99)</f>
        <v>1</v>
      </c>
      <c r="D99" s="111">
        <f>IF(RES_hhdet_tes!D99=0,"",RES_hhdet_tes!D99/RES_hhdet_fec!D99)</f>
        <v>1</v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DA99" s="63" t="s">
        <v>1999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0.76787081485254138</v>
      </c>
      <c r="C100" s="124">
        <f>IF(RES_hhdet_tes!C100=0,"",RES_hhdet_tes!C100/RES_hhdet_fec!C100)</f>
        <v>0.76951706558596844</v>
      </c>
      <c r="D100" s="124">
        <f>IF(RES_hhdet_tes!D100=0,"",RES_hhdet_tes!D100/RES_hhdet_fec!D100)</f>
        <v>0.77214112831342829</v>
      </c>
      <c r="E100" s="124">
        <f>IF(RES_hhdet_tes!E100=0,"",RES_hhdet_tes!E100/RES_hhdet_fec!E100)</f>
        <v>0.7750229392467417</v>
      </c>
      <c r="F100" s="124">
        <f>IF(RES_hhdet_tes!F100=0,"",RES_hhdet_tes!F100/RES_hhdet_fec!F100)</f>
        <v>0.77825248020078053</v>
      </c>
      <c r="G100" s="124">
        <f>IF(RES_hhdet_tes!G100=0,"",RES_hhdet_tes!G100/RES_hhdet_fec!G100)</f>
        <v>0.78169377004498852</v>
      </c>
      <c r="H100" s="124">
        <f>IF(RES_hhdet_tes!H100=0,"",RES_hhdet_tes!H100/RES_hhdet_fec!H100)</f>
        <v>0.78542736720525885</v>
      </c>
      <c r="I100" s="124">
        <f>IF(RES_hhdet_tes!I100=0,"",RES_hhdet_tes!I100/RES_hhdet_fec!I100)</f>
        <v>0.78744451754628275</v>
      </c>
      <c r="J100" s="124">
        <f>IF(RES_hhdet_tes!J100=0,"",RES_hhdet_tes!J100/RES_hhdet_fec!J100)</f>
        <v>0.78845075785926255</v>
      </c>
      <c r="K100" s="124">
        <f>IF(RES_hhdet_tes!K100=0,"",RES_hhdet_tes!K100/RES_hhdet_fec!K100)</f>
        <v>0.79012959498351831</v>
      </c>
      <c r="L100" s="124">
        <f>IF(RES_hhdet_tes!L100=0,"",RES_hhdet_tes!L100/RES_hhdet_fec!L100)</f>
        <v>0.79215256732551487</v>
      </c>
      <c r="M100" s="124">
        <f>IF(RES_hhdet_tes!M100=0,"",RES_hhdet_tes!M100/RES_hhdet_fec!M100)</f>
        <v>0.79482200920783674</v>
      </c>
      <c r="N100" s="124">
        <f>IF(RES_hhdet_tes!N100=0,"",RES_hhdet_tes!N100/RES_hhdet_fec!N100)</f>
        <v>0.79679744851760659</v>
      </c>
      <c r="O100" s="124">
        <f>IF(RES_hhdet_tes!O100=0,"",RES_hhdet_tes!O100/RES_hhdet_fec!O100)</f>
        <v>0.79857774908270729</v>
      </c>
      <c r="P100" s="124">
        <f>IF(RES_hhdet_tes!P100=0,"",RES_hhdet_tes!P100/RES_hhdet_fec!P100)</f>
        <v>0.80005447562622434</v>
      </c>
      <c r="Q100" s="124">
        <f>IF(RES_hhdet_tes!Q100=0,"",RES_hhdet_tes!Q100/RES_hhdet_fec!Q100)</f>
        <v>0.80278090342508124</v>
      </c>
      <c r="R100" s="124">
        <f>IF(RES_hhdet_tes!R100=0,"",RES_hhdet_tes!R100/RES_hhdet_fec!R100)</f>
        <v>0.80723182346108824</v>
      </c>
      <c r="S100" s="124">
        <f>IF(RES_hhdet_tes!S100=0,"",RES_hhdet_tes!S100/RES_hhdet_fec!S100)</f>
        <v>0.81498341403257979</v>
      </c>
      <c r="T100" s="124">
        <f>IF(RES_hhdet_tes!T100=0,"",RES_hhdet_tes!T100/RES_hhdet_fec!T100)</f>
        <v>0.82624286094406663</v>
      </c>
      <c r="U100" s="124">
        <f>IF(RES_hhdet_tes!U100=0,"",RES_hhdet_tes!U100/RES_hhdet_fec!U100)</f>
        <v>0.84151036960206382</v>
      </c>
      <c r="V100" s="124">
        <f>IF(RES_hhdet_tes!V100=0,"",RES_hhdet_tes!V100/RES_hhdet_fec!V100)</f>
        <v>0.85414936096443816</v>
      </c>
      <c r="W100" s="124">
        <f>IF(RES_hhdet_tes!W100=0,"",RES_hhdet_tes!W100/RES_hhdet_fec!W100)</f>
        <v>0.86270795691494551</v>
      </c>
      <c r="DA100" s="130" t="s">
        <v>2000</v>
      </c>
    </row>
    <row r="101" spans="1:105" ht="12" customHeight="1" x14ac:dyDescent="0.25">
      <c r="A101" s="97" t="s">
        <v>207</v>
      </c>
      <c r="B101" s="111" t="str">
        <f>IF(RES_hhdet_tes!B101=0,"",RES_hhdet_tes!B101/RES_hhdet_fec!B101)</f>
        <v/>
      </c>
      <c r="C101" s="111" t="str">
        <f>IF(RES_hhdet_tes!C101=0,"",RES_hhdet_tes!C101/RES_hhdet_fec!C101)</f>
        <v/>
      </c>
      <c r="D101" s="111" t="str">
        <f>IF(RES_hhdet_tes!D101=0,"",RES_hhdet_tes!D101/RES_hhdet_fec!D101)</f>
        <v/>
      </c>
      <c r="E101" s="111" t="str">
        <f>IF(RES_hhdet_tes!E101=0,"",RES_hhdet_tes!E101/RES_hhdet_fec!E101)</f>
        <v/>
      </c>
      <c r="F101" s="111" t="str">
        <f>IF(RES_hhdet_tes!F101=0,"",RES_hhdet_tes!F101/RES_hhdet_fec!F101)</f>
        <v/>
      </c>
      <c r="G101" s="111" t="str">
        <f>IF(RES_hhdet_tes!G101=0,"",RES_hhdet_tes!G101/RES_hhdet_fec!G101)</f>
        <v/>
      </c>
      <c r="H101" s="111" t="str">
        <f>IF(RES_hhdet_tes!H101=0,"",RES_hhdet_tes!H101/RES_hhdet_fec!H101)</f>
        <v/>
      </c>
      <c r="I101" s="111" t="str">
        <f>IF(RES_hhdet_tes!I101=0,"",RES_hhdet_tes!I101/RES_hhdet_fec!I101)</f>
        <v/>
      </c>
      <c r="J101" s="111" t="str">
        <f>IF(RES_hhdet_tes!J101=0,"",RES_hhdet_tes!J101/RES_hhdet_fec!J101)</f>
        <v/>
      </c>
      <c r="K101" s="111" t="str">
        <f>IF(RES_hhdet_tes!K101=0,"",RES_hhdet_tes!K101/RES_hhdet_fec!K101)</f>
        <v/>
      </c>
      <c r="L101" s="111" t="str">
        <f>IF(RES_hhdet_tes!L101=0,"",RES_hhdet_tes!L101/RES_hhdet_fec!L101)</f>
        <v/>
      </c>
      <c r="M101" s="111" t="str">
        <f>IF(RES_hhdet_tes!M101=0,"",RES_hhdet_tes!M101/RES_hhdet_fec!M101)</f>
        <v/>
      </c>
      <c r="N101" s="111" t="str">
        <f>IF(RES_hhdet_tes!N101=0,"",RES_hhdet_tes!N101/RES_hhdet_fec!N101)</f>
        <v/>
      </c>
      <c r="O101" s="111" t="str">
        <f>IF(RES_hhdet_tes!O101=0,"",RES_hhdet_tes!O101/RES_hhdet_fec!O101)</f>
        <v/>
      </c>
      <c r="P101" s="111" t="str">
        <f>IF(RES_hhdet_tes!P101=0,"",RES_hhdet_tes!P101/RES_hhdet_fec!P101)</f>
        <v/>
      </c>
      <c r="Q101" s="111" t="str">
        <f>IF(RES_hhdet_tes!Q101=0,"",RES_hhdet_tes!Q101/RES_hhdet_fec!Q101)</f>
        <v/>
      </c>
      <c r="R101" s="111" t="str">
        <f>IF(RES_hhdet_tes!R101=0,"",RES_hhdet_tes!R101/RES_hhdet_fec!R101)</f>
        <v/>
      </c>
      <c r="S101" s="111" t="str">
        <f>IF(RES_hhdet_tes!S101=0,"",RES_hhdet_tes!S101/RES_hhdet_fec!S101)</f>
        <v/>
      </c>
      <c r="T101" s="111" t="str">
        <f>IF(RES_hhdet_tes!T101=0,"",RES_hhdet_tes!T101/RES_hhdet_fec!T101)</f>
        <v/>
      </c>
      <c r="U101" s="111" t="str">
        <f>IF(RES_hhdet_tes!U101=0,"",RES_hhdet_tes!U101/RES_hhdet_fec!U101)</f>
        <v/>
      </c>
      <c r="V101" s="111" t="str">
        <f>IF(RES_hhdet_tes!V101=0,"",RES_hhdet_tes!V101/RES_hhdet_fec!V101)</f>
        <v/>
      </c>
      <c r="W101" s="111" t="str">
        <f>IF(RES_hhdet_tes!W101=0,"",RES_hhdet_tes!W101/RES_hhdet_fec!W101)</f>
        <v/>
      </c>
      <c r="DA101" s="63" t="s">
        <v>2001</v>
      </c>
    </row>
    <row r="102" spans="1:105" ht="12" customHeight="1" x14ac:dyDescent="0.25">
      <c r="A102" s="97" t="s">
        <v>50</v>
      </c>
      <c r="B102" s="111" t="str">
        <f>IF(RES_hhdet_tes!B102=0,"",RES_hhdet_tes!B102/RES_hhdet_fec!B102)</f>
        <v/>
      </c>
      <c r="C102" s="111" t="str">
        <f>IF(RES_hhdet_tes!C102=0,"",RES_hhdet_tes!C102/RES_hhdet_fec!C102)</f>
        <v/>
      </c>
      <c r="D102" s="111" t="str">
        <f>IF(RES_hhdet_tes!D102=0,"",RES_hhdet_tes!D102/RES_hhdet_fec!D102)</f>
        <v/>
      </c>
      <c r="E102" s="111" t="str">
        <f>IF(RES_hhdet_tes!E102=0,"",RES_hhdet_tes!E102/RES_hhdet_fec!E102)</f>
        <v/>
      </c>
      <c r="F102" s="111" t="str">
        <f>IF(RES_hhdet_tes!F102=0,"",RES_hhdet_tes!F102/RES_hhdet_fec!F102)</f>
        <v/>
      </c>
      <c r="G102" s="111" t="str">
        <f>IF(RES_hhdet_tes!G102=0,"",RES_hhdet_tes!G102/RES_hhdet_fec!G102)</f>
        <v/>
      </c>
      <c r="H102" s="111" t="str">
        <f>IF(RES_hhdet_tes!H102=0,"",RES_hhdet_tes!H102/RES_hhdet_fec!H102)</f>
        <v/>
      </c>
      <c r="I102" s="111" t="str">
        <f>IF(RES_hhdet_tes!I102=0,"",RES_hhdet_tes!I102/RES_hhdet_fec!I102)</f>
        <v/>
      </c>
      <c r="J102" s="111" t="str">
        <f>IF(RES_hhdet_tes!J102=0,"",RES_hhdet_tes!J102/RES_hhdet_fec!J102)</f>
        <v/>
      </c>
      <c r="K102" s="111" t="str">
        <f>IF(RES_hhdet_tes!K102=0,"",RES_hhdet_tes!K102/RES_hhdet_fec!K102)</f>
        <v/>
      </c>
      <c r="L102" s="111" t="str">
        <f>IF(RES_hhdet_tes!L102=0,"",RES_hhdet_tes!L102/RES_hhdet_fec!L102)</f>
        <v/>
      </c>
      <c r="M102" s="111" t="str">
        <f>IF(RES_hhdet_tes!M102=0,"",RES_hhdet_tes!M102/RES_hhdet_fec!M102)</f>
        <v/>
      </c>
      <c r="N102" s="111" t="str">
        <f>IF(RES_hhdet_tes!N102=0,"",RES_hhdet_tes!N102/RES_hhdet_fec!N102)</f>
        <v/>
      </c>
      <c r="O102" s="111" t="str">
        <f>IF(RES_hhdet_tes!O102=0,"",RES_hhdet_tes!O102/RES_hhdet_fec!O102)</f>
        <v/>
      </c>
      <c r="P102" s="111" t="str">
        <f>IF(RES_hhdet_tes!P102=0,"",RES_hhdet_tes!P102/RES_hhdet_fec!P102)</f>
        <v/>
      </c>
      <c r="Q102" s="111" t="str">
        <f>IF(RES_hhdet_tes!Q102=0,"",RES_hhdet_tes!Q102/RES_hhdet_fec!Q102)</f>
        <v/>
      </c>
      <c r="R102" s="111" t="str">
        <f>IF(RES_hhdet_tes!R102=0,"",RES_hhdet_tes!R102/RES_hhdet_fec!R102)</f>
        <v/>
      </c>
      <c r="S102" s="111" t="str">
        <f>IF(RES_hhdet_tes!S102=0,"",RES_hhdet_tes!S102/RES_hhdet_fec!S102)</f>
        <v/>
      </c>
      <c r="T102" s="111" t="str">
        <f>IF(RES_hhdet_tes!T102=0,"",RES_hhdet_tes!T102/RES_hhdet_fec!T102)</f>
        <v/>
      </c>
      <c r="U102" s="111" t="str">
        <f>IF(RES_hhdet_tes!U102=0,"",RES_hhdet_tes!U102/RES_hhdet_fec!U102)</f>
        <v/>
      </c>
      <c r="V102" s="111" t="str">
        <f>IF(RES_hhdet_tes!V102=0,"",RES_hhdet_tes!V102/RES_hhdet_fec!V102)</f>
        <v/>
      </c>
      <c r="W102" s="111" t="str">
        <f>IF(RES_hhdet_tes!W102=0,"",RES_hhdet_tes!W102/RES_hhdet_fec!W102)</f>
        <v/>
      </c>
      <c r="DA102" s="63" t="s">
        <v>2002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0.76787081485254138</v>
      </c>
      <c r="C103" s="45">
        <f>IF(RES_hhdet_tes!C103=0,"",RES_hhdet_tes!C103/RES_hhdet_fec!C103)</f>
        <v>0.76951706558596844</v>
      </c>
      <c r="D103" s="45">
        <f>IF(RES_hhdet_tes!D103=0,"",RES_hhdet_tes!D103/RES_hhdet_fec!D103)</f>
        <v>0.77214112831342829</v>
      </c>
      <c r="E103" s="45">
        <f>IF(RES_hhdet_tes!E103=0,"",RES_hhdet_tes!E103/RES_hhdet_fec!E103)</f>
        <v>0.7750229392467417</v>
      </c>
      <c r="F103" s="45">
        <f>IF(RES_hhdet_tes!F103=0,"",RES_hhdet_tes!F103/RES_hhdet_fec!F103)</f>
        <v>0.77825248020078053</v>
      </c>
      <c r="G103" s="45">
        <f>IF(RES_hhdet_tes!G103=0,"",RES_hhdet_tes!G103/RES_hhdet_fec!G103)</f>
        <v>0.78169377004498852</v>
      </c>
      <c r="H103" s="45">
        <f>IF(RES_hhdet_tes!H103=0,"",RES_hhdet_tes!H103/RES_hhdet_fec!H103)</f>
        <v>0.78542736720525885</v>
      </c>
      <c r="I103" s="45">
        <f>IF(RES_hhdet_tes!I103=0,"",RES_hhdet_tes!I103/RES_hhdet_fec!I103)</f>
        <v>0.78744451754628275</v>
      </c>
      <c r="J103" s="45">
        <f>IF(RES_hhdet_tes!J103=0,"",RES_hhdet_tes!J103/RES_hhdet_fec!J103)</f>
        <v>0.78845075785926255</v>
      </c>
      <c r="K103" s="45">
        <f>IF(RES_hhdet_tes!K103=0,"",RES_hhdet_tes!K103/RES_hhdet_fec!K103)</f>
        <v>0.79012959498351831</v>
      </c>
      <c r="L103" s="45">
        <f>IF(RES_hhdet_tes!L103=0,"",RES_hhdet_tes!L103/RES_hhdet_fec!L103)</f>
        <v>0.79215256732551487</v>
      </c>
      <c r="M103" s="45">
        <f>IF(RES_hhdet_tes!M103=0,"",RES_hhdet_tes!M103/RES_hhdet_fec!M103)</f>
        <v>0.79482200920783674</v>
      </c>
      <c r="N103" s="45">
        <f>IF(RES_hhdet_tes!N103=0,"",RES_hhdet_tes!N103/RES_hhdet_fec!N103)</f>
        <v>0.79679744851760659</v>
      </c>
      <c r="O103" s="45">
        <f>IF(RES_hhdet_tes!O103=0,"",RES_hhdet_tes!O103/RES_hhdet_fec!O103)</f>
        <v>0.79857774908270729</v>
      </c>
      <c r="P103" s="45">
        <f>IF(RES_hhdet_tes!P103=0,"",RES_hhdet_tes!P103/RES_hhdet_fec!P103)</f>
        <v>0.80005447562622434</v>
      </c>
      <c r="Q103" s="45">
        <f>IF(RES_hhdet_tes!Q103=0,"",RES_hhdet_tes!Q103/RES_hhdet_fec!Q103)</f>
        <v>0.80278090342508124</v>
      </c>
      <c r="R103" s="45">
        <f>IF(RES_hhdet_tes!R103=0,"",RES_hhdet_tes!R103/RES_hhdet_fec!R103)</f>
        <v>0.80723182346108824</v>
      </c>
      <c r="S103" s="45">
        <f>IF(RES_hhdet_tes!S103=0,"",RES_hhdet_tes!S103/RES_hhdet_fec!S103)</f>
        <v>0.81498341403257979</v>
      </c>
      <c r="T103" s="45">
        <f>IF(RES_hhdet_tes!T103=0,"",RES_hhdet_tes!T103/RES_hhdet_fec!T103)</f>
        <v>0.82624286094406663</v>
      </c>
      <c r="U103" s="45">
        <f>IF(RES_hhdet_tes!U103=0,"",RES_hhdet_tes!U103/RES_hhdet_fec!U103)</f>
        <v>0.84151036960206382</v>
      </c>
      <c r="V103" s="45">
        <f>IF(RES_hhdet_tes!V103=0,"",RES_hhdet_tes!V103/RES_hhdet_fec!V103)</f>
        <v>0.85414936096443816</v>
      </c>
      <c r="W103" s="45">
        <f>IF(RES_hhdet_tes!W103=0,"",RES_hhdet_tes!W103/RES_hhdet_fec!W103)</f>
        <v>0.86270795691494551</v>
      </c>
      <c r="DA103" s="60" t="s">
        <v>2003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DA105" s="129" t="s">
        <v>2004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DA106" s="130" t="s">
        <v>2005</v>
      </c>
    </row>
    <row r="107" spans="1:105" ht="12" customHeight="1" x14ac:dyDescent="0.25">
      <c r="A107" s="97" t="s">
        <v>202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DA107" s="63" t="s">
        <v>2006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DA108" s="63" t="s">
        <v>2007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DA109" s="130" t="s">
        <v>2008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DA110" s="63" t="s">
        <v>2009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DA111" s="130" t="s">
        <v>2010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DA112" s="63" t="s">
        <v>2011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DA113" s="63" t="s">
        <v>2012</v>
      </c>
    </row>
    <row r="114" spans="1:105" ht="12" customHeight="1" x14ac:dyDescent="0.25">
      <c r="A114" s="100" t="s">
        <v>202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DA114" s="131" t="s">
        <v>2013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DA115" s="132" t="s">
        <v>2014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DA116" s="131" t="s">
        <v>2015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DA117" s="132" t="s">
        <v>2016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DA118" s="63" t="s">
        <v>2017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DA119" s="63" t="s">
        <v>2018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DA120" s="130" t="s">
        <v>2019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DA121" s="63" t="s">
        <v>2020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DA122" s="60" t="s">
        <v>2021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>
        <f>IF(RES_hhdet_tes!B124=0,"",RES_hhdet_tes!B124/RES_hhdet_fec!B124)</f>
        <v>0.73701953928746877</v>
      </c>
      <c r="C124" s="119">
        <f>IF(RES_hhdet_tes!C124=0,"",RES_hhdet_tes!C124/RES_hhdet_fec!C124)</f>
        <v>0.7394189509558301</v>
      </c>
      <c r="D124" s="119">
        <f>IF(RES_hhdet_tes!D124=0,"",RES_hhdet_tes!D124/RES_hhdet_fec!D124)</f>
        <v>0.74158664335618174</v>
      </c>
      <c r="E124" s="119">
        <f>IF(RES_hhdet_tes!E124=0,"",RES_hhdet_tes!E124/RES_hhdet_fec!E124)</f>
        <v>0.74361672726554384</v>
      </c>
      <c r="F124" s="119">
        <f>IF(RES_hhdet_tes!F124=0,"",RES_hhdet_tes!F124/RES_hhdet_fec!F124)</f>
        <v>0.74579761216447948</v>
      </c>
      <c r="G124" s="119">
        <f>IF(RES_hhdet_tes!G124=0,"",RES_hhdet_tes!G124/RES_hhdet_fec!G124)</f>
        <v>0.74731178960220956</v>
      </c>
      <c r="H124" s="119">
        <f>IF(RES_hhdet_tes!H124=0,"",RES_hhdet_tes!H124/RES_hhdet_fec!H124)</f>
        <v>0.74946732131854465</v>
      </c>
      <c r="I124" s="119">
        <f>IF(RES_hhdet_tes!I124=0,"",RES_hhdet_tes!I124/RES_hhdet_fec!I124)</f>
        <v>0.75205471147494063</v>
      </c>
      <c r="J124" s="119">
        <f>IF(RES_hhdet_tes!J124=0,"",RES_hhdet_tes!J124/RES_hhdet_fec!J124)</f>
        <v>0.7552357042938721</v>
      </c>
      <c r="K124" s="119">
        <f>IF(RES_hhdet_tes!K124=0,"",RES_hhdet_tes!K124/RES_hhdet_fec!K124)</f>
        <v>0.75814339773589945</v>
      </c>
      <c r="L124" s="119">
        <f>IF(RES_hhdet_tes!L124=0,"",RES_hhdet_tes!L124/RES_hhdet_fec!L124)</f>
        <v>0.76008915989332049</v>
      </c>
      <c r="M124" s="119">
        <f>IF(RES_hhdet_tes!M124=0,"",RES_hhdet_tes!M124/RES_hhdet_fec!M124)</f>
        <v>0.76303807151050584</v>
      </c>
      <c r="N124" s="119">
        <f>IF(RES_hhdet_tes!N124=0,"",RES_hhdet_tes!N124/RES_hhdet_fec!N124)</f>
        <v>0.76682211077283025</v>
      </c>
      <c r="O124" s="119">
        <f>IF(RES_hhdet_tes!O124=0,"",RES_hhdet_tes!O124/RES_hhdet_fec!O124)</f>
        <v>0.77106008820453342</v>
      </c>
      <c r="P124" s="119">
        <f>IF(RES_hhdet_tes!P124=0,"",RES_hhdet_tes!P124/RES_hhdet_fec!P124)</f>
        <v>0.77263381147294385</v>
      </c>
      <c r="Q124" s="119">
        <f>IF(RES_hhdet_tes!Q124=0,"",RES_hhdet_tes!Q124/RES_hhdet_fec!Q124)</f>
        <v>0.77473395713655602</v>
      </c>
      <c r="R124" s="119">
        <f>IF(RES_hhdet_tes!R124=0,"",RES_hhdet_tes!R124/RES_hhdet_fec!R124)</f>
        <v>0.77740399579377206</v>
      </c>
      <c r="S124" s="119">
        <f>IF(RES_hhdet_tes!S124=0,"",RES_hhdet_tes!S124/RES_hhdet_fec!S124)</f>
        <v>0.7809157270824334</v>
      </c>
      <c r="T124" s="119">
        <f>IF(RES_hhdet_tes!T124=0,"",RES_hhdet_tes!T124/RES_hhdet_fec!T124)</f>
        <v>0.78462693474535306</v>
      </c>
      <c r="U124" s="119">
        <f>IF(RES_hhdet_tes!U124=0,"",RES_hhdet_tes!U124/RES_hhdet_fec!U124)</f>
        <v>0.78826546764282435</v>
      </c>
      <c r="V124" s="119">
        <f>IF(RES_hhdet_tes!V124=0,"",RES_hhdet_tes!V124/RES_hhdet_fec!V124)</f>
        <v>0.79156812976676427</v>
      </c>
      <c r="W124" s="119">
        <f>IF(RES_hhdet_tes!W124=0,"",RES_hhdet_tes!W124/RES_hhdet_fec!W124)</f>
        <v>0.79491923395024988</v>
      </c>
      <c r="DA124" s="129" t="s">
        <v>2022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0.73461844841842239</v>
      </c>
      <c r="C125" s="124">
        <f>IF(RES_hhdet_tes!C125=0,"",RES_hhdet_tes!C125/RES_hhdet_fec!C125)</f>
        <v>0.73722937966818691</v>
      </c>
      <c r="D125" s="124">
        <f>IF(RES_hhdet_tes!D125=0,"",RES_hhdet_tes!D125/RES_hhdet_fec!D125)</f>
        <v>0.73936309271853873</v>
      </c>
      <c r="E125" s="124">
        <f>IF(RES_hhdet_tes!E125=0,"",RES_hhdet_tes!E125/RES_hhdet_fec!E125)</f>
        <v>0.74144332294571025</v>
      </c>
      <c r="F125" s="124">
        <f>IF(RES_hhdet_tes!F125=0,"",RES_hhdet_tes!F125/RES_hhdet_fec!F125)</f>
        <v>0.7436336574048612</v>
      </c>
      <c r="G125" s="124">
        <f>IF(RES_hhdet_tes!G125=0,"",RES_hhdet_tes!G125/RES_hhdet_fec!G125)</f>
        <v>0.74506411470117861</v>
      </c>
      <c r="H125" s="124">
        <f>IF(RES_hhdet_tes!H125=0,"",RES_hhdet_tes!H125/RES_hhdet_fec!H125)</f>
        <v>0.74700014871288312</v>
      </c>
      <c r="I125" s="124">
        <f>IF(RES_hhdet_tes!I125=0,"",RES_hhdet_tes!I125/RES_hhdet_fec!I125)</f>
        <v>0.74941665411404235</v>
      </c>
      <c r="J125" s="124">
        <f>IF(RES_hhdet_tes!J125=0,"",RES_hhdet_tes!J125/RES_hhdet_fec!J125)</f>
        <v>0.75290969847313904</v>
      </c>
      <c r="K125" s="124">
        <f>IF(RES_hhdet_tes!K125=0,"",RES_hhdet_tes!K125/RES_hhdet_fec!K125)</f>
        <v>0.75595560204573276</v>
      </c>
      <c r="L125" s="124">
        <f>IF(RES_hhdet_tes!L125=0,"",RES_hhdet_tes!L125/RES_hhdet_fec!L125)</f>
        <v>0.75809538675439381</v>
      </c>
      <c r="M125" s="124">
        <f>IF(RES_hhdet_tes!M125=0,"",RES_hhdet_tes!M125/RES_hhdet_fec!M125)</f>
        <v>0.76076032868640386</v>
      </c>
      <c r="N125" s="124">
        <f>IF(RES_hhdet_tes!N125=0,"",RES_hhdet_tes!N125/RES_hhdet_fec!N125)</f>
        <v>0.76460424182162401</v>
      </c>
      <c r="O125" s="124">
        <f>IF(RES_hhdet_tes!O125=0,"",RES_hhdet_tes!O125/RES_hhdet_fec!O125)</f>
        <v>0.76852183231046522</v>
      </c>
      <c r="P125" s="124">
        <f>IF(RES_hhdet_tes!P125=0,"",RES_hhdet_tes!P125/RES_hhdet_fec!P125)</f>
        <v>0.76978851602080378</v>
      </c>
      <c r="Q125" s="124">
        <f>IF(RES_hhdet_tes!Q125=0,"",RES_hhdet_tes!Q125/RES_hhdet_fec!Q125)</f>
        <v>0.77154799752381742</v>
      </c>
      <c r="R125" s="124">
        <f>IF(RES_hhdet_tes!R125=0,"",RES_hhdet_tes!R125/RES_hhdet_fec!R125)</f>
        <v>0.77397398273088225</v>
      </c>
      <c r="S125" s="124">
        <f>IF(RES_hhdet_tes!S125=0,"",RES_hhdet_tes!S125/RES_hhdet_fec!S125)</f>
        <v>0.77737806832481693</v>
      </c>
      <c r="T125" s="124">
        <f>IF(RES_hhdet_tes!T125=0,"",RES_hhdet_tes!T125/RES_hhdet_fec!T125)</f>
        <v>0.78060412753001329</v>
      </c>
      <c r="U125" s="124">
        <f>IF(RES_hhdet_tes!U125=0,"",RES_hhdet_tes!U125/RES_hhdet_fec!U125)</f>
        <v>0.78389889124923517</v>
      </c>
      <c r="V125" s="124">
        <f>IF(RES_hhdet_tes!V125=0,"",RES_hhdet_tes!V125/RES_hhdet_fec!V125)</f>
        <v>0.78694176386365211</v>
      </c>
      <c r="W125" s="124">
        <f>IF(RES_hhdet_tes!W125=0,"",RES_hhdet_tes!W125/RES_hhdet_fec!W125)</f>
        <v>0.79016240581080921</v>
      </c>
      <c r="DA125" s="130" t="s">
        <v>2023</v>
      </c>
    </row>
    <row r="126" spans="1:105" ht="12" customHeight="1" x14ac:dyDescent="0.25">
      <c r="A126" s="97" t="s">
        <v>203</v>
      </c>
      <c r="B126" s="111">
        <f>IF(RES_hhdet_tes!B126=0,"",RES_hhdet_tes!B126/RES_hhdet_fec!B126)</f>
        <v>0.73367626590736779</v>
      </c>
      <c r="C126" s="111">
        <f>IF(RES_hhdet_tes!C126=0,"",RES_hhdet_tes!C126/RES_hhdet_fec!C126)</f>
        <v>0.73631744036104241</v>
      </c>
      <c r="D126" s="111">
        <f>IF(RES_hhdet_tes!D126=0,"",RES_hhdet_tes!D126/RES_hhdet_fec!D126)</f>
        <v>0.73848048100508557</v>
      </c>
      <c r="E126" s="111">
        <f>IF(RES_hhdet_tes!E126=0,"",RES_hhdet_tes!E126/RES_hhdet_fec!E126)</f>
        <v>0.74058586215716438</v>
      </c>
      <c r="F126" s="111">
        <f>IF(RES_hhdet_tes!F126=0,"",RES_hhdet_tes!F126/RES_hhdet_fec!F126)</f>
        <v>0.74280776654947589</v>
      </c>
      <c r="G126" s="111">
        <f>IF(RES_hhdet_tes!G126=0,"",RES_hhdet_tes!G126/RES_hhdet_fec!G126)</f>
        <v>0.74424853303161054</v>
      </c>
      <c r="H126" s="111">
        <f>IF(RES_hhdet_tes!H126=0,"",RES_hhdet_tes!H126/RES_hhdet_fec!H126)</f>
        <v>0.74621159963382777</v>
      </c>
      <c r="I126" s="111">
        <f>IF(RES_hhdet_tes!I126=0,"",RES_hhdet_tes!I126/RES_hhdet_fec!I126)</f>
        <v>0.74865035115361867</v>
      </c>
      <c r="J126" s="111">
        <f>IF(RES_hhdet_tes!J126=0,"",RES_hhdet_tes!J126/RES_hhdet_fec!J126)</f>
        <v>0.75216195881117898</v>
      </c>
      <c r="K126" s="111">
        <f>IF(RES_hhdet_tes!K126=0,"",RES_hhdet_tes!K126/RES_hhdet_fec!K126)</f>
        <v>0.7552284763253666</v>
      </c>
      <c r="L126" s="111">
        <f>IF(RES_hhdet_tes!L126=0,"",RES_hhdet_tes!L126/RES_hhdet_fec!L126)</f>
        <v>0.75737725195865668</v>
      </c>
      <c r="M126" s="111">
        <f>IF(RES_hhdet_tes!M126=0,"",RES_hhdet_tes!M126/RES_hhdet_fec!M126)</f>
        <v>0.76006577737148839</v>
      </c>
      <c r="N126" s="111">
        <f>IF(RES_hhdet_tes!N126=0,"",RES_hhdet_tes!N126/RES_hhdet_fec!N126)</f>
        <v>0.76392318086868916</v>
      </c>
      <c r="O126" s="111">
        <f>IF(RES_hhdet_tes!O126=0,"",RES_hhdet_tes!O126/RES_hhdet_fec!O126)</f>
        <v>0.76786568070135752</v>
      </c>
      <c r="P126" s="111">
        <f>IF(RES_hhdet_tes!P126=0,"",RES_hhdet_tes!P126/RES_hhdet_fec!P126)</f>
        <v>0.76914497510055013</v>
      </c>
      <c r="Q126" s="111">
        <f>IF(RES_hhdet_tes!Q126=0,"",RES_hhdet_tes!Q126/RES_hhdet_fec!Q126)</f>
        <v>0.77091205073058444</v>
      </c>
      <c r="R126" s="111">
        <f>IF(RES_hhdet_tes!R126=0,"",RES_hhdet_tes!R126/RES_hhdet_fec!R126)</f>
        <v>0.77334430726660031</v>
      </c>
      <c r="S126" s="111">
        <f>IF(RES_hhdet_tes!S126=0,"",RES_hhdet_tes!S126/RES_hhdet_fec!S126)</f>
        <v>0.77675944831829946</v>
      </c>
      <c r="T126" s="111">
        <f>IF(RES_hhdet_tes!T126=0,"",RES_hhdet_tes!T126/RES_hhdet_fec!T126)</f>
        <v>0.77999567017645366</v>
      </c>
      <c r="U126" s="111">
        <f>IF(RES_hhdet_tes!U126=0,"",RES_hhdet_tes!U126/RES_hhdet_fec!U126)</f>
        <v>0.78329918313742475</v>
      </c>
      <c r="V126" s="111">
        <f>IF(RES_hhdet_tes!V126=0,"",RES_hhdet_tes!V126/RES_hhdet_fec!V126)</f>
        <v>0.78635674598673799</v>
      </c>
      <c r="W126" s="111">
        <f>IF(RES_hhdet_tes!W126=0,"",RES_hhdet_tes!W126/RES_hhdet_fec!W126)</f>
        <v>0.78958190814296314</v>
      </c>
      <c r="DA126" s="63" t="s">
        <v>2024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DA127" s="63" t="s">
        <v>2025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1.8998925920708361</v>
      </c>
      <c r="C128" s="124">
        <f>IF(RES_hhdet_tes!C128=0,"",RES_hhdet_tes!C128/RES_hhdet_fec!C128)</f>
        <v>2.003689790722766</v>
      </c>
      <c r="D128" s="124">
        <f>IF(RES_hhdet_tes!D128=0,"",RES_hhdet_tes!D128/RES_hhdet_fec!D128)</f>
        <v>2.1120217459924175</v>
      </c>
      <c r="E128" s="124">
        <f>IF(RES_hhdet_tes!E128=0,"",RES_hhdet_tes!E128/RES_hhdet_fec!E128)</f>
        <v>2.2250941741200241</v>
      </c>
      <c r="F128" s="124">
        <f>IF(RES_hhdet_tes!F128=0,"",RES_hhdet_tes!F128/RES_hhdet_fec!F128)</f>
        <v>2.3496465192784317</v>
      </c>
      <c r="G128" s="124">
        <f>IF(RES_hhdet_tes!G128=0,"",RES_hhdet_tes!G128/RES_hhdet_fec!G128)</f>
        <v>2.504271720796766</v>
      </c>
      <c r="H128" s="124">
        <f>IF(RES_hhdet_tes!H128=0,"",RES_hhdet_tes!H128/RES_hhdet_fec!H128)</f>
        <v>2.6952525961911338</v>
      </c>
      <c r="I128" s="124">
        <f>IF(RES_hhdet_tes!I128=0,"",RES_hhdet_tes!I128/RES_hhdet_fec!I128)</f>
        <v>2.8072006585020333</v>
      </c>
      <c r="J128" s="124">
        <f>IF(RES_hhdet_tes!J128=0,"",RES_hhdet_tes!J128/RES_hhdet_fec!J128)</f>
        <v>2.8706557969138116</v>
      </c>
      <c r="K128" s="124">
        <f>IF(RES_hhdet_tes!K128=0,"",RES_hhdet_tes!K128/RES_hhdet_fec!K128)</f>
        <v>2.9985975546433985</v>
      </c>
      <c r="L128" s="124">
        <f>IF(RES_hhdet_tes!L128=0,"",RES_hhdet_tes!L128/RES_hhdet_fec!L128)</f>
        <v>3.1131351282773854</v>
      </c>
      <c r="M128" s="124">
        <f>IF(RES_hhdet_tes!M128=0,"",RES_hhdet_tes!M128/RES_hhdet_fec!M128)</f>
        <v>3.1991944738584013</v>
      </c>
      <c r="N128" s="124">
        <f>IF(RES_hhdet_tes!N128=0,"",RES_hhdet_tes!N128/RES_hhdet_fec!N128)</f>
        <v>3.3060883742252933</v>
      </c>
      <c r="O128" s="124">
        <f>IF(RES_hhdet_tes!O128=0,"",RES_hhdet_tes!O128/RES_hhdet_fec!O128)</f>
        <v>3.4305057596075703</v>
      </c>
      <c r="P128" s="124">
        <f>IF(RES_hhdet_tes!P128=0,"",RES_hhdet_tes!P128/RES_hhdet_fec!P128)</f>
        <v>3.5802678399255403</v>
      </c>
      <c r="Q128" s="124">
        <f>IF(RES_hhdet_tes!Q128=0,"",RES_hhdet_tes!Q128/RES_hhdet_fec!Q128)</f>
        <v>3.6943608866334836</v>
      </c>
      <c r="R128" s="124">
        <f>IF(RES_hhdet_tes!R128=0,"",RES_hhdet_tes!R128/RES_hhdet_fec!R128)</f>
        <v>3.8053062185846662</v>
      </c>
      <c r="S128" s="124">
        <f>IF(RES_hhdet_tes!S128=0,"",RES_hhdet_tes!S128/RES_hhdet_fec!S128)</f>
        <v>3.9480459093805349</v>
      </c>
      <c r="T128" s="124">
        <f>IF(RES_hhdet_tes!T128=0,"",RES_hhdet_tes!T128/RES_hhdet_fec!T128)</f>
        <v>4.0751886464857394</v>
      </c>
      <c r="U128" s="124">
        <f>IF(RES_hhdet_tes!U128=0,"",RES_hhdet_tes!U128/RES_hhdet_fec!U128)</f>
        <v>4.1811832644279647</v>
      </c>
      <c r="V128" s="124">
        <f>IF(RES_hhdet_tes!V128=0,"",RES_hhdet_tes!V128/RES_hhdet_fec!V128)</f>
        <v>4.2899669082023877</v>
      </c>
      <c r="W128" s="124">
        <f>IF(RES_hhdet_tes!W128=0,"",RES_hhdet_tes!W128/RES_hhdet_fec!W128)</f>
        <v>4.3687489272849547</v>
      </c>
      <c r="DA128" s="130" t="s">
        <v>2026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1.8998925920708361</v>
      </c>
      <c r="C129" s="111">
        <f>IF(RES_hhdet_tes!C129=0,"",RES_hhdet_tes!C129/RES_hhdet_fec!C129)</f>
        <v>2.003689790722766</v>
      </c>
      <c r="D129" s="111">
        <f>IF(RES_hhdet_tes!D129=0,"",RES_hhdet_tes!D129/RES_hhdet_fec!D129)</f>
        <v>2.1120217459924175</v>
      </c>
      <c r="E129" s="111">
        <f>IF(RES_hhdet_tes!E129=0,"",RES_hhdet_tes!E129/RES_hhdet_fec!E129)</f>
        <v>2.2250941741200241</v>
      </c>
      <c r="F129" s="111">
        <f>IF(RES_hhdet_tes!F129=0,"",RES_hhdet_tes!F129/RES_hhdet_fec!F129)</f>
        <v>2.3496465192784317</v>
      </c>
      <c r="G129" s="111">
        <f>IF(RES_hhdet_tes!G129=0,"",RES_hhdet_tes!G129/RES_hhdet_fec!G129)</f>
        <v>2.504271720796766</v>
      </c>
      <c r="H129" s="111">
        <f>IF(RES_hhdet_tes!H129=0,"",RES_hhdet_tes!H129/RES_hhdet_fec!H129)</f>
        <v>2.6952525961911338</v>
      </c>
      <c r="I129" s="111">
        <f>IF(RES_hhdet_tes!I129=0,"",RES_hhdet_tes!I129/RES_hhdet_fec!I129)</f>
        <v>2.8072006585020333</v>
      </c>
      <c r="J129" s="111">
        <f>IF(RES_hhdet_tes!J129=0,"",RES_hhdet_tes!J129/RES_hhdet_fec!J129)</f>
        <v>2.8706557969138116</v>
      </c>
      <c r="K129" s="111">
        <f>IF(RES_hhdet_tes!K129=0,"",RES_hhdet_tes!K129/RES_hhdet_fec!K129)</f>
        <v>2.9985975546433985</v>
      </c>
      <c r="L129" s="111">
        <f>IF(RES_hhdet_tes!L129=0,"",RES_hhdet_tes!L129/RES_hhdet_fec!L129)</f>
        <v>3.1131351282773854</v>
      </c>
      <c r="M129" s="111">
        <f>IF(RES_hhdet_tes!M129=0,"",RES_hhdet_tes!M129/RES_hhdet_fec!M129)</f>
        <v>3.1991944738584013</v>
      </c>
      <c r="N129" s="111">
        <f>IF(RES_hhdet_tes!N129=0,"",RES_hhdet_tes!N129/RES_hhdet_fec!N129)</f>
        <v>3.3060883742252933</v>
      </c>
      <c r="O129" s="111">
        <f>IF(RES_hhdet_tes!O129=0,"",RES_hhdet_tes!O129/RES_hhdet_fec!O129)</f>
        <v>3.4305057596075703</v>
      </c>
      <c r="P129" s="111">
        <f>IF(RES_hhdet_tes!P129=0,"",RES_hhdet_tes!P129/RES_hhdet_fec!P129)</f>
        <v>3.5802678399255403</v>
      </c>
      <c r="Q129" s="111">
        <f>IF(RES_hhdet_tes!Q129=0,"",RES_hhdet_tes!Q129/RES_hhdet_fec!Q129)</f>
        <v>3.6943608866334836</v>
      </c>
      <c r="R129" s="111">
        <f>IF(RES_hhdet_tes!R129=0,"",RES_hhdet_tes!R129/RES_hhdet_fec!R129)</f>
        <v>3.8053062185846662</v>
      </c>
      <c r="S129" s="111">
        <f>IF(RES_hhdet_tes!S129=0,"",RES_hhdet_tes!S129/RES_hhdet_fec!S129)</f>
        <v>3.9480459093805349</v>
      </c>
      <c r="T129" s="111">
        <f>IF(RES_hhdet_tes!T129=0,"",RES_hhdet_tes!T129/RES_hhdet_fec!T129)</f>
        <v>4.0751886464857394</v>
      </c>
      <c r="U129" s="111">
        <f>IF(RES_hhdet_tes!U129=0,"",RES_hhdet_tes!U129/RES_hhdet_fec!U129)</f>
        <v>4.1811832644279647</v>
      </c>
      <c r="V129" s="111">
        <f>IF(RES_hhdet_tes!V129=0,"",RES_hhdet_tes!V129/RES_hhdet_fec!V129)</f>
        <v>4.2899669082023877</v>
      </c>
      <c r="W129" s="111">
        <f>IF(RES_hhdet_tes!W129=0,"",RES_hhdet_tes!W129/RES_hhdet_fec!W129)</f>
        <v>4.3687489272849547</v>
      </c>
      <c r="DA129" s="63" t="s">
        <v>2027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0.7667967711652125</v>
      </c>
      <c r="C130" s="124">
        <f>IF(RES_hhdet_tes!C130=0,"",RES_hhdet_tes!C130/RES_hhdet_fec!C130)</f>
        <v>0.76900266312948418</v>
      </c>
      <c r="D130" s="124">
        <f>IF(RES_hhdet_tes!D130=0,"",RES_hhdet_tes!D130/RES_hhdet_fec!D130)</f>
        <v>0.77147805763006305</v>
      </c>
      <c r="E130" s="124">
        <f>IF(RES_hhdet_tes!E130=0,"",RES_hhdet_tes!E130/RES_hhdet_fec!E130)</f>
        <v>0.77290516654356745</v>
      </c>
      <c r="F130" s="124">
        <f>IF(RES_hhdet_tes!F130=0,"",RES_hhdet_tes!F130/RES_hhdet_fec!F130)</f>
        <v>0.77338515577854716</v>
      </c>
      <c r="G130" s="124">
        <f>IF(RES_hhdet_tes!G130=0,"",RES_hhdet_tes!G130/RES_hhdet_fec!G130)</f>
        <v>0.77854279913320801</v>
      </c>
      <c r="H130" s="124">
        <f>IF(RES_hhdet_tes!H130=0,"",RES_hhdet_tes!H130/RES_hhdet_fec!H130)</f>
        <v>0.7844896807644296</v>
      </c>
      <c r="I130" s="124">
        <f>IF(RES_hhdet_tes!I130=0,"",RES_hhdet_tes!I130/RES_hhdet_fec!I130)</f>
        <v>0.78956047855295042</v>
      </c>
      <c r="J130" s="124">
        <f>IF(RES_hhdet_tes!J130=0,"",RES_hhdet_tes!J130/RES_hhdet_fec!J130)</f>
        <v>0.78690980425074786</v>
      </c>
      <c r="K130" s="124">
        <f>IF(RES_hhdet_tes!K130=0,"",RES_hhdet_tes!K130/RES_hhdet_fec!K130)</f>
        <v>0.78582007612184868</v>
      </c>
      <c r="L130" s="124">
        <f>IF(RES_hhdet_tes!L130=0,"",RES_hhdet_tes!L130/RES_hhdet_fec!L130)</f>
        <v>0.79464140450554466</v>
      </c>
      <c r="M130" s="124">
        <f>IF(RES_hhdet_tes!M130=0,"",RES_hhdet_tes!M130/RES_hhdet_fec!M130)</f>
        <v>0.79706016639112831</v>
      </c>
      <c r="N130" s="124">
        <f>IF(RES_hhdet_tes!N130=0,"",RES_hhdet_tes!N130/RES_hhdet_fec!N130)</f>
        <v>0.80212357758691055</v>
      </c>
      <c r="O130" s="124">
        <f>IF(RES_hhdet_tes!O130=0,"",RES_hhdet_tes!O130/RES_hhdet_fec!O130)</f>
        <v>0.80675814865805862</v>
      </c>
      <c r="P130" s="124">
        <f>IF(RES_hhdet_tes!P130=0,"",RES_hhdet_tes!P130/RES_hhdet_fec!P130)</f>
        <v>0.8089313885752285</v>
      </c>
      <c r="Q130" s="124">
        <f>IF(RES_hhdet_tes!Q130=0,"",RES_hhdet_tes!Q130/RES_hhdet_fec!Q130)</f>
        <v>0.81210933175740641</v>
      </c>
      <c r="R130" s="124">
        <f>IF(RES_hhdet_tes!R130=0,"",RES_hhdet_tes!R130/RES_hhdet_fec!R130)</f>
        <v>0.81714697521201529</v>
      </c>
      <c r="S130" s="124">
        <f>IF(RES_hhdet_tes!S130=0,"",RES_hhdet_tes!S130/RES_hhdet_fec!S130)</f>
        <v>0.82333642103659166</v>
      </c>
      <c r="T130" s="124">
        <f>IF(RES_hhdet_tes!T130=0,"",RES_hhdet_tes!T130/RES_hhdet_fec!T130)</f>
        <v>0.82799728476025791</v>
      </c>
      <c r="U130" s="124">
        <f>IF(RES_hhdet_tes!U130=0,"",RES_hhdet_tes!U130/RES_hhdet_fec!U130)</f>
        <v>0.83300499264232586</v>
      </c>
      <c r="V130" s="124">
        <f>IF(RES_hhdet_tes!V130=0,"",RES_hhdet_tes!V130/RES_hhdet_fec!V130)</f>
        <v>0.83748924348252918</v>
      </c>
      <c r="W130" s="124">
        <f>IF(RES_hhdet_tes!W130=0,"",RES_hhdet_tes!W130/RES_hhdet_fec!W130)</f>
        <v>0.84269955891050363</v>
      </c>
      <c r="DA130" s="130" t="s">
        <v>2028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0.77288383907972324</v>
      </c>
      <c r="C131" s="111">
        <f>IF(RES_hhdet_tes!C131=0,"",RES_hhdet_tes!C131/RES_hhdet_fec!C131)</f>
        <v>0.77563841288855095</v>
      </c>
      <c r="D131" s="111">
        <f>IF(RES_hhdet_tes!D131=0,"",RES_hhdet_tes!D131/RES_hhdet_fec!D131)</f>
        <v>0.77805151086842739</v>
      </c>
      <c r="E131" s="111">
        <f>IF(RES_hhdet_tes!E131=0,"",RES_hhdet_tes!E131/RES_hhdet_fec!E131)</f>
        <v>0.78032266157313046</v>
      </c>
      <c r="F131" s="111">
        <f>IF(RES_hhdet_tes!F131=0,"",RES_hhdet_tes!F131/RES_hhdet_fec!F131)</f>
        <v>0.78259421006259933</v>
      </c>
      <c r="G131" s="111">
        <f>IF(RES_hhdet_tes!G131=0,"",RES_hhdet_tes!G131/RES_hhdet_fec!G131)</f>
        <v>0.78470508191741251</v>
      </c>
      <c r="H131" s="111">
        <f>IF(RES_hhdet_tes!H131=0,"",RES_hhdet_tes!H131/RES_hhdet_fec!H131)</f>
        <v>0.78750094815441496</v>
      </c>
      <c r="I131" s="111">
        <f>IF(RES_hhdet_tes!I131=0,"",RES_hhdet_tes!I131/RES_hhdet_fec!I131)</f>
        <v>0.79064084329902951</v>
      </c>
      <c r="J131" s="111">
        <f>IF(RES_hhdet_tes!J131=0,"",RES_hhdet_tes!J131/RES_hhdet_fec!J131)</f>
        <v>0.79410095477541509</v>
      </c>
      <c r="K131" s="111">
        <f>IF(RES_hhdet_tes!K131=0,"",RES_hhdet_tes!K131/RES_hhdet_fec!K131)</f>
        <v>0.79746189373224585</v>
      </c>
      <c r="L131" s="111">
        <f>IF(RES_hhdet_tes!L131=0,"",RES_hhdet_tes!L131/RES_hhdet_fec!L131)</f>
        <v>0.80088999792325677</v>
      </c>
      <c r="M131" s="111">
        <f>IF(RES_hhdet_tes!M131=0,"",RES_hhdet_tes!M131/RES_hhdet_fec!M131)</f>
        <v>0.80425004358812979</v>
      </c>
      <c r="N131" s="111">
        <f>IF(RES_hhdet_tes!N131=0,"",RES_hhdet_tes!N131/RES_hhdet_fec!N131)</f>
        <v>0.80913025812655059</v>
      </c>
      <c r="O131" s="111">
        <f>IF(RES_hhdet_tes!O131=0,"",RES_hhdet_tes!O131/RES_hhdet_fec!O131)</f>
        <v>0.81391032588041756</v>
      </c>
      <c r="P131" s="111">
        <f>IF(RES_hhdet_tes!P131=0,"",RES_hhdet_tes!P131/RES_hhdet_fec!P131)</f>
        <v>0.81592530032603383</v>
      </c>
      <c r="Q131" s="111">
        <f>IF(RES_hhdet_tes!Q131=0,"",RES_hhdet_tes!Q131/RES_hhdet_fec!Q131)</f>
        <v>0.81867095765494724</v>
      </c>
      <c r="R131" s="111">
        <f>IF(RES_hhdet_tes!R131=0,"",RES_hhdet_tes!R131/RES_hhdet_fec!R131)</f>
        <v>0.82224183967403264</v>
      </c>
      <c r="S131" s="111">
        <f>IF(RES_hhdet_tes!S131=0,"",RES_hhdet_tes!S131/RES_hhdet_fec!S131)</f>
        <v>0.82724663078668592</v>
      </c>
      <c r="T131" s="111">
        <f>IF(RES_hhdet_tes!T131=0,"",RES_hhdet_tes!T131/RES_hhdet_fec!T131)</f>
        <v>0.83213548171651897</v>
      </c>
      <c r="U131" s="111">
        <f>IF(RES_hhdet_tes!U131=0,"",RES_hhdet_tes!U131/RES_hhdet_fec!U131)</f>
        <v>0.83709022805442279</v>
      </c>
      <c r="V131" s="111">
        <f>IF(RES_hhdet_tes!V131=0,"",RES_hhdet_tes!V131/RES_hhdet_fec!V131)</f>
        <v>0.84162448351490726</v>
      </c>
      <c r="W131" s="111">
        <f>IF(RES_hhdet_tes!W131=0,"",RES_hhdet_tes!W131/RES_hhdet_fec!W131)</f>
        <v>0.84641158327986676</v>
      </c>
      <c r="DA131" s="63" t="s">
        <v>2029</v>
      </c>
    </row>
    <row r="132" spans="1:105" ht="12" customHeight="1" x14ac:dyDescent="0.25">
      <c r="A132" s="97" t="s">
        <v>127</v>
      </c>
      <c r="B132" s="111">
        <f>IF(RES_hhdet_tes!B132=0,"",RES_hhdet_tes!B132/RES_hhdet_fec!B132)</f>
        <v>0.84994943335821405</v>
      </c>
      <c r="C132" s="111">
        <f>IF(RES_hhdet_tes!C132=0,"",RES_hhdet_tes!C132/RES_hhdet_fec!C132)</f>
        <v>0.83266348902581933</v>
      </c>
      <c r="D132" s="111">
        <f>IF(RES_hhdet_tes!D132=0,"",RES_hhdet_tes!D132/RES_hhdet_fec!D132)</f>
        <v>0.83801281350319534</v>
      </c>
      <c r="E132" s="111">
        <f>IF(RES_hhdet_tes!E132=0,"",RES_hhdet_tes!E132/RES_hhdet_fec!E132)</f>
        <v>0.84475206576185768</v>
      </c>
      <c r="F132" s="111">
        <f>IF(RES_hhdet_tes!F132=0,"",RES_hhdet_tes!F132/RES_hhdet_fec!F132)</f>
        <v>0.845652661021984</v>
      </c>
      <c r="G132" s="111">
        <f>IF(RES_hhdet_tes!G132=0,"",RES_hhdet_tes!G132/RES_hhdet_fec!G132)</f>
        <v>0.85830049908482586</v>
      </c>
      <c r="H132" s="111">
        <f>IF(RES_hhdet_tes!H132=0,"",RES_hhdet_tes!H132/RES_hhdet_fec!H132)</f>
        <v>0.85613654628593516</v>
      </c>
      <c r="I132" s="111">
        <f>IF(RES_hhdet_tes!I132=0,"",RES_hhdet_tes!I132/RES_hhdet_fec!I132)</f>
        <v>0.86486532312594544</v>
      </c>
      <c r="J132" s="111">
        <f>IF(RES_hhdet_tes!J132=0,"",RES_hhdet_tes!J132/RES_hhdet_fec!J132)</f>
        <v>0.86858863811940767</v>
      </c>
      <c r="K132" s="111">
        <f>IF(RES_hhdet_tes!K132=0,"",RES_hhdet_tes!K132/RES_hhdet_fec!K132)</f>
        <v>0.86886891682395628</v>
      </c>
      <c r="L132" s="111">
        <f>IF(RES_hhdet_tes!L132=0,"",RES_hhdet_tes!L132/RES_hhdet_fec!L132)</f>
        <v>0.87360505035044611</v>
      </c>
      <c r="M132" s="111">
        <f>IF(RES_hhdet_tes!M132=0,"",RES_hhdet_tes!M132/RES_hhdet_fec!M132)</f>
        <v>0.87656166381731937</v>
      </c>
      <c r="N132" s="111">
        <f>IF(RES_hhdet_tes!N132=0,"",RES_hhdet_tes!N132/RES_hhdet_fec!N132)</f>
        <v>0.8787098036801223</v>
      </c>
      <c r="O132" s="111">
        <f>IF(RES_hhdet_tes!O132=0,"",RES_hhdet_tes!O132/RES_hhdet_fec!O132)</f>
        <v>0.87485533931549364</v>
      </c>
      <c r="P132" s="111">
        <f>IF(RES_hhdet_tes!P132=0,"",RES_hhdet_tes!P132/RES_hhdet_fec!P132)</f>
        <v>0.87541948350762033</v>
      </c>
      <c r="Q132" s="111">
        <f>IF(RES_hhdet_tes!Q132=0,"",RES_hhdet_tes!Q132/RES_hhdet_fec!Q132)</f>
        <v>0.87206885784022481</v>
      </c>
      <c r="R132" s="111">
        <f>IF(RES_hhdet_tes!R132=0,"",RES_hhdet_tes!R132/RES_hhdet_fec!R132)</f>
        <v>0.86840634813376349</v>
      </c>
      <c r="S132" s="111">
        <f>IF(RES_hhdet_tes!S132=0,"",RES_hhdet_tes!S132/RES_hhdet_fec!S132)</f>
        <v>0.87507810975174094</v>
      </c>
      <c r="T132" s="111">
        <f>IF(RES_hhdet_tes!T132=0,"",RES_hhdet_tes!T132/RES_hhdet_fec!T132)</f>
        <v>0.87370061054549009</v>
      </c>
      <c r="U132" s="111">
        <f>IF(RES_hhdet_tes!U132=0,"",RES_hhdet_tes!U132/RES_hhdet_fec!U132)</f>
        <v>0.87801272251774565</v>
      </c>
      <c r="V132" s="111">
        <f>IF(RES_hhdet_tes!V132=0,"",RES_hhdet_tes!V132/RES_hhdet_fec!V132)</f>
        <v>0.88248845778221929</v>
      </c>
      <c r="W132" s="111">
        <f>IF(RES_hhdet_tes!W132=0,"",RES_hhdet_tes!W132/RES_hhdet_fec!W132)</f>
        <v>0.88439857557061252</v>
      </c>
      <c r="DA132" s="63" t="s">
        <v>2030</v>
      </c>
    </row>
    <row r="133" spans="1:105" ht="12" customHeight="1" x14ac:dyDescent="0.25">
      <c r="A133" s="100" t="s">
        <v>203</v>
      </c>
      <c r="B133" s="112">
        <f>IF(RES_hhdet_tes!B133=0,"",RES_hhdet_tes!B133/RES_hhdet_fec!B133)</f>
        <v>0.77288383907972324</v>
      </c>
      <c r="C133" s="112">
        <f>IF(RES_hhdet_tes!C133=0,"",RES_hhdet_tes!C133/RES_hhdet_fec!C133)</f>
        <v>0.77669420986708726</v>
      </c>
      <c r="D133" s="112">
        <f>IF(RES_hhdet_tes!D133=0,"",RES_hhdet_tes!D133/RES_hhdet_fec!D133)</f>
        <v>0.77991701141363556</v>
      </c>
      <c r="E133" s="112">
        <f>IF(RES_hhdet_tes!E133=0,"",RES_hhdet_tes!E133/RES_hhdet_fec!E133)</f>
        <v>0.78129222210239535</v>
      </c>
      <c r="F133" s="112">
        <f>IF(RES_hhdet_tes!F133=0,"",RES_hhdet_tes!F133/RES_hhdet_fec!F133)</f>
        <v>0.7834674569157456</v>
      </c>
      <c r="G133" s="112">
        <f>IF(RES_hhdet_tes!G133=0,"",RES_hhdet_tes!G133/RES_hhdet_fec!G133)</f>
        <v>0.78496621063941885</v>
      </c>
      <c r="H133" s="112">
        <f>IF(RES_hhdet_tes!H133=0,"",RES_hhdet_tes!H133/RES_hhdet_fec!H133)</f>
        <v>0.78794693749549716</v>
      </c>
      <c r="I133" s="112">
        <f>IF(RES_hhdet_tes!I133=0,"",RES_hhdet_tes!I133/RES_hhdet_fec!I133)</f>
        <v>0.79774442581770832</v>
      </c>
      <c r="J133" s="112">
        <f>IF(RES_hhdet_tes!J133=0,"",RES_hhdet_tes!J133/RES_hhdet_fec!J133)</f>
        <v>0.80139125943818634</v>
      </c>
      <c r="K133" s="112">
        <f>IF(RES_hhdet_tes!K133=0,"",RES_hhdet_tes!K133/RES_hhdet_fec!K133)</f>
        <v>0.8029457351817586</v>
      </c>
      <c r="L133" s="112">
        <f>IF(RES_hhdet_tes!L133=0,"",RES_hhdet_tes!L133/RES_hhdet_fec!L133)</f>
        <v>0.80544272727191668</v>
      </c>
      <c r="M133" s="112">
        <f>IF(RES_hhdet_tes!M133=0,"",RES_hhdet_tes!M133/RES_hhdet_fec!M133)</f>
        <v>0.80698358816513316</v>
      </c>
      <c r="N133" s="112">
        <f>IF(RES_hhdet_tes!N133=0,"",RES_hhdet_tes!N133/RES_hhdet_fec!N133)</f>
        <v>0.80908000002747849</v>
      </c>
      <c r="O133" s="112">
        <f>IF(RES_hhdet_tes!O133=0,"",RES_hhdet_tes!O133/RES_hhdet_fec!O133)</f>
        <v>0.81153313604332733</v>
      </c>
      <c r="P133" s="112">
        <f>IF(RES_hhdet_tes!P133=0,"",RES_hhdet_tes!P133/RES_hhdet_fec!P133)</f>
        <v>0.81283782912640079</v>
      </c>
      <c r="Q133" s="112">
        <f>IF(RES_hhdet_tes!Q133=0,"",RES_hhdet_tes!Q133/RES_hhdet_fec!Q133)</f>
        <v>0.81471859132522073</v>
      </c>
      <c r="R133" s="112">
        <f>IF(RES_hhdet_tes!R133=0,"",RES_hhdet_tes!R133/RES_hhdet_fec!R133)</f>
        <v>0.81698731402468616</v>
      </c>
      <c r="S133" s="112">
        <f>IF(RES_hhdet_tes!S133=0,"",RES_hhdet_tes!S133/RES_hhdet_fec!S133)</f>
        <v>0.82179171577747689</v>
      </c>
      <c r="T133" s="112">
        <f>IF(RES_hhdet_tes!T133=0,"",RES_hhdet_tes!T133/RES_hhdet_fec!T133)</f>
        <v>0.82580325655728126</v>
      </c>
      <c r="U133" s="112">
        <f>IF(RES_hhdet_tes!U133=0,"",RES_hhdet_tes!U133/RES_hhdet_fec!U133)</f>
        <v>0.83237641892086978</v>
      </c>
      <c r="V133" s="112">
        <f>IF(RES_hhdet_tes!V133=0,"",RES_hhdet_tes!V133/RES_hhdet_fec!V133)</f>
        <v>0.83753564134016734</v>
      </c>
      <c r="W133" s="112">
        <f>IF(RES_hhdet_tes!W133=0,"",RES_hhdet_tes!W133/RES_hhdet_fec!W133)</f>
        <v>0.84585270156313763</v>
      </c>
      <c r="DA133" s="131" t="s">
        <v>2031</v>
      </c>
    </row>
    <row r="134" spans="1:105" ht="12" customHeight="1" x14ac:dyDescent="0.25">
      <c r="A134" s="103" t="s">
        <v>52</v>
      </c>
      <c r="B134" s="113">
        <f>IF(RES_hhdet_tes!B134=0,"",RES_hhdet_tes!B134/RES_hhdet_fec!B134)</f>
        <v>1</v>
      </c>
      <c r="C134" s="113">
        <f>IF(RES_hhdet_tes!C134=0,"",RES_hhdet_tes!C134/RES_hhdet_fec!C134)</f>
        <v>1</v>
      </c>
      <c r="D134" s="113">
        <f>IF(RES_hhdet_tes!D134=0,"",RES_hhdet_tes!D134/RES_hhdet_fec!D134)</f>
        <v>1</v>
      </c>
      <c r="E134" s="113">
        <f>IF(RES_hhdet_tes!E134=0,"",RES_hhdet_tes!E134/RES_hhdet_fec!E134)</f>
        <v>1</v>
      </c>
      <c r="F134" s="113">
        <f>IF(RES_hhdet_tes!F134=0,"",RES_hhdet_tes!F134/RES_hhdet_fec!F134)</f>
        <v>1</v>
      </c>
      <c r="G134" s="113">
        <f>IF(RES_hhdet_tes!G134=0,"",RES_hhdet_tes!G134/RES_hhdet_fec!G134)</f>
        <v>1</v>
      </c>
      <c r="H134" s="113">
        <f>IF(RES_hhdet_tes!H134=0,"",RES_hhdet_tes!H134/RES_hhdet_fec!H134)</f>
        <v>1</v>
      </c>
      <c r="I134" s="113">
        <f>IF(RES_hhdet_tes!I134=0,"",RES_hhdet_tes!I134/RES_hhdet_fec!I134)</f>
        <v>1</v>
      </c>
      <c r="J134" s="113">
        <f>IF(RES_hhdet_tes!J134=0,"",RES_hhdet_tes!J134/RES_hhdet_fec!J134)</f>
        <v>1</v>
      </c>
      <c r="K134" s="113">
        <f>IF(RES_hhdet_tes!K134=0,"",RES_hhdet_tes!K134/RES_hhdet_fec!K134)</f>
        <v>1</v>
      </c>
      <c r="L134" s="113">
        <f>IF(RES_hhdet_tes!L134=0,"",RES_hhdet_tes!L134/RES_hhdet_fec!L134)</f>
        <v>1</v>
      </c>
      <c r="M134" s="113">
        <f>IF(RES_hhdet_tes!M134=0,"",RES_hhdet_tes!M134/RES_hhdet_fec!M134)</f>
        <v>1</v>
      </c>
      <c r="N134" s="113">
        <f>IF(RES_hhdet_tes!N134=0,"",RES_hhdet_tes!N134/RES_hhdet_fec!N134)</f>
        <v>1</v>
      </c>
      <c r="O134" s="113">
        <f>IF(RES_hhdet_tes!O134=0,"",RES_hhdet_tes!O134/RES_hhdet_fec!O134)</f>
        <v>1</v>
      </c>
      <c r="P134" s="113">
        <f>IF(RES_hhdet_tes!P134=0,"",RES_hhdet_tes!P134/RES_hhdet_fec!P134)</f>
        <v>1</v>
      </c>
      <c r="Q134" s="113">
        <f>IF(RES_hhdet_tes!Q134=0,"",RES_hhdet_tes!Q134/RES_hhdet_fec!Q134)</f>
        <v>1</v>
      </c>
      <c r="R134" s="113">
        <f>IF(RES_hhdet_tes!R134=0,"",RES_hhdet_tes!R134/RES_hhdet_fec!R134)</f>
        <v>1</v>
      </c>
      <c r="S134" s="113">
        <f>IF(RES_hhdet_tes!S134=0,"",RES_hhdet_tes!S134/RES_hhdet_fec!S134)</f>
        <v>1</v>
      </c>
      <c r="T134" s="113">
        <f>IF(RES_hhdet_tes!T134=0,"",RES_hhdet_tes!T134/RES_hhdet_fec!T134)</f>
        <v>1</v>
      </c>
      <c r="U134" s="113">
        <f>IF(RES_hhdet_tes!U134=0,"",RES_hhdet_tes!U134/RES_hhdet_fec!U134)</f>
        <v>1</v>
      </c>
      <c r="V134" s="113">
        <f>IF(RES_hhdet_tes!V134=0,"",RES_hhdet_tes!V134/RES_hhdet_fec!V134)</f>
        <v>1</v>
      </c>
      <c r="W134" s="113">
        <f>IF(RES_hhdet_tes!W134=0,"",RES_hhdet_tes!W134/RES_hhdet_fec!W134)</f>
        <v>1</v>
      </c>
      <c r="DA134" s="132" t="s">
        <v>2032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0.612597256622334</v>
      </c>
      <c r="C135" s="112">
        <f>IF(RES_hhdet_tes!C135=0,"",RES_hhdet_tes!C135/RES_hhdet_fec!C135)</f>
        <v>0.61938114553801049</v>
      </c>
      <c r="D135" s="112">
        <f>IF(RES_hhdet_tes!D135=0,"",RES_hhdet_tes!D135/RES_hhdet_fec!D135)</f>
        <v>0.62256988049044282</v>
      </c>
      <c r="E135" s="112">
        <f>IF(RES_hhdet_tes!E135=0,"",RES_hhdet_tes!E135/RES_hhdet_fec!E135)</f>
        <v>0.62754486523912001</v>
      </c>
      <c r="F135" s="112">
        <f>IF(RES_hhdet_tes!F135=0,"",RES_hhdet_tes!F135/RES_hhdet_fec!F135)</f>
        <v>0.63315447866396413</v>
      </c>
      <c r="G135" s="112">
        <f>IF(RES_hhdet_tes!G135=0,"",RES_hhdet_tes!G135/RES_hhdet_fec!G135)</f>
        <v>0.63925396899790676</v>
      </c>
      <c r="H135" s="112">
        <f>IF(RES_hhdet_tes!H135=0,"",RES_hhdet_tes!H135/RES_hhdet_fec!H135)</f>
        <v>0.64061579121658008</v>
      </c>
      <c r="I135" s="112">
        <f>IF(RES_hhdet_tes!I135=0,"",RES_hhdet_tes!I135/RES_hhdet_fec!I135)</f>
        <v>0.64061579121657986</v>
      </c>
      <c r="J135" s="112">
        <f>IF(RES_hhdet_tes!J135=0,"",RES_hhdet_tes!J135/RES_hhdet_fec!J135)</f>
        <v>0.64820668576117257</v>
      </c>
      <c r="K135" s="112">
        <f>IF(RES_hhdet_tes!K135=0,"",RES_hhdet_tes!K135/RES_hhdet_fec!K135)</f>
        <v>0.64991847479523646</v>
      </c>
      <c r="L135" s="112">
        <f>IF(RES_hhdet_tes!L135=0,"",RES_hhdet_tes!L135/RES_hhdet_fec!L135)</f>
        <v>0.65180343292781717</v>
      </c>
      <c r="M135" s="112">
        <f>IF(RES_hhdet_tes!M135=0,"",RES_hhdet_tes!M135/RES_hhdet_fec!M135)</f>
        <v>0.65187784504567803</v>
      </c>
      <c r="N135" s="112">
        <f>IF(RES_hhdet_tes!N135=0,"",RES_hhdet_tes!N135/RES_hhdet_fec!N135)</f>
        <v>0.65222222289562626</v>
      </c>
      <c r="O135" s="112">
        <f>IF(RES_hhdet_tes!O135=0,"",RES_hhdet_tes!O135/RES_hhdet_fec!O135)</f>
        <v>0.65410320395974741</v>
      </c>
      <c r="P135" s="112">
        <f>IF(RES_hhdet_tes!P135=0,"",RES_hhdet_tes!P135/RES_hhdet_fec!P135)</f>
        <v>0.65899251970795569</v>
      </c>
      <c r="Q135" s="112">
        <f>IF(RES_hhdet_tes!Q135=0,"",RES_hhdet_tes!Q135/RES_hhdet_fec!Q135)</f>
        <v>0.6684345660632105</v>
      </c>
      <c r="R135" s="112">
        <f>IF(RES_hhdet_tes!R135=0,"",RES_hhdet_tes!R135/RES_hhdet_fec!R135)</f>
        <v>0.70203828451474559</v>
      </c>
      <c r="S135" s="112">
        <f>IF(RES_hhdet_tes!S135=0,"",RES_hhdet_tes!S135/RES_hhdet_fec!S135)</f>
        <v>0.73092233806753848</v>
      </c>
      <c r="T135" s="112">
        <f>IF(RES_hhdet_tes!T135=0,"",RES_hhdet_tes!T135/RES_hhdet_fec!T135)</f>
        <v>0.73308781434607695</v>
      </c>
      <c r="U135" s="112">
        <f>IF(RES_hhdet_tes!U135=0,"",RES_hhdet_tes!U135/RES_hhdet_fec!U135)</f>
        <v>0.73694328777694251</v>
      </c>
      <c r="V135" s="112">
        <f>IF(RES_hhdet_tes!V135=0,"",RES_hhdet_tes!V135/RES_hhdet_fec!V135)</f>
        <v>0.74230975292170664</v>
      </c>
      <c r="W135" s="112">
        <f>IF(RES_hhdet_tes!W135=0,"",RES_hhdet_tes!W135/RES_hhdet_fec!W135)</f>
        <v>0.75168248501521651</v>
      </c>
      <c r="DA135" s="131" t="s">
        <v>2033</v>
      </c>
    </row>
    <row r="136" spans="1:105" ht="12" customHeight="1" x14ac:dyDescent="0.25">
      <c r="A136" s="107" t="s">
        <v>121</v>
      </c>
      <c r="B136" s="113">
        <f>IF(RES_hhdet_tes!B136=0,"",RES_hhdet_tes!B136/RES_hhdet_fec!B136)</f>
        <v>0.72466343538855016</v>
      </c>
      <c r="C136" s="113">
        <f>IF(RES_hhdet_tes!C136=0,"",RES_hhdet_tes!C136/RES_hhdet_fec!C136)</f>
        <v>0.69945516542502517</v>
      </c>
      <c r="D136" s="113">
        <f>IF(RES_hhdet_tes!D136=0,"",RES_hhdet_tes!D136/RES_hhdet_fec!D136)</f>
        <v>0.70705245178166309</v>
      </c>
      <c r="E136" s="113">
        <f>IF(RES_hhdet_tes!E136=0,"",RES_hhdet_tes!E136/RES_hhdet_fec!E136)</f>
        <v>0.71965830850865453</v>
      </c>
      <c r="F136" s="113">
        <f>IF(RES_hhdet_tes!F136=0,"",RES_hhdet_tes!F136/RES_hhdet_fec!F136)</f>
        <v>0.72292953699241425</v>
      </c>
      <c r="G136" s="113">
        <f>IF(RES_hhdet_tes!G136=0,"",RES_hhdet_tes!G136/RES_hhdet_fec!G136)</f>
        <v>0.7460419352949782</v>
      </c>
      <c r="H136" s="113">
        <f>IF(RES_hhdet_tes!H136=0,"",RES_hhdet_tes!H136/RES_hhdet_fec!H136)</f>
        <v>0.74057591403338774</v>
      </c>
      <c r="I136" s="113">
        <f>IF(RES_hhdet_tes!I136=0,"",RES_hhdet_tes!I136/RES_hhdet_fec!I136)</f>
        <v>0.74308098641827502</v>
      </c>
      <c r="J136" s="113">
        <f>IF(RES_hhdet_tes!J136=0,"",RES_hhdet_tes!J136/RES_hhdet_fec!J136)</f>
        <v>0.75181162195215301</v>
      </c>
      <c r="K136" s="113">
        <f>IF(RES_hhdet_tes!K136=0,"",RES_hhdet_tes!K136/RES_hhdet_fec!K136)</f>
        <v>0.75105075372267871</v>
      </c>
      <c r="L136" s="113">
        <f>IF(RES_hhdet_tes!L136=0,"",RES_hhdet_tes!L136/RES_hhdet_fec!L136)</f>
        <v>0.75711740943449057</v>
      </c>
      <c r="M136" s="113">
        <f>IF(RES_hhdet_tes!M136=0,"",RES_hhdet_tes!M136/RES_hhdet_fec!M136)</f>
        <v>0.76036823729281988</v>
      </c>
      <c r="N136" s="113">
        <f>IF(RES_hhdet_tes!N136=0,"",RES_hhdet_tes!N136/RES_hhdet_fec!N136)</f>
        <v>0.76186805319993056</v>
      </c>
      <c r="O136" s="113">
        <f>IF(RES_hhdet_tes!O136=0,"",RES_hhdet_tes!O136/RES_hhdet_fec!O136)</f>
        <v>0.75436046107770227</v>
      </c>
      <c r="P136" s="113">
        <f>IF(RES_hhdet_tes!P136=0,"",RES_hhdet_tes!P136/RES_hhdet_fec!P136)</f>
        <v>0.75971325085910757</v>
      </c>
      <c r="Q136" s="113">
        <f>IF(RES_hhdet_tes!Q136=0,"",RES_hhdet_tes!Q136/RES_hhdet_fec!Q136)</f>
        <v>0.76218882204691674</v>
      </c>
      <c r="R136" s="113">
        <f>IF(RES_hhdet_tes!R136=0,"",RES_hhdet_tes!R136/RES_hhdet_fec!R136)</f>
        <v>0.78249218340477855</v>
      </c>
      <c r="S136" s="113">
        <f>IF(RES_hhdet_tes!S136=0,"",RES_hhdet_tes!S136/RES_hhdet_fec!S136)</f>
        <v>0.80270493728134118</v>
      </c>
      <c r="T136" s="113">
        <f>IF(RES_hhdet_tes!T136=0,"",RES_hhdet_tes!T136/RES_hhdet_fec!T136)</f>
        <v>0.79793894815969169</v>
      </c>
      <c r="U136" s="113">
        <f>IF(RES_hhdet_tes!U136=0,"",RES_hhdet_tes!U136/RES_hhdet_fec!U136)</f>
        <v>0.79996230698704718</v>
      </c>
      <c r="V136" s="113">
        <f>IF(RES_hhdet_tes!V136=0,"",RES_hhdet_tes!V136/RES_hhdet_fec!V136)</f>
        <v>0.80538685106308017</v>
      </c>
      <c r="W136" s="113">
        <f>IF(RES_hhdet_tes!W136=0,"",RES_hhdet_tes!W136/RES_hhdet_fec!W136)</f>
        <v>0.80714093088524064</v>
      </c>
      <c r="DA136" s="132" t="s">
        <v>2034</v>
      </c>
    </row>
    <row r="137" spans="1:105" ht="12" customHeight="1" x14ac:dyDescent="0.25">
      <c r="A137" s="108" t="s">
        <v>53</v>
      </c>
      <c r="B137" s="111">
        <f>IF(RES_hhdet_tes!B137=0,"",RES_hhdet_tes!B137/RES_hhdet_fec!B137)</f>
        <v>0.612597256622334</v>
      </c>
      <c r="C137" s="111">
        <f>IF(RES_hhdet_tes!C137=0,"",RES_hhdet_tes!C137/RES_hhdet_fec!C137)</f>
        <v>0.61929425730663223</v>
      </c>
      <c r="D137" s="111">
        <f>IF(RES_hhdet_tes!D137=0,"",RES_hhdet_tes!D137/RES_hhdet_fec!D137)</f>
        <v>0.62310588309357351</v>
      </c>
      <c r="E137" s="111">
        <f>IF(RES_hhdet_tes!E137=0,"",RES_hhdet_tes!E137/RES_hhdet_fec!E137)</f>
        <v>0.62760661990708622</v>
      </c>
      <c r="F137" s="111">
        <f>IF(RES_hhdet_tes!F137=0,"",RES_hhdet_tes!F137/RES_hhdet_fec!F137)</f>
        <v>0.63276251483672941</v>
      </c>
      <c r="G137" s="111">
        <f>IF(RES_hhdet_tes!G137=0,"",RES_hhdet_tes!G137/RES_hhdet_fec!G137)</f>
        <v>0.63904806377565804</v>
      </c>
      <c r="H137" s="111">
        <f>IF(RES_hhdet_tes!H137=0,"",RES_hhdet_tes!H137/RES_hhdet_fec!H137)</f>
        <v>0.64061579121657997</v>
      </c>
      <c r="I137" s="111">
        <f>IF(RES_hhdet_tes!I137=0,"",RES_hhdet_tes!I137/RES_hhdet_fec!I137)</f>
        <v>0.64061579121657997</v>
      </c>
      <c r="J137" s="111">
        <f>IF(RES_hhdet_tes!J137=0,"",RES_hhdet_tes!J137/RES_hhdet_fec!J137)</f>
        <v>0.64901489656546041</v>
      </c>
      <c r="K137" s="111">
        <f>IF(RES_hhdet_tes!K137=0,"",RES_hhdet_tes!K137/RES_hhdet_fec!K137)</f>
        <v>0.64974342534583451</v>
      </c>
      <c r="L137" s="111">
        <f>IF(RES_hhdet_tes!L137=0,"",RES_hhdet_tes!L137/RES_hhdet_fec!L137)</f>
        <v>0.65117899373947452</v>
      </c>
      <c r="M137" s="111">
        <f>IF(RES_hhdet_tes!M137=0,"",RES_hhdet_tes!M137/RES_hhdet_fec!M137)</f>
        <v>0.65129040206830924</v>
      </c>
      <c r="N137" s="111">
        <f>IF(RES_hhdet_tes!N137=0,"",RES_hhdet_tes!N137/RES_hhdet_fec!N137)</f>
        <v>0.65173717403661824</v>
      </c>
      <c r="O137" s="111">
        <f>IF(RES_hhdet_tes!O137=0,"",RES_hhdet_tes!O137/RES_hhdet_fec!O137)</f>
        <v>0.65415701749491828</v>
      </c>
      <c r="P137" s="111">
        <f>IF(RES_hhdet_tes!P137=0,"",RES_hhdet_tes!P137/RES_hhdet_fec!P137)</f>
        <v>0.66147181349916051</v>
      </c>
      <c r="Q137" s="111">
        <f>IF(RES_hhdet_tes!Q137=0,"",RES_hhdet_tes!Q137/RES_hhdet_fec!Q137)</f>
        <v>0.67398378344926047</v>
      </c>
      <c r="R137" s="111">
        <f>IF(RES_hhdet_tes!R137=0,"",RES_hhdet_tes!R137/RES_hhdet_fec!R137)</f>
        <v>0.7087524953063109</v>
      </c>
      <c r="S137" s="111">
        <f>IF(RES_hhdet_tes!S137=0,"",RES_hhdet_tes!S137/RES_hhdet_fec!S137)</f>
        <v>0.72812933479320752</v>
      </c>
      <c r="T137" s="111">
        <f>IF(RES_hhdet_tes!T137=0,"",RES_hhdet_tes!T137/RES_hhdet_fec!T137)</f>
        <v>0.73017610705446112</v>
      </c>
      <c r="U137" s="111">
        <f>IF(RES_hhdet_tes!U137=0,"",RES_hhdet_tes!U137/RES_hhdet_fec!U137)</f>
        <v>0.73397186334876918</v>
      </c>
      <c r="V137" s="111">
        <f>IF(RES_hhdet_tes!V137=0,"",RES_hhdet_tes!V137/RES_hhdet_fec!V137)</f>
        <v>0.739639056045994</v>
      </c>
      <c r="W137" s="111">
        <f>IF(RES_hhdet_tes!W137=0,"",RES_hhdet_tes!W137/RES_hhdet_fec!W137)</f>
        <v>0.75010798221082875</v>
      </c>
      <c r="DA137" s="63" t="s">
        <v>2035</v>
      </c>
    </row>
    <row r="138" spans="1:105" ht="12" customHeight="1" x14ac:dyDescent="0.25">
      <c r="A138" s="108" t="s">
        <v>52</v>
      </c>
      <c r="B138" s="111">
        <f>IF(RES_hhdet_tes!B138=0,"",RES_hhdet_tes!B138/RES_hhdet_fec!B138)</f>
        <v>1</v>
      </c>
      <c r="C138" s="111">
        <f>IF(RES_hhdet_tes!C138=0,"",RES_hhdet_tes!C138/RES_hhdet_fec!C138)</f>
        <v>1</v>
      </c>
      <c r="D138" s="111">
        <f>IF(RES_hhdet_tes!D138=0,"",RES_hhdet_tes!D138/RES_hhdet_fec!D138)</f>
        <v>1</v>
      </c>
      <c r="E138" s="111">
        <f>IF(RES_hhdet_tes!E138=0,"",RES_hhdet_tes!E138/RES_hhdet_fec!E138)</f>
        <v>1</v>
      </c>
      <c r="F138" s="111">
        <f>IF(RES_hhdet_tes!F138=0,"",RES_hhdet_tes!F138/RES_hhdet_fec!F138)</f>
        <v>1</v>
      </c>
      <c r="G138" s="111">
        <f>IF(RES_hhdet_tes!G138=0,"",RES_hhdet_tes!G138/RES_hhdet_fec!G138)</f>
        <v>1</v>
      </c>
      <c r="H138" s="111">
        <f>IF(RES_hhdet_tes!H138=0,"",RES_hhdet_tes!H138/RES_hhdet_fec!H138)</f>
        <v>1</v>
      </c>
      <c r="I138" s="111">
        <f>IF(RES_hhdet_tes!I138=0,"",RES_hhdet_tes!I138/RES_hhdet_fec!I138)</f>
        <v>1</v>
      </c>
      <c r="J138" s="111">
        <f>IF(RES_hhdet_tes!J138=0,"",RES_hhdet_tes!J138/RES_hhdet_fec!J138)</f>
        <v>1</v>
      </c>
      <c r="K138" s="111">
        <f>IF(RES_hhdet_tes!K138=0,"",RES_hhdet_tes!K138/RES_hhdet_fec!K138)</f>
        <v>1</v>
      </c>
      <c r="L138" s="111">
        <f>IF(RES_hhdet_tes!L138=0,"",RES_hhdet_tes!L138/RES_hhdet_fec!L138)</f>
        <v>1</v>
      </c>
      <c r="M138" s="111">
        <f>IF(RES_hhdet_tes!M138=0,"",RES_hhdet_tes!M138/RES_hhdet_fec!M138)</f>
        <v>1</v>
      </c>
      <c r="N138" s="111">
        <f>IF(RES_hhdet_tes!N138=0,"",RES_hhdet_tes!N138/RES_hhdet_fec!N138)</f>
        <v>1</v>
      </c>
      <c r="O138" s="111">
        <f>IF(RES_hhdet_tes!O138=0,"",RES_hhdet_tes!O138/RES_hhdet_fec!O138)</f>
        <v>1</v>
      </c>
      <c r="P138" s="111">
        <f>IF(RES_hhdet_tes!P138=0,"",RES_hhdet_tes!P138/RES_hhdet_fec!P138)</f>
        <v>1</v>
      </c>
      <c r="Q138" s="111">
        <f>IF(RES_hhdet_tes!Q138=0,"",RES_hhdet_tes!Q138/RES_hhdet_fec!Q138)</f>
        <v>1</v>
      </c>
      <c r="R138" s="111">
        <f>IF(RES_hhdet_tes!R138=0,"",RES_hhdet_tes!R138/RES_hhdet_fec!R138)</f>
        <v>1</v>
      </c>
      <c r="S138" s="111">
        <f>IF(RES_hhdet_tes!S138=0,"",RES_hhdet_tes!S138/RES_hhdet_fec!S138)</f>
        <v>1</v>
      </c>
      <c r="T138" s="111">
        <f>IF(RES_hhdet_tes!T138=0,"",RES_hhdet_tes!T138/RES_hhdet_fec!T138)</f>
        <v>1</v>
      </c>
      <c r="U138" s="111">
        <f>IF(RES_hhdet_tes!U138=0,"",RES_hhdet_tes!U138/RES_hhdet_fec!U138)</f>
        <v>1</v>
      </c>
      <c r="V138" s="111">
        <f>IF(RES_hhdet_tes!V138=0,"",RES_hhdet_tes!V138/RES_hhdet_fec!V138)</f>
        <v>1</v>
      </c>
      <c r="W138" s="111">
        <f>IF(RES_hhdet_tes!W138=0,"",RES_hhdet_tes!W138/RES_hhdet_fec!W138)</f>
        <v>1</v>
      </c>
      <c r="DA138" s="63" t="s">
        <v>2036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0.76787081485254138</v>
      </c>
      <c r="C139" s="124">
        <f>IF(RES_hhdet_tes!C139=0,"",RES_hhdet_tes!C139/RES_hhdet_fec!C139)</f>
        <v>0.77061942512227988</v>
      </c>
      <c r="D139" s="124">
        <f>IF(RES_hhdet_tes!D139=0,"",RES_hhdet_tes!D139/RES_hhdet_fec!D139)</f>
        <v>0.77317544695216778</v>
      </c>
      <c r="E139" s="124">
        <f>IF(RES_hhdet_tes!E139=0,"",RES_hhdet_tes!E139/RES_hhdet_fec!E139)</f>
        <v>0.77583105840733602</v>
      </c>
      <c r="F139" s="124">
        <f>IF(RES_hhdet_tes!F139=0,"",RES_hhdet_tes!F139/RES_hhdet_fec!F139)</f>
        <v>0.77870213337769933</v>
      </c>
      <c r="G139" s="124">
        <f>IF(RES_hhdet_tes!G139=0,"",RES_hhdet_tes!G139/RES_hhdet_fec!G139)</f>
        <v>0.78150247665116579</v>
      </c>
      <c r="H139" s="124">
        <f>IF(RES_hhdet_tes!H139=0,"",RES_hhdet_tes!H139/RES_hhdet_fec!H139)</f>
        <v>0.78495539789549107</v>
      </c>
      <c r="I139" s="124">
        <f>IF(RES_hhdet_tes!I139=0,"",RES_hhdet_tes!I139/RES_hhdet_fec!I139)</f>
        <v>0.78692788252389112</v>
      </c>
      <c r="J139" s="124">
        <f>IF(RES_hhdet_tes!J139=0,"",RES_hhdet_tes!J139/RES_hhdet_fec!J139)</f>
        <v>0.78833972241426953</v>
      </c>
      <c r="K139" s="124">
        <f>IF(RES_hhdet_tes!K139=0,"",RES_hhdet_tes!K139/RES_hhdet_fec!K139)</f>
        <v>0.79008577778464972</v>
      </c>
      <c r="L139" s="124">
        <f>IF(RES_hhdet_tes!L139=0,"",RES_hhdet_tes!L139/RES_hhdet_fec!L139)</f>
        <v>0.79140124202650863</v>
      </c>
      <c r="M139" s="124">
        <f>IF(RES_hhdet_tes!M139=0,"",RES_hhdet_tes!M139/RES_hhdet_fec!M139)</f>
        <v>0.79295795229131472</v>
      </c>
      <c r="N139" s="124">
        <f>IF(RES_hhdet_tes!N139=0,"",RES_hhdet_tes!N139/RES_hhdet_fec!N139)</f>
        <v>0.7952033505823215</v>
      </c>
      <c r="O139" s="124">
        <f>IF(RES_hhdet_tes!O139=0,"",RES_hhdet_tes!O139/RES_hhdet_fec!O139)</f>
        <v>0.79791871633573852</v>
      </c>
      <c r="P139" s="124">
        <f>IF(RES_hhdet_tes!P139=0,"",RES_hhdet_tes!P139/RES_hhdet_fec!P139)</f>
        <v>0.80072646543559045</v>
      </c>
      <c r="Q139" s="124">
        <f>IF(RES_hhdet_tes!Q139=0,"",RES_hhdet_tes!Q139/RES_hhdet_fec!Q139)</f>
        <v>0.80496564266035409</v>
      </c>
      <c r="R139" s="124">
        <f>IF(RES_hhdet_tes!R139=0,"",RES_hhdet_tes!R139/RES_hhdet_fec!R139)</f>
        <v>0.81118864461188156</v>
      </c>
      <c r="S139" s="124">
        <f>IF(RES_hhdet_tes!S139=0,"",RES_hhdet_tes!S139/RES_hhdet_fec!S139)</f>
        <v>0.81885168731424929</v>
      </c>
      <c r="T139" s="124">
        <f>IF(RES_hhdet_tes!T139=0,"",RES_hhdet_tes!T139/RES_hhdet_fec!T139)</f>
        <v>0.82673984806679668</v>
      </c>
      <c r="U139" s="124">
        <f>IF(RES_hhdet_tes!U139=0,"",RES_hhdet_tes!U139/RES_hhdet_fec!U139)</f>
        <v>0.83656355388145787</v>
      </c>
      <c r="V139" s="124">
        <f>IF(RES_hhdet_tes!V139=0,"",RES_hhdet_tes!V139/RES_hhdet_fec!V139)</f>
        <v>0.84748251798038354</v>
      </c>
      <c r="W139" s="124">
        <f>IF(RES_hhdet_tes!W139=0,"",RES_hhdet_tes!W139/RES_hhdet_fec!W139)</f>
        <v>0.85870699720415611</v>
      </c>
      <c r="DA139" s="130" t="s">
        <v>2037</v>
      </c>
    </row>
    <row r="140" spans="1:105" ht="12" customHeight="1" x14ac:dyDescent="0.25">
      <c r="A140" s="97" t="s">
        <v>50</v>
      </c>
      <c r="B140" s="111" t="str">
        <f>IF(RES_hhdet_tes!B140=0,"",RES_hhdet_tes!B140/RES_hhdet_fec!B140)</f>
        <v/>
      </c>
      <c r="C140" s="111" t="str">
        <f>IF(RES_hhdet_tes!C140=0,"",RES_hhdet_tes!C140/RES_hhdet_fec!C140)</f>
        <v/>
      </c>
      <c r="D140" s="111" t="str">
        <f>IF(RES_hhdet_tes!D140=0,"",RES_hhdet_tes!D140/RES_hhdet_fec!D140)</f>
        <v/>
      </c>
      <c r="E140" s="111" t="str">
        <f>IF(RES_hhdet_tes!E140=0,"",RES_hhdet_tes!E140/RES_hhdet_fec!E140)</f>
        <v/>
      </c>
      <c r="F140" s="111" t="str">
        <f>IF(RES_hhdet_tes!F140=0,"",RES_hhdet_tes!F140/RES_hhdet_fec!F140)</f>
        <v/>
      </c>
      <c r="G140" s="111" t="str">
        <f>IF(RES_hhdet_tes!G140=0,"",RES_hhdet_tes!G140/RES_hhdet_fec!G140)</f>
        <v/>
      </c>
      <c r="H140" s="111" t="str">
        <f>IF(RES_hhdet_tes!H140=0,"",RES_hhdet_tes!H140/RES_hhdet_fec!H140)</f>
        <v/>
      </c>
      <c r="I140" s="111" t="str">
        <f>IF(RES_hhdet_tes!I140=0,"",RES_hhdet_tes!I140/RES_hhdet_fec!I140)</f>
        <v/>
      </c>
      <c r="J140" s="111" t="str">
        <f>IF(RES_hhdet_tes!J140=0,"",RES_hhdet_tes!J140/RES_hhdet_fec!J140)</f>
        <v/>
      </c>
      <c r="K140" s="111" t="str">
        <f>IF(RES_hhdet_tes!K140=0,"",RES_hhdet_tes!K140/RES_hhdet_fec!K140)</f>
        <v/>
      </c>
      <c r="L140" s="111" t="str">
        <f>IF(RES_hhdet_tes!L140=0,"",RES_hhdet_tes!L140/RES_hhdet_fec!L140)</f>
        <v/>
      </c>
      <c r="M140" s="111" t="str">
        <f>IF(RES_hhdet_tes!M140=0,"",RES_hhdet_tes!M140/RES_hhdet_fec!M140)</f>
        <v/>
      </c>
      <c r="N140" s="111" t="str">
        <f>IF(RES_hhdet_tes!N140=0,"",RES_hhdet_tes!N140/RES_hhdet_fec!N140)</f>
        <v/>
      </c>
      <c r="O140" s="111" t="str">
        <f>IF(RES_hhdet_tes!O140=0,"",RES_hhdet_tes!O140/RES_hhdet_fec!O140)</f>
        <v/>
      </c>
      <c r="P140" s="111" t="str">
        <f>IF(RES_hhdet_tes!P140=0,"",RES_hhdet_tes!P140/RES_hhdet_fec!P140)</f>
        <v/>
      </c>
      <c r="Q140" s="111" t="str">
        <f>IF(RES_hhdet_tes!Q140=0,"",RES_hhdet_tes!Q140/RES_hhdet_fec!Q140)</f>
        <v/>
      </c>
      <c r="R140" s="111" t="str">
        <f>IF(RES_hhdet_tes!R140=0,"",RES_hhdet_tes!R140/RES_hhdet_fec!R140)</f>
        <v/>
      </c>
      <c r="S140" s="111" t="str">
        <f>IF(RES_hhdet_tes!S140=0,"",RES_hhdet_tes!S140/RES_hhdet_fec!S140)</f>
        <v/>
      </c>
      <c r="T140" s="111" t="str">
        <f>IF(RES_hhdet_tes!T140=0,"",RES_hhdet_tes!T140/RES_hhdet_fec!T140)</f>
        <v/>
      </c>
      <c r="U140" s="111" t="str">
        <f>IF(RES_hhdet_tes!U140=0,"",RES_hhdet_tes!U140/RES_hhdet_fec!U140)</f>
        <v/>
      </c>
      <c r="V140" s="111" t="str">
        <f>IF(RES_hhdet_tes!V140=0,"",RES_hhdet_tes!V140/RES_hhdet_fec!V140)</f>
        <v/>
      </c>
      <c r="W140" s="111" t="str">
        <f>IF(RES_hhdet_tes!W140=0,"",RES_hhdet_tes!W140/RES_hhdet_fec!W140)</f>
        <v/>
      </c>
      <c r="DA140" s="63" t="s">
        <v>2038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0.76787081485254138</v>
      </c>
      <c r="C141" s="45">
        <f>IF(RES_hhdet_tes!C141=0,"",RES_hhdet_tes!C141/RES_hhdet_fec!C141)</f>
        <v>0.77061942512227988</v>
      </c>
      <c r="D141" s="45">
        <f>IF(RES_hhdet_tes!D141=0,"",RES_hhdet_tes!D141/RES_hhdet_fec!D141)</f>
        <v>0.77317544695216778</v>
      </c>
      <c r="E141" s="45">
        <f>IF(RES_hhdet_tes!E141=0,"",RES_hhdet_tes!E141/RES_hhdet_fec!E141)</f>
        <v>0.77583105840733602</v>
      </c>
      <c r="F141" s="45">
        <f>IF(RES_hhdet_tes!F141=0,"",RES_hhdet_tes!F141/RES_hhdet_fec!F141)</f>
        <v>0.77870213337769933</v>
      </c>
      <c r="G141" s="45">
        <f>IF(RES_hhdet_tes!G141=0,"",RES_hhdet_tes!G141/RES_hhdet_fec!G141)</f>
        <v>0.78150247665116579</v>
      </c>
      <c r="H141" s="45">
        <f>IF(RES_hhdet_tes!H141=0,"",RES_hhdet_tes!H141/RES_hhdet_fec!H141)</f>
        <v>0.78495539789549107</v>
      </c>
      <c r="I141" s="45">
        <f>IF(RES_hhdet_tes!I141=0,"",RES_hhdet_tes!I141/RES_hhdet_fec!I141)</f>
        <v>0.78692788252389112</v>
      </c>
      <c r="J141" s="45">
        <f>IF(RES_hhdet_tes!J141=0,"",RES_hhdet_tes!J141/RES_hhdet_fec!J141)</f>
        <v>0.78833972241426953</v>
      </c>
      <c r="K141" s="45">
        <f>IF(RES_hhdet_tes!K141=0,"",RES_hhdet_tes!K141/RES_hhdet_fec!K141)</f>
        <v>0.79008577778464972</v>
      </c>
      <c r="L141" s="45">
        <f>IF(RES_hhdet_tes!L141=0,"",RES_hhdet_tes!L141/RES_hhdet_fec!L141)</f>
        <v>0.79140124202650863</v>
      </c>
      <c r="M141" s="45">
        <f>IF(RES_hhdet_tes!M141=0,"",RES_hhdet_tes!M141/RES_hhdet_fec!M141)</f>
        <v>0.79295795229131472</v>
      </c>
      <c r="N141" s="45">
        <f>IF(RES_hhdet_tes!N141=0,"",RES_hhdet_tes!N141/RES_hhdet_fec!N141)</f>
        <v>0.7952033505823215</v>
      </c>
      <c r="O141" s="45">
        <f>IF(RES_hhdet_tes!O141=0,"",RES_hhdet_tes!O141/RES_hhdet_fec!O141)</f>
        <v>0.79791871633573852</v>
      </c>
      <c r="P141" s="45">
        <f>IF(RES_hhdet_tes!P141=0,"",RES_hhdet_tes!P141/RES_hhdet_fec!P141)</f>
        <v>0.80072646543559045</v>
      </c>
      <c r="Q141" s="45">
        <f>IF(RES_hhdet_tes!Q141=0,"",RES_hhdet_tes!Q141/RES_hhdet_fec!Q141)</f>
        <v>0.80496564266035409</v>
      </c>
      <c r="R141" s="45">
        <f>IF(RES_hhdet_tes!R141=0,"",RES_hhdet_tes!R141/RES_hhdet_fec!R141)</f>
        <v>0.81118864461188156</v>
      </c>
      <c r="S141" s="45">
        <f>IF(RES_hhdet_tes!S141=0,"",RES_hhdet_tes!S141/RES_hhdet_fec!S141)</f>
        <v>0.81885168731424929</v>
      </c>
      <c r="T141" s="45">
        <f>IF(RES_hhdet_tes!T141=0,"",RES_hhdet_tes!T141/RES_hhdet_fec!T141)</f>
        <v>0.82673984806679668</v>
      </c>
      <c r="U141" s="45">
        <f>IF(RES_hhdet_tes!U141=0,"",RES_hhdet_tes!U141/RES_hhdet_fec!U141)</f>
        <v>0.83656355388145787</v>
      </c>
      <c r="V141" s="45">
        <f>IF(RES_hhdet_tes!V141=0,"",RES_hhdet_tes!V141/RES_hhdet_fec!V141)</f>
        <v>0.84748251798038354</v>
      </c>
      <c r="W141" s="45">
        <f>IF(RES_hhdet_tes!W141=0,"",RES_hhdet_tes!W141/RES_hhdet_fec!W141)</f>
        <v>0.85870699720415611</v>
      </c>
      <c r="DA141" s="60" t="s">
        <v>2039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1.1746197879785147</v>
      </c>
      <c r="C143" s="119">
        <f>IF(RES_hhdet_tes!C143=0,"",RES_hhdet_tes!C143/RES_hhdet_fec!C143)</f>
        <v>1.1982951496065715</v>
      </c>
      <c r="D143" s="119">
        <f>IF(RES_hhdet_tes!D143=0,"",RES_hhdet_tes!D143/RES_hhdet_fec!D143)</f>
        <v>1.2307413813973569</v>
      </c>
      <c r="E143" s="119">
        <f>IF(RES_hhdet_tes!E143=0,"",RES_hhdet_tes!E143/RES_hhdet_fec!E143)</f>
        <v>1.2699540177914719</v>
      </c>
      <c r="F143" s="119">
        <f>IF(RES_hhdet_tes!F143=0,"",RES_hhdet_tes!F143/RES_hhdet_fec!F143)</f>
        <v>1.3070351797719522</v>
      </c>
      <c r="G143" s="119">
        <f>IF(RES_hhdet_tes!G143=0,"",RES_hhdet_tes!G143/RES_hhdet_fec!G143)</f>
        <v>1.3507521061431347</v>
      </c>
      <c r="H143" s="119">
        <f>IF(RES_hhdet_tes!H143=0,"",RES_hhdet_tes!H143/RES_hhdet_fec!H143)</f>
        <v>1.3873142190247336</v>
      </c>
      <c r="I143" s="119">
        <f>IF(RES_hhdet_tes!I143=0,"",RES_hhdet_tes!I143/RES_hhdet_fec!I143)</f>
        <v>1.4254602683626372</v>
      </c>
      <c r="J143" s="119">
        <f>IF(RES_hhdet_tes!J143=0,"",RES_hhdet_tes!J143/RES_hhdet_fec!J143)</f>
        <v>1.4800530705115109</v>
      </c>
      <c r="K143" s="119">
        <f>IF(RES_hhdet_tes!K143=0,"",RES_hhdet_tes!K143/RES_hhdet_fec!K143)</f>
        <v>1.5272366402657505</v>
      </c>
      <c r="L143" s="119">
        <f>IF(RES_hhdet_tes!L143=0,"",RES_hhdet_tes!L143/RES_hhdet_fec!L143)</f>
        <v>1.6036001446415689</v>
      </c>
      <c r="M143" s="119">
        <f>IF(RES_hhdet_tes!M143=0,"",RES_hhdet_tes!M143/RES_hhdet_fec!M143)</f>
        <v>1.6396516983145715</v>
      </c>
      <c r="N143" s="119">
        <f>IF(RES_hhdet_tes!N143=0,"",RES_hhdet_tes!N143/RES_hhdet_fec!N143)</f>
        <v>1.6934948568438684</v>
      </c>
      <c r="O143" s="119">
        <f>IF(RES_hhdet_tes!O143=0,"",RES_hhdet_tes!O143/RES_hhdet_fec!O143)</f>
        <v>1.7465390086553034</v>
      </c>
      <c r="P143" s="119">
        <f>IF(RES_hhdet_tes!P143=0,"",RES_hhdet_tes!P143/RES_hhdet_fec!P143)</f>
        <v>1.780708105417605</v>
      </c>
      <c r="Q143" s="119">
        <f>IF(RES_hhdet_tes!Q143=0,"",RES_hhdet_tes!Q143/RES_hhdet_fec!Q143)</f>
        <v>1.8137762458340418</v>
      </c>
      <c r="R143" s="119">
        <f>IF(RES_hhdet_tes!R143=0,"",RES_hhdet_tes!R143/RES_hhdet_fec!R143)</f>
        <v>1.9031509227607335</v>
      </c>
      <c r="S143" s="119">
        <f>IF(RES_hhdet_tes!S143=0,"",RES_hhdet_tes!S143/RES_hhdet_fec!S143)</f>
        <v>2.0074886338417541</v>
      </c>
      <c r="T143" s="119">
        <f>IF(RES_hhdet_tes!T143=0,"",RES_hhdet_tes!T143/RES_hhdet_fec!T143)</f>
        <v>2.1026587461045065</v>
      </c>
      <c r="U143" s="119">
        <f>IF(RES_hhdet_tes!U143=0,"",RES_hhdet_tes!U143/RES_hhdet_fec!U143)</f>
        <v>2.1941878995920607</v>
      </c>
      <c r="V143" s="119">
        <f>IF(RES_hhdet_tes!V143=0,"",RES_hhdet_tes!V143/RES_hhdet_fec!V143)</f>
        <v>2.3150354259854287</v>
      </c>
      <c r="W143" s="119">
        <f>IF(RES_hhdet_tes!W143=0,"",RES_hhdet_tes!W143/RES_hhdet_fec!W143)</f>
        <v>2.3651264131623866</v>
      </c>
      <c r="DA143" s="129" t="s">
        <v>2040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1.2687498468670644</v>
      </c>
      <c r="C144" s="124">
        <f>IF(RES_hhdet_tes!C144=0,"",RES_hhdet_tes!C144/RES_hhdet_fec!C144)</f>
        <v>1.2830871999398477</v>
      </c>
      <c r="D144" s="124">
        <f>IF(RES_hhdet_tes!D144=0,"",RES_hhdet_tes!D144/RES_hhdet_fec!D144)</f>
        <v>1.3202441230999038</v>
      </c>
      <c r="E144" s="124">
        <f>IF(RES_hhdet_tes!E144=0,"",RES_hhdet_tes!E144/RES_hhdet_fec!E144)</f>
        <v>1.3645481578269698</v>
      </c>
      <c r="F144" s="124">
        <f>IF(RES_hhdet_tes!F144=0,"",RES_hhdet_tes!F144/RES_hhdet_fec!F144)</f>
        <v>1.4122241158155189</v>
      </c>
      <c r="G144" s="124">
        <f>IF(RES_hhdet_tes!G144=0,"",RES_hhdet_tes!G144/RES_hhdet_fec!G144)</f>
        <v>1.459245340966701</v>
      </c>
      <c r="H144" s="124">
        <f>IF(RES_hhdet_tes!H144=0,"",RES_hhdet_tes!H144/RES_hhdet_fec!H144)</f>
        <v>1.5083271624545804</v>
      </c>
      <c r="I144" s="124">
        <f>IF(RES_hhdet_tes!I144=0,"",RES_hhdet_tes!I144/RES_hhdet_fec!I144)</f>
        <v>1.5603263128404337</v>
      </c>
      <c r="J144" s="124">
        <f>IF(RES_hhdet_tes!J144=0,"",RES_hhdet_tes!J144/RES_hhdet_fec!J144)</f>
        <v>1.6198132880116143</v>
      </c>
      <c r="K144" s="124">
        <f>IF(RES_hhdet_tes!K144=0,"",RES_hhdet_tes!K144/RES_hhdet_fec!K144)</f>
        <v>1.6827116598437193</v>
      </c>
      <c r="L144" s="124">
        <f>IF(RES_hhdet_tes!L144=0,"",RES_hhdet_tes!L144/RES_hhdet_fec!L144)</f>
        <v>1.7432417228210382</v>
      </c>
      <c r="M144" s="124">
        <f>IF(RES_hhdet_tes!M144=0,"",RES_hhdet_tes!M144/RES_hhdet_fec!M144)</f>
        <v>1.8056602009672098</v>
      </c>
      <c r="N144" s="124">
        <f>IF(RES_hhdet_tes!N144=0,"",RES_hhdet_tes!N144/RES_hhdet_fec!N144)</f>
        <v>1.8742628216165902</v>
      </c>
      <c r="O144" s="124">
        <f>IF(RES_hhdet_tes!O144=0,"",RES_hhdet_tes!O144/RES_hhdet_fec!O144)</f>
        <v>1.9735513052346134</v>
      </c>
      <c r="P144" s="124">
        <f>IF(RES_hhdet_tes!P144=0,"",RES_hhdet_tes!P144/RES_hhdet_fec!P144)</f>
        <v>2.0327237965339533</v>
      </c>
      <c r="Q144" s="124">
        <f>IF(RES_hhdet_tes!Q144=0,"",RES_hhdet_tes!Q144/RES_hhdet_fec!Q144)</f>
        <v>2.1125091490760286</v>
      </c>
      <c r="R144" s="124">
        <f>IF(RES_hhdet_tes!R144=0,"",RES_hhdet_tes!R144/RES_hhdet_fec!R144)</f>
        <v>2.2261728119540218</v>
      </c>
      <c r="S144" s="124">
        <f>IF(RES_hhdet_tes!S144=0,"",RES_hhdet_tes!S144/RES_hhdet_fec!S144)</f>
        <v>2.3644977267935365</v>
      </c>
      <c r="T144" s="124">
        <f>IF(RES_hhdet_tes!T144=0,"",RES_hhdet_tes!T144/RES_hhdet_fec!T144)</f>
        <v>2.5433435010759298</v>
      </c>
      <c r="U144" s="124">
        <f>IF(RES_hhdet_tes!U144=0,"",RES_hhdet_tes!U144/RES_hhdet_fec!U144)</f>
        <v>2.7009963413098479</v>
      </c>
      <c r="V144" s="124">
        <f>IF(RES_hhdet_tes!V144=0,"",RES_hhdet_tes!V144/RES_hhdet_fec!V144)</f>
        <v>2.8488253027187151</v>
      </c>
      <c r="W144" s="124">
        <f>IF(RES_hhdet_tes!W144=0,"",RES_hhdet_tes!W144/RES_hhdet_fec!W144)</f>
        <v>2.9683136385638167</v>
      </c>
      <c r="DA144" s="130" t="s">
        <v>2041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1.2687498468670644</v>
      </c>
      <c r="C145" s="111">
        <f>IF(RES_hhdet_tes!C145=0,"",RES_hhdet_tes!C145/RES_hhdet_fec!C145)</f>
        <v>1.2830871999398477</v>
      </c>
      <c r="D145" s="111">
        <f>IF(RES_hhdet_tes!D145=0,"",RES_hhdet_tes!D145/RES_hhdet_fec!D145)</f>
        <v>1.3202441230999038</v>
      </c>
      <c r="E145" s="111">
        <f>IF(RES_hhdet_tes!E145=0,"",RES_hhdet_tes!E145/RES_hhdet_fec!E145)</f>
        <v>1.3645481578269698</v>
      </c>
      <c r="F145" s="111">
        <f>IF(RES_hhdet_tes!F145=0,"",RES_hhdet_tes!F145/RES_hhdet_fec!F145)</f>
        <v>1.4122241158155189</v>
      </c>
      <c r="G145" s="111">
        <f>IF(RES_hhdet_tes!G145=0,"",RES_hhdet_tes!G145/RES_hhdet_fec!G145)</f>
        <v>1.459245340966701</v>
      </c>
      <c r="H145" s="111">
        <f>IF(RES_hhdet_tes!H145=0,"",RES_hhdet_tes!H145/RES_hhdet_fec!H145)</f>
        <v>1.5083271624545804</v>
      </c>
      <c r="I145" s="111">
        <f>IF(RES_hhdet_tes!I145=0,"",RES_hhdet_tes!I145/RES_hhdet_fec!I145)</f>
        <v>1.5603263128404337</v>
      </c>
      <c r="J145" s="111">
        <f>IF(RES_hhdet_tes!J145=0,"",RES_hhdet_tes!J145/RES_hhdet_fec!J145)</f>
        <v>1.6198132880116143</v>
      </c>
      <c r="K145" s="111">
        <f>IF(RES_hhdet_tes!K145=0,"",RES_hhdet_tes!K145/RES_hhdet_fec!K145)</f>
        <v>1.6827116598437193</v>
      </c>
      <c r="L145" s="111">
        <f>IF(RES_hhdet_tes!L145=0,"",RES_hhdet_tes!L145/RES_hhdet_fec!L145)</f>
        <v>1.7432417228210382</v>
      </c>
      <c r="M145" s="111">
        <f>IF(RES_hhdet_tes!M145=0,"",RES_hhdet_tes!M145/RES_hhdet_fec!M145)</f>
        <v>1.8056602009672098</v>
      </c>
      <c r="N145" s="111">
        <f>IF(RES_hhdet_tes!N145=0,"",RES_hhdet_tes!N145/RES_hhdet_fec!N145)</f>
        <v>1.8742628216165902</v>
      </c>
      <c r="O145" s="111">
        <f>IF(RES_hhdet_tes!O145=0,"",RES_hhdet_tes!O145/RES_hhdet_fec!O145)</f>
        <v>1.9735513052346134</v>
      </c>
      <c r="P145" s="111">
        <f>IF(RES_hhdet_tes!P145=0,"",RES_hhdet_tes!P145/RES_hhdet_fec!P145)</f>
        <v>2.0327237965339533</v>
      </c>
      <c r="Q145" s="111">
        <f>IF(RES_hhdet_tes!Q145=0,"",RES_hhdet_tes!Q145/RES_hhdet_fec!Q145)</f>
        <v>2.1125091490760286</v>
      </c>
      <c r="R145" s="111">
        <f>IF(RES_hhdet_tes!R145=0,"",RES_hhdet_tes!R145/RES_hhdet_fec!R145)</f>
        <v>2.2261728119540218</v>
      </c>
      <c r="S145" s="111">
        <f>IF(RES_hhdet_tes!S145=0,"",RES_hhdet_tes!S145/RES_hhdet_fec!S145)</f>
        <v>2.3644977267935365</v>
      </c>
      <c r="T145" s="111">
        <f>IF(RES_hhdet_tes!T145=0,"",RES_hhdet_tes!T145/RES_hhdet_fec!T145)</f>
        <v>2.5433435010759298</v>
      </c>
      <c r="U145" s="111">
        <f>IF(RES_hhdet_tes!U145=0,"",RES_hhdet_tes!U145/RES_hhdet_fec!U145)</f>
        <v>2.7009963413098479</v>
      </c>
      <c r="V145" s="111">
        <f>IF(RES_hhdet_tes!V145=0,"",RES_hhdet_tes!V145/RES_hhdet_fec!V145)</f>
        <v>2.8488253027187151</v>
      </c>
      <c r="W145" s="111">
        <f>IF(RES_hhdet_tes!W145=0,"",RES_hhdet_tes!W145/RES_hhdet_fec!W145)</f>
        <v>2.9683136385638167</v>
      </c>
      <c r="DA145" s="63" t="s">
        <v>2042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1.8998925920708361</v>
      </c>
      <c r="C146" s="124">
        <f>IF(RES_hhdet_tes!C146=0,"",RES_hhdet_tes!C146/RES_hhdet_fec!C146)</f>
        <v>2.0208657849136751</v>
      </c>
      <c r="D146" s="124">
        <f>IF(RES_hhdet_tes!D146=0,"",RES_hhdet_tes!D146/RES_hhdet_fec!D146)</f>
        <v>2.1634715764341643</v>
      </c>
      <c r="E146" s="124">
        <f>IF(RES_hhdet_tes!E146=0,"",RES_hhdet_tes!E146/RES_hhdet_fec!E146)</f>
        <v>2.3324793310408478</v>
      </c>
      <c r="F146" s="124">
        <f>IF(RES_hhdet_tes!F146=0,"",RES_hhdet_tes!F146/RES_hhdet_fec!F146)</f>
        <v>2.489833949176278</v>
      </c>
      <c r="G146" s="124">
        <f>IF(RES_hhdet_tes!G146=0,"",RES_hhdet_tes!G146/RES_hhdet_fec!G146)</f>
        <v>2.6395995574720907</v>
      </c>
      <c r="H146" s="124">
        <f>IF(RES_hhdet_tes!H146=0,"",RES_hhdet_tes!H146/RES_hhdet_fec!H146)</f>
        <v>2.7726832692654666</v>
      </c>
      <c r="I146" s="124">
        <f>IF(RES_hhdet_tes!I146=0,"",RES_hhdet_tes!I146/RES_hhdet_fec!I146)</f>
        <v>2.851796966635967</v>
      </c>
      <c r="J146" s="124">
        <f>IF(RES_hhdet_tes!J146=0,"",RES_hhdet_tes!J146/RES_hhdet_fec!J146)</f>
        <v>2.8989125588933264</v>
      </c>
      <c r="K146" s="124">
        <f>IF(RES_hhdet_tes!K146=0,"",RES_hhdet_tes!K146/RES_hhdet_fec!K146)</f>
        <v>2.9829500426286053</v>
      </c>
      <c r="L146" s="124">
        <f>IF(RES_hhdet_tes!L146=0,"",RES_hhdet_tes!L146/RES_hhdet_fec!L146)</f>
        <v>3.0736469624126648</v>
      </c>
      <c r="M146" s="124">
        <f>IF(RES_hhdet_tes!M146=0,"",RES_hhdet_tes!M146/RES_hhdet_fec!M146)</f>
        <v>3.1637825394616539</v>
      </c>
      <c r="N146" s="124">
        <f>IF(RES_hhdet_tes!N146=0,"",RES_hhdet_tes!N146/RES_hhdet_fec!N146)</f>
        <v>3.2693792485369828</v>
      </c>
      <c r="O146" s="124">
        <f>IF(RES_hhdet_tes!O146=0,"",RES_hhdet_tes!O146/RES_hhdet_fec!O146)</f>
        <v>3.3948533695999061</v>
      </c>
      <c r="P146" s="124">
        <f>IF(RES_hhdet_tes!P146=0,"",RES_hhdet_tes!P146/RES_hhdet_fec!P146)</f>
        <v>3.5529311260287546</v>
      </c>
      <c r="Q146" s="124">
        <f>IF(RES_hhdet_tes!Q146=0,"",RES_hhdet_tes!Q146/RES_hhdet_fec!Q146)</f>
        <v>3.687560566267039</v>
      </c>
      <c r="R146" s="124">
        <f>IF(RES_hhdet_tes!R146=0,"",RES_hhdet_tes!R146/RES_hhdet_fec!R146)</f>
        <v>3.8104248787670536</v>
      </c>
      <c r="S146" s="124">
        <f>IF(RES_hhdet_tes!S146=0,"",RES_hhdet_tes!S146/RES_hhdet_fec!S146)</f>
        <v>3.9588848627369817</v>
      </c>
      <c r="T146" s="124">
        <f>IF(RES_hhdet_tes!T146=0,"",RES_hhdet_tes!T146/RES_hhdet_fec!T146)</f>
        <v>4.0905492272486761</v>
      </c>
      <c r="U146" s="124">
        <f>IF(RES_hhdet_tes!U146=0,"",RES_hhdet_tes!U146/RES_hhdet_fec!U146)</f>
        <v>4.204297277924832</v>
      </c>
      <c r="V146" s="124">
        <f>IF(RES_hhdet_tes!V146=0,"",RES_hhdet_tes!V146/RES_hhdet_fec!V146)</f>
        <v>4.3131845836765201</v>
      </c>
      <c r="W146" s="124">
        <f>IF(RES_hhdet_tes!W146=0,"",RES_hhdet_tes!W146/RES_hhdet_fec!W146)</f>
        <v>4.3808791781846157</v>
      </c>
      <c r="DA146" s="130" t="s">
        <v>2043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1.8998925920708361</v>
      </c>
      <c r="C147" s="111">
        <f>IF(RES_hhdet_tes!C147=0,"",RES_hhdet_tes!C147/RES_hhdet_fec!C147)</f>
        <v>2.0208657849136751</v>
      </c>
      <c r="D147" s="111">
        <f>IF(RES_hhdet_tes!D147=0,"",RES_hhdet_tes!D147/RES_hhdet_fec!D147)</f>
        <v>2.1634715764341643</v>
      </c>
      <c r="E147" s="111">
        <f>IF(RES_hhdet_tes!E147=0,"",RES_hhdet_tes!E147/RES_hhdet_fec!E147)</f>
        <v>2.3324793310408478</v>
      </c>
      <c r="F147" s="111">
        <f>IF(RES_hhdet_tes!F147=0,"",RES_hhdet_tes!F147/RES_hhdet_fec!F147)</f>
        <v>2.489833949176278</v>
      </c>
      <c r="G147" s="111">
        <f>IF(RES_hhdet_tes!G147=0,"",RES_hhdet_tes!G147/RES_hhdet_fec!G147)</f>
        <v>2.6395995574720907</v>
      </c>
      <c r="H147" s="111">
        <f>IF(RES_hhdet_tes!H147=0,"",RES_hhdet_tes!H147/RES_hhdet_fec!H147)</f>
        <v>2.7726832692654666</v>
      </c>
      <c r="I147" s="111">
        <f>IF(RES_hhdet_tes!I147=0,"",RES_hhdet_tes!I147/RES_hhdet_fec!I147)</f>
        <v>2.851796966635967</v>
      </c>
      <c r="J147" s="111">
        <f>IF(RES_hhdet_tes!J147=0,"",RES_hhdet_tes!J147/RES_hhdet_fec!J147)</f>
        <v>2.8989125588933264</v>
      </c>
      <c r="K147" s="111">
        <f>IF(RES_hhdet_tes!K147=0,"",RES_hhdet_tes!K147/RES_hhdet_fec!K147)</f>
        <v>2.9829500426286053</v>
      </c>
      <c r="L147" s="111">
        <f>IF(RES_hhdet_tes!L147=0,"",RES_hhdet_tes!L147/RES_hhdet_fec!L147)</f>
        <v>3.0736469624126648</v>
      </c>
      <c r="M147" s="111">
        <f>IF(RES_hhdet_tes!M147=0,"",RES_hhdet_tes!M147/RES_hhdet_fec!M147)</f>
        <v>3.1637825394616539</v>
      </c>
      <c r="N147" s="111">
        <f>IF(RES_hhdet_tes!N147=0,"",RES_hhdet_tes!N147/RES_hhdet_fec!N147)</f>
        <v>3.2693792485369828</v>
      </c>
      <c r="O147" s="111">
        <f>IF(RES_hhdet_tes!O147=0,"",RES_hhdet_tes!O147/RES_hhdet_fec!O147)</f>
        <v>3.3948533695999061</v>
      </c>
      <c r="P147" s="111">
        <f>IF(RES_hhdet_tes!P147=0,"",RES_hhdet_tes!P147/RES_hhdet_fec!P147)</f>
        <v>3.5529311260287546</v>
      </c>
      <c r="Q147" s="111">
        <f>IF(RES_hhdet_tes!Q147=0,"",RES_hhdet_tes!Q147/RES_hhdet_fec!Q147)</f>
        <v>3.687560566267039</v>
      </c>
      <c r="R147" s="111">
        <f>IF(RES_hhdet_tes!R147=0,"",RES_hhdet_tes!R147/RES_hhdet_fec!R147)</f>
        <v>3.8104248787670536</v>
      </c>
      <c r="S147" s="111">
        <f>IF(RES_hhdet_tes!S147=0,"",RES_hhdet_tes!S147/RES_hhdet_fec!S147)</f>
        <v>3.9588848627369817</v>
      </c>
      <c r="T147" s="111">
        <f>IF(RES_hhdet_tes!T147=0,"",RES_hhdet_tes!T147/RES_hhdet_fec!T147)</f>
        <v>4.0905492272486761</v>
      </c>
      <c r="U147" s="111">
        <f>IF(RES_hhdet_tes!U147=0,"",RES_hhdet_tes!U147/RES_hhdet_fec!U147)</f>
        <v>4.204297277924832</v>
      </c>
      <c r="V147" s="111">
        <f>IF(RES_hhdet_tes!V147=0,"",RES_hhdet_tes!V147/RES_hhdet_fec!V147)</f>
        <v>4.3131845836765201</v>
      </c>
      <c r="W147" s="111">
        <f>IF(RES_hhdet_tes!W147=0,"",RES_hhdet_tes!W147/RES_hhdet_fec!W147)</f>
        <v>4.3808791781846157</v>
      </c>
      <c r="DA147" s="63" t="s">
        <v>2044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0.62162988338867475</v>
      </c>
      <c r="C148" s="124">
        <f>IF(RES_hhdet_tes!C148=0,"",RES_hhdet_tes!C148/RES_hhdet_fec!C148)</f>
        <v>0.62492372850345601</v>
      </c>
      <c r="D148" s="124">
        <f>IF(RES_hhdet_tes!D148=0,"",RES_hhdet_tes!D148/RES_hhdet_fec!D148)</f>
        <v>0.63170642073629579</v>
      </c>
      <c r="E148" s="124">
        <f>IF(RES_hhdet_tes!E148=0,"",RES_hhdet_tes!E148/RES_hhdet_fec!E148)</f>
        <v>0.636818466218393</v>
      </c>
      <c r="F148" s="124">
        <f>IF(RES_hhdet_tes!F148=0,"",RES_hhdet_tes!F148/RES_hhdet_fec!F148)</f>
        <v>0.64028542455914206</v>
      </c>
      <c r="G148" s="124">
        <f>IF(RES_hhdet_tes!G148=0,"",RES_hhdet_tes!G148/RES_hhdet_fec!G148)</f>
        <v>0.64523565063493593</v>
      </c>
      <c r="H148" s="124">
        <f>IF(RES_hhdet_tes!H148=0,"",RES_hhdet_tes!H148/RES_hhdet_fec!H148)</f>
        <v>0.64817782208280073</v>
      </c>
      <c r="I148" s="124">
        <f>IF(RES_hhdet_tes!I148=0,"",RES_hhdet_tes!I148/RES_hhdet_fec!I148)</f>
        <v>0.65491580389317683</v>
      </c>
      <c r="J148" s="124">
        <f>IF(RES_hhdet_tes!J148=0,"",RES_hhdet_tes!J148/RES_hhdet_fec!J148)</f>
        <v>0.65804884176235534</v>
      </c>
      <c r="K148" s="124">
        <f>IF(RES_hhdet_tes!K148=0,"",RES_hhdet_tes!K148/RES_hhdet_fec!K148)</f>
        <v>0.65966116401396946</v>
      </c>
      <c r="L148" s="124">
        <f>IF(RES_hhdet_tes!L148=0,"",RES_hhdet_tes!L148/RES_hhdet_fec!L148)</f>
        <v>0.66311528669346653</v>
      </c>
      <c r="M148" s="124">
        <f>IF(RES_hhdet_tes!M148=0,"",RES_hhdet_tes!M148/RES_hhdet_fec!M148)</f>
        <v>0.66640559084685824</v>
      </c>
      <c r="N148" s="124">
        <f>IF(RES_hhdet_tes!N148=0,"",RES_hhdet_tes!N148/RES_hhdet_fec!N148)</f>
        <v>0.67024411449576204</v>
      </c>
      <c r="O148" s="124">
        <f>IF(RES_hhdet_tes!O148=0,"",RES_hhdet_tes!O148/RES_hhdet_fec!O148)</f>
        <v>0.67480151424498447</v>
      </c>
      <c r="P148" s="124">
        <f>IF(RES_hhdet_tes!P148=0,"",RES_hhdet_tes!P148/RES_hhdet_fec!P148)</f>
        <v>0.68147135562376948</v>
      </c>
      <c r="Q148" s="124">
        <f>IF(RES_hhdet_tes!Q148=0,"",RES_hhdet_tes!Q148/RES_hhdet_fec!Q148)</f>
        <v>0.6894050576265125</v>
      </c>
      <c r="R148" s="124">
        <f>IF(RES_hhdet_tes!R148=0,"",RES_hhdet_tes!R148/RES_hhdet_fec!R148)</f>
        <v>0.70071397984568606</v>
      </c>
      <c r="S148" s="124">
        <f>IF(RES_hhdet_tes!S148=0,"",RES_hhdet_tes!S148/RES_hhdet_fec!S148)</f>
        <v>0.71454673325216578</v>
      </c>
      <c r="T148" s="124">
        <f>IF(RES_hhdet_tes!T148=0,"",RES_hhdet_tes!T148/RES_hhdet_fec!T148)</f>
        <v>0.72916355932570653</v>
      </c>
      <c r="U148" s="124">
        <f>IF(RES_hhdet_tes!U148=0,"",RES_hhdet_tes!U148/RES_hhdet_fec!U148)</f>
        <v>0.74307418525930669</v>
      </c>
      <c r="V148" s="124">
        <f>IF(RES_hhdet_tes!V148=0,"",RES_hhdet_tes!V148/RES_hhdet_fec!V148)</f>
        <v>0.75663242623284443</v>
      </c>
      <c r="W148" s="124">
        <f>IF(RES_hhdet_tes!W148=0,"",RES_hhdet_tes!W148/RES_hhdet_fec!W148)</f>
        <v>0.76758621196818611</v>
      </c>
      <c r="DA148" s="130" t="s">
        <v>2045</v>
      </c>
    </row>
    <row r="149" spans="1:105" ht="12" customHeight="1" x14ac:dyDescent="0.25">
      <c r="A149" s="97" t="s">
        <v>124</v>
      </c>
      <c r="B149" s="111" t="str">
        <f>IF(RES_hhdet_tes!B149=0,"",RES_hhdet_tes!B149/RES_hhdet_fec!B149)</f>
        <v/>
      </c>
      <c r="C149" s="111" t="str">
        <f>IF(RES_hhdet_tes!C149=0,"",RES_hhdet_tes!C149/RES_hhdet_fec!C149)</f>
        <v/>
      </c>
      <c r="D149" s="111">
        <f>IF(RES_hhdet_tes!D149=0,"",RES_hhdet_tes!D149/RES_hhdet_fec!D149)</f>
        <v>0.71009181788443121</v>
      </c>
      <c r="E149" s="111">
        <f>IF(RES_hhdet_tes!E149=0,"",RES_hhdet_tes!E149/RES_hhdet_fec!E149)</f>
        <v>0.71088653737323126</v>
      </c>
      <c r="F149" s="111">
        <f>IF(RES_hhdet_tes!F149=0,"",RES_hhdet_tes!F149/RES_hhdet_fec!F149)</f>
        <v>0.7116450780450424</v>
      </c>
      <c r="G149" s="111">
        <f>IF(RES_hhdet_tes!G149=0,"",RES_hhdet_tes!G149/RES_hhdet_fec!G149)</f>
        <v>0.71270699746491606</v>
      </c>
      <c r="H149" s="111">
        <f>IF(RES_hhdet_tes!H149=0,"",RES_hhdet_tes!H149/RES_hhdet_fec!H149)</f>
        <v>0.71366899048242982</v>
      </c>
      <c r="I149" s="111">
        <f>IF(RES_hhdet_tes!I149=0,"",RES_hhdet_tes!I149/RES_hhdet_fec!I149)</f>
        <v>0.71521832885889924</v>
      </c>
      <c r="J149" s="111">
        <f>IF(RES_hhdet_tes!J149=0,"",RES_hhdet_tes!J149/RES_hhdet_fec!J149)</f>
        <v>0.71704029662009428</v>
      </c>
      <c r="K149" s="111">
        <f>IF(RES_hhdet_tes!K149=0,"",RES_hhdet_tes!K149/RES_hhdet_fec!K149)</f>
        <v>0.71934420448232805</v>
      </c>
      <c r="L149" s="111">
        <f>IF(RES_hhdet_tes!L149=0,"",RES_hhdet_tes!L149/RES_hhdet_fec!L149)</f>
        <v>0.7229835364282009</v>
      </c>
      <c r="M149" s="111">
        <f>IF(RES_hhdet_tes!M149=0,"",RES_hhdet_tes!M149/RES_hhdet_fec!M149)</f>
        <v>0.72706912279431302</v>
      </c>
      <c r="N149" s="111">
        <f>IF(RES_hhdet_tes!N149=0,"",RES_hhdet_tes!N149/RES_hhdet_fec!N149)</f>
        <v>0.73356121872288182</v>
      </c>
      <c r="O149" s="111">
        <f>IF(RES_hhdet_tes!O149=0,"",RES_hhdet_tes!O149/RES_hhdet_fec!O149)</f>
        <v>0.74403322285500972</v>
      </c>
      <c r="P149" s="111">
        <f>IF(RES_hhdet_tes!P149=0,"",RES_hhdet_tes!P149/RES_hhdet_fec!P149)</f>
        <v>0.7585613249565285</v>
      </c>
      <c r="Q149" s="111">
        <f>IF(RES_hhdet_tes!Q149=0,"",RES_hhdet_tes!Q149/RES_hhdet_fec!Q149)</f>
        <v>0.76499784284596883</v>
      </c>
      <c r="R149" s="111">
        <f>IF(RES_hhdet_tes!R149=0,"",RES_hhdet_tes!R149/RES_hhdet_fec!R149)</f>
        <v>0.77824988489180791</v>
      </c>
      <c r="S149" s="111">
        <f>IF(RES_hhdet_tes!S149=0,"",RES_hhdet_tes!S149/RES_hhdet_fec!S149)</f>
        <v>0.79458192592774601</v>
      </c>
      <c r="T149" s="111">
        <f>IF(RES_hhdet_tes!T149=0,"",RES_hhdet_tes!T149/RES_hhdet_fec!T149)</f>
        <v>0.81891362794546119</v>
      </c>
      <c r="U149" s="111">
        <f>IF(RES_hhdet_tes!U149=0,"",RES_hhdet_tes!U149/RES_hhdet_fec!U149)</f>
        <v>0.84394794630760117</v>
      </c>
      <c r="V149" s="111">
        <f>IF(RES_hhdet_tes!V149=0,"",RES_hhdet_tes!V149/RES_hhdet_fec!V149)</f>
        <v>0.86905289137667407</v>
      </c>
      <c r="W149" s="111">
        <f>IF(RES_hhdet_tes!W149=0,"",RES_hhdet_tes!W149/RES_hhdet_fec!W149)</f>
        <v>0.88806775233906032</v>
      </c>
      <c r="DA149" s="63" t="s">
        <v>2046</v>
      </c>
    </row>
    <row r="150" spans="1:105" ht="12" customHeight="1" x14ac:dyDescent="0.25">
      <c r="A150" s="97" t="s">
        <v>123</v>
      </c>
      <c r="B150" s="111" t="str">
        <f>IF(RES_hhdet_tes!B150=0,"",RES_hhdet_tes!B150/RES_hhdet_fec!B150)</f>
        <v/>
      </c>
      <c r="C150" s="111" t="str">
        <f>IF(RES_hhdet_tes!C150=0,"",RES_hhdet_tes!C150/RES_hhdet_fec!C150)</f>
        <v/>
      </c>
      <c r="D150" s="111">
        <f>IF(RES_hhdet_tes!D150=0,"",RES_hhdet_tes!D150/RES_hhdet_fec!D150)</f>
        <v>0.78145957376109831</v>
      </c>
      <c r="E150" s="111">
        <f>IF(RES_hhdet_tes!E150=0,"",RES_hhdet_tes!E150/RES_hhdet_fec!E150)</f>
        <v>0.78961005385809668</v>
      </c>
      <c r="F150" s="111">
        <f>IF(RES_hhdet_tes!F150=0,"",RES_hhdet_tes!F150/RES_hhdet_fec!F150)</f>
        <v>0.7886866350448416</v>
      </c>
      <c r="G150" s="111">
        <f>IF(RES_hhdet_tes!G150=0,"",RES_hhdet_tes!G150/RES_hhdet_fec!G150)</f>
        <v>0.80442856579659172</v>
      </c>
      <c r="H150" s="111">
        <f>IF(RES_hhdet_tes!H150=0,"",RES_hhdet_tes!H150/RES_hhdet_fec!H150)</f>
        <v>0.79880283969704735</v>
      </c>
      <c r="I150" s="111">
        <f>IF(RES_hhdet_tes!I150=0,"",RES_hhdet_tes!I150/RES_hhdet_fec!I150)</f>
        <v>0.80426984132000179</v>
      </c>
      <c r="J150" s="111">
        <f>IF(RES_hhdet_tes!J150=0,"",RES_hhdet_tes!J150/RES_hhdet_fec!J150)</f>
        <v>0.80690227768230105</v>
      </c>
      <c r="K150" s="111">
        <f>IF(RES_hhdet_tes!K150=0,"",RES_hhdet_tes!K150/RES_hhdet_fec!K150)</f>
        <v>0.80717287347148847</v>
      </c>
      <c r="L150" s="111">
        <f>IF(RES_hhdet_tes!L150=0,"",RES_hhdet_tes!L150/RES_hhdet_fec!L150)</f>
        <v>0.81368584335651495</v>
      </c>
      <c r="M150" s="111">
        <f>IF(RES_hhdet_tes!M150=0,"",RES_hhdet_tes!M150/RES_hhdet_fec!M150)</f>
        <v>0.81767139646333065</v>
      </c>
      <c r="N150" s="111">
        <f>IF(RES_hhdet_tes!N150=0,"",RES_hhdet_tes!N150/RES_hhdet_fec!N150)</f>
        <v>0.81976524866136846</v>
      </c>
      <c r="O150" s="111">
        <f>IF(RES_hhdet_tes!O150=0,"",RES_hhdet_tes!O150/RES_hhdet_fec!O150)</f>
        <v>0.81635188484971555</v>
      </c>
      <c r="P150" s="111">
        <f>IF(RES_hhdet_tes!P150=0,"",RES_hhdet_tes!P150/RES_hhdet_fec!P150)</f>
        <v>0.8470559344810028</v>
      </c>
      <c r="Q150" s="111">
        <f>IF(RES_hhdet_tes!Q150=0,"",RES_hhdet_tes!Q150/RES_hhdet_fec!Q150)</f>
        <v>0.85194129332681889</v>
      </c>
      <c r="R150" s="111">
        <f>IF(RES_hhdet_tes!R150=0,"",RES_hhdet_tes!R150/RES_hhdet_fec!R150)</f>
        <v>0.85047871539848174</v>
      </c>
      <c r="S150" s="111">
        <f>IF(RES_hhdet_tes!S150=0,"",RES_hhdet_tes!S150/RES_hhdet_fec!S150)</f>
        <v>0.85905289160960374</v>
      </c>
      <c r="T150" s="111">
        <f>IF(RES_hhdet_tes!T150=0,"",RES_hhdet_tes!T150/RES_hhdet_fec!T150)</f>
        <v>0.86505265360661066</v>
      </c>
      <c r="U150" s="111">
        <f>IF(RES_hhdet_tes!U150=0,"",RES_hhdet_tes!U150/RES_hhdet_fec!U150)</f>
        <v>0.86427693512959447</v>
      </c>
      <c r="V150" s="111">
        <f>IF(RES_hhdet_tes!V150=0,"",RES_hhdet_tes!V150/RES_hhdet_fec!V150)</f>
        <v>0.88095572513095377</v>
      </c>
      <c r="W150" s="111">
        <f>IF(RES_hhdet_tes!W150=0,"",RES_hhdet_tes!W150/RES_hhdet_fec!W150)</f>
        <v>0.9208773755919657</v>
      </c>
      <c r="DA150" s="63" t="s">
        <v>2047</v>
      </c>
    </row>
    <row r="151" spans="1:105" ht="12" customHeight="1" x14ac:dyDescent="0.25">
      <c r="A151" s="100" t="s">
        <v>50</v>
      </c>
      <c r="B151" s="112" t="str">
        <f>IF(RES_hhdet_tes!B151=0,"",RES_hhdet_tes!B151/RES_hhdet_fec!B151)</f>
        <v/>
      </c>
      <c r="C151" s="112" t="str">
        <f>IF(RES_hhdet_tes!C151=0,"",RES_hhdet_tes!C151/RES_hhdet_fec!C151)</f>
        <v/>
      </c>
      <c r="D151" s="112">
        <f>IF(RES_hhdet_tes!D151=0,"",RES_hhdet_tes!D151/RES_hhdet_fec!D151)</f>
        <v>0.71009181788443121</v>
      </c>
      <c r="E151" s="112">
        <f>IF(RES_hhdet_tes!E151=0,"",RES_hhdet_tes!E151/RES_hhdet_fec!E151)</f>
        <v>0.71136037655211348</v>
      </c>
      <c r="F151" s="112">
        <f>IF(RES_hhdet_tes!F151=0,"",RES_hhdet_tes!F151/RES_hhdet_fec!F151)</f>
        <v>0.71136037655211348</v>
      </c>
      <c r="G151" s="112">
        <f>IF(RES_hhdet_tes!G151=0,"",RES_hhdet_tes!G151/RES_hhdet_fec!G151)</f>
        <v>0.71255006189226944</v>
      </c>
      <c r="H151" s="112">
        <f>IF(RES_hhdet_tes!H151=0,"",RES_hhdet_tes!H151/RES_hhdet_fec!H151)</f>
        <v>0.71255006189226966</v>
      </c>
      <c r="I151" s="112">
        <f>IF(RES_hhdet_tes!I151=0,"",RES_hhdet_tes!I151/RES_hhdet_fec!I151)</f>
        <v>0.71686380211429768</v>
      </c>
      <c r="J151" s="112">
        <f>IF(RES_hhdet_tes!J151=0,"",RES_hhdet_tes!J151/RES_hhdet_fec!J151)</f>
        <v>0.71835376349045454</v>
      </c>
      <c r="K151" s="112">
        <f>IF(RES_hhdet_tes!K151=0,"",RES_hhdet_tes!K151/RES_hhdet_fec!K151)</f>
        <v>0.72018219110490655</v>
      </c>
      <c r="L151" s="112">
        <f>IF(RES_hhdet_tes!L151=0,"",RES_hhdet_tes!L151/RES_hhdet_fec!L151)</f>
        <v>0.7234290309374416</v>
      </c>
      <c r="M151" s="112">
        <f>IF(RES_hhdet_tes!M151=0,"",RES_hhdet_tes!M151/RES_hhdet_fec!M151)</f>
        <v>0.72529801538326666</v>
      </c>
      <c r="N151" s="112">
        <f>IF(RES_hhdet_tes!N151=0,"",RES_hhdet_tes!N151/RES_hhdet_fec!N151)</f>
        <v>0.72698030040281292</v>
      </c>
      <c r="O151" s="112">
        <f>IF(RES_hhdet_tes!O151=0,"",RES_hhdet_tes!O151/RES_hhdet_fec!O151)</f>
        <v>0.73274928983448928</v>
      </c>
      <c r="P151" s="112">
        <f>IF(RES_hhdet_tes!P151=0,"",RES_hhdet_tes!P151/RES_hhdet_fec!P151)</f>
        <v>0.77391631192864063</v>
      </c>
      <c r="Q151" s="112">
        <f>IF(RES_hhdet_tes!Q151=0,"",RES_hhdet_tes!Q151/RES_hhdet_fec!Q151)</f>
        <v>0.78774064808430011</v>
      </c>
      <c r="R151" s="112">
        <f>IF(RES_hhdet_tes!R151=0,"",RES_hhdet_tes!R151/RES_hhdet_fec!R151)</f>
        <v>0.79370821985026685</v>
      </c>
      <c r="S151" s="112">
        <f>IF(RES_hhdet_tes!S151=0,"",RES_hhdet_tes!S151/RES_hhdet_fec!S151)</f>
        <v>0.80044965705491677</v>
      </c>
      <c r="T151" s="112">
        <f>IF(RES_hhdet_tes!T151=0,"",RES_hhdet_tes!T151/RES_hhdet_fec!T151)</f>
        <v>0.8144456759966594</v>
      </c>
      <c r="U151" s="112">
        <f>IF(RES_hhdet_tes!U151=0,"",RES_hhdet_tes!U151/RES_hhdet_fec!U151)</f>
        <v>0.81444567599665918</v>
      </c>
      <c r="V151" s="112">
        <f>IF(RES_hhdet_tes!V151=0,"",RES_hhdet_tes!V151/RES_hhdet_fec!V151)</f>
        <v>0.83537678679170468</v>
      </c>
      <c r="W151" s="112">
        <f>IF(RES_hhdet_tes!W151=0,"",RES_hhdet_tes!W151/RES_hhdet_fec!W151)</f>
        <v>0.89258137594932907</v>
      </c>
      <c r="DA151" s="131" t="s">
        <v>2048</v>
      </c>
    </row>
    <row r="152" spans="1:105" ht="12" customHeight="1" x14ac:dyDescent="0.25">
      <c r="A152" s="103" t="s">
        <v>52</v>
      </c>
      <c r="B152" s="113" t="str">
        <f>IF(RES_hhdet_tes!B152=0,"",RES_hhdet_tes!B152/RES_hhdet_fec!B152)</f>
        <v/>
      </c>
      <c r="C152" s="113" t="str">
        <f>IF(RES_hhdet_tes!C152=0,"",RES_hhdet_tes!C152/RES_hhdet_fec!C152)</f>
        <v/>
      </c>
      <c r="D152" s="113">
        <f>IF(RES_hhdet_tes!D152=0,"",RES_hhdet_tes!D152/RES_hhdet_fec!D152)</f>
        <v>1</v>
      </c>
      <c r="E152" s="113">
        <f>IF(RES_hhdet_tes!E152=0,"",RES_hhdet_tes!E152/RES_hhdet_fec!E152)</f>
        <v>1</v>
      </c>
      <c r="F152" s="113">
        <f>IF(RES_hhdet_tes!F152=0,"",RES_hhdet_tes!F152/RES_hhdet_fec!F152)</f>
        <v>1</v>
      </c>
      <c r="G152" s="113">
        <f>IF(RES_hhdet_tes!G152=0,"",RES_hhdet_tes!G152/RES_hhdet_fec!G152)</f>
        <v>1</v>
      </c>
      <c r="H152" s="113">
        <f>IF(RES_hhdet_tes!H152=0,"",RES_hhdet_tes!H152/RES_hhdet_fec!H152)</f>
        <v>1</v>
      </c>
      <c r="I152" s="113">
        <f>IF(RES_hhdet_tes!I152=0,"",RES_hhdet_tes!I152/RES_hhdet_fec!I152)</f>
        <v>1</v>
      </c>
      <c r="J152" s="113">
        <f>IF(RES_hhdet_tes!J152=0,"",RES_hhdet_tes!J152/RES_hhdet_fec!J152)</f>
        <v>1</v>
      </c>
      <c r="K152" s="113">
        <f>IF(RES_hhdet_tes!K152=0,"",RES_hhdet_tes!K152/RES_hhdet_fec!K152)</f>
        <v>1</v>
      </c>
      <c r="L152" s="113">
        <f>IF(RES_hhdet_tes!L152=0,"",RES_hhdet_tes!L152/RES_hhdet_fec!L152)</f>
        <v>1</v>
      </c>
      <c r="M152" s="113">
        <f>IF(RES_hhdet_tes!M152=0,"",RES_hhdet_tes!M152/RES_hhdet_fec!M152)</f>
        <v>1</v>
      </c>
      <c r="N152" s="113">
        <f>IF(RES_hhdet_tes!N152=0,"",RES_hhdet_tes!N152/RES_hhdet_fec!N152)</f>
        <v>1</v>
      </c>
      <c r="O152" s="113">
        <f>IF(RES_hhdet_tes!O152=0,"",RES_hhdet_tes!O152/RES_hhdet_fec!O152)</f>
        <v>1</v>
      </c>
      <c r="P152" s="113">
        <f>IF(RES_hhdet_tes!P152=0,"",RES_hhdet_tes!P152/RES_hhdet_fec!P152)</f>
        <v>1</v>
      </c>
      <c r="Q152" s="113">
        <f>IF(RES_hhdet_tes!Q152=0,"",RES_hhdet_tes!Q152/RES_hhdet_fec!Q152)</f>
        <v>1</v>
      </c>
      <c r="R152" s="113">
        <f>IF(RES_hhdet_tes!R152=0,"",RES_hhdet_tes!R152/RES_hhdet_fec!R152)</f>
        <v>1</v>
      </c>
      <c r="S152" s="113">
        <f>IF(RES_hhdet_tes!S152=0,"",RES_hhdet_tes!S152/RES_hhdet_fec!S152)</f>
        <v>1</v>
      </c>
      <c r="T152" s="113">
        <f>IF(RES_hhdet_tes!T152=0,"",RES_hhdet_tes!T152/RES_hhdet_fec!T152)</f>
        <v>1</v>
      </c>
      <c r="U152" s="113">
        <f>IF(RES_hhdet_tes!U152=0,"",RES_hhdet_tes!U152/RES_hhdet_fec!U152)</f>
        <v>1</v>
      </c>
      <c r="V152" s="113">
        <f>IF(RES_hhdet_tes!V152=0,"",RES_hhdet_tes!V152/RES_hhdet_fec!V152)</f>
        <v>1</v>
      </c>
      <c r="W152" s="113">
        <f>IF(RES_hhdet_tes!W152=0,"",RES_hhdet_tes!W152/RES_hhdet_fec!W152)</f>
        <v>1</v>
      </c>
      <c r="DA152" s="132" t="s">
        <v>2049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0.612597256622334</v>
      </c>
      <c r="C153" s="112">
        <f>IF(RES_hhdet_tes!C153=0,"",RES_hhdet_tes!C153/RES_hhdet_fec!C153)</f>
        <v>0.61820856287703074</v>
      </c>
      <c r="D153" s="112">
        <f>IF(RES_hhdet_tes!D153=0,"",RES_hhdet_tes!D153/RES_hhdet_fec!D153)</f>
        <v>0.62391941296738451</v>
      </c>
      <c r="E153" s="112">
        <f>IF(RES_hhdet_tes!E153=0,"",RES_hhdet_tes!E153/RES_hhdet_fec!E153)</f>
        <v>0.6285935986983846</v>
      </c>
      <c r="F153" s="112">
        <f>IF(RES_hhdet_tes!F153=0,"",RES_hhdet_tes!F153/RES_hhdet_fec!F153)</f>
        <v>0.63250801206876817</v>
      </c>
      <c r="G153" s="112">
        <f>IF(RES_hhdet_tes!G153=0,"",RES_hhdet_tes!G153/RES_hhdet_fec!G153)</f>
        <v>0.63593101428488708</v>
      </c>
      <c r="H153" s="112">
        <f>IF(RES_hhdet_tes!H153=0,"",RES_hhdet_tes!H153/RES_hhdet_fec!H153)</f>
        <v>0.63931824024533901</v>
      </c>
      <c r="I153" s="112">
        <f>IF(RES_hhdet_tes!I153=0,"",RES_hhdet_tes!I153/RES_hhdet_fec!I153)</f>
        <v>0.64107598126048337</v>
      </c>
      <c r="J153" s="112">
        <f>IF(RES_hhdet_tes!J153=0,"",RES_hhdet_tes!J153/RES_hhdet_fec!J153)</f>
        <v>0.64279265136239272</v>
      </c>
      <c r="K153" s="112">
        <f>IF(RES_hhdet_tes!K153=0,"",RES_hhdet_tes!K153/RES_hhdet_fec!K153)</f>
        <v>0.64544816850019981</v>
      </c>
      <c r="L153" s="112">
        <f>IF(RES_hhdet_tes!L153=0,"",RES_hhdet_tes!L153/RES_hhdet_fec!L153)</f>
        <v>0.64814956928202172</v>
      </c>
      <c r="M153" s="112">
        <f>IF(RES_hhdet_tes!M153=0,"",RES_hhdet_tes!M153/RES_hhdet_fec!M153)</f>
        <v>0.65131136405545476</v>
      </c>
      <c r="N153" s="112">
        <f>IF(RES_hhdet_tes!N153=0,"",RES_hhdet_tes!N153/RES_hhdet_fec!N153)</f>
        <v>0.65530092253236694</v>
      </c>
      <c r="O153" s="112">
        <f>IF(RES_hhdet_tes!O153=0,"",RES_hhdet_tes!O153/RES_hhdet_fec!O153)</f>
        <v>0.66163548524717186</v>
      </c>
      <c r="P153" s="112">
        <f>IF(RES_hhdet_tes!P153=0,"",RES_hhdet_tes!P153/RES_hhdet_fec!P153)</f>
        <v>0.66845672510501419</v>
      </c>
      <c r="Q153" s="112">
        <f>IF(RES_hhdet_tes!Q153=0,"",RES_hhdet_tes!Q153/RES_hhdet_fec!Q153)</f>
        <v>0.67770410982064355</v>
      </c>
      <c r="R153" s="112">
        <f>IF(RES_hhdet_tes!R153=0,"",RES_hhdet_tes!R153/RES_hhdet_fec!R153)</f>
        <v>0.69050412964112473</v>
      </c>
      <c r="S153" s="112">
        <f>IF(RES_hhdet_tes!S153=0,"",RES_hhdet_tes!S153/RES_hhdet_fec!S153)</f>
        <v>0.70441510674271512</v>
      </c>
      <c r="T153" s="112">
        <f>IF(RES_hhdet_tes!T153=0,"",RES_hhdet_tes!T153/RES_hhdet_fec!T153)</f>
        <v>0.72065611992050993</v>
      </c>
      <c r="U153" s="112">
        <f>IF(RES_hhdet_tes!U153=0,"",RES_hhdet_tes!U153/RES_hhdet_fec!U153)</f>
        <v>0.73523597199172652</v>
      </c>
      <c r="V153" s="112">
        <f>IF(RES_hhdet_tes!V153=0,"",RES_hhdet_tes!V153/RES_hhdet_fec!V153)</f>
        <v>0.7490210865280067</v>
      </c>
      <c r="W153" s="112">
        <f>IF(RES_hhdet_tes!W153=0,"",RES_hhdet_tes!W153/RES_hhdet_fec!W153)</f>
        <v>0.76086538421311589</v>
      </c>
      <c r="DA153" s="131" t="s">
        <v>2050</v>
      </c>
    </row>
    <row r="154" spans="1:105" ht="12" customHeight="1" x14ac:dyDescent="0.25">
      <c r="A154" s="107" t="s">
        <v>121</v>
      </c>
      <c r="B154" s="113">
        <f>IF(RES_hhdet_tes!B154=0,"",RES_hhdet_tes!B154/RES_hhdet_fec!B154)</f>
        <v>0.72466343538855027</v>
      </c>
      <c r="C154" s="113">
        <f>IF(RES_hhdet_tes!C154=0,"",RES_hhdet_tes!C154/RES_hhdet_fec!C154)</f>
        <v>0.69841846268402519</v>
      </c>
      <c r="D154" s="113">
        <f>IF(RES_hhdet_tes!D154=0,"",RES_hhdet_tes!D154/RES_hhdet_fec!D154)</f>
        <v>0.70867414668371198</v>
      </c>
      <c r="E154" s="113">
        <f>IF(RES_hhdet_tes!E154=0,"",RES_hhdet_tes!E154/RES_hhdet_fec!E154)</f>
        <v>0.72082584979910469</v>
      </c>
      <c r="F154" s="113">
        <f>IF(RES_hhdet_tes!F154=0,"",RES_hhdet_tes!F154/RES_hhdet_fec!F154)</f>
        <v>0.7226288439295393</v>
      </c>
      <c r="G154" s="113">
        <f>IF(RES_hhdet_tes!G154=0,"",RES_hhdet_tes!G154/RES_hhdet_fec!G154)</f>
        <v>0.74351016007077619</v>
      </c>
      <c r="H154" s="113">
        <f>IF(RES_hhdet_tes!H154=0,"",RES_hhdet_tes!H154/RES_hhdet_fec!H154)</f>
        <v>0.73952605222237766</v>
      </c>
      <c r="I154" s="113">
        <f>IF(RES_hhdet_tes!I154=0,"",RES_hhdet_tes!I154/RES_hhdet_fec!I154)</f>
        <v>0.7453009620788934</v>
      </c>
      <c r="J154" s="113">
        <f>IF(RES_hhdet_tes!J154=0,"",RES_hhdet_tes!J154/RES_hhdet_fec!J154)</f>
        <v>0.74845318234574898</v>
      </c>
      <c r="K154" s="113">
        <f>IF(RES_hhdet_tes!K154=0,"",RES_hhdet_tes!K154/RES_hhdet_fec!K154)</f>
        <v>0.74819026940233502</v>
      </c>
      <c r="L154" s="113">
        <f>IF(RES_hhdet_tes!L154=0,"",RES_hhdet_tes!L154/RES_hhdet_fec!L154)</f>
        <v>0.75479032510360389</v>
      </c>
      <c r="M154" s="113">
        <f>IF(RES_hhdet_tes!M154=0,"",RES_hhdet_tes!M154/RES_hhdet_fec!M154)</f>
        <v>0.75960715768693776</v>
      </c>
      <c r="N154" s="113">
        <f>IF(RES_hhdet_tes!N154=0,"",RES_hhdet_tes!N154/RES_hhdet_fec!N154)</f>
        <v>0.7632254942673935</v>
      </c>
      <c r="O154" s="113">
        <f>IF(RES_hhdet_tes!O154=0,"",RES_hhdet_tes!O154/RES_hhdet_fec!O154)</f>
        <v>0.75853641574037145</v>
      </c>
      <c r="P154" s="113">
        <f>IF(RES_hhdet_tes!P154=0,"",RES_hhdet_tes!P154/RES_hhdet_fec!P154)</f>
        <v>0.76490957496510825</v>
      </c>
      <c r="Q154" s="113">
        <f>IF(RES_hhdet_tes!Q154=0,"",RES_hhdet_tes!Q154/RES_hhdet_fec!Q154)</f>
        <v>0.76861671992679526</v>
      </c>
      <c r="R154" s="113">
        <f>IF(RES_hhdet_tes!R154=0,"",RES_hhdet_tes!R154/RES_hhdet_fec!R154)</f>
        <v>0.76995755175771574</v>
      </c>
      <c r="S154" s="113">
        <f>IF(RES_hhdet_tes!S154=0,"",RES_hhdet_tes!S154/RES_hhdet_fec!S154)</f>
        <v>0.78331755789526358</v>
      </c>
      <c r="T154" s="113">
        <f>IF(RES_hhdet_tes!T154=0,"",RES_hhdet_tes!T154/RES_hhdet_fec!T154)</f>
        <v>0.78798972790907418</v>
      </c>
      <c r="U154" s="113">
        <f>IF(RES_hhdet_tes!U154=0,"",RES_hhdet_tes!U154/RES_hhdet_fec!U154)</f>
        <v>0.79764948373974831</v>
      </c>
      <c r="V154" s="113">
        <f>IF(RES_hhdet_tes!V154=0,"",RES_hhdet_tes!V154/RES_hhdet_fec!V154)</f>
        <v>0.80999893200409201</v>
      </c>
      <c r="W154" s="113">
        <f>IF(RES_hhdet_tes!W154=0,"",RES_hhdet_tes!W154/RES_hhdet_fec!W154)</f>
        <v>0.81417082516523431</v>
      </c>
      <c r="DA154" s="132" t="s">
        <v>2051</v>
      </c>
    </row>
    <row r="155" spans="1:105" ht="12" customHeight="1" x14ac:dyDescent="0.25">
      <c r="A155" s="108" t="s">
        <v>53</v>
      </c>
      <c r="B155" s="111">
        <f>IF(RES_hhdet_tes!B155=0,"",RES_hhdet_tes!B155/RES_hhdet_fec!B155)</f>
        <v>0.612597256622334</v>
      </c>
      <c r="C155" s="111">
        <f>IF(RES_hhdet_tes!C155=0,"",RES_hhdet_tes!C155/RES_hhdet_fec!C155)</f>
        <v>0.61813200631171372</v>
      </c>
      <c r="D155" s="111">
        <f>IF(RES_hhdet_tes!D155=0,"",RES_hhdet_tes!D155/RES_hhdet_fec!D155)</f>
        <v>0.62494578383879318</v>
      </c>
      <c r="E155" s="111">
        <f>IF(RES_hhdet_tes!E155=0,"",RES_hhdet_tes!E155/RES_hhdet_fec!E155)</f>
        <v>0.6289598732151982</v>
      </c>
      <c r="F155" s="111">
        <f>IF(RES_hhdet_tes!F155=0,"",RES_hhdet_tes!F155/RES_hhdet_fec!F155)</f>
        <v>0.63241372310928834</v>
      </c>
      <c r="G155" s="111">
        <f>IF(RES_hhdet_tes!G155=0,"",RES_hhdet_tes!G155/RES_hhdet_fec!G155)</f>
        <v>0.63597010847432911</v>
      </c>
      <c r="H155" s="111">
        <f>IF(RES_hhdet_tes!H155=0,"",RES_hhdet_tes!H155/RES_hhdet_fec!H155)</f>
        <v>0.63935839621847734</v>
      </c>
      <c r="I155" s="111">
        <f>IF(RES_hhdet_tes!I155=0,"",RES_hhdet_tes!I155/RES_hhdet_fec!I155)</f>
        <v>0.64329613324697588</v>
      </c>
      <c r="J155" s="111">
        <f>IF(RES_hhdet_tes!J155=0,"",RES_hhdet_tes!J155/RES_hhdet_fec!J155)</f>
        <v>0.64492240669412959</v>
      </c>
      <c r="K155" s="111">
        <f>IF(RES_hhdet_tes!K155=0,"",RES_hhdet_tes!K155/RES_hhdet_fec!K155)</f>
        <v>0.64626714276247355</v>
      </c>
      <c r="L155" s="111">
        <f>IF(RES_hhdet_tes!L155=0,"",RES_hhdet_tes!L155/RES_hhdet_fec!L155)</f>
        <v>0.64830838712356709</v>
      </c>
      <c r="M155" s="111">
        <f>IF(RES_hhdet_tes!M155=0,"",RES_hhdet_tes!M155/RES_hhdet_fec!M155)</f>
        <v>0.65034219652819947</v>
      </c>
      <c r="N155" s="111">
        <f>IF(RES_hhdet_tes!N155=0,"",RES_hhdet_tes!N155/RES_hhdet_fec!N155)</f>
        <v>0.65343683062517066</v>
      </c>
      <c r="O155" s="111">
        <f>IF(RES_hhdet_tes!O155=0,"",RES_hhdet_tes!O155/RES_hhdet_fec!O155)</f>
        <v>0.65926702322160502</v>
      </c>
      <c r="P155" s="111">
        <f>IF(RES_hhdet_tes!P155=0,"",RES_hhdet_tes!P155/RES_hhdet_fec!P155)</f>
        <v>0.66786384757841055</v>
      </c>
      <c r="Q155" s="111">
        <f>IF(RES_hhdet_tes!Q155=0,"",RES_hhdet_tes!Q155/RES_hhdet_fec!Q155)</f>
        <v>0.68180048236460711</v>
      </c>
      <c r="R155" s="111">
        <f>IF(RES_hhdet_tes!R155=0,"",RES_hhdet_tes!R155/RES_hhdet_fec!R155)</f>
        <v>0.69363216217787327</v>
      </c>
      <c r="S155" s="111">
        <f>IF(RES_hhdet_tes!S155=0,"",RES_hhdet_tes!S155/RES_hhdet_fec!S155)</f>
        <v>0.70411497777590648</v>
      </c>
      <c r="T155" s="111">
        <f>IF(RES_hhdet_tes!T155=0,"",RES_hhdet_tes!T155/RES_hhdet_fec!T155)</f>
        <v>0.71806921715651828</v>
      </c>
      <c r="U155" s="111">
        <f>IF(RES_hhdet_tes!U155=0,"",RES_hhdet_tes!U155/RES_hhdet_fec!U155)</f>
        <v>0.73115248053214243</v>
      </c>
      <c r="V155" s="111">
        <f>IF(RES_hhdet_tes!V155=0,"",RES_hhdet_tes!V155/RES_hhdet_fec!V155)</f>
        <v>0.74531655285088816</v>
      </c>
      <c r="W155" s="111">
        <f>IF(RES_hhdet_tes!W155=0,"",RES_hhdet_tes!W155/RES_hhdet_fec!W155)</f>
        <v>0.75859500867644603</v>
      </c>
      <c r="DA155" s="63" t="s">
        <v>2052</v>
      </c>
    </row>
    <row r="156" spans="1:105" ht="12" customHeight="1" x14ac:dyDescent="0.25">
      <c r="A156" s="108" t="s">
        <v>52</v>
      </c>
      <c r="B156" s="111">
        <f>IF(RES_hhdet_tes!B156=0,"",RES_hhdet_tes!B156/RES_hhdet_fec!B156)</f>
        <v>1</v>
      </c>
      <c r="C156" s="111">
        <f>IF(RES_hhdet_tes!C156=0,"",RES_hhdet_tes!C156/RES_hhdet_fec!C156)</f>
        <v>1</v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DA156" s="63" t="s">
        <v>2053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0.76787081485254138</v>
      </c>
      <c r="C157" s="124">
        <f>IF(RES_hhdet_tes!C157=0,"",RES_hhdet_tes!C157/RES_hhdet_fec!C157)</f>
        <v>0.77156725457673769</v>
      </c>
      <c r="D157" s="124">
        <f>IF(RES_hhdet_tes!D157=0,"",RES_hhdet_tes!D157/RES_hhdet_fec!D157)</f>
        <v>0.77545342431430353</v>
      </c>
      <c r="E157" s="124">
        <f>IF(RES_hhdet_tes!E157=0,"",RES_hhdet_tes!E157/RES_hhdet_fec!E157)</f>
        <v>0.77853389996323186</v>
      </c>
      <c r="F157" s="124">
        <f>IF(RES_hhdet_tes!F157=0,"",RES_hhdet_tes!F157/RES_hhdet_fec!F157)</f>
        <v>0.78113388594879296</v>
      </c>
      <c r="G157" s="124">
        <f>IF(RES_hhdet_tes!G157=0,"",RES_hhdet_tes!G157/RES_hhdet_fec!G157)</f>
        <v>0.78345014688236281</v>
      </c>
      <c r="H157" s="124">
        <f>IF(RES_hhdet_tes!H157=0,"",RES_hhdet_tes!H157/RES_hhdet_fec!H157)</f>
        <v>0.78573601006293958</v>
      </c>
      <c r="I157" s="124">
        <f>IF(RES_hhdet_tes!I157=0,"",RES_hhdet_tes!I157/RES_hhdet_fec!I157)</f>
        <v>0.78716483581009489</v>
      </c>
      <c r="J157" s="124">
        <f>IF(RES_hhdet_tes!J157=0,"",RES_hhdet_tes!J157/RES_hhdet_fec!J157)</f>
        <v>0.78836954159817796</v>
      </c>
      <c r="K157" s="124">
        <f>IF(RES_hhdet_tes!K157=0,"",RES_hhdet_tes!K157/RES_hhdet_fec!K157)</f>
        <v>0.79001717186825016</v>
      </c>
      <c r="L157" s="124">
        <f>IF(RES_hhdet_tes!L157=0,"",RES_hhdet_tes!L157/RES_hhdet_fec!L157)</f>
        <v>0.79170788715664486</v>
      </c>
      <c r="M157" s="124">
        <f>IF(RES_hhdet_tes!M157=0,"",RES_hhdet_tes!M157/RES_hhdet_fec!M157)</f>
        <v>0.79343941451782951</v>
      </c>
      <c r="N157" s="124">
        <f>IF(RES_hhdet_tes!N157=0,"",RES_hhdet_tes!N157/RES_hhdet_fec!N157)</f>
        <v>0.79535664404547368</v>
      </c>
      <c r="O157" s="124">
        <f>IF(RES_hhdet_tes!O157=0,"",RES_hhdet_tes!O157/RES_hhdet_fec!O157)</f>
        <v>0.79799658564593579</v>
      </c>
      <c r="P157" s="124">
        <f>IF(RES_hhdet_tes!P157=0,"",RES_hhdet_tes!P157/RES_hhdet_fec!P157)</f>
        <v>0.80072351387057006</v>
      </c>
      <c r="Q157" s="124">
        <f>IF(RES_hhdet_tes!Q157=0,"",RES_hhdet_tes!Q157/RES_hhdet_fec!Q157)</f>
        <v>0.8045740697692817</v>
      </c>
      <c r="R157" s="124">
        <f>IF(RES_hhdet_tes!R157=0,"",RES_hhdet_tes!R157/RES_hhdet_fec!R157)</f>
        <v>0.81026636759265036</v>
      </c>
      <c r="S157" s="124">
        <f>IF(RES_hhdet_tes!S157=0,"",RES_hhdet_tes!S157/RES_hhdet_fec!S157)</f>
        <v>0.81727159448387776</v>
      </c>
      <c r="T157" s="124">
        <f>IF(RES_hhdet_tes!T157=0,"",RES_hhdet_tes!T157/RES_hhdet_fec!T157)</f>
        <v>0.82727671864967633</v>
      </c>
      <c r="U157" s="124">
        <f>IF(RES_hhdet_tes!U157=0,"",RES_hhdet_tes!U157/RES_hhdet_fec!U157)</f>
        <v>0.83745850465851046</v>
      </c>
      <c r="V157" s="124">
        <f>IF(RES_hhdet_tes!V157=0,"",RES_hhdet_tes!V157/RES_hhdet_fec!V157)</f>
        <v>0.84847784094742329</v>
      </c>
      <c r="W157" s="124">
        <f>IF(RES_hhdet_tes!W157=0,"",RES_hhdet_tes!W157/RES_hhdet_fec!W157)</f>
        <v>0.85886495155393117</v>
      </c>
      <c r="DA157" s="130" t="s">
        <v>2054</v>
      </c>
    </row>
    <row r="158" spans="1:105" ht="12" customHeight="1" x14ac:dyDescent="0.25">
      <c r="A158" s="97" t="s">
        <v>50</v>
      </c>
      <c r="B158" s="111" t="str">
        <f>IF(RES_hhdet_tes!B158=0,"",RES_hhdet_tes!B158/RES_hhdet_fec!B158)</f>
        <v/>
      </c>
      <c r="C158" s="111" t="str">
        <f>IF(RES_hhdet_tes!C158=0,"",RES_hhdet_tes!C158/RES_hhdet_fec!C158)</f>
        <v/>
      </c>
      <c r="D158" s="111" t="str">
        <f>IF(RES_hhdet_tes!D158=0,"",RES_hhdet_tes!D158/RES_hhdet_fec!D158)</f>
        <v/>
      </c>
      <c r="E158" s="111" t="str">
        <f>IF(RES_hhdet_tes!E158=0,"",RES_hhdet_tes!E158/RES_hhdet_fec!E158)</f>
        <v/>
      </c>
      <c r="F158" s="111" t="str">
        <f>IF(RES_hhdet_tes!F158=0,"",RES_hhdet_tes!F158/RES_hhdet_fec!F158)</f>
        <v/>
      </c>
      <c r="G158" s="111" t="str">
        <f>IF(RES_hhdet_tes!G158=0,"",RES_hhdet_tes!G158/RES_hhdet_fec!G158)</f>
        <v/>
      </c>
      <c r="H158" s="111" t="str">
        <f>IF(RES_hhdet_tes!H158=0,"",RES_hhdet_tes!H158/RES_hhdet_fec!H158)</f>
        <v/>
      </c>
      <c r="I158" s="111" t="str">
        <f>IF(RES_hhdet_tes!I158=0,"",RES_hhdet_tes!I158/RES_hhdet_fec!I158)</f>
        <v/>
      </c>
      <c r="J158" s="111" t="str">
        <f>IF(RES_hhdet_tes!J158=0,"",RES_hhdet_tes!J158/RES_hhdet_fec!J158)</f>
        <v/>
      </c>
      <c r="K158" s="111" t="str">
        <f>IF(RES_hhdet_tes!K158=0,"",RES_hhdet_tes!K158/RES_hhdet_fec!K158)</f>
        <v/>
      </c>
      <c r="L158" s="111" t="str">
        <f>IF(RES_hhdet_tes!L158=0,"",RES_hhdet_tes!L158/RES_hhdet_fec!L158)</f>
        <v/>
      </c>
      <c r="M158" s="111" t="str">
        <f>IF(RES_hhdet_tes!M158=0,"",RES_hhdet_tes!M158/RES_hhdet_fec!M158)</f>
        <v/>
      </c>
      <c r="N158" s="111" t="str">
        <f>IF(RES_hhdet_tes!N158=0,"",RES_hhdet_tes!N158/RES_hhdet_fec!N158)</f>
        <v/>
      </c>
      <c r="O158" s="111" t="str">
        <f>IF(RES_hhdet_tes!O158=0,"",RES_hhdet_tes!O158/RES_hhdet_fec!O158)</f>
        <v/>
      </c>
      <c r="P158" s="111" t="str">
        <f>IF(RES_hhdet_tes!P158=0,"",RES_hhdet_tes!P158/RES_hhdet_fec!P158)</f>
        <v/>
      </c>
      <c r="Q158" s="111" t="str">
        <f>IF(RES_hhdet_tes!Q158=0,"",RES_hhdet_tes!Q158/RES_hhdet_fec!Q158)</f>
        <v/>
      </c>
      <c r="R158" s="111" t="str">
        <f>IF(RES_hhdet_tes!R158=0,"",RES_hhdet_tes!R158/RES_hhdet_fec!R158)</f>
        <v/>
      </c>
      <c r="S158" s="111" t="str">
        <f>IF(RES_hhdet_tes!S158=0,"",RES_hhdet_tes!S158/RES_hhdet_fec!S158)</f>
        <v/>
      </c>
      <c r="T158" s="111" t="str">
        <f>IF(RES_hhdet_tes!T158=0,"",RES_hhdet_tes!T158/RES_hhdet_fec!T158)</f>
        <v/>
      </c>
      <c r="U158" s="111" t="str">
        <f>IF(RES_hhdet_tes!U158=0,"",RES_hhdet_tes!U158/RES_hhdet_fec!U158)</f>
        <v/>
      </c>
      <c r="V158" s="111" t="str">
        <f>IF(RES_hhdet_tes!V158=0,"",RES_hhdet_tes!V158/RES_hhdet_fec!V158)</f>
        <v/>
      </c>
      <c r="W158" s="111" t="str">
        <f>IF(RES_hhdet_tes!W158=0,"",RES_hhdet_tes!W158/RES_hhdet_fec!W158)</f>
        <v/>
      </c>
      <c r="DA158" s="63" t="s">
        <v>2055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0.76787081485254138</v>
      </c>
      <c r="C159" s="45">
        <f>IF(RES_hhdet_tes!C159=0,"",RES_hhdet_tes!C159/RES_hhdet_fec!C159)</f>
        <v>0.77156725457673769</v>
      </c>
      <c r="D159" s="45">
        <f>IF(RES_hhdet_tes!D159=0,"",RES_hhdet_tes!D159/RES_hhdet_fec!D159)</f>
        <v>0.77545342431430353</v>
      </c>
      <c r="E159" s="45">
        <f>IF(RES_hhdet_tes!E159=0,"",RES_hhdet_tes!E159/RES_hhdet_fec!E159)</f>
        <v>0.77853389996323186</v>
      </c>
      <c r="F159" s="45">
        <f>IF(RES_hhdet_tes!F159=0,"",RES_hhdet_tes!F159/RES_hhdet_fec!F159)</f>
        <v>0.78113388594879296</v>
      </c>
      <c r="G159" s="45">
        <f>IF(RES_hhdet_tes!G159=0,"",RES_hhdet_tes!G159/RES_hhdet_fec!G159)</f>
        <v>0.78345014688236281</v>
      </c>
      <c r="H159" s="45">
        <f>IF(RES_hhdet_tes!H159=0,"",RES_hhdet_tes!H159/RES_hhdet_fec!H159)</f>
        <v>0.78573601006293958</v>
      </c>
      <c r="I159" s="45">
        <f>IF(RES_hhdet_tes!I159=0,"",RES_hhdet_tes!I159/RES_hhdet_fec!I159)</f>
        <v>0.78716483581009489</v>
      </c>
      <c r="J159" s="45">
        <f>IF(RES_hhdet_tes!J159=0,"",RES_hhdet_tes!J159/RES_hhdet_fec!J159)</f>
        <v>0.78836954159817796</v>
      </c>
      <c r="K159" s="45">
        <f>IF(RES_hhdet_tes!K159=0,"",RES_hhdet_tes!K159/RES_hhdet_fec!K159)</f>
        <v>0.79001717186825016</v>
      </c>
      <c r="L159" s="45">
        <f>IF(RES_hhdet_tes!L159=0,"",RES_hhdet_tes!L159/RES_hhdet_fec!L159)</f>
        <v>0.79170788715664486</v>
      </c>
      <c r="M159" s="45">
        <f>IF(RES_hhdet_tes!M159=0,"",RES_hhdet_tes!M159/RES_hhdet_fec!M159)</f>
        <v>0.79343941451782951</v>
      </c>
      <c r="N159" s="45">
        <f>IF(RES_hhdet_tes!N159=0,"",RES_hhdet_tes!N159/RES_hhdet_fec!N159)</f>
        <v>0.79535664404547368</v>
      </c>
      <c r="O159" s="45">
        <f>IF(RES_hhdet_tes!O159=0,"",RES_hhdet_tes!O159/RES_hhdet_fec!O159)</f>
        <v>0.79799658564593579</v>
      </c>
      <c r="P159" s="45">
        <f>IF(RES_hhdet_tes!P159=0,"",RES_hhdet_tes!P159/RES_hhdet_fec!P159)</f>
        <v>0.80072351387057006</v>
      </c>
      <c r="Q159" s="45">
        <f>IF(RES_hhdet_tes!Q159=0,"",RES_hhdet_tes!Q159/RES_hhdet_fec!Q159)</f>
        <v>0.8045740697692817</v>
      </c>
      <c r="R159" s="45">
        <f>IF(RES_hhdet_tes!R159=0,"",RES_hhdet_tes!R159/RES_hhdet_fec!R159)</f>
        <v>0.81026636759265036</v>
      </c>
      <c r="S159" s="45">
        <f>IF(RES_hhdet_tes!S159=0,"",RES_hhdet_tes!S159/RES_hhdet_fec!S159)</f>
        <v>0.81727159448387776</v>
      </c>
      <c r="T159" s="45">
        <f>IF(RES_hhdet_tes!T159=0,"",RES_hhdet_tes!T159/RES_hhdet_fec!T159)</f>
        <v>0.82727671864967633</v>
      </c>
      <c r="U159" s="45">
        <f>IF(RES_hhdet_tes!U159=0,"",RES_hhdet_tes!U159/RES_hhdet_fec!U159)</f>
        <v>0.83745850465851046</v>
      </c>
      <c r="V159" s="45">
        <f>IF(RES_hhdet_tes!V159=0,"",RES_hhdet_tes!V159/RES_hhdet_fec!V159)</f>
        <v>0.84847784094742329</v>
      </c>
      <c r="W159" s="45">
        <f>IF(RES_hhdet_tes!W159=0,"",RES_hhdet_tes!W159/RES_hhdet_fec!W159)</f>
        <v>0.85886495155393117</v>
      </c>
      <c r="DA159" s="60" t="s">
        <v>2056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0.65632559878097763</v>
      </c>
      <c r="C161" s="119">
        <f>IF(RES_hhdet_tes!C161=0,"",RES_hhdet_tes!C161/RES_hhdet_fec!C161)</f>
        <v>0.65687121174708096</v>
      </c>
      <c r="D161" s="119">
        <f>IF(RES_hhdet_tes!D161=0,"",RES_hhdet_tes!D161/RES_hhdet_fec!D161)</f>
        <v>0.65713681834275273</v>
      </c>
      <c r="E161" s="119">
        <f>IF(RES_hhdet_tes!E161=0,"",RES_hhdet_tes!E161/RES_hhdet_fec!E161)</f>
        <v>0.65757395976308786</v>
      </c>
      <c r="F161" s="119">
        <f>IF(RES_hhdet_tes!F161=0,"",RES_hhdet_tes!F161/RES_hhdet_fec!F161)</f>
        <v>0.65857287576180013</v>
      </c>
      <c r="G161" s="119">
        <f>IF(RES_hhdet_tes!G161=0,"",RES_hhdet_tes!G161/RES_hhdet_fec!G161)</f>
        <v>0.65996262279460005</v>
      </c>
      <c r="H161" s="119">
        <f>IF(RES_hhdet_tes!H161=0,"",RES_hhdet_tes!H161/RES_hhdet_fec!H161)</f>
        <v>0.66267520472459207</v>
      </c>
      <c r="I161" s="119">
        <f>IF(RES_hhdet_tes!I161=0,"",RES_hhdet_tes!I161/RES_hhdet_fec!I161)</f>
        <v>0.66739574061745355</v>
      </c>
      <c r="J161" s="119">
        <f>IF(RES_hhdet_tes!J161=0,"",RES_hhdet_tes!J161/RES_hhdet_fec!J161)</f>
        <v>0.67433599666007171</v>
      </c>
      <c r="K161" s="119">
        <f>IF(RES_hhdet_tes!K161=0,"",RES_hhdet_tes!K161/RES_hhdet_fec!K161)</f>
        <v>0.68366672381337057</v>
      </c>
      <c r="L161" s="119">
        <f>IF(RES_hhdet_tes!L161=0,"",RES_hhdet_tes!L161/RES_hhdet_fec!L161)</f>
        <v>0.69516520952408123</v>
      </c>
      <c r="M161" s="119">
        <f>IF(RES_hhdet_tes!M161=0,"",RES_hhdet_tes!M161/RES_hhdet_fec!M161)</f>
        <v>0.70936282978512311</v>
      </c>
      <c r="N161" s="119">
        <f>IF(RES_hhdet_tes!N161=0,"",RES_hhdet_tes!N161/RES_hhdet_fec!N161)</f>
        <v>0.72779442323019827</v>
      </c>
      <c r="O161" s="119">
        <f>IF(RES_hhdet_tes!O161=0,"",RES_hhdet_tes!O161/RES_hhdet_fec!O161)</f>
        <v>0.74431389624150268</v>
      </c>
      <c r="P161" s="119">
        <f>IF(RES_hhdet_tes!P161=0,"",RES_hhdet_tes!P161/RES_hhdet_fec!P161)</f>
        <v>0.74711249891770459</v>
      </c>
      <c r="Q161" s="119">
        <f>IF(RES_hhdet_tes!Q161=0,"",RES_hhdet_tes!Q161/RES_hhdet_fec!Q161)</f>
        <v>0.75235058804871791</v>
      </c>
      <c r="R161" s="119">
        <f>IF(RES_hhdet_tes!R161=0,"",RES_hhdet_tes!R161/RES_hhdet_fec!R161)</f>
        <v>0.75804517336416821</v>
      </c>
      <c r="S161" s="119">
        <f>IF(RES_hhdet_tes!S161=0,"",RES_hhdet_tes!S161/RES_hhdet_fec!S161)</f>
        <v>0.76793681714948148</v>
      </c>
      <c r="T161" s="119">
        <f>IF(RES_hhdet_tes!T161=0,"",RES_hhdet_tes!T161/RES_hhdet_fec!T161)</f>
        <v>0.77613818835411641</v>
      </c>
      <c r="U161" s="119">
        <f>IF(RES_hhdet_tes!U161=0,"",RES_hhdet_tes!U161/RES_hhdet_fec!U161)</f>
        <v>0.78542319370269353</v>
      </c>
      <c r="V161" s="119">
        <f>IF(RES_hhdet_tes!V161=0,"",RES_hhdet_tes!V161/RES_hhdet_fec!V161)</f>
        <v>0.79448776797943765</v>
      </c>
      <c r="W161" s="119">
        <f>IF(RES_hhdet_tes!W161=0,"",RES_hhdet_tes!W161/RES_hhdet_fec!W161)</f>
        <v>0.80659602421595444</v>
      </c>
      <c r="DA161" s="129" t="s">
        <v>2057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0.65770999420400134</v>
      </c>
      <c r="C162" s="124">
        <f>IF(RES_hhdet_tes!C162=0,"",RES_hhdet_tes!C162/RES_hhdet_fec!C162)</f>
        <v>0.65814117570092334</v>
      </c>
      <c r="D162" s="124">
        <f>IF(RES_hhdet_tes!D162=0,"",RES_hhdet_tes!D162/RES_hhdet_fec!D162)</f>
        <v>0.65818048733709145</v>
      </c>
      <c r="E162" s="124">
        <f>IF(RES_hhdet_tes!E162=0,"",RES_hhdet_tes!E162/RES_hhdet_fec!E162)</f>
        <v>0.65832236870052185</v>
      </c>
      <c r="F162" s="124">
        <f>IF(RES_hhdet_tes!F162=0,"",RES_hhdet_tes!F162/RES_hhdet_fec!F162)</f>
        <v>0.65908195566647287</v>
      </c>
      <c r="G162" s="124">
        <f>IF(RES_hhdet_tes!G162=0,"",RES_hhdet_tes!G162/RES_hhdet_fec!G162)</f>
        <v>0.66006808601951938</v>
      </c>
      <c r="H162" s="124">
        <f>IF(RES_hhdet_tes!H162=0,"",RES_hhdet_tes!H162/RES_hhdet_fec!H162)</f>
        <v>0.6624588638992589</v>
      </c>
      <c r="I162" s="124">
        <f>IF(RES_hhdet_tes!I162=0,"",RES_hhdet_tes!I162/RES_hhdet_fec!I162)</f>
        <v>0.66699794452011962</v>
      </c>
      <c r="J162" s="124">
        <f>IF(RES_hhdet_tes!J162=0,"",RES_hhdet_tes!J162/RES_hhdet_fec!J162)</f>
        <v>0.67423907781935788</v>
      </c>
      <c r="K162" s="124">
        <f>IF(RES_hhdet_tes!K162=0,"",RES_hhdet_tes!K162/RES_hhdet_fec!K162)</f>
        <v>0.68405342321812335</v>
      </c>
      <c r="L162" s="124">
        <f>IF(RES_hhdet_tes!L162=0,"",RES_hhdet_tes!L162/RES_hhdet_fec!L162)</f>
        <v>0.69586378951053895</v>
      </c>
      <c r="M162" s="124">
        <f>IF(RES_hhdet_tes!M162=0,"",RES_hhdet_tes!M162/RES_hhdet_fec!M162)</f>
        <v>0.71098793694552753</v>
      </c>
      <c r="N162" s="124">
        <f>IF(RES_hhdet_tes!N162=0,"",RES_hhdet_tes!N162/RES_hhdet_fec!N162)</f>
        <v>0.72992777427260325</v>
      </c>
      <c r="O162" s="124">
        <f>IF(RES_hhdet_tes!O162=0,"",RES_hhdet_tes!O162/RES_hhdet_fec!O162)</f>
        <v>0.74749562025570071</v>
      </c>
      <c r="P162" s="124">
        <f>IF(RES_hhdet_tes!P162=0,"",RES_hhdet_tes!P162/RES_hhdet_fec!P162)</f>
        <v>0.7503512179304821</v>
      </c>
      <c r="Q162" s="124">
        <f>IF(RES_hhdet_tes!Q162=0,"",RES_hhdet_tes!Q162/RES_hhdet_fec!Q162)</f>
        <v>0.75540787027088285</v>
      </c>
      <c r="R162" s="124">
        <f>IF(RES_hhdet_tes!R162=0,"",RES_hhdet_tes!R162/RES_hhdet_fec!R162)</f>
        <v>0.76111675638399134</v>
      </c>
      <c r="S162" s="124">
        <f>IF(RES_hhdet_tes!S162=0,"",RES_hhdet_tes!S162/RES_hhdet_fec!S162)</f>
        <v>0.77016537614850866</v>
      </c>
      <c r="T162" s="124">
        <f>IF(RES_hhdet_tes!T162=0,"",RES_hhdet_tes!T162/RES_hhdet_fec!T162)</f>
        <v>0.77820105586532429</v>
      </c>
      <c r="U162" s="124">
        <f>IF(RES_hhdet_tes!U162=0,"",RES_hhdet_tes!U162/RES_hhdet_fec!U162)</f>
        <v>0.78710816062337274</v>
      </c>
      <c r="V162" s="124">
        <f>IF(RES_hhdet_tes!V162=0,"",RES_hhdet_tes!V162/RES_hhdet_fec!V162)</f>
        <v>0.7957143344244082</v>
      </c>
      <c r="W162" s="124">
        <f>IF(RES_hhdet_tes!W162=0,"",RES_hhdet_tes!W162/RES_hhdet_fec!W162)</f>
        <v>0.80793067565829635</v>
      </c>
      <c r="DA162" s="130" t="s">
        <v>2058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0.65770999420400134</v>
      </c>
      <c r="C163" s="45">
        <f>IF(RES_hhdet_tes!C163=0,"",RES_hhdet_tes!C163/RES_hhdet_fec!C163)</f>
        <v>0.65814117570092334</v>
      </c>
      <c r="D163" s="45">
        <f>IF(RES_hhdet_tes!D163=0,"",RES_hhdet_tes!D163/RES_hhdet_fec!D163)</f>
        <v>0.65818048733709145</v>
      </c>
      <c r="E163" s="45">
        <f>IF(RES_hhdet_tes!E163=0,"",RES_hhdet_tes!E163/RES_hhdet_fec!E163)</f>
        <v>0.65832236870052185</v>
      </c>
      <c r="F163" s="45">
        <f>IF(RES_hhdet_tes!F163=0,"",RES_hhdet_tes!F163/RES_hhdet_fec!F163)</f>
        <v>0.65908195566647287</v>
      </c>
      <c r="G163" s="45">
        <f>IF(RES_hhdet_tes!G163=0,"",RES_hhdet_tes!G163/RES_hhdet_fec!G163)</f>
        <v>0.66006808601951938</v>
      </c>
      <c r="H163" s="45">
        <f>IF(RES_hhdet_tes!H163=0,"",RES_hhdet_tes!H163/RES_hhdet_fec!H163)</f>
        <v>0.6624588638992589</v>
      </c>
      <c r="I163" s="45">
        <f>IF(RES_hhdet_tes!I163=0,"",RES_hhdet_tes!I163/RES_hhdet_fec!I163)</f>
        <v>0.66699794452011962</v>
      </c>
      <c r="J163" s="45">
        <f>IF(RES_hhdet_tes!J163=0,"",RES_hhdet_tes!J163/RES_hhdet_fec!J163)</f>
        <v>0.67423907781935788</v>
      </c>
      <c r="K163" s="45">
        <f>IF(RES_hhdet_tes!K163=0,"",RES_hhdet_tes!K163/RES_hhdet_fec!K163)</f>
        <v>0.68405342321812335</v>
      </c>
      <c r="L163" s="45">
        <f>IF(RES_hhdet_tes!L163=0,"",RES_hhdet_tes!L163/RES_hhdet_fec!L163)</f>
        <v>0.69586378951053895</v>
      </c>
      <c r="M163" s="45">
        <f>IF(RES_hhdet_tes!M163=0,"",RES_hhdet_tes!M163/RES_hhdet_fec!M163)</f>
        <v>0.71098793694552753</v>
      </c>
      <c r="N163" s="45">
        <f>IF(RES_hhdet_tes!N163=0,"",RES_hhdet_tes!N163/RES_hhdet_fec!N163)</f>
        <v>0.72992777427260325</v>
      </c>
      <c r="O163" s="45">
        <f>IF(RES_hhdet_tes!O163=0,"",RES_hhdet_tes!O163/RES_hhdet_fec!O163)</f>
        <v>0.74749562025570071</v>
      </c>
      <c r="P163" s="45">
        <f>IF(RES_hhdet_tes!P163=0,"",RES_hhdet_tes!P163/RES_hhdet_fec!P163)</f>
        <v>0.7503512179304821</v>
      </c>
      <c r="Q163" s="45">
        <f>IF(RES_hhdet_tes!Q163=0,"",RES_hhdet_tes!Q163/RES_hhdet_fec!Q163)</f>
        <v>0.75540787027088285</v>
      </c>
      <c r="R163" s="45">
        <f>IF(RES_hhdet_tes!R163=0,"",RES_hhdet_tes!R163/RES_hhdet_fec!R163)</f>
        <v>0.76111675638399134</v>
      </c>
      <c r="S163" s="45">
        <f>IF(RES_hhdet_tes!S163=0,"",RES_hhdet_tes!S163/RES_hhdet_fec!S163)</f>
        <v>0.77016537614850866</v>
      </c>
      <c r="T163" s="45">
        <f>IF(RES_hhdet_tes!T163=0,"",RES_hhdet_tes!T163/RES_hhdet_fec!T163)</f>
        <v>0.77820105586532429</v>
      </c>
      <c r="U163" s="45">
        <f>IF(RES_hhdet_tes!U163=0,"",RES_hhdet_tes!U163/RES_hhdet_fec!U163)</f>
        <v>0.78710816062337274</v>
      </c>
      <c r="V163" s="45">
        <f>IF(RES_hhdet_tes!V163=0,"",RES_hhdet_tes!V163/RES_hhdet_fec!V163)</f>
        <v>0.7957143344244082</v>
      </c>
      <c r="W163" s="45">
        <f>IF(RES_hhdet_tes!W163=0,"",RES_hhdet_tes!W163/RES_hhdet_fec!W163)</f>
        <v>0.80793067565829635</v>
      </c>
      <c r="DA163" s="60" t="s">
        <v>2059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1.8998925920708363</v>
      </c>
      <c r="C164" s="124">
        <f>IF(RES_hhdet_tes!C164=0,"",RES_hhdet_tes!C164/RES_hhdet_fec!C164)</f>
        <v>1.979862046617513</v>
      </c>
      <c r="D164" s="124">
        <f>IF(RES_hhdet_tes!D164=0,"",RES_hhdet_tes!D164/RES_hhdet_fec!D164)</f>
        <v>2.0651757615219872</v>
      </c>
      <c r="E164" s="124">
        <f>IF(RES_hhdet_tes!E164=0,"",RES_hhdet_tes!E164/RES_hhdet_fec!E164)</f>
        <v>2.1037690290103321</v>
      </c>
      <c r="F164" s="124">
        <f>IF(RES_hhdet_tes!F164=0,"",RES_hhdet_tes!F164/RES_hhdet_fec!F164)</f>
        <v>2.1575909428200588</v>
      </c>
      <c r="G164" s="124">
        <f>IF(RES_hhdet_tes!G164=0,"",RES_hhdet_tes!G164/RES_hhdet_fec!G164)</f>
        <v>2.2603479261511179</v>
      </c>
      <c r="H164" s="124">
        <f>IF(RES_hhdet_tes!H164=0,"",RES_hhdet_tes!H164/RES_hhdet_fec!H164)</f>
        <v>2.5115196876306296</v>
      </c>
      <c r="I164" s="124">
        <f>IF(RES_hhdet_tes!I164=0,"",RES_hhdet_tes!I164/RES_hhdet_fec!I164)</f>
        <v>2.7402445507577808</v>
      </c>
      <c r="J164" s="124">
        <f>IF(RES_hhdet_tes!J164=0,"",RES_hhdet_tes!J164/RES_hhdet_fec!J164)</f>
        <v>2.8436782782082095</v>
      </c>
      <c r="K164" s="124">
        <f>IF(RES_hhdet_tes!K164=0,"",RES_hhdet_tes!K164/RES_hhdet_fec!K164)</f>
        <v>3.0586117817257228</v>
      </c>
      <c r="L164" s="124">
        <f>IF(RES_hhdet_tes!L164=0,"",RES_hhdet_tes!L164/RES_hhdet_fec!L164)</f>
        <v>3.2167089260839417</v>
      </c>
      <c r="M164" s="124">
        <f>IF(RES_hhdet_tes!M164=0,"",RES_hhdet_tes!M164/RES_hhdet_fec!M164)</f>
        <v>3.2947431507032414</v>
      </c>
      <c r="N164" s="124">
        <f>IF(RES_hhdet_tes!N164=0,"",RES_hhdet_tes!N164/RES_hhdet_fec!N164)</f>
        <v>3.4156911872705824</v>
      </c>
      <c r="O164" s="124">
        <f>IF(RES_hhdet_tes!O164=0,"",RES_hhdet_tes!O164/RES_hhdet_fec!O164)</f>
        <v>3.5285415490039922</v>
      </c>
      <c r="P164" s="124">
        <f>IF(RES_hhdet_tes!P164=0,"",RES_hhdet_tes!P164/RES_hhdet_fec!P164)</f>
        <v>3.6434429611532888</v>
      </c>
      <c r="Q164" s="124">
        <f>IF(RES_hhdet_tes!Q164=0,"",RES_hhdet_tes!Q164/RES_hhdet_fec!Q164)</f>
        <v>3.7298011762876024</v>
      </c>
      <c r="R164" s="124">
        <f>IF(RES_hhdet_tes!R164=0,"",RES_hhdet_tes!R164/RES_hhdet_fec!R164)</f>
        <v>3.8082918341720084</v>
      </c>
      <c r="S164" s="124">
        <f>IF(RES_hhdet_tes!S164=0,"",RES_hhdet_tes!S164/RES_hhdet_fec!S164)</f>
        <v>3.9171805733752647</v>
      </c>
      <c r="T164" s="124">
        <f>IF(RES_hhdet_tes!T164=0,"",RES_hhdet_tes!T164/RES_hhdet_fec!T164)</f>
        <v>4.0245169424933804</v>
      </c>
      <c r="U164" s="124">
        <f>IF(RES_hhdet_tes!U164=0,"",RES_hhdet_tes!U164/RES_hhdet_fec!U164)</f>
        <v>4.1322977231084685</v>
      </c>
      <c r="V164" s="124">
        <f>IF(RES_hhdet_tes!V164=0,"",RES_hhdet_tes!V164/RES_hhdet_fec!V164)</f>
        <v>4.2579652143503646</v>
      </c>
      <c r="W164" s="124">
        <f>IF(RES_hhdet_tes!W164=0,"",RES_hhdet_tes!W164/RES_hhdet_fec!W164)</f>
        <v>4.3508733373196851</v>
      </c>
      <c r="DA164" s="130" t="s">
        <v>2060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1.8998925920708363</v>
      </c>
      <c r="C165" s="111">
        <f>IF(RES_hhdet_tes!C165=0,"",RES_hhdet_tes!C165/RES_hhdet_fec!C165)</f>
        <v>1.979862046617513</v>
      </c>
      <c r="D165" s="111">
        <f>IF(RES_hhdet_tes!D165=0,"",RES_hhdet_tes!D165/RES_hhdet_fec!D165)</f>
        <v>2.0651757615219872</v>
      </c>
      <c r="E165" s="111">
        <f>IF(RES_hhdet_tes!E165=0,"",RES_hhdet_tes!E165/RES_hhdet_fec!E165)</f>
        <v>2.1037690290103321</v>
      </c>
      <c r="F165" s="111">
        <f>IF(RES_hhdet_tes!F165=0,"",RES_hhdet_tes!F165/RES_hhdet_fec!F165)</f>
        <v>2.1575909428200588</v>
      </c>
      <c r="G165" s="111">
        <f>IF(RES_hhdet_tes!G165=0,"",RES_hhdet_tes!G165/RES_hhdet_fec!G165)</f>
        <v>2.2603479261511179</v>
      </c>
      <c r="H165" s="111">
        <f>IF(RES_hhdet_tes!H165=0,"",RES_hhdet_tes!H165/RES_hhdet_fec!H165)</f>
        <v>2.5115196876306296</v>
      </c>
      <c r="I165" s="111">
        <f>IF(RES_hhdet_tes!I165=0,"",RES_hhdet_tes!I165/RES_hhdet_fec!I165)</f>
        <v>2.7402445507577808</v>
      </c>
      <c r="J165" s="111">
        <f>IF(RES_hhdet_tes!J165=0,"",RES_hhdet_tes!J165/RES_hhdet_fec!J165)</f>
        <v>2.8436782782082095</v>
      </c>
      <c r="K165" s="111">
        <f>IF(RES_hhdet_tes!K165=0,"",RES_hhdet_tes!K165/RES_hhdet_fec!K165)</f>
        <v>3.0586117817257228</v>
      </c>
      <c r="L165" s="111">
        <f>IF(RES_hhdet_tes!L165=0,"",RES_hhdet_tes!L165/RES_hhdet_fec!L165)</f>
        <v>3.2167089260839417</v>
      </c>
      <c r="M165" s="111">
        <f>IF(RES_hhdet_tes!M165=0,"",RES_hhdet_tes!M165/RES_hhdet_fec!M165)</f>
        <v>3.2947431507032414</v>
      </c>
      <c r="N165" s="111">
        <f>IF(RES_hhdet_tes!N165=0,"",RES_hhdet_tes!N165/RES_hhdet_fec!N165)</f>
        <v>3.4156911872705824</v>
      </c>
      <c r="O165" s="111">
        <f>IF(RES_hhdet_tes!O165=0,"",RES_hhdet_tes!O165/RES_hhdet_fec!O165)</f>
        <v>3.5285415490039922</v>
      </c>
      <c r="P165" s="111">
        <f>IF(RES_hhdet_tes!P165=0,"",RES_hhdet_tes!P165/RES_hhdet_fec!P165)</f>
        <v>3.6434429611532888</v>
      </c>
      <c r="Q165" s="111">
        <f>IF(RES_hhdet_tes!Q165=0,"",RES_hhdet_tes!Q165/RES_hhdet_fec!Q165)</f>
        <v>3.7298011762876024</v>
      </c>
      <c r="R165" s="111">
        <f>IF(RES_hhdet_tes!R165=0,"",RES_hhdet_tes!R165/RES_hhdet_fec!R165)</f>
        <v>3.8082918341720084</v>
      </c>
      <c r="S165" s="111">
        <f>IF(RES_hhdet_tes!S165=0,"",RES_hhdet_tes!S165/RES_hhdet_fec!S165)</f>
        <v>3.9171805733752647</v>
      </c>
      <c r="T165" s="111">
        <f>IF(RES_hhdet_tes!T165=0,"",RES_hhdet_tes!T165/RES_hhdet_fec!T165)</f>
        <v>4.0245169424933804</v>
      </c>
      <c r="U165" s="111">
        <f>IF(RES_hhdet_tes!U165=0,"",RES_hhdet_tes!U165/RES_hhdet_fec!U165)</f>
        <v>4.1322977231084685</v>
      </c>
      <c r="V165" s="111">
        <f>IF(RES_hhdet_tes!V165=0,"",RES_hhdet_tes!V165/RES_hhdet_fec!V165)</f>
        <v>4.2579652143503646</v>
      </c>
      <c r="W165" s="111">
        <f>IF(RES_hhdet_tes!W165=0,"",RES_hhdet_tes!W165/RES_hhdet_fec!W165)</f>
        <v>4.3508733373196851</v>
      </c>
      <c r="DA165" s="63" t="s">
        <v>2061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0.62162983600348676</v>
      </c>
      <c r="C166" s="124">
        <f>IF(RES_hhdet_tes!C166=0,"",RES_hhdet_tes!C166/RES_hhdet_fec!C166)</f>
        <v>0.62145721633088424</v>
      </c>
      <c r="D166" s="124">
        <f>IF(RES_hhdet_tes!D166=0,"",RES_hhdet_tes!D166/RES_hhdet_fec!D166)</f>
        <v>0.62426748047994518</v>
      </c>
      <c r="E166" s="124">
        <f>IF(RES_hhdet_tes!E166=0,"",RES_hhdet_tes!E166/RES_hhdet_fec!E166)</f>
        <v>0.62801142405311627</v>
      </c>
      <c r="F166" s="124">
        <f>IF(RES_hhdet_tes!F166=0,"",RES_hhdet_tes!F166/RES_hhdet_fec!F166)</f>
        <v>0.6319846085819395</v>
      </c>
      <c r="G166" s="124">
        <f>IF(RES_hhdet_tes!G166=0,"",RES_hhdet_tes!G166/RES_hhdet_fec!G166)</f>
        <v>0.63896978603880417</v>
      </c>
      <c r="H166" s="124">
        <f>IF(RES_hhdet_tes!H166=0,"",RES_hhdet_tes!H166/RES_hhdet_fec!H166)</f>
        <v>0.64617432076302439</v>
      </c>
      <c r="I166" s="124">
        <f>IF(RES_hhdet_tes!I166=0,"",RES_hhdet_tes!I166/RES_hhdet_fec!I166)</f>
        <v>0.65353617182980894</v>
      </c>
      <c r="J166" s="124">
        <f>IF(RES_hhdet_tes!J166=0,"",RES_hhdet_tes!J166/RES_hhdet_fec!J166)</f>
        <v>0.65613833813387135</v>
      </c>
      <c r="K166" s="124">
        <f>IF(RES_hhdet_tes!K166=0,"",RES_hhdet_tes!K166/RES_hhdet_fec!K166)</f>
        <v>0.65789198004805005</v>
      </c>
      <c r="L166" s="124">
        <f>IF(RES_hhdet_tes!L166=0,"",RES_hhdet_tes!L166/RES_hhdet_fec!L166)</f>
        <v>0.66125714873772912</v>
      </c>
      <c r="M166" s="124">
        <f>IF(RES_hhdet_tes!M166=0,"",RES_hhdet_tes!M166/RES_hhdet_fec!M166)</f>
        <v>0.66527248295420671</v>
      </c>
      <c r="N166" s="124">
        <f>IF(RES_hhdet_tes!N166=0,"",RES_hhdet_tes!N166/RES_hhdet_fec!N166)</f>
        <v>0.67141388097191412</v>
      </c>
      <c r="O166" s="124">
        <f>IF(RES_hhdet_tes!O166=0,"",RES_hhdet_tes!O166/RES_hhdet_fec!O166)</f>
        <v>0.67811969814198125</v>
      </c>
      <c r="P166" s="124">
        <f>IF(RES_hhdet_tes!P166=0,"",RES_hhdet_tes!P166/RES_hhdet_fec!P166)</f>
        <v>0.6840774235917888</v>
      </c>
      <c r="Q166" s="124">
        <f>IF(RES_hhdet_tes!Q166=0,"",RES_hhdet_tes!Q166/RES_hhdet_fec!Q166)</f>
        <v>0.69275657820011416</v>
      </c>
      <c r="R166" s="124">
        <f>IF(RES_hhdet_tes!R166=0,"",RES_hhdet_tes!R166/RES_hhdet_fec!R166)</f>
        <v>0.70294006900088057</v>
      </c>
      <c r="S166" s="124">
        <f>IF(RES_hhdet_tes!S166=0,"",RES_hhdet_tes!S166/RES_hhdet_fec!S166)</f>
        <v>0.71724988443463</v>
      </c>
      <c r="T166" s="124">
        <f>IF(RES_hhdet_tes!T166=0,"",RES_hhdet_tes!T166/RES_hhdet_fec!T166)</f>
        <v>0.7299253746352854</v>
      </c>
      <c r="U166" s="124">
        <f>IF(RES_hhdet_tes!U166=0,"",RES_hhdet_tes!U166/RES_hhdet_fec!U166)</f>
        <v>0.7440583190225456</v>
      </c>
      <c r="V166" s="124">
        <f>IF(RES_hhdet_tes!V166=0,"",RES_hhdet_tes!V166/RES_hhdet_fec!V166)</f>
        <v>0.75767551434109004</v>
      </c>
      <c r="W166" s="124">
        <f>IF(RES_hhdet_tes!W166=0,"",RES_hhdet_tes!W166/RES_hhdet_fec!W166)</f>
        <v>0.76923738765520744</v>
      </c>
      <c r="DA166" s="130" t="s">
        <v>2062</v>
      </c>
    </row>
    <row r="167" spans="1:105" ht="12" customHeight="1" x14ac:dyDescent="0.25">
      <c r="A167" s="97" t="s">
        <v>124</v>
      </c>
      <c r="B167" s="111" t="str">
        <f>IF(RES_hhdet_tes!B167=0,"",RES_hhdet_tes!B167/RES_hhdet_fec!B167)</f>
        <v/>
      </c>
      <c r="C167" s="111" t="str">
        <f>IF(RES_hhdet_tes!C167=0,"",RES_hhdet_tes!C167/RES_hhdet_fec!C167)</f>
        <v/>
      </c>
      <c r="D167" s="111">
        <f>IF(RES_hhdet_tes!D167=0,"",RES_hhdet_tes!D167/RES_hhdet_fec!D167)</f>
        <v>0.71009181788443121</v>
      </c>
      <c r="E167" s="111">
        <f>IF(RES_hhdet_tes!E167=0,"",RES_hhdet_tes!E167/RES_hhdet_fec!E167)</f>
        <v>0.71093084135609252</v>
      </c>
      <c r="F167" s="111">
        <f>IF(RES_hhdet_tes!F167=0,"",RES_hhdet_tes!F167/RES_hhdet_fec!F167)</f>
        <v>0.71179045710555422</v>
      </c>
      <c r="G167" s="111">
        <f>IF(RES_hhdet_tes!G167=0,"",RES_hhdet_tes!G167/RES_hhdet_fec!G167)</f>
        <v>0.71300841504871959</v>
      </c>
      <c r="H167" s="111">
        <f>IF(RES_hhdet_tes!H167=0,"",RES_hhdet_tes!H167/RES_hhdet_fec!H167)</f>
        <v>0.7141792239587913</v>
      </c>
      <c r="I167" s="111">
        <f>IF(RES_hhdet_tes!I167=0,"",RES_hhdet_tes!I167/RES_hhdet_fec!I167)</f>
        <v>0.71529419018266727</v>
      </c>
      <c r="J167" s="111">
        <f>IF(RES_hhdet_tes!J167=0,"",RES_hhdet_tes!J167/RES_hhdet_fec!J167)</f>
        <v>0.71665696217388852</v>
      </c>
      <c r="K167" s="111">
        <f>IF(RES_hhdet_tes!K167=0,"",RES_hhdet_tes!K167/RES_hhdet_fec!K167)</f>
        <v>0.71853750393523086</v>
      </c>
      <c r="L167" s="111">
        <f>IF(RES_hhdet_tes!L167=0,"",RES_hhdet_tes!L167/RES_hhdet_fec!L167)</f>
        <v>0.72193055498937253</v>
      </c>
      <c r="M167" s="111">
        <f>IF(RES_hhdet_tes!M167=0,"",RES_hhdet_tes!M167/RES_hhdet_fec!M167)</f>
        <v>0.72699429571348595</v>
      </c>
      <c r="N167" s="111">
        <f>IF(RES_hhdet_tes!N167=0,"",RES_hhdet_tes!N167/RES_hhdet_fec!N167)</f>
        <v>0.73741528045218108</v>
      </c>
      <c r="O167" s="111">
        <f>IF(RES_hhdet_tes!O167=0,"",RES_hhdet_tes!O167/RES_hhdet_fec!O167)</f>
        <v>0.75075444402376657</v>
      </c>
      <c r="P167" s="111">
        <f>IF(RES_hhdet_tes!P167=0,"",RES_hhdet_tes!P167/RES_hhdet_fec!P167)</f>
        <v>0.76309563917465084</v>
      </c>
      <c r="Q167" s="111">
        <f>IF(RES_hhdet_tes!Q167=0,"",RES_hhdet_tes!Q167/RES_hhdet_fec!Q167)</f>
        <v>0.7682171300422368</v>
      </c>
      <c r="R167" s="111">
        <f>IF(RES_hhdet_tes!R167=0,"",RES_hhdet_tes!R167/RES_hhdet_fec!R167)</f>
        <v>0.77988464344843555</v>
      </c>
      <c r="S167" s="111">
        <f>IF(RES_hhdet_tes!S167=0,"",RES_hhdet_tes!S167/RES_hhdet_fec!S167)</f>
        <v>0.79750247404188146</v>
      </c>
      <c r="T167" s="111">
        <f>IF(RES_hhdet_tes!T167=0,"",RES_hhdet_tes!T167/RES_hhdet_fec!T167)</f>
        <v>0.81949204659915642</v>
      </c>
      <c r="U167" s="111">
        <f>IF(RES_hhdet_tes!U167=0,"",RES_hhdet_tes!U167/RES_hhdet_fec!U167)</f>
        <v>0.84600513106118391</v>
      </c>
      <c r="V167" s="111">
        <f>IF(RES_hhdet_tes!V167=0,"",RES_hhdet_tes!V167/RES_hhdet_fec!V167)</f>
        <v>0.87177931822599741</v>
      </c>
      <c r="W167" s="111">
        <f>IF(RES_hhdet_tes!W167=0,"",RES_hhdet_tes!W167/RES_hhdet_fec!W167)</f>
        <v>0.89092119729533126</v>
      </c>
      <c r="DA167" s="63" t="s">
        <v>2063</v>
      </c>
    </row>
    <row r="168" spans="1:105" ht="12" customHeight="1" x14ac:dyDescent="0.25">
      <c r="A168" s="97" t="s">
        <v>123</v>
      </c>
      <c r="B168" s="111" t="str">
        <f>IF(RES_hhdet_tes!B168=0,"",RES_hhdet_tes!B168/RES_hhdet_fec!B168)</f>
        <v/>
      </c>
      <c r="C168" s="111" t="str">
        <f>IF(RES_hhdet_tes!C168=0,"",RES_hhdet_tes!C168/RES_hhdet_fec!C168)</f>
        <v/>
      </c>
      <c r="D168" s="111">
        <f>IF(RES_hhdet_tes!D168=0,"",RES_hhdet_tes!D168/RES_hhdet_fec!D168)</f>
        <v>0.78145957376109831</v>
      </c>
      <c r="E168" s="111">
        <f>IF(RES_hhdet_tes!E168=0,"",RES_hhdet_tes!E168/RES_hhdet_fec!E168)</f>
        <v>0.78935394733757847</v>
      </c>
      <c r="F168" s="111">
        <f>IF(RES_hhdet_tes!F168=0,"",RES_hhdet_tes!F168/RES_hhdet_fec!F168)</f>
        <v>0.78842970563881498</v>
      </c>
      <c r="G168" s="111">
        <f>IF(RES_hhdet_tes!G168=0,"",RES_hhdet_tes!G168/RES_hhdet_fec!G168)</f>
        <v>0.80456897717135079</v>
      </c>
      <c r="H168" s="111">
        <f>IF(RES_hhdet_tes!H168=0,"",RES_hhdet_tes!H168/RES_hhdet_fec!H168)</f>
        <v>0.79894628060120787</v>
      </c>
      <c r="I168" s="111">
        <f>IF(RES_hhdet_tes!I168=0,"",RES_hhdet_tes!I168/RES_hhdet_fec!I168)</f>
        <v>0.8036873099122519</v>
      </c>
      <c r="J168" s="111">
        <f>IF(RES_hhdet_tes!J168=0,"",RES_hhdet_tes!J168/RES_hhdet_fec!J168)</f>
        <v>0.80623311488489924</v>
      </c>
      <c r="K168" s="111">
        <f>IF(RES_hhdet_tes!K168=0,"",RES_hhdet_tes!K168/RES_hhdet_fec!K168)</f>
        <v>0.80624570346843261</v>
      </c>
      <c r="L168" s="111">
        <f>IF(RES_hhdet_tes!L168=0,"",RES_hhdet_tes!L168/RES_hhdet_fec!L168)</f>
        <v>0.81346617878058747</v>
      </c>
      <c r="M168" s="111">
        <f>IF(RES_hhdet_tes!M168=0,"",RES_hhdet_tes!M168/RES_hhdet_fec!M168)</f>
        <v>0.81841534062983479</v>
      </c>
      <c r="N168" s="111">
        <f>IF(RES_hhdet_tes!N168=0,"",RES_hhdet_tes!N168/RES_hhdet_fec!N168)</f>
        <v>0.82439627538083016</v>
      </c>
      <c r="O168" s="111">
        <f>IF(RES_hhdet_tes!O168=0,"",RES_hhdet_tes!O168/RES_hhdet_fec!O168)</f>
        <v>0.81857947716808555</v>
      </c>
      <c r="P168" s="111">
        <f>IF(RES_hhdet_tes!P168=0,"",RES_hhdet_tes!P168/RES_hhdet_fec!P168)</f>
        <v>0.83073852247899482</v>
      </c>
      <c r="Q168" s="111">
        <f>IF(RES_hhdet_tes!Q168=0,"",RES_hhdet_tes!Q168/RES_hhdet_fec!Q168)</f>
        <v>0.83034283775964823</v>
      </c>
      <c r="R168" s="111">
        <f>IF(RES_hhdet_tes!R168=0,"",RES_hhdet_tes!R168/RES_hhdet_fec!R168)</f>
        <v>0.82352962734225676</v>
      </c>
      <c r="S168" s="111">
        <f>IF(RES_hhdet_tes!S168=0,"",RES_hhdet_tes!S168/RES_hhdet_fec!S168)</f>
        <v>0.83483652874588443</v>
      </c>
      <c r="T168" s="111">
        <f>IF(RES_hhdet_tes!T168=0,"",RES_hhdet_tes!T168/RES_hhdet_fec!T168)</f>
        <v>0.84062984613418379</v>
      </c>
      <c r="U168" s="111">
        <f>IF(RES_hhdet_tes!U168=0,"",RES_hhdet_tes!U168/RES_hhdet_fec!U168)</f>
        <v>0.86153737590920276</v>
      </c>
      <c r="V168" s="111">
        <f>IF(RES_hhdet_tes!V168=0,"",RES_hhdet_tes!V168/RES_hhdet_fec!V168)</f>
        <v>0.86215315257784231</v>
      </c>
      <c r="W168" s="111">
        <f>IF(RES_hhdet_tes!W168=0,"",RES_hhdet_tes!W168/RES_hhdet_fec!W168)</f>
        <v>0.93671484220302792</v>
      </c>
      <c r="DA168" s="63" t="s">
        <v>2064</v>
      </c>
    </row>
    <row r="169" spans="1:105" ht="12" customHeight="1" x14ac:dyDescent="0.25">
      <c r="A169" s="100" t="s">
        <v>50</v>
      </c>
      <c r="B169" s="112" t="str">
        <f>IF(RES_hhdet_tes!B169=0,"",RES_hhdet_tes!B169/RES_hhdet_fec!B169)</f>
        <v/>
      </c>
      <c r="C169" s="112" t="str">
        <f>IF(RES_hhdet_tes!C169=0,"",RES_hhdet_tes!C169/RES_hhdet_fec!C169)</f>
        <v/>
      </c>
      <c r="D169" s="112">
        <f>IF(RES_hhdet_tes!D169=0,"",RES_hhdet_tes!D169/RES_hhdet_fec!D169)</f>
        <v>0.71009181788443121</v>
      </c>
      <c r="E169" s="112">
        <f>IF(RES_hhdet_tes!E169=0,"",RES_hhdet_tes!E169/RES_hhdet_fec!E169)</f>
        <v>0.71104387472816022</v>
      </c>
      <c r="F169" s="112">
        <f>IF(RES_hhdet_tes!F169=0,"",RES_hhdet_tes!F169/RES_hhdet_fec!F169)</f>
        <v>0.71104387472816011</v>
      </c>
      <c r="G169" s="112">
        <f>IF(RES_hhdet_tes!G169=0,"",RES_hhdet_tes!G169/RES_hhdet_fec!G169)</f>
        <v>0.71273288142837132</v>
      </c>
      <c r="H169" s="112">
        <f>IF(RES_hhdet_tes!H169=0,"",RES_hhdet_tes!H169/RES_hhdet_fec!H169)</f>
        <v>0.71273288142837155</v>
      </c>
      <c r="I169" s="112">
        <f>IF(RES_hhdet_tes!I169=0,"",RES_hhdet_tes!I169/RES_hhdet_fec!I169)</f>
        <v>0.71611295517802753</v>
      </c>
      <c r="J169" s="112">
        <f>IF(RES_hhdet_tes!J169=0,"",RES_hhdet_tes!J169/RES_hhdet_fec!J169)</f>
        <v>0.71748518135484696</v>
      </c>
      <c r="K169" s="112">
        <f>IF(RES_hhdet_tes!K169=0,"",RES_hhdet_tes!K169/RES_hhdet_fec!K169)</f>
        <v>0.7189823674475404</v>
      </c>
      <c r="L169" s="112">
        <f>IF(RES_hhdet_tes!L169=0,"",RES_hhdet_tes!L169/RES_hhdet_fec!L169)</f>
        <v>0.72313916102278464</v>
      </c>
      <c r="M169" s="112">
        <f>IF(RES_hhdet_tes!M169=0,"",RES_hhdet_tes!M169/RES_hhdet_fec!M169)</f>
        <v>0.7262926996567588</v>
      </c>
      <c r="N169" s="112">
        <f>IF(RES_hhdet_tes!N169=0,"",RES_hhdet_tes!N169/RES_hhdet_fec!N169)</f>
        <v>0.73321952674430901</v>
      </c>
      <c r="O169" s="112">
        <f>IF(RES_hhdet_tes!O169=0,"",RES_hhdet_tes!O169/RES_hhdet_fec!O169)</f>
        <v>0.73566259464918016</v>
      </c>
      <c r="P169" s="112">
        <f>IF(RES_hhdet_tes!P169=0,"",RES_hhdet_tes!P169/RES_hhdet_fec!P169)</f>
        <v>0.75207959549748959</v>
      </c>
      <c r="Q169" s="112">
        <f>IF(RES_hhdet_tes!Q169=0,"",RES_hhdet_tes!Q169/RES_hhdet_fec!Q169)</f>
        <v>0.75942144721514071</v>
      </c>
      <c r="R169" s="112">
        <f>IF(RES_hhdet_tes!R169=0,"",RES_hhdet_tes!R169/RES_hhdet_fec!R169)</f>
        <v>0.75942144721514071</v>
      </c>
      <c r="S169" s="112">
        <f>IF(RES_hhdet_tes!S169=0,"",RES_hhdet_tes!S169/RES_hhdet_fec!S169)</f>
        <v>0.76887354195840829</v>
      </c>
      <c r="T169" s="112">
        <f>IF(RES_hhdet_tes!T169=0,"",RES_hhdet_tes!T169/RES_hhdet_fec!T169)</f>
        <v>0.78315982923512883</v>
      </c>
      <c r="U169" s="112">
        <f>IF(RES_hhdet_tes!U169=0,"",RES_hhdet_tes!U169/RES_hhdet_fec!U169)</f>
        <v>0.81092032651002566</v>
      </c>
      <c r="V169" s="112">
        <f>IF(RES_hhdet_tes!V169=0,"",RES_hhdet_tes!V169/RES_hhdet_fec!V169)</f>
        <v>0.81092032651002566</v>
      </c>
      <c r="W169" s="112">
        <f>IF(RES_hhdet_tes!W169=0,"",RES_hhdet_tes!W169/RES_hhdet_fec!W169)</f>
        <v>0.9135509686098644</v>
      </c>
      <c r="DA169" s="131" t="s">
        <v>2065</v>
      </c>
    </row>
    <row r="170" spans="1:105" ht="12" customHeight="1" x14ac:dyDescent="0.25">
      <c r="A170" s="103" t="s">
        <v>52</v>
      </c>
      <c r="B170" s="113" t="str">
        <f>IF(RES_hhdet_tes!B170=0,"",RES_hhdet_tes!B170/RES_hhdet_fec!B170)</f>
        <v/>
      </c>
      <c r="C170" s="113" t="str">
        <f>IF(RES_hhdet_tes!C170=0,"",RES_hhdet_tes!C170/RES_hhdet_fec!C170)</f>
        <v/>
      </c>
      <c r="D170" s="113">
        <f>IF(RES_hhdet_tes!D170=0,"",RES_hhdet_tes!D170/RES_hhdet_fec!D170)</f>
        <v>1</v>
      </c>
      <c r="E170" s="113">
        <f>IF(RES_hhdet_tes!E170=0,"",RES_hhdet_tes!E170/RES_hhdet_fec!E170)</f>
        <v>1</v>
      </c>
      <c r="F170" s="113">
        <f>IF(RES_hhdet_tes!F170=0,"",RES_hhdet_tes!F170/RES_hhdet_fec!F170)</f>
        <v>1</v>
      </c>
      <c r="G170" s="113">
        <f>IF(RES_hhdet_tes!G170=0,"",RES_hhdet_tes!G170/RES_hhdet_fec!G170)</f>
        <v>1</v>
      </c>
      <c r="H170" s="113">
        <f>IF(RES_hhdet_tes!H170=0,"",RES_hhdet_tes!H170/RES_hhdet_fec!H170)</f>
        <v>1</v>
      </c>
      <c r="I170" s="113">
        <f>IF(RES_hhdet_tes!I170=0,"",RES_hhdet_tes!I170/RES_hhdet_fec!I170)</f>
        <v>1</v>
      </c>
      <c r="J170" s="113">
        <f>IF(RES_hhdet_tes!J170=0,"",RES_hhdet_tes!J170/RES_hhdet_fec!J170)</f>
        <v>1</v>
      </c>
      <c r="K170" s="113">
        <f>IF(RES_hhdet_tes!K170=0,"",RES_hhdet_tes!K170/RES_hhdet_fec!K170)</f>
        <v>1</v>
      </c>
      <c r="L170" s="113">
        <f>IF(RES_hhdet_tes!L170=0,"",RES_hhdet_tes!L170/RES_hhdet_fec!L170)</f>
        <v>1</v>
      </c>
      <c r="M170" s="113">
        <f>IF(RES_hhdet_tes!M170=0,"",RES_hhdet_tes!M170/RES_hhdet_fec!M170)</f>
        <v>1</v>
      </c>
      <c r="N170" s="113">
        <f>IF(RES_hhdet_tes!N170=0,"",RES_hhdet_tes!N170/RES_hhdet_fec!N170)</f>
        <v>1</v>
      </c>
      <c r="O170" s="113">
        <f>IF(RES_hhdet_tes!O170=0,"",RES_hhdet_tes!O170/RES_hhdet_fec!O170)</f>
        <v>1</v>
      </c>
      <c r="P170" s="113">
        <f>IF(RES_hhdet_tes!P170=0,"",RES_hhdet_tes!P170/RES_hhdet_fec!P170)</f>
        <v>1</v>
      </c>
      <c r="Q170" s="113">
        <f>IF(RES_hhdet_tes!Q170=0,"",RES_hhdet_tes!Q170/RES_hhdet_fec!Q170)</f>
        <v>1</v>
      </c>
      <c r="R170" s="113">
        <f>IF(RES_hhdet_tes!R170=0,"",RES_hhdet_tes!R170/RES_hhdet_fec!R170)</f>
        <v>1</v>
      </c>
      <c r="S170" s="113">
        <f>IF(RES_hhdet_tes!S170=0,"",RES_hhdet_tes!S170/RES_hhdet_fec!S170)</f>
        <v>1</v>
      </c>
      <c r="T170" s="113">
        <f>IF(RES_hhdet_tes!T170=0,"",RES_hhdet_tes!T170/RES_hhdet_fec!T170)</f>
        <v>1</v>
      </c>
      <c r="U170" s="113">
        <f>IF(RES_hhdet_tes!U170=0,"",RES_hhdet_tes!U170/RES_hhdet_fec!U170)</f>
        <v>1</v>
      </c>
      <c r="V170" s="113">
        <f>IF(RES_hhdet_tes!V170=0,"",RES_hhdet_tes!V170/RES_hhdet_fec!V170)</f>
        <v>1</v>
      </c>
      <c r="W170" s="113">
        <f>IF(RES_hhdet_tes!W170=0,"",RES_hhdet_tes!W170/RES_hhdet_fec!W170)</f>
        <v>1</v>
      </c>
      <c r="DA170" s="132" t="s">
        <v>2066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0.612597256622334</v>
      </c>
      <c r="C171" s="112">
        <f>IF(RES_hhdet_tes!C171=0,"",RES_hhdet_tes!C171/RES_hhdet_fec!C171)</f>
        <v>0.61469740739567469</v>
      </c>
      <c r="D171" s="112">
        <f>IF(RES_hhdet_tes!D171=0,"",RES_hhdet_tes!D171/RES_hhdet_fec!D171)</f>
        <v>0.61694070237303955</v>
      </c>
      <c r="E171" s="112">
        <f>IF(RES_hhdet_tes!E171=0,"",RES_hhdet_tes!E171/RES_hhdet_fec!E171)</f>
        <v>0.620062401477117</v>
      </c>
      <c r="F171" s="112">
        <f>IF(RES_hhdet_tes!F171=0,"",RES_hhdet_tes!F171/RES_hhdet_fec!F171)</f>
        <v>0.62429724610670756</v>
      </c>
      <c r="G171" s="112">
        <f>IF(RES_hhdet_tes!G171=0,"",RES_hhdet_tes!G171/RES_hhdet_fec!G171)</f>
        <v>0.62977275563994783</v>
      </c>
      <c r="H171" s="112">
        <f>IF(RES_hhdet_tes!H171=0,"",RES_hhdet_tes!H171/RES_hhdet_fec!H171)</f>
        <v>0.6373587475303707</v>
      </c>
      <c r="I171" s="112">
        <f>IF(RES_hhdet_tes!I171=0,"",RES_hhdet_tes!I171/RES_hhdet_fec!I171)</f>
        <v>0.64115162484069965</v>
      </c>
      <c r="J171" s="112">
        <f>IF(RES_hhdet_tes!J171=0,"",RES_hhdet_tes!J171/RES_hhdet_fec!J171)</f>
        <v>0.64245344110496572</v>
      </c>
      <c r="K171" s="112">
        <f>IF(RES_hhdet_tes!K171=0,"",RES_hhdet_tes!K171/RES_hhdet_fec!K171)</f>
        <v>0.64471101086324534</v>
      </c>
      <c r="L171" s="112">
        <f>IF(RES_hhdet_tes!L171=0,"",RES_hhdet_tes!L171/RES_hhdet_fec!L171)</f>
        <v>0.64719818554914166</v>
      </c>
      <c r="M171" s="112">
        <f>IF(RES_hhdet_tes!M171=0,"",RES_hhdet_tes!M171/RES_hhdet_fec!M171)</f>
        <v>0.65104659813807586</v>
      </c>
      <c r="N171" s="112">
        <f>IF(RES_hhdet_tes!N171=0,"",RES_hhdet_tes!N171/RES_hhdet_fec!N171)</f>
        <v>0.65737480583314212</v>
      </c>
      <c r="O171" s="112">
        <f>IF(RES_hhdet_tes!O171=0,"",RES_hhdet_tes!O171/RES_hhdet_fec!O171)</f>
        <v>0.66572957893534224</v>
      </c>
      <c r="P171" s="112">
        <f>IF(RES_hhdet_tes!P171=0,"",RES_hhdet_tes!P171/RES_hhdet_fec!P171)</f>
        <v>0.67152849030627215</v>
      </c>
      <c r="Q171" s="112">
        <f>IF(RES_hhdet_tes!Q171=0,"",RES_hhdet_tes!Q171/RES_hhdet_fec!Q171)</f>
        <v>0.68101696410846968</v>
      </c>
      <c r="R171" s="112">
        <f>IF(RES_hhdet_tes!R171=0,"",RES_hhdet_tes!R171/RES_hhdet_fec!R171)</f>
        <v>0.69272906344016782</v>
      </c>
      <c r="S171" s="112">
        <f>IF(RES_hhdet_tes!S171=0,"",RES_hhdet_tes!S171/RES_hhdet_fec!S171)</f>
        <v>0.70737014624281225</v>
      </c>
      <c r="T171" s="112">
        <f>IF(RES_hhdet_tes!T171=0,"",RES_hhdet_tes!T171/RES_hhdet_fec!T171)</f>
        <v>0.72154301822064293</v>
      </c>
      <c r="U171" s="112">
        <f>IF(RES_hhdet_tes!U171=0,"",RES_hhdet_tes!U171/RES_hhdet_fec!U171)</f>
        <v>0.73633168977893781</v>
      </c>
      <c r="V171" s="112">
        <f>IF(RES_hhdet_tes!V171=0,"",RES_hhdet_tes!V171/RES_hhdet_fec!V171)</f>
        <v>0.75014907465886049</v>
      </c>
      <c r="W171" s="112">
        <f>IF(RES_hhdet_tes!W171=0,"",RES_hhdet_tes!W171/RES_hhdet_fec!W171)</f>
        <v>0.76254167022405928</v>
      </c>
      <c r="DA171" s="131" t="s">
        <v>2067</v>
      </c>
    </row>
    <row r="172" spans="1:105" ht="12" customHeight="1" x14ac:dyDescent="0.25">
      <c r="A172" s="107" t="s">
        <v>121</v>
      </c>
      <c r="B172" s="113">
        <f>IF(RES_hhdet_tes!B172=0,"",RES_hhdet_tes!B172/RES_hhdet_fec!B172)</f>
        <v>0.72466343538855016</v>
      </c>
      <c r="C172" s="113">
        <f>IF(RES_hhdet_tes!C172=0,"",RES_hhdet_tes!C172/RES_hhdet_fec!C172)</f>
        <v>0.69531927843093666</v>
      </c>
      <c r="D172" s="113">
        <f>IF(RES_hhdet_tes!D172=0,"",RES_hhdet_tes!D172/RES_hhdet_fec!D172)</f>
        <v>0.70204966894853416</v>
      </c>
      <c r="E172" s="113">
        <f>IF(RES_hhdet_tes!E172=0,"",RES_hhdet_tes!E172/RES_hhdet_fec!E172)</f>
        <v>0.71337880133460363</v>
      </c>
      <c r="F172" s="113">
        <f>IF(RES_hhdet_tes!F172=0,"",RES_hhdet_tes!F172/RES_hhdet_fec!F172)</f>
        <v>0.71553783887938827</v>
      </c>
      <c r="G172" s="113">
        <f>IF(RES_hhdet_tes!G172=0,"",RES_hhdet_tes!G172/RES_hhdet_fec!G172)</f>
        <v>0.738526990776468</v>
      </c>
      <c r="H172" s="113">
        <f>IF(RES_hhdet_tes!H172=0,"",RES_hhdet_tes!H172/RES_hhdet_fec!H172)</f>
        <v>0.7379992293495119</v>
      </c>
      <c r="I172" s="113">
        <f>IF(RES_hhdet_tes!I172=0,"",RES_hhdet_tes!I172/RES_hhdet_fec!I172)</f>
        <v>0.74496988809265674</v>
      </c>
      <c r="J172" s="113">
        <f>IF(RES_hhdet_tes!J172=0,"",RES_hhdet_tes!J172/RES_hhdet_fec!J172)</f>
        <v>0.74796884712824452</v>
      </c>
      <c r="K172" s="113">
        <f>IF(RES_hhdet_tes!K172=0,"",RES_hhdet_tes!K172/RES_hhdet_fec!K172)</f>
        <v>0.74769327286223164</v>
      </c>
      <c r="L172" s="113">
        <f>IF(RES_hhdet_tes!L172=0,"",RES_hhdet_tes!L172/RES_hhdet_fec!L172)</f>
        <v>0.75429755139458821</v>
      </c>
      <c r="M172" s="113">
        <f>IF(RES_hhdet_tes!M172=0,"",RES_hhdet_tes!M172/RES_hhdet_fec!M172)</f>
        <v>0.7596313613171275</v>
      </c>
      <c r="N172" s="113">
        <f>IF(RES_hhdet_tes!N172=0,"",RES_hhdet_tes!N172/RES_hhdet_fec!N172)</f>
        <v>0.76503699969458261</v>
      </c>
      <c r="O172" s="113">
        <f>IF(RES_hhdet_tes!O172=0,"",RES_hhdet_tes!O172/RES_hhdet_fec!O172)</f>
        <v>0.76237019686018281</v>
      </c>
      <c r="P172" s="113">
        <f>IF(RES_hhdet_tes!P172=0,"",RES_hhdet_tes!P172/RES_hhdet_fec!P172)</f>
        <v>0.76804598631886134</v>
      </c>
      <c r="Q172" s="113">
        <f>IF(RES_hhdet_tes!Q172=0,"",RES_hhdet_tes!Q172/RES_hhdet_fec!Q172)</f>
        <v>0.77132433279759527</v>
      </c>
      <c r="R172" s="113">
        <f>IF(RES_hhdet_tes!R172=0,"",RES_hhdet_tes!R172/RES_hhdet_fec!R172)</f>
        <v>0.77143453810047746</v>
      </c>
      <c r="S172" s="113">
        <f>IF(RES_hhdet_tes!S172=0,"",RES_hhdet_tes!S172/RES_hhdet_fec!S172)</f>
        <v>0.78530268962196736</v>
      </c>
      <c r="T172" s="113">
        <f>IF(RES_hhdet_tes!T172=0,"",RES_hhdet_tes!T172/RES_hhdet_fec!T172)</f>
        <v>0.78862337690927609</v>
      </c>
      <c r="U172" s="113">
        <f>IF(RES_hhdet_tes!U172=0,"",RES_hhdet_tes!U172/RES_hhdet_fec!U172)</f>
        <v>0.79868577086144099</v>
      </c>
      <c r="V172" s="113">
        <f>IF(RES_hhdet_tes!V172=0,"",RES_hhdet_tes!V172/RES_hhdet_fec!V172)</f>
        <v>0.81117882912136752</v>
      </c>
      <c r="W172" s="113">
        <f>IF(RES_hhdet_tes!W172=0,"",RES_hhdet_tes!W172/RES_hhdet_fec!W172)</f>
        <v>0.81597161113364869</v>
      </c>
      <c r="DA172" s="132" t="s">
        <v>2068</v>
      </c>
    </row>
    <row r="173" spans="1:105" ht="12" customHeight="1" x14ac:dyDescent="0.25">
      <c r="A173" s="108" t="s">
        <v>53</v>
      </c>
      <c r="B173" s="111">
        <f>IF(RES_hhdet_tes!B173=0,"",RES_hhdet_tes!B173/RES_hhdet_fec!B173)</f>
        <v>0.612597256622334</v>
      </c>
      <c r="C173" s="111">
        <f>IF(RES_hhdet_tes!C173=0,"",RES_hhdet_tes!C173/RES_hhdet_fec!C173)</f>
        <v>0.61466297127887248</v>
      </c>
      <c r="D173" s="111">
        <f>IF(RES_hhdet_tes!D173=0,"",RES_hhdet_tes!D173/RES_hhdet_fec!D173)</f>
        <v>0.61744516280869977</v>
      </c>
      <c r="E173" s="111">
        <f>IF(RES_hhdet_tes!E173=0,"",RES_hhdet_tes!E173/RES_hhdet_fec!E173)</f>
        <v>0.62035293865165864</v>
      </c>
      <c r="F173" s="111">
        <f>IF(RES_hhdet_tes!F173=0,"",RES_hhdet_tes!F173/RES_hhdet_fec!F173)</f>
        <v>0.6242157236249336</v>
      </c>
      <c r="G173" s="111">
        <f>IF(RES_hhdet_tes!G173=0,"",RES_hhdet_tes!G173/RES_hhdet_fec!G173)</f>
        <v>0.62993752102005673</v>
      </c>
      <c r="H173" s="111">
        <f>IF(RES_hhdet_tes!H173=0,"",RES_hhdet_tes!H173/RES_hhdet_fec!H173)</f>
        <v>0.63753220432731994</v>
      </c>
      <c r="I173" s="111">
        <f>IF(RES_hhdet_tes!I173=0,"",RES_hhdet_tes!I173/RES_hhdet_fec!I173)</f>
        <v>0.6428959972955316</v>
      </c>
      <c r="J173" s="111">
        <f>IF(RES_hhdet_tes!J173=0,"",RES_hhdet_tes!J173/RES_hhdet_fec!J173)</f>
        <v>0.64433345772960915</v>
      </c>
      <c r="K173" s="111">
        <f>IF(RES_hhdet_tes!K173=0,"",RES_hhdet_tes!K173/RES_hhdet_fec!K173)</f>
        <v>0.64566425075457334</v>
      </c>
      <c r="L173" s="111">
        <f>IF(RES_hhdet_tes!L173=0,"",RES_hhdet_tes!L173/RES_hhdet_fec!L173)</f>
        <v>0.64770150527648063</v>
      </c>
      <c r="M173" s="111">
        <f>IF(RES_hhdet_tes!M173=0,"",RES_hhdet_tes!M173/RES_hhdet_fec!M173)</f>
        <v>0.65037233778632375</v>
      </c>
      <c r="N173" s="111">
        <f>IF(RES_hhdet_tes!N173=0,"",RES_hhdet_tes!N173/RES_hhdet_fec!N173)</f>
        <v>0.65570939436918185</v>
      </c>
      <c r="O173" s="111">
        <f>IF(RES_hhdet_tes!O173=0,"",RES_hhdet_tes!O173/RES_hhdet_fec!O173)</f>
        <v>0.66397872825756388</v>
      </c>
      <c r="P173" s="111">
        <f>IF(RES_hhdet_tes!P173=0,"",RES_hhdet_tes!P173/RES_hhdet_fec!P173)</f>
        <v>0.67173934802235979</v>
      </c>
      <c r="Q173" s="111">
        <f>IF(RES_hhdet_tes!Q173=0,"",RES_hhdet_tes!Q173/RES_hhdet_fec!Q173)</f>
        <v>0.68510780066371013</v>
      </c>
      <c r="R173" s="111">
        <f>IF(RES_hhdet_tes!R173=0,"",RES_hhdet_tes!R173/RES_hhdet_fec!R173)</f>
        <v>0.69540533313063546</v>
      </c>
      <c r="S173" s="111">
        <f>IF(RES_hhdet_tes!S173=0,"",RES_hhdet_tes!S173/RES_hhdet_fec!S173)</f>
        <v>0.70655389353237763</v>
      </c>
      <c r="T173" s="111">
        <f>IF(RES_hhdet_tes!T173=0,"",RES_hhdet_tes!T173/RES_hhdet_fec!T173)</f>
        <v>0.71883727741101799</v>
      </c>
      <c r="U173" s="111">
        <f>IF(RES_hhdet_tes!U173=0,"",RES_hhdet_tes!U173/RES_hhdet_fec!U173)</f>
        <v>0.7324150728547747</v>
      </c>
      <c r="V173" s="111">
        <f>IF(RES_hhdet_tes!V173=0,"",RES_hhdet_tes!V173/RES_hhdet_fec!V173)</f>
        <v>0.74677255010382593</v>
      </c>
      <c r="W173" s="111">
        <f>IF(RES_hhdet_tes!W173=0,"",RES_hhdet_tes!W173/RES_hhdet_fec!W173)</f>
        <v>0.76077611211927276</v>
      </c>
      <c r="DA173" s="63" t="s">
        <v>2069</v>
      </c>
    </row>
    <row r="174" spans="1:105" ht="12" customHeight="1" x14ac:dyDescent="0.25">
      <c r="A174" s="115" t="s">
        <v>52</v>
      </c>
      <c r="B174" s="45">
        <f>IF(RES_hhdet_tes!B174=0,"",RES_hhdet_tes!B174/RES_hhdet_fec!B174)</f>
        <v>1</v>
      </c>
      <c r="C174" s="45">
        <f>IF(RES_hhdet_tes!C174=0,"",RES_hhdet_tes!C174/RES_hhdet_fec!C174)</f>
        <v>1</v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DA174" s="60" t="s">
        <v>2070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0.76787081485254138</v>
      </c>
      <c r="C175" s="124">
        <f>IF(RES_hhdet_tes!C175=0,"",RES_hhdet_tes!C175/RES_hhdet_fec!C175)</f>
        <v>0.76925728403821869</v>
      </c>
      <c r="D175" s="124">
        <f>IF(RES_hhdet_tes!D175=0,"",RES_hhdet_tes!D175/RES_hhdet_fec!D175)</f>
        <v>0.77079685909582896</v>
      </c>
      <c r="E175" s="124">
        <f>IF(RES_hhdet_tes!E175=0,"",RES_hhdet_tes!E175/RES_hhdet_fec!E175)</f>
        <v>0.77288293425762755</v>
      </c>
      <c r="F175" s="124">
        <f>IF(RES_hhdet_tes!F175=0,"",RES_hhdet_tes!F175/RES_hhdet_fec!F175)</f>
        <v>0.77571165752346594</v>
      </c>
      <c r="G175" s="124">
        <f>IF(RES_hhdet_tes!G175=0,"",RES_hhdet_tes!G175/RES_hhdet_fec!G175)</f>
        <v>0.77940794068965369</v>
      </c>
      <c r="H175" s="124">
        <f>IF(RES_hhdet_tes!H175=0,"",RES_hhdet_tes!H175/RES_hhdet_fec!H175)</f>
        <v>0.78447730822476092</v>
      </c>
      <c r="I175" s="124">
        <f>IF(RES_hhdet_tes!I175=0,"",RES_hhdet_tes!I175/RES_hhdet_fec!I175)</f>
        <v>0.7871524973818369</v>
      </c>
      <c r="J175" s="124">
        <f>IF(RES_hhdet_tes!J175=0,"",RES_hhdet_tes!J175/RES_hhdet_fec!J175)</f>
        <v>0.78809463665394419</v>
      </c>
      <c r="K175" s="124">
        <f>IF(RES_hhdet_tes!K175=0,"",RES_hhdet_tes!K175/RES_hhdet_fec!K175)</f>
        <v>0.78954354769075108</v>
      </c>
      <c r="L175" s="124">
        <f>IF(RES_hhdet_tes!L175=0,"",RES_hhdet_tes!L175/RES_hhdet_fec!L175)</f>
        <v>0.79112932962602156</v>
      </c>
      <c r="M175" s="124">
        <f>IF(RES_hhdet_tes!M175=0,"",RES_hhdet_tes!M175/RES_hhdet_fec!M175)</f>
        <v>0.79326158838953753</v>
      </c>
      <c r="N175" s="124">
        <f>IF(RES_hhdet_tes!N175=0,"",RES_hhdet_tes!N175/RES_hhdet_fec!N175)</f>
        <v>0.79628735413862473</v>
      </c>
      <c r="O175" s="124">
        <f>IF(RES_hhdet_tes!O175=0,"",RES_hhdet_tes!O175/RES_hhdet_fec!O175)</f>
        <v>0.7997575088704989</v>
      </c>
      <c r="P175" s="124">
        <f>IF(RES_hhdet_tes!P175=0,"",RES_hhdet_tes!P175/RES_hhdet_fec!P175)</f>
        <v>0.80200008161301217</v>
      </c>
      <c r="Q175" s="124">
        <f>IF(RES_hhdet_tes!Q175=0,"",RES_hhdet_tes!Q175/RES_hhdet_fec!Q175)</f>
        <v>0.80583976700016569</v>
      </c>
      <c r="R175" s="124">
        <f>IF(RES_hhdet_tes!R175=0,"",RES_hhdet_tes!R175/RES_hhdet_fec!R175)</f>
        <v>0.81109747434788437</v>
      </c>
      <c r="S175" s="124">
        <f>IF(RES_hhdet_tes!S175=0,"",RES_hhdet_tes!S175/RES_hhdet_fec!S175)</f>
        <v>0.81893373589194529</v>
      </c>
      <c r="T175" s="124">
        <f>IF(RES_hhdet_tes!T175=0,"",RES_hhdet_tes!T175/RES_hhdet_fec!T175)</f>
        <v>0.82783855812922058</v>
      </c>
      <c r="U175" s="124">
        <f>IF(RES_hhdet_tes!U175=0,"",RES_hhdet_tes!U175/RES_hhdet_fec!U175)</f>
        <v>0.83835139630049116</v>
      </c>
      <c r="V175" s="124">
        <f>IF(RES_hhdet_tes!V175=0,"",RES_hhdet_tes!V175/RES_hhdet_fec!V175)</f>
        <v>0.84922343057992633</v>
      </c>
      <c r="W175" s="124">
        <f>IF(RES_hhdet_tes!W175=0,"",RES_hhdet_tes!W175/RES_hhdet_fec!W175)</f>
        <v>0.86042632730607793</v>
      </c>
      <c r="DA175" s="130" t="s">
        <v>2071</v>
      </c>
    </row>
    <row r="176" spans="1:105" ht="12" customHeight="1" x14ac:dyDescent="0.25">
      <c r="A176" s="97" t="s">
        <v>50</v>
      </c>
      <c r="B176" s="111" t="str">
        <f>IF(RES_hhdet_tes!B176=0,"",RES_hhdet_tes!B176/RES_hhdet_fec!B176)</f>
        <v/>
      </c>
      <c r="C176" s="111" t="str">
        <f>IF(RES_hhdet_tes!C176=0,"",RES_hhdet_tes!C176/RES_hhdet_fec!C176)</f>
        <v/>
      </c>
      <c r="D176" s="111" t="str">
        <f>IF(RES_hhdet_tes!D176=0,"",RES_hhdet_tes!D176/RES_hhdet_fec!D176)</f>
        <v/>
      </c>
      <c r="E176" s="111" t="str">
        <f>IF(RES_hhdet_tes!E176=0,"",RES_hhdet_tes!E176/RES_hhdet_fec!E176)</f>
        <v/>
      </c>
      <c r="F176" s="111" t="str">
        <f>IF(RES_hhdet_tes!F176=0,"",RES_hhdet_tes!F176/RES_hhdet_fec!F176)</f>
        <v/>
      </c>
      <c r="G176" s="111" t="str">
        <f>IF(RES_hhdet_tes!G176=0,"",RES_hhdet_tes!G176/RES_hhdet_fec!G176)</f>
        <v/>
      </c>
      <c r="H176" s="111" t="str">
        <f>IF(RES_hhdet_tes!H176=0,"",RES_hhdet_tes!H176/RES_hhdet_fec!H176)</f>
        <v/>
      </c>
      <c r="I176" s="111" t="str">
        <f>IF(RES_hhdet_tes!I176=0,"",RES_hhdet_tes!I176/RES_hhdet_fec!I176)</f>
        <v/>
      </c>
      <c r="J176" s="111" t="str">
        <f>IF(RES_hhdet_tes!J176=0,"",RES_hhdet_tes!J176/RES_hhdet_fec!J176)</f>
        <v/>
      </c>
      <c r="K176" s="111" t="str">
        <f>IF(RES_hhdet_tes!K176=0,"",RES_hhdet_tes!K176/RES_hhdet_fec!K176)</f>
        <v/>
      </c>
      <c r="L176" s="111" t="str">
        <f>IF(RES_hhdet_tes!L176=0,"",RES_hhdet_tes!L176/RES_hhdet_fec!L176)</f>
        <v/>
      </c>
      <c r="M176" s="111" t="str">
        <f>IF(RES_hhdet_tes!M176=0,"",RES_hhdet_tes!M176/RES_hhdet_fec!M176)</f>
        <v/>
      </c>
      <c r="N176" s="111" t="str">
        <f>IF(RES_hhdet_tes!N176=0,"",RES_hhdet_tes!N176/RES_hhdet_fec!N176)</f>
        <v/>
      </c>
      <c r="O176" s="111" t="str">
        <f>IF(RES_hhdet_tes!O176=0,"",RES_hhdet_tes!O176/RES_hhdet_fec!O176)</f>
        <v/>
      </c>
      <c r="P176" s="111" t="str">
        <f>IF(RES_hhdet_tes!P176=0,"",RES_hhdet_tes!P176/RES_hhdet_fec!P176)</f>
        <v/>
      </c>
      <c r="Q176" s="111" t="str">
        <f>IF(RES_hhdet_tes!Q176=0,"",RES_hhdet_tes!Q176/RES_hhdet_fec!Q176)</f>
        <v/>
      </c>
      <c r="R176" s="111" t="str">
        <f>IF(RES_hhdet_tes!R176=0,"",RES_hhdet_tes!R176/RES_hhdet_fec!R176)</f>
        <v/>
      </c>
      <c r="S176" s="111" t="str">
        <f>IF(RES_hhdet_tes!S176=0,"",RES_hhdet_tes!S176/RES_hhdet_fec!S176)</f>
        <v/>
      </c>
      <c r="T176" s="111" t="str">
        <f>IF(RES_hhdet_tes!T176=0,"",RES_hhdet_tes!T176/RES_hhdet_fec!T176)</f>
        <v/>
      </c>
      <c r="U176" s="111" t="str">
        <f>IF(RES_hhdet_tes!U176=0,"",RES_hhdet_tes!U176/RES_hhdet_fec!U176)</f>
        <v/>
      </c>
      <c r="V176" s="111" t="str">
        <f>IF(RES_hhdet_tes!V176=0,"",RES_hhdet_tes!V176/RES_hhdet_fec!V176)</f>
        <v/>
      </c>
      <c r="W176" s="111" t="str">
        <f>IF(RES_hhdet_tes!W176=0,"",RES_hhdet_tes!W176/RES_hhdet_fec!W176)</f>
        <v/>
      </c>
      <c r="DA176" s="63" t="s">
        <v>2072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0.76787081485254138</v>
      </c>
      <c r="C177" s="45">
        <f>IF(RES_hhdet_tes!C177=0,"",RES_hhdet_tes!C177/RES_hhdet_fec!C177)</f>
        <v>0.76925728403821869</v>
      </c>
      <c r="D177" s="45">
        <f>IF(RES_hhdet_tes!D177=0,"",RES_hhdet_tes!D177/RES_hhdet_fec!D177)</f>
        <v>0.77079685909582896</v>
      </c>
      <c r="E177" s="45">
        <f>IF(RES_hhdet_tes!E177=0,"",RES_hhdet_tes!E177/RES_hhdet_fec!E177)</f>
        <v>0.77288293425762755</v>
      </c>
      <c r="F177" s="45">
        <f>IF(RES_hhdet_tes!F177=0,"",RES_hhdet_tes!F177/RES_hhdet_fec!F177)</f>
        <v>0.77571165752346594</v>
      </c>
      <c r="G177" s="45">
        <f>IF(RES_hhdet_tes!G177=0,"",RES_hhdet_tes!G177/RES_hhdet_fec!G177)</f>
        <v>0.77940794068965369</v>
      </c>
      <c r="H177" s="45">
        <f>IF(RES_hhdet_tes!H177=0,"",RES_hhdet_tes!H177/RES_hhdet_fec!H177)</f>
        <v>0.78447730822476092</v>
      </c>
      <c r="I177" s="45">
        <f>IF(RES_hhdet_tes!I177=0,"",RES_hhdet_tes!I177/RES_hhdet_fec!I177)</f>
        <v>0.7871524973818369</v>
      </c>
      <c r="J177" s="45">
        <f>IF(RES_hhdet_tes!J177=0,"",RES_hhdet_tes!J177/RES_hhdet_fec!J177)</f>
        <v>0.78809463665394419</v>
      </c>
      <c r="K177" s="45">
        <f>IF(RES_hhdet_tes!K177=0,"",RES_hhdet_tes!K177/RES_hhdet_fec!K177)</f>
        <v>0.78954354769075108</v>
      </c>
      <c r="L177" s="45">
        <f>IF(RES_hhdet_tes!L177=0,"",RES_hhdet_tes!L177/RES_hhdet_fec!L177)</f>
        <v>0.79112932962602156</v>
      </c>
      <c r="M177" s="45">
        <f>IF(RES_hhdet_tes!M177=0,"",RES_hhdet_tes!M177/RES_hhdet_fec!M177)</f>
        <v>0.79326158838953753</v>
      </c>
      <c r="N177" s="45">
        <f>IF(RES_hhdet_tes!N177=0,"",RES_hhdet_tes!N177/RES_hhdet_fec!N177)</f>
        <v>0.79628735413862473</v>
      </c>
      <c r="O177" s="45">
        <f>IF(RES_hhdet_tes!O177=0,"",RES_hhdet_tes!O177/RES_hhdet_fec!O177)</f>
        <v>0.7997575088704989</v>
      </c>
      <c r="P177" s="45">
        <f>IF(RES_hhdet_tes!P177=0,"",RES_hhdet_tes!P177/RES_hhdet_fec!P177)</f>
        <v>0.80200008161301217</v>
      </c>
      <c r="Q177" s="45">
        <f>IF(RES_hhdet_tes!Q177=0,"",RES_hhdet_tes!Q177/RES_hhdet_fec!Q177)</f>
        <v>0.80583976700016569</v>
      </c>
      <c r="R177" s="45">
        <f>IF(RES_hhdet_tes!R177=0,"",RES_hhdet_tes!R177/RES_hhdet_fec!R177)</f>
        <v>0.81109747434788437</v>
      </c>
      <c r="S177" s="45">
        <f>IF(RES_hhdet_tes!S177=0,"",RES_hhdet_tes!S177/RES_hhdet_fec!S177)</f>
        <v>0.81893373589194529</v>
      </c>
      <c r="T177" s="45">
        <f>IF(RES_hhdet_tes!T177=0,"",RES_hhdet_tes!T177/RES_hhdet_fec!T177)</f>
        <v>0.82783855812922058</v>
      </c>
      <c r="U177" s="45">
        <f>IF(RES_hhdet_tes!U177=0,"",RES_hhdet_tes!U177/RES_hhdet_fec!U177)</f>
        <v>0.83835139630049116</v>
      </c>
      <c r="V177" s="45">
        <f>IF(RES_hhdet_tes!V177=0,"",RES_hhdet_tes!V177/RES_hhdet_fec!V177)</f>
        <v>0.84922343057992633</v>
      </c>
      <c r="W177" s="45">
        <f>IF(RES_hhdet_tes!W177=0,"",RES_hhdet_tes!W177/RES_hhdet_fec!W177)</f>
        <v>0.86042632730607793</v>
      </c>
      <c r="DA177" s="60" t="s">
        <v>2073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2075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2076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2077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2078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2079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2080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2081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2082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2083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2084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2085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2086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2087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2088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2089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2090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2091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2092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2093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2094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</v>
      </c>
      <c r="C24" s="117">
        <f t="shared" si="7"/>
        <v>0</v>
      </c>
      <c r="D24" s="117">
        <f t="shared" si="7"/>
        <v>2.4137913372195277</v>
      </c>
      <c r="E24" s="117">
        <f t="shared" si="7"/>
        <v>4.8125929209742964</v>
      </c>
      <c r="F24" s="117">
        <f t="shared" si="7"/>
        <v>4.7456217372383556</v>
      </c>
      <c r="G24" s="117">
        <f t="shared" si="7"/>
        <v>7.8731137098947288</v>
      </c>
      <c r="H24" s="117">
        <f t="shared" si="7"/>
        <v>7.9419041420529943</v>
      </c>
      <c r="I24" s="117">
        <f t="shared" si="7"/>
        <v>9.2774765720849324</v>
      </c>
      <c r="J24" s="117">
        <f t="shared" si="7"/>
        <v>8.9726252350221074</v>
      </c>
      <c r="K24" s="117">
        <f t="shared" si="7"/>
        <v>8.9176053210178861</v>
      </c>
      <c r="L24" s="117">
        <f t="shared" si="7"/>
        <v>10.408958515126344</v>
      </c>
      <c r="M24" s="117">
        <f t="shared" si="7"/>
        <v>9.450285720101407</v>
      </c>
      <c r="N24" s="117">
        <f t="shared" si="7"/>
        <v>9.5011078722598103</v>
      </c>
      <c r="O24" s="117">
        <f t="shared" si="7"/>
        <v>9.2105229908794417</v>
      </c>
      <c r="P24" s="117">
        <f t="shared" si="7"/>
        <v>13.051899439764602</v>
      </c>
      <c r="Q24" s="117">
        <f t="shared" si="7"/>
        <v>7.9451382001439468</v>
      </c>
      <c r="R24" s="117">
        <f t="shared" ref="R24:V24" si="8">R25+R28+R30+R39</f>
        <v>8.5908263196922139</v>
      </c>
      <c r="S24" s="117">
        <f t="shared" si="8"/>
        <v>8.3496392863669389</v>
      </c>
      <c r="T24" s="117">
        <f t="shared" si="8"/>
        <v>7.9528531244978504</v>
      </c>
      <c r="U24" s="117">
        <f t="shared" si="8"/>
        <v>7.9525453493963374</v>
      </c>
      <c r="V24" s="117">
        <f t="shared" si="8"/>
        <v>7.9522375507457186</v>
      </c>
      <c r="W24" s="117">
        <f t="shared" ref="W24" si="9">W25+W28+W30+W39</f>
        <v>7.4431466613523316</v>
      </c>
      <c r="DA24" s="129" t="s">
        <v>2095</v>
      </c>
    </row>
    <row r="25" spans="1:105" ht="12.95" customHeight="1" x14ac:dyDescent="0.25">
      <c r="A25" s="121" t="s">
        <v>57</v>
      </c>
      <c r="B25" s="122">
        <f t="shared" ref="B25:Q25" si="10">SUM(B26:B27)</f>
        <v>0</v>
      </c>
      <c r="C25" s="122">
        <f t="shared" si="10"/>
        <v>0</v>
      </c>
      <c r="D25" s="122">
        <f t="shared" si="10"/>
        <v>2.4130827769466374</v>
      </c>
      <c r="E25" s="122">
        <f t="shared" si="10"/>
        <v>4.8112136557801284</v>
      </c>
      <c r="F25" s="122">
        <f t="shared" si="10"/>
        <v>4.7443117340228538</v>
      </c>
      <c r="G25" s="122">
        <f t="shared" si="10"/>
        <v>7.8712078094658464</v>
      </c>
      <c r="H25" s="122">
        <f t="shared" si="10"/>
        <v>7.9401536735072922</v>
      </c>
      <c r="I25" s="122">
        <f t="shared" si="10"/>
        <v>9.2753230121470143</v>
      </c>
      <c r="J25" s="122">
        <f t="shared" si="10"/>
        <v>8.9708775898968334</v>
      </c>
      <c r="K25" s="122">
        <f t="shared" si="10"/>
        <v>8.9160694465846841</v>
      </c>
      <c r="L25" s="122">
        <f t="shared" si="10"/>
        <v>10.408219706830861</v>
      </c>
      <c r="M25" s="122">
        <f t="shared" si="10"/>
        <v>9.449756543367176</v>
      </c>
      <c r="N25" s="122">
        <f t="shared" si="10"/>
        <v>9.5006409351022629</v>
      </c>
      <c r="O25" s="122">
        <f t="shared" si="10"/>
        <v>9.2097799995612561</v>
      </c>
      <c r="P25" s="122">
        <f t="shared" si="10"/>
        <v>13.050880992806519</v>
      </c>
      <c r="Q25" s="122">
        <f t="shared" si="10"/>
        <v>7.9444033542941153</v>
      </c>
      <c r="R25" s="122">
        <f t="shared" ref="R25:V25" si="11">SUM(R26:R27)</f>
        <v>8.5899727997395257</v>
      </c>
      <c r="S25" s="122">
        <f t="shared" si="11"/>
        <v>8.3487416934844063</v>
      </c>
      <c r="T25" s="122">
        <f t="shared" si="11"/>
        <v>7.9519629599999995</v>
      </c>
      <c r="U25" s="122">
        <f t="shared" si="11"/>
        <v>7.9519629599999941</v>
      </c>
      <c r="V25" s="122">
        <f t="shared" si="11"/>
        <v>7.9519629599999995</v>
      </c>
      <c r="W25" s="122">
        <f t="shared" ref="W25" si="12">SUM(W26:W27)</f>
        <v>7.4431466613523316</v>
      </c>
      <c r="DA25" s="130" t="s">
        <v>2096</v>
      </c>
    </row>
    <row r="26" spans="1:105" ht="12" customHeight="1" x14ac:dyDescent="0.25">
      <c r="A26" s="97" t="s">
        <v>74</v>
      </c>
      <c r="B26" s="98">
        <v>0</v>
      </c>
      <c r="C26" s="98">
        <v>0</v>
      </c>
      <c r="D26" s="98">
        <v>2.4130827769466374</v>
      </c>
      <c r="E26" s="98">
        <v>4.8112136557801284</v>
      </c>
      <c r="F26" s="98">
        <v>4.7443117340228538</v>
      </c>
      <c r="G26" s="98">
        <v>7.8712078094658464</v>
      </c>
      <c r="H26" s="98">
        <v>7.9401536735072922</v>
      </c>
      <c r="I26" s="98">
        <v>9.2753230121470143</v>
      </c>
      <c r="J26" s="98">
        <v>8.9708775898968334</v>
      </c>
      <c r="K26" s="98">
        <v>8.9160694465846841</v>
      </c>
      <c r="L26" s="98">
        <v>10.408219706830861</v>
      </c>
      <c r="M26" s="98">
        <v>9.449756543367176</v>
      </c>
      <c r="N26" s="98">
        <v>9.5006409351022629</v>
      </c>
      <c r="O26" s="98">
        <v>9.2097799995612561</v>
      </c>
      <c r="P26" s="98">
        <v>13.050880992806519</v>
      </c>
      <c r="Q26" s="98">
        <v>7.9444033542941153</v>
      </c>
      <c r="R26" s="98">
        <v>8.5899727997395257</v>
      </c>
      <c r="S26" s="98">
        <v>8.3487416934844063</v>
      </c>
      <c r="T26" s="98">
        <v>7.9519629599999995</v>
      </c>
      <c r="U26" s="98">
        <v>7.9519629599999941</v>
      </c>
      <c r="V26" s="98">
        <v>7.9519629599999995</v>
      </c>
      <c r="W26" s="98">
        <v>7.4431466613523316</v>
      </c>
      <c r="DA26" s="63" t="s">
        <v>2097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2098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2099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2100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7.0856027289004564E-4</v>
      </c>
      <c r="E30" s="122">
        <v>1.3792651941679837E-3</v>
      </c>
      <c r="F30" s="122">
        <v>1.3100032155016171E-3</v>
      </c>
      <c r="G30" s="122">
        <v>1.9059004288824034E-3</v>
      </c>
      <c r="H30" s="122">
        <v>1.7504685457022896E-3</v>
      </c>
      <c r="I30" s="122">
        <v>2.1535599379178972E-3</v>
      </c>
      <c r="J30" s="122">
        <v>1.7476451252737E-3</v>
      </c>
      <c r="K30" s="122">
        <v>1.5358744332012546E-3</v>
      </c>
      <c r="L30" s="122">
        <v>7.3880829548259117E-4</v>
      </c>
      <c r="M30" s="122">
        <v>5.2917673423062109E-4</v>
      </c>
      <c r="N30" s="122">
        <v>4.6693715754685783E-4</v>
      </c>
      <c r="O30" s="122">
        <v>7.4299131818539397E-4</v>
      </c>
      <c r="P30" s="122">
        <v>1.0184469580831862E-3</v>
      </c>
      <c r="Q30" s="122">
        <v>7.3484584983112488E-4</v>
      </c>
      <c r="R30" s="122">
        <v>8.5351995268873168E-4</v>
      </c>
      <c r="S30" s="122">
        <v>8.9759288253283057E-4</v>
      </c>
      <c r="T30" s="122">
        <v>8.9016449785073528E-4</v>
      </c>
      <c r="U30" s="122">
        <v>5.8238939634358436E-4</v>
      </c>
      <c r="V30" s="122">
        <v>2.7459074571909673E-4</v>
      </c>
      <c r="W30" s="122">
        <v>0</v>
      </c>
      <c r="DA30" s="130" t="s">
        <v>2101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7.0856027289004564E-4</v>
      </c>
      <c r="E31" s="98">
        <v>1.3792651941679837E-3</v>
      </c>
      <c r="F31" s="98">
        <v>1.3100032155016171E-3</v>
      </c>
      <c r="G31" s="98">
        <v>1.9059004288824034E-3</v>
      </c>
      <c r="H31" s="98">
        <v>1.7504685457022896E-3</v>
      </c>
      <c r="I31" s="98">
        <v>2.1535599379178972E-3</v>
      </c>
      <c r="J31" s="98">
        <v>1.7476451252737E-3</v>
      </c>
      <c r="K31" s="98">
        <v>1.5358744332012546E-3</v>
      </c>
      <c r="L31" s="98">
        <v>7.3880829548259117E-4</v>
      </c>
      <c r="M31" s="98">
        <v>5.2917673423062109E-4</v>
      </c>
      <c r="N31" s="98">
        <v>4.6693715754685783E-4</v>
      </c>
      <c r="O31" s="98">
        <v>7.4299131818539397E-4</v>
      </c>
      <c r="P31" s="98">
        <v>1.0184469580831862E-3</v>
      </c>
      <c r="Q31" s="98">
        <v>7.3484584983112488E-4</v>
      </c>
      <c r="R31" s="98">
        <v>8.5351995268873168E-4</v>
      </c>
      <c r="S31" s="98">
        <v>8.9759288253283057E-4</v>
      </c>
      <c r="T31" s="98">
        <v>8.9016449785073528E-4</v>
      </c>
      <c r="U31" s="98">
        <v>5.8238939634358436E-4</v>
      </c>
      <c r="V31" s="98">
        <v>2.7459074571909673E-4</v>
      </c>
      <c r="W31" s="98">
        <v>0</v>
      </c>
      <c r="DA31" s="63" t="s">
        <v>2102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2103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2104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2105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2106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2107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2108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2109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2110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2111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2112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2745.86340096</v>
      </c>
      <c r="C43" s="117">
        <f t="shared" si="14"/>
        <v>2614.9287671999996</v>
      </c>
      <c r="D43" s="117">
        <f t="shared" si="14"/>
        <v>2328.3991555200005</v>
      </c>
      <c r="E43" s="117">
        <f t="shared" si="14"/>
        <v>2204.3930741999998</v>
      </c>
      <c r="F43" s="117">
        <f t="shared" si="14"/>
        <v>1560.8420945999997</v>
      </c>
      <c r="G43" s="117">
        <f t="shared" si="14"/>
        <v>2294.5085841599994</v>
      </c>
      <c r="H43" s="117">
        <f t="shared" si="14"/>
        <v>1696.0198456800001</v>
      </c>
      <c r="I43" s="117">
        <f t="shared" si="14"/>
        <v>1402.0048652400001</v>
      </c>
      <c r="J43" s="117">
        <f t="shared" si="14"/>
        <v>1200.3216379199996</v>
      </c>
      <c r="K43" s="117">
        <f t="shared" si="14"/>
        <v>1051.9041131999995</v>
      </c>
      <c r="L43" s="117">
        <f t="shared" si="14"/>
        <v>923.48793468000008</v>
      </c>
      <c r="M43" s="117">
        <f t="shared" si="14"/>
        <v>778.96088531999953</v>
      </c>
      <c r="N43" s="117">
        <f t="shared" si="14"/>
        <v>766.03591187999928</v>
      </c>
      <c r="O43" s="117">
        <f t="shared" si="14"/>
        <v>742.01732100000027</v>
      </c>
      <c r="P43" s="117">
        <f t="shared" si="14"/>
        <v>678.49231608000002</v>
      </c>
      <c r="Q43" s="117">
        <f t="shared" si="14"/>
        <v>692.05517424000027</v>
      </c>
      <c r="R43" s="117">
        <f t="shared" ref="R43:V43" si="15">R44+R47+R49+R58</f>
        <v>614.01640463999991</v>
      </c>
      <c r="S43" s="117">
        <f t="shared" si="15"/>
        <v>607.58329608000042</v>
      </c>
      <c r="T43" s="117">
        <f t="shared" si="15"/>
        <v>549.54778427999997</v>
      </c>
      <c r="U43" s="117">
        <f t="shared" si="15"/>
        <v>556.57200275999969</v>
      </c>
      <c r="V43" s="117">
        <f t="shared" si="15"/>
        <v>594.27854819999982</v>
      </c>
      <c r="W43" s="117">
        <f t="shared" ref="W43" si="16">W44+W47+W49+W58</f>
        <v>595.50271200000032</v>
      </c>
      <c r="DA43" s="129" t="s">
        <v>2113</v>
      </c>
    </row>
    <row r="44" spans="1:105" ht="12.95" customHeight="1" x14ac:dyDescent="0.25">
      <c r="A44" s="121" t="s">
        <v>57</v>
      </c>
      <c r="B44" s="122">
        <f t="shared" ref="B44:Q44" si="17">SUM(B45:B46)</f>
        <v>2585.9081068233472</v>
      </c>
      <c r="C44" s="122">
        <f t="shared" si="17"/>
        <v>2475.078386861861</v>
      </c>
      <c r="D44" s="122">
        <f t="shared" si="17"/>
        <v>2204.0266416715472</v>
      </c>
      <c r="E44" s="122">
        <f t="shared" si="17"/>
        <v>2089.5376268427081</v>
      </c>
      <c r="F44" s="122">
        <f t="shared" si="17"/>
        <v>1477.8568291203449</v>
      </c>
      <c r="G44" s="122">
        <f t="shared" si="17"/>
        <v>2178.6553259245647</v>
      </c>
      <c r="H44" s="122">
        <f t="shared" si="17"/>
        <v>1609.5836388728578</v>
      </c>
      <c r="I44" s="122">
        <f t="shared" si="17"/>
        <v>1328.6341496550153</v>
      </c>
      <c r="J44" s="122">
        <f t="shared" si="17"/>
        <v>1139.6066738256891</v>
      </c>
      <c r="K44" s="122">
        <f t="shared" si="17"/>
        <v>997.73285257040857</v>
      </c>
      <c r="L44" s="122">
        <f t="shared" si="17"/>
        <v>885.34723098046391</v>
      </c>
      <c r="M44" s="122">
        <f t="shared" si="17"/>
        <v>741.2949107534107</v>
      </c>
      <c r="N44" s="122">
        <f t="shared" si="17"/>
        <v>728.81474346844971</v>
      </c>
      <c r="O44" s="122">
        <f t="shared" si="17"/>
        <v>699.38274643801003</v>
      </c>
      <c r="P44" s="122">
        <f t="shared" si="17"/>
        <v>636.18397851574787</v>
      </c>
      <c r="Q44" s="122">
        <f t="shared" si="17"/>
        <v>645.48377725582282</v>
      </c>
      <c r="R44" s="122">
        <f t="shared" ref="R44:V44" si="18">SUM(R45:R46)</f>
        <v>572.31732944255361</v>
      </c>
      <c r="S44" s="122">
        <f t="shared" si="18"/>
        <v>568.98371632341764</v>
      </c>
      <c r="T44" s="122">
        <f t="shared" si="18"/>
        <v>511.52595208813079</v>
      </c>
      <c r="U44" s="122">
        <f t="shared" si="18"/>
        <v>517.61385833127736</v>
      </c>
      <c r="V44" s="122">
        <f t="shared" si="18"/>
        <v>551.87233935390441</v>
      </c>
      <c r="W44" s="122">
        <f t="shared" ref="W44" si="19">SUM(W45:W46)</f>
        <v>574.56810061613646</v>
      </c>
      <c r="DA44" s="130" t="s">
        <v>2114</v>
      </c>
    </row>
    <row r="45" spans="1:105" ht="12" customHeight="1" x14ac:dyDescent="0.25">
      <c r="A45" s="97" t="s">
        <v>216</v>
      </c>
      <c r="B45" s="98">
        <v>2585.9081068233472</v>
      </c>
      <c r="C45" s="98">
        <v>2475.078386861861</v>
      </c>
      <c r="D45" s="98">
        <v>2204.0266416715472</v>
      </c>
      <c r="E45" s="98">
        <v>2089.5376268427081</v>
      </c>
      <c r="F45" s="98">
        <v>1477.8568291203449</v>
      </c>
      <c r="G45" s="98">
        <v>2178.6553259245647</v>
      </c>
      <c r="H45" s="98">
        <v>1609.5836388728578</v>
      </c>
      <c r="I45" s="98">
        <v>1328.6341496550153</v>
      </c>
      <c r="J45" s="98">
        <v>1139.6066738256891</v>
      </c>
      <c r="K45" s="98">
        <v>997.73285257040857</v>
      </c>
      <c r="L45" s="98">
        <v>885.34723098046391</v>
      </c>
      <c r="M45" s="98">
        <v>741.2949107534107</v>
      </c>
      <c r="N45" s="98">
        <v>728.81474346844971</v>
      </c>
      <c r="O45" s="98">
        <v>699.38274643801003</v>
      </c>
      <c r="P45" s="98">
        <v>636.18397851574787</v>
      </c>
      <c r="Q45" s="98">
        <v>645.48377725582282</v>
      </c>
      <c r="R45" s="98">
        <v>572.31732944255361</v>
      </c>
      <c r="S45" s="98">
        <v>568.98371632341764</v>
      </c>
      <c r="T45" s="98">
        <v>511.52595208813079</v>
      </c>
      <c r="U45" s="98">
        <v>517.61385833127736</v>
      </c>
      <c r="V45" s="98">
        <v>551.87233935390441</v>
      </c>
      <c r="W45" s="98">
        <v>574.56810061613646</v>
      </c>
      <c r="DA45" s="63" t="s">
        <v>2115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2116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2117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2118</v>
      </c>
    </row>
    <row r="49" spans="1:105" ht="12" customHeight="1" x14ac:dyDescent="0.25">
      <c r="A49" s="121" t="s">
        <v>55</v>
      </c>
      <c r="B49" s="122">
        <v>159.95529413665281</v>
      </c>
      <c r="C49" s="122">
        <v>139.85038033813873</v>
      </c>
      <c r="D49" s="122">
        <v>124.37251384845322</v>
      </c>
      <c r="E49" s="122">
        <v>114.85544735729167</v>
      </c>
      <c r="F49" s="122">
        <v>82.985265479654913</v>
      </c>
      <c r="G49" s="122">
        <v>115.85325823543448</v>
      </c>
      <c r="H49" s="122">
        <v>86.436206807142383</v>
      </c>
      <c r="I49" s="122">
        <v>73.370715584984822</v>
      </c>
      <c r="J49" s="122">
        <v>60.714964094310552</v>
      </c>
      <c r="K49" s="122">
        <v>54.171260629591067</v>
      </c>
      <c r="L49" s="122">
        <v>38.140703699536154</v>
      </c>
      <c r="M49" s="122">
        <v>37.665974566588773</v>
      </c>
      <c r="N49" s="122">
        <v>37.221168411549527</v>
      </c>
      <c r="O49" s="122">
        <v>42.634574561990185</v>
      </c>
      <c r="P49" s="122">
        <v>42.308337564252113</v>
      </c>
      <c r="Q49" s="122">
        <v>46.571396984177483</v>
      </c>
      <c r="R49" s="122">
        <v>41.69907519744627</v>
      </c>
      <c r="S49" s="122">
        <v>38.599579756582806</v>
      </c>
      <c r="T49" s="122">
        <v>38.021832191869215</v>
      </c>
      <c r="U49" s="122">
        <v>38.958144428722356</v>
      </c>
      <c r="V49" s="122">
        <v>42.406208846095375</v>
      </c>
      <c r="W49" s="122">
        <v>20.934611383863814</v>
      </c>
      <c r="DA49" s="130" t="s">
        <v>2119</v>
      </c>
    </row>
    <row r="50" spans="1:105" ht="12" customHeight="1" x14ac:dyDescent="0.25">
      <c r="A50" s="97" t="s">
        <v>138</v>
      </c>
      <c r="B50" s="98">
        <v>159.85927361402605</v>
      </c>
      <c r="C50" s="98">
        <v>139.75413606635698</v>
      </c>
      <c r="D50" s="98">
        <v>124.2850535741064</v>
      </c>
      <c r="E50" s="98">
        <v>114.77825890489132</v>
      </c>
      <c r="F50" s="98">
        <v>82.931507790050389</v>
      </c>
      <c r="G50" s="98">
        <v>115.77242384855836</v>
      </c>
      <c r="H50" s="98">
        <v>86.378065255634752</v>
      </c>
      <c r="I50" s="98">
        <v>73.305752422897328</v>
      </c>
      <c r="J50" s="98">
        <v>60.652093146402166</v>
      </c>
      <c r="K50" s="98">
        <v>54.114609994176767</v>
      </c>
      <c r="L50" s="98">
        <v>38.102913381456304</v>
      </c>
      <c r="M50" s="98">
        <v>37.632798413265427</v>
      </c>
      <c r="N50" s="98">
        <v>37.186878998747062</v>
      </c>
      <c r="O50" s="98">
        <v>42.592744257484703</v>
      </c>
      <c r="P50" s="98">
        <v>42.266916233349363</v>
      </c>
      <c r="Q50" s="98">
        <v>46.523856534174996</v>
      </c>
      <c r="R50" s="98">
        <v>41.653141886731973</v>
      </c>
      <c r="S50" s="98">
        <v>38.559329770091225</v>
      </c>
      <c r="T50" s="98">
        <v>37.981033586055439</v>
      </c>
      <c r="U50" s="98">
        <v>38.918632952423408</v>
      </c>
      <c r="V50" s="98">
        <v>42.360470884127693</v>
      </c>
      <c r="W50" s="98">
        <v>20.912093262236652</v>
      </c>
      <c r="DA50" s="63" t="s">
        <v>2120</v>
      </c>
    </row>
    <row r="51" spans="1:105" ht="12" customHeight="1" x14ac:dyDescent="0.25">
      <c r="A51" s="97" t="s">
        <v>137</v>
      </c>
      <c r="B51" s="98">
        <v>9.6020522626750648E-2</v>
      </c>
      <c r="C51" s="98">
        <v>9.6244271781770446E-2</v>
      </c>
      <c r="D51" s="98">
        <v>8.7460274346824074E-2</v>
      </c>
      <c r="E51" s="98">
        <v>7.718845240034683E-2</v>
      </c>
      <c r="F51" s="98">
        <v>5.3757689604518308E-2</v>
      </c>
      <c r="G51" s="98">
        <v>8.0834386876112926E-2</v>
      </c>
      <c r="H51" s="98">
        <v>5.8141551507626101E-2</v>
      </c>
      <c r="I51" s="98">
        <v>6.4963162087494489E-2</v>
      </c>
      <c r="J51" s="98">
        <v>6.2870947908389818E-2</v>
      </c>
      <c r="K51" s="98">
        <v>5.6650635414302826E-2</v>
      </c>
      <c r="L51" s="98">
        <v>3.7790318079848992E-2</v>
      </c>
      <c r="M51" s="98">
        <v>3.3176153323348362E-2</v>
      </c>
      <c r="N51" s="98">
        <v>3.428941280246596E-2</v>
      </c>
      <c r="O51" s="98">
        <v>4.183030450548466E-2</v>
      </c>
      <c r="P51" s="98">
        <v>4.142133090275063E-2</v>
      </c>
      <c r="Q51" s="98">
        <v>4.7540450002485031E-2</v>
      </c>
      <c r="R51" s="98">
        <v>4.5933310714299729E-2</v>
      </c>
      <c r="S51" s="98">
        <v>4.0249986491578536E-2</v>
      </c>
      <c r="T51" s="98">
        <v>4.0798605813776229E-2</v>
      </c>
      <c r="U51" s="98">
        <v>3.951147629895E-2</v>
      </c>
      <c r="V51" s="98">
        <v>4.5737961967684496E-2</v>
      </c>
      <c r="W51" s="98">
        <v>2.2518121627161981E-2</v>
      </c>
      <c r="DA51" s="63" t="s">
        <v>2121</v>
      </c>
    </row>
    <row r="52" spans="1:105" ht="12" customHeight="1" x14ac:dyDescent="0.25">
      <c r="A52" s="100" t="s">
        <v>216</v>
      </c>
      <c r="B52" s="101">
        <v>9.6020522626750648E-2</v>
      </c>
      <c r="C52" s="101">
        <v>9.6244271781770446E-2</v>
      </c>
      <c r="D52" s="101">
        <v>8.7460274346824074E-2</v>
      </c>
      <c r="E52" s="101">
        <v>7.718845240034683E-2</v>
      </c>
      <c r="F52" s="101">
        <v>5.3757689604518308E-2</v>
      </c>
      <c r="G52" s="101">
        <v>8.0834386876112926E-2</v>
      </c>
      <c r="H52" s="101">
        <v>5.8141551507626101E-2</v>
      </c>
      <c r="I52" s="101">
        <v>6.4963162087494489E-2</v>
      </c>
      <c r="J52" s="101">
        <v>6.2870947908389818E-2</v>
      </c>
      <c r="K52" s="101">
        <v>5.6650635414302826E-2</v>
      </c>
      <c r="L52" s="101">
        <v>3.7790318079848992E-2</v>
      </c>
      <c r="M52" s="101">
        <v>3.3176153323348362E-2</v>
      </c>
      <c r="N52" s="101">
        <v>3.428941280246596E-2</v>
      </c>
      <c r="O52" s="101">
        <v>4.183030450548466E-2</v>
      </c>
      <c r="P52" s="101">
        <v>4.142133090275063E-2</v>
      </c>
      <c r="Q52" s="101">
        <v>4.7540450002485031E-2</v>
      </c>
      <c r="R52" s="101">
        <v>4.5933310714299729E-2</v>
      </c>
      <c r="S52" s="101">
        <v>4.0249986491578536E-2</v>
      </c>
      <c r="T52" s="101">
        <v>4.0798605813776229E-2</v>
      </c>
      <c r="U52" s="101">
        <v>3.951147629895E-2</v>
      </c>
      <c r="V52" s="101">
        <v>4.5737961967684496E-2</v>
      </c>
      <c r="W52" s="101">
        <v>2.2518121627161981E-2</v>
      </c>
      <c r="DA52" s="131" t="s">
        <v>2122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2123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2124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2125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2126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2127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2128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2129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2130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228.45725999999999</v>
      </c>
      <c r="C62" s="117">
        <f t="shared" si="21"/>
        <v>267.04106999999993</v>
      </c>
      <c r="D62" s="117">
        <f t="shared" si="21"/>
        <v>165.00077999999999</v>
      </c>
      <c r="E62" s="117">
        <f t="shared" si="21"/>
        <v>147.53286000000006</v>
      </c>
      <c r="F62" s="117">
        <f t="shared" si="21"/>
        <v>150.13269</v>
      </c>
      <c r="G62" s="117">
        <f t="shared" si="21"/>
        <v>154.22535000000005</v>
      </c>
      <c r="H62" s="117">
        <f t="shared" si="21"/>
        <v>120.95325000000001</v>
      </c>
      <c r="I62" s="117">
        <f t="shared" si="21"/>
        <v>121.18977</v>
      </c>
      <c r="J62" s="117">
        <f t="shared" si="21"/>
        <v>118.38501000000001</v>
      </c>
      <c r="K62" s="117">
        <f t="shared" si="21"/>
        <v>171.74969999999999</v>
      </c>
      <c r="L62" s="117">
        <f t="shared" si="21"/>
        <v>191.30093999999994</v>
      </c>
      <c r="M62" s="117">
        <f t="shared" si="21"/>
        <v>163.18368000000004</v>
      </c>
      <c r="N62" s="117">
        <f t="shared" si="21"/>
        <v>105.97850999999997</v>
      </c>
      <c r="O62" s="117">
        <f t="shared" si="21"/>
        <v>78.46145999999996</v>
      </c>
      <c r="P62" s="117">
        <f t="shared" si="21"/>
        <v>68.413950000000014</v>
      </c>
      <c r="Q62" s="117">
        <f t="shared" si="21"/>
        <v>64.273769999999985</v>
      </c>
      <c r="R62" s="117">
        <f t="shared" ref="R62:V62" si="22">R63+R66+R68+R77</f>
        <v>70.988939999999971</v>
      </c>
      <c r="S62" s="117">
        <f t="shared" si="22"/>
        <v>61.241340599999987</v>
      </c>
      <c r="T62" s="117">
        <f t="shared" si="22"/>
        <v>76.795290000000008</v>
      </c>
      <c r="U62" s="117">
        <f t="shared" si="22"/>
        <v>46.747277279999999</v>
      </c>
      <c r="V62" s="117">
        <f t="shared" si="22"/>
        <v>44.666685360000002</v>
      </c>
      <c r="W62" s="117">
        <f t="shared" ref="W62" si="23">W63+W66+W68+W77</f>
        <v>70.091429759999997</v>
      </c>
      <c r="DA62" s="129" t="s">
        <v>2131</v>
      </c>
    </row>
    <row r="63" spans="1:105" ht="12.95" customHeight="1" x14ac:dyDescent="0.25">
      <c r="A63" s="121" t="s">
        <v>57</v>
      </c>
      <c r="B63" s="122">
        <f t="shared" ref="B63:Q63" si="24">SUM(B64:B65)</f>
        <v>212.3875973785193</v>
      </c>
      <c r="C63" s="122">
        <f t="shared" si="24"/>
        <v>249.72060244626229</v>
      </c>
      <c r="D63" s="122">
        <f t="shared" si="24"/>
        <v>154.39206197059036</v>
      </c>
      <c r="E63" s="122">
        <f t="shared" si="24"/>
        <v>138.33433184124905</v>
      </c>
      <c r="F63" s="122">
        <f t="shared" si="24"/>
        <v>140.59607967944791</v>
      </c>
      <c r="G63" s="122">
        <f t="shared" si="24"/>
        <v>145.02517113875763</v>
      </c>
      <c r="H63" s="122">
        <f t="shared" si="24"/>
        <v>113.60359269554917</v>
      </c>
      <c r="I63" s="122">
        <f t="shared" si="24"/>
        <v>113.41167130394142</v>
      </c>
      <c r="J63" s="122">
        <f t="shared" si="24"/>
        <v>110.77036633191082</v>
      </c>
      <c r="K63" s="122">
        <f t="shared" si="24"/>
        <v>160.29268747395014</v>
      </c>
      <c r="L63" s="122">
        <f t="shared" si="24"/>
        <v>180.94101309469363</v>
      </c>
      <c r="M63" s="122">
        <f t="shared" si="24"/>
        <v>153.23090734108834</v>
      </c>
      <c r="N63" s="122">
        <f t="shared" si="24"/>
        <v>99.760841796363195</v>
      </c>
      <c r="O63" s="122">
        <f t="shared" si="24"/>
        <v>73.198550568007803</v>
      </c>
      <c r="P63" s="122">
        <f t="shared" si="24"/>
        <v>63.453746539475915</v>
      </c>
      <c r="Q63" s="122">
        <f t="shared" si="24"/>
        <v>59.242863426681431</v>
      </c>
      <c r="R63" s="122">
        <f t="shared" ref="R63:V63" si="25">SUM(R64:R65)</f>
        <v>65.42116117622075</v>
      </c>
      <c r="S63" s="122">
        <f t="shared" si="25"/>
        <v>56.69849929075815</v>
      </c>
      <c r="T63" s="122">
        <f t="shared" si="25"/>
        <v>70.725557667798029</v>
      </c>
      <c r="U63" s="122">
        <f t="shared" si="25"/>
        <v>43.009880898075103</v>
      </c>
      <c r="V63" s="122">
        <f t="shared" si="25"/>
        <v>41.237458419147302</v>
      </c>
      <c r="W63" s="122">
        <f t="shared" ref="W63" si="26">SUM(W64:W65)</f>
        <v>64.810361919233614</v>
      </c>
      <c r="DA63" s="130" t="s">
        <v>2132</v>
      </c>
    </row>
    <row r="64" spans="1:105" ht="12" customHeight="1" x14ac:dyDescent="0.25">
      <c r="A64" s="97" t="s">
        <v>217</v>
      </c>
      <c r="B64" s="98">
        <v>212.3875973785193</v>
      </c>
      <c r="C64" s="98">
        <v>249.72060244626229</v>
      </c>
      <c r="D64" s="98">
        <v>154.39206197059036</v>
      </c>
      <c r="E64" s="98">
        <v>138.33433184124905</v>
      </c>
      <c r="F64" s="98">
        <v>140.59607967944791</v>
      </c>
      <c r="G64" s="98">
        <v>145.02517113875763</v>
      </c>
      <c r="H64" s="98">
        <v>113.60359269554917</v>
      </c>
      <c r="I64" s="98">
        <v>113.41167130394142</v>
      </c>
      <c r="J64" s="98">
        <v>110.77036633191082</v>
      </c>
      <c r="K64" s="98">
        <v>160.29268747395014</v>
      </c>
      <c r="L64" s="98">
        <v>180.94101309469363</v>
      </c>
      <c r="M64" s="98">
        <v>153.23090734108834</v>
      </c>
      <c r="N64" s="98">
        <v>99.760841796363195</v>
      </c>
      <c r="O64" s="98">
        <v>73.198550568007803</v>
      </c>
      <c r="P64" s="98">
        <v>63.453746539475915</v>
      </c>
      <c r="Q64" s="98">
        <v>59.242863426681431</v>
      </c>
      <c r="R64" s="98">
        <v>65.42116117622075</v>
      </c>
      <c r="S64" s="98">
        <v>56.69849929075815</v>
      </c>
      <c r="T64" s="98">
        <v>70.725557667798029</v>
      </c>
      <c r="U64" s="98">
        <v>43.009880898075103</v>
      </c>
      <c r="V64" s="98">
        <v>41.237458419147302</v>
      </c>
      <c r="W64" s="98">
        <v>64.810361919233614</v>
      </c>
      <c r="DA64" s="63" t="s">
        <v>2133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2134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2135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2136</v>
      </c>
    </row>
    <row r="68" spans="1:105" ht="12" customHeight="1" x14ac:dyDescent="0.25">
      <c r="A68" s="121" t="s">
        <v>55</v>
      </c>
      <c r="B68" s="122">
        <v>14.239823058746866</v>
      </c>
      <c r="C68" s="122">
        <v>15.300259498517097</v>
      </c>
      <c r="D68" s="122">
        <v>9.3382333063253711</v>
      </c>
      <c r="E68" s="122">
        <v>8.052849378333411</v>
      </c>
      <c r="F68" s="122">
        <v>8.3081110129253144</v>
      </c>
      <c r="G68" s="122">
        <v>8.0083359851829741</v>
      </c>
      <c r="H68" s="122">
        <v>6.3833712433591696</v>
      </c>
      <c r="I68" s="122">
        <v>6.733052585924618</v>
      </c>
      <c r="J68" s="122">
        <v>6.5455050307933336</v>
      </c>
      <c r="K68" s="122">
        <v>9.7509531890768244</v>
      </c>
      <c r="L68" s="122">
        <v>8.6825057259585297</v>
      </c>
      <c r="M68" s="122">
        <v>8.3624926461390672</v>
      </c>
      <c r="N68" s="122">
        <v>5.1890496419105485</v>
      </c>
      <c r="O68" s="122">
        <v>4.3606964016712766</v>
      </c>
      <c r="P68" s="122">
        <v>4.1154141696328965</v>
      </c>
      <c r="Q68" s="122">
        <v>4.1727520655830226</v>
      </c>
      <c r="R68" s="122">
        <v>4.6703029319197906</v>
      </c>
      <c r="S68" s="122">
        <v>3.6995548330396342</v>
      </c>
      <c r="T68" s="122">
        <v>4.9116957324814754</v>
      </c>
      <c r="U68" s="122">
        <v>3.0067001760665066</v>
      </c>
      <c r="V68" s="122">
        <v>2.7092963605935032</v>
      </c>
      <c r="W68" s="122">
        <v>4.2220235135520987</v>
      </c>
      <c r="DA68" s="130" t="s">
        <v>2137</v>
      </c>
    </row>
    <row r="69" spans="1:105" ht="12" customHeight="1" x14ac:dyDescent="0.25">
      <c r="A69" s="97" t="s">
        <v>134</v>
      </c>
      <c r="B69" s="98">
        <v>14.231863428909273</v>
      </c>
      <c r="C69" s="98">
        <v>15.288613557359339</v>
      </c>
      <c r="D69" s="98">
        <v>9.3310148935903037</v>
      </c>
      <c r="E69" s="98">
        <v>8.0468346618786821</v>
      </c>
      <c r="F69" s="98">
        <v>8.3016194030448744</v>
      </c>
      <c r="G69" s="98">
        <v>8.0024829037770306</v>
      </c>
      <c r="H69" s="98">
        <v>6.378633763722517</v>
      </c>
      <c r="I69" s="98">
        <v>6.7286219892077943</v>
      </c>
      <c r="J69" s="98">
        <v>6.5382424837965925</v>
      </c>
      <c r="K69" s="98">
        <v>9.7393363581578054</v>
      </c>
      <c r="L69" s="98">
        <v>8.672600477101442</v>
      </c>
      <c r="M69" s="98">
        <v>8.353227553684313</v>
      </c>
      <c r="N69" s="98">
        <v>5.1831220161747034</v>
      </c>
      <c r="O69" s="98">
        <v>4.3553607920179012</v>
      </c>
      <c r="P69" s="98">
        <v>4.1105789205648282</v>
      </c>
      <c r="Q69" s="98">
        <v>4.1678401825044418</v>
      </c>
      <c r="R69" s="98">
        <v>4.6644790362460924</v>
      </c>
      <c r="S69" s="98">
        <v>3.6950815246449946</v>
      </c>
      <c r="T69" s="98">
        <v>4.905273257464021</v>
      </c>
      <c r="U69" s="98">
        <v>3.0025769686912578</v>
      </c>
      <c r="V69" s="98">
        <v>2.7055430550678277</v>
      </c>
      <c r="W69" s="98">
        <v>4.215729810963559</v>
      </c>
      <c r="DA69" s="63" t="s">
        <v>2138</v>
      </c>
    </row>
    <row r="70" spans="1:105" ht="12" customHeight="1" x14ac:dyDescent="0.25">
      <c r="A70" s="97" t="s">
        <v>133</v>
      </c>
      <c r="B70" s="98">
        <v>7.9596298375927115E-3</v>
      </c>
      <c r="C70" s="98">
        <v>1.1645941157757935E-2</v>
      </c>
      <c r="D70" s="98">
        <v>7.2184127350676357E-3</v>
      </c>
      <c r="E70" s="98">
        <v>6.0147164547280953E-3</v>
      </c>
      <c r="F70" s="98">
        <v>6.4916098804406776E-3</v>
      </c>
      <c r="G70" s="98">
        <v>5.853081405942648E-3</v>
      </c>
      <c r="H70" s="98">
        <v>4.7374796366526544E-3</v>
      </c>
      <c r="I70" s="98">
        <v>4.4305967168236527E-3</v>
      </c>
      <c r="J70" s="98">
        <v>7.2625469967408027E-3</v>
      </c>
      <c r="K70" s="98">
        <v>1.1616830919018795E-2</v>
      </c>
      <c r="L70" s="98">
        <v>9.9052488570878366E-3</v>
      </c>
      <c r="M70" s="98">
        <v>9.2650924547538985E-3</v>
      </c>
      <c r="N70" s="98">
        <v>5.9276257358455188E-3</v>
      </c>
      <c r="O70" s="98">
        <v>5.3356096533750449E-3</v>
      </c>
      <c r="P70" s="98">
        <v>4.835249068068286E-3</v>
      </c>
      <c r="Q70" s="98">
        <v>4.9118830785805827E-3</v>
      </c>
      <c r="R70" s="98">
        <v>5.8238956736977963E-3</v>
      </c>
      <c r="S70" s="98">
        <v>4.4733083946393746E-3</v>
      </c>
      <c r="T70" s="98">
        <v>6.4224750174540837E-3</v>
      </c>
      <c r="U70" s="98">
        <v>4.123207375248736E-3</v>
      </c>
      <c r="V70" s="98">
        <v>3.7533055256753502E-3</v>
      </c>
      <c r="W70" s="98">
        <v>6.2937025885395027E-3</v>
      </c>
      <c r="DA70" s="63" t="s">
        <v>2139</v>
      </c>
    </row>
    <row r="71" spans="1:105" ht="12" customHeight="1" x14ac:dyDescent="0.25">
      <c r="A71" s="100" t="s">
        <v>217</v>
      </c>
      <c r="B71" s="101">
        <v>7.9596298375927115E-3</v>
      </c>
      <c r="C71" s="101">
        <v>1.1645941157757935E-2</v>
      </c>
      <c r="D71" s="101">
        <v>7.2184127350676357E-3</v>
      </c>
      <c r="E71" s="101">
        <v>6.0147164547280953E-3</v>
      </c>
      <c r="F71" s="101">
        <v>6.4916098804406776E-3</v>
      </c>
      <c r="G71" s="101">
        <v>5.853081405942648E-3</v>
      </c>
      <c r="H71" s="101">
        <v>4.7374796366526544E-3</v>
      </c>
      <c r="I71" s="101">
        <v>4.4305967168236527E-3</v>
      </c>
      <c r="J71" s="101">
        <v>7.2625469967408027E-3</v>
      </c>
      <c r="K71" s="101">
        <v>1.1616830919018795E-2</v>
      </c>
      <c r="L71" s="101">
        <v>9.9052488570878366E-3</v>
      </c>
      <c r="M71" s="101">
        <v>9.2650924547538985E-3</v>
      </c>
      <c r="N71" s="101">
        <v>5.9276257358455188E-3</v>
      </c>
      <c r="O71" s="101">
        <v>5.3356096533750449E-3</v>
      </c>
      <c r="P71" s="101">
        <v>4.835249068068286E-3</v>
      </c>
      <c r="Q71" s="101">
        <v>4.9118830785805827E-3</v>
      </c>
      <c r="R71" s="101">
        <v>5.8238956736977963E-3</v>
      </c>
      <c r="S71" s="101">
        <v>4.4733083946393746E-3</v>
      </c>
      <c r="T71" s="101">
        <v>6.4224750174540837E-3</v>
      </c>
      <c r="U71" s="101">
        <v>4.123207375248736E-3</v>
      </c>
      <c r="V71" s="101">
        <v>3.7533055256753502E-3</v>
      </c>
      <c r="W71" s="101">
        <v>6.2937025885395027E-3</v>
      </c>
      <c r="DA71" s="131" t="s">
        <v>2140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2141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2142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2143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2144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2145</v>
      </c>
    </row>
    <row r="77" spans="1:105" ht="12" customHeight="1" x14ac:dyDescent="0.25">
      <c r="A77" s="121" t="s">
        <v>54</v>
      </c>
      <c r="B77" s="122">
        <v>1.8298395627338211</v>
      </c>
      <c r="C77" s="122">
        <v>2.0202080552205555</v>
      </c>
      <c r="D77" s="122">
        <v>1.2704847230842629</v>
      </c>
      <c r="E77" s="122">
        <v>1.145678780417593</v>
      </c>
      <c r="F77" s="122">
        <v>1.2284993076267896</v>
      </c>
      <c r="G77" s="122">
        <v>1.1918428760594528</v>
      </c>
      <c r="H77" s="122">
        <v>0.96628606109168491</v>
      </c>
      <c r="I77" s="122">
        <v>1.0450461101339557</v>
      </c>
      <c r="J77" s="122">
        <v>1.0691386372958467</v>
      </c>
      <c r="K77" s="122">
        <v>1.7060593369730137</v>
      </c>
      <c r="L77" s="122">
        <v>1.6774211793477833</v>
      </c>
      <c r="M77" s="122">
        <v>1.5902800127726324</v>
      </c>
      <c r="N77" s="122">
        <v>1.0286185617262367</v>
      </c>
      <c r="O77" s="122">
        <v>0.90221303032088196</v>
      </c>
      <c r="P77" s="122">
        <v>0.84478929089119514</v>
      </c>
      <c r="Q77" s="122">
        <v>0.85815450773552726</v>
      </c>
      <c r="R77" s="122">
        <v>0.89747589185943133</v>
      </c>
      <c r="S77" s="122">
        <v>0.84328647620219865</v>
      </c>
      <c r="T77" s="122">
        <v>1.1580365997205018</v>
      </c>
      <c r="U77" s="122">
        <v>0.73069620585838846</v>
      </c>
      <c r="V77" s="122">
        <v>0.71993058025919532</v>
      </c>
      <c r="W77" s="122">
        <v>1.0590443272142738</v>
      </c>
      <c r="DA77" s="130" t="s">
        <v>2146</v>
      </c>
    </row>
    <row r="78" spans="1:105" ht="12" customHeight="1" x14ac:dyDescent="0.25">
      <c r="A78" s="97" t="s">
        <v>192</v>
      </c>
      <c r="B78" s="98">
        <v>1.8298395627338211</v>
      </c>
      <c r="C78" s="98">
        <v>2.0202080552205555</v>
      </c>
      <c r="D78" s="98">
        <v>1.2704847230842629</v>
      </c>
      <c r="E78" s="98">
        <v>1.145678780417593</v>
      </c>
      <c r="F78" s="98">
        <v>1.2284993076267896</v>
      </c>
      <c r="G78" s="98">
        <v>1.1918428760594528</v>
      </c>
      <c r="H78" s="98">
        <v>0.96628606109168491</v>
      </c>
      <c r="I78" s="98">
        <v>1.0450461101339557</v>
      </c>
      <c r="J78" s="98">
        <v>1.0691386372958467</v>
      </c>
      <c r="K78" s="98">
        <v>1.7060593369730137</v>
      </c>
      <c r="L78" s="98">
        <v>1.6774211793477833</v>
      </c>
      <c r="M78" s="98">
        <v>1.5902800127726324</v>
      </c>
      <c r="N78" s="98">
        <v>1.0286185617262367</v>
      </c>
      <c r="O78" s="98">
        <v>0.90221303032088196</v>
      </c>
      <c r="P78" s="98">
        <v>0.84478929089119514</v>
      </c>
      <c r="Q78" s="98">
        <v>0.85815450773552726</v>
      </c>
      <c r="R78" s="98">
        <v>0.89747589185943133</v>
      </c>
      <c r="S78" s="98">
        <v>0.84328647620219865</v>
      </c>
      <c r="T78" s="98">
        <v>1.1580365997205018</v>
      </c>
      <c r="U78" s="98">
        <v>0.73069620585838846</v>
      </c>
      <c r="V78" s="98">
        <v>0.71993058025919532</v>
      </c>
      <c r="W78" s="98">
        <v>1.0590443272142738</v>
      </c>
      <c r="DA78" s="63" t="s">
        <v>2147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2148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0</v>
      </c>
      <c r="C81" s="117">
        <f t="shared" si="28"/>
        <v>0</v>
      </c>
      <c r="D81" s="117">
        <f t="shared" si="28"/>
        <v>1.6536401653547213E-3</v>
      </c>
      <c r="E81" s="117">
        <f t="shared" si="28"/>
        <v>3.311292310538208E-3</v>
      </c>
      <c r="F81" s="117">
        <f t="shared" si="28"/>
        <v>3.4915109708286277E-3</v>
      </c>
      <c r="G81" s="117">
        <f t="shared" si="28"/>
        <v>5.9772460824347859E-3</v>
      </c>
      <c r="H81" s="117">
        <f t="shared" si="28"/>
        <v>6.2275526953060184E-3</v>
      </c>
      <c r="I81" s="117">
        <f t="shared" si="28"/>
        <v>8.3025305609374048E-3</v>
      </c>
      <c r="J81" s="117">
        <f t="shared" si="28"/>
        <v>7.9284292742311507E-3</v>
      </c>
      <c r="K81" s="117">
        <f t="shared" si="28"/>
        <v>8.6058185167624847E-3</v>
      </c>
      <c r="L81" s="117">
        <f t="shared" si="28"/>
        <v>9.2101682256066335E-3</v>
      </c>
      <c r="M81" s="117">
        <f t="shared" si="28"/>
        <v>1.1364226188940337E-2</v>
      </c>
      <c r="N81" s="117">
        <f t="shared" si="28"/>
        <v>1.1842926604366066E-2</v>
      </c>
      <c r="O81" s="117">
        <f t="shared" si="28"/>
        <v>1.2659817861540584E-2</v>
      </c>
      <c r="P81" s="117">
        <f t="shared" si="28"/>
        <v>1.7753954351862163E-2</v>
      </c>
      <c r="Q81" s="117">
        <f t="shared" si="28"/>
        <v>1.1755510125965899E-2</v>
      </c>
      <c r="R81" s="117">
        <f t="shared" ref="R81:V81" si="29">R82+R85+R87+R100</f>
        <v>1.1720915987479237E-2</v>
      </c>
      <c r="S81" s="117">
        <f t="shared" si="29"/>
        <v>1.0837480537230248E-2</v>
      </c>
      <c r="T81" s="117">
        <f t="shared" si="29"/>
        <v>9.1844032647827624E-3</v>
      </c>
      <c r="U81" s="117">
        <f t="shared" si="29"/>
        <v>8.4741682946958153E-3</v>
      </c>
      <c r="V81" s="117">
        <f t="shared" si="29"/>
        <v>8.8568344076471878E-3</v>
      </c>
      <c r="W81" s="117">
        <f t="shared" ref="W81" si="30">W82+W85+W87+W100</f>
        <v>8.8042206400293054E-3</v>
      </c>
      <c r="DA81" s="129" t="s">
        <v>2149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2150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2151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2152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2153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2154</v>
      </c>
    </row>
    <row r="87" spans="1:105" ht="12" customHeight="1" x14ac:dyDescent="0.25">
      <c r="A87" s="121" t="s">
        <v>55</v>
      </c>
      <c r="B87" s="122">
        <v>0</v>
      </c>
      <c r="C87" s="122">
        <v>0</v>
      </c>
      <c r="D87" s="122">
        <v>1.6536401653547213E-3</v>
      </c>
      <c r="E87" s="122">
        <v>3.311292310538208E-3</v>
      </c>
      <c r="F87" s="122">
        <v>3.4915109708286277E-3</v>
      </c>
      <c r="G87" s="122">
        <v>5.9772460824347859E-3</v>
      </c>
      <c r="H87" s="122">
        <v>6.2275526953060184E-3</v>
      </c>
      <c r="I87" s="122">
        <v>8.3025305609374048E-3</v>
      </c>
      <c r="J87" s="122">
        <v>7.9284292742311507E-3</v>
      </c>
      <c r="K87" s="122">
        <v>8.6058185167624847E-3</v>
      </c>
      <c r="L87" s="122">
        <v>9.2101682256066335E-3</v>
      </c>
      <c r="M87" s="122">
        <v>1.1364226188940337E-2</v>
      </c>
      <c r="N87" s="122">
        <v>1.1842926604366066E-2</v>
      </c>
      <c r="O87" s="122">
        <v>1.2659817861540584E-2</v>
      </c>
      <c r="P87" s="122">
        <v>1.7753954351862163E-2</v>
      </c>
      <c r="Q87" s="122">
        <v>1.1755510125965899E-2</v>
      </c>
      <c r="R87" s="122">
        <v>1.1720915987479237E-2</v>
      </c>
      <c r="S87" s="122">
        <v>1.0837480537230248E-2</v>
      </c>
      <c r="T87" s="122">
        <v>9.1844032647827624E-3</v>
      </c>
      <c r="U87" s="122">
        <v>8.4741682946958153E-3</v>
      </c>
      <c r="V87" s="122">
        <v>8.8568344076471878E-3</v>
      </c>
      <c r="W87" s="122">
        <v>8.8042206400293054E-3</v>
      </c>
      <c r="DA87" s="130" t="s">
        <v>2155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2156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2157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2158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2159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1.6536401653547213E-3</v>
      </c>
      <c r="E92" s="101">
        <v>3.311292310538208E-3</v>
      </c>
      <c r="F92" s="101">
        <v>3.4915109708286277E-3</v>
      </c>
      <c r="G92" s="101">
        <v>5.9772460824347859E-3</v>
      </c>
      <c r="H92" s="101">
        <v>6.2275526953060184E-3</v>
      </c>
      <c r="I92" s="101">
        <v>8.3025305609374048E-3</v>
      </c>
      <c r="J92" s="101">
        <v>7.9284292742311507E-3</v>
      </c>
      <c r="K92" s="101">
        <v>8.6058185167624847E-3</v>
      </c>
      <c r="L92" s="101">
        <v>9.2101682256066335E-3</v>
      </c>
      <c r="M92" s="101">
        <v>1.1364226188940337E-2</v>
      </c>
      <c r="N92" s="101">
        <v>1.1842926604366066E-2</v>
      </c>
      <c r="O92" s="101">
        <v>1.2659817861540584E-2</v>
      </c>
      <c r="P92" s="101">
        <v>1.7753954351862163E-2</v>
      </c>
      <c r="Q92" s="101">
        <v>1.1755510125965899E-2</v>
      </c>
      <c r="R92" s="101">
        <v>1.1720915987479237E-2</v>
      </c>
      <c r="S92" s="101">
        <v>1.0837480537230248E-2</v>
      </c>
      <c r="T92" s="101">
        <v>9.1844032647827624E-3</v>
      </c>
      <c r="U92" s="101">
        <v>8.4741682946958153E-3</v>
      </c>
      <c r="V92" s="101">
        <v>8.8568344076471878E-3</v>
      </c>
      <c r="W92" s="101">
        <v>8.8042206400293054E-3</v>
      </c>
      <c r="DA92" s="131" t="s">
        <v>2160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2161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2162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2163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2164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2165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2166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2167</v>
      </c>
    </row>
    <row r="100" spans="1:105" ht="12" customHeight="1" x14ac:dyDescent="0.25">
      <c r="A100" s="121" t="s">
        <v>54</v>
      </c>
      <c r="B100" s="122">
        <v>0</v>
      </c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</v>
      </c>
      <c r="M100" s="122">
        <v>0</v>
      </c>
      <c r="N100" s="122">
        <v>0</v>
      </c>
      <c r="O100" s="122">
        <v>0</v>
      </c>
      <c r="P100" s="122">
        <v>0</v>
      </c>
      <c r="Q100" s="122">
        <v>0</v>
      </c>
      <c r="R100" s="122">
        <v>0</v>
      </c>
      <c r="S100" s="122">
        <v>0</v>
      </c>
      <c r="T100" s="122">
        <v>0</v>
      </c>
      <c r="U100" s="122">
        <v>0</v>
      </c>
      <c r="V100" s="122">
        <v>0</v>
      </c>
      <c r="W100" s="122">
        <v>0</v>
      </c>
      <c r="DA100" s="130" t="s">
        <v>2168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2169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2170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2171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2172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2173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2174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2175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2176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2177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2178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2179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2180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2181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2182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2183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2184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2185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2186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2187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2188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2189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2190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2191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2192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2193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2194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2195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2196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2197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2198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2199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2200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2201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2202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2203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2204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2205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2206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2207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0.40703234891064832</v>
      </c>
      <c r="E143" s="117">
        <f t="shared" si="49"/>
        <v>0.81498295596040127</v>
      </c>
      <c r="F143" s="117">
        <f t="shared" si="49"/>
        <v>0.84942308339273465</v>
      </c>
      <c r="G143" s="117">
        <f t="shared" si="49"/>
        <v>1.352208840911949</v>
      </c>
      <c r="H143" s="117">
        <f t="shared" si="49"/>
        <v>1.4138880701784855</v>
      </c>
      <c r="I143" s="117">
        <f t="shared" si="49"/>
        <v>1.7611265760694161</v>
      </c>
      <c r="J143" s="117">
        <f t="shared" si="49"/>
        <v>1.7665485404703762</v>
      </c>
      <c r="K143" s="117">
        <f t="shared" si="49"/>
        <v>1.8649103729793473</v>
      </c>
      <c r="L143" s="117">
        <f t="shared" si="49"/>
        <v>1.7973639422233796</v>
      </c>
      <c r="M143" s="117">
        <f t="shared" si="49"/>
        <v>1.9229266152279663</v>
      </c>
      <c r="N143" s="117">
        <f t="shared" si="49"/>
        <v>1.7720386017777343</v>
      </c>
      <c r="O143" s="117">
        <f t="shared" si="49"/>
        <v>1.9753969352855301</v>
      </c>
      <c r="P143" s="117">
        <f t="shared" si="49"/>
        <v>3.0459406803298137</v>
      </c>
      <c r="Q143" s="117">
        <f t="shared" si="49"/>
        <v>1.9164386074094149</v>
      </c>
      <c r="R143" s="117">
        <f t="shared" ref="R143:V143" si="50">R144+R146+R148+R157</f>
        <v>2.0289830830468185</v>
      </c>
      <c r="S143" s="117">
        <f t="shared" si="50"/>
        <v>1.9248015175328268</v>
      </c>
      <c r="T143" s="117">
        <f t="shared" si="50"/>
        <v>1.8171740751874401</v>
      </c>
      <c r="U143" s="117">
        <f t="shared" si="50"/>
        <v>1.7926743271259968</v>
      </c>
      <c r="V143" s="117">
        <f t="shared" si="50"/>
        <v>1.789458237926433</v>
      </c>
      <c r="W143" s="117">
        <f t="shared" ref="W143" si="51">W144+W146+W148+W157</f>
        <v>2.0387913391209556</v>
      </c>
      <c r="DA143" s="129" t="s">
        <v>2208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2209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2210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2211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2212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0.40703234891064832</v>
      </c>
      <c r="E148" s="122">
        <v>0.81498295596040127</v>
      </c>
      <c r="F148" s="122">
        <v>0.84942308339273465</v>
      </c>
      <c r="G148" s="122">
        <v>1.352208840911949</v>
      </c>
      <c r="H148" s="122">
        <v>1.4138880701784855</v>
      </c>
      <c r="I148" s="122">
        <v>1.7611265760694161</v>
      </c>
      <c r="J148" s="122">
        <v>1.7665485404703762</v>
      </c>
      <c r="K148" s="122">
        <v>1.8649103729793473</v>
      </c>
      <c r="L148" s="122">
        <v>1.7973639422233796</v>
      </c>
      <c r="M148" s="122">
        <v>1.9229266152279663</v>
      </c>
      <c r="N148" s="122">
        <v>1.7720386017777343</v>
      </c>
      <c r="O148" s="122">
        <v>1.9753969352855301</v>
      </c>
      <c r="P148" s="122">
        <v>3.0459406803298137</v>
      </c>
      <c r="Q148" s="122">
        <v>1.9164386074094149</v>
      </c>
      <c r="R148" s="122">
        <v>2.0289830830468185</v>
      </c>
      <c r="S148" s="122">
        <v>1.9248015175328268</v>
      </c>
      <c r="T148" s="122">
        <v>1.8171740751874401</v>
      </c>
      <c r="U148" s="122">
        <v>1.7926743271259968</v>
      </c>
      <c r="V148" s="122">
        <v>1.789458237926433</v>
      </c>
      <c r="W148" s="122">
        <v>2.0387913391209556</v>
      </c>
      <c r="DA148" s="130" t="s">
        <v>2213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0.40687037461479975</v>
      </c>
      <c r="E149" s="98">
        <v>0.81443986197720197</v>
      </c>
      <c r="F149" s="98">
        <v>0.84899071288393591</v>
      </c>
      <c r="G149" s="98">
        <v>1.3515531297043537</v>
      </c>
      <c r="H149" s="98">
        <v>1.4132641746139822</v>
      </c>
      <c r="I149" s="98">
        <v>1.7598088464361763</v>
      </c>
      <c r="J149" s="98">
        <v>1.7650396037259035</v>
      </c>
      <c r="K149" s="98">
        <v>1.8633556749079021</v>
      </c>
      <c r="L149" s="98">
        <v>1.7960550305732088</v>
      </c>
      <c r="M149" s="98">
        <v>1.9213912431777944</v>
      </c>
      <c r="N149" s="98">
        <v>1.7709338132313461</v>
      </c>
      <c r="O149" s="98">
        <v>1.9739932261284003</v>
      </c>
      <c r="P149" s="98">
        <v>3.0427362820573225</v>
      </c>
      <c r="Q149" s="98">
        <v>1.9145436034354426</v>
      </c>
      <c r="R149" s="98">
        <v>2.0268857126914748</v>
      </c>
      <c r="S149" s="98">
        <v>1.9228692454211962</v>
      </c>
      <c r="T149" s="98">
        <v>1.8152274304415905</v>
      </c>
      <c r="U149" s="98">
        <v>1.7907029579128577</v>
      </c>
      <c r="V149" s="98">
        <v>1.7875795920556787</v>
      </c>
      <c r="W149" s="98">
        <v>2.0373605447587981</v>
      </c>
      <c r="DA149" s="63" t="s">
        <v>2214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1.6197429584856611E-4</v>
      </c>
      <c r="E150" s="98">
        <v>5.4309398319927376E-4</v>
      </c>
      <c r="F150" s="98">
        <v>4.3237050879876235E-4</v>
      </c>
      <c r="G150" s="98">
        <v>6.5571120759541461E-4</v>
      </c>
      <c r="H150" s="98">
        <v>6.2389556450319534E-4</v>
      </c>
      <c r="I150" s="98">
        <v>1.3177296332398951E-3</v>
      </c>
      <c r="J150" s="98">
        <v>1.5089367444727903E-3</v>
      </c>
      <c r="K150" s="98">
        <v>1.554698071445058E-3</v>
      </c>
      <c r="L150" s="98">
        <v>1.3089116501706784E-3</v>
      </c>
      <c r="M150" s="98">
        <v>1.5353720501719442E-3</v>
      </c>
      <c r="N150" s="98">
        <v>1.1047885463881817E-3</v>
      </c>
      <c r="O150" s="98">
        <v>1.4037091571298002E-3</v>
      </c>
      <c r="P150" s="98">
        <v>3.2043982724912295E-3</v>
      </c>
      <c r="Q150" s="98">
        <v>1.8950039739721752E-3</v>
      </c>
      <c r="R150" s="98">
        <v>2.0973703553437426E-3</v>
      </c>
      <c r="S150" s="98">
        <v>1.9322721116305608E-3</v>
      </c>
      <c r="T150" s="98">
        <v>1.9466447458495626E-3</v>
      </c>
      <c r="U150" s="98">
        <v>1.9713692131391697E-3</v>
      </c>
      <c r="V150" s="98">
        <v>1.8786458707542087E-3</v>
      </c>
      <c r="W150" s="98">
        <v>1.4307943621572525E-3</v>
      </c>
      <c r="DA150" s="63" t="s">
        <v>2215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1.6197429584856611E-4</v>
      </c>
      <c r="E151" s="101">
        <v>5.4309398319927376E-4</v>
      </c>
      <c r="F151" s="101">
        <v>4.3237050879876235E-4</v>
      </c>
      <c r="G151" s="101">
        <v>6.5571120759541461E-4</v>
      </c>
      <c r="H151" s="101">
        <v>6.2389556450319534E-4</v>
      </c>
      <c r="I151" s="101">
        <v>1.3177296332398951E-3</v>
      </c>
      <c r="J151" s="101">
        <v>1.5089367444727903E-3</v>
      </c>
      <c r="K151" s="101">
        <v>1.554698071445058E-3</v>
      </c>
      <c r="L151" s="101">
        <v>1.3089116501706784E-3</v>
      </c>
      <c r="M151" s="101">
        <v>1.5353720501719442E-3</v>
      </c>
      <c r="N151" s="101">
        <v>1.1047885463881817E-3</v>
      </c>
      <c r="O151" s="101">
        <v>1.4037091571298002E-3</v>
      </c>
      <c r="P151" s="101">
        <v>3.2043982724912295E-3</v>
      </c>
      <c r="Q151" s="101">
        <v>1.8950039739721752E-3</v>
      </c>
      <c r="R151" s="101">
        <v>2.0973703553437426E-3</v>
      </c>
      <c r="S151" s="101">
        <v>1.9322721116305608E-3</v>
      </c>
      <c r="T151" s="101">
        <v>1.9466447458495626E-3</v>
      </c>
      <c r="U151" s="101">
        <v>1.9713692131391697E-3</v>
      </c>
      <c r="V151" s="101">
        <v>1.8786458707542087E-3</v>
      </c>
      <c r="W151" s="101">
        <v>1.4307943621572525E-3</v>
      </c>
      <c r="DA151" s="131" t="s">
        <v>2216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2217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2218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2219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2220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2221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2222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2223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2224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0</v>
      </c>
      <c r="C161" s="117">
        <f t="shared" si="54"/>
        <v>0</v>
      </c>
      <c r="D161" s="117">
        <f t="shared" si="54"/>
        <v>0.16217791370447007</v>
      </c>
      <c r="E161" s="117">
        <f t="shared" si="54"/>
        <v>0.33842331075476378</v>
      </c>
      <c r="F161" s="117">
        <f t="shared" si="54"/>
        <v>0.37077414839807954</v>
      </c>
      <c r="G161" s="117">
        <f t="shared" si="54"/>
        <v>0.62698988311088832</v>
      </c>
      <c r="H161" s="117">
        <f t="shared" si="54"/>
        <v>0.69617071507321004</v>
      </c>
      <c r="I161" s="117">
        <f t="shared" si="54"/>
        <v>0.82606604128471672</v>
      </c>
      <c r="J161" s="117">
        <f t="shared" si="54"/>
        <v>0.75559871523328914</v>
      </c>
      <c r="K161" s="117">
        <f t="shared" si="54"/>
        <v>0.76246324748600591</v>
      </c>
      <c r="L161" s="117">
        <f t="shared" si="54"/>
        <v>0.70487385442467465</v>
      </c>
      <c r="M161" s="117">
        <f t="shared" si="54"/>
        <v>0.75689827848168634</v>
      </c>
      <c r="N161" s="117">
        <f t="shared" si="54"/>
        <v>0.76107823935808849</v>
      </c>
      <c r="O161" s="117">
        <f t="shared" si="54"/>
        <v>0.89519149597349057</v>
      </c>
      <c r="P161" s="117">
        <f t="shared" si="54"/>
        <v>1.4459183655537222</v>
      </c>
      <c r="Q161" s="117">
        <f t="shared" si="54"/>
        <v>0.96083672232067019</v>
      </c>
      <c r="R161" s="117">
        <f t="shared" ref="R161:V161" si="55">R162+R164+R166+R175</f>
        <v>1.0681183212734831</v>
      </c>
      <c r="S161" s="117">
        <f t="shared" si="55"/>
        <v>1.1038426355629984</v>
      </c>
      <c r="T161" s="117">
        <f t="shared" si="55"/>
        <v>1.0781277570499277</v>
      </c>
      <c r="U161" s="117">
        <f t="shared" si="55"/>
        <v>1.1036455151829629</v>
      </c>
      <c r="V161" s="117">
        <f t="shared" si="55"/>
        <v>1.106786736920198</v>
      </c>
      <c r="W161" s="117">
        <f t="shared" ref="W161" si="56">W162+W164+W166+W175</f>
        <v>1.3665971388866847</v>
      </c>
      <c r="DA161" s="129" t="s">
        <v>2225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2226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2227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2228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2229</v>
      </c>
    </row>
    <row r="166" spans="1:105" ht="12" customHeight="1" x14ac:dyDescent="0.25">
      <c r="A166" s="121" t="s">
        <v>55</v>
      </c>
      <c r="B166" s="122">
        <v>0</v>
      </c>
      <c r="C166" s="122">
        <v>0</v>
      </c>
      <c r="D166" s="122">
        <v>0.16217791370447007</v>
      </c>
      <c r="E166" s="122">
        <v>0.33842331075476378</v>
      </c>
      <c r="F166" s="122">
        <v>0.37077414839807954</v>
      </c>
      <c r="G166" s="122">
        <v>0.62698988311088832</v>
      </c>
      <c r="H166" s="122">
        <v>0.69617071507321004</v>
      </c>
      <c r="I166" s="122">
        <v>0.82606604128471672</v>
      </c>
      <c r="J166" s="122">
        <v>0.75559871523328914</v>
      </c>
      <c r="K166" s="122">
        <v>0.76246324748600591</v>
      </c>
      <c r="L166" s="122">
        <v>0.70487385442467465</v>
      </c>
      <c r="M166" s="122">
        <v>0.75689827848168634</v>
      </c>
      <c r="N166" s="122">
        <v>0.76107823935808849</v>
      </c>
      <c r="O166" s="122">
        <v>0.89519149597349057</v>
      </c>
      <c r="P166" s="122">
        <v>1.4459183655537222</v>
      </c>
      <c r="Q166" s="122">
        <v>0.96083672232067019</v>
      </c>
      <c r="R166" s="122">
        <v>1.0681183212734831</v>
      </c>
      <c r="S166" s="122">
        <v>1.1038426355629984</v>
      </c>
      <c r="T166" s="122">
        <v>1.0781277570499277</v>
      </c>
      <c r="U166" s="122">
        <v>1.1036455151829629</v>
      </c>
      <c r="V166" s="122">
        <v>1.106786736920198</v>
      </c>
      <c r="W166" s="122">
        <v>1.3665971388866847</v>
      </c>
      <c r="DA166" s="130" t="s">
        <v>2230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0.1620159394086215</v>
      </c>
      <c r="E167" s="98">
        <v>0.33806027947504602</v>
      </c>
      <c r="F167" s="98">
        <v>0.37048513024656771</v>
      </c>
      <c r="G167" s="98">
        <v>0.62649740431370105</v>
      </c>
      <c r="H167" s="98">
        <v>0.69570213174930473</v>
      </c>
      <c r="I167" s="98">
        <v>0.82523895055699981</v>
      </c>
      <c r="J167" s="98">
        <v>0.75468786329144155</v>
      </c>
      <c r="K167" s="98">
        <v>0.76168082689645744</v>
      </c>
      <c r="L167" s="98">
        <v>0.70414301441677152</v>
      </c>
      <c r="M167" s="98">
        <v>0.75597447698375886</v>
      </c>
      <c r="N167" s="98">
        <v>0.76025240786569193</v>
      </c>
      <c r="O167" s="98">
        <v>0.89441114173552572</v>
      </c>
      <c r="P167" s="98">
        <v>1.4448185309458446</v>
      </c>
      <c r="Q167" s="98">
        <v>0.96018223676623948</v>
      </c>
      <c r="R167" s="98">
        <v>1.0673212427279857</v>
      </c>
      <c r="S167" s="98">
        <v>1.1032410149725198</v>
      </c>
      <c r="T167" s="98">
        <v>1.0777244552997776</v>
      </c>
      <c r="U167" s="98">
        <v>1.1034535035009074</v>
      </c>
      <c r="V167" s="98">
        <v>1.1065982304888111</v>
      </c>
      <c r="W167" s="98">
        <v>1.365990397290876</v>
      </c>
      <c r="DA167" s="63" t="s">
        <v>2231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1.6197429584856611E-4</v>
      </c>
      <c r="E168" s="98">
        <v>3.6303127971777871E-4</v>
      </c>
      <c r="F168" s="98">
        <v>2.8901815151181312E-4</v>
      </c>
      <c r="G168" s="98">
        <v>4.924787971873093E-4</v>
      </c>
      <c r="H168" s="98">
        <v>4.6858332390532038E-4</v>
      </c>
      <c r="I168" s="98">
        <v>8.2709072771693668E-4</v>
      </c>
      <c r="J168" s="98">
        <v>9.1085194184762892E-4</v>
      </c>
      <c r="K168" s="98">
        <v>7.8242058954850402E-4</v>
      </c>
      <c r="L168" s="98">
        <v>7.3084000790315455E-4</v>
      </c>
      <c r="M168" s="98">
        <v>9.23801497927524E-4</v>
      </c>
      <c r="N168" s="98">
        <v>8.2583149239660587E-4</v>
      </c>
      <c r="O168" s="98">
        <v>7.8035423796489901E-4</v>
      </c>
      <c r="P168" s="98">
        <v>1.0998346078776636E-3</v>
      </c>
      <c r="Q168" s="98">
        <v>6.5448555443066393E-4</v>
      </c>
      <c r="R168" s="98">
        <v>7.9707854549742046E-4</v>
      </c>
      <c r="S168" s="98">
        <v>6.016205904786757E-4</v>
      </c>
      <c r="T168" s="98">
        <v>4.0330175015008848E-4</v>
      </c>
      <c r="U168" s="98">
        <v>1.9201168205551392E-4</v>
      </c>
      <c r="V168" s="98">
        <v>1.885064313868001E-4</v>
      </c>
      <c r="W168" s="98">
        <v>6.0674159580862645E-4</v>
      </c>
      <c r="DA168" s="63" t="s">
        <v>2232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1.6197429584856611E-4</v>
      </c>
      <c r="E169" s="101">
        <v>3.6303127971777871E-4</v>
      </c>
      <c r="F169" s="101">
        <v>2.8901815151181312E-4</v>
      </c>
      <c r="G169" s="101">
        <v>4.924787971873093E-4</v>
      </c>
      <c r="H169" s="101">
        <v>4.6858332390532038E-4</v>
      </c>
      <c r="I169" s="101">
        <v>8.2709072771693668E-4</v>
      </c>
      <c r="J169" s="101">
        <v>9.1085194184762892E-4</v>
      </c>
      <c r="K169" s="101">
        <v>7.8242058954850402E-4</v>
      </c>
      <c r="L169" s="101">
        <v>7.3084000790315455E-4</v>
      </c>
      <c r="M169" s="101">
        <v>9.23801497927524E-4</v>
      </c>
      <c r="N169" s="101">
        <v>8.2583149239660587E-4</v>
      </c>
      <c r="O169" s="101">
        <v>7.8035423796489901E-4</v>
      </c>
      <c r="P169" s="101">
        <v>1.0998346078776636E-3</v>
      </c>
      <c r="Q169" s="101">
        <v>6.5448555443066393E-4</v>
      </c>
      <c r="R169" s="101">
        <v>7.9707854549742046E-4</v>
      </c>
      <c r="S169" s="101">
        <v>6.016205904786757E-4</v>
      </c>
      <c r="T169" s="101">
        <v>4.0330175015008848E-4</v>
      </c>
      <c r="U169" s="101">
        <v>1.9201168205551392E-4</v>
      </c>
      <c r="V169" s="101">
        <v>1.885064313868001E-4</v>
      </c>
      <c r="W169" s="101">
        <v>6.0674159580862645E-4</v>
      </c>
      <c r="DA169" s="131" t="s">
        <v>2233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2234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2235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2236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2237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2238</v>
      </c>
    </row>
    <row r="175" spans="1:105" ht="12" customHeight="1" x14ac:dyDescent="0.25">
      <c r="A175" s="121" t="s">
        <v>54</v>
      </c>
      <c r="B175" s="122">
        <v>0</v>
      </c>
      <c r="C175" s="122">
        <v>0</v>
      </c>
      <c r="D175" s="122">
        <v>0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0</v>
      </c>
      <c r="K175" s="122">
        <v>0</v>
      </c>
      <c r="L175" s="122">
        <v>0</v>
      </c>
      <c r="M175" s="122">
        <v>0</v>
      </c>
      <c r="N175" s="122">
        <v>0</v>
      </c>
      <c r="O175" s="122">
        <v>0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DA175" s="130" t="s">
        <v>2239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2240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2241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2243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2244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2245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2246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2247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0</v>
      </c>
      <c r="C8" s="98">
        <f>IF(RES_hhdet_fec!C8=0,0,RES_hhdet_fec!C8*1000*11630/RES_hhdet_num!C3)</f>
        <v>0</v>
      </c>
      <c r="D8" s="98">
        <f>IF(RES_hhdet_fec!D8=0,0,RES_hhdet_fec!D8*1000*11630/RES_hhdet_num!D3)</f>
        <v>0</v>
      </c>
      <c r="E8" s="98">
        <f>IF(RES_hhdet_fec!E8=0,0,RES_hhdet_fec!E8*1000*11630/RES_hhdet_num!E3)</f>
        <v>0</v>
      </c>
      <c r="F8" s="98">
        <f>IF(RES_hhdet_fec!F8=0,0,RES_hhdet_fec!F8*1000*11630/RES_hhdet_num!F3)</f>
        <v>0</v>
      </c>
      <c r="G8" s="98">
        <f>IF(RES_hhdet_fec!G8=0,0,RES_hhdet_fec!G8*1000*11630/RES_hhdet_num!G3)</f>
        <v>0</v>
      </c>
      <c r="H8" s="98">
        <f>IF(RES_hhdet_fec!H8=0,0,RES_hhdet_fec!H8*1000*11630/RES_hhdet_num!H3)</f>
        <v>0</v>
      </c>
      <c r="I8" s="98">
        <f>IF(RES_hhdet_fec!I8=0,0,RES_hhdet_fec!I8*1000*11630/RES_hhdet_num!I3)</f>
        <v>0</v>
      </c>
      <c r="J8" s="98">
        <f>IF(RES_hhdet_fec!J8=0,0,RES_hhdet_fec!J8*1000*11630/RES_hhdet_num!J3)</f>
        <v>0</v>
      </c>
      <c r="K8" s="98">
        <f>IF(RES_hhdet_fec!K8=0,0,RES_hhdet_fec!K8*1000*11630/RES_hhdet_num!K3)</f>
        <v>0</v>
      </c>
      <c r="L8" s="98">
        <f>IF(RES_hhdet_fec!L8=0,0,RES_hhdet_fec!L8*1000*11630/RES_hhdet_num!L3)</f>
        <v>0</v>
      </c>
      <c r="M8" s="98">
        <f>IF(RES_hhdet_fec!M8=0,0,RES_hhdet_fec!M8*1000*11630/RES_hhdet_num!M3)</f>
        <v>0</v>
      </c>
      <c r="N8" s="98">
        <f>IF(RES_hhdet_fec!N8=0,0,RES_hhdet_fec!N8*1000*11630/RES_hhdet_num!N3)</f>
        <v>0</v>
      </c>
      <c r="O8" s="98">
        <f>IF(RES_hhdet_fec!O8=0,0,RES_hhdet_fec!O8*1000*11630/RES_hhdet_num!O3)</f>
        <v>0</v>
      </c>
      <c r="P8" s="98">
        <f>IF(RES_hhdet_fec!P8=0,0,RES_hhdet_fec!P8*1000*11630/RES_hhdet_num!P3)</f>
        <v>0</v>
      </c>
      <c r="Q8" s="98">
        <f>IF(RES_hhdet_fec!Q8=0,0,RES_hhdet_fec!Q8*1000*11630/RES_hhdet_num!Q3)</f>
        <v>0</v>
      </c>
      <c r="R8" s="98">
        <f>IF(RES_hhdet_fec!R8=0,0,RES_hhdet_fec!R8*1000*11630/RES_hhdet_num!R3)</f>
        <v>0</v>
      </c>
      <c r="S8" s="98">
        <f>IF(RES_hhdet_fec!S8=0,0,RES_hhdet_fec!S8*1000*11630/RES_hhdet_num!S3)</f>
        <v>0</v>
      </c>
      <c r="T8" s="98">
        <f>IF(RES_hhdet_fec!T8=0,0,RES_hhdet_fec!T8*1000*11630/RES_hhdet_num!T3)</f>
        <v>0</v>
      </c>
      <c r="U8" s="98">
        <f>IF(RES_hhdet_fec!U8=0,0,RES_hhdet_fec!U8*1000*11630/RES_hhdet_num!U3)</f>
        <v>0</v>
      </c>
      <c r="V8" s="98">
        <f>IF(RES_hhdet_fec!V8=0,0,RES_hhdet_fec!V8*1000*11630/RES_hhdet_num!V3)</f>
        <v>0</v>
      </c>
      <c r="W8" s="98">
        <f>IF(RES_hhdet_fec!W8=0,0,RES_hhdet_fec!W8*1000*11630/RES_hhdet_num!W3)</f>
        <v>0</v>
      </c>
      <c r="DA8" s="63" t="s">
        <v>2248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2249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2250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2251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2252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2253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2254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2255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2256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2257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2258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2259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2260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2261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2262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</v>
      </c>
      <c r="C24" s="117">
        <f t="shared" si="7"/>
        <v>0</v>
      </c>
      <c r="D24" s="117">
        <f t="shared" si="7"/>
        <v>21961.438136971759</v>
      </c>
      <c r="E24" s="117">
        <f t="shared" si="7"/>
        <v>25727.874401765799</v>
      </c>
      <c r="F24" s="117">
        <f t="shared" si="7"/>
        <v>19878.944290826941</v>
      </c>
      <c r="G24" s="117">
        <f t="shared" si="7"/>
        <v>25778.076646425714</v>
      </c>
      <c r="H24" s="117">
        <f t="shared" si="7"/>
        <v>23269.155502352183</v>
      </c>
      <c r="I24" s="117">
        <f t="shared" si="7"/>
        <v>24390.93400675775</v>
      </c>
      <c r="J24" s="117">
        <f t="shared" si="7"/>
        <v>23111.127837788568</v>
      </c>
      <c r="K24" s="117">
        <f t="shared" si="7"/>
        <v>23376.131216537677</v>
      </c>
      <c r="L24" s="117">
        <f t="shared" si="7"/>
        <v>28140.348487627816</v>
      </c>
      <c r="M24" s="117">
        <f t="shared" si="7"/>
        <v>26330.833417179692</v>
      </c>
      <c r="N24" s="117">
        <f t="shared" si="7"/>
        <v>25463.482307609142</v>
      </c>
      <c r="O24" s="117">
        <f t="shared" si="7"/>
        <v>23558.434657237718</v>
      </c>
      <c r="P24" s="117">
        <f t="shared" si="7"/>
        <v>29821.010174182527</v>
      </c>
      <c r="Q24" s="117">
        <f t="shared" si="7"/>
        <v>20771.556593475903</v>
      </c>
      <c r="R24" s="117">
        <f t="shared" ref="R24:V24" si="8">R25+R28+R30+R39</f>
        <v>23393.476378039304</v>
      </c>
      <c r="S24" s="117">
        <f t="shared" si="8"/>
        <v>23570.418626621347</v>
      </c>
      <c r="T24" s="117">
        <f t="shared" si="8"/>
        <v>21873.656369837281</v>
      </c>
      <c r="U24" s="117">
        <f t="shared" si="8"/>
        <v>21185.628204879409</v>
      </c>
      <c r="V24" s="117">
        <f t="shared" si="8"/>
        <v>20564.157401279143</v>
      </c>
      <c r="W24" s="117">
        <f t="shared" ref="W24" si="9">W25+W28+W30+W39</f>
        <v>20139.003823651645</v>
      </c>
      <c r="DA24" s="129" t="s">
        <v>2263</v>
      </c>
    </row>
    <row r="25" spans="1:105" ht="12.95" customHeight="1" x14ac:dyDescent="0.25">
      <c r="A25" s="121" t="s">
        <v>57</v>
      </c>
      <c r="B25" s="122">
        <f t="shared" ref="B25:Q25" si="10">SUM(B26:B27)</f>
        <v>0</v>
      </c>
      <c r="C25" s="122">
        <f t="shared" si="10"/>
        <v>0</v>
      </c>
      <c r="D25" s="122">
        <f t="shared" si="10"/>
        <v>20650.345806677469</v>
      </c>
      <c r="E25" s="122">
        <f t="shared" si="10"/>
        <v>24397.991726498134</v>
      </c>
      <c r="F25" s="122">
        <f t="shared" si="10"/>
        <v>18527.944341247781</v>
      </c>
      <c r="G25" s="122">
        <f t="shared" si="10"/>
        <v>24372.510390462168</v>
      </c>
      <c r="H25" s="122">
        <f t="shared" si="10"/>
        <v>21832.52708755797</v>
      </c>
      <c r="I25" s="122">
        <f t="shared" si="10"/>
        <v>22974.058431687448</v>
      </c>
      <c r="J25" s="122">
        <f t="shared" si="10"/>
        <v>21792.287746025871</v>
      </c>
      <c r="K25" s="122">
        <f t="shared" si="10"/>
        <v>21978.189930880118</v>
      </c>
      <c r="L25" s="122">
        <f t="shared" si="10"/>
        <v>26735.265075635467</v>
      </c>
      <c r="M25" s="122">
        <f t="shared" si="10"/>
        <v>24883.959420676598</v>
      </c>
      <c r="N25" s="122">
        <f t="shared" si="10"/>
        <v>24023.228426512549</v>
      </c>
      <c r="O25" s="122">
        <f t="shared" si="10"/>
        <v>21997.948439858141</v>
      </c>
      <c r="P25" s="122">
        <f t="shared" si="10"/>
        <v>28276.668658091134</v>
      </c>
      <c r="Q25" s="122">
        <f t="shared" si="10"/>
        <v>19100.21771057574</v>
      </c>
      <c r="R25" s="122">
        <f t="shared" ref="R25:V25" si="11">SUM(R26:R27)</f>
        <v>21612.068098586918</v>
      </c>
      <c r="S25" s="122">
        <f t="shared" si="11"/>
        <v>21887.915822559378</v>
      </c>
      <c r="T25" s="122">
        <f t="shared" si="11"/>
        <v>20122.268181865558</v>
      </c>
      <c r="U25" s="122">
        <f t="shared" si="11"/>
        <v>19487.534179224545</v>
      </c>
      <c r="V25" s="122">
        <f t="shared" si="11"/>
        <v>18948.718852036007</v>
      </c>
      <c r="W25" s="122">
        <f t="shared" ref="W25" si="12">SUM(W26:W27)</f>
        <v>18441.112495994486</v>
      </c>
      <c r="DA25" s="130" t="s">
        <v>2264</v>
      </c>
    </row>
    <row r="26" spans="1:105" ht="12" customHeight="1" x14ac:dyDescent="0.25">
      <c r="A26" s="97" t="s">
        <v>74</v>
      </c>
      <c r="B26" s="98">
        <v>0</v>
      </c>
      <c r="C26" s="98">
        <v>0</v>
      </c>
      <c r="D26" s="98">
        <v>20389.315055287007</v>
      </c>
      <c r="E26" s="98">
        <v>24095.387131622017</v>
      </c>
      <c r="F26" s="98">
        <v>18304.409074280818</v>
      </c>
      <c r="G26" s="98">
        <v>24079.569847220821</v>
      </c>
      <c r="H26" s="98">
        <v>21576.551453120799</v>
      </c>
      <c r="I26" s="98">
        <v>22709.495975324597</v>
      </c>
      <c r="J26" s="98">
        <v>21544.707667390401</v>
      </c>
      <c r="K26" s="98">
        <v>21733.208001718467</v>
      </c>
      <c r="L26" s="98">
        <v>26439.061096898284</v>
      </c>
      <c r="M26" s="98">
        <v>24615.12554654065</v>
      </c>
      <c r="N26" s="98">
        <v>23763.388978689083</v>
      </c>
      <c r="O26" s="98">
        <v>21762.287383898034</v>
      </c>
      <c r="P26" s="98">
        <v>27970.970177814172</v>
      </c>
      <c r="Q26" s="98">
        <v>18893.960685371963</v>
      </c>
      <c r="R26" s="98">
        <v>21376.278337194824</v>
      </c>
      <c r="S26" s="98">
        <v>21644.695398677097</v>
      </c>
      <c r="T26" s="98">
        <v>19889.772727272724</v>
      </c>
      <c r="U26" s="98">
        <v>19255.225522552239</v>
      </c>
      <c r="V26" s="98">
        <v>18719.786096256681</v>
      </c>
      <c r="W26" s="98">
        <v>18213.506000115722</v>
      </c>
      <c r="DA26" s="63" t="s">
        <v>2265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261.0307513904628</v>
      </c>
      <c r="E27" s="98">
        <v>302.6045948761178</v>
      </c>
      <c r="F27" s="98">
        <v>223.53526696696426</v>
      </c>
      <c r="G27" s="98">
        <v>292.94054324134828</v>
      </c>
      <c r="H27" s="98">
        <v>255.97563443717021</v>
      </c>
      <c r="I27" s="98">
        <v>264.56245636285001</v>
      </c>
      <c r="J27" s="98">
        <v>247.58007863547112</v>
      </c>
      <c r="K27" s="98">
        <v>244.98192916165155</v>
      </c>
      <c r="L27" s="98">
        <v>296.20397873718292</v>
      </c>
      <c r="M27" s="98">
        <v>268.83387413594784</v>
      </c>
      <c r="N27" s="98">
        <v>259.83944782346595</v>
      </c>
      <c r="O27" s="98">
        <v>235.66105596010692</v>
      </c>
      <c r="P27" s="98">
        <v>305.69848027696082</v>
      </c>
      <c r="Q27" s="98">
        <v>206.25702520377845</v>
      </c>
      <c r="R27" s="98">
        <v>235.78976139209468</v>
      </c>
      <c r="S27" s="98">
        <v>243.2204238822828</v>
      </c>
      <c r="T27" s="98">
        <v>232.49545459283493</v>
      </c>
      <c r="U27" s="98">
        <v>232.30865667230617</v>
      </c>
      <c r="V27" s="98">
        <v>228.93275577932641</v>
      </c>
      <c r="W27" s="98">
        <v>227.60649587876352</v>
      </c>
      <c r="DA27" s="63" t="s">
        <v>2266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0.14253333556979086</v>
      </c>
      <c r="F28" s="122">
        <f t="shared" si="13"/>
        <v>0.33037789097841014</v>
      </c>
      <c r="G28" s="122">
        <f t="shared" si="13"/>
        <v>0.52400788119364894</v>
      </c>
      <c r="H28" s="122">
        <f t="shared" si="13"/>
        <v>0.7023502310389903</v>
      </c>
      <c r="I28" s="122">
        <f t="shared" si="13"/>
        <v>0.71401636152967141</v>
      </c>
      <c r="J28" s="122">
        <f t="shared" si="13"/>
        <v>0.74205210892053297</v>
      </c>
      <c r="K28" s="122">
        <f t="shared" si="13"/>
        <v>0.77090179063343078</v>
      </c>
      <c r="L28" s="122">
        <f t="shared" si="13"/>
        <v>0.77588893743572829</v>
      </c>
      <c r="M28" s="122">
        <f t="shared" si="13"/>
        <v>0.57954911625262939</v>
      </c>
      <c r="N28" s="122">
        <f t="shared" si="13"/>
        <v>0.37643220323608134</v>
      </c>
      <c r="O28" s="122">
        <f t="shared" si="13"/>
        <v>0.24075297296045486</v>
      </c>
      <c r="P28" s="122">
        <f t="shared" si="13"/>
        <v>0.40784854737611742</v>
      </c>
      <c r="Q28" s="122">
        <f t="shared" si="13"/>
        <v>0.59916169877297876</v>
      </c>
      <c r="R28" s="122">
        <f t="shared" si="13"/>
        <v>0.7598740025632521</v>
      </c>
      <c r="S28" s="122">
        <f t="shared" si="13"/>
        <v>0.88964424623505522</v>
      </c>
      <c r="T28" s="122">
        <f t="shared" si="13"/>
        <v>1.1020728023488753</v>
      </c>
      <c r="U28" s="122">
        <f t="shared" si="13"/>
        <v>1.1552520328163067</v>
      </c>
      <c r="V28" s="122">
        <f t="shared" si="13"/>
        <v>1.2832571957586278</v>
      </c>
      <c r="W28" s="122">
        <f t="shared" si="13"/>
        <v>1.2924355149420756</v>
      </c>
      <c r="DA28" s="130" t="s">
        <v>2267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0</v>
      </c>
      <c r="C29" s="98">
        <f>IF(RES_hhdet_fec!C29=0,0,RES_hhdet_fec!C29*1000*11630/RES_hhdet_num!C24)</f>
        <v>0</v>
      </c>
      <c r="D29" s="98">
        <f>IF(RES_hhdet_fec!D29=0,0,RES_hhdet_fec!D29*1000*11630/RES_hhdet_num!D24)</f>
        <v>0</v>
      </c>
      <c r="E29" s="98">
        <f>IF(RES_hhdet_fec!E29=0,0,RES_hhdet_fec!E29*1000*11630/RES_hhdet_num!E24)</f>
        <v>0.14253333556979086</v>
      </c>
      <c r="F29" s="98">
        <f>IF(RES_hhdet_fec!F29=0,0,RES_hhdet_fec!F29*1000*11630/RES_hhdet_num!F24)</f>
        <v>0.33037789097841014</v>
      </c>
      <c r="G29" s="98">
        <f>IF(RES_hhdet_fec!G29=0,0,RES_hhdet_fec!G29*1000*11630/RES_hhdet_num!G24)</f>
        <v>0.52400788119364894</v>
      </c>
      <c r="H29" s="98">
        <f>IF(RES_hhdet_fec!H29=0,0,RES_hhdet_fec!H29*1000*11630/RES_hhdet_num!H24)</f>
        <v>0.7023502310389903</v>
      </c>
      <c r="I29" s="98">
        <f>IF(RES_hhdet_fec!I29=0,0,RES_hhdet_fec!I29*1000*11630/RES_hhdet_num!I24)</f>
        <v>0.71401636152967141</v>
      </c>
      <c r="J29" s="98">
        <f>IF(RES_hhdet_fec!J29=0,0,RES_hhdet_fec!J29*1000*11630/RES_hhdet_num!J24)</f>
        <v>0.74205210892053297</v>
      </c>
      <c r="K29" s="98">
        <f>IF(RES_hhdet_fec!K29=0,0,RES_hhdet_fec!K29*1000*11630/RES_hhdet_num!K24)</f>
        <v>0.77090179063343078</v>
      </c>
      <c r="L29" s="98">
        <f>IF(RES_hhdet_fec!L29=0,0,RES_hhdet_fec!L29*1000*11630/RES_hhdet_num!L24)</f>
        <v>0.77588893743572829</v>
      </c>
      <c r="M29" s="98">
        <f>IF(RES_hhdet_fec!M29=0,0,RES_hhdet_fec!M29*1000*11630/RES_hhdet_num!M24)</f>
        <v>0.57954911625262939</v>
      </c>
      <c r="N29" s="98">
        <f>IF(RES_hhdet_fec!N29=0,0,RES_hhdet_fec!N29*1000*11630/RES_hhdet_num!N24)</f>
        <v>0.37643220323608134</v>
      </c>
      <c r="O29" s="98">
        <f>IF(RES_hhdet_fec!O29=0,0,RES_hhdet_fec!O29*1000*11630/RES_hhdet_num!O24)</f>
        <v>0.24075297296045486</v>
      </c>
      <c r="P29" s="98">
        <f>IF(RES_hhdet_fec!P29=0,0,RES_hhdet_fec!P29*1000*11630/RES_hhdet_num!P24)</f>
        <v>0.40784854737611742</v>
      </c>
      <c r="Q29" s="98">
        <f>IF(RES_hhdet_fec!Q29=0,0,RES_hhdet_fec!Q29*1000*11630/RES_hhdet_num!Q24)</f>
        <v>0.59916169877297876</v>
      </c>
      <c r="R29" s="98">
        <f>IF(RES_hhdet_fec!R29=0,0,RES_hhdet_fec!R29*1000*11630/RES_hhdet_num!R24)</f>
        <v>0.7598740025632521</v>
      </c>
      <c r="S29" s="98">
        <f>IF(RES_hhdet_fec!S29=0,0,RES_hhdet_fec!S29*1000*11630/RES_hhdet_num!S24)</f>
        <v>0.88964424623505522</v>
      </c>
      <c r="T29" s="98">
        <f>IF(RES_hhdet_fec!T29=0,0,RES_hhdet_fec!T29*1000*11630/RES_hhdet_num!T24)</f>
        <v>1.1020728023488753</v>
      </c>
      <c r="U29" s="98">
        <f>IF(RES_hhdet_fec!U29=0,0,RES_hhdet_fec!U29*1000*11630/RES_hhdet_num!U24)</f>
        <v>1.1552520328163067</v>
      </c>
      <c r="V29" s="98">
        <f>IF(RES_hhdet_fec!V29=0,0,RES_hhdet_fec!V29*1000*11630/RES_hhdet_num!V24)</f>
        <v>1.2832571957586278</v>
      </c>
      <c r="W29" s="98">
        <f>IF(RES_hhdet_fec!W29=0,0,RES_hhdet_fec!W29*1000*11630/RES_hhdet_num!W24)</f>
        <v>1.2924355149420756</v>
      </c>
      <c r="DA29" s="63" t="s">
        <v>2268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1151.7987752516606</v>
      </c>
      <c r="E30" s="122">
        <v>1164.3455771745687</v>
      </c>
      <c r="F30" s="122">
        <v>1177.7937405638093</v>
      </c>
      <c r="G30" s="122">
        <v>1223.9095878419507</v>
      </c>
      <c r="H30" s="122">
        <v>1249.5171022060049</v>
      </c>
      <c r="I30" s="122">
        <v>1230.8113161347273</v>
      </c>
      <c r="J30" s="122">
        <v>1141.2196700954514</v>
      </c>
      <c r="K30" s="122">
        <v>1202.3118016581241</v>
      </c>
      <c r="L30" s="122">
        <v>1194.9687288859768</v>
      </c>
      <c r="M30" s="122">
        <v>1236.0793195475635</v>
      </c>
      <c r="N30" s="122">
        <v>1225.0607663860415</v>
      </c>
      <c r="O30" s="122">
        <v>1324.8059549388661</v>
      </c>
      <c r="P30" s="122">
        <v>1310.0919674618951</v>
      </c>
      <c r="Q30" s="122">
        <v>1417.7340987207124</v>
      </c>
      <c r="R30" s="122">
        <v>1528.5727759388162</v>
      </c>
      <c r="S30" s="122">
        <v>1410.657277748795</v>
      </c>
      <c r="T30" s="122">
        <v>1468.227543252548</v>
      </c>
      <c r="U30" s="122">
        <v>1418.4772652253955</v>
      </c>
      <c r="V30" s="122">
        <v>1337.8532167321207</v>
      </c>
      <c r="W30" s="122">
        <v>1422.4631185519772</v>
      </c>
      <c r="DA30" s="130" t="s">
        <v>2269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1039.7374433439654</v>
      </c>
      <c r="E31" s="98">
        <v>1214.3556912907056</v>
      </c>
      <c r="F31" s="98">
        <v>961.14575299467106</v>
      </c>
      <c r="G31" s="98">
        <v>1198.5890554690232</v>
      </c>
      <c r="H31" s="98">
        <v>1100.8405313449862</v>
      </c>
      <c r="I31" s="98">
        <v>1185.045748546122</v>
      </c>
      <c r="J31" s="98">
        <v>1099.0649292340829</v>
      </c>
      <c r="K31" s="98">
        <v>1126.866843635363</v>
      </c>
      <c r="L31" s="98">
        <v>1084.1232251608133</v>
      </c>
      <c r="M31" s="98">
        <v>1164.7665395109636</v>
      </c>
      <c r="N31" s="98">
        <v>1027.7715212776409</v>
      </c>
      <c r="O31" s="98">
        <v>1090.2613696445881</v>
      </c>
      <c r="P31" s="98">
        <v>1494.4634590643689</v>
      </c>
      <c r="Q31" s="98">
        <v>1078.3087542277465</v>
      </c>
      <c r="R31" s="98">
        <v>1252.4504793812459</v>
      </c>
      <c r="S31" s="98">
        <v>1317.1228539837273</v>
      </c>
      <c r="T31" s="98">
        <v>1306.2224831994117</v>
      </c>
      <c r="U31" s="98">
        <v>1281.8924906312384</v>
      </c>
      <c r="V31" s="98">
        <v>1208.7988453913395</v>
      </c>
      <c r="W31" s="98">
        <v>0</v>
      </c>
      <c r="DA31" s="63" t="s">
        <v>2270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2271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2272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2273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1168.7048075993036</v>
      </c>
      <c r="E35" s="101">
        <v>1179.822697875464</v>
      </c>
      <c r="F35" s="101">
        <v>1193.6168919100066</v>
      </c>
      <c r="G35" s="101">
        <v>1242.1532874470865</v>
      </c>
      <c r="H35" s="101">
        <v>1267.4362443095338</v>
      </c>
      <c r="I35" s="101">
        <v>1257.670793364176</v>
      </c>
      <c r="J35" s="101">
        <v>1167.9025657491761</v>
      </c>
      <c r="K35" s="101">
        <v>1229.4544279594975</v>
      </c>
      <c r="L35" s="101">
        <v>1223.4917829626131</v>
      </c>
      <c r="M35" s="101">
        <v>1266.2111681747322</v>
      </c>
      <c r="N35" s="101">
        <v>1253.527406050199</v>
      </c>
      <c r="O35" s="101">
        <v>1351.778923729946</v>
      </c>
      <c r="P35" s="101">
        <v>1335.1379741160004</v>
      </c>
      <c r="Q35" s="101">
        <v>1442.614603332564</v>
      </c>
      <c r="R35" s="101">
        <v>1551.1738802010234</v>
      </c>
      <c r="S35" s="101">
        <v>1431.050505598045</v>
      </c>
      <c r="T35" s="101">
        <v>1484.9912447261459</v>
      </c>
      <c r="U35" s="101">
        <v>1432.1873881478114</v>
      </c>
      <c r="V35" s="101">
        <v>1349.6064182710313</v>
      </c>
      <c r="W35" s="101">
        <v>1432.7851707736741</v>
      </c>
      <c r="DA35" s="131" t="s">
        <v>2274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1035.0359066412727</v>
      </c>
      <c r="E36" s="104">
        <v>1033.2582929481978</v>
      </c>
      <c r="F36" s="104">
        <v>1047.481901975626</v>
      </c>
      <c r="G36" s="104">
        <v>1064.4290812282909</v>
      </c>
      <c r="H36" s="104">
        <v>1096.4985742668064</v>
      </c>
      <c r="I36" s="104">
        <v>1081.6104992682219</v>
      </c>
      <c r="J36" s="104">
        <v>1002.6196842554164</v>
      </c>
      <c r="K36" s="104">
        <v>1059.0176054442309</v>
      </c>
      <c r="L36" s="104">
        <v>1049.6891338796163</v>
      </c>
      <c r="M36" s="104">
        <v>1085.0685434512063</v>
      </c>
      <c r="N36" s="104">
        <v>1076.8378187214728</v>
      </c>
      <c r="O36" s="104">
        <v>1181.2062058143415</v>
      </c>
      <c r="P36" s="104">
        <v>1168.7197878263303</v>
      </c>
      <c r="Q36" s="104">
        <v>1272.3081772370238</v>
      </c>
      <c r="R36" s="104">
        <v>1389.6648585589351</v>
      </c>
      <c r="S36" s="104">
        <v>1282.6266184414055</v>
      </c>
      <c r="T36" s="104">
        <v>1357.9394538974088</v>
      </c>
      <c r="U36" s="104">
        <v>1322.2569699428166</v>
      </c>
      <c r="V36" s="104">
        <v>1251.2384934742622</v>
      </c>
      <c r="W36" s="104">
        <v>1341.7588377009636</v>
      </c>
      <c r="DA36" s="132" t="s">
        <v>2275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800.56707877785811</v>
      </c>
      <c r="E37" s="98">
        <v>774.83919564424161</v>
      </c>
      <c r="F37" s="98">
        <v>788.67846397318306</v>
      </c>
      <c r="G37" s="98">
        <v>748.88289735619242</v>
      </c>
      <c r="H37" s="98">
        <v>791.7358099930259</v>
      </c>
      <c r="I37" s="98">
        <v>772.34411105565334</v>
      </c>
      <c r="J37" s="98">
        <v>710.46414115670029</v>
      </c>
      <c r="K37" s="98">
        <v>754.1621179744003</v>
      </c>
      <c r="L37" s="98">
        <v>732.05389549708059</v>
      </c>
      <c r="M37" s="98">
        <v>746.17660704027389</v>
      </c>
      <c r="N37" s="98">
        <v>735.55790254385204</v>
      </c>
      <c r="O37" s="98">
        <v>836.82583922443303</v>
      </c>
      <c r="P37" s="98">
        <v>825.57027208090278</v>
      </c>
      <c r="Q37" s="98">
        <v>925.75568109314418</v>
      </c>
      <c r="R37" s="98">
        <v>1046.0914297867798</v>
      </c>
      <c r="S37" s="98">
        <v>942.25319595956705</v>
      </c>
      <c r="T37" s="98">
        <v>1023.6036343814186</v>
      </c>
      <c r="U37" s="98">
        <v>996.49030843234448</v>
      </c>
      <c r="V37" s="98">
        <v>933.26926107002407</v>
      </c>
      <c r="W37" s="98">
        <v>1031.9221303656068</v>
      </c>
      <c r="DA37" s="63" t="s">
        <v>2276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234.46882786341456</v>
      </c>
      <c r="E38" s="98">
        <v>258.41909730395616</v>
      </c>
      <c r="F38" s="98">
        <v>258.80343800244299</v>
      </c>
      <c r="G38" s="98">
        <v>315.54618387209871</v>
      </c>
      <c r="H38" s="98">
        <v>304.76276427378042</v>
      </c>
      <c r="I38" s="98">
        <v>309.26638821256864</v>
      </c>
      <c r="J38" s="98">
        <v>292.15554309871595</v>
      </c>
      <c r="K38" s="98">
        <v>304.85548746983051</v>
      </c>
      <c r="L38" s="98">
        <v>317.63523838253559</v>
      </c>
      <c r="M38" s="98">
        <v>338.89193641093254</v>
      </c>
      <c r="N38" s="98">
        <v>341.27991617762075</v>
      </c>
      <c r="O38" s="98">
        <v>344.38036658990842</v>
      </c>
      <c r="P38" s="98">
        <v>343.14951574542761</v>
      </c>
      <c r="Q38" s="98">
        <v>346.55249614387947</v>
      </c>
      <c r="R38" s="98">
        <v>343.5734287721553</v>
      </c>
      <c r="S38" s="98">
        <v>340.37342248183825</v>
      </c>
      <c r="T38" s="98">
        <v>334.33581951598995</v>
      </c>
      <c r="U38" s="98">
        <v>325.76666151047175</v>
      </c>
      <c r="V38" s="98">
        <v>317.96923240423814</v>
      </c>
      <c r="W38" s="98">
        <v>309.83670733535678</v>
      </c>
      <c r="DA38" s="63" t="s">
        <v>2277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159.29355504262941</v>
      </c>
      <c r="E39" s="122">
        <v>165.39456475752735</v>
      </c>
      <c r="F39" s="122">
        <v>172.87583112437312</v>
      </c>
      <c r="G39" s="122">
        <v>181.13266024040024</v>
      </c>
      <c r="H39" s="122">
        <v>186.40896235716667</v>
      </c>
      <c r="I39" s="122">
        <v>185.35024257404544</v>
      </c>
      <c r="J39" s="122">
        <v>176.87836955832776</v>
      </c>
      <c r="K39" s="122">
        <v>194.85858220879743</v>
      </c>
      <c r="L39" s="122">
        <v>209.33879416893797</v>
      </c>
      <c r="M39" s="122">
        <v>210.21512783927847</v>
      </c>
      <c r="N39" s="122">
        <v>214.81668250731374</v>
      </c>
      <c r="O39" s="122">
        <v>235.43950946774919</v>
      </c>
      <c r="P39" s="122">
        <v>233.84170008212098</v>
      </c>
      <c r="Q39" s="122">
        <v>253.00562248067612</v>
      </c>
      <c r="R39" s="122">
        <v>252.0756295110051</v>
      </c>
      <c r="S39" s="122">
        <v>270.95588206693617</v>
      </c>
      <c r="T39" s="122">
        <v>282.05857191682304</v>
      </c>
      <c r="U39" s="122">
        <v>278.4615083966512</v>
      </c>
      <c r="V39" s="122">
        <v>276.30207531525616</v>
      </c>
      <c r="W39" s="122">
        <v>274.13577359024072</v>
      </c>
      <c r="DA39" s="130" t="s">
        <v>2278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2279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159.29355504262941</v>
      </c>
      <c r="E41" s="33">
        <v>165.39456475752735</v>
      </c>
      <c r="F41" s="33">
        <v>172.87583112437312</v>
      </c>
      <c r="G41" s="33">
        <v>181.13266024040024</v>
      </c>
      <c r="H41" s="33">
        <v>186.40896235716667</v>
      </c>
      <c r="I41" s="33">
        <v>185.35024257404544</v>
      </c>
      <c r="J41" s="33">
        <v>176.87836955832776</v>
      </c>
      <c r="K41" s="33">
        <v>194.85858220879743</v>
      </c>
      <c r="L41" s="33">
        <v>209.33879416893797</v>
      </c>
      <c r="M41" s="33">
        <v>210.21512783927847</v>
      </c>
      <c r="N41" s="33">
        <v>214.81668250731374</v>
      </c>
      <c r="O41" s="33">
        <v>235.43950946774919</v>
      </c>
      <c r="P41" s="33">
        <v>233.84170008212098</v>
      </c>
      <c r="Q41" s="33">
        <v>253.00562248067612</v>
      </c>
      <c r="R41" s="33">
        <v>252.0756295110051</v>
      </c>
      <c r="S41" s="33">
        <v>270.95588206693617</v>
      </c>
      <c r="T41" s="33">
        <v>282.05857191682304</v>
      </c>
      <c r="U41" s="33">
        <v>278.4615083966512</v>
      </c>
      <c r="V41" s="33">
        <v>276.30207531525616</v>
      </c>
      <c r="W41" s="33">
        <v>274.13577359024072</v>
      </c>
      <c r="DA41" s="60" t="s">
        <v>2280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27549.086038211168</v>
      </c>
      <c r="C43" s="117">
        <f t="shared" si="14"/>
        <v>28044.870728776026</v>
      </c>
      <c r="D43" s="117">
        <f t="shared" si="14"/>
        <v>27960.659929039106</v>
      </c>
      <c r="E43" s="117">
        <f t="shared" si="14"/>
        <v>29248.905102608238</v>
      </c>
      <c r="F43" s="117">
        <f t="shared" si="14"/>
        <v>23529.252835358799</v>
      </c>
      <c r="G43" s="117">
        <f t="shared" si="14"/>
        <v>35853.013802501679</v>
      </c>
      <c r="H43" s="117">
        <f t="shared" si="14"/>
        <v>30377.46759454142</v>
      </c>
      <c r="I43" s="117">
        <f t="shared" si="14"/>
        <v>28621.976342783517</v>
      </c>
      <c r="J43" s="117">
        <f t="shared" si="14"/>
        <v>29206.321091636917</v>
      </c>
      <c r="K43" s="117">
        <f t="shared" si="14"/>
        <v>30329.325123773961</v>
      </c>
      <c r="L43" s="117">
        <f t="shared" si="14"/>
        <v>31930.642210623912</v>
      </c>
      <c r="M43" s="117">
        <f t="shared" si="14"/>
        <v>29735.527783189973</v>
      </c>
      <c r="N43" s="117">
        <f t="shared" si="14"/>
        <v>29827.50340267612</v>
      </c>
      <c r="O43" s="117">
        <f t="shared" si="14"/>
        <v>27820.220451594028</v>
      </c>
      <c r="P43" s="117">
        <f t="shared" si="14"/>
        <v>25502.971113311803</v>
      </c>
      <c r="Q43" s="117">
        <f t="shared" si="14"/>
        <v>26422.262585632579</v>
      </c>
      <c r="R43" s="117">
        <f t="shared" ref="R43:V43" si="15">R44+R47+R49+R58</f>
        <v>25368.155359365643</v>
      </c>
      <c r="S43" s="117">
        <f t="shared" si="15"/>
        <v>26229.603495806939</v>
      </c>
      <c r="T43" s="117">
        <f t="shared" si="15"/>
        <v>24371.047366171802</v>
      </c>
      <c r="U43" s="117">
        <f t="shared" si="15"/>
        <v>23632.798377915675</v>
      </c>
      <c r="V43" s="117">
        <f t="shared" si="15"/>
        <v>24240.879192842593</v>
      </c>
      <c r="W43" s="117">
        <f t="shared" ref="W43" si="16">W44+W47+W49+W58</f>
        <v>24376.501378091365</v>
      </c>
      <c r="DA43" s="129" t="s">
        <v>2281</v>
      </c>
    </row>
    <row r="44" spans="1:105" ht="12.95" customHeight="1" x14ac:dyDescent="0.25">
      <c r="A44" s="121" t="s">
        <v>57</v>
      </c>
      <c r="B44" s="122">
        <f t="shared" ref="B44:Q44" si="17">SUM(B45:B46)</f>
        <v>25765.18339050125</v>
      </c>
      <c r="C44" s="122">
        <f t="shared" si="17"/>
        <v>26367.100121694799</v>
      </c>
      <c r="D44" s="122">
        <f t="shared" si="17"/>
        <v>26286.612038045474</v>
      </c>
      <c r="E44" s="122">
        <f t="shared" si="17"/>
        <v>27538.456534902249</v>
      </c>
      <c r="F44" s="122">
        <f t="shared" si="17"/>
        <v>22082.339573993013</v>
      </c>
      <c r="G44" s="122">
        <f t="shared" si="17"/>
        <v>33843.163718426695</v>
      </c>
      <c r="H44" s="122">
        <f t="shared" si="17"/>
        <v>28622.898946639059</v>
      </c>
      <c r="I44" s="122">
        <f t="shared" si="17"/>
        <v>26919.471407437311</v>
      </c>
      <c r="J44" s="122">
        <f t="shared" si="17"/>
        <v>27534.53043256409</v>
      </c>
      <c r="K44" s="122">
        <f t="shared" si="17"/>
        <v>28554.558390122016</v>
      </c>
      <c r="L44" s="122">
        <f t="shared" si="17"/>
        <v>30380.866741923906</v>
      </c>
      <c r="M44" s="122">
        <f t="shared" si="17"/>
        <v>28067.788291065448</v>
      </c>
      <c r="N44" s="122">
        <f t="shared" si="17"/>
        <v>28145.907101494649</v>
      </c>
      <c r="O44" s="122">
        <f t="shared" si="17"/>
        <v>25972.132960082716</v>
      </c>
      <c r="P44" s="122">
        <f t="shared" si="17"/>
        <v>23664.937605381925</v>
      </c>
      <c r="Q44" s="122">
        <f t="shared" si="17"/>
        <v>24377.949726102666</v>
      </c>
      <c r="R44" s="122">
        <f t="shared" ref="R44:V44" si="18">SUM(R45:R46)</f>
        <v>23375.013473271872</v>
      </c>
      <c r="S44" s="122">
        <f t="shared" si="18"/>
        <v>24272.760086436301</v>
      </c>
      <c r="T44" s="122">
        <f t="shared" si="18"/>
        <v>22379.334902991959</v>
      </c>
      <c r="U44" s="122">
        <f t="shared" si="18"/>
        <v>21605.822927625828</v>
      </c>
      <c r="V44" s="122">
        <f t="shared" si="18"/>
        <v>22069.421174606341</v>
      </c>
      <c r="W44" s="122">
        <f t="shared" ref="W44" si="19">SUM(W45:W46)</f>
        <v>22779.185946470498</v>
      </c>
      <c r="DA44" s="130" t="s">
        <v>2282</v>
      </c>
    </row>
    <row r="45" spans="1:105" ht="12" customHeight="1" x14ac:dyDescent="0.25">
      <c r="A45" s="97" t="s">
        <v>216</v>
      </c>
      <c r="B45" s="98">
        <v>25498.872800810928</v>
      </c>
      <c r="C45" s="98">
        <v>26101.138722864664</v>
      </c>
      <c r="D45" s="98">
        <v>26028.537071486531</v>
      </c>
      <c r="E45" s="98">
        <v>27274.339397425225</v>
      </c>
      <c r="F45" s="98">
        <v>21877.127552296282</v>
      </c>
      <c r="G45" s="98">
        <v>33529.216523456649</v>
      </c>
      <c r="H45" s="98">
        <v>28364.489089701998</v>
      </c>
      <c r="I45" s="98">
        <v>26680.412004291567</v>
      </c>
      <c r="J45" s="98">
        <v>27292.93834528411</v>
      </c>
      <c r="K45" s="98">
        <v>28306.136703676108</v>
      </c>
      <c r="L45" s="98">
        <v>30113.06395526497</v>
      </c>
      <c r="M45" s="98">
        <v>27814.135790897966</v>
      </c>
      <c r="N45" s="98">
        <v>27872.632892463484</v>
      </c>
      <c r="O45" s="98">
        <v>25704.245563110057</v>
      </c>
      <c r="P45" s="98">
        <v>23423.742451414786</v>
      </c>
      <c r="Q45" s="98">
        <v>24130.456599073626</v>
      </c>
      <c r="R45" s="98">
        <v>23137.709323917483</v>
      </c>
      <c r="S45" s="98">
        <v>24027.438303998639</v>
      </c>
      <c r="T45" s="98">
        <v>22153.772285081981</v>
      </c>
      <c r="U45" s="98">
        <v>21385.787321397256</v>
      </c>
      <c r="V45" s="98">
        <v>21843.279094510704</v>
      </c>
      <c r="W45" s="98">
        <v>22540.703873139169</v>
      </c>
      <c r="DA45" s="63" t="s">
        <v>2283</v>
      </c>
    </row>
    <row r="46" spans="1:105" ht="12" customHeight="1" x14ac:dyDescent="0.25">
      <c r="A46" s="97" t="s">
        <v>53</v>
      </c>
      <c r="B46" s="98">
        <v>266.31058969032023</v>
      </c>
      <c r="C46" s="98">
        <v>265.96139883013518</v>
      </c>
      <c r="D46" s="98">
        <v>258.07496655894158</v>
      </c>
      <c r="E46" s="98">
        <v>264.11713747702419</v>
      </c>
      <c r="F46" s="98">
        <v>205.21202169673097</v>
      </c>
      <c r="G46" s="98">
        <v>313.9471949700424</v>
      </c>
      <c r="H46" s="98">
        <v>258.40985693706227</v>
      </c>
      <c r="I46" s="98">
        <v>239.05940314574335</v>
      </c>
      <c r="J46" s="98">
        <v>241.59208727998015</v>
      </c>
      <c r="K46" s="98">
        <v>248.4216864459078</v>
      </c>
      <c r="L46" s="98">
        <v>267.80278665893729</v>
      </c>
      <c r="M46" s="98">
        <v>253.65250016748038</v>
      </c>
      <c r="N46" s="98">
        <v>273.27420903116712</v>
      </c>
      <c r="O46" s="98">
        <v>267.88739697266067</v>
      </c>
      <c r="P46" s="98">
        <v>241.19515396713965</v>
      </c>
      <c r="Q46" s="98">
        <v>247.49312702904115</v>
      </c>
      <c r="R46" s="98">
        <v>237.30414935439038</v>
      </c>
      <c r="S46" s="98">
        <v>245.32178243766367</v>
      </c>
      <c r="T46" s="98">
        <v>225.562617909978</v>
      </c>
      <c r="U46" s="98">
        <v>220.03560622857211</v>
      </c>
      <c r="V46" s="98">
        <v>226.14208009563498</v>
      </c>
      <c r="W46" s="98">
        <v>238.48207333132774</v>
      </c>
      <c r="DA46" s="63" t="s">
        <v>2284</v>
      </c>
    </row>
    <row r="47" spans="1:105" ht="12.95" customHeight="1" x14ac:dyDescent="0.25">
      <c r="A47" s="121" t="s">
        <v>92</v>
      </c>
      <c r="B47" s="122">
        <f t="shared" ref="B47:W47" si="20">B48</f>
        <v>0.35359963704618264</v>
      </c>
      <c r="C47" s="122">
        <f t="shared" si="20"/>
        <v>0.37959952208779763</v>
      </c>
      <c r="D47" s="122">
        <f t="shared" si="20"/>
        <v>0.41213178824194757</v>
      </c>
      <c r="E47" s="122">
        <f t="shared" si="20"/>
        <v>0.39115574742226045</v>
      </c>
      <c r="F47" s="122">
        <f t="shared" si="20"/>
        <v>0.35882323619647827</v>
      </c>
      <c r="G47" s="122">
        <f t="shared" si="20"/>
        <v>0.28733255069342906</v>
      </c>
      <c r="H47" s="122">
        <f t="shared" si="20"/>
        <v>0.22767647158688936</v>
      </c>
      <c r="I47" s="122">
        <f t="shared" si="20"/>
        <v>0.20203496860796824</v>
      </c>
      <c r="J47" s="122">
        <f t="shared" si="20"/>
        <v>0.20255776398804484</v>
      </c>
      <c r="K47" s="122">
        <f t="shared" si="20"/>
        <v>0.17046549092961591</v>
      </c>
      <c r="L47" s="122">
        <f t="shared" si="20"/>
        <v>0.19692516210630925</v>
      </c>
      <c r="M47" s="122">
        <f t="shared" si="20"/>
        <v>0.28102078225240945</v>
      </c>
      <c r="N47" s="122">
        <f t="shared" si="20"/>
        <v>0.52755319301978265</v>
      </c>
      <c r="O47" s="122">
        <f t="shared" si="20"/>
        <v>0.78724730931134412</v>
      </c>
      <c r="P47" s="122">
        <f t="shared" si="20"/>
        <v>1.0872826782512792</v>
      </c>
      <c r="Q47" s="122">
        <f t="shared" si="20"/>
        <v>1.1539062752816143</v>
      </c>
      <c r="R47" s="122">
        <f t="shared" si="20"/>
        <v>1.2254186126183317</v>
      </c>
      <c r="S47" s="122">
        <f t="shared" si="20"/>
        <v>1.2124124683864594</v>
      </c>
      <c r="T47" s="122">
        <f t="shared" si="20"/>
        <v>1.1314734698633497</v>
      </c>
      <c r="U47" s="122">
        <f t="shared" si="20"/>
        <v>0.8798369286968597</v>
      </c>
      <c r="V47" s="122">
        <f t="shared" si="20"/>
        <v>0.6855163046763515</v>
      </c>
      <c r="W47" s="122">
        <f t="shared" si="20"/>
        <v>0.58690540982060779</v>
      </c>
      <c r="DA47" s="130" t="s">
        <v>2285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0.35359963704618264</v>
      </c>
      <c r="C48" s="98">
        <f>IF(RES_hhdet_fec!C48=0,0,RES_hhdet_fec!C48*1000*11630/RES_hhdet_num!C43)</f>
        <v>0.37959952208779763</v>
      </c>
      <c r="D48" s="98">
        <f>IF(RES_hhdet_fec!D48=0,0,RES_hhdet_fec!D48*1000*11630/RES_hhdet_num!D43)</f>
        <v>0.41213178824194757</v>
      </c>
      <c r="E48" s="98">
        <f>IF(RES_hhdet_fec!E48=0,0,RES_hhdet_fec!E48*1000*11630/RES_hhdet_num!E43)</f>
        <v>0.39115574742226045</v>
      </c>
      <c r="F48" s="98">
        <f>IF(RES_hhdet_fec!F48=0,0,RES_hhdet_fec!F48*1000*11630/RES_hhdet_num!F43)</f>
        <v>0.35882323619647827</v>
      </c>
      <c r="G48" s="98">
        <f>IF(RES_hhdet_fec!G48=0,0,RES_hhdet_fec!G48*1000*11630/RES_hhdet_num!G43)</f>
        <v>0.28733255069342906</v>
      </c>
      <c r="H48" s="98">
        <f>IF(RES_hhdet_fec!H48=0,0,RES_hhdet_fec!H48*1000*11630/RES_hhdet_num!H43)</f>
        <v>0.22767647158688936</v>
      </c>
      <c r="I48" s="98">
        <f>IF(RES_hhdet_fec!I48=0,0,RES_hhdet_fec!I48*1000*11630/RES_hhdet_num!I43)</f>
        <v>0.20203496860796824</v>
      </c>
      <c r="J48" s="98">
        <f>IF(RES_hhdet_fec!J48=0,0,RES_hhdet_fec!J48*1000*11630/RES_hhdet_num!J43)</f>
        <v>0.20255776398804484</v>
      </c>
      <c r="K48" s="98">
        <f>IF(RES_hhdet_fec!K48=0,0,RES_hhdet_fec!K48*1000*11630/RES_hhdet_num!K43)</f>
        <v>0.17046549092961591</v>
      </c>
      <c r="L48" s="98">
        <f>IF(RES_hhdet_fec!L48=0,0,RES_hhdet_fec!L48*1000*11630/RES_hhdet_num!L43)</f>
        <v>0.19692516210630925</v>
      </c>
      <c r="M48" s="98">
        <f>IF(RES_hhdet_fec!M48=0,0,RES_hhdet_fec!M48*1000*11630/RES_hhdet_num!M43)</f>
        <v>0.28102078225240945</v>
      </c>
      <c r="N48" s="98">
        <f>IF(RES_hhdet_fec!N48=0,0,RES_hhdet_fec!N48*1000*11630/RES_hhdet_num!N43)</f>
        <v>0.52755319301978265</v>
      </c>
      <c r="O48" s="98">
        <f>IF(RES_hhdet_fec!O48=0,0,RES_hhdet_fec!O48*1000*11630/RES_hhdet_num!O43)</f>
        <v>0.78724730931134412</v>
      </c>
      <c r="P48" s="98">
        <f>IF(RES_hhdet_fec!P48=0,0,RES_hhdet_fec!P48*1000*11630/RES_hhdet_num!P43)</f>
        <v>1.0872826782512792</v>
      </c>
      <c r="Q48" s="98">
        <f>IF(RES_hhdet_fec!Q48=0,0,RES_hhdet_fec!Q48*1000*11630/RES_hhdet_num!Q43)</f>
        <v>1.1539062752816143</v>
      </c>
      <c r="R48" s="98">
        <f>IF(RES_hhdet_fec!R48=0,0,RES_hhdet_fec!R48*1000*11630/RES_hhdet_num!R43)</f>
        <v>1.2254186126183317</v>
      </c>
      <c r="S48" s="98">
        <f>IF(RES_hhdet_fec!S48=0,0,RES_hhdet_fec!S48*1000*11630/RES_hhdet_num!S43)</f>
        <v>1.2124124683864594</v>
      </c>
      <c r="T48" s="98">
        <f>IF(RES_hhdet_fec!T48=0,0,RES_hhdet_fec!T48*1000*11630/RES_hhdet_num!T43)</f>
        <v>1.1314734698633497</v>
      </c>
      <c r="U48" s="98">
        <f>IF(RES_hhdet_fec!U48=0,0,RES_hhdet_fec!U48*1000*11630/RES_hhdet_num!U43)</f>
        <v>0.8798369286968597</v>
      </c>
      <c r="V48" s="98">
        <f>IF(RES_hhdet_fec!V48=0,0,RES_hhdet_fec!V48*1000*11630/RES_hhdet_num!V43)</f>
        <v>0.6855163046763515</v>
      </c>
      <c r="W48" s="98">
        <f>IF(RES_hhdet_fec!W48=0,0,RES_hhdet_fec!W48*1000*11630/RES_hhdet_num!W43)</f>
        <v>0.58690540982060779</v>
      </c>
      <c r="DA48" s="63" t="s">
        <v>2286</v>
      </c>
    </row>
    <row r="49" spans="1:105" ht="12" customHeight="1" x14ac:dyDescent="0.25">
      <c r="A49" s="121" t="s">
        <v>55</v>
      </c>
      <c r="B49" s="122">
        <v>1622.6671041223976</v>
      </c>
      <c r="C49" s="122">
        <v>1517.8719662335513</v>
      </c>
      <c r="D49" s="122">
        <v>1511.5804881338465</v>
      </c>
      <c r="E49" s="122">
        <v>1542.1163907704272</v>
      </c>
      <c r="F49" s="122">
        <v>1271.4719800779299</v>
      </c>
      <c r="G49" s="122">
        <v>1827.0348545923682</v>
      </c>
      <c r="H49" s="122">
        <v>1567.5095164591835</v>
      </c>
      <c r="I49" s="122">
        <v>1516.9323746100781</v>
      </c>
      <c r="J49" s="122">
        <v>1494.5899364852171</v>
      </c>
      <c r="K49" s="122">
        <v>1579.5291845078154</v>
      </c>
      <c r="L49" s="122">
        <v>1339.7597765305277</v>
      </c>
      <c r="M49" s="122">
        <v>1456.9488072958718</v>
      </c>
      <c r="N49" s="122">
        <v>1466.454820458669</v>
      </c>
      <c r="O49" s="122">
        <v>1612.7314238975177</v>
      </c>
      <c r="P49" s="122">
        <v>1603.1041382432961</v>
      </c>
      <c r="Q49" s="122">
        <v>1790.0598385895953</v>
      </c>
      <c r="R49" s="122">
        <v>1739.2318639930475</v>
      </c>
      <c r="S49" s="122">
        <v>1683.8084709241648</v>
      </c>
      <c r="T49" s="122">
        <v>1707.036969418614</v>
      </c>
      <c r="U49" s="122">
        <v>1747.7372779939183</v>
      </c>
      <c r="V49" s="122">
        <v>1896.0458899099474</v>
      </c>
      <c r="W49" s="122">
        <v>1324.7196950454791</v>
      </c>
      <c r="DA49" s="130" t="s">
        <v>2287</v>
      </c>
    </row>
    <row r="50" spans="1:105" ht="12" customHeight="1" x14ac:dyDescent="0.25">
      <c r="A50" s="97" t="s">
        <v>138</v>
      </c>
      <c r="B50" s="98">
        <v>1636.1272174154258</v>
      </c>
      <c r="C50" s="98">
        <v>1529.766230662713</v>
      </c>
      <c r="D50" s="98">
        <v>1523.540088713444</v>
      </c>
      <c r="E50" s="98">
        <v>1554.9535827603793</v>
      </c>
      <c r="F50" s="98">
        <v>1273.9284271025915</v>
      </c>
      <c r="G50" s="98">
        <v>1848.6701978125718</v>
      </c>
      <c r="H50" s="98">
        <v>1579.0668815929735</v>
      </c>
      <c r="I50" s="98">
        <v>1527.4315312000269</v>
      </c>
      <c r="J50" s="98">
        <v>1507.5421522266656</v>
      </c>
      <c r="K50" s="98">
        <v>1593.2794559022495</v>
      </c>
      <c r="L50" s="98">
        <v>1344.9266712965632</v>
      </c>
      <c r="M50" s="98">
        <v>1465.011755195809</v>
      </c>
      <c r="N50" s="98">
        <v>1475.5659245379693</v>
      </c>
      <c r="O50" s="98">
        <v>1624.0323904964407</v>
      </c>
      <c r="P50" s="98">
        <v>1614.4645056696861</v>
      </c>
      <c r="Q50" s="98">
        <v>1804.2546742964337</v>
      </c>
      <c r="R50" s="98">
        <v>1747.126443488208</v>
      </c>
      <c r="S50" s="98">
        <v>1694.7099544952011</v>
      </c>
      <c r="T50" s="98">
        <v>1717.0569184973435</v>
      </c>
      <c r="U50" s="98">
        <v>1791.3848374810116</v>
      </c>
      <c r="V50" s="98">
        <v>2020.7325330527924</v>
      </c>
      <c r="W50" s="98">
        <v>1293.3178615745906</v>
      </c>
      <c r="DA50" s="63" t="s">
        <v>2288</v>
      </c>
    </row>
    <row r="51" spans="1:105" ht="12" customHeight="1" x14ac:dyDescent="0.25">
      <c r="A51" s="97" t="s">
        <v>137</v>
      </c>
      <c r="B51" s="98">
        <v>1304.8520502393692</v>
      </c>
      <c r="C51" s="98">
        <v>1296.817466379088</v>
      </c>
      <c r="D51" s="98">
        <v>1280.3534049473135</v>
      </c>
      <c r="E51" s="98">
        <v>1286.3353049939769</v>
      </c>
      <c r="F51" s="98">
        <v>1061.6846973132451</v>
      </c>
      <c r="G51" s="98">
        <v>1479.2602471693169</v>
      </c>
      <c r="H51" s="98">
        <v>1287.226217223312</v>
      </c>
      <c r="I51" s="98">
        <v>1231.8395695848776</v>
      </c>
      <c r="J51" s="98">
        <v>1212.3542510199695</v>
      </c>
      <c r="K51" s="98">
        <v>1293.6529353746698</v>
      </c>
      <c r="L51" s="98">
        <v>1088.9564698745294</v>
      </c>
      <c r="M51" s="98">
        <v>1188.3578647988902</v>
      </c>
      <c r="N51" s="98">
        <v>1197.5593054025794</v>
      </c>
      <c r="O51" s="98">
        <v>1361.7611635602732</v>
      </c>
      <c r="P51" s="98">
        <v>1359.253779661972</v>
      </c>
      <c r="Q51" s="98">
        <v>1545.3454757232039</v>
      </c>
      <c r="R51" s="98">
        <v>1541.7950317252373</v>
      </c>
      <c r="S51" s="98">
        <v>1494.0713032213791</v>
      </c>
      <c r="T51" s="98">
        <v>1542.1463443103198</v>
      </c>
      <c r="U51" s="98">
        <v>1622.3992403902619</v>
      </c>
      <c r="V51" s="98">
        <v>1785.8352336181931</v>
      </c>
      <c r="W51" s="98">
        <v>1202.9750608360193</v>
      </c>
      <c r="DA51" s="63" t="s">
        <v>2289</v>
      </c>
    </row>
    <row r="52" spans="1:105" ht="12" customHeight="1" x14ac:dyDescent="0.25">
      <c r="A52" s="100" t="s">
        <v>216</v>
      </c>
      <c r="B52" s="101">
        <v>983.01638493685289</v>
      </c>
      <c r="C52" s="101">
        <v>1069.7982751903289</v>
      </c>
      <c r="D52" s="101">
        <v>1043.5131854275303</v>
      </c>
      <c r="E52" s="101">
        <v>1022.1585405850466</v>
      </c>
      <c r="F52" s="101">
        <v>846.57354450708601</v>
      </c>
      <c r="G52" s="101">
        <v>1113.704777166964</v>
      </c>
      <c r="H52" s="101">
        <v>990.29109215227572</v>
      </c>
      <c r="I52" s="101">
        <v>936.68219030919045</v>
      </c>
      <c r="J52" s="101">
        <v>914.36202151781276</v>
      </c>
      <c r="K52" s="101">
        <v>979.86366915420422</v>
      </c>
      <c r="L52" s="101">
        <v>810.45594455540777</v>
      </c>
      <c r="M52" s="101">
        <v>871.45209448824028</v>
      </c>
      <c r="N52" s="101">
        <v>864.6625288003919</v>
      </c>
      <c r="O52" s="101">
        <v>1007.9867511603577</v>
      </c>
      <c r="P52" s="101">
        <v>1008.4364672406982</v>
      </c>
      <c r="Q52" s="101">
        <v>1179.5276664719486</v>
      </c>
      <c r="R52" s="101">
        <v>1214.55939652384</v>
      </c>
      <c r="S52" s="101">
        <v>1155.4355364317655</v>
      </c>
      <c r="T52" s="101">
        <v>1223.9981233401752</v>
      </c>
      <c r="U52" s="101">
        <v>1291.8075263322828</v>
      </c>
      <c r="V52" s="101">
        <v>1403.9435633965704</v>
      </c>
      <c r="W52" s="101">
        <v>971.08757291829704</v>
      </c>
      <c r="DA52" s="131" t="s">
        <v>2290</v>
      </c>
    </row>
    <row r="53" spans="1:105" ht="12" customHeight="1" x14ac:dyDescent="0.25">
      <c r="A53" s="103" t="s">
        <v>52</v>
      </c>
      <c r="B53" s="104">
        <v>321.8356653025163</v>
      </c>
      <c r="C53" s="104">
        <v>227.0191911887589</v>
      </c>
      <c r="D53" s="104">
        <v>236.8402195197834</v>
      </c>
      <c r="E53" s="104">
        <v>264.1767644089303</v>
      </c>
      <c r="F53" s="104">
        <v>215.11115280615891</v>
      </c>
      <c r="G53" s="104">
        <v>365.55547000235282</v>
      </c>
      <c r="H53" s="104">
        <v>296.93512507103623</v>
      </c>
      <c r="I53" s="104">
        <v>295.15737927568711</v>
      </c>
      <c r="J53" s="104">
        <v>297.99222950215687</v>
      </c>
      <c r="K53" s="104">
        <v>313.78926622046544</v>
      </c>
      <c r="L53" s="104">
        <v>278.50052531912149</v>
      </c>
      <c r="M53" s="104">
        <v>316.90577031064998</v>
      </c>
      <c r="N53" s="104">
        <v>332.89677660218746</v>
      </c>
      <c r="O53" s="104">
        <v>353.77441239991549</v>
      </c>
      <c r="P53" s="104">
        <v>350.8173124212737</v>
      </c>
      <c r="Q53" s="104">
        <v>365.81780925125531</v>
      </c>
      <c r="R53" s="104">
        <v>327.23563520139726</v>
      </c>
      <c r="S53" s="104">
        <v>338.63576678961374</v>
      </c>
      <c r="T53" s="104">
        <v>318.14822097014445</v>
      </c>
      <c r="U53" s="104">
        <v>330.591714057979</v>
      </c>
      <c r="V53" s="104">
        <v>381.89167022162286</v>
      </c>
      <c r="W53" s="104">
        <v>231.88748791772221</v>
      </c>
      <c r="DA53" s="132" t="s">
        <v>2291</v>
      </c>
    </row>
    <row r="54" spans="1:105" ht="12" customHeight="1" x14ac:dyDescent="0.25">
      <c r="A54" s="106" t="s">
        <v>122</v>
      </c>
      <c r="B54" s="101">
        <v>1285.5576524815385</v>
      </c>
      <c r="C54" s="101">
        <v>1215.4899860670046</v>
      </c>
      <c r="D54" s="101">
        <v>1208.6542498157387</v>
      </c>
      <c r="E54" s="101">
        <v>1216.1856093715355</v>
      </c>
      <c r="F54" s="101">
        <v>1224.8411096119896</v>
      </c>
      <c r="G54" s="101">
        <v>1261.9469410334489</v>
      </c>
      <c r="H54" s="101">
        <v>1274.4846876604897</v>
      </c>
      <c r="I54" s="101">
        <v>1258.7270015272541</v>
      </c>
      <c r="J54" s="101">
        <v>1169.5314771126361</v>
      </c>
      <c r="K54" s="101">
        <v>1233.6378406523716</v>
      </c>
      <c r="L54" s="101">
        <v>1231.4839270310713</v>
      </c>
      <c r="M54" s="101">
        <v>1269.3917095580068</v>
      </c>
      <c r="N54" s="101">
        <v>1249.8252135934722</v>
      </c>
      <c r="O54" s="101">
        <v>1332.5355226609749</v>
      </c>
      <c r="P54" s="101">
        <v>1320.2453189900159</v>
      </c>
      <c r="Q54" s="101">
        <v>1427.3766290321164</v>
      </c>
      <c r="R54" s="101">
        <v>1551.019476487503</v>
      </c>
      <c r="S54" s="101">
        <v>1433.5624404135031</v>
      </c>
      <c r="T54" s="101">
        <v>1493.0054298634507</v>
      </c>
      <c r="U54" s="101">
        <v>1373.6189369800218</v>
      </c>
      <c r="V54" s="101">
        <v>1295.7766369781498</v>
      </c>
      <c r="W54" s="101">
        <v>1390.3118354548656</v>
      </c>
      <c r="DA54" s="131" t="s">
        <v>2292</v>
      </c>
    </row>
    <row r="55" spans="1:105" ht="12" customHeight="1" x14ac:dyDescent="0.25">
      <c r="A55" s="107" t="s">
        <v>121</v>
      </c>
      <c r="B55" s="104">
        <v>1086.75152171543</v>
      </c>
      <c r="C55" s="104">
        <v>1074.5654946891029</v>
      </c>
      <c r="D55" s="104">
        <v>1062.1546626563645</v>
      </c>
      <c r="E55" s="104">
        <v>1057.0175071414144</v>
      </c>
      <c r="F55" s="104">
        <v>1068.2362207780484</v>
      </c>
      <c r="G55" s="104">
        <v>1076.064857810235</v>
      </c>
      <c r="H55" s="104">
        <v>1100.4444826058289</v>
      </c>
      <c r="I55" s="104">
        <v>1083.6461027318039</v>
      </c>
      <c r="J55" s="104">
        <v>1004.8385308732079</v>
      </c>
      <c r="K55" s="104">
        <v>1061.7395013543328</v>
      </c>
      <c r="L55" s="104">
        <v>1053.275082871939</v>
      </c>
      <c r="M55" s="104">
        <v>1085.4082791672295</v>
      </c>
      <c r="N55" s="104">
        <v>1072.5144217425016</v>
      </c>
      <c r="O55" s="104">
        <v>1166.2109380786269</v>
      </c>
      <c r="P55" s="104">
        <v>1158.2308363605671</v>
      </c>
      <c r="Q55" s="104">
        <v>1260.9207922177552</v>
      </c>
      <c r="R55" s="104">
        <v>1386.164208957405</v>
      </c>
      <c r="S55" s="104">
        <v>1282.8156262258135</v>
      </c>
      <c r="T55" s="104">
        <v>1361.670583449775</v>
      </c>
      <c r="U55" s="104">
        <v>1274.2828819754668</v>
      </c>
      <c r="V55" s="104">
        <v>1204.1289716475619</v>
      </c>
      <c r="W55" s="104">
        <v>1305.7181326360437</v>
      </c>
      <c r="DA55" s="132" t="s">
        <v>2293</v>
      </c>
    </row>
    <row r="56" spans="1:105" ht="12" customHeight="1" x14ac:dyDescent="0.25">
      <c r="A56" s="108" t="s">
        <v>53</v>
      </c>
      <c r="B56" s="98">
        <v>772.38077347245303</v>
      </c>
      <c r="C56" s="98">
        <v>849.62673104946168</v>
      </c>
      <c r="D56" s="98">
        <v>827.40252688778139</v>
      </c>
      <c r="E56" s="98">
        <v>798.21250332928412</v>
      </c>
      <c r="F56" s="98">
        <v>808.9717513141419</v>
      </c>
      <c r="G56" s="98">
        <v>760.12939317209157</v>
      </c>
      <c r="H56" s="98">
        <v>795.43075955655718</v>
      </c>
      <c r="I56" s="98">
        <v>774.14967159170862</v>
      </c>
      <c r="J56" s="98">
        <v>712.49028153356812</v>
      </c>
      <c r="K56" s="98">
        <v>756.73954543532557</v>
      </c>
      <c r="L56" s="98">
        <v>735.66476064918481</v>
      </c>
      <c r="M56" s="98">
        <v>746.99052308487467</v>
      </c>
      <c r="N56" s="98">
        <v>732.21336877929252</v>
      </c>
      <c r="O56" s="98">
        <v>823.74541283422639</v>
      </c>
      <c r="P56" s="98">
        <v>816.9006135856489</v>
      </c>
      <c r="Q56" s="98">
        <v>916.56155517707998</v>
      </c>
      <c r="R56" s="98">
        <v>1044.5003479506388</v>
      </c>
      <c r="S56" s="98">
        <v>943.57712138632405</v>
      </c>
      <c r="T56" s="98">
        <v>1027.761632340015</v>
      </c>
      <c r="U56" s="98">
        <v>951.91251263912636</v>
      </c>
      <c r="V56" s="98">
        <v>890.05451449672807</v>
      </c>
      <c r="W56" s="98">
        <v>996.92534546417733</v>
      </c>
      <c r="DA56" s="63" t="s">
        <v>2294</v>
      </c>
    </row>
    <row r="57" spans="1:105" ht="12" customHeight="1" x14ac:dyDescent="0.25">
      <c r="A57" s="108" t="s">
        <v>52</v>
      </c>
      <c r="B57" s="98">
        <v>314.37074824297713</v>
      </c>
      <c r="C57" s="98">
        <v>224.93876363964134</v>
      </c>
      <c r="D57" s="98">
        <v>234.75213576858309</v>
      </c>
      <c r="E57" s="98">
        <v>258.80500381213017</v>
      </c>
      <c r="F57" s="98">
        <v>259.26446946390644</v>
      </c>
      <c r="G57" s="98">
        <v>315.93546463814334</v>
      </c>
      <c r="H57" s="98">
        <v>305.01372304927173</v>
      </c>
      <c r="I57" s="98">
        <v>309.4964311400953</v>
      </c>
      <c r="J57" s="98">
        <v>292.34824933963972</v>
      </c>
      <c r="K57" s="98">
        <v>304.99995591900739</v>
      </c>
      <c r="L57" s="98">
        <v>317.61032222275412</v>
      </c>
      <c r="M57" s="98">
        <v>338.41775608235497</v>
      </c>
      <c r="N57" s="98">
        <v>340.30105296320909</v>
      </c>
      <c r="O57" s="98">
        <v>342.46552524440068</v>
      </c>
      <c r="P57" s="98">
        <v>341.33022277491807</v>
      </c>
      <c r="Q57" s="98">
        <v>344.35923704067511</v>
      </c>
      <c r="R57" s="98">
        <v>341.66386100676613</v>
      </c>
      <c r="S57" s="98">
        <v>339.23850483948922</v>
      </c>
      <c r="T57" s="98">
        <v>333.90895110976044</v>
      </c>
      <c r="U57" s="98">
        <v>322.37036933634016</v>
      </c>
      <c r="V57" s="98">
        <v>314.07445715083367</v>
      </c>
      <c r="W57" s="98">
        <v>308.79278717186651</v>
      </c>
      <c r="DA57" s="63" t="s">
        <v>2295</v>
      </c>
    </row>
    <row r="58" spans="1:105" ht="12" customHeight="1" x14ac:dyDescent="0.25">
      <c r="A58" s="121" t="s">
        <v>54</v>
      </c>
      <c r="B58" s="122">
        <v>160.88194395047597</v>
      </c>
      <c r="C58" s="122">
        <v>159.5190413255927</v>
      </c>
      <c r="D58" s="122">
        <v>162.05527107154089</v>
      </c>
      <c r="E58" s="122">
        <v>167.94102118813808</v>
      </c>
      <c r="F58" s="122">
        <v>175.0824580516547</v>
      </c>
      <c r="G58" s="122">
        <v>182.52789693191761</v>
      </c>
      <c r="H58" s="122">
        <v>186.831454971592</v>
      </c>
      <c r="I58" s="122">
        <v>185.37052576752231</v>
      </c>
      <c r="J58" s="122">
        <v>176.99816482362607</v>
      </c>
      <c r="K58" s="122">
        <v>195.06708365320171</v>
      </c>
      <c r="L58" s="122">
        <v>209.81876700737234</v>
      </c>
      <c r="M58" s="122">
        <v>210.50966404640172</v>
      </c>
      <c r="N58" s="122">
        <v>214.61392752978168</v>
      </c>
      <c r="O58" s="122">
        <v>234.56882030447971</v>
      </c>
      <c r="P58" s="122">
        <v>233.84208700833096</v>
      </c>
      <c r="Q58" s="122">
        <v>253.09911466503863</v>
      </c>
      <c r="R58" s="122">
        <v>252.68460348810359</v>
      </c>
      <c r="S58" s="122">
        <v>271.82252597808565</v>
      </c>
      <c r="T58" s="122">
        <v>283.54402029136384</v>
      </c>
      <c r="U58" s="122">
        <v>278.35833536723351</v>
      </c>
      <c r="V58" s="122">
        <v>274.72661202163022</v>
      </c>
      <c r="W58" s="122">
        <v>272.00883116556628</v>
      </c>
      <c r="DA58" s="130" t="s">
        <v>2296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2297</v>
      </c>
    </row>
    <row r="60" spans="1:105" ht="12" customHeight="1" x14ac:dyDescent="0.25">
      <c r="A60" s="109" t="s">
        <v>120</v>
      </c>
      <c r="B60" s="33">
        <v>160.88194395047597</v>
      </c>
      <c r="C60" s="33">
        <v>159.5190413255927</v>
      </c>
      <c r="D60" s="33">
        <v>162.05527107154089</v>
      </c>
      <c r="E60" s="33">
        <v>167.94102118813808</v>
      </c>
      <c r="F60" s="33">
        <v>175.0824580516547</v>
      </c>
      <c r="G60" s="33">
        <v>182.52789693191761</v>
      </c>
      <c r="H60" s="33">
        <v>186.831454971592</v>
      </c>
      <c r="I60" s="33">
        <v>185.37052576752231</v>
      </c>
      <c r="J60" s="33">
        <v>176.99816482362607</v>
      </c>
      <c r="K60" s="33">
        <v>195.06708365320171</v>
      </c>
      <c r="L60" s="33">
        <v>209.81876700737234</v>
      </c>
      <c r="M60" s="33">
        <v>210.50966404640172</v>
      </c>
      <c r="N60" s="33">
        <v>214.61392752978168</v>
      </c>
      <c r="O60" s="33">
        <v>234.56882030447971</v>
      </c>
      <c r="P60" s="33">
        <v>233.84208700833096</v>
      </c>
      <c r="Q60" s="33">
        <v>253.09911466503863</v>
      </c>
      <c r="R60" s="33">
        <v>252.68460348810359</v>
      </c>
      <c r="S60" s="33">
        <v>271.82252597808565</v>
      </c>
      <c r="T60" s="33">
        <v>283.54402029136384</v>
      </c>
      <c r="U60" s="33">
        <v>278.35833536723351</v>
      </c>
      <c r="V60" s="33">
        <v>274.72661202163022</v>
      </c>
      <c r="W60" s="33">
        <v>272.00883116556628</v>
      </c>
      <c r="DA60" s="60" t="s">
        <v>2298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23146.197650393249</v>
      </c>
      <c r="C62" s="117">
        <f t="shared" si="21"/>
        <v>28385.707738122808</v>
      </c>
      <c r="D62" s="117">
        <f t="shared" si="21"/>
        <v>22334.668469743701</v>
      </c>
      <c r="E62" s="117">
        <f t="shared" si="21"/>
        <v>23273.803681373163</v>
      </c>
      <c r="F62" s="117">
        <f t="shared" si="21"/>
        <v>26180.895336606121</v>
      </c>
      <c r="G62" s="117">
        <f t="shared" si="21"/>
        <v>28839.905849415409</v>
      </c>
      <c r="H62" s="117">
        <f t="shared" si="21"/>
        <v>22448.190789402535</v>
      </c>
      <c r="I62" s="117">
        <f t="shared" si="21"/>
        <v>17600.314861974417</v>
      </c>
      <c r="J62" s="117">
        <f t="shared" si="21"/>
        <v>25717.797787503961</v>
      </c>
      <c r="K62" s="117">
        <f t="shared" si="21"/>
        <v>28163.888910138205</v>
      </c>
      <c r="L62" s="117">
        <f t="shared" si="21"/>
        <v>31250.970080218503</v>
      </c>
      <c r="M62" s="117">
        <f t="shared" si="21"/>
        <v>21491.03386123294</v>
      </c>
      <c r="N62" s="117">
        <f t="shared" si="21"/>
        <v>23501.92988698688</v>
      </c>
      <c r="O62" s="117">
        <f t="shared" si="21"/>
        <v>23160.428721687549</v>
      </c>
      <c r="P62" s="117">
        <f t="shared" si="21"/>
        <v>22917.867433501044</v>
      </c>
      <c r="Q62" s="117">
        <f t="shared" si="21"/>
        <v>23488.794266863148</v>
      </c>
      <c r="R62" s="117">
        <f t="shared" ref="R62:V62" si="22">R63+R66+R68+R77</f>
        <v>26772.686250554361</v>
      </c>
      <c r="S62" s="117">
        <f t="shared" si="22"/>
        <v>22747.67077478248</v>
      </c>
      <c r="T62" s="117">
        <f t="shared" si="22"/>
        <v>22640.003006355961</v>
      </c>
      <c r="U62" s="117">
        <f t="shared" si="22"/>
        <v>25609.515244833994</v>
      </c>
      <c r="V62" s="117">
        <f t="shared" si="22"/>
        <v>15106.727887776369</v>
      </c>
      <c r="W62" s="117">
        <f t="shared" ref="W62" si="23">W63+W66+W68+W77</f>
        <v>26288.600581963234</v>
      </c>
      <c r="DA62" s="129" t="s">
        <v>2299</v>
      </c>
    </row>
    <row r="63" spans="1:105" ht="12.95" customHeight="1" x14ac:dyDescent="0.25">
      <c r="A63" s="121" t="s">
        <v>57</v>
      </c>
      <c r="B63" s="122">
        <f t="shared" ref="B63:Q63" si="24">SUM(B64:B65)</f>
        <v>21485.85666413949</v>
      </c>
      <c r="C63" s="122">
        <f t="shared" si="24"/>
        <v>26515.895478053219</v>
      </c>
      <c r="D63" s="122">
        <f t="shared" si="24"/>
        <v>20864.858523594754</v>
      </c>
      <c r="E63" s="122">
        <f t="shared" si="24"/>
        <v>21787.599173410068</v>
      </c>
      <c r="F63" s="122">
        <f t="shared" si="24"/>
        <v>24483.340690110559</v>
      </c>
      <c r="G63" s="122">
        <f t="shared" si="24"/>
        <v>27083.383110634106</v>
      </c>
      <c r="H63" s="122">
        <f t="shared" si="24"/>
        <v>21043.30954726581</v>
      </c>
      <c r="I63" s="122">
        <f t="shared" si="24"/>
        <v>16429.120990536798</v>
      </c>
      <c r="J63" s="122">
        <f t="shared" si="24"/>
        <v>24030.786479854047</v>
      </c>
      <c r="K63" s="122">
        <f t="shared" si="24"/>
        <v>26251.332616960972</v>
      </c>
      <c r="L63" s="122">
        <f t="shared" si="24"/>
        <v>29520.835887339617</v>
      </c>
      <c r="M63" s="122">
        <f t="shared" si="24"/>
        <v>20137.223748635108</v>
      </c>
      <c r="N63" s="122">
        <f t="shared" si="24"/>
        <v>22080.739576358599</v>
      </c>
      <c r="O63" s="122">
        <f t="shared" si="24"/>
        <v>21562.110115219584</v>
      </c>
      <c r="P63" s="122">
        <f t="shared" si="24"/>
        <v>21213.700454737875</v>
      </c>
      <c r="Q63" s="122">
        <f t="shared" si="24"/>
        <v>21606.672725757631</v>
      </c>
      <c r="R63" s="122">
        <f t="shared" ref="R63:V63" si="25">SUM(R64:R65)</f>
        <v>24629.622235214643</v>
      </c>
      <c r="S63" s="122">
        <f t="shared" si="25"/>
        <v>21015.303387586388</v>
      </c>
      <c r="T63" s="122">
        <f t="shared" si="25"/>
        <v>20803.156820242802</v>
      </c>
      <c r="U63" s="122">
        <f t="shared" si="25"/>
        <v>23518.130426737953</v>
      </c>
      <c r="V63" s="122">
        <f t="shared" si="25"/>
        <v>13896.747103092968</v>
      </c>
      <c r="W63" s="122">
        <f t="shared" ref="W63" si="26">SUM(W64:W65)</f>
        <v>24263.785724584541</v>
      </c>
      <c r="DA63" s="130" t="s">
        <v>2300</v>
      </c>
    </row>
    <row r="64" spans="1:105" ht="12" customHeight="1" x14ac:dyDescent="0.25">
      <c r="A64" s="97" t="s">
        <v>217</v>
      </c>
      <c r="B64" s="98">
        <v>21237.106247736912</v>
      </c>
      <c r="C64" s="98">
        <v>26215.517437376835</v>
      </c>
      <c r="D64" s="98">
        <v>20634.741456212512</v>
      </c>
      <c r="E64" s="98">
        <v>21552.882718623288</v>
      </c>
      <c r="F64" s="98">
        <v>24227.803932205614</v>
      </c>
      <c r="G64" s="98">
        <v>26803.188437625678</v>
      </c>
      <c r="H64" s="98">
        <v>20830.460692751454</v>
      </c>
      <c r="I64" s="98">
        <v>16255.76134104805</v>
      </c>
      <c r="J64" s="98">
        <v>23763.674712009291</v>
      </c>
      <c r="K64" s="98">
        <v>25954.716440114837</v>
      </c>
      <c r="L64" s="98">
        <v>29183.623717890376</v>
      </c>
      <c r="M64" s="98">
        <v>19908.958836387683</v>
      </c>
      <c r="N64" s="98">
        <v>21827.777626395778</v>
      </c>
      <c r="O64" s="98">
        <v>21315.399823420321</v>
      </c>
      <c r="P64" s="98">
        <v>20973.964571942342</v>
      </c>
      <c r="Q64" s="98">
        <v>21363.60581659116</v>
      </c>
      <c r="R64" s="98">
        <v>24353.034046154073</v>
      </c>
      <c r="S64" s="98">
        <v>20780.744428301514</v>
      </c>
      <c r="T64" s="98">
        <v>20572.3606530131</v>
      </c>
      <c r="U64" s="98">
        <v>23258.127138838063</v>
      </c>
      <c r="V64" s="98">
        <v>13745.28890489737</v>
      </c>
      <c r="W64" s="98">
        <v>23998.423703476794</v>
      </c>
      <c r="DA64" s="63" t="s">
        <v>2301</v>
      </c>
    </row>
    <row r="65" spans="1:105" ht="12" customHeight="1" x14ac:dyDescent="0.25">
      <c r="A65" s="97" t="s">
        <v>53</v>
      </c>
      <c r="B65" s="98">
        <v>248.75041640257902</v>
      </c>
      <c r="C65" s="98">
        <v>300.37804067638365</v>
      </c>
      <c r="D65" s="98">
        <v>230.11706738224129</v>
      </c>
      <c r="E65" s="98">
        <v>234.71645478677794</v>
      </c>
      <c r="F65" s="98">
        <v>255.53675790494498</v>
      </c>
      <c r="G65" s="98">
        <v>280.19467300842894</v>
      </c>
      <c r="H65" s="98">
        <v>212.84885451435414</v>
      </c>
      <c r="I65" s="98">
        <v>173.35964948874664</v>
      </c>
      <c r="J65" s="98">
        <v>267.11176784475668</v>
      </c>
      <c r="K65" s="98">
        <v>296.61617684613401</v>
      </c>
      <c r="L65" s="98">
        <v>337.21216944924277</v>
      </c>
      <c r="M65" s="98">
        <v>228.26491224742534</v>
      </c>
      <c r="N65" s="98">
        <v>252.96194996281935</v>
      </c>
      <c r="O65" s="98">
        <v>246.71029179926373</v>
      </c>
      <c r="P65" s="98">
        <v>239.73588279553385</v>
      </c>
      <c r="Q65" s="98">
        <v>243.06690916646997</v>
      </c>
      <c r="R65" s="98">
        <v>276.58818906056979</v>
      </c>
      <c r="S65" s="98">
        <v>234.55895928487541</v>
      </c>
      <c r="T65" s="98">
        <v>230.79616722970115</v>
      </c>
      <c r="U65" s="98">
        <v>260.00328789989118</v>
      </c>
      <c r="V65" s="98">
        <v>151.45819819559736</v>
      </c>
      <c r="W65" s="98">
        <v>265.36202110774798</v>
      </c>
      <c r="DA65" s="63" t="s">
        <v>2302</v>
      </c>
    </row>
    <row r="66" spans="1:105" ht="12.95" customHeight="1" x14ac:dyDescent="0.25">
      <c r="A66" s="121" t="s">
        <v>92</v>
      </c>
      <c r="B66" s="122">
        <f t="shared" ref="B66:W66" si="27">B67</f>
        <v>0.35494656473880787</v>
      </c>
      <c r="C66" s="122">
        <f t="shared" si="27"/>
        <v>0.37503612925004304</v>
      </c>
      <c r="D66" s="122">
        <f t="shared" si="27"/>
        <v>0.44485234235080356</v>
      </c>
      <c r="E66" s="122">
        <f t="shared" si="27"/>
        <v>0.44135329711778482</v>
      </c>
      <c r="F66" s="122">
        <f t="shared" si="27"/>
        <v>0.39678395466795863</v>
      </c>
      <c r="G66" s="122">
        <f t="shared" si="27"/>
        <v>0.31390076194929217</v>
      </c>
      <c r="H66" s="122">
        <f t="shared" si="27"/>
        <v>0.2057524964989354</v>
      </c>
      <c r="I66" s="122">
        <f t="shared" si="27"/>
        <v>0.20487532593675903</v>
      </c>
      <c r="J66" s="122">
        <f t="shared" si="27"/>
        <v>0.22473482438863746</v>
      </c>
      <c r="K66" s="122">
        <f t="shared" si="27"/>
        <v>0.38162836987679855</v>
      </c>
      <c r="L66" s="122">
        <f t="shared" si="27"/>
        <v>0.63863067598552647</v>
      </c>
      <c r="M66" s="122">
        <f t="shared" si="27"/>
        <v>0.84678767370129349</v>
      </c>
      <c r="N66" s="122">
        <f t="shared" si="27"/>
        <v>1.0129411189221409</v>
      </c>
      <c r="O66" s="122">
        <f t="shared" si="27"/>
        <v>1.0511332458879687</v>
      </c>
      <c r="P66" s="122">
        <f t="shared" si="27"/>
        <v>1.0010783383449313</v>
      </c>
      <c r="Q66" s="122">
        <f t="shared" si="27"/>
        <v>0.78884513904390618</v>
      </c>
      <c r="R66" s="122">
        <f t="shared" si="27"/>
        <v>0.62375877534790847</v>
      </c>
      <c r="S66" s="122">
        <f t="shared" si="27"/>
        <v>0.4398763112447529</v>
      </c>
      <c r="T66" s="122">
        <f t="shared" si="27"/>
        <v>0.29545327621616269</v>
      </c>
      <c r="U66" s="122">
        <f t="shared" si="27"/>
        <v>0.20545255908334259</v>
      </c>
      <c r="V66" s="122">
        <f t="shared" si="27"/>
        <v>0.22166080155612142</v>
      </c>
      <c r="W66" s="122">
        <f t="shared" si="27"/>
        <v>0.18819053128647517</v>
      </c>
      <c r="DA66" s="130" t="s">
        <v>2303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0.35494656473880787</v>
      </c>
      <c r="C67" s="98">
        <f>IF(RES_hhdet_fec!C67=0,0,RES_hhdet_fec!C67*1000*11630/RES_hhdet_num!C62)</f>
        <v>0.37503612925004304</v>
      </c>
      <c r="D67" s="98">
        <f>IF(RES_hhdet_fec!D67=0,0,RES_hhdet_fec!D67*1000*11630/RES_hhdet_num!D62)</f>
        <v>0.44485234235080356</v>
      </c>
      <c r="E67" s="98">
        <f>IF(RES_hhdet_fec!E67=0,0,RES_hhdet_fec!E67*1000*11630/RES_hhdet_num!E62)</f>
        <v>0.44135329711778482</v>
      </c>
      <c r="F67" s="98">
        <f>IF(RES_hhdet_fec!F67=0,0,RES_hhdet_fec!F67*1000*11630/RES_hhdet_num!F62)</f>
        <v>0.39678395466795863</v>
      </c>
      <c r="G67" s="98">
        <f>IF(RES_hhdet_fec!G67=0,0,RES_hhdet_fec!G67*1000*11630/RES_hhdet_num!G62)</f>
        <v>0.31390076194929217</v>
      </c>
      <c r="H67" s="98">
        <f>IF(RES_hhdet_fec!H67=0,0,RES_hhdet_fec!H67*1000*11630/RES_hhdet_num!H62)</f>
        <v>0.2057524964989354</v>
      </c>
      <c r="I67" s="98">
        <f>IF(RES_hhdet_fec!I67=0,0,RES_hhdet_fec!I67*1000*11630/RES_hhdet_num!I62)</f>
        <v>0.20487532593675903</v>
      </c>
      <c r="J67" s="98">
        <f>IF(RES_hhdet_fec!J67=0,0,RES_hhdet_fec!J67*1000*11630/RES_hhdet_num!J62)</f>
        <v>0.22473482438863746</v>
      </c>
      <c r="K67" s="98">
        <f>IF(RES_hhdet_fec!K67=0,0,RES_hhdet_fec!K67*1000*11630/RES_hhdet_num!K62)</f>
        <v>0.38162836987679855</v>
      </c>
      <c r="L67" s="98">
        <f>IF(RES_hhdet_fec!L67=0,0,RES_hhdet_fec!L67*1000*11630/RES_hhdet_num!L62)</f>
        <v>0.63863067598552647</v>
      </c>
      <c r="M67" s="98">
        <f>IF(RES_hhdet_fec!M67=0,0,RES_hhdet_fec!M67*1000*11630/RES_hhdet_num!M62)</f>
        <v>0.84678767370129349</v>
      </c>
      <c r="N67" s="98">
        <f>IF(RES_hhdet_fec!N67=0,0,RES_hhdet_fec!N67*1000*11630/RES_hhdet_num!N62)</f>
        <v>1.0129411189221409</v>
      </c>
      <c r="O67" s="98">
        <f>IF(RES_hhdet_fec!O67=0,0,RES_hhdet_fec!O67*1000*11630/RES_hhdet_num!O62)</f>
        <v>1.0511332458879687</v>
      </c>
      <c r="P67" s="98">
        <f>IF(RES_hhdet_fec!P67=0,0,RES_hhdet_fec!P67*1000*11630/RES_hhdet_num!P62)</f>
        <v>1.0010783383449313</v>
      </c>
      <c r="Q67" s="98">
        <f>IF(RES_hhdet_fec!Q67=0,0,RES_hhdet_fec!Q67*1000*11630/RES_hhdet_num!Q62)</f>
        <v>0.78884513904390618</v>
      </c>
      <c r="R67" s="98">
        <f>IF(RES_hhdet_fec!R67=0,0,RES_hhdet_fec!R67*1000*11630/RES_hhdet_num!R62)</f>
        <v>0.62375877534790847</v>
      </c>
      <c r="S67" s="98">
        <f>IF(RES_hhdet_fec!S67=0,0,RES_hhdet_fec!S67*1000*11630/RES_hhdet_num!S62)</f>
        <v>0.4398763112447529</v>
      </c>
      <c r="T67" s="98">
        <f>IF(RES_hhdet_fec!T67=0,0,RES_hhdet_fec!T67*1000*11630/RES_hhdet_num!T62)</f>
        <v>0.29545327621616269</v>
      </c>
      <c r="U67" s="98">
        <f>IF(RES_hhdet_fec!U67=0,0,RES_hhdet_fec!U67*1000*11630/RES_hhdet_num!U62)</f>
        <v>0.20545255908334259</v>
      </c>
      <c r="V67" s="98">
        <f>IF(RES_hhdet_fec!V67=0,0,RES_hhdet_fec!V67*1000*11630/RES_hhdet_num!V62)</f>
        <v>0.22166080155612142</v>
      </c>
      <c r="W67" s="98">
        <f>IF(RES_hhdet_fec!W67=0,0,RES_hhdet_fec!W67*1000*11630/RES_hhdet_num!W62)</f>
        <v>0.18819053128647517</v>
      </c>
      <c r="DA67" s="63" t="s">
        <v>2304</v>
      </c>
    </row>
    <row r="68" spans="1:105" ht="12" customHeight="1" x14ac:dyDescent="0.25">
      <c r="A68" s="121" t="s">
        <v>55</v>
      </c>
      <c r="B68" s="122">
        <v>1469.2576186537451</v>
      </c>
      <c r="C68" s="122">
        <v>1649.33879405262</v>
      </c>
      <c r="D68" s="122">
        <v>1290.9296080882045</v>
      </c>
      <c r="E68" s="122">
        <v>1297.7508586161364</v>
      </c>
      <c r="F68" s="122">
        <v>1474.9542453459323</v>
      </c>
      <c r="G68" s="122">
        <v>1524.3511883086016</v>
      </c>
      <c r="H68" s="122">
        <v>1214.7020722139946</v>
      </c>
      <c r="I68" s="122">
        <v>1007.6869869501234</v>
      </c>
      <c r="J68" s="122">
        <v>1443.9561232484755</v>
      </c>
      <c r="K68" s="122">
        <v>1620.8834660555844</v>
      </c>
      <c r="L68" s="122">
        <v>1442.3135905754755</v>
      </c>
      <c r="M68" s="122">
        <v>1129.6094909156136</v>
      </c>
      <c r="N68" s="122">
        <v>1178.1929670094883</v>
      </c>
      <c r="O68" s="122">
        <v>1316.4560287078561</v>
      </c>
      <c r="P68" s="122">
        <v>1406.0595824155741</v>
      </c>
      <c r="Q68" s="122">
        <v>1552.9148832577157</v>
      </c>
      <c r="R68" s="122">
        <v>1789.7200456087917</v>
      </c>
      <c r="S68" s="122">
        <v>1403.4804407348577</v>
      </c>
      <c r="T68" s="122">
        <v>1479.8421635908378</v>
      </c>
      <c r="U68" s="122">
        <v>1676.9466133834974</v>
      </c>
      <c r="V68" s="122">
        <v>950.94211598208562</v>
      </c>
      <c r="W68" s="122">
        <v>1614.0743742000332</v>
      </c>
      <c r="DA68" s="130" t="s">
        <v>2305</v>
      </c>
    </row>
    <row r="69" spans="1:105" ht="12" customHeight="1" x14ac:dyDescent="0.25">
      <c r="A69" s="97" t="s">
        <v>134</v>
      </c>
      <c r="B69" s="98">
        <v>1476.9982855846738</v>
      </c>
      <c r="C69" s="98">
        <v>1666.1845267803872</v>
      </c>
      <c r="D69" s="98">
        <v>1294.6374331421116</v>
      </c>
      <c r="E69" s="98">
        <v>1301.372714343654</v>
      </c>
      <c r="F69" s="98">
        <v>1484.8112356525305</v>
      </c>
      <c r="G69" s="98">
        <v>1534.6900092320539</v>
      </c>
      <c r="H69" s="98">
        <v>1213.4299019899709</v>
      </c>
      <c r="I69" s="98">
        <v>1000.3601485553625</v>
      </c>
      <c r="J69" s="98">
        <v>1456.0305178929052</v>
      </c>
      <c r="K69" s="98">
        <v>1637.1854148987966</v>
      </c>
      <c r="L69" s="98">
        <v>1452.1788207640609</v>
      </c>
      <c r="M69" s="98">
        <v>1126.5746528882673</v>
      </c>
      <c r="N69" s="98">
        <v>1177.0611115858944</v>
      </c>
      <c r="O69" s="98">
        <v>1316.2230091386384</v>
      </c>
      <c r="P69" s="98">
        <v>1409.7457500142921</v>
      </c>
      <c r="Q69" s="98">
        <v>1559.3760847384342</v>
      </c>
      <c r="R69" s="98">
        <v>1801.7296316226227</v>
      </c>
      <c r="S69" s="98">
        <v>1405.4763524487339</v>
      </c>
      <c r="T69" s="98">
        <v>1481.1655229909004</v>
      </c>
      <c r="U69" s="98">
        <v>1685.793176831894</v>
      </c>
      <c r="V69" s="98">
        <v>935.43958234780177</v>
      </c>
      <c r="W69" s="98">
        <v>1617.7697466492937</v>
      </c>
      <c r="DA69" s="63" t="s">
        <v>2306</v>
      </c>
    </row>
    <row r="70" spans="1:105" ht="12" customHeight="1" x14ac:dyDescent="0.25">
      <c r="A70" s="97" t="s">
        <v>133</v>
      </c>
      <c r="B70" s="98">
        <v>1187.9788758138532</v>
      </c>
      <c r="C70" s="98">
        <v>1402.573056509317</v>
      </c>
      <c r="D70" s="98">
        <v>1093.7898055507985</v>
      </c>
      <c r="E70" s="98">
        <v>1096.7531299658217</v>
      </c>
      <c r="F70" s="98">
        <v>1266.5814575081336</v>
      </c>
      <c r="G70" s="98">
        <v>1274.8575815114223</v>
      </c>
      <c r="H70" s="98">
        <v>1023.4888006608215</v>
      </c>
      <c r="I70" s="98">
        <v>840.40076978384866</v>
      </c>
      <c r="J70" s="98">
        <v>1198.531919068864</v>
      </c>
      <c r="K70" s="98">
        <v>1362.9590850808452</v>
      </c>
      <c r="L70" s="98">
        <v>1211.0814924312849</v>
      </c>
      <c r="M70" s="98">
        <v>953.7620641826602</v>
      </c>
      <c r="N70" s="98">
        <v>1015.8389854088588</v>
      </c>
      <c r="O70" s="98">
        <v>1171.0849877081434</v>
      </c>
      <c r="P70" s="98">
        <v>1259.8622682124512</v>
      </c>
      <c r="Q70" s="98">
        <v>1410.303263481024</v>
      </c>
      <c r="R70" s="98">
        <v>1664.8243641978715</v>
      </c>
      <c r="S70" s="98">
        <v>1319.9102300775353</v>
      </c>
      <c r="T70" s="98">
        <v>1452.7730687867497</v>
      </c>
      <c r="U70" s="98">
        <v>1710.1665274132749</v>
      </c>
      <c r="V70" s="98">
        <v>994.49032277592266</v>
      </c>
      <c r="W70" s="98">
        <v>1764.1928956382594</v>
      </c>
      <c r="DA70" s="63" t="s">
        <v>2307</v>
      </c>
    </row>
    <row r="71" spans="1:105" ht="12" customHeight="1" x14ac:dyDescent="0.25">
      <c r="A71" s="100" t="s">
        <v>217</v>
      </c>
      <c r="B71" s="101">
        <v>887.32802852978523</v>
      </c>
      <c r="C71" s="101">
        <v>1146.2300206634532</v>
      </c>
      <c r="D71" s="101">
        <v>882.66055270607762</v>
      </c>
      <c r="E71" s="101">
        <v>862.04250778508526</v>
      </c>
      <c r="F71" s="101">
        <v>998.82436155763014</v>
      </c>
      <c r="G71" s="101">
        <v>948.49967027316598</v>
      </c>
      <c r="H71" s="101">
        <v>778.90625323703614</v>
      </c>
      <c r="I71" s="101">
        <v>626.19919988095103</v>
      </c>
      <c r="J71" s="101">
        <v>869.66098093249036</v>
      </c>
      <c r="K71" s="101">
        <v>989.1070008621615</v>
      </c>
      <c r="L71" s="101">
        <v>861.10548535909663</v>
      </c>
      <c r="M71" s="101">
        <v>669.17533699195224</v>
      </c>
      <c r="N71" s="101">
        <v>708.18363713663189</v>
      </c>
      <c r="O71" s="101">
        <v>845.78651816894717</v>
      </c>
      <c r="P71" s="101">
        <v>911.65663185626931</v>
      </c>
      <c r="Q71" s="101">
        <v>1051.5579167667031</v>
      </c>
      <c r="R71" s="101">
        <v>1284.0485580205866</v>
      </c>
      <c r="S71" s="101">
        <v>997.71731034827258</v>
      </c>
      <c r="T71" s="101">
        <v>1129.9597816681278</v>
      </c>
      <c r="U71" s="101">
        <v>1336.531250681518</v>
      </c>
      <c r="V71" s="101">
        <v>774.35002097679205</v>
      </c>
      <c r="W71" s="101">
        <v>1416.5052009712772</v>
      </c>
      <c r="DA71" s="131" t="s">
        <v>2308</v>
      </c>
    </row>
    <row r="72" spans="1:105" ht="12" customHeight="1" x14ac:dyDescent="0.25">
      <c r="A72" s="103" t="s">
        <v>52</v>
      </c>
      <c r="B72" s="104">
        <v>300.65084728406788</v>
      </c>
      <c r="C72" s="104">
        <v>256.34303584586388</v>
      </c>
      <c r="D72" s="104">
        <v>211.12925284472064</v>
      </c>
      <c r="E72" s="104">
        <v>234.71062218073658</v>
      </c>
      <c r="F72" s="104">
        <v>267.75709595050324</v>
      </c>
      <c r="G72" s="104">
        <v>326.35791123825641</v>
      </c>
      <c r="H72" s="104">
        <v>244.58254742378529</v>
      </c>
      <c r="I72" s="104">
        <v>214.20156990289757</v>
      </c>
      <c r="J72" s="104">
        <v>328.87093813637364</v>
      </c>
      <c r="K72" s="104">
        <v>373.8520842186839</v>
      </c>
      <c r="L72" s="104">
        <v>349.976007072188</v>
      </c>
      <c r="M72" s="104">
        <v>284.58672719070802</v>
      </c>
      <c r="N72" s="104">
        <v>307.65534827222695</v>
      </c>
      <c r="O72" s="104">
        <v>325.29846953919633</v>
      </c>
      <c r="P72" s="104">
        <v>348.20563635618169</v>
      </c>
      <c r="Q72" s="104">
        <v>358.74534671432099</v>
      </c>
      <c r="R72" s="104">
        <v>380.77580617728501</v>
      </c>
      <c r="S72" s="104">
        <v>322.19291972926288</v>
      </c>
      <c r="T72" s="104">
        <v>322.81328711862193</v>
      </c>
      <c r="U72" s="104">
        <v>373.63527673175702</v>
      </c>
      <c r="V72" s="104">
        <v>220.14030179913075</v>
      </c>
      <c r="W72" s="104">
        <v>347.68769466698188</v>
      </c>
      <c r="DA72" s="132" t="s">
        <v>2309</v>
      </c>
    </row>
    <row r="73" spans="1:105" ht="12" customHeight="1" x14ac:dyDescent="0.25">
      <c r="A73" s="106" t="s">
        <v>122</v>
      </c>
      <c r="B73" s="101">
        <v>1285.5576524815383</v>
      </c>
      <c r="C73" s="101">
        <v>1214.9637766941021</v>
      </c>
      <c r="D73" s="101">
        <v>1210.5210712816097</v>
      </c>
      <c r="E73" s="101">
        <v>1220.8266045076582</v>
      </c>
      <c r="F73" s="101">
        <v>1227.9265432997001</v>
      </c>
      <c r="G73" s="101">
        <v>1266.4436626367462</v>
      </c>
      <c r="H73" s="101">
        <v>1272.8971534076268</v>
      </c>
      <c r="I73" s="101">
        <v>1253.265548179319</v>
      </c>
      <c r="J73" s="101">
        <v>1158.1632777566922</v>
      </c>
      <c r="K73" s="101">
        <v>1216.7330313110858</v>
      </c>
      <c r="L73" s="101">
        <v>1216.3297847187489</v>
      </c>
      <c r="M73" s="101">
        <v>1261.2785289295343</v>
      </c>
      <c r="N73" s="101">
        <v>1257.5525804205104</v>
      </c>
      <c r="O73" s="101">
        <v>1367.1731668561088</v>
      </c>
      <c r="P73" s="101">
        <v>1340.5792026364386</v>
      </c>
      <c r="Q73" s="101">
        <v>1404.8280485287119</v>
      </c>
      <c r="R73" s="101">
        <v>1483.3211460206335</v>
      </c>
      <c r="S73" s="101">
        <v>1372.589297745023</v>
      </c>
      <c r="T73" s="101">
        <v>1464.7764878548292</v>
      </c>
      <c r="U73" s="101">
        <v>1452.2617376254896</v>
      </c>
      <c r="V73" s="101">
        <v>1401.9607476982499</v>
      </c>
      <c r="W73" s="101">
        <v>1517.1275753033478</v>
      </c>
      <c r="DA73" s="131" t="s">
        <v>2310</v>
      </c>
    </row>
    <row r="74" spans="1:105" ht="12" customHeight="1" x14ac:dyDescent="0.25">
      <c r="A74" s="107" t="s">
        <v>121</v>
      </c>
      <c r="B74" s="104">
        <v>1086.7515217154303</v>
      </c>
      <c r="C74" s="104">
        <v>1074.0662786971527</v>
      </c>
      <c r="D74" s="104">
        <v>1063.8392427771078</v>
      </c>
      <c r="E74" s="104">
        <v>1060.2131328114874</v>
      </c>
      <c r="F74" s="104">
        <v>1070.75588249723</v>
      </c>
      <c r="G74" s="104">
        <v>1079.3617803433365</v>
      </c>
      <c r="H74" s="104">
        <v>1099.4020632510624</v>
      </c>
      <c r="I74" s="104">
        <v>1077.3893578822428</v>
      </c>
      <c r="J74" s="104">
        <v>996.63077310657843</v>
      </c>
      <c r="K74" s="104">
        <v>1052.5025530804253</v>
      </c>
      <c r="L74" s="104">
        <v>1045.7008444512476</v>
      </c>
      <c r="M74" s="104">
        <v>1082.0826529229339</v>
      </c>
      <c r="N74" s="104">
        <v>1078.3392071755343</v>
      </c>
      <c r="O74" s="104">
        <v>1189.8024494931171</v>
      </c>
      <c r="P74" s="104">
        <v>1175.1133892726032</v>
      </c>
      <c r="Q74" s="104">
        <v>1240.5908779096894</v>
      </c>
      <c r="R74" s="104">
        <v>1335.311627229135</v>
      </c>
      <c r="S74" s="104">
        <v>1241.3359903327314</v>
      </c>
      <c r="T74" s="104">
        <v>1339.1434043934194</v>
      </c>
      <c r="U74" s="104">
        <v>1330.6430627687389</v>
      </c>
      <c r="V74" s="104">
        <v>1284.390943000622</v>
      </c>
      <c r="W74" s="104">
        <v>1402.9666935476362</v>
      </c>
      <c r="DA74" s="132" t="s">
        <v>2311</v>
      </c>
    </row>
    <row r="75" spans="1:105" ht="12" customHeight="1" x14ac:dyDescent="0.25">
      <c r="A75" s="108" t="s">
        <v>53</v>
      </c>
      <c r="B75" s="98">
        <v>772.38077347245314</v>
      </c>
      <c r="C75" s="98">
        <v>849.13004582300266</v>
      </c>
      <c r="D75" s="98">
        <v>829.09235299991371</v>
      </c>
      <c r="E75" s="98">
        <v>801.41597774539332</v>
      </c>
      <c r="F75" s="98">
        <v>811.49971920201369</v>
      </c>
      <c r="G75" s="98">
        <v>763.12240372088399</v>
      </c>
      <c r="H75" s="98">
        <v>794.37165160174607</v>
      </c>
      <c r="I75" s="98">
        <v>768.50153008659743</v>
      </c>
      <c r="J75" s="98">
        <v>705.36657556817238</v>
      </c>
      <c r="K75" s="98">
        <v>748.74162820104027</v>
      </c>
      <c r="L75" s="98">
        <v>729.25904760414369</v>
      </c>
      <c r="M75" s="98">
        <v>744.6698552346561</v>
      </c>
      <c r="N75" s="98">
        <v>738.48043380077934</v>
      </c>
      <c r="O75" s="98">
        <v>846.55162367052185</v>
      </c>
      <c r="P75" s="98">
        <v>833.48372276403882</v>
      </c>
      <c r="Q75" s="98">
        <v>898.37473451552239</v>
      </c>
      <c r="R75" s="98">
        <v>995.97850376877113</v>
      </c>
      <c r="S75" s="98">
        <v>904.54536545788812</v>
      </c>
      <c r="T75" s="98">
        <v>1006.3516719111143</v>
      </c>
      <c r="U75" s="98">
        <v>1004.6526143607311</v>
      </c>
      <c r="V75" s="98">
        <v>964.02020197769502</v>
      </c>
      <c r="W75" s="98">
        <v>1090.1027438800311</v>
      </c>
      <c r="DA75" s="63" t="s">
        <v>2312</v>
      </c>
    </row>
    <row r="76" spans="1:105" ht="12" customHeight="1" x14ac:dyDescent="0.25">
      <c r="A76" s="108" t="s">
        <v>52</v>
      </c>
      <c r="B76" s="98">
        <v>314.37074824297719</v>
      </c>
      <c r="C76" s="98">
        <v>224.93623287415022</v>
      </c>
      <c r="D76" s="98">
        <v>234.74688977719416</v>
      </c>
      <c r="E76" s="98">
        <v>258.79715506609421</v>
      </c>
      <c r="F76" s="98">
        <v>259.25616329521614</v>
      </c>
      <c r="G76" s="98">
        <v>316.23937662245271</v>
      </c>
      <c r="H76" s="98">
        <v>305.03041164931619</v>
      </c>
      <c r="I76" s="98">
        <v>308.88782779564542</v>
      </c>
      <c r="J76" s="98">
        <v>291.26419753840628</v>
      </c>
      <c r="K76" s="98">
        <v>303.76092487938485</v>
      </c>
      <c r="L76" s="98">
        <v>316.441796847104</v>
      </c>
      <c r="M76" s="98">
        <v>337.41279768827786</v>
      </c>
      <c r="N76" s="98">
        <v>339.85877337475478</v>
      </c>
      <c r="O76" s="98">
        <v>343.25082582259552</v>
      </c>
      <c r="P76" s="98">
        <v>341.62966650856441</v>
      </c>
      <c r="Q76" s="98">
        <v>342.21614339416675</v>
      </c>
      <c r="R76" s="98">
        <v>339.33312346036399</v>
      </c>
      <c r="S76" s="98">
        <v>336.79062487484327</v>
      </c>
      <c r="T76" s="98">
        <v>332.79173248230529</v>
      </c>
      <c r="U76" s="98">
        <v>325.99044840800764</v>
      </c>
      <c r="V76" s="98">
        <v>320.37074102292701</v>
      </c>
      <c r="W76" s="98">
        <v>312.86394966760497</v>
      </c>
      <c r="DA76" s="63" t="s">
        <v>2313</v>
      </c>
    </row>
    <row r="77" spans="1:105" ht="12" customHeight="1" x14ac:dyDescent="0.25">
      <c r="A77" s="121" t="s">
        <v>54</v>
      </c>
      <c r="B77" s="122">
        <v>190.72842103527665</v>
      </c>
      <c r="C77" s="122">
        <v>220.09842988771837</v>
      </c>
      <c r="D77" s="122">
        <v>178.43548571838915</v>
      </c>
      <c r="E77" s="122">
        <v>188.01229604984181</v>
      </c>
      <c r="F77" s="122">
        <v>222.20361719496285</v>
      </c>
      <c r="G77" s="122">
        <v>231.85764971074815</v>
      </c>
      <c r="H77" s="122">
        <v>189.97341742623507</v>
      </c>
      <c r="I77" s="122">
        <v>163.30200916155928</v>
      </c>
      <c r="J77" s="122">
        <v>242.83044957705462</v>
      </c>
      <c r="K77" s="122">
        <v>291.29119875177128</v>
      </c>
      <c r="L77" s="122">
        <v>287.18197162742428</v>
      </c>
      <c r="M77" s="122">
        <v>223.35383400851737</v>
      </c>
      <c r="N77" s="122">
        <v>241.98440249987235</v>
      </c>
      <c r="O77" s="122">
        <v>280.81144451421954</v>
      </c>
      <c r="P77" s="122">
        <v>297.10631800925006</v>
      </c>
      <c r="Q77" s="122">
        <v>328.41781270875856</v>
      </c>
      <c r="R77" s="122">
        <v>352.7202109555775</v>
      </c>
      <c r="S77" s="122">
        <v>328.44707014999062</v>
      </c>
      <c r="T77" s="122">
        <v>356.70856924610371</v>
      </c>
      <c r="U77" s="122">
        <v>414.23275215345973</v>
      </c>
      <c r="V77" s="122">
        <v>258.81700789975935</v>
      </c>
      <c r="W77" s="122">
        <v>410.55229264737306</v>
      </c>
      <c r="DA77" s="130" t="s">
        <v>2314</v>
      </c>
    </row>
    <row r="78" spans="1:105" ht="12" customHeight="1" x14ac:dyDescent="0.25">
      <c r="A78" s="97" t="s">
        <v>192</v>
      </c>
      <c r="B78" s="98">
        <v>192.24073350707027</v>
      </c>
      <c r="C78" s="98">
        <v>223.3156594894329</v>
      </c>
      <c r="D78" s="98">
        <v>179.35925302419975</v>
      </c>
      <c r="E78" s="98">
        <v>189.22354948511915</v>
      </c>
      <c r="F78" s="98">
        <v>225.23266155059218</v>
      </c>
      <c r="G78" s="98">
        <v>235.21464223886375</v>
      </c>
      <c r="H78" s="98">
        <v>190.22277712969972</v>
      </c>
      <c r="I78" s="98">
        <v>161.58976929393947</v>
      </c>
      <c r="J78" s="98">
        <v>248.32744809547654</v>
      </c>
      <c r="K78" s="98">
        <v>299.43604420860288</v>
      </c>
      <c r="L78" s="98">
        <v>293.92868717762235</v>
      </c>
      <c r="M78" s="98">
        <v>224.49572845635171</v>
      </c>
      <c r="N78" s="98">
        <v>244.28760699438257</v>
      </c>
      <c r="O78" s="98">
        <v>284.65398220842849</v>
      </c>
      <c r="P78" s="98">
        <v>302.32987023975807</v>
      </c>
      <c r="Q78" s="98">
        <v>334.52049381613176</v>
      </c>
      <c r="R78" s="98">
        <v>360.76195383539158</v>
      </c>
      <c r="S78" s="98">
        <v>332.90531477602048</v>
      </c>
      <c r="T78" s="98">
        <v>362.17924329757733</v>
      </c>
      <c r="U78" s="98">
        <v>424.53481380455543</v>
      </c>
      <c r="V78" s="98">
        <v>257.84583424544178</v>
      </c>
      <c r="W78" s="98">
        <v>420.8195234468335</v>
      </c>
      <c r="DA78" s="63" t="s">
        <v>2315</v>
      </c>
    </row>
    <row r="79" spans="1:105" ht="12" customHeight="1" x14ac:dyDescent="0.25">
      <c r="A79" s="109" t="s">
        <v>120</v>
      </c>
      <c r="B79" s="33">
        <v>160.881943950476</v>
      </c>
      <c r="C79" s="33">
        <v>159.3700039257557</v>
      </c>
      <c r="D79" s="33">
        <v>162.02257392736439</v>
      </c>
      <c r="E79" s="33">
        <v>167.85021526828248</v>
      </c>
      <c r="F79" s="33">
        <v>174.82762153047898</v>
      </c>
      <c r="G79" s="33">
        <v>182.36666683025388</v>
      </c>
      <c r="H79" s="33">
        <v>186.58623024674301</v>
      </c>
      <c r="I79" s="33">
        <v>185.03922850198813</v>
      </c>
      <c r="J79" s="33">
        <v>176.34638525847654</v>
      </c>
      <c r="K79" s="33">
        <v>194.26557099337822</v>
      </c>
      <c r="L79" s="33">
        <v>209.11283454656092</v>
      </c>
      <c r="M79" s="33">
        <v>210.15372530359335</v>
      </c>
      <c r="N79" s="33">
        <v>215.02098556599552</v>
      </c>
      <c r="O79" s="33">
        <v>234.77686941835876</v>
      </c>
      <c r="P79" s="33">
        <v>233.94605495540975</v>
      </c>
      <c r="Q79" s="33">
        <v>253.0599359014939</v>
      </c>
      <c r="R79" s="33">
        <v>252.0085850524562</v>
      </c>
      <c r="S79" s="33">
        <v>270.62294138933095</v>
      </c>
      <c r="T79" s="33">
        <v>283.9704624289011</v>
      </c>
      <c r="U79" s="33">
        <v>275.78240262768912</v>
      </c>
      <c r="V79" s="33">
        <v>271.85242126960435</v>
      </c>
      <c r="W79" s="33">
        <v>270.11325533444654</v>
      </c>
      <c r="DA79" s="60" t="s">
        <v>2316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28205.726837887731</v>
      </c>
      <c r="C81" s="117">
        <f t="shared" si="28"/>
        <v>26899.393681077407</v>
      </c>
      <c r="D81" s="117">
        <f t="shared" si="28"/>
        <v>27297.190901045509</v>
      </c>
      <c r="E81" s="117">
        <f t="shared" si="28"/>
        <v>27611.293300221529</v>
      </c>
      <c r="F81" s="117">
        <f t="shared" si="28"/>
        <v>26761.707646653143</v>
      </c>
      <c r="G81" s="117">
        <f t="shared" si="28"/>
        <v>28863.066063321574</v>
      </c>
      <c r="H81" s="117">
        <f t="shared" si="28"/>
        <v>26740.435171139357</v>
      </c>
      <c r="I81" s="117">
        <f t="shared" si="28"/>
        <v>25877.517511923674</v>
      </c>
      <c r="J81" s="117">
        <f t="shared" si="28"/>
        <v>25695.438044754101</v>
      </c>
      <c r="K81" s="117">
        <f t="shared" si="28"/>
        <v>23465.96190029808</v>
      </c>
      <c r="L81" s="117">
        <f t="shared" si="28"/>
        <v>20643.145480809188</v>
      </c>
      <c r="M81" s="117">
        <f t="shared" si="28"/>
        <v>30259.974322113663</v>
      </c>
      <c r="N81" s="117">
        <f t="shared" si="28"/>
        <v>28295.903897351363</v>
      </c>
      <c r="O81" s="117">
        <f t="shared" si="28"/>
        <v>23003.633022401238</v>
      </c>
      <c r="P81" s="117">
        <f t="shared" si="28"/>
        <v>22159.524544019037</v>
      </c>
      <c r="Q81" s="117">
        <f t="shared" si="28"/>
        <v>22823.768216937871</v>
      </c>
      <c r="R81" s="117">
        <f t="shared" ref="R81:V81" si="29">R82+R85+R87+R100</f>
        <v>23465.763938008688</v>
      </c>
      <c r="S81" s="117">
        <f t="shared" si="29"/>
        <v>24093.729641929727</v>
      </c>
      <c r="T81" s="117">
        <f t="shared" si="29"/>
        <v>21179.102540772867</v>
      </c>
      <c r="U81" s="117">
        <f t="shared" si="29"/>
        <v>20430.570548540869</v>
      </c>
      <c r="V81" s="117">
        <f t="shared" si="29"/>
        <v>21555.944523954015</v>
      </c>
      <c r="W81" s="117">
        <f t="shared" ref="W81" si="30">W82+W85+W87+W100</f>
        <v>21656.632108117214</v>
      </c>
      <c r="DA81" s="129" t="s">
        <v>2317</v>
      </c>
    </row>
    <row r="82" spans="1:105" ht="12.95" customHeight="1" x14ac:dyDescent="0.25">
      <c r="A82" s="121" t="s">
        <v>57</v>
      </c>
      <c r="B82" s="122">
        <f t="shared" ref="B82:Q82" si="31">SUM(B83:B84)</f>
        <v>26278.281921649083</v>
      </c>
      <c r="C82" s="122">
        <f t="shared" si="31"/>
        <v>25192.485370770977</v>
      </c>
      <c r="D82" s="122">
        <f t="shared" si="31"/>
        <v>25566.971515061025</v>
      </c>
      <c r="E82" s="122">
        <f t="shared" si="31"/>
        <v>25893.880147447093</v>
      </c>
      <c r="F82" s="122">
        <f t="shared" si="31"/>
        <v>25049.313945551272</v>
      </c>
      <c r="G82" s="122">
        <f t="shared" si="31"/>
        <v>27114.977590491402</v>
      </c>
      <c r="H82" s="122">
        <f t="shared" si="31"/>
        <v>25084.570355967662</v>
      </c>
      <c r="I82" s="122">
        <f t="shared" si="31"/>
        <v>24235.903221984838</v>
      </c>
      <c r="J82" s="122">
        <f t="shared" si="31"/>
        <v>24118.642655616135</v>
      </c>
      <c r="K82" s="122">
        <f t="shared" si="31"/>
        <v>21976.96393768202</v>
      </c>
      <c r="L82" s="122">
        <f t="shared" si="31"/>
        <v>19525.985513785221</v>
      </c>
      <c r="M82" s="122">
        <f t="shared" si="31"/>
        <v>28558.271505897137</v>
      </c>
      <c r="N82" s="122">
        <f t="shared" si="31"/>
        <v>26742.381045838818</v>
      </c>
      <c r="O82" s="122">
        <f t="shared" si="31"/>
        <v>21532.271513122614</v>
      </c>
      <c r="P82" s="122">
        <f t="shared" si="31"/>
        <v>20635.664696723034</v>
      </c>
      <c r="Q82" s="122">
        <f t="shared" si="31"/>
        <v>21137.057624877947</v>
      </c>
      <c r="R82" s="122">
        <f t="shared" ref="R82:V82" si="32">SUM(R83:R84)</f>
        <v>21710.892922993015</v>
      </c>
      <c r="S82" s="122">
        <f t="shared" si="32"/>
        <v>22373.293216859187</v>
      </c>
      <c r="T82" s="122">
        <f t="shared" si="32"/>
        <v>19507.093495514138</v>
      </c>
      <c r="U82" s="122">
        <f t="shared" si="32"/>
        <v>18769.330038790729</v>
      </c>
      <c r="V82" s="122">
        <f t="shared" si="32"/>
        <v>19846.700778268296</v>
      </c>
      <c r="W82" s="122">
        <f t="shared" ref="W82" si="33">SUM(W83:W84)</f>
        <v>19939.398597327414</v>
      </c>
      <c r="DA82" s="130" t="s">
        <v>2318</v>
      </c>
    </row>
    <row r="83" spans="1:105" ht="12" customHeight="1" x14ac:dyDescent="0.25">
      <c r="A83" s="97" t="s">
        <v>204</v>
      </c>
      <c r="B83" s="98">
        <v>26168.847724969506</v>
      </c>
      <c r="C83" s="98">
        <v>25089.610169703526</v>
      </c>
      <c r="D83" s="98">
        <v>25463.446055116205</v>
      </c>
      <c r="E83" s="98">
        <v>25789.311395186876</v>
      </c>
      <c r="F83" s="98">
        <v>24948.837144066907</v>
      </c>
      <c r="G83" s="98">
        <v>27004.288954937267</v>
      </c>
      <c r="H83" s="98">
        <v>24982.146254961226</v>
      </c>
      <c r="I83" s="98">
        <v>24135.796628044925</v>
      </c>
      <c r="J83" s="98">
        <v>24017.352532820209</v>
      </c>
      <c r="K83" s="98">
        <v>21882.610012538953</v>
      </c>
      <c r="L83" s="98">
        <v>19438.857126495208</v>
      </c>
      <c r="M83" s="98">
        <v>28427.425413121757</v>
      </c>
      <c r="N83" s="98">
        <v>26617.104612414172</v>
      </c>
      <c r="O83" s="98">
        <v>21431.903715314129</v>
      </c>
      <c r="P83" s="98">
        <v>20540.768170457402</v>
      </c>
      <c r="Q83" s="98">
        <v>21040.180545227628</v>
      </c>
      <c r="R83" s="98">
        <v>21611.17835177877</v>
      </c>
      <c r="S83" s="98">
        <v>22270.53159706193</v>
      </c>
      <c r="T83" s="98">
        <v>19417.247999513187</v>
      </c>
      <c r="U83" s="98">
        <v>18681.952886934039</v>
      </c>
      <c r="V83" s="98">
        <v>19753.861015190865</v>
      </c>
      <c r="W83" s="98">
        <v>19844.30395933543</v>
      </c>
      <c r="DA83" s="63" t="s">
        <v>2319</v>
      </c>
    </row>
    <row r="84" spans="1:105" ht="12" customHeight="1" x14ac:dyDescent="0.25">
      <c r="A84" s="97" t="s">
        <v>53</v>
      </c>
      <c r="B84" s="98">
        <v>109.43419667957502</v>
      </c>
      <c r="C84" s="98">
        <v>102.87520106744981</v>
      </c>
      <c r="D84" s="98">
        <v>103.52545994481845</v>
      </c>
      <c r="E84" s="98">
        <v>104.56875226021806</v>
      </c>
      <c r="F84" s="98">
        <v>100.47680148436429</v>
      </c>
      <c r="G84" s="98">
        <v>110.68863555413557</v>
      </c>
      <c r="H84" s="98">
        <v>102.42410100643754</v>
      </c>
      <c r="I84" s="98">
        <v>100.10659393991155</v>
      </c>
      <c r="J84" s="98">
        <v>101.29012279592484</v>
      </c>
      <c r="K84" s="98">
        <v>94.353925143067343</v>
      </c>
      <c r="L84" s="98">
        <v>87.128387290014615</v>
      </c>
      <c r="M84" s="98">
        <v>130.84609277537905</v>
      </c>
      <c r="N84" s="98">
        <v>125.27643342464444</v>
      </c>
      <c r="O84" s="98">
        <v>100.36779780848421</v>
      </c>
      <c r="P84" s="98">
        <v>94.896526265632133</v>
      </c>
      <c r="Q84" s="98">
        <v>96.877079650317953</v>
      </c>
      <c r="R84" s="98">
        <v>99.714571214244557</v>
      </c>
      <c r="S84" s="98">
        <v>102.76161979725616</v>
      </c>
      <c r="T84" s="98">
        <v>89.845496000949751</v>
      </c>
      <c r="U84" s="98">
        <v>87.377151856689267</v>
      </c>
      <c r="V84" s="98">
        <v>92.839763077432423</v>
      </c>
      <c r="W84" s="98">
        <v>95.094637991984939</v>
      </c>
      <c r="DA84" s="63" t="s">
        <v>2320</v>
      </c>
    </row>
    <row r="85" spans="1:105" ht="12.95" customHeight="1" x14ac:dyDescent="0.25">
      <c r="A85" s="121" t="s">
        <v>92</v>
      </c>
      <c r="B85" s="122">
        <f t="shared" ref="B85:W85" si="34">B86</f>
        <v>0.35343091816603894</v>
      </c>
      <c r="C85" s="122">
        <f t="shared" si="34"/>
        <v>0.3752587348106905</v>
      </c>
      <c r="D85" s="122">
        <f t="shared" si="34"/>
        <v>0.37751290981998525</v>
      </c>
      <c r="E85" s="122">
        <f t="shared" si="34"/>
        <v>0.3551007451053288</v>
      </c>
      <c r="F85" s="122">
        <f t="shared" si="34"/>
        <v>0.34029644393893349</v>
      </c>
      <c r="G85" s="122">
        <f t="shared" si="34"/>
        <v>0.34747260087335874</v>
      </c>
      <c r="H85" s="122">
        <f t="shared" si="34"/>
        <v>0.37093566142224149</v>
      </c>
      <c r="I85" s="122">
        <f t="shared" si="34"/>
        <v>0.39881563141559356</v>
      </c>
      <c r="J85" s="122">
        <f t="shared" si="34"/>
        <v>0.4309970105503082</v>
      </c>
      <c r="K85" s="122">
        <f t="shared" si="34"/>
        <v>0.45750652172670053</v>
      </c>
      <c r="L85" s="122">
        <f t="shared" si="34"/>
        <v>0.55500152882464371</v>
      </c>
      <c r="M85" s="122">
        <f t="shared" si="34"/>
        <v>0.53168922786109907</v>
      </c>
      <c r="N85" s="122">
        <f t="shared" si="34"/>
        <v>0.71743097682050427</v>
      </c>
      <c r="O85" s="122">
        <f t="shared" si="34"/>
        <v>0.8876728097440163</v>
      </c>
      <c r="P85" s="122">
        <f t="shared" si="34"/>
        <v>1.0044269415350655</v>
      </c>
      <c r="Q85" s="122">
        <f t="shared" si="34"/>
        <v>0.94952933143970897</v>
      </c>
      <c r="R85" s="122">
        <f t="shared" si="34"/>
        <v>0.90709051567607279</v>
      </c>
      <c r="S85" s="122">
        <f t="shared" si="34"/>
        <v>0.84491296864719767</v>
      </c>
      <c r="T85" s="122">
        <f t="shared" si="34"/>
        <v>0.76223941127205352</v>
      </c>
      <c r="U85" s="122">
        <f t="shared" si="34"/>
        <v>0.60293489147857859</v>
      </c>
      <c r="V85" s="122">
        <f t="shared" si="34"/>
        <v>0.54674811124812006</v>
      </c>
      <c r="W85" s="122">
        <f t="shared" si="34"/>
        <v>0.59003026355454502</v>
      </c>
      <c r="DA85" s="130" t="s">
        <v>2321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0.35343091816603894</v>
      </c>
      <c r="C86" s="98">
        <f>IF(RES_hhdet_fec!C86=0,0,RES_hhdet_fec!C86*1000*11630/RES_hhdet_num!C81)</f>
        <v>0.3752587348106905</v>
      </c>
      <c r="D86" s="98">
        <f>IF(RES_hhdet_fec!D86=0,0,RES_hhdet_fec!D86*1000*11630/RES_hhdet_num!D81)</f>
        <v>0.37751290981998525</v>
      </c>
      <c r="E86" s="98">
        <f>IF(RES_hhdet_fec!E86=0,0,RES_hhdet_fec!E86*1000*11630/RES_hhdet_num!E81)</f>
        <v>0.3551007451053288</v>
      </c>
      <c r="F86" s="98">
        <f>IF(RES_hhdet_fec!F86=0,0,RES_hhdet_fec!F86*1000*11630/RES_hhdet_num!F81)</f>
        <v>0.34029644393893349</v>
      </c>
      <c r="G86" s="98">
        <f>IF(RES_hhdet_fec!G86=0,0,RES_hhdet_fec!G86*1000*11630/RES_hhdet_num!G81)</f>
        <v>0.34747260087335874</v>
      </c>
      <c r="H86" s="98">
        <f>IF(RES_hhdet_fec!H86=0,0,RES_hhdet_fec!H86*1000*11630/RES_hhdet_num!H81)</f>
        <v>0.37093566142224149</v>
      </c>
      <c r="I86" s="98">
        <f>IF(RES_hhdet_fec!I86=0,0,RES_hhdet_fec!I86*1000*11630/RES_hhdet_num!I81)</f>
        <v>0.39881563141559356</v>
      </c>
      <c r="J86" s="98">
        <f>IF(RES_hhdet_fec!J86=0,0,RES_hhdet_fec!J86*1000*11630/RES_hhdet_num!J81)</f>
        <v>0.4309970105503082</v>
      </c>
      <c r="K86" s="98">
        <f>IF(RES_hhdet_fec!K86=0,0,RES_hhdet_fec!K86*1000*11630/RES_hhdet_num!K81)</f>
        <v>0.45750652172670053</v>
      </c>
      <c r="L86" s="98">
        <f>IF(RES_hhdet_fec!L86=0,0,RES_hhdet_fec!L86*1000*11630/RES_hhdet_num!L81)</f>
        <v>0.55500152882464371</v>
      </c>
      <c r="M86" s="98">
        <f>IF(RES_hhdet_fec!M86=0,0,RES_hhdet_fec!M86*1000*11630/RES_hhdet_num!M81)</f>
        <v>0.53168922786109907</v>
      </c>
      <c r="N86" s="98">
        <f>IF(RES_hhdet_fec!N86=0,0,RES_hhdet_fec!N86*1000*11630/RES_hhdet_num!N81)</f>
        <v>0.71743097682050427</v>
      </c>
      <c r="O86" s="98">
        <f>IF(RES_hhdet_fec!O86=0,0,RES_hhdet_fec!O86*1000*11630/RES_hhdet_num!O81)</f>
        <v>0.8876728097440163</v>
      </c>
      <c r="P86" s="98">
        <f>IF(RES_hhdet_fec!P86=0,0,RES_hhdet_fec!P86*1000*11630/RES_hhdet_num!P81)</f>
        <v>1.0044269415350655</v>
      </c>
      <c r="Q86" s="98">
        <f>IF(RES_hhdet_fec!Q86=0,0,RES_hhdet_fec!Q86*1000*11630/RES_hhdet_num!Q81)</f>
        <v>0.94952933143970897</v>
      </c>
      <c r="R86" s="98">
        <f>IF(RES_hhdet_fec!R86=0,0,RES_hhdet_fec!R86*1000*11630/RES_hhdet_num!R81)</f>
        <v>0.90709051567607279</v>
      </c>
      <c r="S86" s="98">
        <f>IF(RES_hhdet_fec!S86=0,0,RES_hhdet_fec!S86*1000*11630/RES_hhdet_num!S81)</f>
        <v>0.84491296864719767</v>
      </c>
      <c r="T86" s="98">
        <f>IF(RES_hhdet_fec!T86=0,0,RES_hhdet_fec!T86*1000*11630/RES_hhdet_num!T81)</f>
        <v>0.76223941127205352</v>
      </c>
      <c r="U86" s="98">
        <f>IF(RES_hhdet_fec!U86=0,0,RES_hhdet_fec!U86*1000*11630/RES_hhdet_num!U81)</f>
        <v>0.60293489147857859</v>
      </c>
      <c r="V86" s="98">
        <f>IF(RES_hhdet_fec!V86=0,0,RES_hhdet_fec!V86*1000*11630/RES_hhdet_num!V81)</f>
        <v>0.54674811124812006</v>
      </c>
      <c r="W86" s="98">
        <f>IF(RES_hhdet_fec!W86=0,0,RES_hhdet_fec!W86*1000*11630/RES_hhdet_num!W81)</f>
        <v>0.59003026355454502</v>
      </c>
      <c r="DA86" s="63" t="s">
        <v>2322</v>
      </c>
    </row>
    <row r="87" spans="1:105" ht="12" customHeight="1" x14ac:dyDescent="0.25">
      <c r="A87" s="121" t="s">
        <v>55</v>
      </c>
      <c r="B87" s="122">
        <v>1766.2095413700035</v>
      </c>
      <c r="C87" s="122">
        <v>1547.0644453989289</v>
      </c>
      <c r="D87" s="122">
        <v>1568.1299086568993</v>
      </c>
      <c r="E87" s="122">
        <v>1549.6557768621599</v>
      </c>
      <c r="F87" s="122">
        <v>1537.6883953366482</v>
      </c>
      <c r="G87" s="122">
        <v>1565.6866447281766</v>
      </c>
      <c r="H87" s="122">
        <v>1468.8822562464584</v>
      </c>
      <c r="I87" s="122">
        <v>1455.9415833922935</v>
      </c>
      <c r="J87" s="122">
        <v>1399.5984691338933</v>
      </c>
      <c r="K87" s="122">
        <v>1293.9133519869113</v>
      </c>
      <c r="L87" s="122">
        <v>907.504957123586</v>
      </c>
      <c r="M87" s="122">
        <v>1491.3913805239779</v>
      </c>
      <c r="N87" s="122">
        <v>1338.3077132692067</v>
      </c>
      <c r="O87" s="122">
        <v>1235.0134158293656</v>
      </c>
      <c r="P87" s="122">
        <v>1288.3026120167845</v>
      </c>
      <c r="Q87" s="122">
        <v>1432.2778878637446</v>
      </c>
      <c r="R87" s="122">
        <v>1501.7961311121394</v>
      </c>
      <c r="S87" s="122">
        <v>1449.1534344394217</v>
      </c>
      <c r="T87" s="122">
        <v>1389.4511695545432</v>
      </c>
      <c r="U87" s="122">
        <v>1383.2652053231272</v>
      </c>
      <c r="V87" s="122">
        <v>1432.9981275768175</v>
      </c>
      <c r="W87" s="122">
        <v>1442.3035803869591</v>
      </c>
      <c r="DA87" s="130" t="s">
        <v>2323</v>
      </c>
    </row>
    <row r="88" spans="1:105" ht="12" customHeight="1" x14ac:dyDescent="0.25">
      <c r="A88" s="97" t="s">
        <v>132</v>
      </c>
      <c r="B88" s="98">
        <v>1777.7429598667641</v>
      </c>
      <c r="C88" s="98">
        <v>1555.135135947698</v>
      </c>
      <c r="D88" s="98">
        <v>1577.1402105192067</v>
      </c>
      <c r="E88" s="98">
        <v>1558.24682740449</v>
      </c>
      <c r="F88" s="98">
        <v>1545.9089789365528</v>
      </c>
      <c r="G88" s="98">
        <v>1573.7102747419165</v>
      </c>
      <c r="H88" s="98">
        <v>1474.2433690801313</v>
      </c>
      <c r="I88" s="98">
        <v>1461.7885912944485</v>
      </c>
      <c r="J88" s="98">
        <v>1406.3738517670424</v>
      </c>
      <c r="K88" s="98">
        <v>1296.6089079867534</v>
      </c>
      <c r="L88" s="98">
        <v>900.89214730060951</v>
      </c>
      <c r="M88" s="98">
        <v>1498.2026671085066</v>
      </c>
      <c r="N88" s="98">
        <v>1341.5497633772975</v>
      </c>
      <c r="O88" s="98">
        <v>1233.1308870991161</v>
      </c>
      <c r="P88" s="98">
        <v>1287.669212652316</v>
      </c>
      <c r="Q88" s="98">
        <v>1432.7687023496339</v>
      </c>
      <c r="R88" s="98">
        <v>1501.433459621265</v>
      </c>
      <c r="S88" s="98">
        <v>1450.5963746986133</v>
      </c>
      <c r="T88" s="98">
        <v>1387.8758573919861</v>
      </c>
      <c r="U88" s="98">
        <v>1382.9498009760857</v>
      </c>
      <c r="V88" s="98">
        <v>1435.6587795299674</v>
      </c>
      <c r="W88" s="98">
        <v>1442.9992085185104</v>
      </c>
      <c r="DA88" s="63" t="s">
        <v>2324</v>
      </c>
    </row>
    <row r="89" spans="1:105" ht="12" customHeight="1" x14ac:dyDescent="0.25">
      <c r="A89" s="97" t="s">
        <v>131</v>
      </c>
      <c r="B89" s="98">
        <v>1394.091838713578</v>
      </c>
      <c r="C89" s="98">
        <v>1310.9177551664841</v>
      </c>
      <c r="D89" s="98">
        <v>1312.2948778095742</v>
      </c>
      <c r="E89" s="98">
        <v>1283.4733694228155</v>
      </c>
      <c r="F89" s="98">
        <v>1287.9191341880094</v>
      </c>
      <c r="G89" s="98">
        <v>1266.710858033932</v>
      </c>
      <c r="H89" s="98">
        <v>1219.0570595222728</v>
      </c>
      <c r="I89" s="98">
        <v>1152.1808468419031</v>
      </c>
      <c r="J89" s="98">
        <v>1107.0529891960853</v>
      </c>
      <c r="K89" s="98">
        <v>1058.9775832438493</v>
      </c>
      <c r="L89" s="98">
        <v>759.52851461041212</v>
      </c>
      <c r="M89" s="98">
        <v>1258.3696094958621</v>
      </c>
      <c r="N89" s="98">
        <v>1151.5143134933796</v>
      </c>
      <c r="O89" s="98">
        <v>1085.9917074307634</v>
      </c>
      <c r="P89" s="98">
        <v>1136.8278406742525</v>
      </c>
      <c r="Q89" s="98">
        <v>1279.6616696893313</v>
      </c>
      <c r="R89" s="98">
        <v>1360.4930457990597</v>
      </c>
      <c r="S89" s="98">
        <v>1314.7899252355976</v>
      </c>
      <c r="T89" s="98">
        <v>1280.2054871680355</v>
      </c>
      <c r="U89" s="98">
        <v>1299.6436372750613</v>
      </c>
      <c r="V89" s="98">
        <v>1353.8008564058612</v>
      </c>
      <c r="W89" s="98">
        <v>1383.1635801784287</v>
      </c>
      <c r="DA89" s="63" t="s">
        <v>2325</v>
      </c>
    </row>
    <row r="90" spans="1:105" ht="12" customHeight="1" x14ac:dyDescent="0.25">
      <c r="A90" s="100" t="s">
        <v>204</v>
      </c>
      <c r="B90" s="101">
        <v>1068.1198317625826</v>
      </c>
      <c r="C90" s="101">
        <v>1094.4193379375681</v>
      </c>
      <c r="D90" s="101">
        <v>1077.9806415773405</v>
      </c>
      <c r="E90" s="101">
        <v>1025.4103803978037</v>
      </c>
      <c r="F90" s="101">
        <v>1027.9630493035577</v>
      </c>
      <c r="G90" s="101">
        <v>948.29879819128496</v>
      </c>
      <c r="H90" s="101">
        <v>928.23313882408343</v>
      </c>
      <c r="I90" s="101">
        <v>847.00416679900673</v>
      </c>
      <c r="J90" s="101">
        <v>798.71744269120973</v>
      </c>
      <c r="K90" s="101">
        <v>764.48770883762984</v>
      </c>
      <c r="L90" s="101">
        <v>535.52065468465514</v>
      </c>
      <c r="M90" s="101">
        <v>855.01828722826895</v>
      </c>
      <c r="N90" s="101">
        <v>774.52981641118095</v>
      </c>
      <c r="O90" s="101">
        <v>758.45065427335669</v>
      </c>
      <c r="P90" s="101">
        <v>795.74723603007942</v>
      </c>
      <c r="Q90" s="101">
        <v>925.70349569233986</v>
      </c>
      <c r="R90" s="101">
        <v>1020.5143308728924</v>
      </c>
      <c r="S90" s="101">
        <v>964.90701488253251</v>
      </c>
      <c r="T90" s="101">
        <v>968.2571262958985</v>
      </c>
      <c r="U90" s="101">
        <v>987.28767522129624</v>
      </c>
      <c r="V90" s="101">
        <v>1018.2212877920557</v>
      </c>
      <c r="W90" s="101">
        <v>1073.0652318233233</v>
      </c>
      <c r="DA90" s="131" t="s">
        <v>2326</v>
      </c>
    </row>
    <row r="91" spans="1:105" ht="12" customHeight="1" x14ac:dyDescent="0.25">
      <c r="A91" s="103" t="s">
        <v>52</v>
      </c>
      <c r="B91" s="104">
        <v>325.97200695099548</v>
      </c>
      <c r="C91" s="104">
        <v>216.49841722891571</v>
      </c>
      <c r="D91" s="104">
        <v>234.31423623223398</v>
      </c>
      <c r="E91" s="104">
        <v>258.06298902501163</v>
      </c>
      <c r="F91" s="104">
        <v>259.95608488445134</v>
      </c>
      <c r="G91" s="104">
        <v>318.41205984264747</v>
      </c>
      <c r="H91" s="104">
        <v>290.82392069818957</v>
      </c>
      <c r="I91" s="104">
        <v>305.17668004289641</v>
      </c>
      <c r="J91" s="104">
        <v>308.33554650487565</v>
      </c>
      <c r="K91" s="104">
        <v>294.48987440621926</v>
      </c>
      <c r="L91" s="104">
        <v>224.00785992575715</v>
      </c>
      <c r="M91" s="104">
        <v>403.35132226759328</v>
      </c>
      <c r="N91" s="104">
        <v>376.98449708219869</v>
      </c>
      <c r="O91" s="104">
        <v>327.54105315740679</v>
      </c>
      <c r="P91" s="104">
        <v>341.08060464417292</v>
      </c>
      <c r="Q91" s="104">
        <v>353.95817399699143</v>
      </c>
      <c r="R91" s="104">
        <v>339.97871492616747</v>
      </c>
      <c r="S91" s="104">
        <v>349.88291035306491</v>
      </c>
      <c r="T91" s="104">
        <v>311.94836087213696</v>
      </c>
      <c r="U91" s="104">
        <v>312.35596205376481</v>
      </c>
      <c r="V91" s="104">
        <v>335.57956861380535</v>
      </c>
      <c r="W91" s="104">
        <v>310.09834835510526</v>
      </c>
      <c r="DA91" s="132" t="s">
        <v>2327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1039.9467746803518</v>
      </c>
      <c r="E92" s="101">
        <v>1214.7430264051063</v>
      </c>
      <c r="F92" s="101">
        <v>960.64199540759466</v>
      </c>
      <c r="G92" s="101">
        <v>1196.0424535439147</v>
      </c>
      <c r="H92" s="101">
        <v>1096.5931845934176</v>
      </c>
      <c r="I92" s="101">
        <v>1179.008480726588</v>
      </c>
      <c r="J92" s="101">
        <v>1090.7000124129397</v>
      </c>
      <c r="K92" s="101">
        <v>1114.2468274191917</v>
      </c>
      <c r="L92" s="101">
        <v>1066.9697483812283</v>
      </c>
      <c r="M92" s="101">
        <v>1136.9865642298917</v>
      </c>
      <c r="N92" s="101">
        <v>1022.2497232982595</v>
      </c>
      <c r="O92" s="101">
        <v>1092.7615899599646</v>
      </c>
      <c r="P92" s="101">
        <v>1563.12329211676</v>
      </c>
      <c r="Q92" s="101">
        <v>1124.9980980620726</v>
      </c>
      <c r="R92" s="101">
        <v>1289.9405691450118</v>
      </c>
      <c r="S92" s="101">
        <v>1325.2382727336394</v>
      </c>
      <c r="T92" s="101">
        <v>1263.4821360471092</v>
      </c>
      <c r="U92" s="101">
        <v>1203.3820548108499</v>
      </c>
      <c r="V92" s="101">
        <v>1146.7473570905177</v>
      </c>
      <c r="W92" s="101">
        <v>1250.2514413642373</v>
      </c>
      <c r="DA92" s="131" t="s">
        <v>2328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2329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2330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2331</v>
      </c>
    </row>
    <row r="96" spans="1:105" ht="12" customHeight="1" x14ac:dyDescent="0.25">
      <c r="A96" s="106" t="s">
        <v>122</v>
      </c>
      <c r="B96" s="101">
        <v>1285.5576524815383</v>
      </c>
      <c r="C96" s="101">
        <v>1214.2899123590885</v>
      </c>
      <c r="D96" s="101">
        <v>1202.8189868491509</v>
      </c>
      <c r="E96" s="101">
        <v>1207.2199272283583</v>
      </c>
      <c r="F96" s="101">
        <v>1213.1589578898536</v>
      </c>
      <c r="G96" s="101">
        <v>1254.3256901953043</v>
      </c>
      <c r="H96" s="101">
        <v>1269.9586178267339</v>
      </c>
      <c r="I96" s="101">
        <v>1256.3185215683766</v>
      </c>
      <c r="J96" s="101">
        <v>1165.4371493439401</v>
      </c>
      <c r="K96" s="101">
        <v>1222.7331359273662</v>
      </c>
      <c r="L96" s="101">
        <v>1215.6664418746291</v>
      </c>
      <c r="M96" s="101">
        <v>1254.1439597235051</v>
      </c>
      <c r="N96" s="101">
        <v>1243.7847698960697</v>
      </c>
      <c r="O96" s="101">
        <v>1348.2079257693433</v>
      </c>
      <c r="P96" s="101">
        <v>1347.4939976952871</v>
      </c>
      <c r="Q96" s="101">
        <v>1447.333816648231</v>
      </c>
      <c r="R96" s="101">
        <v>1549.0383339654281</v>
      </c>
      <c r="S96" s="101">
        <v>1419.8764942355106</v>
      </c>
      <c r="T96" s="101">
        <v>1475.8316913487383</v>
      </c>
      <c r="U96" s="101">
        <v>1414.8279466843185</v>
      </c>
      <c r="V96" s="101">
        <v>1339.7607388378997</v>
      </c>
      <c r="W96" s="101">
        <v>1427.8861918415064</v>
      </c>
      <c r="DA96" s="131" t="s">
        <v>2332</v>
      </c>
    </row>
    <row r="97" spans="1:105" ht="12" customHeight="1" x14ac:dyDescent="0.25">
      <c r="A97" s="107" t="s">
        <v>121</v>
      </c>
      <c r="B97" s="104">
        <v>1086.7515217154303</v>
      </c>
      <c r="C97" s="104">
        <v>1073.6976673794247</v>
      </c>
      <c r="D97" s="104">
        <v>1057.3644790787403</v>
      </c>
      <c r="E97" s="104">
        <v>1050.6464720870486</v>
      </c>
      <c r="F97" s="104">
        <v>1060.2748795463585</v>
      </c>
      <c r="G97" s="104">
        <v>1071.5213049997124</v>
      </c>
      <c r="H97" s="104">
        <v>1097.5859810661354</v>
      </c>
      <c r="I97" s="104">
        <v>1080.2283506874619</v>
      </c>
      <c r="J97" s="104">
        <v>1000.3474479480027</v>
      </c>
      <c r="K97" s="104">
        <v>1055.2470543521449</v>
      </c>
      <c r="L97" s="104">
        <v>1044.7861661168934</v>
      </c>
      <c r="M97" s="104">
        <v>1077.3993789451654</v>
      </c>
      <c r="N97" s="104">
        <v>1069.3301803181253</v>
      </c>
      <c r="O97" s="104">
        <v>1175.4511245438171</v>
      </c>
      <c r="P97" s="104">
        <v>1176.5437084506298</v>
      </c>
      <c r="Q97" s="104">
        <v>1273.8053211200643</v>
      </c>
      <c r="R97" s="104">
        <v>1385.1277986324094</v>
      </c>
      <c r="S97" s="104">
        <v>1273.6844425286858</v>
      </c>
      <c r="T97" s="104">
        <v>1347.8008055219977</v>
      </c>
      <c r="U97" s="104">
        <v>1306.4869482941065</v>
      </c>
      <c r="V97" s="104">
        <v>1240.1711808352202</v>
      </c>
      <c r="W97" s="104">
        <v>1334.4802978143193</v>
      </c>
      <c r="DA97" s="132" t="s">
        <v>2333</v>
      </c>
    </row>
    <row r="98" spans="1:105" ht="12" customHeight="1" x14ac:dyDescent="0.25">
      <c r="A98" s="108" t="s">
        <v>53</v>
      </c>
      <c r="B98" s="98">
        <v>772.38077347245303</v>
      </c>
      <c r="C98" s="98">
        <v>848.76294824915578</v>
      </c>
      <c r="D98" s="98">
        <v>822.67957681263556</v>
      </c>
      <c r="E98" s="98">
        <v>791.99983397279129</v>
      </c>
      <c r="F98" s="98">
        <v>801.28753330988377</v>
      </c>
      <c r="G98" s="98">
        <v>755.83852922252163</v>
      </c>
      <c r="H98" s="98">
        <v>792.89061625790964</v>
      </c>
      <c r="I98" s="98">
        <v>771.2102507172483</v>
      </c>
      <c r="J98" s="98">
        <v>708.70101169472844</v>
      </c>
      <c r="K98" s="98">
        <v>751.20275538216958</v>
      </c>
      <c r="L98" s="98">
        <v>728.26810129306739</v>
      </c>
      <c r="M98" s="98">
        <v>739.95301908297233</v>
      </c>
      <c r="N98" s="98">
        <v>729.61684433894209</v>
      </c>
      <c r="O98" s="98">
        <v>832.63731481965488</v>
      </c>
      <c r="P98" s="98">
        <v>833.33945346831752</v>
      </c>
      <c r="Q98" s="98">
        <v>928.0949590249611</v>
      </c>
      <c r="R98" s="98">
        <v>1042.8085756109731</v>
      </c>
      <c r="S98" s="98">
        <v>934.67058369601682</v>
      </c>
      <c r="T98" s="98">
        <v>1014.5396293719415</v>
      </c>
      <c r="U98" s="98">
        <v>982.17760227774818</v>
      </c>
      <c r="V98" s="98">
        <v>923.78799972039349</v>
      </c>
      <c r="W98" s="98">
        <v>1026.6222912908247</v>
      </c>
      <c r="DA98" s="63" t="s">
        <v>2334</v>
      </c>
    </row>
    <row r="99" spans="1:105" ht="12" customHeight="1" x14ac:dyDescent="0.25">
      <c r="A99" s="108" t="s">
        <v>52</v>
      </c>
      <c r="B99" s="98">
        <v>314.37074824297713</v>
      </c>
      <c r="C99" s="98">
        <v>224.93471913026875</v>
      </c>
      <c r="D99" s="98">
        <v>234.68490226610487</v>
      </c>
      <c r="E99" s="98">
        <v>258.64663811425731</v>
      </c>
      <c r="F99" s="98">
        <v>258.98734623647465</v>
      </c>
      <c r="G99" s="98">
        <v>315.68277577719078</v>
      </c>
      <c r="H99" s="98">
        <v>304.6953648082258</v>
      </c>
      <c r="I99" s="98">
        <v>309.01809997021343</v>
      </c>
      <c r="J99" s="98">
        <v>291.64643625327409</v>
      </c>
      <c r="K99" s="98">
        <v>304.04429896997516</v>
      </c>
      <c r="L99" s="98">
        <v>316.51806482382597</v>
      </c>
      <c r="M99" s="98">
        <v>337.44635986219288</v>
      </c>
      <c r="N99" s="98">
        <v>339.71333597918323</v>
      </c>
      <c r="O99" s="98">
        <v>342.8138097241623</v>
      </c>
      <c r="P99" s="98">
        <v>343.20425498231202</v>
      </c>
      <c r="Q99" s="98">
        <v>345.71036209510305</v>
      </c>
      <c r="R99" s="98">
        <v>342.31922302143647</v>
      </c>
      <c r="S99" s="98">
        <v>339.01385883266903</v>
      </c>
      <c r="T99" s="98">
        <v>333.26117615005626</v>
      </c>
      <c r="U99" s="98">
        <v>324.30934601635812</v>
      </c>
      <c r="V99" s="98">
        <v>316.38318111482704</v>
      </c>
      <c r="W99" s="98">
        <v>307.85800652349479</v>
      </c>
      <c r="DA99" s="63" t="s">
        <v>2335</v>
      </c>
    </row>
    <row r="100" spans="1:105" ht="12" customHeight="1" x14ac:dyDescent="0.25">
      <c r="A100" s="121" t="s">
        <v>54</v>
      </c>
      <c r="B100" s="122">
        <v>160.88194395047594</v>
      </c>
      <c r="C100" s="122">
        <v>159.46860617268911</v>
      </c>
      <c r="D100" s="122">
        <v>161.71196441776627</v>
      </c>
      <c r="E100" s="122">
        <v>167.40227516717022</v>
      </c>
      <c r="F100" s="122">
        <v>174.36500932128521</v>
      </c>
      <c r="G100" s="122">
        <v>182.05435550112384</v>
      </c>
      <c r="H100" s="122">
        <v>186.61162326381137</v>
      </c>
      <c r="I100" s="122">
        <v>185.27389091512777</v>
      </c>
      <c r="J100" s="122">
        <v>176.76592299352396</v>
      </c>
      <c r="K100" s="122">
        <v>194.62710410742667</v>
      </c>
      <c r="L100" s="122">
        <v>209.10000837155627</v>
      </c>
      <c r="M100" s="122">
        <v>209.77974646468698</v>
      </c>
      <c r="N100" s="122">
        <v>214.49770726652125</v>
      </c>
      <c r="O100" s="122">
        <v>235.46042063951148</v>
      </c>
      <c r="P100" s="122">
        <v>234.55280833768538</v>
      </c>
      <c r="Q100" s="122">
        <v>253.48317486474249</v>
      </c>
      <c r="R100" s="122">
        <v>252.16779338785639</v>
      </c>
      <c r="S100" s="122">
        <v>270.43807766247164</v>
      </c>
      <c r="T100" s="122">
        <v>281.79563629290948</v>
      </c>
      <c r="U100" s="122">
        <v>277.37236953553275</v>
      </c>
      <c r="V100" s="122">
        <v>275.69886999765271</v>
      </c>
      <c r="W100" s="122">
        <v>274.33990013928474</v>
      </c>
      <c r="DA100" s="130" t="s">
        <v>2336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2337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2338</v>
      </c>
    </row>
    <row r="103" spans="1:105" ht="12" customHeight="1" x14ac:dyDescent="0.25">
      <c r="A103" s="109" t="s">
        <v>120</v>
      </c>
      <c r="B103" s="33">
        <v>160.88194395047594</v>
      </c>
      <c r="C103" s="33">
        <v>159.46860617268911</v>
      </c>
      <c r="D103" s="33">
        <v>161.71196441776627</v>
      </c>
      <c r="E103" s="33">
        <v>167.40227516717022</v>
      </c>
      <c r="F103" s="33">
        <v>174.36500932128521</v>
      </c>
      <c r="G103" s="33">
        <v>182.05435550112384</v>
      </c>
      <c r="H103" s="33">
        <v>186.61162326381137</v>
      </c>
      <c r="I103" s="33">
        <v>185.27389091512777</v>
      </c>
      <c r="J103" s="33">
        <v>176.76592299352396</v>
      </c>
      <c r="K103" s="33">
        <v>194.62710410742667</v>
      </c>
      <c r="L103" s="33">
        <v>209.10000837155627</v>
      </c>
      <c r="M103" s="33">
        <v>209.77974646468698</v>
      </c>
      <c r="N103" s="33">
        <v>214.49770726652125</v>
      </c>
      <c r="O103" s="33">
        <v>235.46042063951148</v>
      </c>
      <c r="P103" s="33">
        <v>234.55280833768538</v>
      </c>
      <c r="Q103" s="33">
        <v>253.48317486474249</v>
      </c>
      <c r="R103" s="33">
        <v>252.16779338785639</v>
      </c>
      <c r="S103" s="33">
        <v>270.43807766247164</v>
      </c>
      <c r="T103" s="33">
        <v>281.79563629290948</v>
      </c>
      <c r="U103" s="33">
        <v>277.37236953553275</v>
      </c>
      <c r="V103" s="33">
        <v>275.69886999765271</v>
      </c>
      <c r="W103" s="33">
        <v>274.33990013928474</v>
      </c>
      <c r="DA103" s="60" t="s">
        <v>2339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2340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2341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2342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2343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2344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DA110" s="63" t="s">
        <v>2345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2346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2347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2348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2349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2350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2351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2352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2353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2354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2355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2356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2357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15697.586184528951</v>
      </c>
      <c r="C124" s="117">
        <f t="shared" si="42"/>
        <v>17082.659992701923</v>
      </c>
      <c r="D124" s="117">
        <f t="shared" si="42"/>
        <v>16859.229626409913</v>
      </c>
      <c r="E124" s="117">
        <f t="shared" si="42"/>
        <v>16948.591851018686</v>
      </c>
      <c r="F124" s="117">
        <f t="shared" si="42"/>
        <v>16977.176826618328</v>
      </c>
      <c r="G124" s="117">
        <f t="shared" si="42"/>
        <v>18102.660101937079</v>
      </c>
      <c r="H124" s="117">
        <f t="shared" si="42"/>
        <v>18533.168428104102</v>
      </c>
      <c r="I124" s="117">
        <f t="shared" si="42"/>
        <v>18414.838224487397</v>
      </c>
      <c r="J124" s="117">
        <f t="shared" si="42"/>
        <v>17065.046763705952</v>
      </c>
      <c r="K124" s="117">
        <f t="shared" si="42"/>
        <v>17526.481307430488</v>
      </c>
      <c r="L124" s="117">
        <f t="shared" si="42"/>
        <v>23064.705939974545</v>
      </c>
      <c r="M124" s="117">
        <f t="shared" si="42"/>
        <v>18862.915976536966</v>
      </c>
      <c r="N124" s="117">
        <f t="shared" si="42"/>
        <v>20840.010178899443</v>
      </c>
      <c r="O124" s="117">
        <f t="shared" si="42"/>
        <v>20201.149712466769</v>
      </c>
      <c r="P124" s="117">
        <f t="shared" si="42"/>
        <v>18567.356128882686</v>
      </c>
      <c r="Q124" s="117">
        <f t="shared" si="42"/>
        <v>18688.111536320113</v>
      </c>
      <c r="R124" s="117">
        <f t="shared" ref="R124:V124" si="43">R125+R128+R130+R139</f>
        <v>19590.87369339517</v>
      </c>
      <c r="S124" s="117">
        <f t="shared" si="43"/>
        <v>19433.718437521948</v>
      </c>
      <c r="T124" s="117">
        <f t="shared" si="43"/>
        <v>18916.007023781476</v>
      </c>
      <c r="U124" s="117">
        <f t="shared" si="43"/>
        <v>18541.015407428742</v>
      </c>
      <c r="V124" s="117">
        <f t="shared" si="43"/>
        <v>17317.294360794051</v>
      </c>
      <c r="W124" s="117">
        <f t="shared" ref="W124" si="44">W125+W128+W130+W139</f>
        <v>19428.69502891284</v>
      </c>
      <c r="DA124" s="129" t="s">
        <v>2358</v>
      </c>
    </row>
    <row r="125" spans="1:105" ht="12.95" customHeight="1" x14ac:dyDescent="0.25">
      <c r="A125" s="121" t="s">
        <v>57</v>
      </c>
      <c r="B125" s="122">
        <f t="shared" ref="B125:Q125" si="45">SUM(B126:B127)</f>
        <v>14544.072215962628</v>
      </c>
      <c r="C125" s="122">
        <f t="shared" si="45"/>
        <v>15927.381671482217</v>
      </c>
      <c r="D125" s="122">
        <f t="shared" si="45"/>
        <v>15715.42608404322</v>
      </c>
      <c r="E125" s="122">
        <f t="shared" si="45"/>
        <v>15809.739306142064</v>
      </c>
      <c r="F125" s="122">
        <f t="shared" si="45"/>
        <v>15791.838060430795</v>
      </c>
      <c r="G125" s="122">
        <f t="shared" si="45"/>
        <v>16921.815201029407</v>
      </c>
      <c r="H125" s="122">
        <f t="shared" si="45"/>
        <v>17334.397395846296</v>
      </c>
      <c r="I125" s="122">
        <f t="shared" si="45"/>
        <v>17211.038164921156</v>
      </c>
      <c r="J125" s="122">
        <f t="shared" si="45"/>
        <v>15927.626116745667</v>
      </c>
      <c r="K125" s="122">
        <f t="shared" si="45"/>
        <v>16299.909788830138</v>
      </c>
      <c r="L125" s="122">
        <f t="shared" si="45"/>
        <v>21819.585207265503</v>
      </c>
      <c r="M125" s="122">
        <f t="shared" si="45"/>
        <v>17689.272302329689</v>
      </c>
      <c r="N125" s="122">
        <f t="shared" si="45"/>
        <v>19605.700910549007</v>
      </c>
      <c r="O125" s="122">
        <f t="shared" si="45"/>
        <v>18847.636575660061</v>
      </c>
      <c r="P125" s="122">
        <f t="shared" si="45"/>
        <v>17220.13471810424</v>
      </c>
      <c r="Q125" s="122">
        <f t="shared" si="45"/>
        <v>17227.687526375761</v>
      </c>
      <c r="R125" s="122">
        <f t="shared" ref="R125:V125" si="46">SUM(R126:R127)</f>
        <v>18051.602987063412</v>
      </c>
      <c r="S125" s="122">
        <f t="shared" si="46"/>
        <v>17964.962000488878</v>
      </c>
      <c r="T125" s="122">
        <f t="shared" si="46"/>
        <v>17361.655285962141</v>
      </c>
      <c r="U125" s="122">
        <f t="shared" si="46"/>
        <v>16972.951322943605</v>
      </c>
      <c r="V125" s="122">
        <f t="shared" si="46"/>
        <v>15852.028360225904</v>
      </c>
      <c r="W125" s="122">
        <f t="shared" ref="W125" si="47">SUM(W126:W127)</f>
        <v>17819.172384519588</v>
      </c>
      <c r="DA125" s="130" t="s">
        <v>2359</v>
      </c>
    </row>
    <row r="126" spans="1:105" ht="12" customHeight="1" x14ac:dyDescent="0.25">
      <c r="A126" s="97" t="s">
        <v>203</v>
      </c>
      <c r="B126" s="98">
        <v>14492.619158171581</v>
      </c>
      <c r="C126" s="98">
        <v>15872.297234248266</v>
      </c>
      <c r="D126" s="98">
        <v>15662.387522344299</v>
      </c>
      <c r="E126" s="98">
        <v>15757.482202327774</v>
      </c>
      <c r="F126" s="98">
        <v>15741.127607518361</v>
      </c>
      <c r="G126" s="98">
        <v>16867.852178031448</v>
      </c>
      <c r="H126" s="98">
        <v>17280.537475208661</v>
      </c>
      <c r="I126" s="98">
        <v>17158.565963116711</v>
      </c>
      <c r="J126" s="98">
        <v>15879.571678810178</v>
      </c>
      <c r="K126" s="98">
        <v>16251.488781887931</v>
      </c>
      <c r="L126" s="98">
        <v>21755.001801577513</v>
      </c>
      <c r="M126" s="98">
        <v>17638.066154232572</v>
      </c>
      <c r="N126" s="98">
        <v>19549.140180045146</v>
      </c>
      <c r="O126" s="98">
        <v>18794.36178585577</v>
      </c>
      <c r="P126" s="98">
        <v>17172.13116544946</v>
      </c>
      <c r="Q126" s="98">
        <v>17179.863567620367</v>
      </c>
      <c r="R126" s="98">
        <v>18001.453567232678</v>
      </c>
      <c r="S126" s="98">
        <v>17915.17944608238</v>
      </c>
      <c r="T126" s="98">
        <v>17313.638836298702</v>
      </c>
      <c r="U126" s="98">
        <v>16925.979572965436</v>
      </c>
      <c r="V126" s="98">
        <v>15808.620858224904</v>
      </c>
      <c r="W126" s="98">
        <v>17770.013170495404</v>
      </c>
      <c r="DA126" s="63" t="s">
        <v>2360</v>
      </c>
    </row>
    <row r="127" spans="1:105" ht="12" customHeight="1" x14ac:dyDescent="0.25">
      <c r="A127" s="97" t="s">
        <v>53</v>
      </c>
      <c r="B127" s="98">
        <v>51.453057791045978</v>
      </c>
      <c r="C127" s="98">
        <v>55.084437233951547</v>
      </c>
      <c r="D127" s="98">
        <v>53.038561698920304</v>
      </c>
      <c r="E127" s="98">
        <v>52.257103814291348</v>
      </c>
      <c r="F127" s="98">
        <v>50.710452912433055</v>
      </c>
      <c r="G127" s="98">
        <v>53.963022997960373</v>
      </c>
      <c r="H127" s="98">
        <v>53.859920637634843</v>
      </c>
      <c r="I127" s="98">
        <v>52.472201804443309</v>
      </c>
      <c r="J127" s="98">
        <v>48.054437935488203</v>
      </c>
      <c r="K127" s="98">
        <v>48.4210069422085</v>
      </c>
      <c r="L127" s="98">
        <v>64.583405687989838</v>
      </c>
      <c r="M127" s="98">
        <v>51.206148097118707</v>
      </c>
      <c r="N127" s="98">
        <v>56.560730503860078</v>
      </c>
      <c r="O127" s="98">
        <v>53.274789804290428</v>
      </c>
      <c r="P127" s="98">
        <v>48.003552654780997</v>
      </c>
      <c r="Q127" s="98">
        <v>47.823958755393456</v>
      </c>
      <c r="R127" s="98">
        <v>50.149419830734921</v>
      </c>
      <c r="S127" s="98">
        <v>49.782554406499848</v>
      </c>
      <c r="T127" s="98">
        <v>48.016449663437328</v>
      </c>
      <c r="U127" s="98">
        <v>46.971749978168496</v>
      </c>
      <c r="V127" s="98">
        <v>43.407502001001305</v>
      </c>
      <c r="W127" s="98">
        <v>49.159214024184394</v>
      </c>
      <c r="DA127" s="63" t="s">
        <v>2361</v>
      </c>
    </row>
    <row r="128" spans="1:105" ht="12.95" customHeight="1" x14ac:dyDescent="0.25">
      <c r="A128" s="121" t="s">
        <v>92</v>
      </c>
      <c r="B128" s="122">
        <f t="shared" ref="B128:W128" si="48">B129</f>
        <v>0.35336097494333057</v>
      </c>
      <c r="C128" s="122">
        <f t="shared" si="48"/>
        <v>0.3557680971038078</v>
      </c>
      <c r="D128" s="122">
        <f t="shared" si="48"/>
        <v>0.35807799280513247</v>
      </c>
      <c r="E128" s="122">
        <f t="shared" si="48"/>
        <v>0.35563643837189135</v>
      </c>
      <c r="F128" s="122">
        <f t="shared" si="48"/>
        <v>0.34618542920536838</v>
      </c>
      <c r="G128" s="122">
        <f t="shared" si="48"/>
        <v>0.35741817305054724</v>
      </c>
      <c r="H128" s="122">
        <f t="shared" si="48"/>
        <v>0.36435704031254457</v>
      </c>
      <c r="I128" s="122">
        <f t="shared" si="48"/>
        <v>0.36792130388988808</v>
      </c>
      <c r="J128" s="122">
        <f t="shared" si="48"/>
        <v>0.36865308499635768</v>
      </c>
      <c r="K128" s="122">
        <f t="shared" si="48"/>
        <v>0.39912722916904497</v>
      </c>
      <c r="L128" s="122">
        <f t="shared" si="48"/>
        <v>0.50021613562066136</v>
      </c>
      <c r="M128" s="122">
        <f t="shared" si="48"/>
        <v>0.50970548025959184</v>
      </c>
      <c r="N128" s="122">
        <f t="shared" si="48"/>
        <v>0.55803344568221236</v>
      </c>
      <c r="O128" s="122">
        <f t="shared" si="48"/>
        <v>0.61186767720902058</v>
      </c>
      <c r="P128" s="122">
        <f t="shared" si="48"/>
        <v>0.72830227889240895</v>
      </c>
      <c r="Q128" s="122">
        <f t="shared" si="48"/>
        <v>0.73161987775082105</v>
      </c>
      <c r="R128" s="122">
        <f t="shared" si="48"/>
        <v>0.74868842279659298</v>
      </c>
      <c r="S128" s="122">
        <f t="shared" si="48"/>
        <v>0.78578540590703849</v>
      </c>
      <c r="T128" s="122">
        <f t="shared" si="48"/>
        <v>0.85733795571590121</v>
      </c>
      <c r="U128" s="122">
        <f t="shared" si="48"/>
        <v>0.88596329207421276</v>
      </c>
      <c r="V128" s="122">
        <f t="shared" si="48"/>
        <v>0.94825485781831775</v>
      </c>
      <c r="W128" s="122">
        <f t="shared" si="48"/>
        <v>0.97766228134897071</v>
      </c>
      <c r="DA128" s="130" t="s">
        <v>2362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0.35336097494333057</v>
      </c>
      <c r="C129" s="98">
        <f>IF(RES_hhdet_fec!C129=0,0,RES_hhdet_fec!C129*1000*11630/RES_hhdet_num!C124)</f>
        <v>0.3557680971038078</v>
      </c>
      <c r="D129" s="98">
        <f>IF(RES_hhdet_fec!D129=0,0,RES_hhdet_fec!D129*1000*11630/RES_hhdet_num!D124)</f>
        <v>0.35807799280513247</v>
      </c>
      <c r="E129" s="98">
        <f>IF(RES_hhdet_fec!E129=0,0,RES_hhdet_fec!E129*1000*11630/RES_hhdet_num!E124)</f>
        <v>0.35563643837189135</v>
      </c>
      <c r="F129" s="98">
        <f>IF(RES_hhdet_fec!F129=0,0,RES_hhdet_fec!F129*1000*11630/RES_hhdet_num!F124)</f>
        <v>0.34618542920536838</v>
      </c>
      <c r="G129" s="98">
        <f>IF(RES_hhdet_fec!G129=0,0,RES_hhdet_fec!G129*1000*11630/RES_hhdet_num!G124)</f>
        <v>0.35741817305054724</v>
      </c>
      <c r="H129" s="98">
        <f>IF(RES_hhdet_fec!H129=0,0,RES_hhdet_fec!H129*1000*11630/RES_hhdet_num!H124)</f>
        <v>0.36435704031254457</v>
      </c>
      <c r="I129" s="98">
        <f>IF(RES_hhdet_fec!I129=0,0,RES_hhdet_fec!I129*1000*11630/RES_hhdet_num!I124)</f>
        <v>0.36792130388988808</v>
      </c>
      <c r="J129" s="98">
        <f>IF(RES_hhdet_fec!J129=0,0,RES_hhdet_fec!J129*1000*11630/RES_hhdet_num!J124)</f>
        <v>0.36865308499635768</v>
      </c>
      <c r="K129" s="98">
        <f>IF(RES_hhdet_fec!K129=0,0,RES_hhdet_fec!K129*1000*11630/RES_hhdet_num!K124)</f>
        <v>0.39912722916904497</v>
      </c>
      <c r="L129" s="98">
        <f>IF(RES_hhdet_fec!L129=0,0,RES_hhdet_fec!L129*1000*11630/RES_hhdet_num!L124)</f>
        <v>0.50021613562066136</v>
      </c>
      <c r="M129" s="98">
        <f>IF(RES_hhdet_fec!M129=0,0,RES_hhdet_fec!M129*1000*11630/RES_hhdet_num!M124)</f>
        <v>0.50970548025959184</v>
      </c>
      <c r="N129" s="98">
        <f>IF(RES_hhdet_fec!N129=0,0,RES_hhdet_fec!N129*1000*11630/RES_hhdet_num!N124)</f>
        <v>0.55803344568221236</v>
      </c>
      <c r="O129" s="98">
        <f>IF(RES_hhdet_fec!O129=0,0,RES_hhdet_fec!O129*1000*11630/RES_hhdet_num!O124)</f>
        <v>0.61186767720902058</v>
      </c>
      <c r="P129" s="98">
        <f>IF(RES_hhdet_fec!P129=0,0,RES_hhdet_fec!P129*1000*11630/RES_hhdet_num!P124)</f>
        <v>0.72830227889240895</v>
      </c>
      <c r="Q129" s="98">
        <f>IF(RES_hhdet_fec!Q129=0,0,RES_hhdet_fec!Q129*1000*11630/RES_hhdet_num!Q124)</f>
        <v>0.73161987775082105</v>
      </c>
      <c r="R129" s="98">
        <f>IF(RES_hhdet_fec!R129=0,0,RES_hhdet_fec!R129*1000*11630/RES_hhdet_num!R124)</f>
        <v>0.74868842279659298</v>
      </c>
      <c r="S129" s="98">
        <f>IF(RES_hhdet_fec!S129=0,0,RES_hhdet_fec!S129*1000*11630/RES_hhdet_num!S124)</f>
        <v>0.78578540590703849</v>
      </c>
      <c r="T129" s="98">
        <f>IF(RES_hhdet_fec!T129=0,0,RES_hhdet_fec!T129*1000*11630/RES_hhdet_num!T124)</f>
        <v>0.85733795571590121</v>
      </c>
      <c r="U129" s="98">
        <f>IF(RES_hhdet_fec!U129=0,0,RES_hhdet_fec!U129*1000*11630/RES_hhdet_num!U124)</f>
        <v>0.88596329207421276</v>
      </c>
      <c r="V129" s="98">
        <f>IF(RES_hhdet_fec!V129=0,0,RES_hhdet_fec!V129*1000*11630/RES_hhdet_num!V124)</f>
        <v>0.94825485781831775</v>
      </c>
      <c r="W129" s="98">
        <f>IF(RES_hhdet_fec!W129=0,0,RES_hhdet_fec!W129*1000*11630/RES_hhdet_num!W124)</f>
        <v>0.97766228134897071</v>
      </c>
      <c r="DA129" s="63" t="s">
        <v>2363</v>
      </c>
    </row>
    <row r="130" spans="1:105" ht="12" customHeight="1" x14ac:dyDescent="0.25">
      <c r="A130" s="121" t="s">
        <v>55</v>
      </c>
      <c r="B130" s="122">
        <v>992.27866364090346</v>
      </c>
      <c r="C130" s="122">
        <v>995.68206440066558</v>
      </c>
      <c r="D130" s="122">
        <v>981.94983080258532</v>
      </c>
      <c r="E130" s="122">
        <v>971.26900240031807</v>
      </c>
      <c r="F130" s="122">
        <v>1010.728256637484</v>
      </c>
      <c r="G130" s="122">
        <v>998.38856461653177</v>
      </c>
      <c r="H130" s="122">
        <v>1011.6828481784574</v>
      </c>
      <c r="I130" s="122">
        <v>1018.0366110665607</v>
      </c>
      <c r="J130" s="122">
        <v>960.26117389590786</v>
      </c>
      <c r="K130" s="122">
        <v>1031.5344934806385</v>
      </c>
      <c r="L130" s="122">
        <v>1035.321996855193</v>
      </c>
      <c r="M130" s="122">
        <v>962.86107961055041</v>
      </c>
      <c r="N130" s="122">
        <v>1018.8235365522703</v>
      </c>
      <c r="O130" s="122">
        <v>1117.2463723802784</v>
      </c>
      <c r="P130" s="122">
        <v>1112.137142783871</v>
      </c>
      <c r="Q130" s="122">
        <v>1206.8971882136975</v>
      </c>
      <c r="R130" s="122">
        <v>1287.5842501939874</v>
      </c>
      <c r="S130" s="122">
        <v>1198.8101293588759</v>
      </c>
      <c r="T130" s="122">
        <v>1271.8681624484936</v>
      </c>
      <c r="U130" s="122">
        <v>1288.1655774093067</v>
      </c>
      <c r="V130" s="122">
        <v>1186.4500509426507</v>
      </c>
      <c r="W130" s="122">
        <v>1332.9268544851379</v>
      </c>
      <c r="DA130" s="130" t="s">
        <v>2364</v>
      </c>
    </row>
    <row r="131" spans="1:105" ht="12" customHeight="1" x14ac:dyDescent="0.25">
      <c r="A131" s="97" t="s">
        <v>128</v>
      </c>
      <c r="B131" s="98">
        <v>983.32925577392064</v>
      </c>
      <c r="C131" s="98">
        <v>988.09069699923657</v>
      </c>
      <c r="D131" s="98">
        <v>974.27767741707237</v>
      </c>
      <c r="E131" s="98">
        <v>961.91273390288279</v>
      </c>
      <c r="F131" s="98">
        <v>1000.2926825268456</v>
      </c>
      <c r="G131" s="98">
        <v>989.72727463315152</v>
      </c>
      <c r="H131" s="98">
        <v>1007.4158376433153</v>
      </c>
      <c r="I131" s="98">
        <v>1016.6274763055216</v>
      </c>
      <c r="J131" s="98">
        <v>952.23916215319082</v>
      </c>
      <c r="K131" s="98">
        <v>1018.9857984571895</v>
      </c>
      <c r="L131" s="98">
        <v>1029.1644153043808</v>
      </c>
      <c r="M131" s="98">
        <v>951.67122345079224</v>
      </c>
      <c r="N131" s="98">
        <v>1010.0472136524188</v>
      </c>
      <c r="O131" s="98">
        <v>1107.9574287313615</v>
      </c>
      <c r="P131" s="98">
        <v>1102.8451800572686</v>
      </c>
      <c r="Q131" s="98">
        <v>1197.7278821094233</v>
      </c>
      <c r="R131" s="98">
        <v>1279.7706951862094</v>
      </c>
      <c r="S131" s="98">
        <v>1193.392302522883</v>
      </c>
      <c r="T131" s="98">
        <v>1265.5554826053142</v>
      </c>
      <c r="U131" s="98">
        <v>1283.320163913882</v>
      </c>
      <c r="V131" s="98">
        <v>1179.7455573748232</v>
      </c>
      <c r="W131" s="98">
        <v>1328.6091110075188</v>
      </c>
      <c r="DA131" s="63" t="s">
        <v>2365</v>
      </c>
    </row>
    <row r="132" spans="1:105" ht="12" customHeight="1" x14ac:dyDescent="0.25">
      <c r="A132" s="97" t="s">
        <v>127</v>
      </c>
      <c r="B132" s="98">
        <v>894.17000641925335</v>
      </c>
      <c r="C132" s="98">
        <v>920.40476348242635</v>
      </c>
      <c r="D132" s="98">
        <v>904.5258560905811</v>
      </c>
      <c r="E132" s="98">
        <v>888.55271460674862</v>
      </c>
      <c r="F132" s="98">
        <v>925.71446537869735</v>
      </c>
      <c r="G132" s="98">
        <v>904.90600052610307</v>
      </c>
      <c r="H132" s="98">
        <v>926.67928853317937</v>
      </c>
      <c r="I132" s="98">
        <v>928.65978622048488</v>
      </c>
      <c r="J132" s="98">
        <v>869.67949574679949</v>
      </c>
      <c r="K132" s="98">
        <v>934.62394192762281</v>
      </c>
      <c r="L132" s="98">
        <v>942.9776232308617</v>
      </c>
      <c r="M132" s="98">
        <v>872.87941014936121</v>
      </c>
      <c r="N132" s="98">
        <v>930.13820961845522</v>
      </c>
      <c r="O132" s="98">
        <v>1031.4272683467154</v>
      </c>
      <c r="P132" s="98">
        <v>1028.9224472392546</v>
      </c>
      <c r="Q132" s="98">
        <v>1125.9683126586274</v>
      </c>
      <c r="R132" s="98">
        <v>1214.0204777036638</v>
      </c>
      <c r="S132" s="98">
        <v>1130.2441448846591</v>
      </c>
      <c r="T132" s="98">
        <v>1208.1222329534335</v>
      </c>
      <c r="U132" s="98">
        <v>1225.4111210181413</v>
      </c>
      <c r="V132" s="98">
        <v>1126.5424946026387</v>
      </c>
      <c r="W132" s="98">
        <v>1271.1980763884612</v>
      </c>
      <c r="DA132" s="63" t="s">
        <v>2366</v>
      </c>
    </row>
    <row r="133" spans="1:105" ht="12" customHeight="1" x14ac:dyDescent="0.25">
      <c r="A133" s="100" t="s">
        <v>203</v>
      </c>
      <c r="B133" s="101">
        <v>590.75811951750768</v>
      </c>
      <c r="C133" s="101">
        <v>689.71486011846525</v>
      </c>
      <c r="D133" s="101">
        <v>665.75612900780493</v>
      </c>
      <c r="E133" s="101">
        <v>630.7319050581516</v>
      </c>
      <c r="F133" s="101">
        <v>659.86184962997618</v>
      </c>
      <c r="G133" s="101">
        <v>596.30037228558751</v>
      </c>
      <c r="H133" s="101">
        <v>628.68831677847038</v>
      </c>
      <c r="I133" s="101">
        <v>620.47308532385284</v>
      </c>
      <c r="J133" s="101">
        <v>575.43170865707225</v>
      </c>
      <c r="K133" s="101">
        <v>621.95177546793025</v>
      </c>
      <c r="L133" s="101">
        <v>612.60937480090786</v>
      </c>
      <c r="M133" s="101">
        <v>558.22601328398162</v>
      </c>
      <c r="N133" s="101">
        <v>590.91057021516463</v>
      </c>
      <c r="O133" s="101">
        <v>684.88228014273716</v>
      </c>
      <c r="P133" s="101">
        <v>684.88033297198103</v>
      </c>
      <c r="Q133" s="101">
        <v>777.44665967525611</v>
      </c>
      <c r="R133" s="101">
        <v>872.93067827531593</v>
      </c>
      <c r="S133" s="101">
        <v>792.28771904181838</v>
      </c>
      <c r="T133" s="101">
        <v>875.93543594925177</v>
      </c>
      <c r="U133" s="101">
        <v>891.78721446663951</v>
      </c>
      <c r="V133" s="101">
        <v>814.83561691092268</v>
      </c>
      <c r="W133" s="101">
        <v>953.32393011476756</v>
      </c>
      <c r="DA133" s="131" t="s">
        <v>2367</v>
      </c>
    </row>
    <row r="134" spans="1:105" ht="12" customHeight="1" x14ac:dyDescent="0.25">
      <c r="A134" s="103" t="s">
        <v>52</v>
      </c>
      <c r="B134" s="104">
        <v>303.41188690174562</v>
      </c>
      <c r="C134" s="104">
        <v>230.68990336396126</v>
      </c>
      <c r="D134" s="104">
        <v>238.76972708277628</v>
      </c>
      <c r="E134" s="104">
        <v>257.82080954859686</v>
      </c>
      <c r="F134" s="104">
        <v>265.85261574872118</v>
      </c>
      <c r="G134" s="104">
        <v>308.60562824051561</v>
      </c>
      <c r="H134" s="104">
        <v>297.99097175470911</v>
      </c>
      <c r="I134" s="104">
        <v>308.18670089663181</v>
      </c>
      <c r="J134" s="104">
        <v>294.24778708972713</v>
      </c>
      <c r="K134" s="104">
        <v>312.67216645969251</v>
      </c>
      <c r="L134" s="104">
        <v>330.36824842995384</v>
      </c>
      <c r="M134" s="104">
        <v>314.65339686537959</v>
      </c>
      <c r="N134" s="104">
        <v>339.22763940329048</v>
      </c>
      <c r="O134" s="104">
        <v>346.54498820397822</v>
      </c>
      <c r="P134" s="104">
        <v>344.04211426727352</v>
      </c>
      <c r="Q134" s="104">
        <v>348.52165298337138</v>
      </c>
      <c r="R134" s="104">
        <v>341.08979942834787</v>
      </c>
      <c r="S134" s="104">
        <v>337.95642584284093</v>
      </c>
      <c r="T134" s="104">
        <v>332.18679700418193</v>
      </c>
      <c r="U134" s="104">
        <v>333.62390655150182</v>
      </c>
      <c r="V134" s="104">
        <v>311.70687769171599</v>
      </c>
      <c r="W134" s="104">
        <v>317.87414627369367</v>
      </c>
      <c r="DA134" s="132" t="s">
        <v>2368</v>
      </c>
    </row>
    <row r="135" spans="1:105" ht="12" customHeight="1" x14ac:dyDescent="0.25">
      <c r="A135" s="106" t="s">
        <v>122</v>
      </c>
      <c r="B135" s="101">
        <v>1285.5576524815385</v>
      </c>
      <c r="C135" s="101">
        <v>1206.2472563378062</v>
      </c>
      <c r="D135" s="101">
        <v>1196.6055839633686</v>
      </c>
      <c r="E135" s="101">
        <v>1199.7339081522691</v>
      </c>
      <c r="F135" s="101">
        <v>1203.7841855014253</v>
      </c>
      <c r="G135" s="101">
        <v>1242.2069516787417</v>
      </c>
      <c r="H135" s="101">
        <v>1265.9910938415524</v>
      </c>
      <c r="I135" s="101">
        <v>1258.1790728614583</v>
      </c>
      <c r="J135" s="101">
        <v>1149.589220152533</v>
      </c>
      <c r="K135" s="101">
        <v>1209.6568209797647</v>
      </c>
      <c r="L135" s="101">
        <v>1205.3501986729759</v>
      </c>
      <c r="M135" s="101">
        <v>1253.9099829408074</v>
      </c>
      <c r="N135" s="101">
        <v>1251.6055928124129</v>
      </c>
      <c r="O135" s="101">
        <v>1362.2318932498106</v>
      </c>
      <c r="P135" s="101">
        <v>1358.1705628265793</v>
      </c>
      <c r="Q135" s="101">
        <v>1451.8253427431875</v>
      </c>
      <c r="R135" s="101">
        <v>1494.3959996759108</v>
      </c>
      <c r="S135" s="101">
        <v>1343.7575041810067</v>
      </c>
      <c r="T135" s="101">
        <v>1436.1751678747914</v>
      </c>
      <c r="U135" s="101">
        <v>1417.7583916929593</v>
      </c>
      <c r="V135" s="101">
        <v>1362.3711255604269</v>
      </c>
      <c r="W135" s="101">
        <v>1452.4848819230895</v>
      </c>
      <c r="DA135" s="131" t="s">
        <v>2369</v>
      </c>
    </row>
    <row r="136" spans="1:105" ht="12" customHeight="1" x14ac:dyDescent="0.25">
      <c r="A136" s="107" t="s">
        <v>121</v>
      </c>
      <c r="B136" s="104">
        <v>1086.75152171543</v>
      </c>
      <c r="C136" s="104">
        <v>1068.1568818713683</v>
      </c>
      <c r="D136" s="104">
        <v>1053.6103086142921</v>
      </c>
      <c r="E136" s="104">
        <v>1046.194180517118</v>
      </c>
      <c r="F136" s="104">
        <v>1054.3774759931498</v>
      </c>
      <c r="G136" s="104">
        <v>1064.495707150732</v>
      </c>
      <c r="H136" s="104">
        <v>1095.1105678997444</v>
      </c>
      <c r="I136" s="104">
        <v>1085.0544940164393</v>
      </c>
      <c r="J136" s="104">
        <v>990.90113021556181</v>
      </c>
      <c r="K136" s="104">
        <v>1046.7790404786224</v>
      </c>
      <c r="L136" s="104">
        <v>1037.9428337039533</v>
      </c>
      <c r="M136" s="104">
        <v>1075.1017313484206</v>
      </c>
      <c r="N136" s="104">
        <v>1071.4543511451609</v>
      </c>
      <c r="O136" s="104">
        <v>1181.0129441131548</v>
      </c>
      <c r="P136" s="104">
        <v>1176.886295926688</v>
      </c>
      <c r="Q136" s="104">
        <v>1271.3216473657915</v>
      </c>
      <c r="R136" s="104">
        <v>1338.1875630783181</v>
      </c>
      <c r="S136" s="104">
        <v>1223.1882988613404</v>
      </c>
      <c r="T136" s="104">
        <v>1318.9248042744882</v>
      </c>
      <c r="U136" s="104">
        <v>1305.5586875594381</v>
      </c>
      <c r="V136" s="104">
        <v>1255.2386299444531</v>
      </c>
      <c r="W136" s="104">
        <v>1352.2213824834109</v>
      </c>
      <c r="DA136" s="132" t="s">
        <v>2370</v>
      </c>
    </row>
    <row r="137" spans="1:105" ht="12" customHeight="1" x14ac:dyDescent="0.25">
      <c r="A137" s="108" t="s">
        <v>53</v>
      </c>
      <c r="B137" s="98">
        <v>772.38077347245303</v>
      </c>
      <c r="C137" s="98">
        <v>843.24715222569671</v>
      </c>
      <c r="D137" s="98">
        <v>818.93705112609427</v>
      </c>
      <c r="E137" s="98">
        <v>787.58609006796314</v>
      </c>
      <c r="F137" s="98">
        <v>795.49846423850295</v>
      </c>
      <c r="G137" s="98">
        <v>748.95641924685833</v>
      </c>
      <c r="H137" s="98">
        <v>790.51347044849751</v>
      </c>
      <c r="I137" s="98">
        <v>775.69109457761544</v>
      </c>
      <c r="J137" s="98">
        <v>700.68541914584659</v>
      </c>
      <c r="K137" s="98">
        <v>744.0113105752705</v>
      </c>
      <c r="L137" s="98">
        <v>722.7152028815492</v>
      </c>
      <c r="M137" s="98">
        <v>738.80536842301206</v>
      </c>
      <c r="N137" s="98">
        <v>732.62918555777719</v>
      </c>
      <c r="O137" s="98">
        <v>838.83001746018704</v>
      </c>
      <c r="P137" s="98">
        <v>835.35195423376899</v>
      </c>
      <c r="Q137" s="98">
        <v>927.36030653941202</v>
      </c>
      <c r="R137" s="98">
        <v>999.37767826085076</v>
      </c>
      <c r="S137" s="98">
        <v>887.66109413465472</v>
      </c>
      <c r="T137" s="98">
        <v>987.69360393064483</v>
      </c>
      <c r="U137" s="98">
        <v>981.70423339391596</v>
      </c>
      <c r="V137" s="98">
        <v>938.25878309885582</v>
      </c>
      <c r="W137" s="98">
        <v>1043.6033906567011</v>
      </c>
      <c r="DA137" s="63" t="s">
        <v>2371</v>
      </c>
    </row>
    <row r="138" spans="1:105" ht="12" customHeight="1" x14ac:dyDescent="0.25">
      <c r="A138" s="108" t="s">
        <v>52</v>
      </c>
      <c r="B138" s="98">
        <v>314.37074824297707</v>
      </c>
      <c r="C138" s="98">
        <v>224.90972964567149</v>
      </c>
      <c r="D138" s="98">
        <v>234.67325748819812</v>
      </c>
      <c r="E138" s="98">
        <v>258.60809044915482</v>
      </c>
      <c r="F138" s="98">
        <v>258.87901175464691</v>
      </c>
      <c r="G138" s="98">
        <v>315.53928790387363</v>
      </c>
      <c r="H138" s="98">
        <v>304.59709745124684</v>
      </c>
      <c r="I138" s="98">
        <v>309.36339943882388</v>
      </c>
      <c r="J138" s="98">
        <v>290.21571106971521</v>
      </c>
      <c r="K138" s="98">
        <v>302.76772990335212</v>
      </c>
      <c r="L138" s="98">
        <v>315.22763082240391</v>
      </c>
      <c r="M138" s="98">
        <v>336.29636292540823</v>
      </c>
      <c r="N138" s="98">
        <v>338.82516558738342</v>
      </c>
      <c r="O138" s="98">
        <v>342.18292665296786</v>
      </c>
      <c r="P138" s="98">
        <v>341.5343416929191</v>
      </c>
      <c r="Q138" s="98">
        <v>343.96134082637946</v>
      </c>
      <c r="R138" s="98">
        <v>338.80988481746749</v>
      </c>
      <c r="S138" s="98">
        <v>335.52720472668562</v>
      </c>
      <c r="T138" s="98">
        <v>331.23120034384334</v>
      </c>
      <c r="U138" s="98">
        <v>323.85445416552216</v>
      </c>
      <c r="V138" s="98">
        <v>316.97984684559725</v>
      </c>
      <c r="W138" s="98">
        <v>308.61799182670995</v>
      </c>
      <c r="DA138" s="63" t="s">
        <v>2372</v>
      </c>
    </row>
    <row r="139" spans="1:105" ht="12" customHeight="1" x14ac:dyDescent="0.25">
      <c r="A139" s="121" t="s">
        <v>54</v>
      </c>
      <c r="B139" s="122">
        <v>160.881943950476</v>
      </c>
      <c r="C139" s="122">
        <v>159.24048872193987</v>
      </c>
      <c r="D139" s="122">
        <v>161.49563357130208</v>
      </c>
      <c r="E139" s="122">
        <v>167.22790603793297</v>
      </c>
      <c r="F139" s="122">
        <v>174.26432412084185</v>
      </c>
      <c r="G139" s="122">
        <v>182.09891811808868</v>
      </c>
      <c r="H139" s="122">
        <v>186.72382703903551</v>
      </c>
      <c r="I139" s="122">
        <v>185.3955271957922</v>
      </c>
      <c r="J139" s="122">
        <v>176.79081997938081</v>
      </c>
      <c r="K139" s="122">
        <v>194.63789789054007</v>
      </c>
      <c r="L139" s="122">
        <v>209.29851971822779</v>
      </c>
      <c r="M139" s="122">
        <v>210.27288911646676</v>
      </c>
      <c r="N139" s="122">
        <v>214.92769835248359</v>
      </c>
      <c r="O139" s="122">
        <v>235.65489674921866</v>
      </c>
      <c r="P139" s="122">
        <v>234.35596571568439</v>
      </c>
      <c r="Q139" s="122">
        <v>252.79520185290232</v>
      </c>
      <c r="R139" s="122">
        <v>250.93776771497039</v>
      </c>
      <c r="S139" s="122">
        <v>269.16052226828566</v>
      </c>
      <c r="T139" s="122">
        <v>281.62623741512726</v>
      </c>
      <c r="U139" s="122">
        <v>279.01254378375717</v>
      </c>
      <c r="V139" s="122">
        <v>277.86769476767608</v>
      </c>
      <c r="W139" s="122">
        <v>275.61812762676567</v>
      </c>
      <c r="DA139" s="130" t="s">
        <v>2373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2374</v>
      </c>
    </row>
    <row r="141" spans="1:105" ht="12" customHeight="1" x14ac:dyDescent="0.25">
      <c r="A141" s="109" t="s">
        <v>120</v>
      </c>
      <c r="B141" s="33">
        <v>160.881943950476</v>
      </c>
      <c r="C141" s="33">
        <v>159.24048872193987</v>
      </c>
      <c r="D141" s="33">
        <v>161.49563357130208</v>
      </c>
      <c r="E141" s="33">
        <v>167.22790603793297</v>
      </c>
      <c r="F141" s="33">
        <v>174.26432412084185</v>
      </c>
      <c r="G141" s="33">
        <v>182.09891811808868</v>
      </c>
      <c r="H141" s="33">
        <v>186.72382703903551</v>
      </c>
      <c r="I141" s="33">
        <v>185.3955271957922</v>
      </c>
      <c r="J141" s="33">
        <v>176.79081997938081</v>
      </c>
      <c r="K141" s="33">
        <v>194.63789789054007</v>
      </c>
      <c r="L141" s="33">
        <v>209.29851971822779</v>
      </c>
      <c r="M141" s="33">
        <v>210.27288911646676</v>
      </c>
      <c r="N141" s="33">
        <v>214.92769835248359</v>
      </c>
      <c r="O141" s="33">
        <v>235.65489674921866</v>
      </c>
      <c r="P141" s="33">
        <v>234.35596571568439</v>
      </c>
      <c r="Q141" s="33">
        <v>252.79520185290232</v>
      </c>
      <c r="R141" s="33">
        <v>250.93776771497039</v>
      </c>
      <c r="S141" s="33">
        <v>269.16052226828566</v>
      </c>
      <c r="T141" s="33">
        <v>281.62623741512726</v>
      </c>
      <c r="U141" s="33">
        <v>279.01254378375717</v>
      </c>
      <c r="V141" s="33">
        <v>277.86769476767608</v>
      </c>
      <c r="W141" s="33">
        <v>275.61812762676567</v>
      </c>
      <c r="DA141" s="60" t="s">
        <v>2375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9541.8411158721774</v>
      </c>
      <c r="C143" s="117">
        <f t="shared" si="49"/>
        <v>10210.680581114042</v>
      </c>
      <c r="D143" s="117">
        <f t="shared" si="49"/>
        <v>10022.651320006336</v>
      </c>
      <c r="E143" s="117">
        <f t="shared" si="49"/>
        <v>10099.747090675883</v>
      </c>
      <c r="F143" s="117">
        <f t="shared" si="49"/>
        <v>9744.7810313715636</v>
      </c>
      <c r="G143" s="117">
        <f t="shared" si="49"/>
        <v>10334.560039002332</v>
      </c>
      <c r="H143" s="117">
        <f t="shared" si="49"/>
        <v>9972.4651921738896</v>
      </c>
      <c r="I143" s="117">
        <f t="shared" si="49"/>
        <v>9290.0149242609532</v>
      </c>
      <c r="J143" s="117">
        <f t="shared" si="49"/>
        <v>8853.5409535278541</v>
      </c>
      <c r="K143" s="117">
        <f t="shared" si="49"/>
        <v>8970.0439686974441</v>
      </c>
      <c r="L143" s="117">
        <f t="shared" si="49"/>
        <v>10601.852119517062</v>
      </c>
      <c r="M143" s="117">
        <f t="shared" si="49"/>
        <v>9712.8658922348422</v>
      </c>
      <c r="N143" s="117">
        <f t="shared" si="49"/>
        <v>9400.4562973193661</v>
      </c>
      <c r="O143" s="117">
        <f t="shared" si="49"/>
        <v>8777.1125782505187</v>
      </c>
      <c r="P143" s="117">
        <f t="shared" si="49"/>
        <v>8203.6881507018697</v>
      </c>
      <c r="Q143" s="117">
        <f t="shared" si="49"/>
        <v>7825.051523653884</v>
      </c>
      <c r="R143" s="117">
        <f t="shared" ref="R143:V143" si="50">R144+R146+R148+R157</f>
        <v>8226.0784272334004</v>
      </c>
      <c r="S143" s="117">
        <f t="shared" si="50"/>
        <v>7584.7227719414041</v>
      </c>
      <c r="T143" s="117">
        <f t="shared" si="50"/>
        <v>7079.7912262909203</v>
      </c>
      <c r="U143" s="117">
        <f t="shared" si="50"/>
        <v>6479.7584301081515</v>
      </c>
      <c r="V143" s="117">
        <f t="shared" si="50"/>
        <v>6288.0183377873745</v>
      </c>
      <c r="W143" s="117">
        <f t="shared" ref="W143" si="51">W144+W146+W148+W157</f>
        <v>6164.248154447132</v>
      </c>
      <c r="DA143" s="129" t="s">
        <v>2376</v>
      </c>
    </row>
    <row r="144" spans="1:105" ht="12.95" customHeight="1" x14ac:dyDescent="0.25">
      <c r="A144" s="121" t="s">
        <v>57</v>
      </c>
      <c r="B144" s="122">
        <f t="shared" ref="B144:W144" si="52">B145</f>
        <v>8110.5477409541963</v>
      </c>
      <c r="C144" s="122">
        <f t="shared" si="52"/>
        <v>8852.6127700671568</v>
      </c>
      <c r="D144" s="122">
        <f t="shared" si="52"/>
        <v>8679.2540346508722</v>
      </c>
      <c r="E144" s="122">
        <f t="shared" si="52"/>
        <v>8747.0264624343035</v>
      </c>
      <c r="F144" s="122">
        <f t="shared" si="52"/>
        <v>8377.0607395958104</v>
      </c>
      <c r="G144" s="122">
        <f t="shared" si="52"/>
        <v>8916.9784199167334</v>
      </c>
      <c r="H144" s="122">
        <f t="shared" si="52"/>
        <v>8529.2708370198015</v>
      </c>
      <c r="I144" s="122">
        <f t="shared" si="52"/>
        <v>7868.3385271830939</v>
      </c>
      <c r="J144" s="122">
        <f t="shared" si="52"/>
        <v>7532.3988925088679</v>
      </c>
      <c r="K144" s="122">
        <f t="shared" si="52"/>
        <v>7571.4151404068443</v>
      </c>
      <c r="L144" s="122">
        <f t="shared" si="52"/>
        <v>9194.8230997008141</v>
      </c>
      <c r="M144" s="122">
        <f t="shared" si="52"/>
        <v>8263.568750354556</v>
      </c>
      <c r="N144" s="122">
        <f t="shared" si="52"/>
        <v>7956.2479661821526</v>
      </c>
      <c r="O144" s="122">
        <f t="shared" si="52"/>
        <v>7210.5042073987306</v>
      </c>
      <c r="P144" s="122">
        <f t="shared" si="52"/>
        <v>6641.4578083950455</v>
      </c>
      <c r="Q144" s="122">
        <f t="shared" si="52"/>
        <v>6150.5924642999571</v>
      </c>
      <c r="R144" s="122">
        <f t="shared" si="52"/>
        <v>6454.7189553365142</v>
      </c>
      <c r="S144" s="122">
        <f t="shared" si="52"/>
        <v>5914.5681580946193</v>
      </c>
      <c r="T144" s="122">
        <f t="shared" si="52"/>
        <v>5332.2026242169795</v>
      </c>
      <c r="U144" s="122">
        <f t="shared" si="52"/>
        <v>4776.0676338662424</v>
      </c>
      <c r="V144" s="122">
        <f t="shared" si="52"/>
        <v>4657.4150762040081</v>
      </c>
      <c r="W144" s="122">
        <f t="shared" si="52"/>
        <v>4448.4558949248913</v>
      </c>
      <c r="DA144" s="130" t="s">
        <v>2377</v>
      </c>
    </row>
    <row r="145" spans="1:105" ht="12" customHeight="1" x14ac:dyDescent="0.25">
      <c r="A145" s="97" t="s">
        <v>53</v>
      </c>
      <c r="B145" s="98">
        <v>8110.5477409541963</v>
      </c>
      <c r="C145" s="98">
        <v>8852.6127700671568</v>
      </c>
      <c r="D145" s="98">
        <v>8679.2540346508722</v>
      </c>
      <c r="E145" s="98">
        <v>8747.0264624343035</v>
      </c>
      <c r="F145" s="98">
        <v>8377.0607395958104</v>
      </c>
      <c r="G145" s="98">
        <v>8916.9784199167334</v>
      </c>
      <c r="H145" s="98">
        <v>8529.2708370198015</v>
      </c>
      <c r="I145" s="98">
        <v>7868.3385271830939</v>
      </c>
      <c r="J145" s="98">
        <v>7532.3988925088679</v>
      </c>
      <c r="K145" s="98">
        <v>7571.4151404068443</v>
      </c>
      <c r="L145" s="98">
        <v>9194.8230997008141</v>
      </c>
      <c r="M145" s="98">
        <v>8263.568750354556</v>
      </c>
      <c r="N145" s="98">
        <v>7956.2479661821526</v>
      </c>
      <c r="O145" s="98">
        <v>7210.5042073987306</v>
      </c>
      <c r="P145" s="98">
        <v>6641.4578083950455</v>
      </c>
      <c r="Q145" s="98">
        <v>6150.5924642999571</v>
      </c>
      <c r="R145" s="98">
        <v>6454.7189553365142</v>
      </c>
      <c r="S145" s="98">
        <v>5914.5681580946193</v>
      </c>
      <c r="T145" s="98">
        <v>5332.2026242169795</v>
      </c>
      <c r="U145" s="98">
        <v>4776.0676338662424</v>
      </c>
      <c r="V145" s="98">
        <v>4657.4150762040081</v>
      </c>
      <c r="W145" s="98">
        <v>4448.4558949248913</v>
      </c>
      <c r="DA145" s="63" t="s">
        <v>2378</v>
      </c>
    </row>
    <row r="146" spans="1:105" ht="12.95" customHeight="1" x14ac:dyDescent="0.25">
      <c r="A146" s="121" t="s">
        <v>92</v>
      </c>
      <c r="B146" s="122">
        <f t="shared" ref="B146:W146" si="53">B147</f>
        <v>3.5336437430533789</v>
      </c>
      <c r="C146" s="122">
        <f t="shared" si="53"/>
        <v>3.3835090777982986</v>
      </c>
      <c r="D146" s="122">
        <f t="shared" si="53"/>
        <v>3.1196620657665348</v>
      </c>
      <c r="E146" s="122">
        <f t="shared" si="53"/>
        <v>3.1973226965389028</v>
      </c>
      <c r="F146" s="122">
        <f t="shared" si="53"/>
        <v>3.3979169056206393</v>
      </c>
      <c r="G146" s="122">
        <f t="shared" si="53"/>
        <v>3.8053161902110815</v>
      </c>
      <c r="H146" s="122">
        <f t="shared" si="53"/>
        <v>4.1917675777087542</v>
      </c>
      <c r="I146" s="122">
        <f t="shared" si="53"/>
        <v>4.4527605705994393</v>
      </c>
      <c r="J146" s="122">
        <f t="shared" si="53"/>
        <v>4.5589659925022454</v>
      </c>
      <c r="K146" s="122">
        <f t="shared" si="53"/>
        <v>4.6811793487778015</v>
      </c>
      <c r="L146" s="122">
        <f t="shared" si="53"/>
        <v>5.1466084270286609</v>
      </c>
      <c r="M146" s="122">
        <f t="shared" si="53"/>
        <v>4.8068701772524403</v>
      </c>
      <c r="N146" s="122">
        <f t="shared" si="53"/>
        <v>4.8737479543652773</v>
      </c>
      <c r="O146" s="122">
        <f t="shared" si="53"/>
        <v>4.8128205905024988</v>
      </c>
      <c r="P146" s="122">
        <f t="shared" si="53"/>
        <v>5.419496639639223</v>
      </c>
      <c r="Q146" s="122">
        <f t="shared" si="53"/>
        <v>5.4036008294968925</v>
      </c>
      <c r="R146" s="122">
        <f t="shared" si="53"/>
        <v>5.598730820579541</v>
      </c>
      <c r="S146" s="122">
        <f t="shared" si="53"/>
        <v>6.2124638242985064</v>
      </c>
      <c r="T146" s="122">
        <f t="shared" si="53"/>
        <v>6.8039851628981598</v>
      </c>
      <c r="U146" s="122">
        <f t="shared" si="53"/>
        <v>7.3359667700237896</v>
      </c>
      <c r="V146" s="122">
        <f t="shared" si="53"/>
        <v>8.3128427780135379</v>
      </c>
      <c r="W146" s="122">
        <f t="shared" si="53"/>
        <v>9.0338355480276142</v>
      </c>
      <c r="DA146" s="130" t="s">
        <v>2379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3.5336437430533789</v>
      </c>
      <c r="C147" s="98">
        <f>IF(RES_hhdet_fec!C147=0,0,RES_hhdet_fec!C147*1000*11630/RES_hhdet_num!C143)</f>
        <v>3.3835090777982986</v>
      </c>
      <c r="D147" s="98">
        <f>IF(RES_hhdet_fec!D147=0,0,RES_hhdet_fec!D147*1000*11630/RES_hhdet_num!D143)</f>
        <v>3.1196620657665348</v>
      </c>
      <c r="E147" s="98">
        <f>IF(RES_hhdet_fec!E147=0,0,RES_hhdet_fec!E147*1000*11630/RES_hhdet_num!E143)</f>
        <v>3.1973226965389028</v>
      </c>
      <c r="F147" s="98">
        <f>IF(RES_hhdet_fec!F147=0,0,RES_hhdet_fec!F147*1000*11630/RES_hhdet_num!F143)</f>
        <v>3.3979169056206393</v>
      </c>
      <c r="G147" s="98">
        <f>IF(RES_hhdet_fec!G147=0,0,RES_hhdet_fec!G147*1000*11630/RES_hhdet_num!G143)</f>
        <v>3.8053161902110815</v>
      </c>
      <c r="H147" s="98">
        <f>IF(RES_hhdet_fec!H147=0,0,RES_hhdet_fec!H147*1000*11630/RES_hhdet_num!H143)</f>
        <v>4.1917675777087542</v>
      </c>
      <c r="I147" s="98">
        <f>IF(RES_hhdet_fec!I147=0,0,RES_hhdet_fec!I147*1000*11630/RES_hhdet_num!I143)</f>
        <v>4.4527605705994393</v>
      </c>
      <c r="J147" s="98">
        <f>IF(RES_hhdet_fec!J147=0,0,RES_hhdet_fec!J147*1000*11630/RES_hhdet_num!J143)</f>
        <v>4.5589659925022454</v>
      </c>
      <c r="K147" s="98">
        <f>IF(RES_hhdet_fec!K147=0,0,RES_hhdet_fec!K147*1000*11630/RES_hhdet_num!K143)</f>
        <v>4.6811793487778015</v>
      </c>
      <c r="L147" s="98">
        <f>IF(RES_hhdet_fec!L147=0,0,RES_hhdet_fec!L147*1000*11630/RES_hhdet_num!L143)</f>
        <v>5.1466084270286609</v>
      </c>
      <c r="M147" s="98">
        <f>IF(RES_hhdet_fec!M147=0,0,RES_hhdet_fec!M147*1000*11630/RES_hhdet_num!M143)</f>
        <v>4.8068701772524403</v>
      </c>
      <c r="N147" s="98">
        <f>IF(RES_hhdet_fec!N147=0,0,RES_hhdet_fec!N147*1000*11630/RES_hhdet_num!N143)</f>
        <v>4.8737479543652773</v>
      </c>
      <c r="O147" s="98">
        <f>IF(RES_hhdet_fec!O147=0,0,RES_hhdet_fec!O147*1000*11630/RES_hhdet_num!O143)</f>
        <v>4.8128205905024988</v>
      </c>
      <c r="P147" s="98">
        <f>IF(RES_hhdet_fec!P147=0,0,RES_hhdet_fec!P147*1000*11630/RES_hhdet_num!P143)</f>
        <v>5.419496639639223</v>
      </c>
      <c r="Q147" s="98">
        <f>IF(RES_hhdet_fec!Q147=0,0,RES_hhdet_fec!Q147*1000*11630/RES_hhdet_num!Q143)</f>
        <v>5.4036008294968925</v>
      </c>
      <c r="R147" s="98">
        <f>IF(RES_hhdet_fec!R147=0,0,RES_hhdet_fec!R147*1000*11630/RES_hhdet_num!R143)</f>
        <v>5.598730820579541</v>
      </c>
      <c r="S147" s="98">
        <f>IF(RES_hhdet_fec!S147=0,0,RES_hhdet_fec!S147*1000*11630/RES_hhdet_num!S143)</f>
        <v>6.2124638242985064</v>
      </c>
      <c r="T147" s="98">
        <f>IF(RES_hhdet_fec!T147=0,0,RES_hhdet_fec!T147*1000*11630/RES_hhdet_num!T143)</f>
        <v>6.8039851628981598</v>
      </c>
      <c r="U147" s="98">
        <f>IF(RES_hhdet_fec!U147=0,0,RES_hhdet_fec!U147*1000*11630/RES_hhdet_num!U143)</f>
        <v>7.3359667700237896</v>
      </c>
      <c r="V147" s="98">
        <f>IF(RES_hhdet_fec!V147=0,0,RES_hhdet_fec!V147*1000*11630/RES_hhdet_num!V143)</f>
        <v>8.3128427780135379</v>
      </c>
      <c r="W147" s="98">
        <f>IF(RES_hhdet_fec!W147=0,0,RES_hhdet_fec!W147*1000*11630/RES_hhdet_num!W143)</f>
        <v>9.0338355480276142</v>
      </c>
      <c r="DA147" s="63" t="s">
        <v>2380</v>
      </c>
    </row>
    <row r="148" spans="1:105" ht="12" customHeight="1" x14ac:dyDescent="0.25">
      <c r="A148" s="121" t="s">
        <v>55</v>
      </c>
      <c r="B148" s="122">
        <v>1266.8777872244516</v>
      </c>
      <c r="C148" s="122">
        <v>1195.6394317426948</v>
      </c>
      <c r="D148" s="122">
        <v>1179.2564004126082</v>
      </c>
      <c r="E148" s="122">
        <v>1182.8759657917171</v>
      </c>
      <c r="F148" s="122">
        <v>1190.6005540587153</v>
      </c>
      <c r="G148" s="122">
        <v>1232.1300857479503</v>
      </c>
      <c r="H148" s="122">
        <v>1252.4642667245014</v>
      </c>
      <c r="I148" s="122">
        <v>1231.8839172914704</v>
      </c>
      <c r="J148" s="122">
        <v>1139.7989619593893</v>
      </c>
      <c r="K148" s="122">
        <v>1199.2928484929243</v>
      </c>
      <c r="L148" s="122">
        <v>1192.664957393408</v>
      </c>
      <c r="M148" s="122">
        <v>1234.3449770210223</v>
      </c>
      <c r="N148" s="122">
        <v>1224.4483090284955</v>
      </c>
      <c r="O148" s="122">
        <v>1326.1636489541343</v>
      </c>
      <c r="P148" s="122">
        <v>1322.4540160866866</v>
      </c>
      <c r="Q148" s="122">
        <v>1416.1372254283417</v>
      </c>
      <c r="R148" s="122">
        <v>1514.5373461334539</v>
      </c>
      <c r="S148" s="122">
        <v>1394.2612394104412</v>
      </c>
      <c r="T148" s="122">
        <v>1459.3411440278144</v>
      </c>
      <c r="U148" s="122">
        <v>1417.6404526916003</v>
      </c>
      <c r="V148" s="122">
        <v>1344.7486819885548</v>
      </c>
      <c r="W148" s="122">
        <v>1431.1909854366409</v>
      </c>
      <c r="DA148" s="130" t="s">
        <v>2381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1040.1382362685101</v>
      </c>
      <c r="E149" s="98">
        <v>1215.3605790844083</v>
      </c>
      <c r="F149" s="98">
        <v>961.02157199395356</v>
      </c>
      <c r="G149" s="98">
        <v>1197.1398116683492</v>
      </c>
      <c r="H149" s="98">
        <v>1097.838045987648</v>
      </c>
      <c r="I149" s="98">
        <v>1180.4055214127598</v>
      </c>
      <c r="J149" s="98">
        <v>1091.9095264722316</v>
      </c>
      <c r="K149" s="98">
        <v>1115.5764415949943</v>
      </c>
      <c r="L149" s="98">
        <v>1070.3348842780613</v>
      </c>
      <c r="M149" s="98">
        <v>1145.4925237151504</v>
      </c>
      <c r="N149" s="98">
        <v>1030.1236234284681</v>
      </c>
      <c r="O149" s="98">
        <v>1095.8235026016737</v>
      </c>
      <c r="P149" s="98">
        <v>1554.8094491027989</v>
      </c>
      <c r="Q149" s="98">
        <v>1111.6027734821027</v>
      </c>
      <c r="R149" s="98">
        <v>1267.2522093956027</v>
      </c>
      <c r="S149" s="98">
        <v>1303.0823941158285</v>
      </c>
      <c r="T149" s="98">
        <v>1248.9784639250149</v>
      </c>
      <c r="U149" s="98">
        <v>1214.6383642984258</v>
      </c>
      <c r="V149" s="98">
        <v>1158.43564768275</v>
      </c>
      <c r="W149" s="98">
        <v>1284.3813459929097</v>
      </c>
      <c r="DA149" s="63" t="s">
        <v>2382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945.89499498699001</v>
      </c>
      <c r="E150" s="98">
        <v>1093.333974053915</v>
      </c>
      <c r="F150" s="98">
        <v>866.62643561052391</v>
      </c>
      <c r="G150" s="98">
        <v>1060.6633298531879</v>
      </c>
      <c r="H150" s="98">
        <v>980.98060140991106</v>
      </c>
      <c r="I150" s="98">
        <v>1048.9193885674079</v>
      </c>
      <c r="J150" s="98">
        <v>968.87104154370115</v>
      </c>
      <c r="K150" s="98">
        <v>993.16503566173162</v>
      </c>
      <c r="L150" s="98">
        <v>950.37871290141607</v>
      </c>
      <c r="M150" s="98">
        <v>1018.3305241294217</v>
      </c>
      <c r="N150" s="98">
        <v>920.90062754935252</v>
      </c>
      <c r="O150" s="98">
        <v>999.16026877886236</v>
      </c>
      <c r="P150" s="98">
        <v>1390.1445733603332</v>
      </c>
      <c r="Q150" s="98">
        <v>996.62069579353511</v>
      </c>
      <c r="R150" s="98">
        <v>1158.0557947679247</v>
      </c>
      <c r="S150" s="98">
        <v>1204.2945854513616</v>
      </c>
      <c r="T150" s="98">
        <v>1178.3154499223731</v>
      </c>
      <c r="U150" s="98">
        <v>1186.461174133068</v>
      </c>
      <c r="V150" s="98">
        <v>1143.6565523858987</v>
      </c>
      <c r="W150" s="98">
        <v>1221.5921166095904</v>
      </c>
      <c r="DA150" s="63" t="s">
        <v>2383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713.04056985633952</v>
      </c>
      <c r="E151" s="101">
        <v>796.93312085354466</v>
      </c>
      <c r="F151" s="101">
        <v>634.45810412449703</v>
      </c>
      <c r="G151" s="101">
        <v>721.64026192487074</v>
      </c>
      <c r="H151" s="101">
        <v>686.62568729441273</v>
      </c>
      <c r="I151" s="101">
        <v>725.11095331478623</v>
      </c>
      <c r="J151" s="101">
        <v>664.26164134213332</v>
      </c>
      <c r="K151" s="101">
        <v>684.40661711791597</v>
      </c>
      <c r="L151" s="101">
        <v>640.22991634417167</v>
      </c>
      <c r="M151" s="101">
        <v>675.89894795384043</v>
      </c>
      <c r="N151" s="101">
        <v>607.93523639074965</v>
      </c>
      <c r="O151" s="101">
        <v>686.59836294036506</v>
      </c>
      <c r="P151" s="101">
        <v>940.42327654259248</v>
      </c>
      <c r="Q151" s="101">
        <v>695.17959953783486</v>
      </c>
      <c r="R151" s="101">
        <v>839.36446691308583</v>
      </c>
      <c r="S151" s="101">
        <v>850.62163744962163</v>
      </c>
      <c r="T151" s="101">
        <v>856.94873474624148</v>
      </c>
      <c r="U151" s="101">
        <v>867.8328988990886</v>
      </c>
      <c r="V151" s="101">
        <v>827.01438226545542</v>
      </c>
      <c r="W151" s="101">
        <v>899.80275838128716</v>
      </c>
      <c r="DA151" s="131" t="s">
        <v>2384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232.85442513065047</v>
      </c>
      <c r="E152" s="104">
        <v>296.40085320037014</v>
      </c>
      <c r="F152" s="104">
        <v>232.16833148602689</v>
      </c>
      <c r="G152" s="104">
        <v>339.023067928317</v>
      </c>
      <c r="H152" s="104">
        <v>294.35491411549827</v>
      </c>
      <c r="I152" s="104">
        <v>323.80843525262151</v>
      </c>
      <c r="J152" s="104">
        <v>304.60940020156778</v>
      </c>
      <c r="K152" s="104">
        <v>308.75841854381571</v>
      </c>
      <c r="L152" s="104">
        <v>310.14879655724451</v>
      </c>
      <c r="M152" s="104">
        <v>342.4315761755812</v>
      </c>
      <c r="N152" s="104">
        <v>312.96539115860287</v>
      </c>
      <c r="O152" s="104">
        <v>312.5619058384973</v>
      </c>
      <c r="P152" s="104">
        <v>449.72129681774078</v>
      </c>
      <c r="Q152" s="104">
        <v>301.44109625570036</v>
      </c>
      <c r="R152" s="104">
        <v>318.69132785483902</v>
      </c>
      <c r="S152" s="104">
        <v>353.67294800173994</v>
      </c>
      <c r="T152" s="104">
        <v>321.36671517613138</v>
      </c>
      <c r="U152" s="104">
        <v>318.62827523397971</v>
      </c>
      <c r="V152" s="104">
        <v>316.64217012044344</v>
      </c>
      <c r="W152" s="104">
        <v>321.78935822830323</v>
      </c>
      <c r="DA152" s="132" t="s">
        <v>2385</v>
      </c>
    </row>
    <row r="153" spans="1:105" ht="12" customHeight="1" x14ac:dyDescent="0.25">
      <c r="A153" s="106" t="s">
        <v>122</v>
      </c>
      <c r="B153" s="101">
        <v>1285.5576524815385</v>
      </c>
      <c r="C153" s="101">
        <v>1208.6267492925838</v>
      </c>
      <c r="D153" s="101">
        <v>1193.9978388107938</v>
      </c>
      <c r="E153" s="101">
        <v>1197.8573194195931</v>
      </c>
      <c r="F153" s="101">
        <v>1205.6427602784142</v>
      </c>
      <c r="G153" s="101">
        <v>1249.8039938142144</v>
      </c>
      <c r="H153" s="101">
        <v>1270.0000875320359</v>
      </c>
      <c r="I153" s="101">
        <v>1258.2842450347971</v>
      </c>
      <c r="J153" s="101">
        <v>1166.6845533369337</v>
      </c>
      <c r="K153" s="101">
        <v>1225.648740452737</v>
      </c>
      <c r="L153" s="101">
        <v>1220.3315224934581</v>
      </c>
      <c r="M153" s="101">
        <v>1262.8855564243829</v>
      </c>
      <c r="N153" s="101">
        <v>1252.8125574586236</v>
      </c>
      <c r="O153" s="101">
        <v>1353.083298058036</v>
      </c>
      <c r="P153" s="101">
        <v>1346.122314552119</v>
      </c>
      <c r="Q153" s="101">
        <v>1441.5125186130751</v>
      </c>
      <c r="R153" s="101">
        <v>1537.4653122028594</v>
      </c>
      <c r="S153" s="101">
        <v>1414.136271292509</v>
      </c>
      <c r="T153" s="101">
        <v>1476.7423488040217</v>
      </c>
      <c r="U153" s="101">
        <v>1432.8111380003393</v>
      </c>
      <c r="V153" s="101">
        <v>1358.3911287706151</v>
      </c>
      <c r="W153" s="101">
        <v>1443.5585650882499</v>
      </c>
      <c r="DA153" s="131" t="s">
        <v>2386</v>
      </c>
    </row>
    <row r="154" spans="1:105" ht="12" customHeight="1" x14ac:dyDescent="0.25">
      <c r="A154" s="107" t="s">
        <v>121</v>
      </c>
      <c r="B154" s="104">
        <v>1086.75152171543</v>
      </c>
      <c r="C154" s="104">
        <v>1069.8226581512415</v>
      </c>
      <c r="D154" s="104">
        <v>1051.1656016394843</v>
      </c>
      <c r="E154" s="104">
        <v>1044.5949647397647</v>
      </c>
      <c r="F154" s="104">
        <v>1055.3284459523477</v>
      </c>
      <c r="G154" s="104">
        <v>1068.9890853025599</v>
      </c>
      <c r="H154" s="104">
        <v>1097.9238152037935</v>
      </c>
      <c r="I154" s="104">
        <v>1081.9393567039854</v>
      </c>
      <c r="J154" s="104">
        <v>1001.6330787393831</v>
      </c>
      <c r="K154" s="104">
        <v>1057.1993661684871</v>
      </c>
      <c r="L154" s="104">
        <v>1047.8447016065838</v>
      </c>
      <c r="M154" s="104">
        <v>1082.8216116569481</v>
      </c>
      <c r="N154" s="104">
        <v>1075.6809554405156</v>
      </c>
      <c r="O154" s="104">
        <v>1180.3745322656346</v>
      </c>
      <c r="P154" s="104">
        <v>1176.3323198154278</v>
      </c>
      <c r="Q154" s="104">
        <v>1270.363708288992</v>
      </c>
      <c r="R154" s="104">
        <v>1378.2327576720429</v>
      </c>
      <c r="S154" s="104">
        <v>1271.4517857157673</v>
      </c>
      <c r="T154" s="104">
        <v>1350.8302805985977</v>
      </c>
      <c r="U154" s="104">
        <v>1321.3175431841346</v>
      </c>
      <c r="V154" s="104">
        <v>1256.6963320418618</v>
      </c>
      <c r="W154" s="104">
        <v>1349.4326209395981</v>
      </c>
      <c r="DA154" s="132" t="s">
        <v>2387</v>
      </c>
    </row>
    <row r="155" spans="1:105" ht="12" customHeight="1" x14ac:dyDescent="0.25">
      <c r="A155" s="108" t="s">
        <v>53</v>
      </c>
      <c r="B155" s="98">
        <v>772.38077347245314</v>
      </c>
      <c r="C155" s="98">
        <v>844.89605631646543</v>
      </c>
      <c r="D155" s="98">
        <v>816.49986236317045</v>
      </c>
      <c r="E155" s="98">
        <v>785.96327063702176</v>
      </c>
      <c r="F155" s="98">
        <v>796.3237190567761</v>
      </c>
      <c r="G155" s="98">
        <v>753.19320132260577</v>
      </c>
      <c r="H155" s="98">
        <v>792.9771482450717</v>
      </c>
      <c r="I155" s="98">
        <v>772.54254558525793</v>
      </c>
      <c r="J155" s="98">
        <v>709.58466026630049</v>
      </c>
      <c r="K155" s="98">
        <v>752.5823008410855</v>
      </c>
      <c r="L155" s="98">
        <v>730.58796176961528</v>
      </c>
      <c r="M155" s="98">
        <v>744.44946561937036</v>
      </c>
      <c r="N155" s="98">
        <v>734.91313866344217</v>
      </c>
      <c r="O155" s="98">
        <v>836.48336015040775</v>
      </c>
      <c r="P155" s="98">
        <v>832.62379909990545</v>
      </c>
      <c r="Q155" s="98">
        <v>923.76293934762498</v>
      </c>
      <c r="R155" s="98">
        <v>1034.8737650675598</v>
      </c>
      <c r="S155" s="98">
        <v>931.1092392458612</v>
      </c>
      <c r="T155" s="98">
        <v>1015.8163377901313</v>
      </c>
      <c r="U155" s="98">
        <v>994.50159531415318</v>
      </c>
      <c r="V155" s="98">
        <v>937.5310720319286</v>
      </c>
      <c r="W155" s="98">
        <v>1038.7687059387395</v>
      </c>
      <c r="DA155" s="63" t="s">
        <v>2388</v>
      </c>
    </row>
    <row r="156" spans="1:105" ht="12" customHeight="1" x14ac:dyDescent="0.25">
      <c r="A156" s="108" t="s">
        <v>52</v>
      </c>
      <c r="B156" s="98">
        <v>314.37074824297713</v>
      </c>
      <c r="C156" s="98">
        <v>224.92660183477611</v>
      </c>
      <c r="D156" s="98">
        <v>234.66573927631384</v>
      </c>
      <c r="E156" s="98">
        <v>258.63169410274304</v>
      </c>
      <c r="F156" s="98">
        <v>259.00472689557171</v>
      </c>
      <c r="G156" s="98">
        <v>315.795883979954</v>
      </c>
      <c r="H156" s="98">
        <v>304.94666695872178</v>
      </c>
      <c r="I156" s="98">
        <v>309.39681111872733</v>
      </c>
      <c r="J156" s="98">
        <v>292.04841847308262</v>
      </c>
      <c r="K156" s="98">
        <v>304.61706532740146</v>
      </c>
      <c r="L156" s="98">
        <v>317.25673983696828</v>
      </c>
      <c r="M156" s="98">
        <v>338.37214603757769</v>
      </c>
      <c r="N156" s="98">
        <v>340.76781677707339</v>
      </c>
      <c r="O156" s="98">
        <v>343.89117211522694</v>
      </c>
      <c r="P156" s="98">
        <v>343.70852071552247</v>
      </c>
      <c r="Q156" s="98">
        <v>346.60076894136722</v>
      </c>
      <c r="R156" s="98">
        <v>343.35899260448321</v>
      </c>
      <c r="S156" s="98">
        <v>340.3425464699061</v>
      </c>
      <c r="T156" s="98">
        <v>335.0139428084662</v>
      </c>
      <c r="U156" s="98">
        <v>326.81594786998158</v>
      </c>
      <c r="V156" s="98">
        <v>319.16526000993321</v>
      </c>
      <c r="W156" s="98">
        <v>310.66391500085882</v>
      </c>
      <c r="DA156" s="63" t="s">
        <v>2389</v>
      </c>
    </row>
    <row r="157" spans="1:105" ht="12" customHeight="1" x14ac:dyDescent="0.25">
      <c r="A157" s="121" t="s">
        <v>54</v>
      </c>
      <c r="B157" s="122">
        <v>160.88194395047597</v>
      </c>
      <c r="C157" s="122">
        <v>159.04487022639384</v>
      </c>
      <c r="D157" s="122">
        <v>161.02122287708855</v>
      </c>
      <c r="E157" s="122">
        <v>166.6473397533228</v>
      </c>
      <c r="F157" s="122">
        <v>173.72182081141747</v>
      </c>
      <c r="G157" s="122">
        <v>181.64621714743583</v>
      </c>
      <c r="H157" s="122">
        <v>186.53832085187781</v>
      </c>
      <c r="I157" s="122">
        <v>185.33971921578862</v>
      </c>
      <c r="J157" s="122">
        <v>176.7841330670939</v>
      </c>
      <c r="K157" s="122">
        <v>194.65480044889739</v>
      </c>
      <c r="L157" s="122">
        <v>209.21745399580968</v>
      </c>
      <c r="M157" s="122">
        <v>210.14529468201206</v>
      </c>
      <c r="N157" s="122">
        <v>214.88627415435255</v>
      </c>
      <c r="O157" s="122">
        <v>235.63190130715216</v>
      </c>
      <c r="P157" s="122">
        <v>234.35682958049983</v>
      </c>
      <c r="Q157" s="122">
        <v>252.9182330960883</v>
      </c>
      <c r="R157" s="122">
        <v>251.22339494285197</v>
      </c>
      <c r="S157" s="122">
        <v>269.68091061204535</v>
      </c>
      <c r="T157" s="122">
        <v>281.44347288322814</v>
      </c>
      <c r="U157" s="122">
        <v>278.71437678028462</v>
      </c>
      <c r="V157" s="122">
        <v>277.54173681679788</v>
      </c>
      <c r="W157" s="122">
        <v>275.56743853757098</v>
      </c>
      <c r="DA157" s="130" t="s">
        <v>2390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2391</v>
      </c>
    </row>
    <row r="159" spans="1:105" ht="12" customHeight="1" x14ac:dyDescent="0.25">
      <c r="A159" s="109" t="s">
        <v>120</v>
      </c>
      <c r="B159" s="33">
        <v>160.88194395047597</v>
      </c>
      <c r="C159" s="33">
        <v>159.04487022639384</v>
      </c>
      <c r="D159" s="33">
        <v>161.02122287708855</v>
      </c>
      <c r="E159" s="33">
        <v>166.6473397533228</v>
      </c>
      <c r="F159" s="33">
        <v>173.72182081141747</v>
      </c>
      <c r="G159" s="33">
        <v>181.64621714743583</v>
      </c>
      <c r="H159" s="33">
        <v>186.53832085187781</v>
      </c>
      <c r="I159" s="33">
        <v>185.33971921578862</v>
      </c>
      <c r="J159" s="33">
        <v>176.7841330670939</v>
      </c>
      <c r="K159" s="33">
        <v>194.65480044889739</v>
      </c>
      <c r="L159" s="33">
        <v>209.21745399580968</v>
      </c>
      <c r="M159" s="33">
        <v>210.14529468201206</v>
      </c>
      <c r="N159" s="33">
        <v>214.88627415435255</v>
      </c>
      <c r="O159" s="33">
        <v>235.63190130715216</v>
      </c>
      <c r="P159" s="33">
        <v>234.35682958049983</v>
      </c>
      <c r="Q159" s="33">
        <v>252.9182330960883</v>
      </c>
      <c r="R159" s="33">
        <v>251.22339494285197</v>
      </c>
      <c r="S159" s="33">
        <v>269.68091061204535</v>
      </c>
      <c r="T159" s="33">
        <v>281.44347288322814</v>
      </c>
      <c r="U159" s="33">
        <v>278.71437678028462</v>
      </c>
      <c r="V159" s="33">
        <v>277.54173681679788</v>
      </c>
      <c r="W159" s="33">
        <v>275.56743853757098</v>
      </c>
      <c r="DA159" s="60" t="s">
        <v>2392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18630.18033451508</v>
      </c>
      <c r="C161" s="117">
        <f t="shared" si="54"/>
        <v>18800.049069774486</v>
      </c>
      <c r="D161" s="117">
        <f t="shared" si="54"/>
        <v>18593.096346811548</v>
      </c>
      <c r="E161" s="117">
        <f t="shared" si="54"/>
        <v>19244.706813794579</v>
      </c>
      <c r="F161" s="117">
        <f t="shared" si="54"/>
        <v>19213.220473934238</v>
      </c>
      <c r="G161" s="117">
        <f t="shared" si="54"/>
        <v>20636.340359834903</v>
      </c>
      <c r="H161" s="117">
        <f t="shared" si="54"/>
        <v>20477.930757557864</v>
      </c>
      <c r="I161" s="117">
        <f t="shared" si="54"/>
        <v>19601.962209502861</v>
      </c>
      <c r="J161" s="117">
        <f t="shared" si="54"/>
        <v>18870.957506877992</v>
      </c>
      <c r="K161" s="117">
        <f t="shared" si="54"/>
        <v>20330.156945081759</v>
      </c>
      <c r="L161" s="117">
        <f t="shared" si="54"/>
        <v>23597.048595776228</v>
      </c>
      <c r="M161" s="117">
        <f t="shared" si="54"/>
        <v>20242.771510122959</v>
      </c>
      <c r="N161" s="117">
        <f t="shared" si="54"/>
        <v>22464.32804172553</v>
      </c>
      <c r="O161" s="117">
        <f t="shared" si="54"/>
        <v>21148.136961188757</v>
      </c>
      <c r="P161" s="117">
        <f t="shared" si="54"/>
        <v>18532.114405007615</v>
      </c>
      <c r="Q161" s="117">
        <f t="shared" si="54"/>
        <v>19750.12572732471</v>
      </c>
      <c r="R161" s="117">
        <f t="shared" ref="R161:V161" si="55">R162+R164+R166+R175</f>
        <v>19549.047272035139</v>
      </c>
      <c r="S161" s="117">
        <f t="shared" si="55"/>
        <v>20151.942326491426</v>
      </c>
      <c r="T161" s="117">
        <f t="shared" si="55"/>
        <v>19605.900550741324</v>
      </c>
      <c r="U161" s="117">
        <f t="shared" si="55"/>
        <v>18541.700798557427</v>
      </c>
      <c r="V161" s="117">
        <f t="shared" si="55"/>
        <v>17058.058168935913</v>
      </c>
      <c r="W161" s="117">
        <f t="shared" ref="W161" si="56">W162+W164+W166+W175</f>
        <v>19492.207341127927</v>
      </c>
      <c r="DA161" s="129" t="s">
        <v>2393</v>
      </c>
    </row>
    <row r="162" spans="1:105" ht="12.95" customHeight="1" x14ac:dyDescent="0.25">
      <c r="A162" s="121" t="s">
        <v>57</v>
      </c>
      <c r="B162" s="122">
        <f t="shared" ref="B162:W162" si="57">B163</f>
        <v>17200.653672236804</v>
      </c>
      <c r="C162" s="122">
        <f t="shared" si="57"/>
        <v>17436.189126888552</v>
      </c>
      <c r="D162" s="122">
        <f t="shared" si="57"/>
        <v>17235.313241739434</v>
      </c>
      <c r="E162" s="122">
        <f t="shared" si="57"/>
        <v>17874.895537323275</v>
      </c>
      <c r="F162" s="122">
        <f t="shared" si="57"/>
        <v>17828.863308761855</v>
      </c>
      <c r="G162" s="122">
        <f t="shared" si="57"/>
        <v>19206.456311154183</v>
      </c>
      <c r="H162" s="122">
        <f t="shared" si="57"/>
        <v>19031.579099502538</v>
      </c>
      <c r="I162" s="122">
        <f t="shared" si="57"/>
        <v>18179.117206576833</v>
      </c>
      <c r="J162" s="122">
        <f t="shared" si="57"/>
        <v>17548.299640572666</v>
      </c>
      <c r="K162" s="122">
        <f t="shared" si="57"/>
        <v>18930.674941062949</v>
      </c>
      <c r="L162" s="122">
        <f t="shared" si="57"/>
        <v>22189.709574557965</v>
      </c>
      <c r="M162" s="122">
        <f t="shared" si="57"/>
        <v>18794.935439188786</v>
      </c>
      <c r="N162" s="122">
        <f t="shared" si="57"/>
        <v>21026.833566442085</v>
      </c>
      <c r="O162" s="122">
        <f t="shared" si="57"/>
        <v>19594.057537526649</v>
      </c>
      <c r="P162" s="122">
        <f t="shared" si="57"/>
        <v>16980.32391243965</v>
      </c>
      <c r="Q162" s="122">
        <f t="shared" si="57"/>
        <v>18088.578468615451</v>
      </c>
      <c r="R162" s="122">
        <f t="shared" si="57"/>
        <v>17787.935508716015</v>
      </c>
      <c r="S162" s="122">
        <f t="shared" si="57"/>
        <v>18492.388726856625</v>
      </c>
      <c r="T162" s="122">
        <f t="shared" si="57"/>
        <v>17862.810202964956</v>
      </c>
      <c r="U162" s="122">
        <f t="shared" si="57"/>
        <v>16841.88499784315</v>
      </c>
      <c r="V162" s="122">
        <f t="shared" si="57"/>
        <v>15430.411096928168</v>
      </c>
      <c r="W162" s="122">
        <f t="shared" si="57"/>
        <v>17781.895119423065</v>
      </c>
      <c r="DA162" s="130" t="s">
        <v>2394</v>
      </c>
    </row>
    <row r="163" spans="1:105" ht="12" customHeight="1" x14ac:dyDescent="0.25">
      <c r="A163" s="97" t="s">
        <v>53</v>
      </c>
      <c r="B163" s="33">
        <v>17200.653672236804</v>
      </c>
      <c r="C163" s="33">
        <v>17436.189126888552</v>
      </c>
      <c r="D163" s="33">
        <v>17235.313241739434</v>
      </c>
      <c r="E163" s="33">
        <v>17874.895537323275</v>
      </c>
      <c r="F163" s="33">
        <v>17828.863308761855</v>
      </c>
      <c r="G163" s="33">
        <v>19206.456311154183</v>
      </c>
      <c r="H163" s="33">
        <v>19031.579099502538</v>
      </c>
      <c r="I163" s="33">
        <v>18179.117206576833</v>
      </c>
      <c r="J163" s="33">
        <v>17548.299640572666</v>
      </c>
      <c r="K163" s="33">
        <v>18930.674941062949</v>
      </c>
      <c r="L163" s="33">
        <v>22189.709574557965</v>
      </c>
      <c r="M163" s="33">
        <v>18794.935439188786</v>
      </c>
      <c r="N163" s="33">
        <v>21026.833566442085</v>
      </c>
      <c r="O163" s="33">
        <v>19594.057537526649</v>
      </c>
      <c r="P163" s="33">
        <v>16980.32391243965</v>
      </c>
      <c r="Q163" s="33">
        <v>18088.578468615451</v>
      </c>
      <c r="R163" s="33">
        <v>17787.935508716015</v>
      </c>
      <c r="S163" s="33">
        <v>18492.388726856625</v>
      </c>
      <c r="T163" s="33">
        <v>17862.810202964956</v>
      </c>
      <c r="U163" s="33">
        <v>16841.88499784315</v>
      </c>
      <c r="V163" s="33">
        <v>15430.411096928168</v>
      </c>
      <c r="W163" s="33">
        <v>17781.895119423065</v>
      </c>
      <c r="DA163" s="60" t="s">
        <v>2395</v>
      </c>
    </row>
    <row r="164" spans="1:105" ht="12.95" customHeight="1" x14ac:dyDescent="0.25">
      <c r="A164" s="121" t="s">
        <v>92</v>
      </c>
      <c r="B164" s="122">
        <f t="shared" ref="B164:W164" si="58">B165</f>
        <v>1.7668345326256749</v>
      </c>
      <c r="C164" s="122">
        <f t="shared" si="58"/>
        <v>1.8985266555524845</v>
      </c>
      <c r="D164" s="122">
        <f t="shared" si="58"/>
        <v>2.0158055402712365</v>
      </c>
      <c r="E164" s="122">
        <f t="shared" si="58"/>
        <v>1.8962415438990934</v>
      </c>
      <c r="F164" s="122">
        <f t="shared" si="58"/>
        <v>1.6965630859058562</v>
      </c>
      <c r="G164" s="122">
        <f t="shared" si="58"/>
        <v>1.4490058761285101</v>
      </c>
      <c r="H164" s="122">
        <f t="shared" si="58"/>
        <v>1.1489491148485407</v>
      </c>
      <c r="I164" s="122">
        <f t="shared" si="58"/>
        <v>1.0479660959403008</v>
      </c>
      <c r="J164" s="122">
        <f t="shared" si="58"/>
        <v>1.1127202415048563</v>
      </c>
      <c r="K164" s="122">
        <f t="shared" si="58"/>
        <v>1.2949562207702565</v>
      </c>
      <c r="L164" s="122">
        <f t="shared" si="58"/>
        <v>1.9673438493849797</v>
      </c>
      <c r="M164" s="122">
        <f t="shared" si="58"/>
        <v>2.4299463737682654</v>
      </c>
      <c r="N164" s="122">
        <f t="shared" si="58"/>
        <v>3.4205248556548127</v>
      </c>
      <c r="O164" s="122">
        <f t="shared" si="58"/>
        <v>4.185176052294806</v>
      </c>
      <c r="P164" s="122">
        <f t="shared" si="58"/>
        <v>5.1466239138015322</v>
      </c>
      <c r="Q164" s="122">
        <f t="shared" si="58"/>
        <v>4.991858220640581</v>
      </c>
      <c r="R164" s="122">
        <f t="shared" si="58"/>
        <v>4.9158032393261513</v>
      </c>
      <c r="S164" s="122">
        <f t="shared" si="58"/>
        <v>4.8562820234558872</v>
      </c>
      <c r="T164" s="122">
        <f t="shared" si="58"/>
        <v>4.9068828239377584</v>
      </c>
      <c r="U164" s="122">
        <f t="shared" si="58"/>
        <v>4.6283042344026786</v>
      </c>
      <c r="V164" s="122">
        <f t="shared" si="58"/>
        <v>4.4581659577706914</v>
      </c>
      <c r="W164" s="122">
        <f t="shared" si="58"/>
        <v>4.2101426018195243</v>
      </c>
      <c r="DA164" s="130" t="s">
        <v>2396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1.7668345326256749</v>
      </c>
      <c r="C165" s="98">
        <f>IF(RES_hhdet_fec!C165=0,0,RES_hhdet_fec!C165*1000*11630/RES_hhdet_num!C161)</f>
        <v>1.8985266555524845</v>
      </c>
      <c r="D165" s="98">
        <f>IF(RES_hhdet_fec!D165=0,0,RES_hhdet_fec!D165*1000*11630/RES_hhdet_num!D161)</f>
        <v>2.0158055402712365</v>
      </c>
      <c r="E165" s="98">
        <f>IF(RES_hhdet_fec!E165=0,0,RES_hhdet_fec!E165*1000*11630/RES_hhdet_num!E161)</f>
        <v>1.8962415438990934</v>
      </c>
      <c r="F165" s="98">
        <f>IF(RES_hhdet_fec!F165=0,0,RES_hhdet_fec!F165*1000*11630/RES_hhdet_num!F161)</f>
        <v>1.6965630859058562</v>
      </c>
      <c r="G165" s="98">
        <f>IF(RES_hhdet_fec!G165=0,0,RES_hhdet_fec!G165*1000*11630/RES_hhdet_num!G161)</f>
        <v>1.4490058761285101</v>
      </c>
      <c r="H165" s="98">
        <f>IF(RES_hhdet_fec!H165=0,0,RES_hhdet_fec!H165*1000*11630/RES_hhdet_num!H161)</f>
        <v>1.1489491148485407</v>
      </c>
      <c r="I165" s="98">
        <f>IF(RES_hhdet_fec!I165=0,0,RES_hhdet_fec!I165*1000*11630/RES_hhdet_num!I161)</f>
        <v>1.0479660959403008</v>
      </c>
      <c r="J165" s="98">
        <f>IF(RES_hhdet_fec!J165=0,0,RES_hhdet_fec!J165*1000*11630/RES_hhdet_num!J161)</f>
        <v>1.1127202415048563</v>
      </c>
      <c r="K165" s="98">
        <f>IF(RES_hhdet_fec!K165=0,0,RES_hhdet_fec!K165*1000*11630/RES_hhdet_num!K161)</f>
        <v>1.2949562207702565</v>
      </c>
      <c r="L165" s="98">
        <f>IF(RES_hhdet_fec!L165=0,0,RES_hhdet_fec!L165*1000*11630/RES_hhdet_num!L161)</f>
        <v>1.9673438493849797</v>
      </c>
      <c r="M165" s="98">
        <f>IF(RES_hhdet_fec!M165=0,0,RES_hhdet_fec!M165*1000*11630/RES_hhdet_num!M161)</f>
        <v>2.4299463737682654</v>
      </c>
      <c r="N165" s="98">
        <f>IF(RES_hhdet_fec!N165=0,0,RES_hhdet_fec!N165*1000*11630/RES_hhdet_num!N161)</f>
        <v>3.4205248556548127</v>
      </c>
      <c r="O165" s="98">
        <f>IF(RES_hhdet_fec!O165=0,0,RES_hhdet_fec!O165*1000*11630/RES_hhdet_num!O161)</f>
        <v>4.185176052294806</v>
      </c>
      <c r="P165" s="98">
        <f>IF(RES_hhdet_fec!P165=0,0,RES_hhdet_fec!P165*1000*11630/RES_hhdet_num!P161)</f>
        <v>5.1466239138015322</v>
      </c>
      <c r="Q165" s="98">
        <f>IF(RES_hhdet_fec!Q165=0,0,RES_hhdet_fec!Q165*1000*11630/RES_hhdet_num!Q161)</f>
        <v>4.991858220640581</v>
      </c>
      <c r="R165" s="98">
        <f>IF(RES_hhdet_fec!R165=0,0,RES_hhdet_fec!R165*1000*11630/RES_hhdet_num!R161)</f>
        <v>4.9158032393261513</v>
      </c>
      <c r="S165" s="98">
        <f>IF(RES_hhdet_fec!S165=0,0,RES_hhdet_fec!S165*1000*11630/RES_hhdet_num!S161)</f>
        <v>4.8562820234558872</v>
      </c>
      <c r="T165" s="98">
        <f>IF(RES_hhdet_fec!T165=0,0,RES_hhdet_fec!T165*1000*11630/RES_hhdet_num!T161)</f>
        <v>4.9068828239377584</v>
      </c>
      <c r="U165" s="98">
        <f>IF(RES_hhdet_fec!U165=0,0,RES_hhdet_fec!U165*1000*11630/RES_hhdet_num!U161)</f>
        <v>4.6283042344026786</v>
      </c>
      <c r="V165" s="98">
        <f>IF(RES_hhdet_fec!V165=0,0,RES_hhdet_fec!V165*1000*11630/RES_hhdet_num!V161)</f>
        <v>4.4581659577706914</v>
      </c>
      <c r="W165" s="98">
        <f>IF(RES_hhdet_fec!W165=0,0,RES_hhdet_fec!W165*1000*11630/RES_hhdet_num!W161)</f>
        <v>4.2101426018195243</v>
      </c>
      <c r="DA165" s="63" t="s">
        <v>2397</v>
      </c>
    </row>
    <row r="166" spans="1:105" ht="12" customHeight="1" x14ac:dyDescent="0.25">
      <c r="A166" s="121" t="s">
        <v>55</v>
      </c>
      <c r="B166" s="122">
        <v>1266.8778837951741</v>
      </c>
      <c r="C166" s="122">
        <v>1202.4389568122456</v>
      </c>
      <c r="D166" s="122">
        <v>1193.7733095540104</v>
      </c>
      <c r="E166" s="122">
        <v>1200.0492462212919</v>
      </c>
      <c r="F166" s="122">
        <v>1207.7244648653898</v>
      </c>
      <c r="G166" s="122">
        <v>1245.8467625532219</v>
      </c>
      <c r="H166" s="122">
        <v>1258.3650854511798</v>
      </c>
      <c r="I166" s="122">
        <v>1236.4544124582635</v>
      </c>
      <c r="J166" s="122">
        <v>1144.6993467576988</v>
      </c>
      <c r="K166" s="122">
        <v>1203.4154796039977</v>
      </c>
      <c r="L166" s="122">
        <v>1196.0012214187557</v>
      </c>
      <c r="M166" s="122">
        <v>1235.2137214280633</v>
      </c>
      <c r="N166" s="122">
        <v>1219.4388378964347</v>
      </c>
      <c r="O166" s="122">
        <v>1314.7811656733545</v>
      </c>
      <c r="P166" s="122">
        <v>1312.6600719145831</v>
      </c>
      <c r="Q166" s="122">
        <v>1404.0344149848916</v>
      </c>
      <c r="R166" s="122">
        <v>1505.2299860600926</v>
      </c>
      <c r="S166" s="122">
        <v>1385.5637624065212</v>
      </c>
      <c r="T166" s="122">
        <v>1456.9310028076768</v>
      </c>
      <c r="U166" s="122">
        <v>1416.7699662708783</v>
      </c>
      <c r="V166" s="122">
        <v>1345.8908415508567</v>
      </c>
      <c r="W166" s="122">
        <v>1431.0347000161905</v>
      </c>
      <c r="DA166" s="130" t="s">
        <v>2398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1041.2027626986701</v>
      </c>
      <c r="E167" s="98">
        <v>1216.8465891790445</v>
      </c>
      <c r="F167" s="98">
        <v>962.20856700374566</v>
      </c>
      <c r="G167" s="98">
        <v>1198.5904065262455</v>
      </c>
      <c r="H167" s="98">
        <v>1098.8907188661451</v>
      </c>
      <c r="I167" s="98">
        <v>1182.1846006106496</v>
      </c>
      <c r="J167" s="98">
        <v>1093.9329755047283</v>
      </c>
      <c r="K167" s="98">
        <v>1117.6862518290447</v>
      </c>
      <c r="L167" s="98">
        <v>1071.8418906433865</v>
      </c>
      <c r="M167" s="98">
        <v>1144.4079629137518</v>
      </c>
      <c r="N167" s="98">
        <v>1022.2268151567149</v>
      </c>
      <c r="O167" s="98">
        <v>1081.990094851903</v>
      </c>
      <c r="P167" s="98">
        <v>1540.0378384680535</v>
      </c>
      <c r="Q167" s="98">
        <v>1103.052814031734</v>
      </c>
      <c r="R167" s="98">
        <v>1260.6772057419514</v>
      </c>
      <c r="S167" s="98">
        <v>1294.7665619537552</v>
      </c>
      <c r="T167" s="98">
        <v>1246.8701173072307</v>
      </c>
      <c r="U167" s="98">
        <v>1212.2797073567583</v>
      </c>
      <c r="V167" s="98">
        <v>1157.663605651913</v>
      </c>
      <c r="W167" s="98">
        <v>1282.9827960104215</v>
      </c>
      <c r="DA167" s="63" t="s">
        <v>2399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945.89499498699001</v>
      </c>
      <c r="E168" s="98">
        <v>1096.1267356069757</v>
      </c>
      <c r="F168" s="98">
        <v>868.84134281357001</v>
      </c>
      <c r="G168" s="98">
        <v>1062.2502352555425</v>
      </c>
      <c r="H168" s="98">
        <v>982.44335710446137</v>
      </c>
      <c r="I168" s="98">
        <v>1053.0487754585149</v>
      </c>
      <c r="J168" s="98">
        <v>974.37549448470975</v>
      </c>
      <c r="K168" s="98">
        <v>999.12686125150901</v>
      </c>
      <c r="L168" s="98">
        <v>955.04622630563063</v>
      </c>
      <c r="M168" s="98">
        <v>1021.6515003833532</v>
      </c>
      <c r="N168" s="98">
        <v>920.51028507399644</v>
      </c>
      <c r="O168" s="98">
        <v>1001.0646773855594</v>
      </c>
      <c r="P168" s="98">
        <v>1418.3377468635736</v>
      </c>
      <c r="Q168" s="98">
        <v>1021.3931091808325</v>
      </c>
      <c r="R168" s="98">
        <v>1195.8986441938364</v>
      </c>
      <c r="S168" s="98">
        <v>1235.3932919314786</v>
      </c>
      <c r="T168" s="98">
        <v>1207.8166152829106</v>
      </c>
      <c r="U168" s="98">
        <v>1154.2717795666647</v>
      </c>
      <c r="V168" s="98">
        <v>1138.2622093129805</v>
      </c>
      <c r="W168" s="98">
        <v>1216.2109775708848</v>
      </c>
      <c r="DA168" s="63" t="s">
        <v>2400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713.04056985633952</v>
      </c>
      <c r="E169" s="101">
        <v>799.0651516943534</v>
      </c>
      <c r="F169" s="101">
        <v>636.15546643734172</v>
      </c>
      <c r="G169" s="101">
        <v>722.66067556980272</v>
      </c>
      <c r="H169" s="101">
        <v>687.59658963626271</v>
      </c>
      <c r="I169" s="101">
        <v>728.20102810084222</v>
      </c>
      <c r="J169" s="101">
        <v>668.2895623111674</v>
      </c>
      <c r="K169" s="101">
        <v>688.87179921509414</v>
      </c>
      <c r="L169" s="101">
        <v>643.45836230247801</v>
      </c>
      <c r="M169" s="101">
        <v>677.79061595903318</v>
      </c>
      <c r="N169" s="101">
        <v>605.91029259597178</v>
      </c>
      <c r="O169" s="101">
        <v>687.0525074528075</v>
      </c>
      <c r="P169" s="101">
        <v>968.33474896783196</v>
      </c>
      <c r="Q169" s="101">
        <v>720.29137439543035</v>
      </c>
      <c r="R169" s="101">
        <v>877.22150191211074</v>
      </c>
      <c r="S169" s="101">
        <v>882.81474214749608</v>
      </c>
      <c r="T169" s="101">
        <v>887.70415158938283</v>
      </c>
      <c r="U169" s="101">
        <v>845.2706552892846</v>
      </c>
      <c r="V169" s="101">
        <v>829.83989869167135</v>
      </c>
      <c r="W169" s="101">
        <v>890.32927717413043</v>
      </c>
      <c r="DA169" s="131" t="s">
        <v>2401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232.85442513065047</v>
      </c>
      <c r="E170" s="104">
        <v>297.06158391262238</v>
      </c>
      <c r="F170" s="104">
        <v>232.68587637622826</v>
      </c>
      <c r="G170" s="104">
        <v>339.58955968573974</v>
      </c>
      <c r="H170" s="104">
        <v>294.84676746819861</v>
      </c>
      <c r="I170" s="104">
        <v>324.8477473576728</v>
      </c>
      <c r="J170" s="104">
        <v>306.08593217354223</v>
      </c>
      <c r="K170" s="104">
        <v>310.25506203641498</v>
      </c>
      <c r="L170" s="104">
        <v>311.58786400315273</v>
      </c>
      <c r="M170" s="104">
        <v>343.86088442432009</v>
      </c>
      <c r="N170" s="104">
        <v>314.59999247802466</v>
      </c>
      <c r="O170" s="104">
        <v>314.01216993275187</v>
      </c>
      <c r="P170" s="104">
        <v>450.00299789574154</v>
      </c>
      <c r="Q170" s="104">
        <v>301.10173478540224</v>
      </c>
      <c r="R170" s="104">
        <v>318.67714228172571</v>
      </c>
      <c r="S170" s="104">
        <v>352.57854978398245</v>
      </c>
      <c r="T170" s="104">
        <v>320.11246369352779</v>
      </c>
      <c r="U170" s="104">
        <v>309.00112427737992</v>
      </c>
      <c r="V170" s="104">
        <v>308.42231062130929</v>
      </c>
      <c r="W170" s="104">
        <v>325.88170039675441</v>
      </c>
      <c r="DA170" s="132" t="s">
        <v>2402</v>
      </c>
    </row>
    <row r="171" spans="1:105" ht="12" customHeight="1" x14ac:dyDescent="0.25">
      <c r="A171" s="106" t="s">
        <v>122</v>
      </c>
      <c r="B171" s="101">
        <v>1285.5576524815385</v>
      </c>
      <c r="C171" s="101">
        <v>1215.6622315261718</v>
      </c>
      <c r="D171" s="101">
        <v>1207.9538013842748</v>
      </c>
      <c r="E171" s="101">
        <v>1215.2215403642851</v>
      </c>
      <c r="F171" s="101">
        <v>1222.8200751850713</v>
      </c>
      <c r="G171" s="101">
        <v>1263.7923606559998</v>
      </c>
      <c r="H171" s="101">
        <v>1275.928341255694</v>
      </c>
      <c r="I171" s="101">
        <v>1260.1882065410296</v>
      </c>
      <c r="J171" s="101">
        <v>1169.0084441981201</v>
      </c>
      <c r="K171" s="101">
        <v>1228.0188977211189</v>
      </c>
      <c r="L171" s="101">
        <v>1222.147865539401</v>
      </c>
      <c r="M171" s="101">
        <v>1262.1271995423626</v>
      </c>
      <c r="N171" s="101">
        <v>1245.8818195778599</v>
      </c>
      <c r="O171" s="101">
        <v>1339.7696260780381</v>
      </c>
      <c r="P171" s="101">
        <v>1335.0882293238071</v>
      </c>
      <c r="Q171" s="101">
        <v>1429.1421416290398</v>
      </c>
      <c r="R171" s="101">
        <v>1527.9410999407694</v>
      </c>
      <c r="S171" s="101">
        <v>1404.7605550626351</v>
      </c>
      <c r="T171" s="101">
        <v>1474.0916528297118</v>
      </c>
      <c r="U171" s="101">
        <v>1431.7825816485583</v>
      </c>
      <c r="V171" s="101">
        <v>1359.4536047336683</v>
      </c>
      <c r="W171" s="101">
        <v>1443.4046747574839</v>
      </c>
      <c r="DA171" s="131" t="s">
        <v>2403</v>
      </c>
    </row>
    <row r="172" spans="1:105" ht="12" customHeight="1" x14ac:dyDescent="0.25">
      <c r="A172" s="107" t="s">
        <v>121</v>
      </c>
      <c r="B172" s="104">
        <v>1086.7515217154303</v>
      </c>
      <c r="C172" s="104">
        <v>1074.7060494882035</v>
      </c>
      <c r="D172" s="104">
        <v>1061.5369068012933</v>
      </c>
      <c r="E172" s="104">
        <v>1056.2690026668795</v>
      </c>
      <c r="F172" s="104">
        <v>1066.8891502517129</v>
      </c>
      <c r="G172" s="104">
        <v>1077.6869248882242</v>
      </c>
      <c r="H172" s="104">
        <v>1101.9236090628528</v>
      </c>
      <c r="I172" s="104">
        <v>1083.948651564905</v>
      </c>
      <c r="J172" s="104">
        <v>1003.2221690188354</v>
      </c>
      <c r="K172" s="104">
        <v>1058.4130663205103</v>
      </c>
      <c r="L172" s="104">
        <v>1048.3149287360861</v>
      </c>
      <c r="M172" s="104">
        <v>1081.768198822369</v>
      </c>
      <c r="N172" s="104">
        <v>1070.8586398492246</v>
      </c>
      <c r="O172" s="104">
        <v>1170.2317021921042</v>
      </c>
      <c r="P172" s="104">
        <v>1167.2495940397221</v>
      </c>
      <c r="Q172" s="104">
        <v>1261.2157294299279</v>
      </c>
      <c r="R172" s="104">
        <v>1371.4817918194256</v>
      </c>
      <c r="S172" s="104">
        <v>1265.0209124571718</v>
      </c>
      <c r="T172" s="104">
        <v>1348.5145709640219</v>
      </c>
      <c r="U172" s="104">
        <v>1319.9690868887246</v>
      </c>
      <c r="V172" s="104">
        <v>1257.1279497081603</v>
      </c>
      <c r="W172" s="104">
        <v>1348.6837974681096</v>
      </c>
      <c r="DA172" s="132" t="s">
        <v>2404</v>
      </c>
    </row>
    <row r="173" spans="1:105" ht="12" customHeight="1" x14ac:dyDescent="0.25">
      <c r="A173" s="108" t="s">
        <v>53</v>
      </c>
      <c r="B173" s="98">
        <v>772.38077347245314</v>
      </c>
      <c r="C173" s="98">
        <v>849.75538353900754</v>
      </c>
      <c r="D173" s="98">
        <v>826.77107189898857</v>
      </c>
      <c r="E173" s="98">
        <v>797.44878462182874</v>
      </c>
      <c r="F173" s="98">
        <v>807.61653011214696</v>
      </c>
      <c r="G173" s="98">
        <v>761.45531972899823</v>
      </c>
      <c r="H173" s="98">
        <v>796.49789089992476</v>
      </c>
      <c r="I173" s="98">
        <v>774.11494639332568</v>
      </c>
      <c r="J173" s="98">
        <v>710.8997046230437</v>
      </c>
      <c r="K173" s="98">
        <v>753.64886916395255</v>
      </c>
      <c r="L173" s="98">
        <v>731.12303560140231</v>
      </c>
      <c r="M173" s="98">
        <v>743.71446376700499</v>
      </c>
      <c r="N173" s="98">
        <v>730.81331528329667</v>
      </c>
      <c r="O173" s="98">
        <v>827.57239616971538</v>
      </c>
      <c r="P173" s="98">
        <v>824.7964740033342</v>
      </c>
      <c r="Q173" s="98">
        <v>915.89867586890853</v>
      </c>
      <c r="R173" s="98">
        <v>1029.1492377587656</v>
      </c>
      <c r="S173" s="98">
        <v>925.54162924798038</v>
      </c>
      <c r="T173" s="98">
        <v>1013.8060037770505</v>
      </c>
      <c r="U173" s="98">
        <v>993.06250934498087</v>
      </c>
      <c r="V173" s="98">
        <v>937.3879944906231</v>
      </c>
      <c r="W173" s="98">
        <v>1037.5055289710647</v>
      </c>
      <c r="DA173" s="63" t="s">
        <v>2405</v>
      </c>
    </row>
    <row r="174" spans="1:105" ht="12" customHeight="1" x14ac:dyDescent="0.25">
      <c r="A174" s="115" t="s">
        <v>52</v>
      </c>
      <c r="B174" s="33">
        <v>314.37074824297713</v>
      </c>
      <c r="C174" s="33">
        <v>224.95066594919572</v>
      </c>
      <c r="D174" s="33">
        <v>234.76583490230462</v>
      </c>
      <c r="E174" s="33">
        <v>258.82021804505064</v>
      </c>
      <c r="F174" s="33">
        <v>259.2726201395659</v>
      </c>
      <c r="G174" s="33">
        <v>316.23160515922586</v>
      </c>
      <c r="H174" s="33">
        <v>305.42571816292804</v>
      </c>
      <c r="I174" s="33">
        <v>309.83370517157931</v>
      </c>
      <c r="J174" s="33">
        <v>292.32246439579171</v>
      </c>
      <c r="K174" s="33">
        <v>304.76419715655783</v>
      </c>
      <c r="L174" s="33">
        <v>317.19189313468399</v>
      </c>
      <c r="M174" s="33">
        <v>338.05373505536392</v>
      </c>
      <c r="N174" s="33">
        <v>340.04532456592784</v>
      </c>
      <c r="O174" s="33">
        <v>342.65930602238882</v>
      </c>
      <c r="P174" s="33">
        <v>342.45312003638793</v>
      </c>
      <c r="Q174" s="33">
        <v>345.31705356101952</v>
      </c>
      <c r="R174" s="33">
        <v>342.33255406065985</v>
      </c>
      <c r="S174" s="33">
        <v>339.47928320919152</v>
      </c>
      <c r="T174" s="33">
        <v>334.70856718697149</v>
      </c>
      <c r="U174" s="33">
        <v>326.90657754374394</v>
      </c>
      <c r="V174" s="33">
        <v>319.73995521753699</v>
      </c>
      <c r="W174" s="33">
        <v>311.17826849704488</v>
      </c>
      <c r="DA174" s="60" t="s">
        <v>2406</v>
      </c>
    </row>
    <row r="175" spans="1:105" ht="12" customHeight="1" x14ac:dyDescent="0.25">
      <c r="A175" s="121" t="s">
        <v>54</v>
      </c>
      <c r="B175" s="122">
        <v>160.881943950476</v>
      </c>
      <c r="C175" s="122">
        <v>159.52245941813592</v>
      </c>
      <c r="D175" s="122">
        <v>161.99398997783314</v>
      </c>
      <c r="E175" s="122">
        <v>167.86578870611365</v>
      </c>
      <c r="F175" s="122">
        <v>174.93613722108768</v>
      </c>
      <c r="G175" s="122">
        <v>182.58828025136813</v>
      </c>
      <c r="H175" s="122">
        <v>186.8376234892967</v>
      </c>
      <c r="I175" s="122">
        <v>185.34262437182423</v>
      </c>
      <c r="J175" s="122">
        <v>176.84579930612398</v>
      </c>
      <c r="K175" s="122">
        <v>194.77156819404351</v>
      </c>
      <c r="L175" s="122">
        <v>209.3704559501225</v>
      </c>
      <c r="M175" s="122">
        <v>210.19240313233877</v>
      </c>
      <c r="N175" s="122">
        <v>214.63511253135761</v>
      </c>
      <c r="O175" s="122">
        <v>235.113081936459</v>
      </c>
      <c r="P175" s="122">
        <v>233.98379673957885</v>
      </c>
      <c r="Q175" s="122">
        <v>252.52098550372622</v>
      </c>
      <c r="R175" s="122">
        <v>250.9659740197034</v>
      </c>
      <c r="S175" s="122">
        <v>269.13355520482713</v>
      </c>
      <c r="T175" s="122">
        <v>281.25246214475447</v>
      </c>
      <c r="U175" s="122">
        <v>278.41753020899546</v>
      </c>
      <c r="V175" s="122">
        <v>277.29806449911695</v>
      </c>
      <c r="W175" s="122">
        <v>275.06737908685483</v>
      </c>
      <c r="DA175" s="130" t="s">
        <v>2407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2408</v>
      </c>
    </row>
    <row r="177" spans="1:105" ht="12" customHeight="1" x14ac:dyDescent="0.25">
      <c r="A177" s="109" t="s">
        <v>120</v>
      </c>
      <c r="B177" s="33">
        <v>160.881943950476</v>
      </c>
      <c r="C177" s="33">
        <v>159.52245941813592</v>
      </c>
      <c r="D177" s="33">
        <v>161.99398997783314</v>
      </c>
      <c r="E177" s="33">
        <v>167.86578870611365</v>
      </c>
      <c r="F177" s="33">
        <v>174.93613722108768</v>
      </c>
      <c r="G177" s="33">
        <v>182.58828025136813</v>
      </c>
      <c r="H177" s="33">
        <v>186.8376234892967</v>
      </c>
      <c r="I177" s="33">
        <v>185.34262437182423</v>
      </c>
      <c r="J177" s="33">
        <v>176.84579930612398</v>
      </c>
      <c r="K177" s="33">
        <v>194.77156819404351</v>
      </c>
      <c r="L177" s="33">
        <v>209.3704559501225</v>
      </c>
      <c r="M177" s="33">
        <v>210.19240313233877</v>
      </c>
      <c r="N177" s="33">
        <v>214.63511253135761</v>
      </c>
      <c r="O177" s="33">
        <v>235.113081936459</v>
      </c>
      <c r="P177" s="33">
        <v>233.98379673957885</v>
      </c>
      <c r="Q177" s="33">
        <v>252.52098550372622</v>
      </c>
      <c r="R177" s="33">
        <v>250.9659740197034</v>
      </c>
      <c r="S177" s="33">
        <v>269.13355520482713</v>
      </c>
      <c r="T177" s="33">
        <v>281.25246214475447</v>
      </c>
      <c r="U177" s="33">
        <v>278.41753020899546</v>
      </c>
      <c r="V177" s="33">
        <v>277.29806449911695</v>
      </c>
      <c r="W177" s="33">
        <v>275.06737908685483</v>
      </c>
      <c r="DA177" s="60" t="s">
        <v>2409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2411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2412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2413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2414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2415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0</v>
      </c>
      <c r="C8" s="98">
        <f>IF(RES_hhdet_tes!C8=0,0,RES_hhdet_tes!C8*1000*11630/RES_hhdet_num!C3)</f>
        <v>0</v>
      </c>
      <c r="D8" s="98">
        <f>IF(RES_hhdet_tes!D8=0,0,RES_hhdet_tes!D8*1000*11630/RES_hhdet_num!D3)</f>
        <v>0</v>
      </c>
      <c r="E8" s="98">
        <f>IF(RES_hhdet_tes!E8=0,0,RES_hhdet_tes!E8*1000*11630/RES_hhdet_num!E3)</f>
        <v>0</v>
      </c>
      <c r="F8" s="98">
        <f>IF(RES_hhdet_tes!F8=0,0,RES_hhdet_tes!F8*1000*11630/RES_hhdet_num!F3)</f>
        <v>0</v>
      </c>
      <c r="G8" s="98">
        <f>IF(RES_hhdet_tes!G8=0,0,RES_hhdet_tes!G8*1000*11630/RES_hhdet_num!G3)</f>
        <v>0</v>
      </c>
      <c r="H8" s="98">
        <f>IF(RES_hhdet_tes!H8=0,0,RES_hhdet_tes!H8*1000*11630/RES_hhdet_num!H3)</f>
        <v>0</v>
      </c>
      <c r="I8" s="98">
        <f>IF(RES_hhdet_tes!I8=0,0,RES_hhdet_tes!I8*1000*11630/RES_hhdet_num!I3)</f>
        <v>0</v>
      </c>
      <c r="J8" s="98">
        <f>IF(RES_hhdet_tes!J8=0,0,RES_hhdet_tes!J8*1000*11630/RES_hhdet_num!J3)</f>
        <v>0</v>
      </c>
      <c r="K8" s="98">
        <f>IF(RES_hhdet_tes!K8=0,0,RES_hhdet_tes!K8*1000*11630/RES_hhdet_num!K3)</f>
        <v>0</v>
      </c>
      <c r="L8" s="98">
        <f>IF(RES_hhdet_tes!L8=0,0,RES_hhdet_tes!L8*1000*11630/RES_hhdet_num!L3)</f>
        <v>0</v>
      </c>
      <c r="M8" s="98">
        <f>IF(RES_hhdet_tes!M8=0,0,RES_hhdet_tes!M8*1000*11630/RES_hhdet_num!M3)</f>
        <v>0</v>
      </c>
      <c r="N8" s="98">
        <f>IF(RES_hhdet_tes!N8=0,0,RES_hhdet_tes!N8*1000*11630/RES_hhdet_num!N3)</f>
        <v>0</v>
      </c>
      <c r="O8" s="98">
        <f>IF(RES_hhdet_tes!O8=0,0,RES_hhdet_tes!O8*1000*11630/RES_hhdet_num!O3)</f>
        <v>0</v>
      </c>
      <c r="P8" s="98">
        <f>IF(RES_hhdet_tes!P8=0,0,RES_hhdet_tes!P8*1000*11630/RES_hhdet_num!P3)</f>
        <v>0</v>
      </c>
      <c r="Q8" s="98">
        <f>IF(RES_hhdet_tes!Q8=0,0,RES_hhdet_tes!Q8*1000*11630/RES_hhdet_num!Q3)</f>
        <v>0</v>
      </c>
      <c r="R8" s="98">
        <f>IF(RES_hhdet_tes!R8=0,0,RES_hhdet_tes!R8*1000*11630/RES_hhdet_num!R3)</f>
        <v>0</v>
      </c>
      <c r="S8" s="98">
        <f>IF(RES_hhdet_tes!S8=0,0,RES_hhdet_tes!S8*1000*11630/RES_hhdet_num!S3)</f>
        <v>0</v>
      </c>
      <c r="T8" s="98">
        <f>IF(RES_hhdet_tes!T8=0,0,RES_hhdet_tes!T8*1000*11630/RES_hhdet_num!T3)</f>
        <v>0</v>
      </c>
      <c r="U8" s="98">
        <f>IF(RES_hhdet_tes!U8=0,0,RES_hhdet_tes!U8*1000*11630/RES_hhdet_num!U3)</f>
        <v>0</v>
      </c>
      <c r="V8" s="98">
        <f>IF(RES_hhdet_tes!V8=0,0,RES_hhdet_tes!V8*1000*11630/RES_hhdet_num!V3)</f>
        <v>0</v>
      </c>
      <c r="W8" s="98">
        <f>IF(RES_hhdet_tes!W8=0,0,RES_hhdet_tes!W8*1000*11630/RES_hhdet_num!W3)</f>
        <v>0</v>
      </c>
      <c r="DA8" s="63" t="s">
        <v>2416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2417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2418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2419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2420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2421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2422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2423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2424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2425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2426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2427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2428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2429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2430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</v>
      </c>
      <c r="C24" s="117">
        <f t="shared" si="7"/>
        <v>0</v>
      </c>
      <c r="D24" s="117">
        <f t="shared" si="7"/>
        <v>12514.990866904354</v>
      </c>
      <c r="E24" s="117">
        <f t="shared" si="7"/>
        <v>14700.856393696828</v>
      </c>
      <c r="F24" s="117">
        <f t="shared" si="7"/>
        <v>11430.081717707653</v>
      </c>
      <c r="G24" s="117">
        <f t="shared" si="7"/>
        <v>14861.002047926411</v>
      </c>
      <c r="H24" s="117">
        <f t="shared" si="7"/>
        <v>13472.766830095923</v>
      </c>
      <c r="I24" s="117">
        <f t="shared" si="7"/>
        <v>14172.40958136713</v>
      </c>
      <c r="J24" s="117">
        <f t="shared" si="7"/>
        <v>13446.511559893948</v>
      </c>
      <c r="K24" s="117">
        <f t="shared" si="7"/>
        <v>13612.335457134954</v>
      </c>
      <c r="L24" s="117">
        <f t="shared" si="7"/>
        <v>16369.903921340043</v>
      </c>
      <c r="M24" s="117">
        <f t="shared" si="7"/>
        <v>15337.858606398438</v>
      </c>
      <c r="N24" s="117">
        <f t="shared" si="7"/>
        <v>14975.69197475301</v>
      </c>
      <c r="O24" s="117">
        <f t="shared" si="7"/>
        <v>14088.703024914246</v>
      </c>
      <c r="P24" s="117">
        <f t="shared" si="7"/>
        <v>18216.304218522127</v>
      </c>
      <c r="Q24" s="117">
        <f t="shared" si="7"/>
        <v>12812.856702230667</v>
      </c>
      <c r="R24" s="117">
        <f t="shared" ref="R24:V24" si="8">R25+R28+R30+R39</f>
        <v>14595.64467039</v>
      </c>
      <c r="S24" s="117">
        <f t="shared" si="8"/>
        <v>15061.356484863501</v>
      </c>
      <c r="T24" s="117">
        <f t="shared" si="8"/>
        <v>14610.136236984743</v>
      </c>
      <c r="U24" s="117">
        <f t="shared" si="8"/>
        <v>14635.180311093332</v>
      </c>
      <c r="V24" s="117">
        <f t="shared" si="8"/>
        <v>14596.769610559035</v>
      </c>
      <c r="W24" s="117">
        <f t="shared" ref="W24" si="9">W25+W28+W30+W39</f>
        <v>14558.160266595441</v>
      </c>
      <c r="DA24" s="129" t="s">
        <v>2431</v>
      </c>
    </row>
    <row r="25" spans="1:105" ht="12.95" customHeight="1" x14ac:dyDescent="0.25">
      <c r="A25" s="121" t="s">
        <v>57</v>
      </c>
      <c r="B25" s="122">
        <f t="shared" ref="B25:Q25" si="10">SUM(B26:B27)</f>
        <v>0</v>
      </c>
      <c r="C25" s="122">
        <f t="shared" si="10"/>
        <v>0</v>
      </c>
      <c r="D25" s="122">
        <f t="shared" si="10"/>
        <v>11645.87036676826</v>
      </c>
      <c r="E25" s="122">
        <f t="shared" si="10"/>
        <v>13817.802813939936</v>
      </c>
      <c r="F25" s="122">
        <f t="shared" si="10"/>
        <v>10531.925076312771</v>
      </c>
      <c r="G25" s="122">
        <f t="shared" si="10"/>
        <v>13922.787557053616</v>
      </c>
      <c r="H25" s="122">
        <f t="shared" si="10"/>
        <v>12512.918353850731</v>
      </c>
      <c r="I25" s="122">
        <f t="shared" si="10"/>
        <v>13218.116546572766</v>
      </c>
      <c r="J25" s="122">
        <f t="shared" si="10"/>
        <v>12554.867386327371</v>
      </c>
      <c r="K25" s="122">
        <f t="shared" si="10"/>
        <v>12664.414064132478</v>
      </c>
      <c r="L25" s="122">
        <f t="shared" si="10"/>
        <v>15409.92219679851</v>
      </c>
      <c r="M25" s="122">
        <f t="shared" si="10"/>
        <v>14345.31246146716</v>
      </c>
      <c r="N25" s="122">
        <f t="shared" si="10"/>
        <v>13981.207695657251</v>
      </c>
      <c r="O25" s="122">
        <f t="shared" si="10"/>
        <v>13003.250536906688</v>
      </c>
      <c r="P25" s="122">
        <f t="shared" si="10"/>
        <v>17127.879408920373</v>
      </c>
      <c r="Q25" s="122">
        <f t="shared" si="10"/>
        <v>11630.245791368858</v>
      </c>
      <c r="R25" s="122">
        <f t="shared" ref="R25:V25" si="11">SUM(R26:R27)</f>
        <v>13326.689391102967</v>
      </c>
      <c r="S25" s="122">
        <f t="shared" si="11"/>
        <v>13840.767368301704</v>
      </c>
      <c r="T25" s="122">
        <f t="shared" si="11"/>
        <v>13310.303630201868</v>
      </c>
      <c r="U25" s="122">
        <f t="shared" si="11"/>
        <v>13346.458289628164</v>
      </c>
      <c r="V25" s="122">
        <f t="shared" si="11"/>
        <v>13341.470113444366</v>
      </c>
      <c r="W25" s="122">
        <f t="shared" ref="W25" si="12">SUM(W26:W27)</f>
        <v>13220.164252141258</v>
      </c>
      <c r="DA25" s="130" t="s">
        <v>2432</v>
      </c>
    </row>
    <row r="26" spans="1:105" ht="12" customHeight="1" x14ac:dyDescent="0.25">
      <c r="A26" s="97" t="s">
        <v>74</v>
      </c>
      <c r="B26" s="98">
        <v>0</v>
      </c>
      <c r="C26" s="98">
        <v>0</v>
      </c>
      <c r="D26" s="98">
        <v>11384.839615377798</v>
      </c>
      <c r="E26" s="98">
        <v>13515.198219063817</v>
      </c>
      <c r="F26" s="98">
        <v>10308.389809345806</v>
      </c>
      <c r="G26" s="98">
        <v>13629.847013812268</v>
      </c>
      <c r="H26" s="98">
        <v>12256.942719413561</v>
      </c>
      <c r="I26" s="98">
        <v>12953.554090209916</v>
      </c>
      <c r="J26" s="98">
        <v>12307.2873076919</v>
      </c>
      <c r="K26" s="98">
        <v>12419.432134970826</v>
      </c>
      <c r="L26" s="98">
        <v>15113.718218061327</v>
      </c>
      <c r="M26" s="98">
        <v>14076.478587331212</v>
      </c>
      <c r="N26" s="98">
        <v>13721.368247833785</v>
      </c>
      <c r="O26" s="98">
        <v>12767.589480946581</v>
      </c>
      <c r="P26" s="98">
        <v>16822.180928643411</v>
      </c>
      <c r="Q26" s="98">
        <v>11423.988766165079</v>
      </c>
      <c r="R26" s="98">
        <v>13090.899629710873</v>
      </c>
      <c r="S26" s="98">
        <v>13597.54694441942</v>
      </c>
      <c r="T26" s="98">
        <v>13077.808175609032</v>
      </c>
      <c r="U26" s="98">
        <v>13114.149632955858</v>
      </c>
      <c r="V26" s="98">
        <v>13112.53735766504</v>
      </c>
      <c r="W26" s="98">
        <v>12992.557756262495</v>
      </c>
      <c r="DA26" s="63" t="s">
        <v>2433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261.0307513904628</v>
      </c>
      <c r="E27" s="98">
        <v>302.6045948761178</v>
      </c>
      <c r="F27" s="98">
        <v>223.53526696696426</v>
      </c>
      <c r="G27" s="98">
        <v>292.94054324134828</v>
      </c>
      <c r="H27" s="98">
        <v>255.97563443717021</v>
      </c>
      <c r="I27" s="98">
        <v>264.56245636285001</v>
      </c>
      <c r="J27" s="98">
        <v>247.58007863547112</v>
      </c>
      <c r="K27" s="98">
        <v>244.98192916165155</v>
      </c>
      <c r="L27" s="98">
        <v>296.20397873718292</v>
      </c>
      <c r="M27" s="98">
        <v>268.83387413594784</v>
      </c>
      <c r="N27" s="98">
        <v>259.83944782346595</v>
      </c>
      <c r="O27" s="98">
        <v>235.66105596010692</v>
      </c>
      <c r="P27" s="98">
        <v>305.69848027696082</v>
      </c>
      <c r="Q27" s="98">
        <v>206.25702520377845</v>
      </c>
      <c r="R27" s="98">
        <v>235.78976139209468</v>
      </c>
      <c r="S27" s="98">
        <v>243.2204238822828</v>
      </c>
      <c r="T27" s="98">
        <v>232.49545459283493</v>
      </c>
      <c r="U27" s="98">
        <v>232.30865667230617</v>
      </c>
      <c r="V27" s="98">
        <v>228.93275577932641</v>
      </c>
      <c r="W27" s="98">
        <v>227.60649587876352</v>
      </c>
      <c r="DA27" s="63" t="s">
        <v>2434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0.38466041945804308</v>
      </c>
      <c r="F28" s="122">
        <f t="shared" si="13"/>
        <v>0.91120641832471461</v>
      </c>
      <c r="G28" s="122">
        <f t="shared" si="13"/>
        <v>1.4761242241854438</v>
      </c>
      <c r="H28" s="122">
        <f t="shared" si="13"/>
        <v>2.0127811505737743</v>
      </c>
      <c r="I28" s="122">
        <f t="shared" si="13"/>
        <v>2.0592872747369704</v>
      </c>
      <c r="J28" s="122">
        <f t="shared" si="13"/>
        <v>2.1401448866214601</v>
      </c>
      <c r="K28" s="122">
        <f t="shared" si="13"/>
        <v>2.2233499581471401</v>
      </c>
      <c r="L28" s="122">
        <f t="shared" si="13"/>
        <v>2.2554374909766772</v>
      </c>
      <c r="M28" s="122">
        <f t="shared" si="13"/>
        <v>1.7059611933158783</v>
      </c>
      <c r="N28" s="122">
        <f t="shared" si="13"/>
        <v>1.1634282325380243</v>
      </c>
      <c r="O28" s="122">
        <f t="shared" si="13"/>
        <v>0.84740248824338471</v>
      </c>
      <c r="P28" s="122">
        <f t="shared" si="13"/>
        <v>1.5807280083196289</v>
      </c>
      <c r="Q28" s="122">
        <f t="shared" si="13"/>
        <v>2.3617117440804294</v>
      </c>
      <c r="R28" s="122">
        <f t="shared" si="13"/>
        <v>3.0264296044712702</v>
      </c>
      <c r="S28" s="122">
        <f t="shared" si="13"/>
        <v>3.5601816490751341</v>
      </c>
      <c r="T28" s="122">
        <f t="shared" si="13"/>
        <v>4.4708386880354025</v>
      </c>
      <c r="U28" s="122">
        <f t="shared" si="13"/>
        <v>4.8033381385768728</v>
      </c>
      <c r="V28" s="122">
        <f t="shared" si="13"/>
        <v>5.4867847206786617</v>
      </c>
      <c r="W28" s="122">
        <f t="shared" si="13"/>
        <v>5.6497601744505976</v>
      </c>
      <c r="DA28" s="130" t="s">
        <v>2435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0</v>
      </c>
      <c r="C29" s="98">
        <f>IF(RES_hhdet_tes!C29=0,0,RES_hhdet_tes!C29*1000*11630/RES_hhdet_num!C24)</f>
        <v>0</v>
      </c>
      <c r="D29" s="98">
        <f>IF(RES_hhdet_tes!D29=0,0,RES_hhdet_tes!D29*1000*11630/RES_hhdet_num!D24)</f>
        <v>0</v>
      </c>
      <c r="E29" s="98">
        <f>IF(RES_hhdet_tes!E29=0,0,RES_hhdet_tes!E29*1000*11630/RES_hhdet_num!E24)</f>
        <v>0.38466041945804308</v>
      </c>
      <c r="F29" s="98">
        <f>IF(RES_hhdet_tes!F29=0,0,RES_hhdet_tes!F29*1000*11630/RES_hhdet_num!F24)</f>
        <v>0.91120641832471461</v>
      </c>
      <c r="G29" s="98">
        <f>IF(RES_hhdet_tes!G29=0,0,RES_hhdet_tes!G29*1000*11630/RES_hhdet_num!G24)</f>
        <v>1.4761242241854438</v>
      </c>
      <c r="H29" s="98">
        <f>IF(RES_hhdet_tes!H29=0,0,RES_hhdet_tes!H29*1000*11630/RES_hhdet_num!H24)</f>
        <v>2.0127811505737743</v>
      </c>
      <c r="I29" s="98">
        <f>IF(RES_hhdet_tes!I29=0,0,RES_hhdet_tes!I29*1000*11630/RES_hhdet_num!I24)</f>
        <v>2.0592872747369704</v>
      </c>
      <c r="J29" s="98">
        <f>IF(RES_hhdet_tes!J29=0,0,RES_hhdet_tes!J29*1000*11630/RES_hhdet_num!J24)</f>
        <v>2.1401448866214601</v>
      </c>
      <c r="K29" s="98">
        <f>IF(RES_hhdet_tes!K29=0,0,RES_hhdet_tes!K29*1000*11630/RES_hhdet_num!K24)</f>
        <v>2.2233499581471401</v>
      </c>
      <c r="L29" s="98">
        <f>IF(RES_hhdet_tes!L29=0,0,RES_hhdet_tes!L29*1000*11630/RES_hhdet_num!L24)</f>
        <v>2.2554374909766772</v>
      </c>
      <c r="M29" s="98">
        <f>IF(RES_hhdet_tes!M29=0,0,RES_hhdet_tes!M29*1000*11630/RES_hhdet_num!M24)</f>
        <v>1.7059611933158783</v>
      </c>
      <c r="N29" s="98">
        <f>IF(RES_hhdet_tes!N29=0,0,RES_hhdet_tes!N29*1000*11630/RES_hhdet_num!N24)</f>
        <v>1.1634282325380243</v>
      </c>
      <c r="O29" s="98">
        <f>IF(RES_hhdet_tes!O29=0,0,RES_hhdet_tes!O29*1000*11630/RES_hhdet_num!O24)</f>
        <v>0.84740248824338471</v>
      </c>
      <c r="P29" s="98">
        <f>IF(RES_hhdet_tes!P29=0,0,RES_hhdet_tes!P29*1000*11630/RES_hhdet_num!P24)</f>
        <v>1.5807280083196289</v>
      </c>
      <c r="Q29" s="98">
        <f>IF(RES_hhdet_tes!Q29=0,0,RES_hhdet_tes!Q29*1000*11630/RES_hhdet_num!Q24)</f>
        <v>2.3617117440804294</v>
      </c>
      <c r="R29" s="98">
        <f>IF(RES_hhdet_tes!R29=0,0,RES_hhdet_tes!R29*1000*11630/RES_hhdet_num!R24)</f>
        <v>3.0264296044712702</v>
      </c>
      <c r="S29" s="98">
        <f>IF(RES_hhdet_tes!S29=0,0,RES_hhdet_tes!S29*1000*11630/RES_hhdet_num!S24)</f>
        <v>3.5601816490751341</v>
      </c>
      <c r="T29" s="98">
        <f>IF(RES_hhdet_tes!T29=0,0,RES_hhdet_tes!T29*1000*11630/RES_hhdet_num!T24)</f>
        <v>4.4708386880354025</v>
      </c>
      <c r="U29" s="98">
        <f>IF(RES_hhdet_tes!U29=0,0,RES_hhdet_tes!U29*1000*11630/RES_hhdet_num!U24)</f>
        <v>4.8033381385768728</v>
      </c>
      <c r="V29" s="98">
        <f>IF(RES_hhdet_tes!V29=0,0,RES_hhdet_tes!V29*1000*11630/RES_hhdet_num!V24)</f>
        <v>5.4867847206786617</v>
      </c>
      <c r="W29" s="98">
        <f>IF(RES_hhdet_tes!W29=0,0,RES_hhdet_tes!W29*1000*11630/RES_hhdet_num!W24)</f>
        <v>5.6497601744505976</v>
      </c>
      <c r="DA29" s="63" t="s">
        <v>2436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744.25604146878038</v>
      </c>
      <c r="E30" s="122">
        <v>752.92831600078216</v>
      </c>
      <c r="F30" s="122">
        <v>761.54543401203648</v>
      </c>
      <c r="G30" s="122">
        <v>794.42761114382449</v>
      </c>
      <c r="H30" s="122">
        <v>811.26581914462326</v>
      </c>
      <c r="I30" s="122">
        <v>806.34083787404279</v>
      </c>
      <c r="J30" s="122">
        <v>750.13280273202042</v>
      </c>
      <c r="K30" s="122">
        <v>791.91740810311182</v>
      </c>
      <c r="L30" s="122">
        <v>792.08717859124283</v>
      </c>
      <c r="M30" s="122">
        <v>824.10262416178978</v>
      </c>
      <c r="N30" s="122">
        <v>822.40962500038108</v>
      </c>
      <c r="O30" s="122">
        <v>896.57163280694886</v>
      </c>
      <c r="P30" s="122">
        <v>899.18905751216926</v>
      </c>
      <c r="Q30" s="122">
        <v>976.75774699675276</v>
      </c>
      <c r="R30" s="122">
        <v>1062.3709820079223</v>
      </c>
      <c r="S30" s="122">
        <v>996.6263870949532</v>
      </c>
      <c r="T30" s="122">
        <v>1062.5301353626321</v>
      </c>
      <c r="U30" s="122">
        <v>1050.506958121345</v>
      </c>
      <c r="V30" s="122">
        <v>1014.3246987668767</v>
      </c>
      <c r="W30" s="122">
        <v>1095.6710395303205</v>
      </c>
      <c r="DA30" s="130" t="s">
        <v>2437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738.30905126662719</v>
      </c>
      <c r="E31" s="98">
        <v>863.2276272690051</v>
      </c>
      <c r="F31" s="98">
        <v>683.72679654795854</v>
      </c>
      <c r="G31" s="98">
        <v>853.44911301934837</v>
      </c>
      <c r="H31" s="98">
        <v>783.84778399672916</v>
      </c>
      <c r="I31" s="98">
        <v>845.15490602362104</v>
      </c>
      <c r="J31" s="98">
        <v>784.3233946246911</v>
      </c>
      <c r="K31" s="98">
        <v>804.82951163489543</v>
      </c>
      <c r="L31" s="98">
        <v>777.41815258455779</v>
      </c>
      <c r="M31" s="98">
        <v>837.09472756096704</v>
      </c>
      <c r="N31" s="98">
        <v>759.95146811439406</v>
      </c>
      <c r="O31" s="98">
        <v>821.10991690534149</v>
      </c>
      <c r="P31" s="98">
        <v>1169.8891085795822</v>
      </c>
      <c r="Q31" s="98">
        <v>844.11676953736969</v>
      </c>
      <c r="R31" s="98">
        <v>980.43760519961063</v>
      </c>
      <c r="S31" s="98">
        <v>1031.0641402376702</v>
      </c>
      <c r="T31" s="98">
        <v>1022.5311614065691</v>
      </c>
      <c r="U31" s="98">
        <v>1020.2495396700911</v>
      </c>
      <c r="V31" s="98">
        <v>980.23955438968699</v>
      </c>
      <c r="W31" s="98">
        <v>0</v>
      </c>
      <c r="DA31" s="63" t="s">
        <v>2438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2439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2440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2441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744.28794723054034</v>
      </c>
      <c r="E35" s="101">
        <v>752.29070977220317</v>
      </c>
      <c r="F35" s="101">
        <v>761.94996650617168</v>
      </c>
      <c r="G35" s="101">
        <v>794.13493219384873</v>
      </c>
      <c r="H35" s="101">
        <v>811.37707178248786</v>
      </c>
      <c r="I35" s="101">
        <v>806.1917804648964</v>
      </c>
      <c r="J35" s="101">
        <v>750.01153420199296</v>
      </c>
      <c r="K35" s="101">
        <v>791.92475873537899</v>
      </c>
      <c r="L35" s="101">
        <v>792.16441965468584</v>
      </c>
      <c r="M35" s="101">
        <v>824.14781872194624</v>
      </c>
      <c r="N35" s="101">
        <v>822.53010575627252</v>
      </c>
      <c r="O35" s="101">
        <v>896.70490992010014</v>
      </c>
      <c r="P35" s="101">
        <v>898.87718774522114</v>
      </c>
      <c r="Q35" s="101">
        <v>977.08745290786499</v>
      </c>
      <c r="R35" s="101">
        <v>1062.6160358476773</v>
      </c>
      <c r="S35" s="101">
        <v>996.64820629948747</v>
      </c>
      <c r="T35" s="101">
        <v>1062.6450531352771</v>
      </c>
      <c r="U35" s="101">
        <v>1050.5368856836285</v>
      </c>
      <c r="V35" s="101">
        <v>1014.3745810921458</v>
      </c>
      <c r="W35" s="101">
        <v>1095.6618057120481</v>
      </c>
      <c r="DA35" s="131" t="s">
        <v>2442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744.30880097680779</v>
      </c>
      <c r="E36" s="104">
        <v>752.35210644706228</v>
      </c>
      <c r="F36" s="104">
        <v>762.01810197933764</v>
      </c>
      <c r="G36" s="104">
        <v>794.1757934488943</v>
      </c>
      <c r="H36" s="104">
        <v>811.45361007181066</v>
      </c>
      <c r="I36" s="104">
        <v>806.03052665373639</v>
      </c>
      <c r="J36" s="104">
        <v>749.9504495350352</v>
      </c>
      <c r="K36" s="104">
        <v>791.60537930132375</v>
      </c>
      <c r="L36" s="104">
        <v>791.846618371933</v>
      </c>
      <c r="M36" s="104">
        <v>823.78255934929405</v>
      </c>
      <c r="N36" s="104">
        <v>822.22089274885138</v>
      </c>
      <c r="O36" s="104">
        <v>896.63073653128379</v>
      </c>
      <c r="P36" s="104">
        <v>898.32444652345384</v>
      </c>
      <c r="Q36" s="104">
        <v>976.28679536484458</v>
      </c>
      <c r="R36" s="104">
        <v>1061.8434534072535</v>
      </c>
      <c r="S36" s="104">
        <v>996.04086079683134</v>
      </c>
      <c r="T36" s="104">
        <v>1062.2857829393606</v>
      </c>
      <c r="U36" s="104">
        <v>1050.5644141827158</v>
      </c>
      <c r="V36" s="104">
        <v>1014.1081625266013</v>
      </c>
      <c r="W36" s="104">
        <v>1095.7432353153411</v>
      </c>
      <c r="DA36" s="132" t="s">
        <v>2443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509.83997311339323</v>
      </c>
      <c r="E37" s="98">
        <v>493.93300914310601</v>
      </c>
      <c r="F37" s="98">
        <v>503.21466397689471</v>
      </c>
      <c r="G37" s="98">
        <v>478.62960957679553</v>
      </c>
      <c r="H37" s="98">
        <v>506.69084579803013</v>
      </c>
      <c r="I37" s="98">
        <v>496.7641384411678</v>
      </c>
      <c r="J37" s="98">
        <v>457.79490643631937</v>
      </c>
      <c r="K37" s="98">
        <v>486.74989183149324</v>
      </c>
      <c r="L37" s="98">
        <v>474.2113799893973</v>
      </c>
      <c r="M37" s="98">
        <v>484.89062293836156</v>
      </c>
      <c r="N37" s="98">
        <v>480.94097657123069</v>
      </c>
      <c r="O37" s="98">
        <v>552.25036994137542</v>
      </c>
      <c r="P37" s="98">
        <v>555.17493077802624</v>
      </c>
      <c r="Q37" s="98">
        <v>629.73429922096511</v>
      </c>
      <c r="R37" s="98">
        <v>718.27002463509803</v>
      </c>
      <c r="S37" s="98">
        <v>655.66743831499286</v>
      </c>
      <c r="T37" s="98">
        <v>727.94996342337072</v>
      </c>
      <c r="U37" s="98">
        <v>724.79775267224409</v>
      </c>
      <c r="V37" s="98">
        <v>696.13893012236326</v>
      </c>
      <c r="W37" s="98">
        <v>785.90652797998428</v>
      </c>
      <c r="DA37" s="63" t="s">
        <v>2444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234.46882786341456</v>
      </c>
      <c r="E38" s="98">
        <v>258.41909730395616</v>
      </c>
      <c r="F38" s="98">
        <v>258.80343800244299</v>
      </c>
      <c r="G38" s="98">
        <v>315.54618387209871</v>
      </c>
      <c r="H38" s="98">
        <v>304.76276427378042</v>
      </c>
      <c r="I38" s="98">
        <v>309.26638821256864</v>
      </c>
      <c r="J38" s="98">
        <v>292.15554309871595</v>
      </c>
      <c r="K38" s="98">
        <v>304.85548746983051</v>
      </c>
      <c r="L38" s="98">
        <v>317.63523838253559</v>
      </c>
      <c r="M38" s="98">
        <v>338.89193641093254</v>
      </c>
      <c r="N38" s="98">
        <v>341.27991617762075</v>
      </c>
      <c r="O38" s="98">
        <v>344.38036658990842</v>
      </c>
      <c r="P38" s="98">
        <v>343.14951574542761</v>
      </c>
      <c r="Q38" s="98">
        <v>346.55249614387947</v>
      </c>
      <c r="R38" s="98">
        <v>343.5734287721553</v>
      </c>
      <c r="S38" s="98">
        <v>340.37342248183825</v>
      </c>
      <c r="T38" s="98">
        <v>334.33581951598995</v>
      </c>
      <c r="U38" s="98">
        <v>325.76666151047175</v>
      </c>
      <c r="V38" s="98">
        <v>317.96923240423814</v>
      </c>
      <c r="W38" s="98">
        <v>309.83670733535678</v>
      </c>
      <c r="DA38" s="63" t="s">
        <v>2445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124.86445866731499</v>
      </c>
      <c r="E39" s="122">
        <v>129.74060333665207</v>
      </c>
      <c r="F39" s="122">
        <v>135.70000096452242</v>
      </c>
      <c r="G39" s="122">
        <v>142.31075550478414</v>
      </c>
      <c r="H39" s="122">
        <v>146.56987594999495</v>
      </c>
      <c r="I39" s="122">
        <v>145.89290964558529</v>
      </c>
      <c r="J39" s="122">
        <v>139.37122594793618</v>
      </c>
      <c r="K39" s="122">
        <v>153.78063494121619</v>
      </c>
      <c r="L39" s="122">
        <v>165.63910845931494</v>
      </c>
      <c r="M39" s="122">
        <v>166.73755957617288</v>
      </c>
      <c r="N39" s="122">
        <v>170.91122586284064</v>
      </c>
      <c r="O39" s="122">
        <v>188.03345271236768</v>
      </c>
      <c r="P39" s="122">
        <v>187.65502408126429</v>
      </c>
      <c r="Q39" s="122">
        <v>203.49145212097557</v>
      </c>
      <c r="R39" s="122">
        <v>203.5578676746386</v>
      </c>
      <c r="S39" s="122">
        <v>220.40254781777011</v>
      </c>
      <c r="T39" s="122">
        <v>232.831632732207</v>
      </c>
      <c r="U39" s="122">
        <v>233.41172520524503</v>
      </c>
      <c r="V39" s="122">
        <v>235.48801362711322</v>
      </c>
      <c r="W39" s="122">
        <v>236.67521474941287</v>
      </c>
      <c r="DA39" s="130" t="s">
        <v>2446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2447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124.86445866731499</v>
      </c>
      <c r="E41" s="33">
        <v>129.74060333665207</v>
      </c>
      <c r="F41" s="33">
        <v>135.70000096452242</v>
      </c>
      <c r="G41" s="33">
        <v>142.31075550478414</v>
      </c>
      <c r="H41" s="33">
        <v>146.56987594999495</v>
      </c>
      <c r="I41" s="33">
        <v>145.89290964558529</v>
      </c>
      <c r="J41" s="33">
        <v>139.37122594793618</v>
      </c>
      <c r="K41" s="33">
        <v>153.78063494121619</v>
      </c>
      <c r="L41" s="33">
        <v>165.63910845931494</v>
      </c>
      <c r="M41" s="33">
        <v>166.73755957617288</v>
      </c>
      <c r="N41" s="33">
        <v>170.91122586284064</v>
      </c>
      <c r="O41" s="33">
        <v>188.03345271236768</v>
      </c>
      <c r="P41" s="33">
        <v>187.65502408126429</v>
      </c>
      <c r="Q41" s="33">
        <v>203.49145212097557</v>
      </c>
      <c r="R41" s="33">
        <v>203.5578676746386</v>
      </c>
      <c r="S41" s="33">
        <v>220.40254781777011</v>
      </c>
      <c r="T41" s="33">
        <v>232.831632732207</v>
      </c>
      <c r="U41" s="33">
        <v>233.41172520524503</v>
      </c>
      <c r="V41" s="33">
        <v>235.48801362711322</v>
      </c>
      <c r="W41" s="33">
        <v>236.67521474941287</v>
      </c>
      <c r="DA41" s="60" t="s">
        <v>2448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12202.830153966277</v>
      </c>
      <c r="C43" s="117">
        <f t="shared" si="14"/>
        <v>12428.960370044049</v>
      </c>
      <c r="D43" s="117">
        <f t="shared" si="14"/>
        <v>12391.341434677955</v>
      </c>
      <c r="E43" s="117">
        <f t="shared" si="14"/>
        <v>12959.499369130197</v>
      </c>
      <c r="F43" s="117">
        <f t="shared" si="14"/>
        <v>10443.080798334771</v>
      </c>
      <c r="G43" s="117">
        <f t="shared" si="14"/>
        <v>15980.452305235365</v>
      </c>
      <c r="H43" s="117">
        <f t="shared" si="14"/>
        <v>13570.747526622383</v>
      </c>
      <c r="I43" s="117">
        <f t="shared" si="14"/>
        <v>12861.031574810988</v>
      </c>
      <c r="J43" s="117">
        <f t="shared" si="14"/>
        <v>13155.904120731775</v>
      </c>
      <c r="K43" s="117">
        <f t="shared" si="14"/>
        <v>13810.788517436093</v>
      </c>
      <c r="L43" s="117">
        <f t="shared" si="14"/>
        <v>14796.133084732553</v>
      </c>
      <c r="M43" s="117">
        <f t="shared" si="14"/>
        <v>14474.574967400131</v>
      </c>
      <c r="N43" s="117">
        <f t="shared" si="14"/>
        <v>15679.235205942417</v>
      </c>
      <c r="O43" s="117">
        <f t="shared" si="14"/>
        <v>15891.931940180077</v>
      </c>
      <c r="P43" s="117">
        <f t="shared" si="14"/>
        <v>14622.386817261246</v>
      </c>
      <c r="Q43" s="117">
        <f t="shared" si="14"/>
        <v>15190.949057550093</v>
      </c>
      <c r="R43" s="117">
        <f t="shared" ref="R43:V43" si="15">R44+R47+R49+R58</f>
        <v>14632.398188306326</v>
      </c>
      <c r="S43" s="117">
        <f t="shared" si="15"/>
        <v>15175.454679773171</v>
      </c>
      <c r="T43" s="117">
        <f t="shared" si="15"/>
        <v>14162.331758893934</v>
      </c>
      <c r="U43" s="117">
        <f t="shared" si="15"/>
        <v>13940.446433942254</v>
      </c>
      <c r="V43" s="117">
        <f t="shared" si="15"/>
        <v>14600.820709074329</v>
      </c>
      <c r="W43" s="117">
        <f t="shared" ref="W43" si="16">W44+W47+W49+W58</f>
        <v>15010.867539169814</v>
      </c>
      <c r="DA43" s="129" t="s">
        <v>2449</v>
      </c>
    </row>
    <row r="44" spans="1:105" ht="12.95" customHeight="1" x14ac:dyDescent="0.25">
      <c r="A44" s="121" t="s">
        <v>57</v>
      </c>
      <c r="B44" s="122">
        <f t="shared" ref="B44:Q44" si="17">SUM(B45:B46)</f>
        <v>11273.047665813758</v>
      </c>
      <c r="C44" s="122">
        <f t="shared" si="17"/>
        <v>11551.559032956764</v>
      </c>
      <c r="D44" s="122">
        <f t="shared" si="17"/>
        <v>11513.998214554033</v>
      </c>
      <c r="E44" s="122">
        <f t="shared" si="17"/>
        <v>12060.353964333717</v>
      </c>
      <c r="F44" s="122">
        <f t="shared" si="17"/>
        <v>9668.6203774192436</v>
      </c>
      <c r="G44" s="122">
        <f t="shared" si="17"/>
        <v>14921.185204806527</v>
      </c>
      <c r="H44" s="122">
        <f t="shared" si="17"/>
        <v>12631.911036350486</v>
      </c>
      <c r="I44" s="122">
        <f t="shared" si="17"/>
        <v>11943.928461265516</v>
      </c>
      <c r="J44" s="122">
        <f t="shared" si="17"/>
        <v>12251.214371137266</v>
      </c>
      <c r="K44" s="122">
        <f t="shared" si="17"/>
        <v>12842.233345240325</v>
      </c>
      <c r="L44" s="122">
        <f t="shared" si="17"/>
        <v>13932.358789014499</v>
      </c>
      <c r="M44" s="122">
        <f t="shared" si="17"/>
        <v>13535.215319237543</v>
      </c>
      <c r="N44" s="122">
        <f t="shared" si="17"/>
        <v>14704.093263494682</v>
      </c>
      <c r="O44" s="122">
        <f t="shared" si="17"/>
        <v>14781.428031558004</v>
      </c>
      <c r="P44" s="122">
        <f t="shared" si="17"/>
        <v>13513.843796090672</v>
      </c>
      <c r="Q44" s="122">
        <f t="shared" si="17"/>
        <v>13955.432044937175</v>
      </c>
      <c r="R44" s="122">
        <f t="shared" ref="R44:V44" si="18">SUM(R45:R46)</f>
        <v>13412.281648680177</v>
      </c>
      <c r="S44" s="122">
        <f t="shared" si="18"/>
        <v>13960.347847844399</v>
      </c>
      <c r="T44" s="122">
        <f t="shared" si="18"/>
        <v>12913.400553412554</v>
      </c>
      <c r="U44" s="122">
        <f t="shared" si="18"/>
        <v>12641.354320709503</v>
      </c>
      <c r="V44" s="122">
        <f t="shared" si="18"/>
        <v>13178.83844414244</v>
      </c>
      <c r="W44" s="122">
        <f t="shared" ref="W44" si="19">SUM(W45:W46)</f>
        <v>13851.855011689537</v>
      </c>
      <c r="DA44" s="130" t="s">
        <v>2450</v>
      </c>
    </row>
    <row r="45" spans="1:105" ht="12" customHeight="1" x14ac:dyDescent="0.25">
      <c r="A45" s="97" t="s">
        <v>216</v>
      </c>
      <c r="B45" s="98">
        <v>11006.737076123438</v>
      </c>
      <c r="C45" s="98">
        <v>11285.597634126629</v>
      </c>
      <c r="D45" s="98">
        <v>11255.923247995092</v>
      </c>
      <c r="E45" s="98">
        <v>11796.236826856693</v>
      </c>
      <c r="F45" s="98">
        <v>9463.4083557225131</v>
      </c>
      <c r="G45" s="98">
        <v>14607.238009836485</v>
      </c>
      <c r="H45" s="98">
        <v>12373.501179413424</v>
      </c>
      <c r="I45" s="98">
        <v>11704.869058119772</v>
      </c>
      <c r="J45" s="98">
        <v>12009.622283857287</v>
      </c>
      <c r="K45" s="98">
        <v>12593.811658794417</v>
      </c>
      <c r="L45" s="98">
        <v>13664.556002355563</v>
      </c>
      <c r="M45" s="98">
        <v>13281.562819070063</v>
      </c>
      <c r="N45" s="98">
        <v>14430.819054463514</v>
      </c>
      <c r="O45" s="98">
        <v>14513.540634585343</v>
      </c>
      <c r="P45" s="98">
        <v>13272.648642123533</v>
      </c>
      <c r="Q45" s="98">
        <v>13707.938917908134</v>
      </c>
      <c r="R45" s="98">
        <v>13174.977499325787</v>
      </c>
      <c r="S45" s="98">
        <v>13715.026065406735</v>
      </c>
      <c r="T45" s="98">
        <v>12687.837935502575</v>
      </c>
      <c r="U45" s="98">
        <v>12421.318714480931</v>
      </c>
      <c r="V45" s="98">
        <v>12952.696364046806</v>
      </c>
      <c r="W45" s="98">
        <v>13613.372938358209</v>
      </c>
      <c r="DA45" s="63" t="s">
        <v>2451</v>
      </c>
    </row>
    <row r="46" spans="1:105" ht="12" customHeight="1" x14ac:dyDescent="0.25">
      <c r="A46" s="97" t="s">
        <v>53</v>
      </c>
      <c r="B46" s="98">
        <v>266.31058969032023</v>
      </c>
      <c r="C46" s="98">
        <v>265.96139883013518</v>
      </c>
      <c r="D46" s="98">
        <v>258.07496655894158</v>
      </c>
      <c r="E46" s="98">
        <v>264.11713747702419</v>
      </c>
      <c r="F46" s="98">
        <v>205.21202169673097</v>
      </c>
      <c r="G46" s="98">
        <v>313.9471949700424</v>
      </c>
      <c r="H46" s="98">
        <v>258.40985693706227</v>
      </c>
      <c r="I46" s="98">
        <v>239.05940314574335</v>
      </c>
      <c r="J46" s="98">
        <v>241.59208727998015</v>
      </c>
      <c r="K46" s="98">
        <v>248.4216864459078</v>
      </c>
      <c r="L46" s="98">
        <v>267.80278665893729</v>
      </c>
      <c r="M46" s="98">
        <v>253.65250016748038</v>
      </c>
      <c r="N46" s="98">
        <v>273.27420903116712</v>
      </c>
      <c r="O46" s="98">
        <v>267.88739697266067</v>
      </c>
      <c r="P46" s="98">
        <v>241.19515396713965</v>
      </c>
      <c r="Q46" s="98">
        <v>247.49312702904115</v>
      </c>
      <c r="R46" s="98">
        <v>237.30414935439038</v>
      </c>
      <c r="S46" s="98">
        <v>245.32178243766367</v>
      </c>
      <c r="T46" s="98">
        <v>225.562617909978</v>
      </c>
      <c r="U46" s="98">
        <v>220.03560622857211</v>
      </c>
      <c r="V46" s="98">
        <v>226.14208009563498</v>
      </c>
      <c r="W46" s="98">
        <v>238.48207333132774</v>
      </c>
      <c r="DA46" s="63" t="s">
        <v>2452</v>
      </c>
    </row>
    <row r="47" spans="1:105" ht="12.95" customHeight="1" x14ac:dyDescent="0.25">
      <c r="A47" s="121" t="s">
        <v>92</v>
      </c>
      <c r="B47" s="122">
        <f t="shared" ref="B47:W47" si="20">B48</f>
        <v>0.67180133098297867</v>
      </c>
      <c r="C47" s="122">
        <f t="shared" si="20"/>
        <v>0.75169343709459202</v>
      </c>
      <c r="D47" s="122">
        <f t="shared" si="20"/>
        <v>0.8510579112433031</v>
      </c>
      <c r="E47" s="122">
        <f t="shared" si="20"/>
        <v>0.82262718265023271</v>
      </c>
      <c r="F47" s="122">
        <f t="shared" si="20"/>
        <v>0.7717902932503734</v>
      </c>
      <c r="G47" s="122">
        <f t="shared" si="20"/>
        <v>0.64975730980863999</v>
      </c>
      <c r="H47" s="122">
        <f t="shared" si="20"/>
        <v>0.56809369792305742</v>
      </c>
      <c r="I47" s="122">
        <f t="shared" si="20"/>
        <v>0.54647351012574519</v>
      </c>
      <c r="J47" s="122">
        <f t="shared" si="20"/>
        <v>0.55873670869184067</v>
      </c>
      <c r="K47" s="122">
        <f t="shared" si="20"/>
        <v>0.49679650971531381</v>
      </c>
      <c r="L47" s="122">
        <f t="shared" si="20"/>
        <v>0.61269844149099284</v>
      </c>
      <c r="M47" s="122">
        <f t="shared" si="20"/>
        <v>0.91172664268300085</v>
      </c>
      <c r="N47" s="122">
        <f t="shared" si="20"/>
        <v>1.8181293861058534</v>
      </c>
      <c r="O47" s="122">
        <f t="shared" si="20"/>
        <v>2.8404973486014211</v>
      </c>
      <c r="P47" s="122">
        <f t="shared" si="20"/>
        <v>4.0443408064686475</v>
      </c>
      <c r="Q47" s="122">
        <f t="shared" si="20"/>
        <v>4.363040946632311</v>
      </c>
      <c r="R47" s="122">
        <f t="shared" si="20"/>
        <v>4.6598701188368992</v>
      </c>
      <c r="S47" s="122">
        <f t="shared" si="20"/>
        <v>4.6386444669419387</v>
      </c>
      <c r="T47" s="122">
        <f t="shared" si="20"/>
        <v>4.3645392990697358</v>
      </c>
      <c r="U47" s="122">
        <f t="shared" si="20"/>
        <v>3.4534184592318882</v>
      </c>
      <c r="V47" s="122">
        <f t="shared" si="20"/>
        <v>2.8257602574869032</v>
      </c>
      <c r="W47" s="122">
        <f t="shared" si="20"/>
        <v>2.543576151188069</v>
      </c>
      <c r="DA47" s="130" t="s">
        <v>2453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0.67180133098297867</v>
      </c>
      <c r="C48" s="98">
        <f>IF(RES_hhdet_tes!C48=0,0,RES_hhdet_tes!C48*1000*11630/RES_hhdet_num!C43)</f>
        <v>0.75169343709459202</v>
      </c>
      <c r="D48" s="98">
        <f>IF(RES_hhdet_tes!D48=0,0,RES_hhdet_tes!D48*1000*11630/RES_hhdet_num!D43)</f>
        <v>0.8510579112433031</v>
      </c>
      <c r="E48" s="98">
        <f>IF(RES_hhdet_tes!E48=0,0,RES_hhdet_tes!E48*1000*11630/RES_hhdet_num!E43)</f>
        <v>0.82262718265023271</v>
      </c>
      <c r="F48" s="98">
        <f>IF(RES_hhdet_tes!F48=0,0,RES_hhdet_tes!F48*1000*11630/RES_hhdet_num!F43)</f>
        <v>0.7717902932503734</v>
      </c>
      <c r="G48" s="98">
        <f>IF(RES_hhdet_tes!G48=0,0,RES_hhdet_tes!G48*1000*11630/RES_hhdet_num!G43)</f>
        <v>0.64975730980863999</v>
      </c>
      <c r="H48" s="98">
        <f>IF(RES_hhdet_tes!H48=0,0,RES_hhdet_tes!H48*1000*11630/RES_hhdet_num!H43)</f>
        <v>0.56809369792305742</v>
      </c>
      <c r="I48" s="98">
        <f>IF(RES_hhdet_tes!I48=0,0,RES_hhdet_tes!I48*1000*11630/RES_hhdet_num!I43)</f>
        <v>0.54647351012574519</v>
      </c>
      <c r="J48" s="98">
        <f>IF(RES_hhdet_tes!J48=0,0,RES_hhdet_tes!J48*1000*11630/RES_hhdet_num!J43)</f>
        <v>0.55873670869184067</v>
      </c>
      <c r="K48" s="98">
        <f>IF(RES_hhdet_tes!K48=0,0,RES_hhdet_tes!K48*1000*11630/RES_hhdet_num!K43)</f>
        <v>0.49679650971531381</v>
      </c>
      <c r="L48" s="98">
        <f>IF(RES_hhdet_tes!L48=0,0,RES_hhdet_tes!L48*1000*11630/RES_hhdet_num!L43)</f>
        <v>0.61269844149099284</v>
      </c>
      <c r="M48" s="98">
        <f>IF(RES_hhdet_tes!M48=0,0,RES_hhdet_tes!M48*1000*11630/RES_hhdet_num!M43)</f>
        <v>0.91172664268300085</v>
      </c>
      <c r="N48" s="98">
        <f>IF(RES_hhdet_tes!N48=0,0,RES_hhdet_tes!N48*1000*11630/RES_hhdet_num!N43)</f>
        <v>1.8181293861058534</v>
      </c>
      <c r="O48" s="98">
        <f>IF(RES_hhdet_tes!O48=0,0,RES_hhdet_tes!O48*1000*11630/RES_hhdet_num!O43)</f>
        <v>2.8404973486014211</v>
      </c>
      <c r="P48" s="98">
        <f>IF(RES_hhdet_tes!P48=0,0,RES_hhdet_tes!P48*1000*11630/RES_hhdet_num!P43)</f>
        <v>4.0443408064686475</v>
      </c>
      <c r="Q48" s="98">
        <f>IF(RES_hhdet_tes!Q48=0,0,RES_hhdet_tes!Q48*1000*11630/RES_hhdet_num!Q43)</f>
        <v>4.363040946632311</v>
      </c>
      <c r="R48" s="98">
        <f>IF(RES_hhdet_tes!R48=0,0,RES_hhdet_tes!R48*1000*11630/RES_hhdet_num!R43)</f>
        <v>4.6598701188368992</v>
      </c>
      <c r="S48" s="98">
        <f>IF(RES_hhdet_tes!S48=0,0,RES_hhdet_tes!S48*1000*11630/RES_hhdet_num!S43)</f>
        <v>4.6386444669419387</v>
      </c>
      <c r="T48" s="98">
        <f>IF(RES_hhdet_tes!T48=0,0,RES_hhdet_tes!T48*1000*11630/RES_hhdet_num!T43)</f>
        <v>4.3645392990697358</v>
      </c>
      <c r="U48" s="98">
        <f>IF(RES_hhdet_tes!U48=0,0,RES_hhdet_tes!U48*1000*11630/RES_hhdet_num!U43)</f>
        <v>3.4534184592318882</v>
      </c>
      <c r="V48" s="98">
        <f>IF(RES_hhdet_tes!V48=0,0,RES_hhdet_tes!V48*1000*11630/RES_hhdet_num!V43)</f>
        <v>2.8257602574869032</v>
      </c>
      <c r="W48" s="98">
        <f>IF(RES_hhdet_tes!W48=0,0,RES_hhdet_tes!W48*1000*11630/RES_hhdet_num!W43)</f>
        <v>2.543576151188069</v>
      </c>
      <c r="DA48" s="63" t="s">
        <v>2454</v>
      </c>
    </row>
    <row r="49" spans="1:105" ht="12" customHeight="1" x14ac:dyDescent="0.25">
      <c r="A49" s="121" t="s">
        <v>55</v>
      </c>
      <c r="B49" s="122">
        <v>805.57413742522226</v>
      </c>
      <c r="C49" s="122">
        <v>753.93582977509834</v>
      </c>
      <c r="D49" s="122">
        <v>751.62770354536588</v>
      </c>
      <c r="E49" s="122">
        <v>768.58217427717818</v>
      </c>
      <c r="F49" s="122">
        <v>637.98862965775504</v>
      </c>
      <c r="G49" s="122">
        <v>916.30658761424479</v>
      </c>
      <c r="H49" s="122">
        <v>791.69852062397842</v>
      </c>
      <c r="I49" s="122">
        <v>770.66373038976292</v>
      </c>
      <c r="J49" s="122">
        <v>764.7597869378809</v>
      </c>
      <c r="K49" s="122">
        <v>814.27774074483568</v>
      </c>
      <c r="L49" s="122">
        <v>697.52248881724904</v>
      </c>
      <c r="M49" s="122">
        <v>771.7103619437305</v>
      </c>
      <c r="N49" s="122">
        <v>802.41258719878908</v>
      </c>
      <c r="O49" s="122">
        <v>919.62995856110422</v>
      </c>
      <c r="P49" s="122">
        <v>916.84365628283877</v>
      </c>
      <c r="Q49" s="122">
        <v>1027.6625195453094</v>
      </c>
      <c r="R49" s="122">
        <v>1011.8988018326727</v>
      </c>
      <c r="S49" s="122">
        <v>990.06563964405984</v>
      </c>
      <c r="T49" s="122">
        <v>1011.735033450104</v>
      </c>
      <c r="U49" s="122">
        <v>1062.2269695682733</v>
      </c>
      <c r="V49" s="122">
        <v>1183.668491047287</v>
      </c>
      <c r="W49" s="122">
        <v>919.79373657967528</v>
      </c>
      <c r="DA49" s="130" t="s">
        <v>2455</v>
      </c>
    </row>
    <row r="50" spans="1:105" ht="12" customHeight="1" x14ac:dyDescent="0.25">
      <c r="A50" s="97" t="s">
        <v>138</v>
      </c>
      <c r="B50" s="98">
        <v>806.24002137297862</v>
      </c>
      <c r="C50" s="98">
        <v>754.18388773328934</v>
      </c>
      <c r="D50" s="98">
        <v>751.86544678082612</v>
      </c>
      <c r="E50" s="98">
        <v>769.13890905464132</v>
      </c>
      <c r="F50" s="98">
        <v>633.38936749271329</v>
      </c>
      <c r="G50" s="98">
        <v>920.71133960094733</v>
      </c>
      <c r="H50" s="98">
        <v>790.95520462236163</v>
      </c>
      <c r="I50" s="98">
        <v>769.357237322115</v>
      </c>
      <c r="J50" s="98">
        <v>765.27013763647381</v>
      </c>
      <c r="K50" s="98">
        <v>815.06705674956459</v>
      </c>
      <c r="L50" s="98">
        <v>694.10667081276733</v>
      </c>
      <c r="M50" s="98">
        <v>769.87086596557037</v>
      </c>
      <c r="N50" s="98">
        <v>801.78679132347611</v>
      </c>
      <c r="O50" s="98">
        <v>920.64240044752569</v>
      </c>
      <c r="P50" s="98">
        <v>917.67456643029936</v>
      </c>
      <c r="Q50" s="98">
        <v>1029.6993746281642</v>
      </c>
      <c r="R50" s="98">
        <v>1010.2896341102189</v>
      </c>
      <c r="S50" s="98">
        <v>989.9191191531495</v>
      </c>
      <c r="T50" s="98">
        <v>1009.6209716615773</v>
      </c>
      <c r="U50" s="98">
        <v>1064.7756256826733</v>
      </c>
      <c r="V50" s="98">
        <v>1220.6226642617044</v>
      </c>
      <c r="W50" s="98">
        <v>820.94530797621951</v>
      </c>
      <c r="DA50" s="63" t="s">
        <v>2456</v>
      </c>
    </row>
    <row r="51" spans="1:105" ht="12" customHeight="1" x14ac:dyDescent="0.25">
      <c r="A51" s="97" t="s">
        <v>137</v>
      </c>
      <c r="B51" s="98">
        <v>806.2400213729785</v>
      </c>
      <c r="C51" s="98">
        <v>754.18735700946559</v>
      </c>
      <c r="D51" s="98">
        <v>751.86915702312444</v>
      </c>
      <c r="E51" s="98">
        <v>769.14265698033716</v>
      </c>
      <c r="F51" s="98">
        <v>633.39227789814345</v>
      </c>
      <c r="G51" s="98">
        <v>920.45111220514264</v>
      </c>
      <c r="H51" s="98">
        <v>790.71046566131588</v>
      </c>
      <c r="I51" s="98">
        <v>769.08579129894474</v>
      </c>
      <c r="J51" s="98">
        <v>765.02952051443674</v>
      </c>
      <c r="K51" s="98">
        <v>815.02883641860285</v>
      </c>
      <c r="L51" s="98">
        <v>694.32252501280834</v>
      </c>
      <c r="M51" s="98">
        <v>770.46323597857406</v>
      </c>
      <c r="N51" s="98">
        <v>802.03221153460038</v>
      </c>
      <c r="O51" s="98">
        <v>921.18871640663713</v>
      </c>
      <c r="P51" s="98">
        <v>918.48476989100834</v>
      </c>
      <c r="Q51" s="98">
        <v>1030.6692978349965</v>
      </c>
      <c r="R51" s="98">
        <v>1011.4193018792527</v>
      </c>
      <c r="S51" s="98">
        <v>991.00786114918958</v>
      </c>
      <c r="T51" s="98">
        <v>1010.8617826392777</v>
      </c>
      <c r="U51" s="98">
        <v>1066.1406031545748</v>
      </c>
      <c r="V51" s="98">
        <v>1218.9836453629473</v>
      </c>
      <c r="W51" s="98">
        <v>820.36335755802236</v>
      </c>
      <c r="DA51" s="63" t="s">
        <v>2457</v>
      </c>
    </row>
    <row r="52" spans="1:105" ht="12" customHeight="1" x14ac:dyDescent="0.25">
      <c r="A52" s="100" t="s">
        <v>216</v>
      </c>
      <c r="B52" s="101">
        <v>484.40435607046226</v>
      </c>
      <c r="C52" s="101">
        <v>527.16816582070658</v>
      </c>
      <c r="D52" s="101">
        <v>515.02893750334101</v>
      </c>
      <c r="E52" s="101">
        <v>504.96589257140698</v>
      </c>
      <c r="F52" s="101">
        <v>418.28112509198445</v>
      </c>
      <c r="G52" s="101">
        <v>554.89564220278999</v>
      </c>
      <c r="H52" s="101">
        <v>493.77534059027965</v>
      </c>
      <c r="I52" s="101">
        <v>473.92841202325752</v>
      </c>
      <c r="J52" s="101">
        <v>467.03729101227992</v>
      </c>
      <c r="K52" s="101">
        <v>501.23957019813741</v>
      </c>
      <c r="L52" s="101">
        <v>415.82199969368691</v>
      </c>
      <c r="M52" s="101">
        <v>453.55746566792408</v>
      </c>
      <c r="N52" s="101">
        <v>469.13543493241298</v>
      </c>
      <c r="O52" s="101">
        <v>567.41430400672164</v>
      </c>
      <c r="P52" s="101">
        <v>567.6674574697347</v>
      </c>
      <c r="Q52" s="101">
        <v>664.85148858374123</v>
      </c>
      <c r="R52" s="101">
        <v>684.1836666778554</v>
      </c>
      <c r="S52" s="101">
        <v>652.37209435957595</v>
      </c>
      <c r="T52" s="101">
        <v>692.71356166913347</v>
      </c>
      <c r="U52" s="101">
        <v>735.54888909659587</v>
      </c>
      <c r="V52" s="101">
        <v>837.0919751413245</v>
      </c>
      <c r="W52" s="101">
        <v>588.47586964030006</v>
      </c>
      <c r="DA52" s="131" t="s">
        <v>2458</v>
      </c>
    </row>
    <row r="53" spans="1:105" ht="12" customHeight="1" x14ac:dyDescent="0.25">
      <c r="A53" s="103" t="s">
        <v>52</v>
      </c>
      <c r="B53" s="104">
        <v>321.8356653025163</v>
      </c>
      <c r="C53" s="104">
        <v>227.0191911887589</v>
      </c>
      <c r="D53" s="104">
        <v>236.8402195197834</v>
      </c>
      <c r="E53" s="104">
        <v>264.1767644089303</v>
      </c>
      <c r="F53" s="104">
        <v>215.11115280615891</v>
      </c>
      <c r="G53" s="104">
        <v>365.55547000235282</v>
      </c>
      <c r="H53" s="104">
        <v>296.93512507103623</v>
      </c>
      <c r="I53" s="104">
        <v>295.15737927568711</v>
      </c>
      <c r="J53" s="104">
        <v>297.99222950215687</v>
      </c>
      <c r="K53" s="104">
        <v>313.78926622046544</v>
      </c>
      <c r="L53" s="104">
        <v>278.50052531912149</v>
      </c>
      <c r="M53" s="104">
        <v>316.90577031064998</v>
      </c>
      <c r="N53" s="104">
        <v>332.89677660218746</v>
      </c>
      <c r="O53" s="104">
        <v>353.77441239991549</v>
      </c>
      <c r="P53" s="104">
        <v>350.8173124212737</v>
      </c>
      <c r="Q53" s="104">
        <v>365.81780925125531</v>
      </c>
      <c r="R53" s="104">
        <v>327.23563520139726</v>
      </c>
      <c r="S53" s="104">
        <v>338.63576678961374</v>
      </c>
      <c r="T53" s="104">
        <v>318.14822097014445</v>
      </c>
      <c r="U53" s="104">
        <v>330.591714057979</v>
      </c>
      <c r="V53" s="104">
        <v>381.89167022162286</v>
      </c>
      <c r="W53" s="104">
        <v>231.88748791772221</v>
      </c>
      <c r="DA53" s="132" t="s">
        <v>2459</v>
      </c>
    </row>
    <row r="54" spans="1:105" ht="12" customHeight="1" x14ac:dyDescent="0.25">
      <c r="A54" s="106" t="s">
        <v>122</v>
      </c>
      <c r="B54" s="101">
        <v>787.52909114003842</v>
      </c>
      <c r="C54" s="101">
        <v>747.22440980934812</v>
      </c>
      <c r="D54" s="101">
        <v>745.19105902491833</v>
      </c>
      <c r="E54" s="101">
        <v>753.46699308269729</v>
      </c>
      <c r="F54" s="101">
        <v>763.383073300099</v>
      </c>
      <c r="G54" s="101">
        <v>795.22436333435257</v>
      </c>
      <c r="H54" s="101">
        <v>812.21292152027388</v>
      </c>
      <c r="I54" s="101">
        <v>806.8760198331355</v>
      </c>
      <c r="J54" s="101">
        <v>750.64443374333871</v>
      </c>
      <c r="K54" s="101">
        <v>792.42890219776245</v>
      </c>
      <c r="L54" s="101">
        <v>792.30703627897299</v>
      </c>
      <c r="M54" s="101">
        <v>822.81856561962172</v>
      </c>
      <c r="N54" s="101">
        <v>819.81883460774679</v>
      </c>
      <c r="O54" s="101">
        <v>891.28644197042183</v>
      </c>
      <c r="P54" s="101">
        <v>893.60031332955884</v>
      </c>
      <c r="Q54" s="101">
        <v>970.76892446609827</v>
      </c>
      <c r="R54" s="101">
        <v>1056.8352549627182</v>
      </c>
      <c r="S54" s="101">
        <v>993.92266067650985</v>
      </c>
      <c r="T54" s="101">
        <v>1061.8052352839104</v>
      </c>
      <c r="U54" s="101">
        <v>1039.5481756188517</v>
      </c>
      <c r="V54" s="101">
        <v>1001.9978389946921</v>
      </c>
      <c r="W54" s="101">
        <v>1091.9302403986985</v>
      </c>
      <c r="DA54" s="131" t="s">
        <v>2460</v>
      </c>
    </row>
    <row r="55" spans="1:105" ht="12" customHeight="1" x14ac:dyDescent="0.25">
      <c r="A55" s="107" t="s">
        <v>121</v>
      </c>
      <c r="B55" s="104">
        <v>787.5290911400383</v>
      </c>
      <c r="C55" s="104">
        <v>747.2242965618758</v>
      </c>
      <c r="D55" s="104">
        <v>745.20814682642333</v>
      </c>
      <c r="E55" s="104">
        <v>753.47562083646039</v>
      </c>
      <c r="F55" s="104">
        <v>763.37555813188635</v>
      </c>
      <c r="G55" s="104">
        <v>795.15554657870314</v>
      </c>
      <c r="H55" s="104">
        <v>812.12180654534268</v>
      </c>
      <c r="I55" s="104">
        <v>806.63007975454025</v>
      </c>
      <c r="J55" s="104">
        <v>750.44511799306349</v>
      </c>
      <c r="K55" s="104">
        <v>791.98051442668054</v>
      </c>
      <c r="L55" s="104">
        <v>791.78450379999094</v>
      </c>
      <c r="M55" s="104">
        <v>822.62991615333772</v>
      </c>
      <c r="N55" s="104">
        <v>819.86258876469969</v>
      </c>
      <c r="O55" s="104">
        <v>891.6452444053416</v>
      </c>
      <c r="P55" s="104">
        <v>893.56175482258777</v>
      </c>
      <c r="Q55" s="104">
        <v>970.10807807064566</v>
      </c>
      <c r="R55" s="104">
        <v>1055.9417687578841</v>
      </c>
      <c r="S55" s="104">
        <v>992.71973091196458</v>
      </c>
      <c r="T55" s="104">
        <v>1060.9294932071393</v>
      </c>
      <c r="U55" s="104">
        <v>1039.6117166851689</v>
      </c>
      <c r="V55" s="104">
        <v>1001.6864469228022</v>
      </c>
      <c r="W55" s="104">
        <v>1092.0513923855897</v>
      </c>
      <c r="DA55" s="132" t="s">
        <v>2461</v>
      </c>
    </row>
    <row r="56" spans="1:105" ht="12" customHeight="1" x14ac:dyDescent="0.25">
      <c r="A56" s="108" t="s">
        <v>53</v>
      </c>
      <c r="B56" s="98">
        <v>473.15834289706117</v>
      </c>
      <c r="C56" s="98">
        <v>522.28553292223444</v>
      </c>
      <c r="D56" s="98">
        <v>510.45601105784027</v>
      </c>
      <c r="E56" s="98">
        <v>494.67061702433034</v>
      </c>
      <c r="F56" s="98">
        <v>504.11108866797991</v>
      </c>
      <c r="G56" s="98">
        <v>479.22008194055985</v>
      </c>
      <c r="H56" s="98">
        <v>507.108083496071</v>
      </c>
      <c r="I56" s="98">
        <v>497.13364861444501</v>
      </c>
      <c r="J56" s="98">
        <v>458.09686865342371</v>
      </c>
      <c r="K56" s="98">
        <v>486.98055850767315</v>
      </c>
      <c r="L56" s="98">
        <v>474.17418157723677</v>
      </c>
      <c r="M56" s="98">
        <v>484.21216007098258</v>
      </c>
      <c r="N56" s="98">
        <v>479.56153580149066</v>
      </c>
      <c r="O56" s="98">
        <v>549.17971916094075</v>
      </c>
      <c r="P56" s="98">
        <v>552.2315320476697</v>
      </c>
      <c r="Q56" s="98">
        <v>625.74884102997032</v>
      </c>
      <c r="R56" s="98">
        <v>714.27790775111805</v>
      </c>
      <c r="S56" s="98">
        <v>653.48122607247512</v>
      </c>
      <c r="T56" s="98">
        <v>727.02054209737878</v>
      </c>
      <c r="U56" s="98">
        <v>717.24134734882875</v>
      </c>
      <c r="V56" s="98">
        <v>687.61198977196864</v>
      </c>
      <c r="W56" s="98">
        <v>783.25860521372317</v>
      </c>
      <c r="DA56" s="63" t="s">
        <v>2462</v>
      </c>
    </row>
    <row r="57" spans="1:105" ht="12" customHeight="1" x14ac:dyDescent="0.25">
      <c r="A57" s="108" t="s">
        <v>52</v>
      </c>
      <c r="B57" s="98">
        <v>314.37074824297713</v>
      </c>
      <c r="C57" s="98">
        <v>224.93876363964134</v>
      </c>
      <c r="D57" s="98">
        <v>234.75213576858309</v>
      </c>
      <c r="E57" s="98">
        <v>258.80500381213017</v>
      </c>
      <c r="F57" s="98">
        <v>259.26446946390644</v>
      </c>
      <c r="G57" s="98">
        <v>315.93546463814334</v>
      </c>
      <c r="H57" s="98">
        <v>305.01372304927173</v>
      </c>
      <c r="I57" s="98">
        <v>309.4964311400953</v>
      </c>
      <c r="J57" s="98">
        <v>292.34824933963972</v>
      </c>
      <c r="K57" s="98">
        <v>304.99995591900739</v>
      </c>
      <c r="L57" s="98">
        <v>317.61032222275412</v>
      </c>
      <c r="M57" s="98">
        <v>338.41775608235497</v>
      </c>
      <c r="N57" s="98">
        <v>340.30105296320909</v>
      </c>
      <c r="O57" s="98">
        <v>342.46552524440068</v>
      </c>
      <c r="P57" s="98">
        <v>341.33022277491807</v>
      </c>
      <c r="Q57" s="98">
        <v>344.35923704067511</v>
      </c>
      <c r="R57" s="98">
        <v>341.66386100676613</v>
      </c>
      <c r="S57" s="98">
        <v>339.23850483948922</v>
      </c>
      <c r="T57" s="98">
        <v>333.90895110976044</v>
      </c>
      <c r="U57" s="98">
        <v>322.37036933634016</v>
      </c>
      <c r="V57" s="98">
        <v>314.07445715083367</v>
      </c>
      <c r="W57" s="98">
        <v>308.79278717186651</v>
      </c>
      <c r="DA57" s="63" t="s">
        <v>2463</v>
      </c>
    </row>
    <row r="58" spans="1:105" ht="12" customHeight="1" x14ac:dyDescent="0.25">
      <c r="A58" s="121" t="s">
        <v>54</v>
      </c>
      <c r="B58" s="122">
        <v>123.53654939631286</v>
      </c>
      <c r="C58" s="122">
        <v>122.7138138750922</v>
      </c>
      <c r="D58" s="122">
        <v>124.86445866731496</v>
      </c>
      <c r="E58" s="122">
        <v>129.74060333665207</v>
      </c>
      <c r="F58" s="122">
        <v>135.70000096452242</v>
      </c>
      <c r="G58" s="122">
        <v>142.31075550478417</v>
      </c>
      <c r="H58" s="122">
        <v>146.56987594999489</v>
      </c>
      <c r="I58" s="122">
        <v>145.89290964558535</v>
      </c>
      <c r="J58" s="122">
        <v>139.37122594793607</v>
      </c>
      <c r="K58" s="122">
        <v>153.78063494121628</v>
      </c>
      <c r="L58" s="122">
        <v>165.63910845931511</v>
      </c>
      <c r="M58" s="122">
        <v>166.73755957617306</v>
      </c>
      <c r="N58" s="122">
        <v>170.91122586284055</v>
      </c>
      <c r="O58" s="122">
        <v>188.03345271236745</v>
      </c>
      <c r="P58" s="122">
        <v>187.65502408126417</v>
      </c>
      <c r="Q58" s="122">
        <v>203.49145212097628</v>
      </c>
      <c r="R58" s="122">
        <v>203.55786767463928</v>
      </c>
      <c r="S58" s="122">
        <v>220.40254781777008</v>
      </c>
      <c r="T58" s="122">
        <v>232.83163273220654</v>
      </c>
      <c r="U58" s="122">
        <v>233.41172520524495</v>
      </c>
      <c r="V58" s="122">
        <v>235.48801362711495</v>
      </c>
      <c r="W58" s="122">
        <v>236.67521474941282</v>
      </c>
      <c r="DA58" s="130" t="s">
        <v>2464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2465</v>
      </c>
    </row>
    <row r="60" spans="1:105" ht="12" customHeight="1" x14ac:dyDescent="0.25">
      <c r="A60" s="109" t="s">
        <v>120</v>
      </c>
      <c r="B60" s="33">
        <v>123.53654939631286</v>
      </c>
      <c r="C60" s="33">
        <v>122.7138138750922</v>
      </c>
      <c r="D60" s="33">
        <v>124.86445866731496</v>
      </c>
      <c r="E60" s="33">
        <v>129.74060333665207</v>
      </c>
      <c r="F60" s="33">
        <v>135.70000096452242</v>
      </c>
      <c r="G60" s="33">
        <v>142.31075550478417</v>
      </c>
      <c r="H60" s="33">
        <v>146.56987594999489</v>
      </c>
      <c r="I60" s="33">
        <v>145.89290964558535</v>
      </c>
      <c r="J60" s="33">
        <v>139.37122594793607</v>
      </c>
      <c r="K60" s="33">
        <v>153.78063494121628</v>
      </c>
      <c r="L60" s="33">
        <v>165.63910845931511</v>
      </c>
      <c r="M60" s="33">
        <v>166.73755957617306</v>
      </c>
      <c r="N60" s="33">
        <v>170.91122586284055</v>
      </c>
      <c r="O60" s="33">
        <v>188.03345271236745</v>
      </c>
      <c r="P60" s="33">
        <v>187.65502408126417</v>
      </c>
      <c r="Q60" s="33">
        <v>203.49145212097628</v>
      </c>
      <c r="R60" s="33">
        <v>203.55786767463928</v>
      </c>
      <c r="S60" s="33">
        <v>220.40254781777008</v>
      </c>
      <c r="T60" s="33">
        <v>232.83163273220654</v>
      </c>
      <c r="U60" s="33">
        <v>233.41172520524495</v>
      </c>
      <c r="V60" s="33">
        <v>235.48801362711495</v>
      </c>
      <c r="W60" s="33">
        <v>236.67521474941282</v>
      </c>
      <c r="DA60" s="60" t="s">
        <v>2466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11404.172188426479</v>
      </c>
      <c r="C62" s="117">
        <f t="shared" si="21"/>
        <v>14033.141726899619</v>
      </c>
      <c r="D62" s="117">
        <f t="shared" si="21"/>
        <v>11052.81582881925</v>
      </c>
      <c r="E62" s="117">
        <f t="shared" si="21"/>
        <v>11523.137453603886</v>
      </c>
      <c r="F62" s="117">
        <f t="shared" si="21"/>
        <v>12968.429869663441</v>
      </c>
      <c r="G62" s="117">
        <f t="shared" si="21"/>
        <v>14285.224075314658</v>
      </c>
      <c r="H62" s="117">
        <f t="shared" si="21"/>
        <v>11183.379046300801</v>
      </c>
      <c r="I62" s="117">
        <f t="shared" si="21"/>
        <v>9333.0824517994934</v>
      </c>
      <c r="J62" s="117">
        <f t="shared" si="21"/>
        <v>14543.296114690813</v>
      </c>
      <c r="K62" s="117">
        <f t="shared" si="21"/>
        <v>16487.086339913112</v>
      </c>
      <c r="L62" s="117">
        <f t="shared" si="21"/>
        <v>18599.681072241987</v>
      </c>
      <c r="M62" s="117">
        <f t="shared" si="21"/>
        <v>13023.637328229741</v>
      </c>
      <c r="N62" s="117">
        <f t="shared" si="21"/>
        <v>14514.107427509029</v>
      </c>
      <c r="O62" s="117">
        <f t="shared" si="21"/>
        <v>14645.346550327833</v>
      </c>
      <c r="P62" s="117">
        <f t="shared" si="21"/>
        <v>14536.614119282343</v>
      </c>
      <c r="Q62" s="117">
        <f t="shared" si="21"/>
        <v>14927.947507485669</v>
      </c>
      <c r="R62" s="117">
        <f t="shared" ref="R62:V62" si="22">R63+R66+R68+R77</f>
        <v>17032.946819977016</v>
      </c>
      <c r="S62" s="117">
        <f t="shared" si="22"/>
        <v>14504.693539532704</v>
      </c>
      <c r="T62" s="117">
        <f t="shared" si="22"/>
        <v>14470.213809725406</v>
      </c>
      <c r="U62" s="117">
        <f t="shared" si="22"/>
        <v>16404.09102249601</v>
      </c>
      <c r="V62" s="117">
        <f t="shared" si="22"/>
        <v>9708.6187219822077</v>
      </c>
      <c r="W62" s="117">
        <f t="shared" ref="W62" si="23">W63+W66+W68+W77</f>
        <v>16903.641229530152</v>
      </c>
      <c r="DA62" s="129" t="s">
        <v>2467</v>
      </c>
    </row>
    <row r="63" spans="1:105" ht="12.95" customHeight="1" x14ac:dyDescent="0.25">
      <c r="A63" s="121" t="s">
        <v>57</v>
      </c>
      <c r="B63" s="122">
        <f t="shared" ref="B63:Q63" si="24">SUM(B64:B65)</f>
        <v>10529.717591246126</v>
      </c>
      <c r="C63" s="122">
        <f t="shared" si="24"/>
        <v>13046.384491657964</v>
      </c>
      <c r="D63" s="122">
        <f t="shared" si="24"/>
        <v>10266.658321439339</v>
      </c>
      <c r="E63" s="122">
        <f t="shared" si="24"/>
        <v>10717.833583321806</v>
      </c>
      <c r="F63" s="122">
        <f t="shared" si="24"/>
        <v>12039.6840508236</v>
      </c>
      <c r="G63" s="122">
        <f t="shared" si="24"/>
        <v>13317.005777859929</v>
      </c>
      <c r="H63" s="122">
        <f t="shared" si="24"/>
        <v>10404.741623572354</v>
      </c>
      <c r="I63" s="122">
        <f t="shared" si="24"/>
        <v>8661.4256721008769</v>
      </c>
      <c r="J63" s="122">
        <f t="shared" si="24"/>
        <v>13545.325783485376</v>
      </c>
      <c r="K63" s="122">
        <f t="shared" si="24"/>
        <v>15333.661933981566</v>
      </c>
      <c r="L63" s="122">
        <f t="shared" si="24"/>
        <v>17543.360886577299</v>
      </c>
      <c r="M63" s="122">
        <f t="shared" si="24"/>
        <v>12180.501808796564</v>
      </c>
      <c r="N63" s="122">
        <f t="shared" si="24"/>
        <v>13611.149466155995</v>
      </c>
      <c r="O63" s="122">
        <f t="shared" si="24"/>
        <v>13612.922683509663</v>
      </c>
      <c r="P63" s="122">
        <f t="shared" si="24"/>
        <v>13432.082772517584</v>
      </c>
      <c r="Q63" s="122">
        <f t="shared" si="24"/>
        <v>13705.850234974629</v>
      </c>
      <c r="R63" s="122">
        <f t="shared" ref="R63:V63" si="25">SUM(R64:R65)</f>
        <v>15632.590928019239</v>
      </c>
      <c r="S63" s="122">
        <f t="shared" si="25"/>
        <v>13347.87571616184</v>
      </c>
      <c r="T63" s="122">
        <f t="shared" si="25"/>
        <v>13213.019875567237</v>
      </c>
      <c r="U63" s="122">
        <f t="shared" si="25"/>
        <v>14937.553713364292</v>
      </c>
      <c r="V63" s="122">
        <f t="shared" si="25"/>
        <v>8826.500243636925</v>
      </c>
      <c r="W63" s="122">
        <f t="shared" ref="W63" si="26">SUM(W64:W65)</f>
        <v>15413.134373780053</v>
      </c>
      <c r="DA63" s="130" t="s">
        <v>2468</v>
      </c>
    </row>
    <row r="64" spans="1:105" ht="12" customHeight="1" x14ac:dyDescent="0.25">
      <c r="A64" s="97" t="s">
        <v>217</v>
      </c>
      <c r="B64" s="98">
        <v>10280.967174843547</v>
      </c>
      <c r="C64" s="98">
        <v>12746.00645098158</v>
      </c>
      <c r="D64" s="98">
        <v>10036.541254057098</v>
      </c>
      <c r="E64" s="98">
        <v>10483.117128535028</v>
      </c>
      <c r="F64" s="98">
        <v>11784.147292918655</v>
      </c>
      <c r="G64" s="98">
        <v>13036.8111048515</v>
      </c>
      <c r="H64" s="98">
        <v>10191.892769058</v>
      </c>
      <c r="I64" s="98">
        <v>8488.0660226121308</v>
      </c>
      <c r="J64" s="98">
        <v>13278.214015640619</v>
      </c>
      <c r="K64" s="98">
        <v>15037.045757135433</v>
      </c>
      <c r="L64" s="98">
        <v>17206.148717128057</v>
      </c>
      <c r="M64" s="98">
        <v>11952.236896549139</v>
      </c>
      <c r="N64" s="98">
        <v>13358.187516193177</v>
      </c>
      <c r="O64" s="98">
        <v>13366.2123917104</v>
      </c>
      <c r="P64" s="98">
        <v>13192.34688972205</v>
      </c>
      <c r="Q64" s="98">
        <v>13462.783325808159</v>
      </c>
      <c r="R64" s="98">
        <v>15356.002738958668</v>
      </c>
      <c r="S64" s="98">
        <v>13113.316756876964</v>
      </c>
      <c r="T64" s="98">
        <v>12982.223708337537</v>
      </c>
      <c r="U64" s="98">
        <v>14677.5504254644</v>
      </c>
      <c r="V64" s="98">
        <v>8675.042045441327</v>
      </c>
      <c r="W64" s="98">
        <v>15147.772352672304</v>
      </c>
      <c r="DA64" s="63" t="s">
        <v>2469</v>
      </c>
    </row>
    <row r="65" spans="1:105" ht="12" customHeight="1" x14ac:dyDescent="0.25">
      <c r="A65" s="97" t="s">
        <v>53</v>
      </c>
      <c r="B65" s="98">
        <v>248.75041640257902</v>
      </c>
      <c r="C65" s="98">
        <v>300.37804067638365</v>
      </c>
      <c r="D65" s="98">
        <v>230.11706738224129</v>
      </c>
      <c r="E65" s="98">
        <v>234.71645478677794</v>
      </c>
      <c r="F65" s="98">
        <v>255.53675790494498</v>
      </c>
      <c r="G65" s="98">
        <v>280.19467300842894</v>
      </c>
      <c r="H65" s="98">
        <v>212.84885451435414</v>
      </c>
      <c r="I65" s="98">
        <v>173.35964948874664</v>
      </c>
      <c r="J65" s="98">
        <v>267.11176784475668</v>
      </c>
      <c r="K65" s="98">
        <v>296.61617684613401</v>
      </c>
      <c r="L65" s="98">
        <v>337.21216944924277</v>
      </c>
      <c r="M65" s="98">
        <v>228.26491224742534</v>
      </c>
      <c r="N65" s="98">
        <v>252.96194996281935</v>
      </c>
      <c r="O65" s="98">
        <v>246.71029179926373</v>
      </c>
      <c r="P65" s="98">
        <v>239.73588279553385</v>
      </c>
      <c r="Q65" s="98">
        <v>243.06690916646997</v>
      </c>
      <c r="R65" s="98">
        <v>276.58818906056979</v>
      </c>
      <c r="S65" s="98">
        <v>234.55895928487541</v>
      </c>
      <c r="T65" s="98">
        <v>230.79616722970115</v>
      </c>
      <c r="U65" s="98">
        <v>260.00328789989118</v>
      </c>
      <c r="V65" s="98">
        <v>151.45819819559736</v>
      </c>
      <c r="W65" s="98">
        <v>265.36202110774798</v>
      </c>
      <c r="DA65" s="63" t="s">
        <v>2470</v>
      </c>
    </row>
    <row r="66" spans="1:105" ht="12.95" customHeight="1" x14ac:dyDescent="0.25">
      <c r="A66" s="121" t="s">
        <v>92</v>
      </c>
      <c r="B66" s="122">
        <f t="shared" ref="B66:W66" si="27">B67</f>
        <v>0.67436034892825247</v>
      </c>
      <c r="C66" s="122">
        <f t="shared" si="27"/>
        <v>0.74290597987531315</v>
      </c>
      <c r="D66" s="122">
        <f t="shared" si="27"/>
        <v>0.9144076105583453</v>
      </c>
      <c r="E66" s="122">
        <f t="shared" si="27"/>
        <v>0.92622228479558655</v>
      </c>
      <c r="F66" s="122">
        <f t="shared" si="27"/>
        <v>0.85178956934943517</v>
      </c>
      <c r="G66" s="122">
        <f t="shared" si="27"/>
        <v>0.69877200007147555</v>
      </c>
      <c r="H66" s="122">
        <f t="shared" si="27"/>
        <v>0.50226888953963311</v>
      </c>
      <c r="I66" s="122">
        <f t="shared" si="27"/>
        <v>0.57802084847846325</v>
      </c>
      <c r="J66" s="122">
        <f t="shared" si="27"/>
        <v>0.67142207983347069</v>
      </c>
      <c r="K66" s="122">
        <f t="shared" si="27"/>
        <v>1.2111355293052912</v>
      </c>
      <c r="L66" s="122">
        <f t="shared" si="27"/>
        <v>2.0740612061393837</v>
      </c>
      <c r="M66" s="122">
        <f t="shared" si="27"/>
        <v>2.7773187802321329</v>
      </c>
      <c r="N66" s="122">
        <f t="shared" si="27"/>
        <v>3.3377540005467354</v>
      </c>
      <c r="O66" s="122">
        <f t="shared" si="27"/>
        <v>3.4756301417445563</v>
      </c>
      <c r="P66" s="122">
        <f t="shared" si="27"/>
        <v>3.3472670595987251</v>
      </c>
      <c r="Q66" s="122">
        <f t="shared" si="27"/>
        <v>2.6794056158623816</v>
      </c>
      <c r="R66" s="122">
        <f t="shared" si="27"/>
        <v>2.1721374347668392</v>
      </c>
      <c r="S66" s="122">
        <f t="shared" si="27"/>
        <v>1.5934825695709398</v>
      </c>
      <c r="T66" s="122">
        <f t="shared" si="27"/>
        <v>1.1365990432484754</v>
      </c>
      <c r="U66" s="122">
        <f t="shared" si="27"/>
        <v>0.83606111546466633</v>
      </c>
      <c r="V66" s="122">
        <f t="shared" si="27"/>
        <v>0.91709796085145856</v>
      </c>
      <c r="W66" s="122">
        <f t="shared" si="27"/>
        <v>0.78357311902188453</v>
      </c>
      <c r="DA66" s="130" t="s">
        <v>2471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0.67436034892825247</v>
      </c>
      <c r="C67" s="98">
        <f>IF(RES_hhdet_tes!C67=0,0,RES_hhdet_tes!C67*1000*11630/RES_hhdet_num!C62)</f>
        <v>0.74290597987531315</v>
      </c>
      <c r="D67" s="98">
        <f>IF(RES_hhdet_tes!D67=0,0,RES_hhdet_tes!D67*1000*11630/RES_hhdet_num!D62)</f>
        <v>0.9144076105583453</v>
      </c>
      <c r="E67" s="98">
        <f>IF(RES_hhdet_tes!E67=0,0,RES_hhdet_tes!E67*1000*11630/RES_hhdet_num!E62)</f>
        <v>0.92622228479558655</v>
      </c>
      <c r="F67" s="98">
        <f>IF(RES_hhdet_tes!F67=0,0,RES_hhdet_tes!F67*1000*11630/RES_hhdet_num!F62)</f>
        <v>0.85178956934943517</v>
      </c>
      <c r="G67" s="98">
        <f>IF(RES_hhdet_tes!G67=0,0,RES_hhdet_tes!G67*1000*11630/RES_hhdet_num!G62)</f>
        <v>0.69877200007147555</v>
      </c>
      <c r="H67" s="98">
        <f>IF(RES_hhdet_tes!H67=0,0,RES_hhdet_tes!H67*1000*11630/RES_hhdet_num!H62)</f>
        <v>0.50226888953963311</v>
      </c>
      <c r="I67" s="98">
        <f>IF(RES_hhdet_tes!I67=0,0,RES_hhdet_tes!I67*1000*11630/RES_hhdet_num!I62)</f>
        <v>0.57802084847846325</v>
      </c>
      <c r="J67" s="98">
        <f>IF(RES_hhdet_tes!J67=0,0,RES_hhdet_tes!J67*1000*11630/RES_hhdet_num!J62)</f>
        <v>0.67142207983347069</v>
      </c>
      <c r="K67" s="98">
        <f>IF(RES_hhdet_tes!K67=0,0,RES_hhdet_tes!K67*1000*11630/RES_hhdet_num!K62)</f>
        <v>1.2111355293052912</v>
      </c>
      <c r="L67" s="98">
        <f>IF(RES_hhdet_tes!L67=0,0,RES_hhdet_tes!L67*1000*11630/RES_hhdet_num!L62)</f>
        <v>2.0740612061393837</v>
      </c>
      <c r="M67" s="98">
        <f>IF(RES_hhdet_tes!M67=0,0,RES_hhdet_tes!M67*1000*11630/RES_hhdet_num!M62)</f>
        <v>2.7773187802321329</v>
      </c>
      <c r="N67" s="98">
        <f>IF(RES_hhdet_tes!N67=0,0,RES_hhdet_tes!N67*1000*11630/RES_hhdet_num!N62)</f>
        <v>3.3377540005467354</v>
      </c>
      <c r="O67" s="98">
        <f>IF(RES_hhdet_tes!O67=0,0,RES_hhdet_tes!O67*1000*11630/RES_hhdet_num!O62)</f>
        <v>3.4756301417445563</v>
      </c>
      <c r="P67" s="98">
        <f>IF(RES_hhdet_tes!P67=0,0,RES_hhdet_tes!P67*1000*11630/RES_hhdet_num!P62)</f>
        <v>3.3472670595987251</v>
      </c>
      <c r="Q67" s="98">
        <f>IF(RES_hhdet_tes!Q67=0,0,RES_hhdet_tes!Q67*1000*11630/RES_hhdet_num!Q62)</f>
        <v>2.6794056158623816</v>
      </c>
      <c r="R67" s="98">
        <f>IF(RES_hhdet_tes!R67=0,0,RES_hhdet_tes!R67*1000*11630/RES_hhdet_num!R62)</f>
        <v>2.1721374347668392</v>
      </c>
      <c r="S67" s="98">
        <f>IF(RES_hhdet_tes!S67=0,0,RES_hhdet_tes!S67*1000*11630/RES_hhdet_num!S62)</f>
        <v>1.5934825695709398</v>
      </c>
      <c r="T67" s="98">
        <f>IF(RES_hhdet_tes!T67=0,0,RES_hhdet_tes!T67*1000*11630/RES_hhdet_num!T62)</f>
        <v>1.1365990432484754</v>
      </c>
      <c r="U67" s="98">
        <f>IF(RES_hhdet_tes!U67=0,0,RES_hhdet_tes!U67*1000*11630/RES_hhdet_num!U62)</f>
        <v>0.83606111546466633</v>
      </c>
      <c r="V67" s="98">
        <f>IF(RES_hhdet_tes!V67=0,0,RES_hhdet_tes!V67*1000*11630/RES_hhdet_num!V62)</f>
        <v>0.91709796085145856</v>
      </c>
      <c r="W67" s="98">
        <f>IF(RES_hhdet_tes!W67=0,0,RES_hhdet_tes!W67*1000*11630/RES_hhdet_num!W62)</f>
        <v>0.78357311902188453</v>
      </c>
      <c r="DA67" s="63" t="s">
        <v>2472</v>
      </c>
    </row>
    <row r="68" spans="1:105" ht="12" customHeight="1" x14ac:dyDescent="0.25">
      <c r="A68" s="121" t="s">
        <v>55</v>
      </c>
      <c r="B68" s="122">
        <v>754.29354631622789</v>
      </c>
      <c r="C68" s="122">
        <v>848.10255935587952</v>
      </c>
      <c r="D68" s="122">
        <v>673.09076129587356</v>
      </c>
      <c r="E68" s="122">
        <v>686.04281206529038</v>
      </c>
      <c r="F68" s="122">
        <v>787.87508516669857</v>
      </c>
      <c r="G68" s="122">
        <v>820.91016563377764</v>
      </c>
      <c r="H68" s="122">
        <v>657.05327218060165</v>
      </c>
      <c r="I68" s="122">
        <v>566.41747268811719</v>
      </c>
      <c r="J68" s="122">
        <v>842.66701958245505</v>
      </c>
      <c r="K68" s="122">
        <v>966.85052350036381</v>
      </c>
      <c r="L68" s="122">
        <v>871.18266483585023</v>
      </c>
      <c r="M68" s="122">
        <v>697.32624270425038</v>
      </c>
      <c r="N68" s="122">
        <v>744.82185862823269</v>
      </c>
      <c r="O68" s="122">
        <v>849.44743932062897</v>
      </c>
      <c r="P68" s="122">
        <v>911.4470431482174</v>
      </c>
      <c r="Q68" s="122">
        <v>1009.7527132943425</v>
      </c>
      <c r="R68" s="122">
        <v>1173.1736466543409</v>
      </c>
      <c r="S68" s="122">
        <v>945.15423540074153</v>
      </c>
      <c r="T68" s="122">
        <v>1027.9984699311963</v>
      </c>
      <c r="U68" s="122">
        <v>1201.0969465000605</v>
      </c>
      <c r="V68" s="122">
        <v>713.96471129508723</v>
      </c>
      <c r="W68" s="122">
        <v>1226.9443068101464</v>
      </c>
      <c r="DA68" s="130" t="s">
        <v>2473</v>
      </c>
    </row>
    <row r="69" spans="1:105" ht="12" customHeight="1" x14ac:dyDescent="0.25">
      <c r="A69" s="97" t="s">
        <v>134</v>
      </c>
      <c r="B69" s="98">
        <v>753.06627845876392</v>
      </c>
      <c r="C69" s="98">
        <v>851.83328952872955</v>
      </c>
      <c r="D69" s="98">
        <v>670.42799311558235</v>
      </c>
      <c r="E69" s="98">
        <v>683.55958748595924</v>
      </c>
      <c r="F69" s="98">
        <v>788.77511664194469</v>
      </c>
      <c r="G69" s="98">
        <v>821.82047326791769</v>
      </c>
      <c r="H69" s="98">
        <v>651.42170963607975</v>
      </c>
      <c r="I69" s="98">
        <v>557.7587883313405</v>
      </c>
      <c r="J69" s="98">
        <v>846.09338859367335</v>
      </c>
      <c r="K69" s="98">
        <v>973.29655895546512</v>
      </c>
      <c r="L69" s="98">
        <v>874.17467336620768</v>
      </c>
      <c r="M69" s="98">
        <v>692.92355548434648</v>
      </c>
      <c r="N69" s="98">
        <v>742.19927647264046</v>
      </c>
      <c r="O69" s="98">
        <v>847.90151159010691</v>
      </c>
      <c r="P69" s="98">
        <v>912.10227401503312</v>
      </c>
      <c r="Q69" s="98">
        <v>1011.34815353519</v>
      </c>
      <c r="R69" s="98">
        <v>1177.5618199602268</v>
      </c>
      <c r="S69" s="98">
        <v>943.64537208829188</v>
      </c>
      <c r="T69" s="98">
        <v>1026.8875295224909</v>
      </c>
      <c r="U69" s="98">
        <v>1206.4991772890337</v>
      </c>
      <c r="V69" s="98">
        <v>702.9361812252813</v>
      </c>
      <c r="W69" s="98">
        <v>1231.033497816662</v>
      </c>
      <c r="DA69" s="63" t="s">
        <v>2474</v>
      </c>
    </row>
    <row r="70" spans="1:105" ht="12" customHeight="1" x14ac:dyDescent="0.25">
      <c r="A70" s="97" t="s">
        <v>133</v>
      </c>
      <c r="B70" s="98">
        <v>753.06627845876392</v>
      </c>
      <c r="C70" s="98">
        <v>851.77631142283371</v>
      </c>
      <c r="D70" s="98">
        <v>670.37318025655156</v>
      </c>
      <c r="E70" s="98">
        <v>683.49499698876093</v>
      </c>
      <c r="F70" s="98">
        <v>788.69190757140598</v>
      </c>
      <c r="G70" s="98">
        <v>821.73418617588959</v>
      </c>
      <c r="H70" s="98">
        <v>651.3846690766768</v>
      </c>
      <c r="I70" s="98">
        <v>557.7746550722029</v>
      </c>
      <c r="J70" s="98">
        <v>844.89431891811535</v>
      </c>
      <c r="K70" s="98">
        <v>972.17752971644074</v>
      </c>
      <c r="L70" s="98">
        <v>873.39391234166931</v>
      </c>
      <c r="M70" s="98">
        <v>692.45291429127815</v>
      </c>
      <c r="N70" s="98">
        <v>741.86833160484014</v>
      </c>
      <c r="O70" s="98">
        <v>847.70795578775903</v>
      </c>
      <c r="P70" s="98">
        <v>912.13597216866629</v>
      </c>
      <c r="Q70" s="98">
        <v>1011.2518619019876</v>
      </c>
      <c r="R70" s="98">
        <v>1177.5208547706804</v>
      </c>
      <c r="S70" s="98">
        <v>943.43961588487912</v>
      </c>
      <c r="T70" s="98">
        <v>1026.4778715676318</v>
      </c>
      <c r="U70" s="98">
        <v>1206.0018337797198</v>
      </c>
      <c r="V70" s="98">
        <v>702.65342138958158</v>
      </c>
      <c r="W70" s="98">
        <v>1230.6023194870331</v>
      </c>
      <c r="DA70" s="63" t="s">
        <v>2475</v>
      </c>
    </row>
    <row r="71" spans="1:105" ht="12" customHeight="1" x14ac:dyDescent="0.25">
      <c r="A71" s="100" t="s">
        <v>217</v>
      </c>
      <c r="B71" s="101">
        <v>452.4154311746961</v>
      </c>
      <c r="C71" s="101">
        <v>595.43327557696989</v>
      </c>
      <c r="D71" s="101">
        <v>459.2439274118309</v>
      </c>
      <c r="E71" s="101">
        <v>448.78437480802427</v>
      </c>
      <c r="F71" s="101">
        <v>520.93481162090279</v>
      </c>
      <c r="G71" s="101">
        <v>495.3762749376333</v>
      </c>
      <c r="H71" s="101">
        <v>406.80212165289151</v>
      </c>
      <c r="I71" s="101">
        <v>343.57308516930544</v>
      </c>
      <c r="J71" s="101">
        <v>516.02338078174171</v>
      </c>
      <c r="K71" s="101">
        <v>598.32544549775685</v>
      </c>
      <c r="L71" s="101">
        <v>523.41790526948125</v>
      </c>
      <c r="M71" s="101">
        <v>407.86618710057019</v>
      </c>
      <c r="N71" s="101">
        <v>434.21298333261319</v>
      </c>
      <c r="O71" s="101">
        <v>522.40948624856253</v>
      </c>
      <c r="P71" s="101">
        <v>563.9303358124846</v>
      </c>
      <c r="Q71" s="101">
        <v>652.50651518766665</v>
      </c>
      <c r="R71" s="101">
        <v>796.74504859339538</v>
      </c>
      <c r="S71" s="101">
        <v>621.24669615561641</v>
      </c>
      <c r="T71" s="101">
        <v>703.66458444901002</v>
      </c>
      <c r="U71" s="101">
        <v>832.36655704796283</v>
      </c>
      <c r="V71" s="101">
        <v>482.51311959045091</v>
      </c>
      <c r="W71" s="101">
        <v>882.91462482005113</v>
      </c>
      <c r="DA71" s="131" t="s">
        <v>2476</v>
      </c>
    </row>
    <row r="72" spans="1:105" ht="12" customHeight="1" x14ac:dyDescent="0.25">
      <c r="A72" s="103" t="s">
        <v>52</v>
      </c>
      <c r="B72" s="104">
        <v>300.65084728406788</v>
      </c>
      <c r="C72" s="104">
        <v>256.34303584586388</v>
      </c>
      <c r="D72" s="104">
        <v>211.12925284472064</v>
      </c>
      <c r="E72" s="104">
        <v>234.71062218073658</v>
      </c>
      <c r="F72" s="104">
        <v>267.75709595050324</v>
      </c>
      <c r="G72" s="104">
        <v>326.35791123825641</v>
      </c>
      <c r="H72" s="104">
        <v>244.58254742378529</v>
      </c>
      <c r="I72" s="104">
        <v>214.20156990289757</v>
      </c>
      <c r="J72" s="104">
        <v>328.87093813637364</v>
      </c>
      <c r="K72" s="104">
        <v>373.8520842186839</v>
      </c>
      <c r="L72" s="104">
        <v>349.976007072188</v>
      </c>
      <c r="M72" s="104">
        <v>284.58672719070802</v>
      </c>
      <c r="N72" s="104">
        <v>307.65534827222695</v>
      </c>
      <c r="O72" s="104">
        <v>325.29846953919633</v>
      </c>
      <c r="P72" s="104">
        <v>348.20563635618169</v>
      </c>
      <c r="Q72" s="104">
        <v>358.74534671432099</v>
      </c>
      <c r="R72" s="104">
        <v>380.77580617728501</v>
      </c>
      <c r="S72" s="104">
        <v>322.19291972926288</v>
      </c>
      <c r="T72" s="104">
        <v>322.81328711862193</v>
      </c>
      <c r="U72" s="104">
        <v>373.63527673175702</v>
      </c>
      <c r="V72" s="104">
        <v>220.14030179913075</v>
      </c>
      <c r="W72" s="104">
        <v>347.68769466698188</v>
      </c>
      <c r="DA72" s="132" t="s">
        <v>2477</v>
      </c>
    </row>
    <row r="73" spans="1:105" ht="12" customHeight="1" x14ac:dyDescent="0.25">
      <c r="A73" s="106" t="s">
        <v>122</v>
      </c>
      <c r="B73" s="101">
        <v>787.5290911400383</v>
      </c>
      <c r="C73" s="101">
        <v>747.2190486173256</v>
      </c>
      <c r="D73" s="101">
        <v>745.1791363425649</v>
      </c>
      <c r="E73" s="101">
        <v>753.45163232799052</v>
      </c>
      <c r="F73" s="101">
        <v>763.37141338352069</v>
      </c>
      <c r="G73" s="101">
        <v>795.9241599685156</v>
      </c>
      <c r="H73" s="101">
        <v>812.28168373938763</v>
      </c>
      <c r="I73" s="101">
        <v>806.15725999705205</v>
      </c>
      <c r="J73" s="101">
        <v>747.9450041871678</v>
      </c>
      <c r="K73" s="101">
        <v>788.36290622285435</v>
      </c>
      <c r="L73" s="101">
        <v>788.42475510085012</v>
      </c>
      <c r="M73" s="101">
        <v>819.15352117454586</v>
      </c>
      <c r="N73" s="101">
        <v>817.5401424566237</v>
      </c>
      <c r="O73" s="101">
        <v>892.32727331283957</v>
      </c>
      <c r="P73" s="101">
        <v>892.7984150544836</v>
      </c>
      <c r="Q73" s="101">
        <v>965.28221042754853</v>
      </c>
      <c r="R73" s="101">
        <v>1051.0758261138055</v>
      </c>
      <c r="S73" s="101">
        <v>987.32414365175566</v>
      </c>
      <c r="T73" s="101">
        <v>1058.8522890309659</v>
      </c>
      <c r="U73" s="101">
        <v>1053.2569289728144</v>
      </c>
      <c r="V73" s="101">
        <v>1024.6119308149741</v>
      </c>
      <c r="W73" s="101">
        <v>1109.1281719728875</v>
      </c>
      <c r="DA73" s="131" t="s">
        <v>2478</v>
      </c>
    </row>
    <row r="74" spans="1:105" ht="12" customHeight="1" x14ac:dyDescent="0.25">
      <c r="A74" s="107" t="s">
        <v>121</v>
      </c>
      <c r="B74" s="104">
        <v>787.52909114003842</v>
      </c>
      <c r="C74" s="104">
        <v>747.21588960954239</v>
      </c>
      <c r="D74" s="104">
        <v>745.19149370627849</v>
      </c>
      <c r="E74" s="104">
        <v>753.45277027829843</v>
      </c>
      <c r="F74" s="104">
        <v>763.3511015367618</v>
      </c>
      <c r="G74" s="104">
        <v>795.92044108104108</v>
      </c>
      <c r="H74" s="104">
        <v>812.16624118874608</v>
      </c>
      <c r="I74" s="104">
        <v>805.04389744392677</v>
      </c>
      <c r="J74" s="104">
        <v>747.66240462390579</v>
      </c>
      <c r="K74" s="104">
        <v>788.7631748136497</v>
      </c>
      <c r="L74" s="104">
        <v>788.87143637113104</v>
      </c>
      <c r="M74" s="104">
        <v>820.18705130774663</v>
      </c>
      <c r="N74" s="104">
        <v>818.79703670369247</v>
      </c>
      <c r="O74" s="104">
        <v>893.68985758348981</v>
      </c>
      <c r="P74" s="104">
        <v>894.34566275178395</v>
      </c>
      <c r="Q74" s="104">
        <v>964.07068387612242</v>
      </c>
      <c r="R74" s="104">
        <v>1048.7384224045231</v>
      </c>
      <c r="S74" s="104">
        <v>985.55645579684131</v>
      </c>
      <c r="T74" s="104">
        <v>1057.3797525119937</v>
      </c>
      <c r="U74" s="104">
        <v>1051.286104210239</v>
      </c>
      <c r="V74" s="104">
        <v>1021.767361104326</v>
      </c>
      <c r="W74" s="104">
        <v>1106.4491337085592</v>
      </c>
      <c r="DA74" s="132" t="s">
        <v>2479</v>
      </c>
    </row>
    <row r="75" spans="1:105" ht="12" customHeight="1" x14ac:dyDescent="0.25">
      <c r="A75" s="108" t="s">
        <v>53</v>
      </c>
      <c r="B75" s="98">
        <v>473.15834289706129</v>
      </c>
      <c r="C75" s="98">
        <v>522.27965673539211</v>
      </c>
      <c r="D75" s="98">
        <v>510.44460392908434</v>
      </c>
      <c r="E75" s="98">
        <v>494.65561521220417</v>
      </c>
      <c r="F75" s="98">
        <v>504.09493824154561</v>
      </c>
      <c r="G75" s="98">
        <v>479.68106445858837</v>
      </c>
      <c r="H75" s="98">
        <v>507.13582953942972</v>
      </c>
      <c r="I75" s="98">
        <v>496.15606964828135</v>
      </c>
      <c r="J75" s="98">
        <v>456.39820708549956</v>
      </c>
      <c r="K75" s="98">
        <v>485.00224993426474</v>
      </c>
      <c r="L75" s="98">
        <v>472.4296395240271</v>
      </c>
      <c r="M75" s="98">
        <v>482.77425361946882</v>
      </c>
      <c r="N75" s="98">
        <v>478.93826332893764</v>
      </c>
      <c r="O75" s="98">
        <v>550.43903176089441</v>
      </c>
      <c r="P75" s="98">
        <v>552.71599624321959</v>
      </c>
      <c r="Q75" s="98">
        <v>621.85454048195561</v>
      </c>
      <c r="R75" s="98">
        <v>709.4052989441592</v>
      </c>
      <c r="S75" s="98">
        <v>648.7658309219978</v>
      </c>
      <c r="T75" s="98">
        <v>724.58802002968855</v>
      </c>
      <c r="U75" s="98">
        <v>725.29565580223152</v>
      </c>
      <c r="V75" s="98">
        <v>701.39662008139885</v>
      </c>
      <c r="W75" s="98">
        <v>793.58518404095412</v>
      </c>
      <c r="DA75" s="63" t="s">
        <v>2480</v>
      </c>
    </row>
    <row r="76" spans="1:105" ht="12" customHeight="1" x14ac:dyDescent="0.25">
      <c r="A76" s="108" t="s">
        <v>52</v>
      </c>
      <c r="B76" s="98">
        <v>314.37074824297719</v>
      </c>
      <c r="C76" s="98">
        <v>224.93623287415022</v>
      </c>
      <c r="D76" s="98">
        <v>234.74688977719416</v>
      </c>
      <c r="E76" s="98">
        <v>258.79715506609421</v>
      </c>
      <c r="F76" s="98">
        <v>259.25616329521614</v>
      </c>
      <c r="G76" s="98">
        <v>316.23937662245271</v>
      </c>
      <c r="H76" s="98">
        <v>305.03041164931619</v>
      </c>
      <c r="I76" s="98">
        <v>308.88782779564542</v>
      </c>
      <c r="J76" s="98">
        <v>291.26419753840628</v>
      </c>
      <c r="K76" s="98">
        <v>303.76092487938485</v>
      </c>
      <c r="L76" s="98">
        <v>316.441796847104</v>
      </c>
      <c r="M76" s="98">
        <v>337.41279768827786</v>
      </c>
      <c r="N76" s="98">
        <v>339.85877337475478</v>
      </c>
      <c r="O76" s="98">
        <v>343.25082582259552</v>
      </c>
      <c r="P76" s="98">
        <v>341.62966650856441</v>
      </c>
      <c r="Q76" s="98">
        <v>342.21614339416675</v>
      </c>
      <c r="R76" s="98">
        <v>339.33312346036399</v>
      </c>
      <c r="S76" s="98">
        <v>336.79062487484327</v>
      </c>
      <c r="T76" s="98">
        <v>332.79173248230529</v>
      </c>
      <c r="U76" s="98">
        <v>325.99044840800764</v>
      </c>
      <c r="V76" s="98">
        <v>320.37074102292701</v>
      </c>
      <c r="W76" s="98">
        <v>312.86394966760497</v>
      </c>
      <c r="DA76" s="63" t="s">
        <v>2481</v>
      </c>
    </row>
    <row r="77" spans="1:105" ht="12" customHeight="1" x14ac:dyDescent="0.25">
      <c r="A77" s="121" t="s">
        <v>54</v>
      </c>
      <c r="B77" s="122">
        <v>119.48669051519559</v>
      </c>
      <c r="C77" s="122">
        <v>137.91176990590009</v>
      </c>
      <c r="D77" s="122">
        <v>112.15233847347878</v>
      </c>
      <c r="E77" s="122">
        <v>118.33483593199401</v>
      </c>
      <c r="F77" s="122">
        <v>140.0189441037931</v>
      </c>
      <c r="G77" s="122">
        <v>146.60935982088054</v>
      </c>
      <c r="H77" s="122">
        <v>121.08188165830623</v>
      </c>
      <c r="I77" s="122">
        <v>104.66128616201958</v>
      </c>
      <c r="J77" s="122">
        <v>154.63188954314933</v>
      </c>
      <c r="K77" s="122">
        <v>185.36274690187727</v>
      </c>
      <c r="L77" s="122">
        <v>183.06345962269782</v>
      </c>
      <c r="M77" s="122">
        <v>143.03195794869524</v>
      </c>
      <c r="N77" s="122">
        <v>154.79834872425411</v>
      </c>
      <c r="O77" s="122">
        <v>179.50079735579703</v>
      </c>
      <c r="P77" s="122">
        <v>189.73703655694391</v>
      </c>
      <c r="Q77" s="122">
        <v>209.6651536008348</v>
      </c>
      <c r="R77" s="122">
        <v>225.01010786866905</v>
      </c>
      <c r="S77" s="122">
        <v>210.07010540055063</v>
      </c>
      <c r="T77" s="122">
        <v>228.05886518372429</v>
      </c>
      <c r="U77" s="122">
        <v>264.60430151619454</v>
      </c>
      <c r="V77" s="122">
        <v>167.23666908934388</v>
      </c>
      <c r="W77" s="122">
        <v>262.77897582092851</v>
      </c>
      <c r="DA77" s="130" t="s">
        <v>2482</v>
      </c>
    </row>
    <row r="78" spans="1:105" ht="12" customHeight="1" x14ac:dyDescent="0.25">
      <c r="A78" s="97" t="s">
        <v>192</v>
      </c>
      <c r="B78" s="98">
        <v>119.28148532204946</v>
      </c>
      <c r="C78" s="98">
        <v>138.71691697258836</v>
      </c>
      <c r="D78" s="98">
        <v>111.43686268392251</v>
      </c>
      <c r="E78" s="98">
        <v>117.64962515932902</v>
      </c>
      <c r="F78" s="98">
        <v>140.29508120982754</v>
      </c>
      <c r="G78" s="98">
        <v>146.90093581575027</v>
      </c>
      <c r="H78" s="98">
        <v>119.20549326826827</v>
      </c>
      <c r="I78" s="98">
        <v>101.41347288702789</v>
      </c>
      <c r="J78" s="98">
        <v>155.89366326340581</v>
      </c>
      <c r="K78" s="98">
        <v>188.01391677382577</v>
      </c>
      <c r="L78" s="98">
        <v>184.56926774792842</v>
      </c>
      <c r="M78" s="98">
        <v>140.98127067890837</v>
      </c>
      <c r="N78" s="98">
        <v>153.42199308149219</v>
      </c>
      <c r="O78" s="98">
        <v>178.78857073545689</v>
      </c>
      <c r="P78" s="98">
        <v>189.9092255312363</v>
      </c>
      <c r="Q78" s="98">
        <v>210.16511635164397</v>
      </c>
      <c r="R78" s="98">
        <v>226.7230521120909</v>
      </c>
      <c r="S78" s="98">
        <v>209.27347332208043</v>
      </c>
      <c r="T78" s="98">
        <v>227.69990264367885</v>
      </c>
      <c r="U78" s="98">
        <v>266.92533461804379</v>
      </c>
      <c r="V78" s="98">
        <v>162.1517587910507</v>
      </c>
      <c r="W78" s="98">
        <v>264.68737212428709</v>
      </c>
      <c r="DA78" s="63" t="s">
        <v>2483</v>
      </c>
    </row>
    <row r="79" spans="1:105" ht="12" customHeight="1" x14ac:dyDescent="0.25">
      <c r="A79" s="109" t="s">
        <v>120</v>
      </c>
      <c r="B79" s="33">
        <v>123.53654939631289</v>
      </c>
      <c r="C79" s="33">
        <v>122.71381387509221</v>
      </c>
      <c r="D79" s="33">
        <v>124.86445866731496</v>
      </c>
      <c r="E79" s="33">
        <v>129.74060333665207</v>
      </c>
      <c r="F79" s="33">
        <v>135.70000096452245</v>
      </c>
      <c r="G79" s="33">
        <v>142.31075550478414</v>
      </c>
      <c r="H79" s="33">
        <v>146.56987594999489</v>
      </c>
      <c r="I79" s="33">
        <v>145.89290964558526</v>
      </c>
      <c r="J79" s="33">
        <v>139.37122594793607</v>
      </c>
      <c r="K79" s="33">
        <v>153.78063494121625</v>
      </c>
      <c r="L79" s="33">
        <v>165.63910845931511</v>
      </c>
      <c r="M79" s="33">
        <v>166.73755957617297</v>
      </c>
      <c r="N79" s="33">
        <v>170.91122586284078</v>
      </c>
      <c r="O79" s="33">
        <v>188.03345271236773</v>
      </c>
      <c r="P79" s="33">
        <v>187.65502408126437</v>
      </c>
      <c r="Q79" s="33">
        <v>203.49145212097559</v>
      </c>
      <c r="R79" s="33">
        <v>203.55786767463863</v>
      </c>
      <c r="S79" s="33">
        <v>220.40254781777006</v>
      </c>
      <c r="T79" s="33">
        <v>232.83163273220691</v>
      </c>
      <c r="U79" s="33">
        <v>233.41172520524506</v>
      </c>
      <c r="V79" s="33">
        <v>235.48801362711404</v>
      </c>
      <c r="W79" s="33">
        <v>236.67521474941219</v>
      </c>
      <c r="DA79" s="60" t="s">
        <v>2484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12357.041918095147</v>
      </c>
      <c r="C81" s="117">
        <f t="shared" si="28"/>
        <v>11859.488776043774</v>
      </c>
      <c r="D81" s="117">
        <f t="shared" si="28"/>
        <v>12261.201284217203</v>
      </c>
      <c r="E81" s="117">
        <f t="shared" si="28"/>
        <v>12662.290377120571</v>
      </c>
      <c r="F81" s="117">
        <f t="shared" si="28"/>
        <v>12586.090272710944</v>
      </c>
      <c r="G81" s="117">
        <f t="shared" si="28"/>
        <v>13930.360254380832</v>
      </c>
      <c r="H81" s="117">
        <f t="shared" si="28"/>
        <v>13286.057132751948</v>
      </c>
      <c r="I81" s="117">
        <f t="shared" si="28"/>
        <v>13296.807406849621</v>
      </c>
      <c r="J81" s="117">
        <f t="shared" si="28"/>
        <v>13621.548433504984</v>
      </c>
      <c r="K81" s="117">
        <f t="shared" si="28"/>
        <v>12973.305600014135</v>
      </c>
      <c r="L81" s="117">
        <f t="shared" si="28"/>
        <v>11932.276725185413</v>
      </c>
      <c r="M81" s="117">
        <f t="shared" si="28"/>
        <v>18405.481283689463</v>
      </c>
      <c r="N81" s="117">
        <f t="shared" si="28"/>
        <v>17743.859116129977</v>
      </c>
      <c r="O81" s="117">
        <f t="shared" si="28"/>
        <v>14739.428375327912</v>
      </c>
      <c r="P81" s="117">
        <f t="shared" si="28"/>
        <v>14234.201181585462</v>
      </c>
      <c r="Q81" s="117">
        <f t="shared" si="28"/>
        <v>14714.505016765432</v>
      </c>
      <c r="R81" s="117">
        <f t="shared" ref="R81:V81" si="29">R82+R85+R87+R100</f>
        <v>15197.039843403158</v>
      </c>
      <c r="S81" s="117">
        <f t="shared" si="29"/>
        <v>15710.740802847478</v>
      </c>
      <c r="T81" s="117">
        <f t="shared" si="29"/>
        <v>13950.526745162448</v>
      </c>
      <c r="U81" s="117">
        <f t="shared" si="29"/>
        <v>13658.266730543106</v>
      </c>
      <c r="V81" s="117">
        <f t="shared" si="29"/>
        <v>14688.825654358767</v>
      </c>
      <c r="W81" s="117">
        <f t="shared" ref="W81" si="30">W82+W85+W87+W100</f>
        <v>14996.757803542994</v>
      </c>
      <c r="DA81" s="129" t="s">
        <v>2485</v>
      </c>
    </row>
    <row r="82" spans="1:105" ht="12.95" customHeight="1" x14ac:dyDescent="0.25">
      <c r="A82" s="121" t="s">
        <v>57</v>
      </c>
      <c r="B82" s="122">
        <f t="shared" ref="B82:Q82" si="31">SUM(B83:B84)</f>
        <v>11416.846261944551</v>
      </c>
      <c r="C82" s="122">
        <f t="shared" si="31"/>
        <v>11016.189415874127</v>
      </c>
      <c r="D82" s="122">
        <f t="shared" si="31"/>
        <v>11391.66633321052</v>
      </c>
      <c r="E82" s="122">
        <f t="shared" si="31"/>
        <v>11780.427597823989</v>
      </c>
      <c r="F82" s="122">
        <f t="shared" si="31"/>
        <v>11684.264569637227</v>
      </c>
      <c r="G82" s="122">
        <f t="shared" si="31"/>
        <v>12985.90515626227</v>
      </c>
      <c r="H82" s="122">
        <f t="shared" si="31"/>
        <v>12363.418608195327</v>
      </c>
      <c r="I82" s="122">
        <f t="shared" si="31"/>
        <v>12353.698781722202</v>
      </c>
      <c r="J82" s="122">
        <f t="shared" si="31"/>
        <v>12689.203592565673</v>
      </c>
      <c r="K82" s="122">
        <f t="shared" si="31"/>
        <v>12052.605029546103</v>
      </c>
      <c r="L82" s="122">
        <f t="shared" si="31"/>
        <v>11201.377256511007</v>
      </c>
      <c r="M82" s="122">
        <f t="shared" si="31"/>
        <v>17259.009620422607</v>
      </c>
      <c r="N82" s="122">
        <f t="shared" si="31"/>
        <v>16663.989956271245</v>
      </c>
      <c r="O82" s="122">
        <f t="shared" si="31"/>
        <v>13694.625388488879</v>
      </c>
      <c r="P82" s="122">
        <f t="shared" si="31"/>
        <v>13149.970703392126</v>
      </c>
      <c r="Q82" s="122">
        <f t="shared" si="31"/>
        <v>13511.240402920019</v>
      </c>
      <c r="R82" s="122">
        <f t="shared" ref="R82:V82" si="32">SUM(R83:R84)</f>
        <v>13939.940665835255</v>
      </c>
      <c r="S82" s="122">
        <f t="shared" si="32"/>
        <v>14465.309046674323</v>
      </c>
      <c r="T82" s="122">
        <f t="shared" si="32"/>
        <v>12724.309298751357</v>
      </c>
      <c r="U82" s="122">
        <f t="shared" si="32"/>
        <v>12418.784215676311</v>
      </c>
      <c r="V82" s="122">
        <f t="shared" si="32"/>
        <v>13386.752832501319</v>
      </c>
      <c r="W82" s="122">
        <f t="shared" ref="W82" si="33">SUM(W83:W84)</f>
        <v>13665.913120693023</v>
      </c>
      <c r="DA82" s="130" t="s">
        <v>2486</v>
      </c>
    </row>
    <row r="83" spans="1:105" ht="12" customHeight="1" x14ac:dyDescent="0.25">
      <c r="A83" s="97" t="s">
        <v>204</v>
      </c>
      <c r="B83" s="98">
        <v>11307.412065264976</v>
      </c>
      <c r="C83" s="98">
        <v>10913.314214806676</v>
      </c>
      <c r="D83" s="98">
        <v>11288.140873265702</v>
      </c>
      <c r="E83" s="98">
        <v>11675.858845563771</v>
      </c>
      <c r="F83" s="98">
        <v>11583.787768152863</v>
      </c>
      <c r="G83" s="98">
        <v>12875.216520708134</v>
      </c>
      <c r="H83" s="98">
        <v>12260.994507188889</v>
      </c>
      <c r="I83" s="98">
        <v>12253.592187782289</v>
      </c>
      <c r="J83" s="98">
        <v>12587.913469769748</v>
      </c>
      <c r="K83" s="98">
        <v>11958.251104403036</v>
      </c>
      <c r="L83" s="98">
        <v>11114.248869220992</v>
      </c>
      <c r="M83" s="98">
        <v>17128.163527647226</v>
      </c>
      <c r="N83" s="98">
        <v>16538.7135228466</v>
      </c>
      <c r="O83" s="98">
        <v>13594.257590680396</v>
      </c>
      <c r="P83" s="98">
        <v>13055.074177126493</v>
      </c>
      <c r="Q83" s="98">
        <v>13414.363323269701</v>
      </c>
      <c r="R83" s="98">
        <v>13840.22609462101</v>
      </c>
      <c r="S83" s="98">
        <v>14362.547426877067</v>
      </c>
      <c r="T83" s="98">
        <v>12634.463802750408</v>
      </c>
      <c r="U83" s="98">
        <v>12331.407063819621</v>
      </c>
      <c r="V83" s="98">
        <v>13293.913069423887</v>
      </c>
      <c r="W83" s="98">
        <v>13570.818482701039</v>
      </c>
      <c r="DA83" s="63" t="s">
        <v>2487</v>
      </c>
    </row>
    <row r="84" spans="1:105" ht="12" customHeight="1" x14ac:dyDescent="0.25">
      <c r="A84" s="97" t="s">
        <v>53</v>
      </c>
      <c r="B84" s="98">
        <v>109.43419667957502</v>
      </c>
      <c r="C84" s="98">
        <v>102.87520106744981</v>
      </c>
      <c r="D84" s="98">
        <v>103.52545994481845</v>
      </c>
      <c r="E84" s="98">
        <v>104.56875226021806</v>
      </c>
      <c r="F84" s="98">
        <v>100.47680148436429</v>
      </c>
      <c r="G84" s="98">
        <v>110.68863555413557</v>
      </c>
      <c r="H84" s="98">
        <v>102.42410100643754</v>
      </c>
      <c r="I84" s="98">
        <v>100.10659393991155</v>
      </c>
      <c r="J84" s="98">
        <v>101.29012279592484</v>
      </c>
      <c r="K84" s="98">
        <v>94.353925143067343</v>
      </c>
      <c r="L84" s="98">
        <v>87.128387290014615</v>
      </c>
      <c r="M84" s="98">
        <v>130.84609277537905</v>
      </c>
      <c r="N84" s="98">
        <v>125.27643342464444</v>
      </c>
      <c r="O84" s="98">
        <v>100.36779780848421</v>
      </c>
      <c r="P84" s="98">
        <v>94.896526265632133</v>
      </c>
      <c r="Q84" s="98">
        <v>96.877079650317953</v>
      </c>
      <c r="R84" s="98">
        <v>99.714571214244557</v>
      </c>
      <c r="S84" s="98">
        <v>102.76161979725616</v>
      </c>
      <c r="T84" s="98">
        <v>89.845496000949751</v>
      </c>
      <c r="U84" s="98">
        <v>87.377151856689267</v>
      </c>
      <c r="V84" s="98">
        <v>92.839763077432423</v>
      </c>
      <c r="W84" s="98">
        <v>95.094637991984939</v>
      </c>
      <c r="DA84" s="63" t="s">
        <v>2488</v>
      </c>
    </row>
    <row r="85" spans="1:105" ht="12.95" customHeight="1" x14ac:dyDescent="0.25">
      <c r="A85" s="121" t="s">
        <v>92</v>
      </c>
      <c r="B85" s="122">
        <f t="shared" ref="B85:W85" si="34">B86</f>
        <v>0.67148078323245131</v>
      </c>
      <c r="C85" s="122">
        <f t="shared" si="34"/>
        <v>0.74480779611207637</v>
      </c>
      <c r="D85" s="122">
        <f t="shared" si="34"/>
        <v>0.78860251735411246</v>
      </c>
      <c r="E85" s="122">
        <f t="shared" si="34"/>
        <v>0.77358321477820347</v>
      </c>
      <c r="F85" s="122">
        <f t="shared" si="34"/>
        <v>0.78677816715510851</v>
      </c>
      <c r="G85" s="122">
        <f t="shared" si="34"/>
        <v>0.87015237605760942</v>
      </c>
      <c r="H85" s="122">
        <f t="shared" si="34"/>
        <v>1.0128224078662609</v>
      </c>
      <c r="I85" s="122">
        <f t="shared" si="34"/>
        <v>1.1401321387198999</v>
      </c>
      <c r="J85" s="122">
        <f t="shared" si="34"/>
        <v>1.2575976915617775</v>
      </c>
      <c r="K85" s="122">
        <f t="shared" si="34"/>
        <v>1.3830284943748175</v>
      </c>
      <c r="L85" s="122">
        <f t="shared" si="34"/>
        <v>1.7472031240337274</v>
      </c>
      <c r="M85" s="122">
        <f t="shared" si="34"/>
        <v>1.735268819101822</v>
      </c>
      <c r="N85" s="122">
        <f t="shared" si="34"/>
        <v>2.4475257969589617</v>
      </c>
      <c r="O85" s="122">
        <f t="shared" si="34"/>
        <v>3.1286571414913418</v>
      </c>
      <c r="P85" s="122">
        <f t="shared" si="34"/>
        <v>3.6052418696993467</v>
      </c>
      <c r="Q85" s="122">
        <f t="shared" si="34"/>
        <v>3.446922056271966</v>
      </c>
      <c r="R85" s="122">
        <f t="shared" si="34"/>
        <v>3.3224286423564511</v>
      </c>
      <c r="S85" s="122">
        <f t="shared" si="34"/>
        <v>3.1434876982292477</v>
      </c>
      <c r="T85" s="122">
        <f t="shared" si="34"/>
        <v>2.9023702337657142</v>
      </c>
      <c r="U85" s="122">
        <f t="shared" si="34"/>
        <v>2.3894068456972968</v>
      </c>
      <c r="V85" s="122">
        <f t="shared" si="34"/>
        <v>2.3294642237637495</v>
      </c>
      <c r="W85" s="122">
        <f t="shared" si="34"/>
        <v>2.6195863223903064</v>
      </c>
      <c r="DA85" s="130" t="s">
        <v>2489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0.67148078323245131</v>
      </c>
      <c r="C86" s="98">
        <f>IF(RES_hhdet_tes!C86=0,0,RES_hhdet_tes!C86*1000*11630/RES_hhdet_num!C81)</f>
        <v>0.74480779611207637</v>
      </c>
      <c r="D86" s="98">
        <f>IF(RES_hhdet_tes!D86=0,0,RES_hhdet_tes!D86*1000*11630/RES_hhdet_num!D81)</f>
        <v>0.78860251735411246</v>
      </c>
      <c r="E86" s="98">
        <f>IF(RES_hhdet_tes!E86=0,0,RES_hhdet_tes!E86*1000*11630/RES_hhdet_num!E81)</f>
        <v>0.77358321477820347</v>
      </c>
      <c r="F86" s="98">
        <f>IF(RES_hhdet_tes!F86=0,0,RES_hhdet_tes!F86*1000*11630/RES_hhdet_num!F81)</f>
        <v>0.78677816715510851</v>
      </c>
      <c r="G86" s="98">
        <f>IF(RES_hhdet_tes!G86=0,0,RES_hhdet_tes!G86*1000*11630/RES_hhdet_num!G81)</f>
        <v>0.87015237605760942</v>
      </c>
      <c r="H86" s="98">
        <f>IF(RES_hhdet_tes!H86=0,0,RES_hhdet_tes!H86*1000*11630/RES_hhdet_num!H81)</f>
        <v>1.0128224078662609</v>
      </c>
      <c r="I86" s="98">
        <f>IF(RES_hhdet_tes!I86=0,0,RES_hhdet_tes!I86*1000*11630/RES_hhdet_num!I81)</f>
        <v>1.1401321387198999</v>
      </c>
      <c r="J86" s="98">
        <f>IF(RES_hhdet_tes!J86=0,0,RES_hhdet_tes!J86*1000*11630/RES_hhdet_num!J81)</f>
        <v>1.2575976915617775</v>
      </c>
      <c r="K86" s="98">
        <f>IF(RES_hhdet_tes!K86=0,0,RES_hhdet_tes!K86*1000*11630/RES_hhdet_num!K81)</f>
        <v>1.3830284943748175</v>
      </c>
      <c r="L86" s="98">
        <f>IF(RES_hhdet_tes!L86=0,0,RES_hhdet_tes!L86*1000*11630/RES_hhdet_num!L81)</f>
        <v>1.7472031240337274</v>
      </c>
      <c r="M86" s="98">
        <f>IF(RES_hhdet_tes!M86=0,0,RES_hhdet_tes!M86*1000*11630/RES_hhdet_num!M81)</f>
        <v>1.735268819101822</v>
      </c>
      <c r="N86" s="98">
        <f>IF(RES_hhdet_tes!N86=0,0,RES_hhdet_tes!N86*1000*11630/RES_hhdet_num!N81)</f>
        <v>2.4475257969589617</v>
      </c>
      <c r="O86" s="98">
        <f>IF(RES_hhdet_tes!O86=0,0,RES_hhdet_tes!O86*1000*11630/RES_hhdet_num!O81)</f>
        <v>3.1286571414913418</v>
      </c>
      <c r="P86" s="98">
        <f>IF(RES_hhdet_tes!P86=0,0,RES_hhdet_tes!P86*1000*11630/RES_hhdet_num!P81)</f>
        <v>3.6052418696993467</v>
      </c>
      <c r="Q86" s="98">
        <f>IF(RES_hhdet_tes!Q86=0,0,RES_hhdet_tes!Q86*1000*11630/RES_hhdet_num!Q81)</f>
        <v>3.446922056271966</v>
      </c>
      <c r="R86" s="98">
        <f>IF(RES_hhdet_tes!R86=0,0,RES_hhdet_tes!R86*1000*11630/RES_hhdet_num!R81)</f>
        <v>3.3224286423564511</v>
      </c>
      <c r="S86" s="98">
        <f>IF(RES_hhdet_tes!S86=0,0,RES_hhdet_tes!S86*1000*11630/RES_hhdet_num!S81)</f>
        <v>3.1434876982292477</v>
      </c>
      <c r="T86" s="98">
        <f>IF(RES_hhdet_tes!T86=0,0,RES_hhdet_tes!T86*1000*11630/RES_hhdet_num!T81)</f>
        <v>2.9023702337657142</v>
      </c>
      <c r="U86" s="98">
        <f>IF(RES_hhdet_tes!U86=0,0,RES_hhdet_tes!U86*1000*11630/RES_hhdet_num!U81)</f>
        <v>2.3894068456972968</v>
      </c>
      <c r="V86" s="98">
        <f>IF(RES_hhdet_tes!V86=0,0,RES_hhdet_tes!V86*1000*11630/RES_hhdet_num!V81)</f>
        <v>2.3294642237637495</v>
      </c>
      <c r="W86" s="98">
        <f>IF(RES_hhdet_tes!W86=0,0,RES_hhdet_tes!W86*1000*11630/RES_hhdet_num!W81)</f>
        <v>2.6195863223903064</v>
      </c>
      <c r="DA86" s="63" t="s">
        <v>2490</v>
      </c>
    </row>
    <row r="87" spans="1:105" ht="12" customHeight="1" x14ac:dyDescent="0.25">
      <c r="A87" s="121" t="s">
        <v>55</v>
      </c>
      <c r="B87" s="122">
        <v>815.98762597105122</v>
      </c>
      <c r="C87" s="122">
        <v>719.84073849844242</v>
      </c>
      <c r="D87" s="122">
        <v>743.88188982201473</v>
      </c>
      <c r="E87" s="122">
        <v>751.34859274515281</v>
      </c>
      <c r="F87" s="122">
        <v>765.33892394203963</v>
      </c>
      <c r="G87" s="122">
        <v>801.27419023772052</v>
      </c>
      <c r="H87" s="122">
        <v>775.05582619875895</v>
      </c>
      <c r="I87" s="122">
        <v>796.07558334311477</v>
      </c>
      <c r="J87" s="122">
        <v>791.71601729981455</v>
      </c>
      <c r="K87" s="122">
        <v>765.53690703244149</v>
      </c>
      <c r="L87" s="122">
        <v>563.51315709105756</v>
      </c>
      <c r="M87" s="122">
        <v>977.99883487158229</v>
      </c>
      <c r="N87" s="122">
        <v>906.51040819892989</v>
      </c>
      <c r="O87" s="122">
        <v>853.64087698517369</v>
      </c>
      <c r="P87" s="122">
        <v>892.97021224237153</v>
      </c>
      <c r="Q87" s="122">
        <v>996.32623966816516</v>
      </c>
      <c r="R87" s="122">
        <v>1050.2188812509087</v>
      </c>
      <c r="S87" s="122">
        <v>1021.8857206571568</v>
      </c>
      <c r="T87" s="122">
        <v>990.4834434451185</v>
      </c>
      <c r="U87" s="122">
        <v>1003.6813828158514</v>
      </c>
      <c r="V87" s="122">
        <v>1064.2553440065717</v>
      </c>
      <c r="W87" s="122">
        <v>1091.5498817781674</v>
      </c>
      <c r="DA87" s="130" t="s">
        <v>2491</v>
      </c>
    </row>
    <row r="88" spans="1:105" ht="12" customHeight="1" x14ac:dyDescent="0.25">
      <c r="A88" s="97" t="s">
        <v>132</v>
      </c>
      <c r="B88" s="98">
        <v>816.62282064980184</v>
      </c>
      <c r="C88" s="98">
        <v>719.22117861436504</v>
      </c>
      <c r="D88" s="98">
        <v>743.85596876200907</v>
      </c>
      <c r="E88" s="98">
        <v>751.30425839433519</v>
      </c>
      <c r="F88" s="98">
        <v>765.41005447369832</v>
      </c>
      <c r="G88" s="98">
        <v>801.42765630510326</v>
      </c>
      <c r="H88" s="98">
        <v>774.20259888552596</v>
      </c>
      <c r="I88" s="98">
        <v>795.84161324385332</v>
      </c>
      <c r="J88" s="98">
        <v>792.73555125566611</v>
      </c>
      <c r="K88" s="98">
        <v>764.96298985469434</v>
      </c>
      <c r="L88" s="98">
        <v>558.07649799361297</v>
      </c>
      <c r="M88" s="98">
        <v>981.81172330107188</v>
      </c>
      <c r="N88" s="98">
        <v>908.65117879473155</v>
      </c>
      <c r="O88" s="98">
        <v>852.71143256641142</v>
      </c>
      <c r="P88" s="98">
        <v>892.81350104070941</v>
      </c>
      <c r="Q88" s="98">
        <v>996.87235924687366</v>
      </c>
      <c r="R88" s="98">
        <v>1050.0224057023452</v>
      </c>
      <c r="S88" s="98">
        <v>1022.6224331907422</v>
      </c>
      <c r="T88" s="98">
        <v>988.77166662768923</v>
      </c>
      <c r="U88" s="98">
        <v>1002.6429434403188</v>
      </c>
      <c r="V88" s="98">
        <v>1065.586011552502</v>
      </c>
      <c r="W88" s="98">
        <v>1091.6137659051058</v>
      </c>
      <c r="DA88" s="63" t="s">
        <v>2492</v>
      </c>
    </row>
    <row r="89" spans="1:105" ht="12" customHeight="1" x14ac:dyDescent="0.25">
      <c r="A89" s="97" t="s">
        <v>131</v>
      </c>
      <c r="B89" s="98">
        <v>816.62282064980161</v>
      </c>
      <c r="C89" s="98">
        <v>719.23015454781773</v>
      </c>
      <c r="D89" s="98">
        <v>743.840176218122</v>
      </c>
      <c r="E89" s="98">
        <v>751.30898286198578</v>
      </c>
      <c r="F89" s="98">
        <v>765.4413803847558</v>
      </c>
      <c r="G89" s="98">
        <v>801.407711973451</v>
      </c>
      <c r="H89" s="98">
        <v>774.24966479920465</v>
      </c>
      <c r="I89" s="98">
        <v>795.25101087793166</v>
      </c>
      <c r="J89" s="98">
        <v>791.7947453238977</v>
      </c>
      <c r="K89" s="98">
        <v>764.62855724394433</v>
      </c>
      <c r="L89" s="98">
        <v>558.0923106331162</v>
      </c>
      <c r="M89" s="98">
        <v>981.47302636988059</v>
      </c>
      <c r="N89" s="98">
        <v>908.62871857571872</v>
      </c>
      <c r="O89" s="98">
        <v>853.03950788822112</v>
      </c>
      <c r="P89" s="98">
        <v>893.1969400021386</v>
      </c>
      <c r="Q89" s="98">
        <v>997.44974746156595</v>
      </c>
      <c r="R89" s="98">
        <v>1050.9291287160461</v>
      </c>
      <c r="S89" s="98">
        <v>1023.8863727014444</v>
      </c>
      <c r="T89" s="98">
        <v>990.87814184309764</v>
      </c>
      <c r="U89" s="98">
        <v>1006.9106695857166</v>
      </c>
      <c r="V89" s="98">
        <v>1069.9240657656867</v>
      </c>
      <c r="W89" s="98">
        <v>1096.7540670703258</v>
      </c>
      <c r="DA89" s="63" t="s">
        <v>2493</v>
      </c>
    </row>
    <row r="90" spans="1:105" ht="12" customHeight="1" x14ac:dyDescent="0.25">
      <c r="A90" s="100" t="s">
        <v>204</v>
      </c>
      <c r="B90" s="101">
        <v>490.65081369880613</v>
      </c>
      <c r="C90" s="101">
        <v>502.73173731890205</v>
      </c>
      <c r="D90" s="101">
        <v>509.52593998588799</v>
      </c>
      <c r="E90" s="101">
        <v>493.24599383697415</v>
      </c>
      <c r="F90" s="101">
        <v>505.48529550030429</v>
      </c>
      <c r="G90" s="101">
        <v>482.99565213080371</v>
      </c>
      <c r="H90" s="101">
        <v>483.42574410101525</v>
      </c>
      <c r="I90" s="101">
        <v>490.0743308350352</v>
      </c>
      <c r="J90" s="101">
        <v>483.45919881902211</v>
      </c>
      <c r="K90" s="101">
        <v>470.13868283772513</v>
      </c>
      <c r="L90" s="101">
        <v>334.08445070735905</v>
      </c>
      <c r="M90" s="101">
        <v>578.12170410228737</v>
      </c>
      <c r="N90" s="101">
        <v>531.64422149352015</v>
      </c>
      <c r="O90" s="101">
        <v>525.49845473081439</v>
      </c>
      <c r="P90" s="101">
        <v>552.11633535796568</v>
      </c>
      <c r="Q90" s="101">
        <v>643.49157346457446</v>
      </c>
      <c r="R90" s="101">
        <v>710.95041378987867</v>
      </c>
      <c r="S90" s="101">
        <v>674.00346234837957</v>
      </c>
      <c r="T90" s="101">
        <v>678.92978097096079</v>
      </c>
      <c r="U90" s="101">
        <v>694.55470753195175</v>
      </c>
      <c r="V90" s="101">
        <v>734.34449715188134</v>
      </c>
      <c r="W90" s="101">
        <v>786.65571871522081</v>
      </c>
      <c r="DA90" s="131" t="s">
        <v>2494</v>
      </c>
    </row>
    <row r="91" spans="1:105" ht="12" customHeight="1" x14ac:dyDescent="0.25">
      <c r="A91" s="103" t="s">
        <v>52</v>
      </c>
      <c r="B91" s="104">
        <v>325.97200695099548</v>
      </c>
      <c r="C91" s="104">
        <v>216.49841722891571</v>
      </c>
      <c r="D91" s="104">
        <v>234.31423623223398</v>
      </c>
      <c r="E91" s="104">
        <v>258.06298902501163</v>
      </c>
      <c r="F91" s="104">
        <v>259.95608488445134</v>
      </c>
      <c r="G91" s="104">
        <v>318.41205984264747</v>
      </c>
      <c r="H91" s="104">
        <v>290.82392069818957</v>
      </c>
      <c r="I91" s="104">
        <v>305.17668004289641</v>
      </c>
      <c r="J91" s="104">
        <v>308.33554650487565</v>
      </c>
      <c r="K91" s="104">
        <v>294.48987440621926</v>
      </c>
      <c r="L91" s="104">
        <v>224.00785992575715</v>
      </c>
      <c r="M91" s="104">
        <v>403.35132226759328</v>
      </c>
      <c r="N91" s="104">
        <v>376.98449708219869</v>
      </c>
      <c r="O91" s="104">
        <v>327.54105315740679</v>
      </c>
      <c r="P91" s="104">
        <v>341.08060464417292</v>
      </c>
      <c r="Q91" s="104">
        <v>353.95817399699143</v>
      </c>
      <c r="R91" s="104">
        <v>339.97871492616747</v>
      </c>
      <c r="S91" s="104">
        <v>349.88291035306491</v>
      </c>
      <c r="T91" s="104">
        <v>311.94836087213696</v>
      </c>
      <c r="U91" s="104">
        <v>312.35596205376481</v>
      </c>
      <c r="V91" s="104">
        <v>335.57956861380535</v>
      </c>
      <c r="W91" s="104">
        <v>310.09834835510526</v>
      </c>
      <c r="DA91" s="132" t="s">
        <v>2495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738.45769573582209</v>
      </c>
      <c r="E92" s="101">
        <v>863.54179765698871</v>
      </c>
      <c r="F92" s="101">
        <v>683.63705259266351</v>
      </c>
      <c r="G92" s="101">
        <v>852.61417823009913</v>
      </c>
      <c r="H92" s="101">
        <v>782.83363416133579</v>
      </c>
      <c r="I92" s="101">
        <v>843.33036605481664</v>
      </c>
      <c r="J92" s="101">
        <v>781.86092461153441</v>
      </c>
      <c r="K92" s="101">
        <v>801.0631176254708</v>
      </c>
      <c r="L92" s="101">
        <v>771.57937052408772</v>
      </c>
      <c r="M92" s="101">
        <v>830.17333749051841</v>
      </c>
      <c r="N92" s="101">
        <v>752.7188120463577</v>
      </c>
      <c r="O92" s="101">
        <v>812.5715911483943</v>
      </c>
      <c r="P92" s="101">
        <v>1177.8563841895166</v>
      </c>
      <c r="Q92" s="101">
        <v>850.51293734207593</v>
      </c>
      <c r="R92" s="101">
        <v>986.27122836662272</v>
      </c>
      <c r="S92" s="101">
        <v>1034.6139148658772</v>
      </c>
      <c r="T92" s="101">
        <v>1018.8044571111532</v>
      </c>
      <c r="U92" s="101">
        <v>1017.0664802725405</v>
      </c>
      <c r="V92" s="101">
        <v>996.0967478031331</v>
      </c>
      <c r="W92" s="101">
        <v>1119.0766790268649</v>
      </c>
      <c r="DA92" s="131" t="s">
        <v>2496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2497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2498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2499</v>
      </c>
    </row>
    <row r="96" spans="1:105" ht="12" customHeight="1" x14ac:dyDescent="0.25">
      <c r="A96" s="106" t="s">
        <v>122</v>
      </c>
      <c r="B96" s="101">
        <v>787.5290911400383</v>
      </c>
      <c r="C96" s="101">
        <v>747.21174958012921</v>
      </c>
      <c r="D96" s="101">
        <v>745.01988372959181</v>
      </c>
      <c r="E96" s="101">
        <v>753.01835566170041</v>
      </c>
      <c r="F96" s="101">
        <v>762.5210090487775</v>
      </c>
      <c r="G96" s="101">
        <v>794.50777618796212</v>
      </c>
      <c r="H96" s="101">
        <v>811.284079793057</v>
      </c>
      <c r="I96" s="101">
        <v>805.83901089066228</v>
      </c>
      <c r="J96" s="101">
        <v>749.08349660345368</v>
      </c>
      <c r="K96" s="101">
        <v>789.37411275774548</v>
      </c>
      <c r="L96" s="101">
        <v>788.810132854784</v>
      </c>
      <c r="M96" s="101">
        <v>819.94468318299482</v>
      </c>
      <c r="N96" s="101">
        <v>818.17798484368075</v>
      </c>
      <c r="O96" s="101">
        <v>892.28712527922346</v>
      </c>
      <c r="P96" s="101">
        <v>898.12858797645094</v>
      </c>
      <c r="Q96" s="101">
        <v>974.43842144279301</v>
      </c>
      <c r="R96" s="101">
        <v>1058.478730815619</v>
      </c>
      <c r="S96" s="101">
        <v>992.15310778198432</v>
      </c>
      <c r="T96" s="101">
        <v>1058.5240841965324</v>
      </c>
      <c r="U96" s="101">
        <v>1044.9809592590968</v>
      </c>
      <c r="V96" s="101">
        <v>1008.5469436591251</v>
      </c>
      <c r="W96" s="101">
        <v>1088.4221795605981</v>
      </c>
      <c r="DA96" s="131" t="s">
        <v>2500</v>
      </c>
    </row>
    <row r="97" spans="1:105" ht="12" customHeight="1" x14ac:dyDescent="0.25">
      <c r="A97" s="107" t="s">
        <v>121</v>
      </c>
      <c r="B97" s="104">
        <v>787.52909114003819</v>
      </c>
      <c r="C97" s="104">
        <v>747.21086110227827</v>
      </c>
      <c r="D97" s="104">
        <v>744.99471765517285</v>
      </c>
      <c r="E97" s="104">
        <v>753.01456061441536</v>
      </c>
      <c r="F97" s="104">
        <v>762.55959943592813</v>
      </c>
      <c r="G97" s="104">
        <v>794.51957191984286</v>
      </c>
      <c r="H97" s="104">
        <v>811.27415396347817</v>
      </c>
      <c r="I97" s="104">
        <v>805.38342140604334</v>
      </c>
      <c r="J97" s="104">
        <v>748.64359461949641</v>
      </c>
      <c r="K97" s="104">
        <v>789.49900035619669</v>
      </c>
      <c r="L97" s="104">
        <v>789.06156810766311</v>
      </c>
      <c r="M97" s="104">
        <v>820.26863464023268</v>
      </c>
      <c r="N97" s="104">
        <v>818.4466449590941</v>
      </c>
      <c r="O97" s="104">
        <v>892.55203991375924</v>
      </c>
      <c r="P97" s="104">
        <v>898.46774730757534</v>
      </c>
      <c r="Q97" s="104">
        <v>973.91438610247894</v>
      </c>
      <c r="R97" s="104">
        <v>1057.9672218535334</v>
      </c>
      <c r="S97" s="104">
        <v>992.06234526658625</v>
      </c>
      <c r="T97" s="104">
        <v>1058.8713166969646</v>
      </c>
      <c r="U97" s="104">
        <v>1045.8647196490454</v>
      </c>
      <c r="V97" s="104">
        <v>1009.0497248072797</v>
      </c>
      <c r="W97" s="104">
        <v>1088.7455233658536</v>
      </c>
      <c r="DA97" s="132" t="s">
        <v>2501</v>
      </c>
    </row>
    <row r="98" spans="1:105" ht="12" customHeight="1" x14ac:dyDescent="0.25">
      <c r="A98" s="108" t="s">
        <v>53</v>
      </c>
      <c r="B98" s="98">
        <v>473.15834289706112</v>
      </c>
      <c r="C98" s="98">
        <v>522.27614197200944</v>
      </c>
      <c r="D98" s="98">
        <v>510.30981538906781</v>
      </c>
      <c r="E98" s="98">
        <v>494.3679225001581</v>
      </c>
      <c r="F98" s="98">
        <v>503.57225319945354</v>
      </c>
      <c r="G98" s="98">
        <v>478.83679614265196</v>
      </c>
      <c r="H98" s="98">
        <v>506.57878915525237</v>
      </c>
      <c r="I98" s="98">
        <v>496.36532143582991</v>
      </c>
      <c r="J98" s="98">
        <v>456.99715836622244</v>
      </c>
      <c r="K98" s="98">
        <v>485.45470138622153</v>
      </c>
      <c r="L98" s="98">
        <v>472.54350328383714</v>
      </c>
      <c r="M98" s="98">
        <v>482.8222747780398</v>
      </c>
      <c r="N98" s="98">
        <v>478.73330897991087</v>
      </c>
      <c r="O98" s="98">
        <v>549.73823018959706</v>
      </c>
      <c r="P98" s="98">
        <v>555.26349232526309</v>
      </c>
      <c r="Q98" s="98">
        <v>628.20402400737589</v>
      </c>
      <c r="R98" s="98">
        <v>715.64799883209696</v>
      </c>
      <c r="S98" s="98">
        <v>653.04848643391733</v>
      </c>
      <c r="T98" s="98">
        <v>725.61014054690827</v>
      </c>
      <c r="U98" s="98">
        <v>721.55537363268729</v>
      </c>
      <c r="V98" s="98">
        <v>692.66654369245259</v>
      </c>
      <c r="W98" s="98">
        <v>780.88751684235899</v>
      </c>
      <c r="DA98" s="63" t="s">
        <v>2502</v>
      </c>
    </row>
    <row r="99" spans="1:105" ht="12" customHeight="1" x14ac:dyDescent="0.25">
      <c r="A99" s="108" t="s">
        <v>52</v>
      </c>
      <c r="B99" s="98">
        <v>314.37074824297713</v>
      </c>
      <c r="C99" s="98">
        <v>224.93471913026875</v>
      </c>
      <c r="D99" s="98">
        <v>234.68490226610487</v>
      </c>
      <c r="E99" s="98">
        <v>258.64663811425731</v>
      </c>
      <c r="F99" s="98">
        <v>258.98734623647465</v>
      </c>
      <c r="G99" s="98">
        <v>315.68277577719078</v>
      </c>
      <c r="H99" s="98">
        <v>304.6953648082258</v>
      </c>
      <c r="I99" s="98">
        <v>309.01809997021343</v>
      </c>
      <c r="J99" s="98">
        <v>291.64643625327409</v>
      </c>
      <c r="K99" s="98">
        <v>304.04429896997516</v>
      </c>
      <c r="L99" s="98">
        <v>316.51806482382597</v>
      </c>
      <c r="M99" s="98">
        <v>337.44635986219288</v>
      </c>
      <c r="N99" s="98">
        <v>339.71333597918323</v>
      </c>
      <c r="O99" s="98">
        <v>342.8138097241623</v>
      </c>
      <c r="P99" s="98">
        <v>343.20425498231202</v>
      </c>
      <c r="Q99" s="98">
        <v>345.71036209510305</v>
      </c>
      <c r="R99" s="98">
        <v>342.31922302143647</v>
      </c>
      <c r="S99" s="98">
        <v>339.01385883266903</v>
      </c>
      <c r="T99" s="98">
        <v>333.26117615005626</v>
      </c>
      <c r="U99" s="98">
        <v>324.30934601635812</v>
      </c>
      <c r="V99" s="98">
        <v>316.38318111482704</v>
      </c>
      <c r="W99" s="98">
        <v>307.85800652349479</v>
      </c>
      <c r="DA99" s="63" t="s">
        <v>2503</v>
      </c>
    </row>
    <row r="100" spans="1:105" ht="12" customHeight="1" x14ac:dyDescent="0.25">
      <c r="A100" s="121" t="s">
        <v>54</v>
      </c>
      <c r="B100" s="122">
        <v>123.53654939631288</v>
      </c>
      <c r="C100" s="122">
        <v>122.71381387509221</v>
      </c>
      <c r="D100" s="122">
        <v>124.86445866731501</v>
      </c>
      <c r="E100" s="122">
        <v>129.7406033366521</v>
      </c>
      <c r="F100" s="122">
        <v>135.70000096452245</v>
      </c>
      <c r="G100" s="122">
        <v>142.31075550478408</v>
      </c>
      <c r="H100" s="122">
        <v>146.56987594999501</v>
      </c>
      <c r="I100" s="122">
        <v>145.89290964558541</v>
      </c>
      <c r="J100" s="122">
        <v>139.37122594793601</v>
      </c>
      <c r="K100" s="122">
        <v>153.78063494121611</v>
      </c>
      <c r="L100" s="122">
        <v>165.639108459315</v>
      </c>
      <c r="M100" s="122">
        <v>166.73755957617308</v>
      </c>
      <c r="N100" s="122">
        <v>170.91122586284058</v>
      </c>
      <c r="O100" s="122">
        <v>188.0334527123685</v>
      </c>
      <c r="P100" s="122">
        <v>187.65502408126517</v>
      </c>
      <c r="Q100" s="122">
        <v>203.49145212097582</v>
      </c>
      <c r="R100" s="122">
        <v>203.55786767463826</v>
      </c>
      <c r="S100" s="122">
        <v>220.40254781776912</v>
      </c>
      <c r="T100" s="122">
        <v>232.83163273220717</v>
      </c>
      <c r="U100" s="122">
        <v>233.4117252052464</v>
      </c>
      <c r="V100" s="122">
        <v>235.48801362711276</v>
      </c>
      <c r="W100" s="122">
        <v>236.6752147494125</v>
      </c>
      <c r="DA100" s="130" t="s">
        <v>2504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2505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2506</v>
      </c>
    </row>
    <row r="103" spans="1:105" ht="12" customHeight="1" x14ac:dyDescent="0.25">
      <c r="A103" s="109" t="s">
        <v>120</v>
      </c>
      <c r="B103" s="33">
        <v>123.53654939631288</v>
      </c>
      <c r="C103" s="33">
        <v>122.71381387509221</v>
      </c>
      <c r="D103" s="33">
        <v>124.86445866731501</v>
      </c>
      <c r="E103" s="33">
        <v>129.7406033366521</v>
      </c>
      <c r="F103" s="33">
        <v>135.70000096452245</v>
      </c>
      <c r="G103" s="33">
        <v>142.31075550478408</v>
      </c>
      <c r="H103" s="33">
        <v>146.56987594999501</v>
      </c>
      <c r="I103" s="33">
        <v>145.89290964558541</v>
      </c>
      <c r="J103" s="33">
        <v>139.37122594793601</v>
      </c>
      <c r="K103" s="33">
        <v>153.78063494121611</v>
      </c>
      <c r="L103" s="33">
        <v>165.639108459315</v>
      </c>
      <c r="M103" s="33">
        <v>166.73755957617308</v>
      </c>
      <c r="N103" s="33">
        <v>170.91122586284058</v>
      </c>
      <c r="O103" s="33">
        <v>188.0334527123685</v>
      </c>
      <c r="P103" s="33">
        <v>187.65502408126517</v>
      </c>
      <c r="Q103" s="33">
        <v>203.49145212097582</v>
      </c>
      <c r="R103" s="33">
        <v>203.55786767463826</v>
      </c>
      <c r="S103" s="33">
        <v>220.40254781776912</v>
      </c>
      <c r="T103" s="33">
        <v>232.83163273220717</v>
      </c>
      <c r="U103" s="33">
        <v>233.4117252052464</v>
      </c>
      <c r="V103" s="33">
        <v>235.48801362711276</v>
      </c>
      <c r="W103" s="33">
        <v>236.6752147494125</v>
      </c>
      <c r="DA103" s="60" t="s">
        <v>2507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2508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2509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2510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2511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2512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DA110" s="63" t="s">
        <v>2513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2514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2515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2516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2517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2518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2519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2520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2521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2522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2523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2524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2525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11569.427737646864</v>
      </c>
      <c r="C124" s="117">
        <f t="shared" si="42"/>
        <v>12631.242531338785</v>
      </c>
      <c r="D124" s="117">
        <f t="shared" si="42"/>
        <v>12502.579508220415</v>
      </c>
      <c r="E124" s="117">
        <f t="shared" si="42"/>
        <v>12603.256404013979</v>
      </c>
      <c r="F124" s="117">
        <f t="shared" si="42"/>
        <v>12661.537938586082</v>
      </c>
      <c r="G124" s="117">
        <f t="shared" si="42"/>
        <v>13528.331317339114</v>
      </c>
      <c r="H124" s="117">
        <f t="shared" si="42"/>
        <v>13890.004097356601</v>
      </c>
      <c r="I124" s="117">
        <f t="shared" si="42"/>
        <v>13848.96584777458</v>
      </c>
      <c r="J124" s="117">
        <f t="shared" si="42"/>
        <v>12888.132611395329</v>
      </c>
      <c r="K124" s="117">
        <f t="shared" si="42"/>
        <v>13287.586088770078</v>
      </c>
      <c r="L124" s="117">
        <f t="shared" si="42"/>
        <v>17531.23296110173</v>
      </c>
      <c r="M124" s="117">
        <f t="shared" si="42"/>
        <v>14393.123029801478</v>
      </c>
      <c r="N124" s="117">
        <f t="shared" si="42"/>
        <v>15980.58059391094</v>
      </c>
      <c r="O124" s="117">
        <f t="shared" si="42"/>
        <v>15576.300279127609</v>
      </c>
      <c r="P124" s="117">
        <f t="shared" si="42"/>
        <v>14345.767134834157</v>
      </c>
      <c r="Q124" s="117">
        <f t="shared" si="42"/>
        <v>14478.3146019426</v>
      </c>
      <c r="R124" s="117">
        <f t="shared" ref="R124:V124" si="43">R125+R128+R130+R139</f>
        <v>15230.023490336494</v>
      </c>
      <c r="S124" s="117">
        <f t="shared" si="43"/>
        <v>15176.09636355275</v>
      </c>
      <c r="T124" s="117">
        <f t="shared" si="43"/>
        <v>14842.008608691231</v>
      </c>
      <c r="U124" s="117">
        <f t="shared" si="43"/>
        <v>14615.242180709633</v>
      </c>
      <c r="V124" s="117">
        <f t="shared" si="43"/>
        <v>13707.818309794275</v>
      </c>
      <c r="W124" s="117">
        <f t="shared" ref="W124" si="44">W125+W128+W130+W139</f>
        <v>15444.243369036425</v>
      </c>
      <c r="DA124" s="129" t="s">
        <v>2526</v>
      </c>
    </row>
    <row r="125" spans="1:105" ht="12.95" customHeight="1" x14ac:dyDescent="0.25">
      <c r="A125" s="121" t="s">
        <v>57</v>
      </c>
      <c r="B125" s="122">
        <f t="shared" ref="B125:Q125" si="45">SUM(B126:B127)</f>
        <v>10684.343764975953</v>
      </c>
      <c r="C125" s="122">
        <f t="shared" si="45"/>
        <v>11742.133709405287</v>
      </c>
      <c r="D125" s="122">
        <f t="shared" si="45"/>
        <v>11619.406032887786</v>
      </c>
      <c r="E125" s="122">
        <f t="shared" si="45"/>
        <v>11722.025646051379</v>
      </c>
      <c r="F125" s="122">
        <f t="shared" si="45"/>
        <v>11743.342294023441</v>
      </c>
      <c r="G125" s="122">
        <f t="shared" si="45"/>
        <v>12607.83726189192</v>
      </c>
      <c r="H125" s="122">
        <f t="shared" si="45"/>
        <v>12948.797432545396</v>
      </c>
      <c r="I125" s="122">
        <f t="shared" si="45"/>
        <v>12898.238635384301</v>
      </c>
      <c r="J125" s="122">
        <f t="shared" si="45"/>
        <v>11992.064176951875</v>
      </c>
      <c r="K125" s="122">
        <f t="shared" si="45"/>
        <v>12322.008117706217</v>
      </c>
      <c r="L125" s="122">
        <f t="shared" si="45"/>
        <v>16541.326886522387</v>
      </c>
      <c r="M125" s="122">
        <f t="shared" si="45"/>
        <v>13457.296610943638</v>
      </c>
      <c r="N125" s="122">
        <f t="shared" si="45"/>
        <v>14990.602080091845</v>
      </c>
      <c r="O125" s="122">
        <f t="shared" si="45"/>
        <v>14484.820195848013</v>
      </c>
      <c r="P125" s="122">
        <f t="shared" si="45"/>
        <v>13255.861950327786</v>
      </c>
      <c r="Q125" s="122">
        <f t="shared" si="45"/>
        <v>13291.987812941261</v>
      </c>
      <c r="R125" s="122">
        <f t="shared" ref="R125:V125" si="46">SUM(R126:R127)</f>
        <v>13971.47105857416</v>
      </c>
      <c r="S125" s="122">
        <f t="shared" si="46"/>
        <v>13965.567457468786</v>
      </c>
      <c r="T125" s="122">
        <f t="shared" si="46"/>
        <v>13552.579776975317</v>
      </c>
      <c r="U125" s="122">
        <f t="shared" si="46"/>
        <v>13305.077723282733</v>
      </c>
      <c r="V125" s="122">
        <f t="shared" si="46"/>
        <v>12474.623158612809</v>
      </c>
      <c r="W125" s="122">
        <f t="shared" ref="W125" si="47">SUM(W126:W127)</f>
        <v>14080.040120909533</v>
      </c>
      <c r="DA125" s="130" t="s">
        <v>2527</v>
      </c>
    </row>
    <row r="126" spans="1:105" ht="12" customHeight="1" x14ac:dyDescent="0.25">
      <c r="A126" s="97" t="s">
        <v>203</v>
      </c>
      <c r="B126" s="98">
        <v>10632.890707184906</v>
      </c>
      <c r="C126" s="98">
        <v>11687.049272171336</v>
      </c>
      <c r="D126" s="98">
        <v>11566.367471188865</v>
      </c>
      <c r="E126" s="98">
        <v>11669.768542237089</v>
      </c>
      <c r="F126" s="98">
        <v>11692.631841111008</v>
      </c>
      <c r="G126" s="98">
        <v>12553.874238893959</v>
      </c>
      <c r="H126" s="98">
        <v>12894.937511907761</v>
      </c>
      <c r="I126" s="98">
        <v>12845.766433579858</v>
      </c>
      <c r="J126" s="98">
        <v>11944.009739016386</v>
      </c>
      <c r="K126" s="98">
        <v>12273.587110764009</v>
      </c>
      <c r="L126" s="98">
        <v>16476.743480834397</v>
      </c>
      <c r="M126" s="98">
        <v>13406.09046284652</v>
      </c>
      <c r="N126" s="98">
        <v>14934.041349587986</v>
      </c>
      <c r="O126" s="98">
        <v>14431.545406043722</v>
      </c>
      <c r="P126" s="98">
        <v>13207.858397673004</v>
      </c>
      <c r="Q126" s="98">
        <v>13244.163854185868</v>
      </c>
      <c r="R126" s="98">
        <v>13921.321638743424</v>
      </c>
      <c r="S126" s="98">
        <v>13915.784903062286</v>
      </c>
      <c r="T126" s="98">
        <v>13504.56332731188</v>
      </c>
      <c r="U126" s="98">
        <v>13258.105973304564</v>
      </c>
      <c r="V126" s="98">
        <v>12431.215656611808</v>
      </c>
      <c r="W126" s="98">
        <v>14030.880906885348</v>
      </c>
      <c r="DA126" s="63" t="s">
        <v>2528</v>
      </c>
    </row>
    <row r="127" spans="1:105" ht="12" customHeight="1" x14ac:dyDescent="0.25">
      <c r="A127" s="97" t="s">
        <v>53</v>
      </c>
      <c r="B127" s="98">
        <v>51.453057791045978</v>
      </c>
      <c r="C127" s="98">
        <v>55.084437233951547</v>
      </c>
      <c r="D127" s="98">
        <v>53.038561698920304</v>
      </c>
      <c r="E127" s="98">
        <v>52.257103814291348</v>
      </c>
      <c r="F127" s="98">
        <v>50.710452912433055</v>
      </c>
      <c r="G127" s="98">
        <v>53.963022997960373</v>
      </c>
      <c r="H127" s="98">
        <v>53.859920637634843</v>
      </c>
      <c r="I127" s="98">
        <v>52.472201804443309</v>
      </c>
      <c r="J127" s="98">
        <v>48.054437935488203</v>
      </c>
      <c r="K127" s="98">
        <v>48.4210069422085</v>
      </c>
      <c r="L127" s="98">
        <v>64.583405687989838</v>
      </c>
      <c r="M127" s="98">
        <v>51.206148097118707</v>
      </c>
      <c r="N127" s="98">
        <v>56.560730503860078</v>
      </c>
      <c r="O127" s="98">
        <v>53.274789804290428</v>
      </c>
      <c r="P127" s="98">
        <v>48.003552654780997</v>
      </c>
      <c r="Q127" s="98">
        <v>47.823958755393456</v>
      </c>
      <c r="R127" s="98">
        <v>50.149419830734921</v>
      </c>
      <c r="S127" s="98">
        <v>49.782554406499848</v>
      </c>
      <c r="T127" s="98">
        <v>48.016449663437328</v>
      </c>
      <c r="U127" s="98">
        <v>46.971749978168496</v>
      </c>
      <c r="V127" s="98">
        <v>43.407502001001305</v>
      </c>
      <c r="W127" s="98">
        <v>49.159214024184394</v>
      </c>
      <c r="DA127" s="63" t="s">
        <v>2529</v>
      </c>
    </row>
    <row r="128" spans="1:105" ht="12.95" customHeight="1" x14ac:dyDescent="0.25">
      <c r="A128" s="121" t="s">
        <v>92</v>
      </c>
      <c r="B128" s="122">
        <f t="shared" ref="B128:W128" si="48">B129</f>
        <v>0.67134789862176203</v>
      </c>
      <c r="C128" s="122">
        <f t="shared" si="48"/>
        <v>0.71284890403176548</v>
      </c>
      <c r="D128" s="122">
        <f t="shared" si="48"/>
        <v>0.75626850756575625</v>
      </c>
      <c r="E128" s="122">
        <f t="shared" si="48"/>
        <v>0.79132456712609045</v>
      </c>
      <c r="F128" s="122">
        <f t="shared" si="48"/>
        <v>0.81341338875730396</v>
      </c>
      <c r="G128" s="122">
        <f t="shared" si="48"/>
        <v>0.89507222326933022</v>
      </c>
      <c r="H128" s="122">
        <f t="shared" si="48"/>
        <v>0.9820342588429033</v>
      </c>
      <c r="I128" s="122">
        <f t="shared" si="48"/>
        <v>1.0328289265566204</v>
      </c>
      <c r="J128" s="122">
        <f t="shared" si="48"/>
        <v>1.0582761154949543</v>
      </c>
      <c r="K128" s="122">
        <f t="shared" si="48"/>
        <v>1.1968219333778936</v>
      </c>
      <c r="L128" s="122">
        <f t="shared" si="48"/>
        <v>1.5572404235318456</v>
      </c>
      <c r="M128" s="122">
        <f t="shared" si="48"/>
        <v>1.6306469557418284</v>
      </c>
      <c r="N128" s="122">
        <f t="shared" si="48"/>
        <v>1.8449078871988438</v>
      </c>
      <c r="O128" s="122">
        <f t="shared" si="48"/>
        <v>2.0990155907832504</v>
      </c>
      <c r="P128" s="122">
        <f t="shared" si="48"/>
        <v>2.6075172268629738</v>
      </c>
      <c r="Q128" s="122">
        <f t="shared" si="48"/>
        <v>2.702867860246204</v>
      </c>
      <c r="R128" s="122">
        <f t="shared" si="48"/>
        <v>2.8489887110502212</v>
      </c>
      <c r="S128" s="122">
        <f t="shared" si="48"/>
        <v>3.1023168574422066</v>
      </c>
      <c r="T128" s="122">
        <f t="shared" si="48"/>
        <v>3.4938139033347335</v>
      </c>
      <c r="U128" s="122">
        <f t="shared" si="48"/>
        <v>3.7043748897182027</v>
      </c>
      <c r="V128" s="122">
        <f t="shared" si="48"/>
        <v>4.0679819605827428</v>
      </c>
      <c r="W128" s="122">
        <f t="shared" si="48"/>
        <v>4.2711610428902782</v>
      </c>
      <c r="DA128" s="130" t="s">
        <v>2530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0.67134789862176203</v>
      </c>
      <c r="C129" s="98">
        <f>IF(RES_hhdet_tes!C129=0,0,RES_hhdet_tes!C129*1000*11630/RES_hhdet_num!C124)</f>
        <v>0.71284890403176548</v>
      </c>
      <c r="D129" s="98">
        <f>IF(RES_hhdet_tes!D129=0,0,RES_hhdet_tes!D129*1000*11630/RES_hhdet_num!D124)</f>
        <v>0.75626850756575625</v>
      </c>
      <c r="E129" s="98">
        <f>IF(RES_hhdet_tes!E129=0,0,RES_hhdet_tes!E129*1000*11630/RES_hhdet_num!E124)</f>
        <v>0.79132456712609045</v>
      </c>
      <c r="F129" s="98">
        <f>IF(RES_hhdet_tes!F129=0,0,RES_hhdet_tes!F129*1000*11630/RES_hhdet_num!F124)</f>
        <v>0.81341338875730396</v>
      </c>
      <c r="G129" s="98">
        <f>IF(RES_hhdet_tes!G129=0,0,RES_hhdet_tes!G129*1000*11630/RES_hhdet_num!G124)</f>
        <v>0.89507222326933022</v>
      </c>
      <c r="H129" s="98">
        <f>IF(RES_hhdet_tes!H129=0,0,RES_hhdet_tes!H129*1000*11630/RES_hhdet_num!H124)</f>
        <v>0.9820342588429033</v>
      </c>
      <c r="I129" s="98">
        <f>IF(RES_hhdet_tes!I129=0,0,RES_hhdet_tes!I129*1000*11630/RES_hhdet_num!I124)</f>
        <v>1.0328289265566204</v>
      </c>
      <c r="J129" s="98">
        <f>IF(RES_hhdet_tes!J129=0,0,RES_hhdet_tes!J129*1000*11630/RES_hhdet_num!J124)</f>
        <v>1.0582761154949543</v>
      </c>
      <c r="K129" s="98">
        <f>IF(RES_hhdet_tes!K129=0,0,RES_hhdet_tes!K129*1000*11630/RES_hhdet_num!K124)</f>
        <v>1.1968219333778936</v>
      </c>
      <c r="L129" s="98">
        <f>IF(RES_hhdet_tes!L129=0,0,RES_hhdet_tes!L129*1000*11630/RES_hhdet_num!L124)</f>
        <v>1.5572404235318456</v>
      </c>
      <c r="M129" s="98">
        <f>IF(RES_hhdet_tes!M129=0,0,RES_hhdet_tes!M129*1000*11630/RES_hhdet_num!M124)</f>
        <v>1.6306469557418284</v>
      </c>
      <c r="N129" s="98">
        <f>IF(RES_hhdet_tes!N129=0,0,RES_hhdet_tes!N129*1000*11630/RES_hhdet_num!N124)</f>
        <v>1.8449078871988438</v>
      </c>
      <c r="O129" s="98">
        <f>IF(RES_hhdet_tes!O129=0,0,RES_hhdet_tes!O129*1000*11630/RES_hhdet_num!O124)</f>
        <v>2.0990155907832504</v>
      </c>
      <c r="P129" s="98">
        <f>IF(RES_hhdet_tes!P129=0,0,RES_hhdet_tes!P129*1000*11630/RES_hhdet_num!P124)</f>
        <v>2.6075172268629738</v>
      </c>
      <c r="Q129" s="98">
        <f>IF(RES_hhdet_tes!Q129=0,0,RES_hhdet_tes!Q129*1000*11630/RES_hhdet_num!Q124)</f>
        <v>2.702867860246204</v>
      </c>
      <c r="R129" s="98">
        <f>IF(RES_hhdet_tes!R129=0,0,RES_hhdet_tes!R129*1000*11630/RES_hhdet_num!R124)</f>
        <v>2.8489887110502212</v>
      </c>
      <c r="S129" s="98">
        <f>IF(RES_hhdet_tes!S129=0,0,RES_hhdet_tes!S129*1000*11630/RES_hhdet_num!S124)</f>
        <v>3.1023168574422066</v>
      </c>
      <c r="T129" s="98">
        <f>IF(RES_hhdet_tes!T129=0,0,RES_hhdet_tes!T129*1000*11630/RES_hhdet_num!T124)</f>
        <v>3.4938139033347335</v>
      </c>
      <c r="U129" s="98">
        <f>IF(RES_hhdet_tes!U129=0,0,RES_hhdet_tes!U129*1000*11630/RES_hhdet_num!U124)</f>
        <v>3.7043748897182027</v>
      </c>
      <c r="V129" s="98">
        <f>IF(RES_hhdet_tes!V129=0,0,RES_hhdet_tes!V129*1000*11630/RES_hhdet_num!V124)</f>
        <v>4.0679819605827428</v>
      </c>
      <c r="W129" s="98">
        <f>IF(RES_hhdet_tes!W129=0,0,RES_hhdet_tes!W129*1000*11630/RES_hhdet_num!W124)</f>
        <v>4.2711610428902782</v>
      </c>
      <c r="DA129" s="63" t="s">
        <v>2531</v>
      </c>
    </row>
    <row r="130" spans="1:105" ht="12" customHeight="1" x14ac:dyDescent="0.25">
      <c r="A130" s="121" t="s">
        <v>55</v>
      </c>
      <c r="B130" s="122">
        <v>760.87607537597682</v>
      </c>
      <c r="C130" s="122">
        <v>765.6821591543744</v>
      </c>
      <c r="D130" s="122">
        <v>757.5527481577476</v>
      </c>
      <c r="E130" s="122">
        <v>750.69883005882241</v>
      </c>
      <c r="F130" s="122">
        <v>781.68223020936</v>
      </c>
      <c r="G130" s="122">
        <v>777.28822771914031</v>
      </c>
      <c r="H130" s="122">
        <v>793.65475460236712</v>
      </c>
      <c r="I130" s="122">
        <v>803.80147381813742</v>
      </c>
      <c r="J130" s="122">
        <v>755.6389323800222</v>
      </c>
      <c r="K130" s="122">
        <v>810.60051418926798</v>
      </c>
      <c r="L130" s="122">
        <v>822.70972569649575</v>
      </c>
      <c r="M130" s="122">
        <v>767.45821232592675</v>
      </c>
      <c r="N130" s="122">
        <v>817.22238006905536</v>
      </c>
      <c r="O130" s="122">
        <v>901.34761497644547</v>
      </c>
      <c r="P130" s="122">
        <v>899.64264319824395</v>
      </c>
      <c r="Q130" s="122">
        <v>980.13246902011849</v>
      </c>
      <c r="R130" s="122">
        <v>1052.1455753766477</v>
      </c>
      <c r="S130" s="122">
        <v>987.02404140875024</v>
      </c>
      <c r="T130" s="122">
        <v>1053.1033850803715</v>
      </c>
      <c r="U130" s="122">
        <v>1073.048357331937</v>
      </c>
      <c r="V130" s="122">
        <v>993.63915559376858</v>
      </c>
      <c r="W130" s="122">
        <v>1123.2568723345905</v>
      </c>
      <c r="DA130" s="130" t="s">
        <v>2532</v>
      </c>
    </row>
    <row r="131" spans="1:105" ht="12" customHeight="1" x14ac:dyDescent="0.25">
      <c r="A131" s="97" t="s">
        <v>128</v>
      </c>
      <c r="B131" s="98">
        <v>759.99929028195493</v>
      </c>
      <c r="C131" s="98">
        <v>766.4011000104299</v>
      </c>
      <c r="D131" s="98">
        <v>758.03821891973564</v>
      </c>
      <c r="E131" s="98">
        <v>750.60230472018384</v>
      </c>
      <c r="F131" s="98">
        <v>782.8232617134953</v>
      </c>
      <c r="G131" s="98">
        <v>776.64402211690458</v>
      </c>
      <c r="H131" s="98">
        <v>793.34092732988472</v>
      </c>
      <c r="I131" s="98">
        <v>803.78720518716182</v>
      </c>
      <c r="J131" s="98">
        <v>756.17402784039029</v>
      </c>
      <c r="K131" s="98">
        <v>812.60234452393502</v>
      </c>
      <c r="L131" s="98">
        <v>824.24748643581529</v>
      </c>
      <c r="M131" s="98">
        <v>765.3816229418685</v>
      </c>
      <c r="N131" s="98">
        <v>817.25976270258468</v>
      </c>
      <c r="O131" s="98">
        <v>901.77799188037193</v>
      </c>
      <c r="P131" s="98">
        <v>899.83928475134564</v>
      </c>
      <c r="Q131" s="98">
        <v>980.54503225655333</v>
      </c>
      <c r="R131" s="98">
        <v>1052.2810107708244</v>
      </c>
      <c r="S131" s="98">
        <v>987.22976146882047</v>
      </c>
      <c r="T131" s="98">
        <v>1053.1136211567548</v>
      </c>
      <c r="U131" s="98">
        <v>1074.2547686775108</v>
      </c>
      <c r="V131" s="98">
        <v>992.90274540459177</v>
      </c>
      <c r="W131" s="98">
        <v>1124.5501412079304</v>
      </c>
      <c r="DA131" s="63" t="s">
        <v>2533</v>
      </c>
    </row>
    <row r="132" spans="1:105" ht="12" customHeight="1" x14ac:dyDescent="0.25">
      <c r="A132" s="97" t="s">
        <v>127</v>
      </c>
      <c r="B132" s="98">
        <v>759.99929028195504</v>
      </c>
      <c r="C132" s="98">
        <v>766.38744167726111</v>
      </c>
      <c r="D132" s="98">
        <v>758.00425754885441</v>
      </c>
      <c r="E132" s="98">
        <v>750.60674120235717</v>
      </c>
      <c r="F132" s="98">
        <v>782.8329009940386</v>
      </c>
      <c r="G132" s="98">
        <v>776.68127187640789</v>
      </c>
      <c r="H132" s="98">
        <v>793.3640055995038</v>
      </c>
      <c r="I132" s="98">
        <v>803.16564608365093</v>
      </c>
      <c r="J132" s="98">
        <v>755.39372881108568</v>
      </c>
      <c r="K132" s="98">
        <v>812.06569206038978</v>
      </c>
      <c r="L132" s="98">
        <v>823.79001402194092</v>
      </c>
      <c r="M132" s="98">
        <v>765.13262807240449</v>
      </c>
      <c r="N132" s="98">
        <v>817.32156356921325</v>
      </c>
      <c r="O132" s="98">
        <v>902.34965282871838</v>
      </c>
      <c r="P132" s="98">
        <v>900.73875733158513</v>
      </c>
      <c r="Q132" s="98">
        <v>981.92190038449439</v>
      </c>
      <c r="R132" s="98">
        <v>1054.2630896022458</v>
      </c>
      <c r="S132" s="98">
        <v>989.05190986364028</v>
      </c>
      <c r="T132" s="98">
        <v>1055.537132544996</v>
      </c>
      <c r="U132" s="98">
        <v>1075.926554568661</v>
      </c>
      <c r="V132" s="98">
        <v>994.16074868801672</v>
      </c>
      <c r="W132" s="98">
        <v>1124.2457680260577</v>
      </c>
      <c r="DA132" s="63" t="s">
        <v>2534</v>
      </c>
    </row>
    <row r="133" spans="1:105" ht="12" customHeight="1" x14ac:dyDescent="0.25">
      <c r="A133" s="100" t="s">
        <v>203</v>
      </c>
      <c r="B133" s="101">
        <v>456.58740338020937</v>
      </c>
      <c r="C133" s="101">
        <v>535.6975383132999</v>
      </c>
      <c r="D133" s="101">
        <v>519.23453046607801</v>
      </c>
      <c r="E133" s="101">
        <v>492.78593165376037</v>
      </c>
      <c r="F133" s="101">
        <v>516.98028524531753</v>
      </c>
      <c r="G133" s="101">
        <v>468.07564363589233</v>
      </c>
      <c r="H133" s="101">
        <v>495.37303384479469</v>
      </c>
      <c r="I133" s="101">
        <v>494.97894518701895</v>
      </c>
      <c r="J133" s="101">
        <v>461.14594172135867</v>
      </c>
      <c r="K133" s="101">
        <v>499.39352560069733</v>
      </c>
      <c r="L133" s="101">
        <v>493.42176559198703</v>
      </c>
      <c r="M133" s="101">
        <v>450.47923120702484</v>
      </c>
      <c r="N133" s="101">
        <v>478.09392416592272</v>
      </c>
      <c r="O133" s="101">
        <v>555.80466462474021</v>
      </c>
      <c r="P133" s="101">
        <v>556.69664306431162</v>
      </c>
      <c r="Q133" s="101">
        <v>633.40024740112301</v>
      </c>
      <c r="R133" s="101">
        <v>713.17329017389773</v>
      </c>
      <c r="S133" s="101">
        <v>651.0954840207994</v>
      </c>
      <c r="T133" s="101">
        <v>723.35033554081406</v>
      </c>
      <c r="U133" s="101">
        <v>742.30264801715919</v>
      </c>
      <c r="V133" s="101">
        <v>682.45387099630057</v>
      </c>
      <c r="W133" s="101">
        <v>806.37162175236392</v>
      </c>
      <c r="DA133" s="131" t="s">
        <v>2535</v>
      </c>
    </row>
    <row r="134" spans="1:105" ht="12" customHeight="1" x14ac:dyDescent="0.25">
      <c r="A134" s="103" t="s">
        <v>52</v>
      </c>
      <c r="B134" s="104">
        <v>303.41188690174562</v>
      </c>
      <c r="C134" s="104">
        <v>230.68990336396126</v>
      </c>
      <c r="D134" s="104">
        <v>238.76972708277628</v>
      </c>
      <c r="E134" s="104">
        <v>257.82080954859686</v>
      </c>
      <c r="F134" s="104">
        <v>265.85261574872118</v>
      </c>
      <c r="G134" s="104">
        <v>308.60562824051561</v>
      </c>
      <c r="H134" s="104">
        <v>297.99097175470911</v>
      </c>
      <c r="I134" s="104">
        <v>308.18670089663181</v>
      </c>
      <c r="J134" s="104">
        <v>294.24778708972713</v>
      </c>
      <c r="K134" s="104">
        <v>312.67216645969251</v>
      </c>
      <c r="L134" s="104">
        <v>330.36824842995384</v>
      </c>
      <c r="M134" s="104">
        <v>314.65339686537959</v>
      </c>
      <c r="N134" s="104">
        <v>339.22763940329048</v>
      </c>
      <c r="O134" s="104">
        <v>346.54498820397822</v>
      </c>
      <c r="P134" s="104">
        <v>344.04211426727352</v>
      </c>
      <c r="Q134" s="104">
        <v>348.52165298337138</v>
      </c>
      <c r="R134" s="104">
        <v>341.08979942834787</v>
      </c>
      <c r="S134" s="104">
        <v>337.95642584284093</v>
      </c>
      <c r="T134" s="104">
        <v>332.18679700418193</v>
      </c>
      <c r="U134" s="104">
        <v>333.62390655150182</v>
      </c>
      <c r="V134" s="104">
        <v>311.70687769171599</v>
      </c>
      <c r="W134" s="104">
        <v>317.87414627369367</v>
      </c>
      <c r="DA134" s="132" t="s">
        <v>2536</v>
      </c>
    </row>
    <row r="135" spans="1:105" ht="12" customHeight="1" x14ac:dyDescent="0.25">
      <c r="A135" s="106" t="s">
        <v>122</v>
      </c>
      <c r="B135" s="101">
        <v>787.52909114003842</v>
      </c>
      <c r="C135" s="101">
        <v>747.12680743259261</v>
      </c>
      <c r="D135" s="101">
        <v>744.97059540227099</v>
      </c>
      <c r="E135" s="101">
        <v>752.88685371421855</v>
      </c>
      <c r="F135" s="101">
        <v>762.18134839507968</v>
      </c>
      <c r="G135" s="101">
        <v>794.08572417742675</v>
      </c>
      <c r="H135" s="101">
        <v>811.01388625444974</v>
      </c>
      <c r="I135" s="101">
        <v>806.00938225328593</v>
      </c>
      <c r="J135" s="101">
        <v>745.17141838184455</v>
      </c>
      <c r="K135" s="101">
        <v>786.17831611682311</v>
      </c>
      <c r="L135" s="101">
        <v>785.65139737527215</v>
      </c>
      <c r="M135" s="101">
        <v>817.39613756071651</v>
      </c>
      <c r="N135" s="101">
        <v>816.3249819327101</v>
      </c>
      <c r="O135" s="101">
        <v>891.04024591085374</v>
      </c>
      <c r="P135" s="101">
        <v>895.0242413902597</v>
      </c>
      <c r="Q135" s="101">
        <v>970.45024297611451</v>
      </c>
      <c r="R135" s="101">
        <v>1049.1232039981746</v>
      </c>
      <c r="S135" s="101">
        <v>982.1823767517817</v>
      </c>
      <c r="T135" s="101">
        <v>1052.8425148354409</v>
      </c>
      <c r="U135" s="101">
        <v>1044.8075304475597</v>
      </c>
      <c r="V135" s="101">
        <v>1011.3013736024279</v>
      </c>
      <c r="W135" s="101">
        <v>1091.8074454909813</v>
      </c>
      <c r="DA135" s="131" t="s">
        <v>2537</v>
      </c>
    </row>
    <row r="136" spans="1:105" ht="12" customHeight="1" x14ac:dyDescent="0.25">
      <c r="A136" s="107" t="s">
        <v>121</v>
      </c>
      <c r="B136" s="104">
        <v>787.52909114003819</v>
      </c>
      <c r="C136" s="104">
        <v>747.12784850921707</v>
      </c>
      <c r="D136" s="104">
        <v>744.95775192817007</v>
      </c>
      <c r="E136" s="104">
        <v>752.90233432254695</v>
      </c>
      <c r="F136" s="104">
        <v>762.24062053495811</v>
      </c>
      <c r="G136" s="104">
        <v>794.15843747592839</v>
      </c>
      <c r="H136" s="104">
        <v>811.01250978997552</v>
      </c>
      <c r="I136" s="104">
        <v>806.2833637313181</v>
      </c>
      <c r="J136" s="104">
        <v>744.97098590158316</v>
      </c>
      <c r="K136" s="104">
        <v>786.18418733257181</v>
      </c>
      <c r="L136" s="104">
        <v>785.84458939503122</v>
      </c>
      <c r="M136" s="104">
        <v>817.47320837585721</v>
      </c>
      <c r="N136" s="104">
        <v>816.30684059955843</v>
      </c>
      <c r="O136" s="104">
        <v>890.90946905993405</v>
      </c>
      <c r="P136" s="104">
        <v>894.09611376999794</v>
      </c>
      <c r="Q136" s="104">
        <v>968.98714884847823</v>
      </c>
      <c r="R136" s="104">
        <v>1047.1213080382729</v>
      </c>
      <c r="S136" s="104">
        <v>981.85928672076261</v>
      </c>
      <c r="T136" s="104">
        <v>1052.4214710245124</v>
      </c>
      <c r="U136" s="104">
        <v>1044.3977396070295</v>
      </c>
      <c r="V136" s="104">
        <v>1010.9526875036979</v>
      </c>
      <c r="W136" s="104">
        <v>1091.4332254205874</v>
      </c>
      <c r="DA136" s="132" t="s">
        <v>2538</v>
      </c>
    </row>
    <row r="137" spans="1:105" ht="12" customHeight="1" x14ac:dyDescent="0.25">
      <c r="A137" s="108" t="s">
        <v>53</v>
      </c>
      <c r="B137" s="98">
        <v>473.15834289706112</v>
      </c>
      <c r="C137" s="98">
        <v>522.21811886354556</v>
      </c>
      <c r="D137" s="98">
        <v>510.28449443997198</v>
      </c>
      <c r="E137" s="98">
        <v>494.29424387339219</v>
      </c>
      <c r="F137" s="98">
        <v>503.36160878031126</v>
      </c>
      <c r="G137" s="98">
        <v>478.61914957205477</v>
      </c>
      <c r="H137" s="98">
        <v>506.41541233872874</v>
      </c>
      <c r="I137" s="98">
        <v>496.91996429249406</v>
      </c>
      <c r="J137" s="98">
        <v>454.75527483186789</v>
      </c>
      <c r="K137" s="98">
        <v>483.41645742921975</v>
      </c>
      <c r="L137" s="98">
        <v>470.61695857262737</v>
      </c>
      <c r="M137" s="98">
        <v>481.17684545044892</v>
      </c>
      <c r="N137" s="98">
        <v>477.481675012175</v>
      </c>
      <c r="O137" s="98">
        <v>548.72654240696613</v>
      </c>
      <c r="P137" s="98">
        <v>552.5617720770789</v>
      </c>
      <c r="Q137" s="98">
        <v>625.02580802209889</v>
      </c>
      <c r="R137" s="98">
        <v>708.31142322080552</v>
      </c>
      <c r="S137" s="98">
        <v>646.33208199407693</v>
      </c>
      <c r="T137" s="98">
        <v>721.19027068066907</v>
      </c>
      <c r="U137" s="98">
        <v>720.54328544150735</v>
      </c>
      <c r="V137" s="98">
        <v>693.97284065810049</v>
      </c>
      <c r="W137" s="98">
        <v>782.81523359387734</v>
      </c>
      <c r="DA137" s="63" t="s">
        <v>2539</v>
      </c>
    </row>
    <row r="138" spans="1:105" ht="12" customHeight="1" x14ac:dyDescent="0.25">
      <c r="A138" s="108" t="s">
        <v>52</v>
      </c>
      <c r="B138" s="98">
        <v>314.37074824297707</v>
      </c>
      <c r="C138" s="98">
        <v>224.90972964567149</v>
      </c>
      <c r="D138" s="98">
        <v>234.67325748819812</v>
      </c>
      <c r="E138" s="98">
        <v>258.60809044915482</v>
      </c>
      <c r="F138" s="98">
        <v>258.87901175464691</v>
      </c>
      <c r="G138" s="98">
        <v>315.53928790387363</v>
      </c>
      <c r="H138" s="98">
        <v>304.59709745124684</v>
      </c>
      <c r="I138" s="98">
        <v>309.36339943882388</v>
      </c>
      <c r="J138" s="98">
        <v>290.21571106971521</v>
      </c>
      <c r="K138" s="98">
        <v>302.76772990335212</v>
      </c>
      <c r="L138" s="98">
        <v>315.22763082240391</v>
      </c>
      <c r="M138" s="98">
        <v>336.29636292540823</v>
      </c>
      <c r="N138" s="98">
        <v>338.82516558738342</v>
      </c>
      <c r="O138" s="98">
        <v>342.18292665296786</v>
      </c>
      <c r="P138" s="98">
        <v>341.5343416929191</v>
      </c>
      <c r="Q138" s="98">
        <v>343.96134082637946</v>
      </c>
      <c r="R138" s="98">
        <v>338.80988481746749</v>
      </c>
      <c r="S138" s="98">
        <v>335.52720472668562</v>
      </c>
      <c r="T138" s="98">
        <v>331.23120034384334</v>
      </c>
      <c r="U138" s="98">
        <v>323.85445416552216</v>
      </c>
      <c r="V138" s="98">
        <v>316.97984684559725</v>
      </c>
      <c r="W138" s="98">
        <v>308.61799182670995</v>
      </c>
      <c r="DA138" s="63" t="s">
        <v>2540</v>
      </c>
    </row>
    <row r="139" spans="1:105" ht="12" customHeight="1" x14ac:dyDescent="0.25">
      <c r="A139" s="121" t="s">
        <v>54</v>
      </c>
      <c r="B139" s="122">
        <v>123.53654939631288</v>
      </c>
      <c r="C139" s="122">
        <v>122.71381387509217</v>
      </c>
      <c r="D139" s="122">
        <v>124.86445866731501</v>
      </c>
      <c r="E139" s="122">
        <v>129.74060333665207</v>
      </c>
      <c r="F139" s="122">
        <v>135.70000096452242</v>
      </c>
      <c r="G139" s="122">
        <v>142.31075550478414</v>
      </c>
      <c r="H139" s="122">
        <v>146.56987594999495</v>
      </c>
      <c r="I139" s="122">
        <v>145.89290964558523</v>
      </c>
      <c r="J139" s="122">
        <v>139.37122594793615</v>
      </c>
      <c r="K139" s="122">
        <v>153.78063494121659</v>
      </c>
      <c r="L139" s="122">
        <v>165.63910845931517</v>
      </c>
      <c r="M139" s="122">
        <v>166.73755957617217</v>
      </c>
      <c r="N139" s="122">
        <v>170.91122586284146</v>
      </c>
      <c r="O139" s="122">
        <v>188.03345271236753</v>
      </c>
      <c r="P139" s="122">
        <v>187.65502408126437</v>
      </c>
      <c r="Q139" s="122">
        <v>203.49145212097542</v>
      </c>
      <c r="R139" s="122">
        <v>203.557867674638</v>
      </c>
      <c r="S139" s="122">
        <v>220.40254781777034</v>
      </c>
      <c r="T139" s="122">
        <v>232.83163273220595</v>
      </c>
      <c r="U139" s="122">
        <v>233.41172520524574</v>
      </c>
      <c r="V139" s="122">
        <v>235.48801362711478</v>
      </c>
      <c r="W139" s="122">
        <v>236.67521474941177</v>
      </c>
      <c r="DA139" s="130" t="s">
        <v>2541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2542</v>
      </c>
    </row>
    <row r="141" spans="1:105" ht="12" customHeight="1" x14ac:dyDescent="0.25">
      <c r="A141" s="109" t="s">
        <v>120</v>
      </c>
      <c r="B141" s="33">
        <v>123.53654939631288</v>
      </c>
      <c r="C141" s="33">
        <v>122.71381387509217</v>
      </c>
      <c r="D141" s="33">
        <v>124.86445866731501</v>
      </c>
      <c r="E141" s="33">
        <v>129.74060333665207</v>
      </c>
      <c r="F141" s="33">
        <v>135.70000096452242</v>
      </c>
      <c r="G141" s="33">
        <v>142.31075550478414</v>
      </c>
      <c r="H141" s="33">
        <v>146.56987594999495</v>
      </c>
      <c r="I141" s="33">
        <v>145.89290964558523</v>
      </c>
      <c r="J141" s="33">
        <v>139.37122594793615</v>
      </c>
      <c r="K141" s="33">
        <v>153.78063494121659</v>
      </c>
      <c r="L141" s="33">
        <v>165.63910845931517</v>
      </c>
      <c r="M141" s="33">
        <v>166.73755957617217</v>
      </c>
      <c r="N141" s="33">
        <v>170.91122586284146</v>
      </c>
      <c r="O141" s="33">
        <v>188.03345271236753</v>
      </c>
      <c r="P141" s="33">
        <v>187.65502408126437</v>
      </c>
      <c r="Q141" s="33">
        <v>203.49145212097542</v>
      </c>
      <c r="R141" s="33">
        <v>203.557867674638</v>
      </c>
      <c r="S141" s="33">
        <v>220.40254781777034</v>
      </c>
      <c r="T141" s="33">
        <v>232.83163273220595</v>
      </c>
      <c r="U141" s="33">
        <v>233.41172520524574</v>
      </c>
      <c r="V141" s="33">
        <v>235.48801362711478</v>
      </c>
      <c r="W141" s="33">
        <v>236.67521474941177</v>
      </c>
      <c r="DA141" s="60" t="s">
        <v>2543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11208.035388450447</v>
      </c>
      <c r="C143" s="117">
        <f t="shared" si="49"/>
        <v>12235.409014530967</v>
      </c>
      <c r="D143" s="117">
        <f t="shared" si="49"/>
        <v>12335.291730848639</v>
      </c>
      <c r="E143" s="117">
        <f t="shared" si="49"/>
        <v>12826.214396481568</v>
      </c>
      <c r="F143" s="117">
        <f t="shared" si="49"/>
        <v>12736.771627177041</v>
      </c>
      <c r="G143" s="117">
        <f t="shared" si="49"/>
        <v>13959.428738745073</v>
      </c>
      <c r="H143" s="117">
        <f t="shared" si="49"/>
        <v>13834.942759832058</v>
      </c>
      <c r="I143" s="117">
        <f t="shared" si="49"/>
        <v>13242.547167029919</v>
      </c>
      <c r="J143" s="117">
        <f t="shared" si="49"/>
        <v>13103.710473168308</v>
      </c>
      <c r="K143" s="117">
        <f t="shared" si="49"/>
        <v>13699.379813789546</v>
      </c>
      <c r="L143" s="117">
        <f t="shared" si="49"/>
        <v>17001.131592326088</v>
      </c>
      <c r="M143" s="117">
        <f t="shared" si="49"/>
        <v>15925.717055704532</v>
      </c>
      <c r="N143" s="117">
        <f t="shared" si="49"/>
        <v>15919.624391495898</v>
      </c>
      <c r="O143" s="117">
        <f t="shared" si="49"/>
        <v>15329.569501273656</v>
      </c>
      <c r="P143" s="117">
        <f t="shared" si="49"/>
        <v>14608.373984273185</v>
      </c>
      <c r="Q143" s="117">
        <f t="shared" si="49"/>
        <v>14192.892576030887</v>
      </c>
      <c r="R143" s="117">
        <f t="shared" ref="R143:V143" si="50">R144+R146+R148+R157</f>
        <v>15655.468749491405</v>
      </c>
      <c r="S143" s="117">
        <f t="shared" si="50"/>
        <v>15226.244755513095</v>
      </c>
      <c r="T143" s="117">
        <f t="shared" si="50"/>
        <v>14886.38494255455</v>
      </c>
      <c r="U143" s="117">
        <f t="shared" si="50"/>
        <v>14217.807539622952</v>
      </c>
      <c r="V143" s="117">
        <f t="shared" si="50"/>
        <v>14556.985211223782</v>
      </c>
      <c r="W143" s="117">
        <f t="shared" ref="W143" si="51">W144+W146+W148+W157</f>
        <v>14579.226127370401</v>
      </c>
      <c r="DA143" s="129" t="s">
        <v>2544</v>
      </c>
    </row>
    <row r="144" spans="1:105" ht="12.95" customHeight="1" x14ac:dyDescent="0.25">
      <c r="A144" s="121" t="s">
        <v>57</v>
      </c>
      <c r="B144" s="122">
        <f t="shared" ref="B144:W144" si="52">B145</f>
        <v>10290.256204343652</v>
      </c>
      <c r="C144" s="122">
        <f t="shared" si="52"/>
        <v>11358.674131297208</v>
      </c>
      <c r="D144" s="122">
        <f t="shared" si="52"/>
        <v>11458.734132138943</v>
      </c>
      <c r="E144" s="122">
        <f t="shared" si="52"/>
        <v>11935.738845778489</v>
      </c>
      <c r="F144" s="122">
        <f t="shared" si="52"/>
        <v>11830.287196108591</v>
      </c>
      <c r="G144" s="122">
        <f t="shared" si="52"/>
        <v>13012.059214764107</v>
      </c>
      <c r="H144" s="122">
        <f t="shared" si="52"/>
        <v>12864.930879408681</v>
      </c>
      <c r="I144" s="122">
        <f t="shared" si="52"/>
        <v>12277.175642299924</v>
      </c>
      <c r="J144" s="122">
        <f t="shared" si="52"/>
        <v>12201.079816689829</v>
      </c>
      <c r="K144" s="122">
        <f t="shared" si="52"/>
        <v>12740.508538279868</v>
      </c>
      <c r="L144" s="122">
        <f t="shared" si="52"/>
        <v>16028.799261357126</v>
      </c>
      <c r="M144" s="122">
        <f t="shared" si="52"/>
        <v>14921.197210471562</v>
      </c>
      <c r="N144" s="122">
        <f t="shared" si="52"/>
        <v>14912.099762577818</v>
      </c>
      <c r="O144" s="122">
        <f t="shared" si="52"/>
        <v>14230.299989911438</v>
      </c>
      <c r="P144" s="122">
        <f t="shared" si="52"/>
        <v>13500.249330800845</v>
      </c>
      <c r="Q144" s="122">
        <f t="shared" si="52"/>
        <v>12993.182853071736</v>
      </c>
      <c r="R144" s="122">
        <f t="shared" si="52"/>
        <v>14369.319847174414</v>
      </c>
      <c r="S144" s="122">
        <f t="shared" si="52"/>
        <v>13984.982964780162</v>
      </c>
      <c r="T144" s="122">
        <f t="shared" si="52"/>
        <v>13561.62289072227</v>
      </c>
      <c r="U144" s="122">
        <f t="shared" si="52"/>
        <v>12900.141204921103</v>
      </c>
      <c r="V144" s="122">
        <f t="shared" si="52"/>
        <v>13268.161914353592</v>
      </c>
      <c r="W144" s="122">
        <f t="shared" si="52"/>
        <v>13204.412303455165</v>
      </c>
      <c r="DA144" s="130" t="s">
        <v>2545</v>
      </c>
    </row>
    <row r="145" spans="1:105" ht="12" customHeight="1" x14ac:dyDescent="0.25">
      <c r="A145" s="97" t="s">
        <v>53</v>
      </c>
      <c r="B145" s="98">
        <v>10290.256204343652</v>
      </c>
      <c r="C145" s="98">
        <v>11358.674131297208</v>
      </c>
      <c r="D145" s="98">
        <v>11458.734132138943</v>
      </c>
      <c r="E145" s="98">
        <v>11935.738845778489</v>
      </c>
      <c r="F145" s="98">
        <v>11830.287196108591</v>
      </c>
      <c r="G145" s="98">
        <v>13012.059214764107</v>
      </c>
      <c r="H145" s="98">
        <v>12864.930879408681</v>
      </c>
      <c r="I145" s="98">
        <v>12277.175642299924</v>
      </c>
      <c r="J145" s="98">
        <v>12201.079816689829</v>
      </c>
      <c r="K145" s="98">
        <v>12740.508538279868</v>
      </c>
      <c r="L145" s="98">
        <v>16028.799261357126</v>
      </c>
      <c r="M145" s="98">
        <v>14921.197210471562</v>
      </c>
      <c r="N145" s="98">
        <v>14912.099762577818</v>
      </c>
      <c r="O145" s="98">
        <v>14230.299989911438</v>
      </c>
      <c r="P145" s="98">
        <v>13500.249330800845</v>
      </c>
      <c r="Q145" s="98">
        <v>12993.182853071736</v>
      </c>
      <c r="R145" s="98">
        <v>14369.319847174414</v>
      </c>
      <c r="S145" s="98">
        <v>13984.982964780162</v>
      </c>
      <c r="T145" s="98">
        <v>13561.62289072227</v>
      </c>
      <c r="U145" s="98">
        <v>12900.141204921103</v>
      </c>
      <c r="V145" s="98">
        <v>13268.161914353592</v>
      </c>
      <c r="W145" s="98">
        <v>13204.412303455165</v>
      </c>
      <c r="DA145" s="63" t="s">
        <v>2546</v>
      </c>
    </row>
    <row r="146" spans="1:105" ht="12.95" customHeight="1" x14ac:dyDescent="0.25">
      <c r="A146" s="121" t="s">
        <v>92</v>
      </c>
      <c r="B146" s="122">
        <f t="shared" ref="B146:W146" si="53">B147</f>
        <v>6.7135435704445747</v>
      </c>
      <c r="C146" s="122">
        <f t="shared" si="53"/>
        <v>6.8376177282674027</v>
      </c>
      <c r="D146" s="122">
        <f t="shared" si="53"/>
        <v>6.7493002073657875</v>
      </c>
      <c r="E146" s="122">
        <f t="shared" si="53"/>
        <v>7.4576891043447802</v>
      </c>
      <c r="F146" s="122">
        <f t="shared" si="53"/>
        <v>8.4602488680942738</v>
      </c>
      <c r="G146" s="122">
        <f t="shared" si="53"/>
        <v>10.044510931722552</v>
      </c>
      <c r="H146" s="122">
        <f t="shared" si="53"/>
        <v>11.622443831362494</v>
      </c>
      <c r="I146" s="122">
        <f t="shared" si="53"/>
        <v>12.698369088391722</v>
      </c>
      <c r="J146" s="122">
        <f t="shared" si="53"/>
        <v>13.216043771232339</v>
      </c>
      <c r="K146" s="122">
        <f t="shared" si="53"/>
        <v>13.963724137988889</v>
      </c>
      <c r="L146" s="122">
        <f t="shared" si="53"/>
        <v>15.818857358464065</v>
      </c>
      <c r="M146" s="122">
        <f t="shared" si="53"/>
        <v>15.207891936250215</v>
      </c>
      <c r="N146" s="122">
        <f t="shared" si="53"/>
        <v>15.934130424601408</v>
      </c>
      <c r="O146" s="122">
        <f t="shared" si="53"/>
        <v>16.338820198947218</v>
      </c>
      <c r="P146" s="122">
        <f t="shared" si="53"/>
        <v>19.255098298382435</v>
      </c>
      <c r="Q146" s="122">
        <f t="shared" si="53"/>
        <v>19.926105334700601</v>
      </c>
      <c r="R146" s="122">
        <f t="shared" si="53"/>
        <v>21.333543208256163</v>
      </c>
      <c r="S146" s="122">
        <f t="shared" si="53"/>
        <v>24.594428994316459</v>
      </c>
      <c r="T146" s="122">
        <f t="shared" si="53"/>
        <v>27.832036250304526</v>
      </c>
      <c r="U146" s="122">
        <f t="shared" si="53"/>
        <v>30.842585122158042</v>
      </c>
      <c r="V146" s="122">
        <f t="shared" si="53"/>
        <v>35.854825316654697</v>
      </c>
      <c r="W146" s="122">
        <f t="shared" si="53"/>
        <v>39.576142051498181</v>
      </c>
      <c r="DA146" s="130" t="s">
        <v>2547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6.7135435704445747</v>
      </c>
      <c r="C147" s="98">
        <f>IF(RES_hhdet_tes!C147=0,0,RES_hhdet_tes!C147*1000*11630/RES_hhdet_num!C143)</f>
        <v>6.8376177282674027</v>
      </c>
      <c r="D147" s="98">
        <f>IF(RES_hhdet_tes!D147=0,0,RES_hhdet_tes!D147*1000*11630/RES_hhdet_num!D143)</f>
        <v>6.7493002073657875</v>
      </c>
      <c r="E147" s="98">
        <f>IF(RES_hhdet_tes!E147=0,0,RES_hhdet_tes!E147*1000*11630/RES_hhdet_num!E143)</f>
        <v>7.4576891043447802</v>
      </c>
      <c r="F147" s="98">
        <f>IF(RES_hhdet_tes!F147=0,0,RES_hhdet_tes!F147*1000*11630/RES_hhdet_num!F143)</f>
        <v>8.4602488680942738</v>
      </c>
      <c r="G147" s="98">
        <f>IF(RES_hhdet_tes!G147=0,0,RES_hhdet_tes!G147*1000*11630/RES_hhdet_num!G143)</f>
        <v>10.044510931722552</v>
      </c>
      <c r="H147" s="98">
        <f>IF(RES_hhdet_tes!H147=0,0,RES_hhdet_tes!H147*1000*11630/RES_hhdet_num!H143)</f>
        <v>11.622443831362494</v>
      </c>
      <c r="I147" s="98">
        <f>IF(RES_hhdet_tes!I147=0,0,RES_hhdet_tes!I147*1000*11630/RES_hhdet_num!I143)</f>
        <v>12.698369088391722</v>
      </c>
      <c r="J147" s="98">
        <f>IF(RES_hhdet_tes!J147=0,0,RES_hhdet_tes!J147*1000*11630/RES_hhdet_num!J143)</f>
        <v>13.216043771232339</v>
      </c>
      <c r="K147" s="98">
        <f>IF(RES_hhdet_tes!K147=0,0,RES_hhdet_tes!K147*1000*11630/RES_hhdet_num!K143)</f>
        <v>13.963724137988889</v>
      </c>
      <c r="L147" s="98">
        <f>IF(RES_hhdet_tes!L147=0,0,RES_hhdet_tes!L147*1000*11630/RES_hhdet_num!L143)</f>
        <v>15.818857358464065</v>
      </c>
      <c r="M147" s="98">
        <f>IF(RES_hhdet_tes!M147=0,0,RES_hhdet_tes!M147*1000*11630/RES_hhdet_num!M143)</f>
        <v>15.207891936250215</v>
      </c>
      <c r="N147" s="98">
        <f>IF(RES_hhdet_tes!N147=0,0,RES_hhdet_tes!N147*1000*11630/RES_hhdet_num!N143)</f>
        <v>15.934130424601408</v>
      </c>
      <c r="O147" s="98">
        <f>IF(RES_hhdet_tes!O147=0,0,RES_hhdet_tes!O147*1000*11630/RES_hhdet_num!O143)</f>
        <v>16.338820198947218</v>
      </c>
      <c r="P147" s="98">
        <f>IF(RES_hhdet_tes!P147=0,0,RES_hhdet_tes!P147*1000*11630/RES_hhdet_num!P143)</f>
        <v>19.255098298382435</v>
      </c>
      <c r="Q147" s="98">
        <f>IF(RES_hhdet_tes!Q147=0,0,RES_hhdet_tes!Q147*1000*11630/RES_hhdet_num!Q143)</f>
        <v>19.926105334700601</v>
      </c>
      <c r="R147" s="98">
        <f>IF(RES_hhdet_tes!R147=0,0,RES_hhdet_tes!R147*1000*11630/RES_hhdet_num!R143)</f>
        <v>21.333543208256163</v>
      </c>
      <c r="S147" s="98">
        <f>IF(RES_hhdet_tes!S147=0,0,RES_hhdet_tes!S147*1000*11630/RES_hhdet_num!S143)</f>
        <v>24.594428994316459</v>
      </c>
      <c r="T147" s="98">
        <f>IF(RES_hhdet_tes!T147=0,0,RES_hhdet_tes!T147*1000*11630/RES_hhdet_num!T143)</f>
        <v>27.832036250304526</v>
      </c>
      <c r="U147" s="98">
        <f>IF(RES_hhdet_tes!U147=0,0,RES_hhdet_tes!U147*1000*11630/RES_hhdet_num!U143)</f>
        <v>30.842585122158042</v>
      </c>
      <c r="V147" s="98">
        <f>IF(RES_hhdet_tes!V147=0,0,RES_hhdet_tes!V147*1000*11630/RES_hhdet_num!V143)</f>
        <v>35.854825316654697</v>
      </c>
      <c r="W147" s="98">
        <f>IF(RES_hhdet_tes!W147=0,0,RES_hhdet_tes!W147*1000*11630/RES_hhdet_num!W143)</f>
        <v>39.576142051498181</v>
      </c>
      <c r="DA147" s="63" t="s">
        <v>2548</v>
      </c>
    </row>
    <row r="148" spans="1:105" ht="12" customHeight="1" x14ac:dyDescent="0.25">
      <c r="A148" s="121" t="s">
        <v>55</v>
      </c>
      <c r="B148" s="122">
        <v>787.5290911400383</v>
      </c>
      <c r="C148" s="122">
        <v>747.18345163039817</v>
      </c>
      <c r="D148" s="122">
        <v>744.94383983501666</v>
      </c>
      <c r="E148" s="122">
        <v>753.27725826208155</v>
      </c>
      <c r="F148" s="122">
        <v>762.3241812358342</v>
      </c>
      <c r="G148" s="122">
        <v>795.01425754445813</v>
      </c>
      <c r="H148" s="122">
        <v>811.81956064201938</v>
      </c>
      <c r="I148" s="122">
        <v>806.78024599601918</v>
      </c>
      <c r="J148" s="122">
        <v>750.04338675931092</v>
      </c>
      <c r="K148" s="122">
        <v>791.12691643047162</v>
      </c>
      <c r="L148" s="122">
        <v>790.87436515118088</v>
      </c>
      <c r="M148" s="122">
        <v>822.57439372054591</v>
      </c>
      <c r="N148" s="122">
        <v>820.679272630637</v>
      </c>
      <c r="O148" s="122">
        <v>894.89723845090407</v>
      </c>
      <c r="P148" s="122">
        <v>901.2145310926926</v>
      </c>
      <c r="Q148" s="122">
        <v>976.29216550347553</v>
      </c>
      <c r="R148" s="122">
        <v>1061.2574914340955</v>
      </c>
      <c r="S148" s="122">
        <v>996.26481392084668</v>
      </c>
      <c r="T148" s="122">
        <v>1064.0983828497697</v>
      </c>
      <c r="U148" s="122">
        <v>1053.4120243744455</v>
      </c>
      <c r="V148" s="122">
        <v>1017.4804579264201</v>
      </c>
      <c r="W148" s="122">
        <v>1098.5624671143264</v>
      </c>
      <c r="DA148" s="130" t="s">
        <v>2549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738.59365104301241</v>
      </c>
      <c r="E149" s="98">
        <v>863.98347372524017</v>
      </c>
      <c r="F149" s="98">
        <v>683.90627160460656</v>
      </c>
      <c r="G149" s="98">
        <v>853.20992071986427</v>
      </c>
      <c r="H149" s="98">
        <v>783.49296999320791</v>
      </c>
      <c r="I149" s="98">
        <v>844.24766440065173</v>
      </c>
      <c r="J149" s="98">
        <v>782.94313074395575</v>
      </c>
      <c r="K149" s="98">
        <v>802.48344791837746</v>
      </c>
      <c r="L149" s="98">
        <v>773.83449979782188</v>
      </c>
      <c r="M149" s="98">
        <v>832.85224438501814</v>
      </c>
      <c r="N149" s="98">
        <v>755.65874063741796</v>
      </c>
      <c r="O149" s="98">
        <v>815.32909232098859</v>
      </c>
      <c r="P149" s="98">
        <v>1179.4183157663492</v>
      </c>
      <c r="Q149" s="98">
        <v>850.37372381540467</v>
      </c>
      <c r="R149" s="98">
        <v>986.23888609101698</v>
      </c>
      <c r="S149" s="98">
        <v>1035.405718359093</v>
      </c>
      <c r="T149" s="98">
        <v>1022.8054851185833</v>
      </c>
      <c r="U149" s="98">
        <v>1025.0915530560803</v>
      </c>
      <c r="V149" s="98">
        <v>1006.7418490925041</v>
      </c>
      <c r="W149" s="98">
        <v>1140.6176550821403</v>
      </c>
      <c r="DA149" s="63" t="s">
        <v>2550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739.17869960528935</v>
      </c>
      <c r="E150" s="98">
        <v>863.3074981375986</v>
      </c>
      <c r="F150" s="98">
        <v>683.4966873425692</v>
      </c>
      <c r="G150" s="98">
        <v>853.2278812268371</v>
      </c>
      <c r="H150" s="98">
        <v>783.61009009395434</v>
      </c>
      <c r="I150" s="98">
        <v>843.61423020058226</v>
      </c>
      <c r="J150" s="98">
        <v>781.78425020203588</v>
      </c>
      <c r="K150" s="98">
        <v>801.65587566649333</v>
      </c>
      <c r="L150" s="98">
        <v>773.30970451526798</v>
      </c>
      <c r="M150" s="98">
        <v>832.65974172613971</v>
      </c>
      <c r="N150" s="98">
        <v>754.92233193540517</v>
      </c>
      <c r="O150" s="98">
        <v>815.66636868457272</v>
      </c>
      <c r="P150" s="98">
        <v>1177.5302106514321</v>
      </c>
      <c r="Q150" s="98">
        <v>849.06232453061841</v>
      </c>
      <c r="R150" s="98">
        <v>984.9018046939924</v>
      </c>
      <c r="S150" s="98">
        <v>1034.5527459817813</v>
      </c>
      <c r="T150" s="98">
        <v>1019.3049067410162</v>
      </c>
      <c r="U150" s="98">
        <v>1025.4310272299883</v>
      </c>
      <c r="V150" s="98">
        <v>1007.510787407886</v>
      </c>
      <c r="W150" s="98">
        <v>1124.9365423872744</v>
      </c>
      <c r="DA150" s="63" t="s">
        <v>2551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506.32427447463891</v>
      </c>
      <c r="E151" s="101">
        <v>566.90664493722863</v>
      </c>
      <c r="F151" s="101">
        <v>451.32835585654226</v>
      </c>
      <c r="G151" s="101">
        <v>514.20481329852021</v>
      </c>
      <c r="H151" s="101">
        <v>489.25517597845601</v>
      </c>
      <c r="I151" s="101">
        <v>519.80579494796075</v>
      </c>
      <c r="J151" s="101">
        <v>477.17485000046798</v>
      </c>
      <c r="K151" s="101">
        <v>492.89745712267751</v>
      </c>
      <c r="L151" s="101">
        <v>463.16090795802342</v>
      </c>
      <c r="M151" s="101">
        <v>490.22816555055834</v>
      </c>
      <c r="N151" s="101">
        <v>441.95694077680224</v>
      </c>
      <c r="O151" s="101">
        <v>503.10446284607536</v>
      </c>
      <c r="P151" s="101">
        <v>727.80891383369112</v>
      </c>
      <c r="Q151" s="101">
        <v>547.62122827491828</v>
      </c>
      <c r="R151" s="101">
        <v>666.21047683915356</v>
      </c>
      <c r="S151" s="101">
        <v>680.87979798004142</v>
      </c>
      <c r="T151" s="101">
        <v>697.93819156488462</v>
      </c>
      <c r="U151" s="101">
        <v>706.80275199600851</v>
      </c>
      <c r="V151" s="101">
        <v>690.86861728744259</v>
      </c>
      <c r="W151" s="101">
        <v>803.14718415897096</v>
      </c>
      <c r="DA151" s="131" t="s">
        <v>2552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232.85442513065047</v>
      </c>
      <c r="E152" s="104">
        <v>296.40085320037014</v>
      </c>
      <c r="F152" s="104">
        <v>232.16833148602689</v>
      </c>
      <c r="G152" s="104">
        <v>339.023067928317</v>
      </c>
      <c r="H152" s="104">
        <v>294.35491411549827</v>
      </c>
      <c r="I152" s="104">
        <v>323.80843525262151</v>
      </c>
      <c r="J152" s="104">
        <v>304.60940020156778</v>
      </c>
      <c r="K152" s="104">
        <v>308.75841854381571</v>
      </c>
      <c r="L152" s="104">
        <v>310.14879655724451</v>
      </c>
      <c r="M152" s="104">
        <v>342.4315761755812</v>
      </c>
      <c r="N152" s="104">
        <v>312.96539115860287</v>
      </c>
      <c r="O152" s="104">
        <v>312.5619058384973</v>
      </c>
      <c r="P152" s="104">
        <v>449.72129681774078</v>
      </c>
      <c r="Q152" s="104">
        <v>301.44109625570036</v>
      </c>
      <c r="R152" s="104">
        <v>318.69132785483902</v>
      </c>
      <c r="S152" s="104">
        <v>353.67294800173994</v>
      </c>
      <c r="T152" s="104">
        <v>321.36671517613138</v>
      </c>
      <c r="U152" s="104">
        <v>318.62827523397971</v>
      </c>
      <c r="V152" s="104">
        <v>316.64217012044344</v>
      </c>
      <c r="W152" s="104">
        <v>321.78935822830323</v>
      </c>
      <c r="DA152" s="132" t="s">
        <v>2553</v>
      </c>
    </row>
    <row r="153" spans="1:105" ht="12" customHeight="1" x14ac:dyDescent="0.25">
      <c r="A153" s="106" t="s">
        <v>122</v>
      </c>
      <c r="B153" s="101">
        <v>787.5290911400383</v>
      </c>
      <c r="C153" s="101">
        <v>747.18340573490559</v>
      </c>
      <c r="D153" s="101">
        <v>744.95843067515636</v>
      </c>
      <c r="E153" s="101">
        <v>752.96544314116227</v>
      </c>
      <c r="F153" s="101">
        <v>762.57870556880209</v>
      </c>
      <c r="G153" s="101">
        <v>794.78912144357616</v>
      </c>
      <c r="H153" s="101">
        <v>811.93422107240769</v>
      </c>
      <c r="I153" s="101">
        <v>806.65580709028904</v>
      </c>
      <c r="J153" s="101">
        <v>749.93625734299656</v>
      </c>
      <c r="K153" s="101">
        <v>791.0927347497958</v>
      </c>
      <c r="L153" s="101">
        <v>790.95735068540864</v>
      </c>
      <c r="M153" s="101">
        <v>822.53171440069684</v>
      </c>
      <c r="N153" s="101">
        <v>820.96922466276999</v>
      </c>
      <c r="O153" s="101">
        <v>895.24792449047243</v>
      </c>
      <c r="P153" s="101">
        <v>899.82451397629131</v>
      </c>
      <c r="Q153" s="101">
        <v>976.91895822198808</v>
      </c>
      <c r="R153" s="101">
        <v>1061.6261472560552</v>
      </c>
      <c r="S153" s="101">
        <v>996.13895249125767</v>
      </c>
      <c r="T153" s="101">
        <v>1064.2234112114068</v>
      </c>
      <c r="U153" s="101">
        <v>1053.4542897282513</v>
      </c>
      <c r="V153" s="101">
        <v>1017.4635992017717</v>
      </c>
      <c r="W153" s="101">
        <v>1098.3537422600054</v>
      </c>
      <c r="DA153" s="131" t="s">
        <v>2554</v>
      </c>
    </row>
    <row r="154" spans="1:105" ht="12" customHeight="1" x14ac:dyDescent="0.25">
      <c r="A154" s="107" t="s">
        <v>121</v>
      </c>
      <c r="B154" s="104">
        <v>787.52909114003819</v>
      </c>
      <c r="C154" s="104">
        <v>747.1838962505276</v>
      </c>
      <c r="D154" s="104">
        <v>744.93388576513223</v>
      </c>
      <c r="E154" s="104">
        <v>752.97105315440683</v>
      </c>
      <c r="F154" s="104">
        <v>762.61077486450245</v>
      </c>
      <c r="G154" s="104">
        <v>794.80424592721897</v>
      </c>
      <c r="H154" s="104">
        <v>811.94326469859266</v>
      </c>
      <c r="I154" s="104">
        <v>806.37044346249945</v>
      </c>
      <c r="J154" s="104">
        <v>749.67546532526137</v>
      </c>
      <c r="K154" s="104">
        <v>790.98627858557813</v>
      </c>
      <c r="L154" s="104">
        <v>790.903042983722</v>
      </c>
      <c r="M154" s="104">
        <v>822.51904671272348</v>
      </c>
      <c r="N154" s="104">
        <v>820.9871288901096</v>
      </c>
      <c r="O154" s="104">
        <v>895.35706693599195</v>
      </c>
      <c r="P154" s="104">
        <v>899.78785476773885</v>
      </c>
      <c r="Q154" s="104">
        <v>976.42278657912539</v>
      </c>
      <c r="R154" s="104">
        <v>1061.1807198494512</v>
      </c>
      <c r="S154" s="104">
        <v>995.95050776844676</v>
      </c>
      <c r="T154" s="104">
        <v>1064.4403852602272</v>
      </c>
      <c r="U154" s="104">
        <v>1053.9482561770976</v>
      </c>
      <c r="V154" s="104">
        <v>1017.9226868073679</v>
      </c>
      <c r="W154" s="104">
        <v>1098.6686704952774</v>
      </c>
      <c r="DA154" s="132" t="s">
        <v>2555</v>
      </c>
    </row>
    <row r="155" spans="1:105" ht="12" customHeight="1" x14ac:dyDescent="0.25">
      <c r="A155" s="108" t="s">
        <v>53</v>
      </c>
      <c r="B155" s="98">
        <v>473.15834289706123</v>
      </c>
      <c r="C155" s="98">
        <v>522.2572944157514</v>
      </c>
      <c r="D155" s="98">
        <v>510.26814648881833</v>
      </c>
      <c r="E155" s="98">
        <v>494.33935905166373</v>
      </c>
      <c r="F155" s="98">
        <v>503.60604796893062</v>
      </c>
      <c r="G155" s="98">
        <v>479.0083619472648</v>
      </c>
      <c r="H155" s="98">
        <v>506.99659773987082</v>
      </c>
      <c r="I155" s="98">
        <v>496.97363234377201</v>
      </c>
      <c r="J155" s="98">
        <v>457.62704685217881</v>
      </c>
      <c r="K155" s="98">
        <v>486.36921325817667</v>
      </c>
      <c r="L155" s="98">
        <v>473.64630314675361</v>
      </c>
      <c r="M155" s="98">
        <v>484.14690067514567</v>
      </c>
      <c r="N155" s="98">
        <v>480.21931211303621</v>
      </c>
      <c r="O155" s="98">
        <v>551.46589482076502</v>
      </c>
      <c r="P155" s="98">
        <v>556.07933405221627</v>
      </c>
      <c r="Q155" s="98">
        <v>629.82201763775788</v>
      </c>
      <c r="R155" s="98">
        <v>717.82172724496786</v>
      </c>
      <c r="S155" s="98">
        <v>655.60796129854077</v>
      </c>
      <c r="T155" s="98">
        <v>729.42644245176098</v>
      </c>
      <c r="U155" s="98">
        <v>727.13230830711598</v>
      </c>
      <c r="V155" s="98">
        <v>698.75742679743473</v>
      </c>
      <c r="W155" s="98">
        <v>788.00475549441853</v>
      </c>
      <c r="DA155" s="63" t="s">
        <v>2556</v>
      </c>
    </row>
    <row r="156" spans="1:105" ht="12" customHeight="1" x14ac:dyDescent="0.25">
      <c r="A156" s="108" t="s">
        <v>52</v>
      </c>
      <c r="B156" s="98">
        <v>314.37074824297713</v>
      </c>
      <c r="C156" s="98">
        <v>224.92660183477611</v>
      </c>
      <c r="D156" s="98">
        <v>234.66573927631384</v>
      </c>
      <c r="E156" s="98">
        <v>258.63169410274304</v>
      </c>
      <c r="F156" s="98">
        <v>259.00472689557171</v>
      </c>
      <c r="G156" s="98">
        <v>315.795883979954</v>
      </c>
      <c r="H156" s="98">
        <v>304.94666695872178</v>
      </c>
      <c r="I156" s="98">
        <v>309.39681111872733</v>
      </c>
      <c r="J156" s="98">
        <v>292.04841847308262</v>
      </c>
      <c r="K156" s="98">
        <v>304.61706532740146</v>
      </c>
      <c r="L156" s="98">
        <v>317.25673983696828</v>
      </c>
      <c r="M156" s="98">
        <v>338.37214603757769</v>
      </c>
      <c r="N156" s="98">
        <v>340.76781677707339</v>
      </c>
      <c r="O156" s="98">
        <v>343.89117211522694</v>
      </c>
      <c r="P156" s="98">
        <v>343.70852071552247</v>
      </c>
      <c r="Q156" s="98">
        <v>346.60076894136722</v>
      </c>
      <c r="R156" s="98">
        <v>343.35899260448321</v>
      </c>
      <c r="S156" s="98">
        <v>340.3425464699061</v>
      </c>
      <c r="T156" s="98">
        <v>335.0139428084662</v>
      </c>
      <c r="U156" s="98">
        <v>326.81594786998158</v>
      </c>
      <c r="V156" s="98">
        <v>319.16526000993321</v>
      </c>
      <c r="W156" s="98">
        <v>310.66391500085882</v>
      </c>
      <c r="DA156" s="63" t="s">
        <v>2557</v>
      </c>
    </row>
    <row r="157" spans="1:105" ht="12" customHeight="1" x14ac:dyDescent="0.25">
      <c r="A157" s="121" t="s">
        <v>54</v>
      </c>
      <c r="B157" s="122">
        <v>123.53654939631286</v>
      </c>
      <c r="C157" s="122">
        <v>122.71381387509221</v>
      </c>
      <c r="D157" s="122">
        <v>124.86445866731501</v>
      </c>
      <c r="E157" s="122">
        <v>129.74060333665207</v>
      </c>
      <c r="F157" s="122">
        <v>135.70000096452245</v>
      </c>
      <c r="G157" s="122">
        <v>142.31075550478417</v>
      </c>
      <c r="H157" s="122">
        <v>146.56987594999492</v>
      </c>
      <c r="I157" s="122">
        <v>145.89290964558532</v>
      </c>
      <c r="J157" s="122">
        <v>139.3712259479361</v>
      </c>
      <c r="K157" s="122">
        <v>153.7806349412165</v>
      </c>
      <c r="L157" s="122">
        <v>165.63910845931503</v>
      </c>
      <c r="M157" s="122">
        <v>166.73755957617243</v>
      </c>
      <c r="N157" s="122">
        <v>170.91122586284146</v>
      </c>
      <c r="O157" s="122">
        <v>188.03345271236756</v>
      </c>
      <c r="P157" s="122">
        <v>187.65502408126417</v>
      </c>
      <c r="Q157" s="122">
        <v>203.49145212097562</v>
      </c>
      <c r="R157" s="122">
        <v>203.55786767463843</v>
      </c>
      <c r="S157" s="122">
        <v>220.40254781777043</v>
      </c>
      <c r="T157" s="122">
        <v>232.83163273220615</v>
      </c>
      <c r="U157" s="122">
        <v>233.41172520524583</v>
      </c>
      <c r="V157" s="122">
        <v>235.48801362711464</v>
      </c>
      <c r="W157" s="122">
        <v>236.67521474941182</v>
      </c>
      <c r="DA157" s="130" t="s">
        <v>2558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2559</v>
      </c>
    </row>
    <row r="159" spans="1:105" ht="12" customHeight="1" x14ac:dyDescent="0.25">
      <c r="A159" s="109" t="s">
        <v>120</v>
      </c>
      <c r="B159" s="33">
        <v>123.53654939631286</v>
      </c>
      <c r="C159" s="33">
        <v>122.71381387509221</v>
      </c>
      <c r="D159" s="33">
        <v>124.86445866731501</v>
      </c>
      <c r="E159" s="33">
        <v>129.74060333665207</v>
      </c>
      <c r="F159" s="33">
        <v>135.70000096452245</v>
      </c>
      <c r="G159" s="33">
        <v>142.31075550478417</v>
      </c>
      <c r="H159" s="33">
        <v>146.56987594999492</v>
      </c>
      <c r="I159" s="33">
        <v>145.89290964558532</v>
      </c>
      <c r="J159" s="33">
        <v>139.3712259479361</v>
      </c>
      <c r="K159" s="33">
        <v>153.7806349412165</v>
      </c>
      <c r="L159" s="33">
        <v>165.63910845931503</v>
      </c>
      <c r="M159" s="33">
        <v>166.73755957617243</v>
      </c>
      <c r="N159" s="33">
        <v>170.91122586284146</v>
      </c>
      <c r="O159" s="33">
        <v>188.03345271236756</v>
      </c>
      <c r="P159" s="33">
        <v>187.65502408126417</v>
      </c>
      <c r="Q159" s="33">
        <v>203.49145212097562</v>
      </c>
      <c r="R159" s="33">
        <v>203.55786767463843</v>
      </c>
      <c r="S159" s="33">
        <v>220.40254781777043</v>
      </c>
      <c r="T159" s="33">
        <v>232.83163273220615</v>
      </c>
      <c r="U159" s="33">
        <v>233.41172520524583</v>
      </c>
      <c r="V159" s="33">
        <v>235.48801362711464</v>
      </c>
      <c r="W159" s="33">
        <v>236.67521474941182</v>
      </c>
      <c r="DA159" s="60" t="s">
        <v>2560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12227.464263448206</v>
      </c>
      <c r="C161" s="117">
        <f t="shared" si="54"/>
        <v>12349.211013367349</v>
      </c>
      <c r="D161" s="117">
        <f t="shared" si="54"/>
        <v>12218.208176484</v>
      </c>
      <c r="E161" s="117">
        <f t="shared" si="54"/>
        <v>12654.818064026578</v>
      </c>
      <c r="F161" s="117">
        <f t="shared" si="54"/>
        <v>12653.305860164364</v>
      </c>
      <c r="G161" s="117">
        <f t="shared" si="54"/>
        <v>13619.213308758701</v>
      </c>
      <c r="H161" s="117">
        <f t="shared" si="54"/>
        <v>13570.216957100674</v>
      </c>
      <c r="I161" s="117">
        <f t="shared" si="54"/>
        <v>13082.266086366499</v>
      </c>
      <c r="J161" s="117">
        <f t="shared" si="54"/>
        <v>12725.365938330435</v>
      </c>
      <c r="K161" s="117">
        <f t="shared" si="54"/>
        <v>13899.051793255689</v>
      </c>
      <c r="L161" s="117">
        <f t="shared" si="54"/>
        <v>16403.84723123271</v>
      </c>
      <c r="M161" s="117">
        <f t="shared" si="54"/>
        <v>14359.469681114495</v>
      </c>
      <c r="N161" s="117">
        <f t="shared" si="54"/>
        <v>16349.4126703816</v>
      </c>
      <c r="O161" s="117">
        <f t="shared" si="54"/>
        <v>15740.852219831335</v>
      </c>
      <c r="P161" s="117">
        <f t="shared" si="54"/>
        <v>13845.574303354029</v>
      </c>
      <c r="Q161" s="117">
        <f t="shared" si="54"/>
        <v>14859.018704988857</v>
      </c>
      <c r="R161" s="117">
        <f t="shared" ref="R161:V161" si="55">R162+R164+R166+R175</f>
        <v>14819.060928434194</v>
      </c>
      <c r="S161" s="117">
        <f t="shared" si="55"/>
        <v>15475.418449585746</v>
      </c>
      <c r="T161" s="117">
        <f t="shared" si="55"/>
        <v>15216.888134503346</v>
      </c>
      <c r="U161" s="117">
        <f t="shared" si="55"/>
        <v>14563.081857882758</v>
      </c>
      <c r="V161" s="117">
        <f t="shared" si="55"/>
        <v>13552.41856070131</v>
      </c>
      <c r="W161" s="117">
        <f t="shared" ref="W161" si="56">W162+W164+W166+W175</f>
        <v>15722.336944546829</v>
      </c>
      <c r="DA161" s="129" t="s">
        <v>2561</v>
      </c>
    </row>
    <row r="162" spans="1:105" ht="12.95" customHeight="1" x14ac:dyDescent="0.25">
      <c r="A162" s="121" t="s">
        <v>57</v>
      </c>
      <c r="B162" s="122">
        <f t="shared" ref="B162:W162" si="57">B163</f>
        <v>11313.041827071904</v>
      </c>
      <c r="C162" s="122">
        <f t="shared" si="57"/>
        <v>11475.474011714086</v>
      </c>
      <c r="D162" s="122">
        <f t="shared" si="57"/>
        <v>11343.946868855488</v>
      </c>
      <c r="E162" s="122">
        <f t="shared" si="57"/>
        <v>11767.443570405047</v>
      </c>
      <c r="F162" s="122">
        <f t="shared" si="57"/>
        <v>11750.682096848985</v>
      </c>
      <c r="G162" s="122">
        <f t="shared" si="57"/>
        <v>12677.56885652106</v>
      </c>
      <c r="H162" s="122">
        <f t="shared" si="57"/>
        <v>12607.638268465331</v>
      </c>
      <c r="I162" s="122">
        <f t="shared" si="57"/>
        <v>12125.433809977085</v>
      </c>
      <c r="J162" s="122">
        <f t="shared" si="57"/>
        <v>11831.749366957483</v>
      </c>
      <c r="K162" s="122">
        <f t="shared" si="57"/>
        <v>12949.592997263657</v>
      </c>
      <c r="L162" s="122">
        <f t="shared" si="57"/>
        <v>15441.015392690193</v>
      </c>
      <c r="M162" s="122">
        <f t="shared" si="57"/>
        <v>13362.97237293322</v>
      </c>
      <c r="N162" s="122">
        <f t="shared" si="57"/>
        <v>15348.069825153532</v>
      </c>
      <c r="O162" s="122">
        <f t="shared" si="57"/>
        <v>14646.47219233937</v>
      </c>
      <c r="P162" s="122">
        <f t="shared" si="57"/>
        <v>12741.206728553179</v>
      </c>
      <c r="Q162" s="122">
        <f t="shared" si="57"/>
        <v>13664.254537204544</v>
      </c>
      <c r="R162" s="122">
        <f t="shared" si="57"/>
        <v>13538.695777161558</v>
      </c>
      <c r="S162" s="122">
        <f t="shared" si="57"/>
        <v>14242.197519703976</v>
      </c>
      <c r="T162" s="122">
        <f t="shared" si="57"/>
        <v>13900.857760669216</v>
      </c>
      <c r="U162" s="122">
        <f t="shared" si="57"/>
        <v>13256.385122082698</v>
      </c>
      <c r="V162" s="122">
        <f t="shared" si="57"/>
        <v>12278.1992958872</v>
      </c>
      <c r="W162" s="122">
        <f t="shared" si="57"/>
        <v>14366.538538320439</v>
      </c>
      <c r="DA162" s="130" t="s">
        <v>2562</v>
      </c>
    </row>
    <row r="163" spans="1:105" ht="12" customHeight="1" x14ac:dyDescent="0.25">
      <c r="A163" s="97" t="s">
        <v>53</v>
      </c>
      <c r="B163" s="33">
        <v>11313.041827071904</v>
      </c>
      <c r="C163" s="33">
        <v>11475.474011714086</v>
      </c>
      <c r="D163" s="33">
        <v>11343.946868855488</v>
      </c>
      <c r="E163" s="33">
        <v>11767.443570405047</v>
      </c>
      <c r="F163" s="33">
        <v>11750.682096848985</v>
      </c>
      <c r="G163" s="33">
        <v>12677.56885652106</v>
      </c>
      <c r="H163" s="33">
        <v>12607.638268465331</v>
      </c>
      <c r="I163" s="33">
        <v>12125.433809977085</v>
      </c>
      <c r="J163" s="33">
        <v>11831.749366957483</v>
      </c>
      <c r="K163" s="33">
        <v>12949.592997263657</v>
      </c>
      <c r="L163" s="33">
        <v>15441.015392690193</v>
      </c>
      <c r="M163" s="33">
        <v>13362.97237293322</v>
      </c>
      <c r="N163" s="33">
        <v>15348.069825153532</v>
      </c>
      <c r="O163" s="33">
        <v>14646.47219233937</v>
      </c>
      <c r="P163" s="33">
        <v>12741.206728553179</v>
      </c>
      <c r="Q163" s="33">
        <v>13664.254537204544</v>
      </c>
      <c r="R163" s="33">
        <v>13538.695777161558</v>
      </c>
      <c r="S163" s="33">
        <v>14242.197519703976</v>
      </c>
      <c r="T163" s="33">
        <v>13900.857760669216</v>
      </c>
      <c r="U163" s="33">
        <v>13256.385122082698</v>
      </c>
      <c r="V163" s="33">
        <v>12278.1992958872</v>
      </c>
      <c r="W163" s="33">
        <v>14366.538538320439</v>
      </c>
      <c r="DA163" s="60" t="s">
        <v>2563</v>
      </c>
    </row>
    <row r="164" spans="1:105" ht="12.95" customHeight="1" x14ac:dyDescent="0.25">
      <c r="A164" s="121" t="s">
        <v>92</v>
      </c>
      <c r="B164" s="122">
        <f t="shared" ref="B164:W164" si="58">B165</f>
        <v>3.356795839950458</v>
      </c>
      <c r="C164" s="122">
        <f t="shared" si="58"/>
        <v>3.7588208698200445</v>
      </c>
      <c r="D164" s="122">
        <f t="shared" si="58"/>
        <v>4.1629927417098926</v>
      </c>
      <c r="E164" s="122">
        <f t="shared" si="58"/>
        <v>3.9892542315776498</v>
      </c>
      <c r="F164" s="122">
        <f t="shared" si="58"/>
        <v>3.6604891480733239</v>
      </c>
      <c r="G164" s="122">
        <f t="shared" si="58"/>
        <v>3.2752574270878618</v>
      </c>
      <c r="H164" s="122">
        <f t="shared" si="58"/>
        <v>2.885608322027895</v>
      </c>
      <c r="I164" s="122">
        <f t="shared" si="58"/>
        <v>2.8716833837793154</v>
      </c>
      <c r="J164" s="122">
        <f t="shared" si="58"/>
        <v>3.1642183804899524</v>
      </c>
      <c r="K164" s="122">
        <f t="shared" si="58"/>
        <v>3.9607683536669227</v>
      </c>
      <c r="L164" s="122">
        <f t="shared" si="58"/>
        <v>6.3283725209930068</v>
      </c>
      <c r="M164" s="122">
        <f t="shared" si="58"/>
        <v>8.0060491715491722</v>
      </c>
      <c r="N164" s="122">
        <f t="shared" si="58"/>
        <v>11.683456605300126</v>
      </c>
      <c r="O164" s="122">
        <f t="shared" si="58"/>
        <v>14.767567590418727</v>
      </c>
      <c r="P164" s="122">
        <f t="shared" si="58"/>
        <v>18.75143067244338</v>
      </c>
      <c r="Q164" s="122">
        <f t="shared" si="58"/>
        <v>18.618638663206173</v>
      </c>
      <c r="R164" s="122">
        <f t="shared" si="58"/>
        <v>18.720813334722088</v>
      </c>
      <c r="S164" s="122">
        <f t="shared" si="58"/>
        <v>19.022933601112921</v>
      </c>
      <c r="T164" s="122">
        <f t="shared" si="58"/>
        <v>19.747833059767274</v>
      </c>
      <c r="U164" s="122">
        <f t="shared" si="58"/>
        <v>19.125531049675473</v>
      </c>
      <c r="V164" s="122">
        <f t="shared" si="58"/>
        <v>18.982715567988578</v>
      </c>
      <c r="W164" s="122">
        <f t="shared" si="58"/>
        <v>18.317797192570293</v>
      </c>
      <c r="DA164" s="130" t="s">
        <v>2564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3.356795839950458</v>
      </c>
      <c r="C165" s="98">
        <f>IF(RES_hhdet_tes!C165=0,0,RES_hhdet_tes!C165*1000*11630/RES_hhdet_num!C161)</f>
        <v>3.7588208698200445</v>
      </c>
      <c r="D165" s="98">
        <f>IF(RES_hhdet_tes!D165=0,0,RES_hhdet_tes!D165*1000*11630/RES_hhdet_num!D161)</f>
        <v>4.1629927417098926</v>
      </c>
      <c r="E165" s="98">
        <f>IF(RES_hhdet_tes!E165=0,0,RES_hhdet_tes!E165*1000*11630/RES_hhdet_num!E161)</f>
        <v>3.9892542315776498</v>
      </c>
      <c r="F165" s="98">
        <f>IF(RES_hhdet_tes!F165=0,0,RES_hhdet_tes!F165*1000*11630/RES_hhdet_num!F161)</f>
        <v>3.6604891480733239</v>
      </c>
      <c r="G165" s="98">
        <f>IF(RES_hhdet_tes!G165=0,0,RES_hhdet_tes!G165*1000*11630/RES_hhdet_num!G161)</f>
        <v>3.2752574270878618</v>
      </c>
      <c r="H165" s="98">
        <f>IF(RES_hhdet_tes!H165=0,0,RES_hhdet_tes!H165*1000*11630/RES_hhdet_num!H161)</f>
        <v>2.885608322027895</v>
      </c>
      <c r="I165" s="98">
        <f>IF(RES_hhdet_tes!I165=0,0,RES_hhdet_tes!I165*1000*11630/RES_hhdet_num!I161)</f>
        <v>2.8716833837793154</v>
      </c>
      <c r="J165" s="98">
        <f>IF(RES_hhdet_tes!J165=0,0,RES_hhdet_tes!J165*1000*11630/RES_hhdet_num!J161)</f>
        <v>3.1642183804899524</v>
      </c>
      <c r="K165" s="98">
        <f>IF(RES_hhdet_tes!K165=0,0,RES_hhdet_tes!K165*1000*11630/RES_hhdet_num!K161)</f>
        <v>3.9607683536669227</v>
      </c>
      <c r="L165" s="98">
        <f>IF(RES_hhdet_tes!L165=0,0,RES_hhdet_tes!L165*1000*11630/RES_hhdet_num!L161)</f>
        <v>6.3283725209930068</v>
      </c>
      <c r="M165" s="98">
        <f>IF(RES_hhdet_tes!M165=0,0,RES_hhdet_tes!M165*1000*11630/RES_hhdet_num!M161)</f>
        <v>8.0060491715491722</v>
      </c>
      <c r="N165" s="98">
        <f>IF(RES_hhdet_tes!N165=0,0,RES_hhdet_tes!N165*1000*11630/RES_hhdet_num!N161)</f>
        <v>11.683456605300126</v>
      </c>
      <c r="O165" s="98">
        <f>IF(RES_hhdet_tes!O165=0,0,RES_hhdet_tes!O165*1000*11630/RES_hhdet_num!O161)</f>
        <v>14.767567590418727</v>
      </c>
      <c r="P165" s="98">
        <f>IF(RES_hhdet_tes!P165=0,0,RES_hhdet_tes!P165*1000*11630/RES_hhdet_num!P161)</f>
        <v>18.75143067244338</v>
      </c>
      <c r="Q165" s="98">
        <f>IF(RES_hhdet_tes!Q165=0,0,RES_hhdet_tes!Q165*1000*11630/RES_hhdet_num!Q161)</f>
        <v>18.618638663206173</v>
      </c>
      <c r="R165" s="98">
        <f>IF(RES_hhdet_tes!R165=0,0,RES_hhdet_tes!R165*1000*11630/RES_hhdet_num!R161)</f>
        <v>18.720813334722088</v>
      </c>
      <c r="S165" s="98">
        <f>IF(RES_hhdet_tes!S165=0,0,RES_hhdet_tes!S165*1000*11630/RES_hhdet_num!S161)</f>
        <v>19.022933601112921</v>
      </c>
      <c r="T165" s="98">
        <f>IF(RES_hhdet_tes!T165=0,0,RES_hhdet_tes!T165*1000*11630/RES_hhdet_num!T161)</f>
        <v>19.747833059767274</v>
      </c>
      <c r="U165" s="98">
        <f>IF(RES_hhdet_tes!U165=0,0,RES_hhdet_tes!U165*1000*11630/RES_hhdet_num!U161)</f>
        <v>19.125531049675473</v>
      </c>
      <c r="V165" s="98">
        <f>IF(RES_hhdet_tes!V165=0,0,RES_hhdet_tes!V165*1000*11630/RES_hhdet_num!V161)</f>
        <v>18.982715567988578</v>
      </c>
      <c r="W165" s="98">
        <f>IF(RES_hhdet_tes!W165=0,0,RES_hhdet_tes!W165*1000*11630/RES_hhdet_num!W161)</f>
        <v>18.317797192570293</v>
      </c>
      <c r="DA165" s="63" t="s">
        <v>2565</v>
      </c>
    </row>
    <row r="166" spans="1:105" ht="12" customHeight="1" x14ac:dyDescent="0.25">
      <c r="A166" s="121" t="s">
        <v>55</v>
      </c>
      <c r="B166" s="122">
        <v>787.52909114003842</v>
      </c>
      <c r="C166" s="122">
        <v>747.26436690835044</v>
      </c>
      <c r="D166" s="122">
        <v>745.23385621948773</v>
      </c>
      <c r="E166" s="122">
        <v>753.64463605330218</v>
      </c>
      <c r="F166" s="122">
        <v>763.26327320278551</v>
      </c>
      <c r="G166" s="122">
        <v>796.05843930576918</v>
      </c>
      <c r="H166" s="122">
        <v>813.12320436332129</v>
      </c>
      <c r="I166" s="122">
        <v>808.06768336004927</v>
      </c>
      <c r="J166" s="122">
        <v>751.08112704452446</v>
      </c>
      <c r="K166" s="122">
        <v>791.71739269714794</v>
      </c>
      <c r="L166" s="122">
        <v>790.86435756220772</v>
      </c>
      <c r="M166" s="122">
        <v>821.75369943355338</v>
      </c>
      <c r="N166" s="122">
        <v>818.748162759926</v>
      </c>
      <c r="O166" s="122">
        <v>891.57900718917756</v>
      </c>
      <c r="P166" s="122">
        <v>897.96112004714018</v>
      </c>
      <c r="Q166" s="122">
        <v>972.65407700013259</v>
      </c>
      <c r="R166" s="122">
        <v>1058.0864702632762</v>
      </c>
      <c r="S166" s="122">
        <v>993.79544846288832</v>
      </c>
      <c r="T166" s="122">
        <v>1063.4509080421556</v>
      </c>
      <c r="U166" s="122">
        <v>1054.1594795451383</v>
      </c>
      <c r="V166" s="122">
        <v>1019.748535619008</v>
      </c>
      <c r="W166" s="122">
        <v>1100.8053942844078</v>
      </c>
      <c r="DA166" s="130" t="s">
        <v>2566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739.34956255099064</v>
      </c>
      <c r="E167" s="98">
        <v>865.09376944634926</v>
      </c>
      <c r="F167" s="98">
        <v>684.89087573847632</v>
      </c>
      <c r="G167" s="98">
        <v>854.60504604987887</v>
      </c>
      <c r="H167" s="98">
        <v>784.80492081534192</v>
      </c>
      <c r="I167" s="98">
        <v>845.60977654021463</v>
      </c>
      <c r="J167" s="98">
        <v>783.97468304706149</v>
      </c>
      <c r="K167" s="98">
        <v>803.09948957196559</v>
      </c>
      <c r="L167" s="98">
        <v>773.79541097303843</v>
      </c>
      <c r="M167" s="98">
        <v>831.97806100738819</v>
      </c>
      <c r="N167" s="98">
        <v>753.80567358452879</v>
      </c>
      <c r="O167" s="98">
        <v>812.30887209976288</v>
      </c>
      <c r="P167" s="98">
        <v>1175.1961586989269</v>
      </c>
      <c r="Q167" s="98">
        <v>847.38406708047194</v>
      </c>
      <c r="R167" s="98">
        <v>983.18279310363187</v>
      </c>
      <c r="S167" s="98">
        <v>1032.5795364648206</v>
      </c>
      <c r="T167" s="98">
        <v>1021.8001442754326</v>
      </c>
      <c r="U167" s="98">
        <v>1025.594852705168</v>
      </c>
      <c r="V167" s="98">
        <v>1009.2271888702745</v>
      </c>
      <c r="W167" s="98">
        <v>1143.0365687309163</v>
      </c>
      <c r="DA167" s="63" t="s">
        <v>2567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739.17869960528935</v>
      </c>
      <c r="E168" s="98">
        <v>865.2319655336205</v>
      </c>
      <c r="F168" s="98">
        <v>685.02032416133579</v>
      </c>
      <c r="G168" s="98">
        <v>854.65358527957858</v>
      </c>
      <c r="H168" s="98">
        <v>784.91946605997362</v>
      </c>
      <c r="I168" s="98">
        <v>846.32193755464482</v>
      </c>
      <c r="J168" s="98">
        <v>785.57378998592151</v>
      </c>
      <c r="K168" s="98">
        <v>805.54173910393013</v>
      </c>
      <c r="L168" s="98">
        <v>776.89780427166158</v>
      </c>
      <c r="M168" s="98">
        <v>836.13526069122372</v>
      </c>
      <c r="N168" s="98">
        <v>758.8652504647489</v>
      </c>
      <c r="O168" s="98">
        <v>819.45100022570955</v>
      </c>
      <c r="P168" s="98">
        <v>1178.2678042056318</v>
      </c>
      <c r="Q168" s="98">
        <v>848.10645274536262</v>
      </c>
      <c r="R168" s="98">
        <v>984.8579647920601</v>
      </c>
      <c r="S168" s="98">
        <v>1031.3514474720266</v>
      </c>
      <c r="T168" s="98">
        <v>1015.3266954635837</v>
      </c>
      <c r="U168" s="98">
        <v>994.4482800539098</v>
      </c>
      <c r="V168" s="98">
        <v>981.35635221940606</v>
      </c>
      <c r="W168" s="98">
        <v>1139.2428739409017</v>
      </c>
      <c r="DA168" s="63" t="s">
        <v>2568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506.32427447463891</v>
      </c>
      <c r="E169" s="101">
        <v>568.17038162099823</v>
      </c>
      <c r="F169" s="101">
        <v>452.33444778510744</v>
      </c>
      <c r="G169" s="101">
        <v>515.06402559383889</v>
      </c>
      <c r="H169" s="101">
        <v>490.07269859177512</v>
      </c>
      <c r="I169" s="101">
        <v>521.4741901969719</v>
      </c>
      <c r="J169" s="101">
        <v>479.48785781237922</v>
      </c>
      <c r="K169" s="101">
        <v>495.28667706751503</v>
      </c>
      <c r="L169" s="101">
        <v>465.30994026850874</v>
      </c>
      <c r="M169" s="101">
        <v>492.27437626690363</v>
      </c>
      <c r="N169" s="101">
        <v>444.26525798672418</v>
      </c>
      <c r="O169" s="101">
        <v>505.43883029295768</v>
      </c>
      <c r="P169" s="101">
        <v>728.26480630988999</v>
      </c>
      <c r="Q169" s="101">
        <v>547.00471795996043</v>
      </c>
      <c r="R169" s="101">
        <v>666.18082251033434</v>
      </c>
      <c r="S169" s="101">
        <v>678.77289768804428</v>
      </c>
      <c r="T169" s="101">
        <v>695.21423177005602</v>
      </c>
      <c r="U169" s="101">
        <v>685.44715577653005</v>
      </c>
      <c r="V169" s="101">
        <v>672.93404159809677</v>
      </c>
      <c r="W169" s="101">
        <v>813.36117354414728</v>
      </c>
      <c r="DA169" s="131" t="s">
        <v>2569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232.85442513065047</v>
      </c>
      <c r="E170" s="104">
        <v>297.06158391262238</v>
      </c>
      <c r="F170" s="104">
        <v>232.68587637622826</v>
      </c>
      <c r="G170" s="104">
        <v>339.58955968573974</v>
      </c>
      <c r="H170" s="104">
        <v>294.84676746819861</v>
      </c>
      <c r="I170" s="104">
        <v>324.8477473576728</v>
      </c>
      <c r="J170" s="104">
        <v>306.08593217354223</v>
      </c>
      <c r="K170" s="104">
        <v>310.25506203641498</v>
      </c>
      <c r="L170" s="104">
        <v>311.58786400315273</v>
      </c>
      <c r="M170" s="104">
        <v>343.86088442432009</v>
      </c>
      <c r="N170" s="104">
        <v>314.59999247802466</v>
      </c>
      <c r="O170" s="104">
        <v>314.01216993275187</v>
      </c>
      <c r="P170" s="104">
        <v>450.00299789574154</v>
      </c>
      <c r="Q170" s="104">
        <v>301.10173478540224</v>
      </c>
      <c r="R170" s="104">
        <v>318.67714228172571</v>
      </c>
      <c r="S170" s="104">
        <v>352.57854978398245</v>
      </c>
      <c r="T170" s="104">
        <v>320.11246369352779</v>
      </c>
      <c r="U170" s="104">
        <v>309.00112427737992</v>
      </c>
      <c r="V170" s="104">
        <v>308.42231062130929</v>
      </c>
      <c r="W170" s="104">
        <v>325.88170039675441</v>
      </c>
      <c r="DA170" s="132" t="s">
        <v>2570</v>
      </c>
    </row>
    <row r="171" spans="1:105" ht="12" customHeight="1" x14ac:dyDescent="0.25">
      <c r="A171" s="106" t="s">
        <v>122</v>
      </c>
      <c r="B171" s="101">
        <v>787.52909114003842</v>
      </c>
      <c r="C171" s="101">
        <v>747.26442198797827</v>
      </c>
      <c r="D171" s="101">
        <v>745.23586666019764</v>
      </c>
      <c r="E171" s="101">
        <v>753.51318664500002</v>
      </c>
      <c r="F171" s="101">
        <v>763.40320542203699</v>
      </c>
      <c r="G171" s="101">
        <v>795.90199752704393</v>
      </c>
      <c r="H171" s="101">
        <v>813.22408952123249</v>
      </c>
      <c r="I171" s="101">
        <v>807.9717162288681</v>
      </c>
      <c r="J171" s="101">
        <v>751.03349765584449</v>
      </c>
      <c r="K171" s="101">
        <v>791.71730490895084</v>
      </c>
      <c r="L171" s="101">
        <v>790.97188104985673</v>
      </c>
      <c r="M171" s="101">
        <v>821.70361967959184</v>
      </c>
      <c r="N171" s="101">
        <v>819.01131923603748</v>
      </c>
      <c r="O171" s="101">
        <v>891.92426903929311</v>
      </c>
      <c r="P171" s="101">
        <v>896.54978306349039</v>
      </c>
      <c r="Q171" s="101">
        <v>973.27004257168528</v>
      </c>
      <c r="R171" s="101">
        <v>1058.4492071537088</v>
      </c>
      <c r="S171" s="101">
        <v>993.68567927079027</v>
      </c>
      <c r="T171" s="101">
        <v>1063.6205403166061</v>
      </c>
      <c r="U171" s="101">
        <v>1054.2668877413328</v>
      </c>
      <c r="V171" s="101">
        <v>1019.7928636326135</v>
      </c>
      <c r="W171" s="101">
        <v>1100.6562114987867</v>
      </c>
      <c r="DA171" s="131" t="s">
        <v>2571</v>
      </c>
    </row>
    <row r="172" spans="1:105" ht="12" customHeight="1" x14ac:dyDescent="0.25">
      <c r="A172" s="107" t="s">
        <v>121</v>
      </c>
      <c r="B172" s="104">
        <v>787.5290911400383</v>
      </c>
      <c r="C172" s="104">
        <v>747.26383485550002</v>
      </c>
      <c r="D172" s="104">
        <v>745.25163399649887</v>
      </c>
      <c r="E172" s="104">
        <v>753.5199150093955</v>
      </c>
      <c r="F172" s="104">
        <v>763.39955689497765</v>
      </c>
      <c r="G172" s="104">
        <v>795.90088163684584</v>
      </c>
      <c r="H172" s="104">
        <v>813.21877429041831</v>
      </c>
      <c r="I172" s="104">
        <v>807.5091056544934</v>
      </c>
      <c r="J172" s="104">
        <v>750.37892917451518</v>
      </c>
      <c r="K172" s="104">
        <v>791.36832959733272</v>
      </c>
      <c r="L172" s="104">
        <v>790.74138383602212</v>
      </c>
      <c r="M172" s="104">
        <v>821.74504950101311</v>
      </c>
      <c r="N172" s="104">
        <v>819.24648092727227</v>
      </c>
      <c r="O172" s="104">
        <v>892.14977317222133</v>
      </c>
      <c r="P172" s="104">
        <v>896.50136573452903</v>
      </c>
      <c r="Q172" s="104">
        <v>972.80638101637169</v>
      </c>
      <c r="R172" s="104">
        <v>1058.0084225854337</v>
      </c>
      <c r="S172" s="104">
        <v>993.42432498065227</v>
      </c>
      <c r="T172" s="104">
        <v>1063.4701147650105</v>
      </c>
      <c r="U172" s="104">
        <v>1054.2405276749935</v>
      </c>
      <c r="V172" s="104">
        <v>1019.7555783000108</v>
      </c>
      <c r="W172" s="104">
        <v>1100.4876911299011</v>
      </c>
      <c r="DA172" s="132" t="s">
        <v>2572</v>
      </c>
    </row>
    <row r="173" spans="1:105" ht="12" customHeight="1" x14ac:dyDescent="0.25">
      <c r="A173" s="108" t="s">
        <v>53</v>
      </c>
      <c r="B173" s="98">
        <v>473.15834289706123</v>
      </c>
      <c r="C173" s="98">
        <v>522.31316890630433</v>
      </c>
      <c r="D173" s="98">
        <v>510.48579909419419</v>
      </c>
      <c r="E173" s="98">
        <v>494.69969696434498</v>
      </c>
      <c r="F173" s="98">
        <v>504.12693675541175</v>
      </c>
      <c r="G173" s="98">
        <v>479.66927647761992</v>
      </c>
      <c r="H173" s="98">
        <v>507.79305612749022</v>
      </c>
      <c r="I173" s="98">
        <v>497.67540048291409</v>
      </c>
      <c r="J173" s="98">
        <v>458.05646477872347</v>
      </c>
      <c r="K173" s="98">
        <v>486.60413244077483</v>
      </c>
      <c r="L173" s="98">
        <v>473.54949070133819</v>
      </c>
      <c r="M173" s="98">
        <v>483.69131444564925</v>
      </c>
      <c r="N173" s="98">
        <v>479.20115636134449</v>
      </c>
      <c r="O173" s="98">
        <v>549.49046714983251</v>
      </c>
      <c r="P173" s="98">
        <v>554.04824569814093</v>
      </c>
      <c r="Q173" s="98">
        <v>627.48932745535217</v>
      </c>
      <c r="R173" s="98">
        <v>715.67586852477405</v>
      </c>
      <c r="S173" s="98">
        <v>653.94504177146086</v>
      </c>
      <c r="T173" s="98">
        <v>728.7615475780392</v>
      </c>
      <c r="U173" s="98">
        <v>727.33395013124959</v>
      </c>
      <c r="V173" s="98">
        <v>700.01562308247367</v>
      </c>
      <c r="W173" s="98">
        <v>789.30942263285601</v>
      </c>
      <c r="DA173" s="63" t="s">
        <v>2573</v>
      </c>
    </row>
    <row r="174" spans="1:105" ht="12" customHeight="1" x14ac:dyDescent="0.25">
      <c r="A174" s="115" t="s">
        <v>52</v>
      </c>
      <c r="B174" s="33">
        <v>314.37074824297713</v>
      </c>
      <c r="C174" s="33">
        <v>224.95066594919572</v>
      </c>
      <c r="D174" s="33">
        <v>234.76583490230462</v>
      </c>
      <c r="E174" s="33">
        <v>258.82021804505064</v>
      </c>
      <c r="F174" s="33">
        <v>259.2726201395659</v>
      </c>
      <c r="G174" s="33">
        <v>316.23160515922586</v>
      </c>
      <c r="H174" s="33">
        <v>305.42571816292804</v>
      </c>
      <c r="I174" s="33">
        <v>309.83370517157931</v>
      </c>
      <c r="J174" s="33">
        <v>292.32246439579171</v>
      </c>
      <c r="K174" s="33">
        <v>304.76419715655783</v>
      </c>
      <c r="L174" s="33">
        <v>317.19189313468399</v>
      </c>
      <c r="M174" s="33">
        <v>338.05373505536392</v>
      </c>
      <c r="N174" s="33">
        <v>340.04532456592784</v>
      </c>
      <c r="O174" s="33">
        <v>342.65930602238882</v>
      </c>
      <c r="P174" s="33">
        <v>342.45312003638793</v>
      </c>
      <c r="Q174" s="33">
        <v>345.31705356101952</v>
      </c>
      <c r="R174" s="33">
        <v>342.33255406065985</v>
      </c>
      <c r="S174" s="33">
        <v>339.47928320919152</v>
      </c>
      <c r="T174" s="33">
        <v>334.70856718697149</v>
      </c>
      <c r="U174" s="33">
        <v>326.90657754374394</v>
      </c>
      <c r="V174" s="33">
        <v>319.73995521753699</v>
      </c>
      <c r="W174" s="33">
        <v>311.17826849704488</v>
      </c>
      <c r="DA174" s="60" t="s">
        <v>2574</v>
      </c>
    </row>
    <row r="175" spans="1:105" ht="12" customHeight="1" x14ac:dyDescent="0.25">
      <c r="A175" s="121" t="s">
        <v>54</v>
      </c>
      <c r="B175" s="122">
        <v>123.53654939631288</v>
      </c>
      <c r="C175" s="122">
        <v>122.7138138750922</v>
      </c>
      <c r="D175" s="122">
        <v>124.86445866731499</v>
      </c>
      <c r="E175" s="122">
        <v>129.74060333665204</v>
      </c>
      <c r="F175" s="122">
        <v>135.70000096452242</v>
      </c>
      <c r="G175" s="122">
        <v>142.3107555047842</v>
      </c>
      <c r="H175" s="122">
        <v>146.56987594999481</v>
      </c>
      <c r="I175" s="122">
        <v>145.89290964558515</v>
      </c>
      <c r="J175" s="122">
        <v>139.37122594793613</v>
      </c>
      <c r="K175" s="122">
        <v>153.78063494121619</v>
      </c>
      <c r="L175" s="122">
        <v>165.63910845931491</v>
      </c>
      <c r="M175" s="122">
        <v>166.73755957617308</v>
      </c>
      <c r="N175" s="122">
        <v>170.91122586284072</v>
      </c>
      <c r="O175" s="122">
        <v>188.0334527123679</v>
      </c>
      <c r="P175" s="122">
        <v>187.65502408126471</v>
      </c>
      <c r="Q175" s="122">
        <v>203.49145212097497</v>
      </c>
      <c r="R175" s="122">
        <v>203.55786767463817</v>
      </c>
      <c r="S175" s="122">
        <v>220.40254781777017</v>
      </c>
      <c r="T175" s="122">
        <v>232.83163273220674</v>
      </c>
      <c r="U175" s="122">
        <v>233.41172520524552</v>
      </c>
      <c r="V175" s="122">
        <v>235.48801362711376</v>
      </c>
      <c r="W175" s="122">
        <v>236.67521474941117</v>
      </c>
      <c r="DA175" s="130" t="s">
        <v>2575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2576</v>
      </c>
    </row>
    <row r="177" spans="1:105" ht="12" customHeight="1" x14ac:dyDescent="0.25">
      <c r="A177" s="109" t="s">
        <v>120</v>
      </c>
      <c r="B177" s="33">
        <v>123.53654939631288</v>
      </c>
      <c r="C177" s="33">
        <v>122.7138138750922</v>
      </c>
      <c r="D177" s="33">
        <v>124.86445866731499</v>
      </c>
      <c r="E177" s="33">
        <v>129.74060333665204</v>
      </c>
      <c r="F177" s="33">
        <v>135.70000096452242</v>
      </c>
      <c r="G177" s="33">
        <v>142.3107555047842</v>
      </c>
      <c r="H177" s="33">
        <v>146.56987594999481</v>
      </c>
      <c r="I177" s="33">
        <v>145.89290964558515</v>
      </c>
      <c r="J177" s="33">
        <v>139.37122594793613</v>
      </c>
      <c r="K177" s="33">
        <v>153.78063494121619</v>
      </c>
      <c r="L177" s="33">
        <v>165.63910845931491</v>
      </c>
      <c r="M177" s="33">
        <v>166.73755957617308</v>
      </c>
      <c r="N177" s="33">
        <v>170.91122586284072</v>
      </c>
      <c r="O177" s="33">
        <v>188.0334527123679</v>
      </c>
      <c r="P177" s="33">
        <v>187.65502408126471</v>
      </c>
      <c r="Q177" s="33">
        <v>203.49145212097497</v>
      </c>
      <c r="R177" s="33">
        <v>203.55786767463817</v>
      </c>
      <c r="S177" s="33">
        <v>220.40254781777017</v>
      </c>
      <c r="T177" s="33">
        <v>232.83163273220674</v>
      </c>
      <c r="U177" s="33">
        <v>233.41172520524552</v>
      </c>
      <c r="V177" s="33">
        <v>235.48801362711376</v>
      </c>
      <c r="W177" s="33">
        <v>236.67521474941117</v>
      </c>
      <c r="DA177" s="60" t="s">
        <v>2577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2579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2580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2581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2582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2583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2584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2585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2586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2587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2588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2589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2590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2591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2592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2593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2594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2595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2596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2597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2598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</v>
      </c>
      <c r="C24" s="117">
        <f t="shared" si="7"/>
        <v>0</v>
      </c>
      <c r="D24" s="117">
        <f t="shared" si="7"/>
        <v>4632.9968084827779</v>
      </c>
      <c r="E24" s="117">
        <f t="shared" si="7"/>
        <v>5475.077270732987</v>
      </c>
      <c r="F24" s="117">
        <f t="shared" si="7"/>
        <v>4159.1776838197684</v>
      </c>
      <c r="G24" s="117">
        <f t="shared" si="7"/>
        <v>5471.2395482242728</v>
      </c>
      <c r="H24" s="117">
        <f t="shared" si="7"/>
        <v>4902.4099642302435</v>
      </c>
      <c r="I24" s="117">
        <f t="shared" si="7"/>
        <v>5159.8868587791612</v>
      </c>
      <c r="J24" s="117">
        <f t="shared" si="7"/>
        <v>4895.0492280535227</v>
      </c>
      <c r="K24" s="117">
        <f t="shared" si="7"/>
        <v>4937.7659584816647</v>
      </c>
      <c r="L24" s="117">
        <f t="shared" si="7"/>
        <v>6006.3234363106421</v>
      </c>
      <c r="M24" s="117">
        <f t="shared" si="7"/>
        <v>5591.8850414801218</v>
      </c>
      <c r="N24" s="117">
        <f t="shared" si="7"/>
        <v>5398.3567456021656</v>
      </c>
      <c r="O24" s="117">
        <f t="shared" si="7"/>
        <v>4943.9200165751163</v>
      </c>
      <c r="P24" s="117">
        <f t="shared" si="7"/>
        <v>6354.3814215017537</v>
      </c>
      <c r="Q24" s="117">
        <f t="shared" si="7"/>
        <v>4292.3491086677186</v>
      </c>
      <c r="R24" s="117">
        <f t="shared" ref="R24:V24" si="8">R25+R28+R30+R39</f>
        <v>4856.317874331382</v>
      </c>
      <c r="S24" s="117">
        <f t="shared" si="8"/>
        <v>4917.337624479941</v>
      </c>
      <c r="T24" s="117">
        <f t="shared" si="8"/>
        <v>4518.6665480101419</v>
      </c>
      <c r="U24" s="117">
        <f t="shared" si="8"/>
        <v>4374.3373759055767</v>
      </c>
      <c r="V24" s="117">
        <f t="shared" si="8"/>
        <v>4252.5334495966408</v>
      </c>
      <c r="W24" s="117">
        <f t="shared" ref="W24" si="9">W25+W28+W30+W39</f>
        <v>4137.3800229862882</v>
      </c>
      <c r="DA24" s="129" t="s">
        <v>2599</v>
      </c>
    </row>
    <row r="25" spans="1:105" ht="12.95" customHeight="1" x14ac:dyDescent="0.25">
      <c r="A25" s="121" t="s">
        <v>57</v>
      </c>
      <c r="B25" s="122">
        <f t="shared" ref="B25:Q25" si="10">SUM(B26:B27)</f>
        <v>0</v>
      </c>
      <c r="C25" s="122">
        <f t="shared" si="10"/>
        <v>0</v>
      </c>
      <c r="D25" s="122">
        <f t="shared" si="10"/>
        <v>4631.6368079589965</v>
      </c>
      <c r="E25" s="122">
        <f t="shared" si="10"/>
        <v>5473.5081408192582</v>
      </c>
      <c r="F25" s="122">
        <f t="shared" si="10"/>
        <v>4158.0295653136318</v>
      </c>
      <c r="G25" s="122">
        <f t="shared" si="10"/>
        <v>5469.9150864946814</v>
      </c>
      <c r="H25" s="122">
        <f t="shared" si="10"/>
        <v>4901.3294280909213</v>
      </c>
      <c r="I25" s="122">
        <f t="shared" si="10"/>
        <v>5158.6891057547355</v>
      </c>
      <c r="J25" s="122">
        <f t="shared" si="10"/>
        <v>4894.0957937244048</v>
      </c>
      <c r="K25" s="122">
        <f t="shared" si="10"/>
        <v>4936.9155296703684</v>
      </c>
      <c r="L25" s="122">
        <f t="shared" si="10"/>
        <v>6005.8971187714142</v>
      </c>
      <c r="M25" s="122">
        <f t="shared" si="10"/>
        <v>5591.5719191521748</v>
      </c>
      <c r="N25" s="122">
        <f t="shared" si="10"/>
        <v>5398.0914403990137</v>
      </c>
      <c r="O25" s="122">
        <f t="shared" si="10"/>
        <v>4943.5212021262778</v>
      </c>
      <c r="P25" s="122">
        <f t="shared" si="10"/>
        <v>6353.8855855922684</v>
      </c>
      <c r="Q25" s="122">
        <f t="shared" si="10"/>
        <v>4291.9521092890955</v>
      </c>
      <c r="R25" s="122">
        <f t="shared" ref="R25:V25" si="11">SUM(R26:R27)</f>
        <v>4855.8353870771771</v>
      </c>
      <c r="S25" s="122">
        <f t="shared" si="11"/>
        <v>4916.8090067634903</v>
      </c>
      <c r="T25" s="122">
        <f t="shared" si="11"/>
        <v>4518.1607727272722</v>
      </c>
      <c r="U25" s="122">
        <f t="shared" si="11"/>
        <v>4374.0170297029672</v>
      </c>
      <c r="V25" s="122">
        <f t="shared" si="11"/>
        <v>4252.3866096256679</v>
      </c>
      <c r="W25" s="122">
        <f t="shared" ref="W25" si="12">SUM(W26:W27)</f>
        <v>4137.3800229862882</v>
      </c>
      <c r="DA25" s="130" t="s">
        <v>2600</v>
      </c>
    </row>
    <row r="26" spans="1:105" ht="12" customHeight="1" x14ac:dyDescent="0.25">
      <c r="A26" s="97" t="s">
        <v>74</v>
      </c>
      <c r="B26" s="98">
        <v>0</v>
      </c>
      <c r="C26" s="98">
        <v>0</v>
      </c>
      <c r="D26" s="98">
        <v>4631.6368079589965</v>
      </c>
      <c r="E26" s="98">
        <v>5473.5081408192582</v>
      </c>
      <c r="F26" s="98">
        <v>4158.0295653136318</v>
      </c>
      <c r="G26" s="98">
        <v>5469.9150864946814</v>
      </c>
      <c r="H26" s="98">
        <v>4901.3294280909213</v>
      </c>
      <c r="I26" s="98">
        <v>5158.6891057547355</v>
      </c>
      <c r="J26" s="98">
        <v>4894.0957937244048</v>
      </c>
      <c r="K26" s="98">
        <v>4936.9155296703684</v>
      </c>
      <c r="L26" s="98">
        <v>6005.8971187714142</v>
      </c>
      <c r="M26" s="98">
        <v>5591.5719191521748</v>
      </c>
      <c r="N26" s="98">
        <v>5398.0914403990137</v>
      </c>
      <c r="O26" s="98">
        <v>4943.5212021262778</v>
      </c>
      <c r="P26" s="98">
        <v>6353.8855855922684</v>
      </c>
      <c r="Q26" s="98">
        <v>4291.9521092890955</v>
      </c>
      <c r="R26" s="98">
        <v>4855.8353870771771</v>
      </c>
      <c r="S26" s="98">
        <v>4916.8090067634903</v>
      </c>
      <c r="T26" s="98">
        <v>4518.1607727272722</v>
      </c>
      <c r="U26" s="98">
        <v>4374.0170297029672</v>
      </c>
      <c r="V26" s="98">
        <v>4252.3866096256679</v>
      </c>
      <c r="W26" s="98">
        <v>4137.3800229862882</v>
      </c>
      <c r="DA26" s="63" t="s">
        <v>2601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2602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2603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2604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1.3600005237812778</v>
      </c>
      <c r="E30" s="122">
        <v>1.5691299137292192</v>
      </c>
      <c r="F30" s="122">
        <v>1.1481185061363868</v>
      </c>
      <c r="G30" s="122">
        <v>1.3244617295916634</v>
      </c>
      <c r="H30" s="122">
        <v>1.0805361393224011</v>
      </c>
      <c r="I30" s="122">
        <v>1.1977530244259718</v>
      </c>
      <c r="J30" s="122">
        <v>0.95343432911822146</v>
      </c>
      <c r="K30" s="122">
        <v>0.85042881129637571</v>
      </c>
      <c r="L30" s="122">
        <v>0.42631753922826954</v>
      </c>
      <c r="M30" s="122">
        <v>0.31312232794711303</v>
      </c>
      <c r="N30" s="122">
        <v>0.26530520315162376</v>
      </c>
      <c r="O30" s="122">
        <v>0.39881444883810735</v>
      </c>
      <c r="P30" s="122">
        <v>0.495835909485485</v>
      </c>
      <c r="Q30" s="122">
        <v>0.39699937862297396</v>
      </c>
      <c r="R30" s="122">
        <v>0.48248725420504901</v>
      </c>
      <c r="S30" s="122">
        <v>0.52861771645043021</v>
      </c>
      <c r="T30" s="122">
        <v>0.50577528286973594</v>
      </c>
      <c r="U30" s="122">
        <v>0.32034620260923236</v>
      </c>
      <c r="V30" s="122">
        <v>0.14683997097277901</v>
      </c>
      <c r="W30" s="122">
        <v>0</v>
      </c>
      <c r="DA30" s="130" t="s">
        <v>2605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236.18675763001522</v>
      </c>
      <c r="E31" s="98">
        <v>275.85303883359677</v>
      </c>
      <c r="F31" s="98">
        <v>218.33386925026954</v>
      </c>
      <c r="G31" s="98">
        <v>272.27148984034335</v>
      </c>
      <c r="H31" s="98">
        <v>250.0669351003271</v>
      </c>
      <c r="I31" s="98">
        <v>269.19499223973713</v>
      </c>
      <c r="J31" s="98">
        <v>249.66358932481427</v>
      </c>
      <c r="K31" s="98">
        <v>255.97907220020909</v>
      </c>
      <c r="L31" s="98">
        <v>246.26943182753038</v>
      </c>
      <c r="M31" s="98">
        <v>264.58836711531052</v>
      </c>
      <c r="N31" s="98">
        <v>233.46857877342893</v>
      </c>
      <c r="O31" s="98">
        <v>247.66377272846466</v>
      </c>
      <c r="P31" s="98">
        <v>339.48231936106208</v>
      </c>
      <c r="Q31" s="98">
        <v>244.94861661037496</v>
      </c>
      <c r="R31" s="98">
        <v>284.50665089624391</v>
      </c>
      <c r="S31" s="98">
        <v>299.19762751094351</v>
      </c>
      <c r="T31" s="98">
        <v>296.72149928357845</v>
      </c>
      <c r="U31" s="98">
        <v>291.1946981717922</v>
      </c>
      <c r="V31" s="98">
        <v>274.59074571909673</v>
      </c>
      <c r="W31" s="98">
        <v>0</v>
      </c>
      <c r="DA31" s="63" t="s">
        <v>2606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2607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2608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2609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2610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2611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2612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2613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2614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2615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2616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7226.1845136162192</v>
      </c>
      <c r="C43" s="117">
        <f t="shared" si="14"/>
        <v>7361.6210286280539</v>
      </c>
      <c r="D43" s="117">
        <f t="shared" si="14"/>
        <v>7339.6203958554652</v>
      </c>
      <c r="E43" s="117">
        <f t="shared" si="14"/>
        <v>7677.8693678381096</v>
      </c>
      <c r="F43" s="117">
        <f t="shared" si="14"/>
        <v>6164.7554173183562</v>
      </c>
      <c r="G43" s="117">
        <f t="shared" si="14"/>
        <v>9286.2751599038365</v>
      </c>
      <c r="H43" s="117">
        <f t="shared" si="14"/>
        <v>7798.9039618520346</v>
      </c>
      <c r="I43" s="117">
        <f t="shared" si="14"/>
        <v>7285.7915358312121</v>
      </c>
      <c r="J43" s="117">
        <f t="shared" si="14"/>
        <v>7375.4747483486408</v>
      </c>
      <c r="K43" s="117">
        <f t="shared" si="14"/>
        <v>7600.737838794751</v>
      </c>
      <c r="L43" s="117">
        <f t="shared" si="14"/>
        <v>7959.8677332827665</v>
      </c>
      <c r="M43" s="117">
        <f t="shared" si="14"/>
        <v>7320.3041538938587</v>
      </c>
      <c r="N43" s="117">
        <f t="shared" si="14"/>
        <v>7306.7838483770283</v>
      </c>
      <c r="O43" s="117">
        <f t="shared" si="14"/>
        <v>6776.7852211080071</v>
      </c>
      <c r="P43" s="117">
        <f t="shared" si="14"/>
        <v>6144.3723439438536</v>
      </c>
      <c r="Q43" s="117">
        <f t="shared" si="14"/>
        <v>6358.1714754008026</v>
      </c>
      <c r="R43" s="117">
        <f t="shared" ref="R43:V43" si="15">R44+R47+R49+R58</f>
        <v>6017.9396912702996</v>
      </c>
      <c r="S43" s="117">
        <f t="shared" si="15"/>
        <v>6164.0403786180286</v>
      </c>
      <c r="T43" s="117">
        <f t="shared" si="15"/>
        <v>5626.4042701667813</v>
      </c>
      <c r="U43" s="117">
        <f t="shared" si="15"/>
        <v>5452.2585276398131</v>
      </c>
      <c r="V43" s="117">
        <f t="shared" si="15"/>
        <v>5396.4489865969254</v>
      </c>
      <c r="W43" s="117">
        <f t="shared" ref="W43" si="16">W44+W47+W49+W58</f>
        <v>5208.9493102875213</v>
      </c>
      <c r="DA43" s="129" t="s">
        <v>2617</v>
      </c>
    </row>
    <row r="44" spans="1:105" ht="12.95" customHeight="1" x14ac:dyDescent="0.25">
      <c r="A44" s="121" t="s">
        <v>57</v>
      </c>
      <c r="B44" s="122">
        <f t="shared" ref="B44:Q44" si="17">SUM(B45:B46)</f>
        <v>6805.2362359425751</v>
      </c>
      <c r="C44" s="122">
        <f t="shared" si="17"/>
        <v>6967.9103036275928</v>
      </c>
      <c r="D44" s="122">
        <f t="shared" si="17"/>
        <v>6947.5711902191324</v>
      </c>
      <c r="E44" s="122">
        <f t="shared" si="17"/>
        <v>7277.82949685733</v>
      </c>
      <c r="F44" s="122">
        <f t="shared" si="17"/>
        <v>5836.9939693837978</v>
      </c>
      <c r="G44" s="122">
        <f t="shared" si="17"/>
        <v>8817.3968817519599</v>
      </c>
      <c r="H44" s="122">
        <f t="shared" si="17"/>
        <v>7401.4394643505866</v>
      </c>
      <c r="I44" s="122">
        <f t="shared" si="17"/>
        <v>6904.5063121915255</v>
      </c>
      <c r="J44" s="122">
        <f t="shared" si="17"/>
        <v>7002.4066719450002</v>
      </c>
      <c r="K44" s="122">
        <f t="shared" si="17"/>
        <v>7209.3128550193906</v>
      </c>
      <c r="L44" s="122">
        <f t="shared" si="17"/>
        <v>7631.1195761042582</v>
      </c>
      <c r="M44" s="122">
        <f t="shared" si="17"/>
        <v>6966.3372278562429</v>
      </c>
      <c r="N44" s="122">
        <f t="shared" si="17"/>
        <v>6951.7521482315715</v>
      </c>
      <c r="O44" s="122">
        <f t="shared" si="17"/>
        <v>6387.4070400022829</v>
      </c>
      <c r="P44" s="122">
        <f t="shared" si="17"/>
        <v>5761.2314106021995</v>
      </c>
      <c r="Q44" s="122">
        <f t="shared" si="17"/>
        <v>5930.3025150978256</v>
      </c>
      <c r="R44" s="122">
        <f t="shared" ref="R44:V44" si="18">SUM(R45:R46)</f>
        <v>5609.2494383329931</v>
      </c>
      <c r="S44" s="122">
        <f t="shared" si="18"/>
        <v>5772.4407909527099</v>
      </c>
      <c r="T44" s="122">
        <f t="shared" si="18"/>
        <v>5237.1274772775569</v>
      </c>
      <c r="U44" s="122">
        <f t="shared" si="18"/>
        <v>5070.6190018835769</v>
      </c>
      <c r="V44" s="122">
        <f t="shared" si="18"/>
        <v>5011.3720837774181</v>
      </c>
      <c r="W44" s="122">
        <f t="shared" ref="W44" si="19">SUM(W45:W46)</f>
        <v>5025.831202961228</v>
      </c>
      <c r="DA44" s="130" t="s">
        <v>2618</v>
      </c>
    </row>
    <row r="45" spans="1:105" ht="12" customHeight="1" x14ac:dyDescent="0.25">
      <c r="A45" s="97" t="s">
        <v>216</v>
      </c>
      <c r="B45" s="98">
        <v>6805.2362359425751</v>
      </c>
      <c r="C45" s="98">
        <v>6967.9103036275928</v>
      </c>
      <c r="D45" s="98">
        <v>6947.5711902191324</v>
      </c>
      <c r="E45" s="98">
        <v>7277.82949685733</v>
      </c>
      <c r="F45" s="98">
        <v>5836.9939693837978</v>
      </c>
      <c r="G45" s="98">
        <v>8817.3968817519599</v>
      </c>
      <c r="H45" s="98">
        <v>7401.4394643505866</v>
      </c>
      <c r="I45" s="98">
        <v>6904.5063121915255</v>
      </c>
      <c r="J45" s="98">
        <v>7002.4066719450002</v>
      </c>
      <c r="K45" s="98">
        <v>7209.3128550193906</v>
      </c>
      <c r="L45" s="98">
        <v>7631.1195761042582</v>
      </c>
      <c r="M45" s="98">
        <v>6966.3372278562429</v>
      </c>
      <c r="N45" s="98">
        <v>6951.7521482315715</v>
      </c>
      <c r="O45" s="98">
        <v>6387.4070400022829</v>
      </c>
      <c r="P45" s="98">
        <v>5761.2314106021995</v>
      </c>
      <c r="Q45" s="98">
        <v>5930.3025150978256</v>
      </c>
      <c r="R45" s="98">
        <v>5609.2494383329931</v>
      </c>
      <c r="S45" s="98">
        <v>5772.4407909527099</v>
      </c>
      <c r="T45" s="98">
        <v>5237.1274772775569</v>
      </c>
      <c r="U45" s="98">
        <v>5070.6190018835769</v>
      </c>
      <c r="V45" s="98">
        <v>5011.3720837774181</v>
      </c>
      <c r="W45" s="98">
        <v>5025.831202961228</v>
      </c>
      <c r="DA45" s="63" t="s">
        <v>2619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2620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2621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2622</v>
      </c>
    </row>
    <row r="49" spans="1:105" ht="12" customHeight="1" x14ac:dyDescent="0.25">
      <c r="A49" s="121" t="s">
        <v>55</v>
      </c>
      <c r="B49" s="122">
        <v>420.94827767364444</v>
      </c>
      <c r="C49" s="122">
        <v>393.71072500046091</v>
      </c>
      <c r="D49" s="122">
        <v>392.04920563633254</v>
      </c>
      <c r="E49" s="122">
        <v>400.03987098077971</v>
      </c>
      <c r="F49" s="122">
        <v>327.76144793455813</v>
      </c>
      <c r="G49" s="122">
        <v>468.8782781518762</v>
      </c>
      <c r="H49" s="122">
        <v>397.46449750144791</v>
      </c>
      <c r="I49" s="122">
        <v>381.28522363968625</v>
      </c>
      <c r="J49" s="122">
        <v>373.06807640364099</v>
      </c>
      <c r="K49" s="122">
        <v>391.42498377536089</v>
      </c>
      <c r="L49" s="122">
        <v>328.74815717850811</v>
      </c>
      <c r="M49" s="122">
        <v>353.96692603761619</v>
      </c>
      <c r="N49" s="122">
        <v>355.03170014545668</v>
      </c>
      <c r="O49" s="122">
        <v>389.37818110572437</v>
      </c>
      <c r="P49" s="122">
        <v>383.14093334165375</v>
      </c>
      <c r="Q49" s="122">
        <v>427.86896030297657</v>
      </c>
      <c r="R49" s="122">
        <v>408.69025293730601</v>
      </c>
      <c r="S49" s="122">
        <v>391.59958766531878</v>
      </c>
      <c r="T49" s="122">
        <v>389.2767928892244</v>
      </c>
      <c r="U49" s="122">
        <v>381.63952575623631</v>
      </c>
      <c r="V49" s="122">
        <v>385.07690281950687</v>
      </c>
      <c r="W49" s="122">
        <v>183.11810732629317</v>
      </c>
      <c r="DA49" s="130" t="s">
        <v>2623</v>
      </c>
    </row>
    <row r="50" spans="1:105" ht="12" customHeight="1" x14ac:dyDescent="0.25">
      <c r="A50" s="97" t="s">
        <v>138</v>
      </c>
      <c r="B50" s="98">
        <v>436.65585979209459</v>
      </c>
      <c r="C50" s="98">
        <v>408.38348065782708</v>
      </c>
      <c r="D50" s="98">
        <v>406.66531501245464</v>
      </c>
      <c r="E50" s="98">
        <v>414.9206653901872</v>
      </c>
      <c r="F50" s="98">
        <v>339.89437272554176</v>
      </c>
      <c r="G50" s="98">
        <v>486.15686639074136</v>
      </c>
      <c r="H50" s="98">
        <v>412.04225104532065</v>
      </c>
      <c r="I50" s="98">
        <v>395.27727858605004</v>
      </c>
      <c r="J50" s="98">
        <v>386.78221785579018</v>
      </c>
      <c r="K50" s="98">
        <v>405.79363349088351</v>
      </c>
      <c r="L50" s="98">
        <v>340.82537283495208</v>
      </c>
      <c r="M50" s="98">
        <v>366.92730653912201</v>
      </c>
      <c r="N50" s="98">
        <v>368.02295015831623</v>
      </c>
      <c r="O50" s="98">
        <v>403.56585836295568</v>
      </c>
      <c r="P50" s="98">
        <v>397.08870777840855</v>
      </c>
      <c r="Q50" s="98">
        <v>443.41374100927351</v>
      </c>
      <c r="R50" s="98">
        <v>423.55394324634415</v>
      </c>
      <c r="S50" s="98">
        <v>407.1433977434744</v>
      </c>
      <c r="T50" s="98">
        <v>405.91037283376545</v>
      </c>
      <c r="U50" s="98">
        <v>424.7414350524769</v>
      </c>
      <c r="V50" s="98">
        <v>463.60450558297612</v>
      </c>
      <c r="W50" s="98">
        <v>288.36709362010856</v>
      </c>
      <c r="DA50" s="63" t="s">
        <v>2624</v>
      </c>
    </row>
    <row r="51" spans="1:105" ht="12" customHeight="1" x14ac:dyDescent="0.25">
      <c r="A51" s="97" t="s">
        <v>137</v>
      </c>
      <c r="B51" s="98">
        <v>262.35115471789794</v>
      </c>
      <c r="C51" s="98">
        <v>285.59131092513485</v>
      </c>
      <c r="D51" s="98">
        <v>278.53590556313401</v>
      </c>
      <c r="E51" s="98">
        <v>272.75071519557184</v>
      </c>
      <c r="F51" s="98">
        <v>225.87264539713576</v>
      </c>
      <c r="G51" s="98">
        <v>292.87821331924971</v>
      </c>
      <c r="H51" s="98">
        <v>258.40689558944933</v>
      </c>
      <c r="I51" s="98">
        <v>242.39985853542717</v>
      </c>
      <c r="J51" s="98">
        <v>234.59308921040977</v>
      </c>
      <c r="K51" s="98">
        <v>249.56227054758955</v>
      </c>
      <c r="L51" s="98">
        <v>205.38216347744017</v>
      </c>
      <c r="M51" s="98">
        <v>218.26416660097607</v>
      </c>
      <c r="N51" s="98">
        <v>215.65668429223874</v>
      </c>
      <c r="O51" s="98">
        <v>250.48086530230336</v>
      </c>
      <c r="P51" s="98">
        <v>248.0319215733571</v>
      </c>
      <c r="Q51" s="98">
        <v>289.88079269807946</v>
      </c>
      <c r="R51" s="98">
        <v>294.44429945063928</v>
      </c>
      <c r="S51" s="98">
        <v>277.58611373502441</v>
      </c>
      <c r="T51" s="98">
        <v>289.35181428210092</v>
      </c>
      <c r="U51" s="98">
        <v>306.29051394534883</v>
      </c>
      <c r="V51" s="98">
        <v>322.09832371608798</v>
      </c>
      <c r="W51" s="98">
        <v>216.52040026117291</v>
      </c>
      <c r="DA51" s="63" t="s">
        <v>2625</v>
      </c>
    </row>
    <row r="52" spans="1:105" ht="12" customHeight="1" x14ac:dyDescent="0.25">
      <c r="A52" s="100" t="s">
        <v>216</v>
      </c>
      <c r="B52" s="101">
        <v>262.35115471789794</v>
      </c>
      <c r="C52" s="101">
        <v>285.59131092513485</v>
      </c>
      <c r="D52" s="101">
        <v>278.53590556313401</v>
      </c>
      <c r="E52" s="101">
        <v>272.75071519557184</v>
      </c>
      <c r="F52" s="101">
        <v>225.87264539713576</v>
      </c>
      <c r="G52" s="101">
        <v>292.87821331924971</v>
      </c>
      <c r="H52" s="101">
        <v>258.40689558944933</v>
      </c>
      <c r="I52" s="101">
        <v>242.39985853542717</v>
      </c>
      <c r="J52" s="101">
        <v>234.59308921040977</v>
      </c>
      <c r="K52" s="101">
        <v>249.56227054758955</v>
      </c>
      <c r="L52" s="101">
        <v>205.38216347744017</v>
      </c>
      <c r="M52" s="101">
        <v>218.26416660097607</v>
      </c>
      <c r="N52" s="101">
        <v>215.65668429223874</v>
      </c>
      <c r="O52" s="101">
        <v>250.48086530230336</v>
      </c>
      <c r="P52" s="101">
        <v>248.0319215733571</v>
      </c>
      <c r="Q52" s="101">
        <v>289.88079269807946</v>
      </c>
      <c r="R52" s="101">
        <v>294.44429945063928</v>
      </c>
      <c r="S52" s="101">
        <v>277.58611373502441</v>
      </c>
      <c r="T52" s="101">
        <v>289.35181428210092</v>
      </c>
      <c r="U52" s="101">
        <v>306.29051394534883</v>
      </c>
      <c r="V52" s="101">
        <v>322.09832371608798</v>
      </c>
      <c r="W52" s="101">
        <v>216.52040026117291</v>
      </c>
      <c r="DA52" s="131" t="s">
        <v>2626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2627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2628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2629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2630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2631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2632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2633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2634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4359.9545792858644</v>
      </c>
      <c r="C62" s="117">
        <f t="shared" si="21"/>
        <v>5374.141074662909</v>
      </c>
      <c r="D62" s="117">
        <f t="shared" si="21"/>
        <v>4098.7872615262322</v>
      </c>
      <c r="E62" s="117">
        <f t="shared" si="21"/>
        <v>4220.5303810504647</v>
      </c>
      <c r="F62" s="117">
        <f t="shared" si="21"/>
        <v>4804.0923490448304</v>
      </c>
      <c r="G62" s="117">
        <f t="shared" si="21"/>
        <v>5330.0622083981352</v>
      </c>
      <c r="H62" s="117">
        <f t="shared" si="21"/>
        <v>4087.6394052044611</v>
      </c>
      <c r="I62" s="117">
        <f t="shared" si="21"/>
        <v>3321.7237693235388</v>
      </c>
      <c r="J62" s="117">
        <f t="shared" si="21"/>
        <v>2330.6888608890813</v>
      </c>
      <c r="K62" s="117">
        <f t="shared" si="21"/>
        <v>2916.2512310252314</v>
      </c>
      <c r="L62" s="117">
        <f t="shared" si="21"/>
        <v>3412.6755387469657</v>
      </c>
      <c r="M62" s="117">
        <f t="shared" si="21"/>
        <v>3624.1295222866288</v>
      </c>
      <c r="N62" s="117">
        <f t="shared" si="21"/>
        <v>2812.8917613334743</v>
      </c>
      <c r="O62" s="117">
        <f t="shared" si="21"/>
        <v>2252.1157323688958</v>
      </c>
      <c r="P62" s="117">
        <f t="shared" si="21"/>
        <v>1903.7719835262692</v>
      </c>
      <c r="Q62" s="117">
        <f t="shared" si="21"/>
        <v>1774.8321091290654</v>
      </c>
      <c r="R62" s="117">
        <f t="shared" ref="R62:V62" si="22">R63+R66+R68+R77</f>
        <v>2031.4477035341245</v>
      </c>
      <c r="S62" s="117">
        <f t="shared" si="22"/>
        <v>2012.7301607125244</v>
      </c>
      <c r="T62" s="117">
        <f t="shared" si="22"/>
        <v>3022.9605573925369</v>
      </c>
      <c r="U62" s="117">
        <f t="shared" si="22"/>
        <v>2228.1829018112485</v>
      </c>
      <c r="V62" s="117">
        <f t="shared" si="22"/>
        <v>3006.8451942107035</v>
      </c>
      <c r="W62" s="117">
        <f t="shared" ref="W62" si="23">W63+W66+W68+W77</f>
        <v>5241.6564283577609</v>
      </c>
      <c r="DA62" s="129" t="s">
        <v>2635</v>
      </c>
    </row>
    <row r="63" spans="1:105" ht="12.95" customHeight="1" x14ac:dyDescent="0.25">
      <c r="A63" s="121" t="s">
        <v>57</v>
      </c>
      <c r="B63" s="122">
        <f t="shared" ref="B63:Q63" si="24">SUM(B64:B65)</f>
        <v>4053.2757758453272</v>
      </c>
      <c r="C63" s="122">
        <f t="shared" si="24"/>
        <v>5025.5705865619302</v>
      </c>
      <c r="D63" s="122">
        <f t="shared" si="24"/>
        <v>3835.2559114315968</v>
      </c>
      <c r="E63" s="122">
        <f t="shared" si="24"/>
        <v>3957.3844788090469</v>
      </c>
      <c r="F63" s="122">
        <f t="shared" si="24"/>
        <v>4498.9305839636463</v>
      </c>
      <c r="G63" s="122">
        <f t="shared" si="24"/>
        <v>5012.1019920082117</v>
      </c>
      <c r="H63" s="122">
        <f t="shared" si="24"/>
        <v>3839.2562587208231</v>
      </c>
      <c r="I63" s="122">
        <f t="shared" si="24"/>
        <v>3108.5317208623346</v>
      </c>
      <c r="J63" s="122">
        <f t="shared" si="24"/>
        <v>2180.7765943204081</v>
      </c>
      <c r="K63" s="122">
        <f t="shared" si="24"/>
        <v>2721.7150724004168</v>
      </c>
      <c r="L63" s="122">
        <f t="shared" si="24"/>
        <v>3227.8616578902102</v>
      </c>
      <c r="M63" s="122">
        <f t="shared" si="24"/>
        <v>3403.0894205940513</v>
      </c>
      <c r="N63" s="122">
        <f t="shared" si="24"/>
        <v>2647.8618164445056</v>
      </c>
      <c r="O63" s="122">
        <f t="shared" si="24"/>
        <v>2101.0519982780161</v>
      </c>
      <c r="P63" s="122">
        <f t="shared" si="24"/>
        <v>1765.7431695090138</v>
      </c>
      <c r="Q63" s="122">
        <f t="shared" si="24"/>
        <v>1635.9105160071085</v>
      </c>
      <c r="R63" s="122">
        <f t="shared" ref="R63:V63" si="25">SUM(R64:R65)</f>
        <v>1872.1179332156462</v>
      </c>
      <c r="S63" s="122">
        <f t="shared" si="25"/>
        <v>1863.4271959364428</v>
      </c>
      <c r="T63" s="122">
        <f t="shared" si="25"/>
        <v>2784.0323440323582</v>
      </c>
      <c r="U63" s="122">
        <f t="shared" si="25"/>
        <v>2050.0419875154957</v>
      </c>
      <c r="V63" s="122">
        <f t="shared" si="25"/>
        <v>2775.9985472330732</v>
      </c>
      <c r="W63" s="122">
        <f t="shared" ref="W63" si="26">SUM(W64:W65)</f>
        <v>4846.7216511541737</v>
      </c>
      <c r="DA63" s="130" t="s">
        <v>2636</v>
      </c>
    </row>
    <row r="64" spans="1:105" ht="12" customHeight="1" x14ac:dyDescent="0.25">
      <c r="A64" s="97" t="s">
        <v>217</v>
      </c>
      <c r="B64" s="98">
        <v>4053.2757758453272</v>
      </c>
      <c r="C64" s="98">
        <v>5025.5705865619302</v>
      </c>
      <c r="D64" s="98">
        <v>3835.2559114315968</v>
      </c>
      <c r="E64" s="98">
        <v>3957.3844788090469</v>
      </c>
      <c r="F64" s="98">
        <v>4498.9305839636463</v>
      </c>
      <c r="G64" s="98">
        <v>5012.1019920082117</v>
      </c>
      <c r="H64" s="98">
        <v>3839.2562587208231</v>
      </c>
      <c r="I64" s="98">
        <v>3108.5317208623346</v>
      </c>
      <c r="J64" s="98">
        <v>2180.7765943204081</v>
      </c>
      <c r="K64" s="98">
        <v>2721.7150724004168</v>
      </c>
      <c r="L64" s="98">
        <v>3227.8616578902102</v>
      </c>
      <c r="M64" s="98">
        <v>3403.0894205940513</v>
      </c>
      <c r="N64" s="98">
        <v>2647.8618164445056</v>
      </c>
      <c r="O64" s="98">
        <v>2101.0519982780161</v>
      </c>
      <c r="P64" s="98">
        <v>1765.7431695090138</v>
      </c>
      <c r="Q64" s="98">
        <v>1635.9105160071085</v>
      </c>
      <c r="R64" s="98">
        <v>1872.1179332156462</v>
      </c>
      <c r="S64" s="98">
        <v>1863.4271959364428</v>
      </c>
      <c r="T64" s="98">
        <v>2784.0323440323582</v>
      </c>
      <c r="U64" s="98">
        <v>2050.0419875154957</v>
      </c>
      <c r="V64" s="98">
        <v>2775.9985472330732</v>
      </c>
      <c r="W64" s="98">
        <v>4846.7216511541737</v>
      </c>
      <c r="DA64" s="63" t="s">
        <v>2637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2638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2639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2640</v>
      </c>
    </row>
    <row r="68" spans="1:105" ht="12" customHeight="1" x14ac:dyDescent="0.25">
      <c r="A68" s="121" t="s">
        <v>55</v>
      </c>
      <c r="B68" s="122">
        <v>271.75753466186126</v>
      </c>
      <c r="C68" s="122">
        <v>307.91425837224989</v>
      </c>
      <c r="D68" s="122">
        <v>231.97121687016519</v>
      </c>
      <c r="E68" s="122">
        <v>230.37102009192731</v>
      </c>
      <c r="F68" s="122">
        <v>265.85104518016431</v>
      </c>
      <c r="G68" s="122">
        <v>276.76986297504664</v>
      </c>
      <c r="H68" s="122">
        <v>215.72731474684588</v>
      </c>
      <c r="I68" s="122">
        <v>184.54809192864317</v>
      </c>
      <c r="J68" s="122">
        <v>128.8637443555013</v>
      </c>
      <c r="K68" s="122">
        <v>165.5678539253035</v>
      </c>
      <c r="L68" s="122">
        <v>154.88985525115118</v>
      </c>
      <c r="M68" s="122">
        <v>185.72173687207825</v>
      </c>
      <c r="N68" s="122">
        <v>137.72825251912485</v>
      </c>
      <c r="O68" s="122">
        <v>125.16709439625926</v>
      </c>
      <c r="P68" s="122">
        <v>114.52065253876047</v>
      </c>
      <c r="Q68" s="122">
        <v>115.22483198716029</v>
      </c>
      <c r="R68" s="122">
        <v>133.64724372355963</v>
      </c>
      <c r="S68" s="122">
        <v>121.58789341833354</v>
      </c>
      <c r="T68" s="122">
        <v>193.34339995597051</v>
      </c>
      <c r="U68" s="122">
        <v>143.31268713377057</v>
      </c>
      <c r="V68" s="122">
        <v>182.38279101942129</v>
      </c>
      <c r="W68" s="122">
        <v>315.73612874305252</v>
      </c>
      <c r="DA68" s="130" t="s">
        <v>2641</v>
      </c>
    </row>
    <row r="69" spans="1:105" ht="12" customHeight="1" x14ac:dyDescent="0.25">
      <c r="A69" s="97" t="s">
        <v>134</v>
      </c>
      <c r="B69" s="98">
        <v>281.89722752662669</v>
      </c>
      <c r="C69" s="98">
        <v>319.41112623752929</v>
      </c>
      <c r="D69" s="98">
        <v>240.62651229022393</v>
      </c>
      <c r="E69" s="98">
        <v>238.94864775741422</v>
      </c>
      <c r="F69" s="98">
        <v>275.71886821365291</v>
      </c>
      <c r="G69" s="98">
        <v>286.98163542323937</v>
      </c>
      <c r="H69" s="98">
        <v>223.64691854151386</v>
      </c>
      <c r="I69" s="98">
        <v>191.29533147233167</v>
      </c>
      <c r="J69" s="98">
        <v>133.61895045770851</v>
      </c>
      <c r="K69" s="98">
        <v>171.68179164374141</v>
      </c>
      <c r="L69" s="98">
        <v>160.61858463008502</v>
      </c>
      <c r="M69" s="98">
        <v>192.56829622583598</v>
      </c>
      <c r="N69" s="98">
        <v>142.7857304731323</v>
      </c>
      <c r="O69" s="98">
        <v>129.73967208870721</v>
      </c>
      <c r="P69" s="98">
        <v>118.68280411620697</v>
      </c>
      <c r="Q69" s="98">
        <v>119.40866899221984</v>
      </c>
      <c r="R69" s="98">
        <v>138.50637040847141</v>
      </c>
      <c r="S69" s="98">
        <v>126.03027131365307</v>
      </c>
      <c r="T69" s="98">
        <v>200.44431421477694</v>
      </c>
      <c r="U69" s="98">
        <v>148.59093228540891</v>
      </c>
      <c r="V69" s="98">
        <v>188.92137805096203</v>
      </c>
      <c r="W69" s="98">
        <v>326.72477803329139</v>
      </c>
      <c r="DA69" s="63" t="s">
        <v>2642</v>
      </c>
    </row>
    <row r="70" spans="1:105" ht="12" customHeight="1" x14ac:dyDescent="0.25">
      <c r="A70" s="97" t="s">
        <v>133</v>
      </c>
      <c r="B70" s="98">
        <v>169.35382633175982</v>
      </c>
      <c r="C70" s="98">
        <v>219.73473882562143</v>
      </c>
      <c r="D70" s="98">
        <v>164.0548348879008</v>
      </c>
      <c r="E70" s="98">
        <v>158.28201196652881</v>
      </c>
      <c r="F70" s="98">
        <v>185.47456801259079</v>
      </c>
      <c r="G70" s="98">
        <v>177.36610321038327</v>
      </c>
      <c r="H70" s="98">
        <v>143.55998898947436</v>
      </c>
      <c r="I70" s="98">
        <v>119.74585721145009</v>
      </c>
      <c r="J70" s="98">
        <v>79.808208755393437</v>
      </c>
      <c r="K70" s="98">
        <v>103.72170463409638</v>
      </c>
      <c r="L70" s="98">
        <v>95.242777471998423</v>
      </c>
      <c r="M70" s="98">
        <v>114.38385746609751</v>
      </c>
      <c r="N70" s="98">
        <v>85.907619360079977</v>
      </c>
      <c r="O70" s="98">
        <v>83.36890083398508</v>
      </c>
      <c r="P70" s="98">
        <v>76.749985207433113</v>
      </c>
      <c r="Q70" s="98">
        <v>80.522673419353822</v>
      </c>
      <c r="R70" s="98">
        <v>98.710096164369432</v>
      </c>
      <c r="S70" s="98">
        <v>89.466167892787496</v>
      </c>
      <c r="T70" s="98">
        <v>152.91607184414485</v>
      </c>
      <c r="U70" s="98">
        <v>117.80592500710674</v>
      </c>
      <c r="V70" s="98">
        <v>156.38773023647292</v>
      </c>
      <c r="W70" s="98">
        <v>286.07739038815919</v>
      </c>
      <c r="DA70" s="63" t="s">
        <v>2643</v>
      </c>
    </row>
    <row r="71" spans="1:105" ht="12" customHeight="1" x14ac:dyDescent="0.25">
      <c r="A71" s="100" t="s">
        <v>217</v>
      </c>
      <c r="B71" s="101">
        <v>169.35382633175982</v>
      </c>
      <c r="C71" s="101">
        <v>219.73473882562143</v>
      </c>
      <c r="D71" s="101">
        <v>164.0548348879008</v>
      </c>
      <c r="E71" s="101">
        <v>158.28201196652881</v>
      </c>
      <c r="F71" s="101">
        <v>185.47456801259079</v>
      </c>
      <c r="G71" s="101">
        <v>177.36610321038327</v>
      </c>
      <c r="H71" s="101">
        <v>143.55998898947436</v>
      </c>
      <c r="I71" s="101">
        <v>119.74585721145009</v>
      </c>
      <c r="J71" s="101">
        <v>79.808208755393437</v>
      </c>
      <c r="K71" s="101">
        <v>103.72170463409638</v>
      </c>
      <c r="L71" s="101">
        <v>95.242777471998423</v>
      </c>
      <c r="M71" s="101">
        <v>114.38385746609751</v>
      </c>
      <c r="N71" s="101">
        <v>85.907619360079977</v>
      </c>
      <c r="O71" s="101">
        <v>83.36890083398508</v>
      </c>
      <c r="P71" s="101">
        <v>76.749985207433113</v>
      </c>
      <c r="Q71" s="101">
        <v>80.522673419353822</v>
      </c>
      <c r="R71" s="101">
        <v>98.710096164369432</v>
      </c>
      <c r="S71" s="101">
        <v>89.466167892787496</v>
      </c>
      <c r="T71" s="101">
        <v>152.91607184414485</v>
      </c>
      <c r="U71" s="101">
        <v>117.80592500710674</v>
      </c>
      <c r="V71" s="101">
        <v>156.38773023647292</v>
      </c>
      <c r="W71" s="101">
        <v>286.07739038815919</v>
      </c>
      <c r="DA71" s="131" t="s">
        <v>2644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2645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2646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2647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2648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2649</v>
      </c>
    </row>
    <row r="77" spans="1:105" ht="12" customHeight="1" x14ac:dyDescent="0.25">
      <c r="A77" s="121" t="s">
        <v>54</v>
      </c>
      <c r="B77" s="122">
        <v>34.921268778675568</v>
      </c>
      <c r="C77" s="122">
        <v>40.65622972872923</v>
      </c>
      <c r="D77" s="122">
        <v>31.560133224469961</v>
      </c>
      <c r="E77" s="122">
        <v>32.774882149490587</v>
      </c>
      <c r="F77" s="122">
        <v>39.310719901020434</v>
      </c>
      <c r="G77" s="122">
        <v>41.19035341487654</v>
      </c>
      <c r="H77" s="122">
        <v>32.655831736792329</v>
      </c>
      <c r="I77" s="122">
        <v>28.643956532561003</v>
      </c>
      <c r="J77" s="122">
        <v>21.048522213171765</v>
      </c>
      <c r="K77" s="122">
        <v>28.968304699511222</v>
      </c>
      <c r="L77" s="122">
        <v>29.924025605604811</v>
      </c>
      <c r="M77" s="122">
        <v>35.318364820499532</v>
      </c>
      <c r="N77" s="122">
        <v>27.301692369843845</v>
      </c>
      <c r="O77" s="122">
        <v>25.896639694620454</v>
      </c>
      <c r="P77" s="122">
        <v>23.508161478494969</v>
      </c>
      <c r="Q77" s="122">
        <v>23.696761134796688</v>
      </c>
      <c r="R77" s="122">
        <v>25.682526594918624</v>
      </c>
      <c r="S77" s="122">
        <v>27.715071357748009</v>
      </c>
      <c r="T77" s="122">
        <v>45.58481340420807</v>
      </c>
      <c r="U77" s="122">
        <v>34.828227161982291</v>
      </c>
      <c r="V77" s="122">
        <v>48.463855958209038</v>
      </c>
      <c r="W77" s="122">
        <v>79.198648460534983</v>
      </c>
      <c r="DA77" s="130" t="s">
        <v>2650</v>
      </c>
    </row>
    <row r="78" spans="1:105" ht="12" customHeight="1" x14ac:dyDescent="0.25">
      <c r="A78" s="97" t="s">
        <v>192</v>
      </c>
      <c r="B78" s="98">
        <v>36.69071949658769</v>
      </c>
      <c r="C78" s="98">
        <v>42.810088052989094</v>
      </c>
      <c r="D78" s="98">
        <v>33.336431032622151</v>
      </c>
      <c r="E78" s="98">
        <v>34.743859906522907</v>
      </c>
      <c r="F78" s="98">
        <v>41.824100623933191</v>
      </c>
      <c r="G78" s="98">
        <v>43.98431103293548</v>
      </c>
      <c r="H78" s="98">
        <v>35.059905703410074</v>
      </c>
      <c r="I78" s="98">
        <v>30.90023980289638</v>
      </c>
      <c r="J78" s="98">
        <v>22.788844448382108</v>
      </c>
      <c r="K78" s="98">
        <v>31.400057736053849</v>
      </c>
      <c r="L78" s="98">
        <v>32.510052509792885</v>
      </c>
      <c r="M78" s="98">
        <v>38.373630924488019</v>
      </c>
      <c r="N78" s="98">
        <v>29.633792219360913</v>
      </c>
      <c r="O78" s="98">
        <v>28.058250048853427</v>
      </c>
      <c r="P78" s="98">
        <v>25.452360305239228</v>
      </c>
      <c r="Q78" s="98">
        <v>25.615787819334564</v>
      </c>
      <c r="R78" s="98">
        <v>27.733255828294283</v>
      </c>
      <c r="S78" s="98">
        <v>29.851905419738703</v>
      </c>
      <c r="T78" s="98">
        <v>49.013272938608445</v>
      </c>
      <c r="U78" s="98">
        <v>37.419788285880493</v>
      </c>
      <c r="V78" s="98">
        <v>52.074544684209428</v>
      </c>
      <c r="W78" s="98">
        <v>84.988710955322517</v>
      </c>
      <c r="DA78" s="63" t="s">
        <v>2651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2652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0</v>
      </c>
      <c r="C81" s="117">
        <f t="shared" si="28"/>
        <v>0</v>
      </c>
      <c r="D81" s="117">
        <f t="shared" si="28"/>
        <v>6.7419291876316218E-3</v>
      </c>
      <c r="E81" s="117">
        <f t="shared" si="28"/>
        <v>1.3425663867183243E-2</v>
      </c>
      <c r="F81" s="117">
        <f t="shared" si="28"/>
        <v>1.3894238458958612E-2</v>
      </c>
      <c r="G81" s="117">
        <f t="shared" si="28"/>
        <v>2.3342143711840801E-2</v>
      </c>
      <c r="H81" s="117">
        <f t="shared" si="28"/>
        <v>2.373983682571626E-2</v>
      </c>
      <c r="I81" s="117">
        <f t="shared" si="28"/>
        <v>3.0247335260329793E-2</v>
      </c>
      <c r="J81" s="117">
        <f t="shared" si="28"/>
        <v>2.8009316883217755E-2</v>
      </c>
      <c r="K81" s="117">
        <f t="shared" si="28"/>
        <v>2.7717965578116597E-2</v>
      </c>
      <c r="L81" s="117">
        <f t="shared" si="28"/>
        <v>2.6037872186651195E-2</v>
      </c>
      <c r="M81" s="117">
        <f t="shared" si="28"/>
        <v>2.4955095751394613E-2</v>
      </c>
      <c r="N81" s="117">
        <f t="shared" si="28"/>
        <v>2.3911723347472356E-2</v>
      </c>
      <c r="O81" s="117">
        <f t="shared" si="28"/>
        <v>2.5433322675440385E-2</v>
      </c>
      <c r="P81" s="117">
        <f t="shared" si="28"/>
        <v>3.6741922927155786E-2</v>
      </c>
      <c r="Q81" s="117">
        <f t="shared" si="28"/>
        <v>2.4839748054883634E-2</v>
      </c>
      <c r="R81" s="117">
        <f t="shared" ref="R81:V81" si="29">R82+R85+R87+R100</f>
        <v>2.5496603229199676E-2</v>
      </c>
      <c r="S81" s="117">
        <f t="shared" si="29"/>
        <v>2.4235976736171769E-2</v>
      </c>
      <c r="T81" s="117">
        <f t="shared" si="29"/>
        <v>2.1126246471521448E-2</v>
      </c>
      <c r="U81" s="117">
        <f t="shared" si="29"/>
        <v>1.9121796462505902E-2</v>
      </c>
      <c r="V81" s="117">
        <f t="shared" si="29"/>
        <v>1.8727540397324743E-2</v>
      </c>
      <c r="W81" s="117">
        <f t="shared" ref="W81" si="30">W82+W85+W87+W100</f>
        <v>1.8140352701986252E-2</v>
      </c>
      <c r="DA81" s="129" t="s">
        <v>2653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2654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2655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2656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2657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2658</v>
      </c>
    </row>
    <row r="87" spans="1:105" ht="12" customHeight="1" x14ac:dyDescent="0.25">
      <c r="A87" s="121" t="s">
        <v>55</v>
      </c>
      <c r="B87" s="122">
        <v>0</v>
      </c>
      <c r="C87" s="122">
        <v>0</v>
      </c>
      <c r="D87" s="122">
        <v>6.7419291876316218E-3</v>
      </c>
      <c r="E87" s="122">
        <v>1.3425663867183243E-2</v>
      </c>
      <c r="F87" s="122">
        <v>1.3894238458958612E-2</v>
      </c>
      <c r="G87" s="122">
        <v>2.3342143711840801E-2</v>
      </c>
      <c r="H87" s="122">
        <v>2.373983682571626E-2</v>
      </c>
      <c r="I87" s="122">
        <v>3.0247335260329793E-2</v>
      </c>
      <c r="J87" s="122">
        <v>2.8009316883217755E-2</v>
      </c>
      <c r="K87" s="122">
        <v>2.7717965578116597E-2</v>
      </c>
      <c r="L87" s="122">
        <v>2.6037872186651195E-2</v>
      </c>
      <c r="M87" s="122">
        <v>2.4955095751394613E-2</v>
      </c>
      <c r="N87" s="122">
        <v>2.3911723347472356E-2</v>
      </c>
      <c r="O87" s="122">
        <v>2.5433322675440385E-2</v>
      </c>
      <c r="P87" s="122">
        <v>3.6741922927155786E-2</v>
      </c>
      <c r="Q87" s="122">
        <v>2.4839748054883634E-2</v>
      </c>
      <c r="R87" s="122">
        <v>2.5496603229199676E-2</v>
      </c>
      <c r="S87" s="122">
        <v>2.4235976736171769E-2</v>
      </c>
      <c r="T87" s="122">
        <v>2.1126246471521448E-2</v>
      </c>
      <c r="U87" s="122">
        <v>1.9121796462505902E-2</v>
      </c>
      <c r="V87" s="122">
        <v>1.8727540397324743E-2</v>
      </c>
      <c r="W87" s="122">
        <v>1.8140352701986252E-2</v>
      </c>
      <c r="DA87" s="130" t="s">
        <v>2659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2660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2661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2662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2663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236.23430933638878</v>
      </c>
      <c r="E92" s="101">
        <v>275.94102587818401</v>
      </c>
      <c r="F92" s="101">
        <v>218.21943567678923</v>
      </c>
      <c r="G92" s="101">
        <v>271.69300374703568</v>
      </c>
      <c r="H92" s="101">
        <v>249.10210781224072</v>
      </c>
      <c r="I92" s="101">
        <v>267.82356648185174</v>
      </c>
      <c r="J92" s="101">
        <v>247.76341481972347</v>
      </c>
      <c r="K92" s="101">
        <v>253.11230931654367</v>
      </c>
      <c r="L92" s="101">
        <v>242.37284804227986</v>
      </c>
      <c r="M92" s="101">
        <v>258.27786793046221</v>
      </c>
      <c r="N92" s="101">
        <v>232.21424714443268</v>
      </c>
      <c r="O92" s="101">
        <v>248.23172277530554</v>
      </c>
      <c r="P92" s="101">
        <v>355.07908703724331</v>
      </c>
      <c r="Q92" s="101">
        <v>255.55456795578041</v>
      </c>
      <c r="R92" s="101">
        <v>293.02289968698091</v>
      </c>
      <c r="S92" s="101">
        <v>301.0411260341736</v>
      </c>
      <c r="T92" s="101">
        <v>287.01260202446133</v>
      </c>
      <c r="U92" s="101">
        <v>273.36026757083278</v>
      </c>
      <c r="V92" s="101">
        <v>260.49512963668201</v>
      </c>
      <c r="W92" s="101">
        <v>284.00711742030018</v>
      </c>
      <c r="DA92" s="131" t="s">
        <v>2664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2665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2666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2667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2668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2669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2670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2671</v>
      </c>
    </row>
    <row r="100" spans="1:105" ht="12" customHeight="1" x14ac:dyDescent="0.25">
      <c r="A100" s="121" t="s">
        <v>54</v>
      </c>
      <c r="B100" s="122">
        <v>0</v>
      </c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</v>
      </c>
      <c r="M100" s="122">
        <v>0</v>
      </c>
      <c r="N100" s="122">
        <v>0</v>
      </c>
      <c r="O100" s="122">
        <v>0</v>
      </c>
      <c r="P100" s="122">
        <v>0</v>
      </c>
      <c r="Q100" s="122">
        <v>0</v>
      </c>
      <c r="R100" s="122">
        <v>0</v>
      </c>
      <c r="S100" s="122">
        <v>0</v>
      </c>
      <c r="T100" s="122">
        <v>0</v>
      </c>
      <c r="U100" s="122">
        <v>0</v>
      </c>
      <c r="V100" s="122">
        <v>0</v>
      </c>
      <c r="W100" s="122">
        <v>0</v>
      </c>
      <c r="DA100" s="130" t="s">
        <v>2672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2673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2674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2675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2676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2677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2678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2679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2680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2681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2682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2683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2684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2685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2686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2687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2688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2689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2690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2691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2692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2693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2694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2695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2696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2697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2698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2699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2700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2701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2702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2703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2704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2705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2706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2707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2708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2709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2710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2711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0.44942082200004896</v>
      </c>
      <c r="E143" s="117">
        <f t="shared" si="49"/>
        <v>0.77379243695634126</v>
      </c>
      <c r="F143" s="117">
        <f t="shared" si="49"/>
        <v>0.71451242068171639</v>
      </c>
      <c r="G143" s="117">
        <f t="shared" si="49"/>
        <v>1.0408476062754872</v>
      </c>
      <c r="H143" s="117">
        <f t="shared" si="49"/>
        <v>1.0128849089538416</v>
      </c>
      <c r="I143" s="117">
        <f t="shared" si="49"/>
        <v>1.1878203384399977</v>
      </c>
      <c r="J143" s="117">
        <f t="shared" si="49"/>
        <v>1.1197036054989</v>
      </c>
      <c r="K143" s="117">
        <f t="shared" si="49"/>
        <v>1.1236606544293322</v>
      </c>
      <c r="L143" s="117">
        <f t="shared" si="49"/>
        <v>1.0570322769013052</v>
      </c>
      <c r="M143" s="117">
        <f t="shared" si="49"/>
        <v>1.1251936046001674</v>
      </c>
      <c r="N143" s="117">
        <f t="shared" si="49"/>
        <v>1.048322101057785</v>
      </c>
      <c r="O143" s="117">
        <f t="shared" si="49"/>
        <v>1.1424825786379198</v>
      </c>
      <c r="P143" s="117">
        <f t="shared" si="49"/>
        <v>1.7614565900808363</v>
      </c>
      <c r="Q143" s="117">
        <f t="shared" si="49"/>
        <v>1.111660721421843</v>
      </c>
      <c r="R143" s="117">
        <f t="shared" ref="R143:V143" si="50">R144+R146+R148+R157</f>
        <v>1.1739483603333014</v>
      </c>
      <c r="S143" s="117">
        <f t="shared" si="50"/>
        <v>1.1418241513490202</v>
      </c>
      <c r="T143" s="117">
        <f t="shared" si="50"/>
        <v>1.0512427861613933</v>
      </c>
      <c r="U143" s="117">
        <f t="shared" si="50"/>
        <v>1.0294815576341609</v>
      </c>
      <c r="V143" s="117">
        <f t="shared" si="50"/>
        <v>1.0122097220368393</v>
      </c>
      <c r="W143" s="117">
        <f t="shared" ref="W143" si="51">W144+W146+W148+W157</f>
        <v>1.1700709742316746</v>
      </c>
      <c r="DA143" s="129" t="s">
        <v>2712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2713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2714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2715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2716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0.44942082200004896</v>
      </c>
      <c r="E148" s="122">
        <v>0.77379243695634126</v>
      </c>
      <c r="F148" s="122">
        <v>0.71451242068171639</v>
      </c>
      <c r="G148" s="122">
        <v>1.0408476062754872</v>
      </c>
      <c r="H148" s="122">
        <v>1.0128849089538416</v>
      </c>
      <c r="I148" s="122">
        <v>1.1878203384399977</v>
      </c>
      <c r="J148" s="122">
        <v>1.1197036054989</v>
      </c>
      <c r="K148" s="122">
        <v>1.1236606544293322</v>
      </c>
      <c r="L148" s="122">
        <v>1.0570322769013052</v>
      </c>
      <c r="M148" s="122">
        <v>1.1251936046001674</v>
      </c>
      <c r="N148" s="122">
        <v>1.048322101057785</v>
      </c>
      <c r="O148" s="122">
        <v>1.1424825786379198</v>
      </c>
      <c r="P148" s="122">
        <v>1.7614565900808363</v>
      </c>
      <c r="Q148" s="122">
        <v>1.111660721421843</v>
      </c>
      <c r="R148" s="122">
        <v>1.1739483603333014</v>
      </c>
      <c r="S148" s="122">
        <v>1.1418241513490202</v>
      </c>
      <c r="T148" s="122">
        <v>1.0512427861613933</v>
      </c>
      <c r="U148" s="122">
        <v>1.0294815576341609</v>
      </c>
      <c r="V148" s="122">
        <v>1.0122097220368393</v>
      </c>
      <c r="W148" s="122">
        <v>1.1700709742316746</v>
      </c>
      <c r="DA148" s="130" t="s">
        <v>2717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236.27780175075478</v>
      </c>
      <c r="E149" s="98">
        <v>276.08130914481421</v>
      </c>
      <c r="F149" s="98">
        <v>218.30566029414655</v>
      </c>
      <c r="G149" s="98">
        <v>271.94227961858223</v>
      </c>
      <c r="H149" s="98">
        <v>249.38489052655413</v>
      </c>
      <c r="I149" s="98">
        <v>268.14091824412253</v>
      </c>
      <c r="J149" s="98">
        <v>248.03816803343219</v>
      </c>
      <c r="K149" s="98">
        <v>253.41434447271888</v>
      </c>
      <c r="L149" s="98">
        <v>243.13727231260441</v>
      </c>
      <c r="M149" s="98">
        <v>260.2100816871336</v>
      </c>
      <c r="N149" s="98">
        <v>234.00288229801086</v>
      </c>
      <c r="O149" s="98">
        <v>248.92726685099626</v>
      </c>
      <c r="P149" s="98">
        <v>353.19051445819184</v>
      </c>
      <c r="Q149" s="98">
        <v>252.51168602419449</v>
      </c>
      <c r="R149" s="98">
        <v>287.86901188630515</v>
      </c>
      <c r="S149" s="98">
        <v>296.00819664735161</v>
      </c>
      <c r="T149" s="98">
        <v>283.71794786520638</v>
      </c>
      <c r="U149" s="98">
        <v>275.91725083403043</v>
      </c>
      <c r="V149" s="98">
        <v>263.15024172761355</v>
      </c>
      <c r="W149" s="98">
        <v>291.7600665557494</v>
      </c>
      <c r="DA149" s="63" t="s">
        <v>2718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161.9742958485661</v>
      </c>
      <c r="E150" s="98">
        <v>181.03132773309127</v>
      </c>
      <c r="F150" s="98">
        <v>144.12350293292079</v>
      </c>
      <c r="G150" s="98">
        <v>163.92780189885366</v>
      </c>
      <c r="H150" s="98">
        <v>155.97389112579884</v>
      </c>
      <c r="I150" s="98">
        <v>164.71620415498688</v>
      </c>
      <c r="J150" s="98">
        <v>150.89367444727901</v>
      </c>
      <c r="K150" s="98">
        <v>155.46980714450578</v>
      </c>
      <c r="L150" s="98">
        <v>145.43462779674206</v>
      </c>
      <c r="M150" s="98">
        <v>153.53720501719442</v>
      </c>
      <c r="N150" s="98">
        <v>138.09856829852271</v>
      </c>
      <c r="O150" s="98">
        <v>155.96768412553334</v>
      </c>
      <c r="P150" s="98">
        <v>213.62655149941529</v>
      </c>
      <c r="Q150" s="98">
        <v>157.91699783101458</v>
      </c>
      <c r="R150" s="98">
        <v>190.6700323039766</v>
      </c>
      <c r="S150" s="98">
        <v>193.2272111630561</v>
      </c>
      <c r="T150" s="98">
        <v>194.66447458495628</v>
      </c>
      <c r="U150" s="98">
        <v>197.13692131391696</v>
      </c>
      <c r="V150" s="98">
        <v>187.86458707542087</v>
      </c>
      <c r="W150" s="98">
        <v>204.39919459389324</v>
      </c>
      <c r="DA150" s="63" t="s">
        <v>2719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161.9742958485661</v>
      </c>
      <c r="E151" s="101">
        <v>181.03132773309127</v>
      </c>
      <c r="F151" s="101">
        <v>144.12350293292079</v>
      </c>
      <c r="G151" s="101">
        <v>163.92780189885366</v>
      </c>
      <c r="H151" s="101">
        <v>155.97389112579884</v>
      </c>
      <c r="I151" s="101">
        <v>164.71620415498688</v>
      </c>
      <c r="J151" s="101">
        <v>150.89367444727901</v>
      </c>
      <c r="K151" s="101">
        <v>155.46980714450578</v>
      </c>
      <c r="L151" s="101">
        <v>145.43462779674206</v>
      </c>
      <c r="M151" s="101">
        <v>153.53720501719442</v>
      </c>
      <c r="N151" s="101">
        <v>138.09856829852271</v>
      </c>
      <c r="O151" s="101">
        <v>155.96768412553334</v>
      </c>
      <c r="P151" s="101">
        <v>213.62655149941529</v>
      </c>
      <c r="Q151" s="101">
        <v>157.91699783101458</v>
      </c>
      <c r="R151" s="101">
        <v>190.6700323039766</v>
      </c>
      <c r="S151" s="101">
        <v>193.2272111630561</v>
      </c>
      <c r="T151" s="101">
        <v>194.66447458495628</v>
      </c>
      <c r="U151" s="101">
        <v>197.13692131391696</v>
      </c>
      <c r="V151" s="101">
        <v>187.86458707542087</v>
      </c>
      <c r="W151" s="101">
        <v>204.39919459389324</v>
      </c>
      <c r="DA151" s="131" t="s">
        <v>2720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2721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2722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2723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2724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2725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2726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2727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2728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0</v>
      </c>
      <c r="C161" s="117">
        <f t="shared" si="54"/>
        <v>0</v>
      </c>
      <c r="D161" s="117">
        <f t="shared" si="54"/>
        <v>0.14163812008257531</v>
      </c>
      <c r="E161" s="117">
        <f t="shared" si="54"/>
        <v>0.32386648390278527</v>
      </c>
      <c r="F161" s="117">
        <f t="shared" si="54"/>
        <v>0.3884583251942213</v>
      </c>
      <c r="G161" s="117">
        <f t="shared" si="54"/>
        <v>0.72571381310413563</v>
      </c>
      <c r="H161" s="117">
        <f t="shared" si="54"/>
        <v>0.88124437024606772</v>
      </c>
      <c r="I161" s="117">
        <f t="shared" si="54"/>
        <v>1.1223555643661802</v>
      </c>
      <c r="J161" s="117">
        <f t="shared" si="54"/>
        <v>1.0727176533527298</v>
      </c>
      <c r="K161" s="117">
        <f t="shared" si="54"/>
        <v>1.1079158371830204</v>
      </c>
      <c r="L161" s="117">
        <f t="shared" si="54"/>
        <v>1.0444649077367576</v>
      </c>
      <c r="M161" s="117">
        <f t="shared" si="54"/>
        <v>1.1117679316599536</v>
      </c>
      <c r="N161" s="117">
        <f t="shared" si="54"/>
        <v>1.0581494706433172</v>
      </c>
      <c r="O161" s="117">
        <f t="shared" si="54"/>
        <v>1.1630319355772543</v>
      </c>
      <c r="P161" s="117">
        <f t="shared" si="54"/>
        <v>1.7795830735032963</v>
      </c>
      <c r="Q161" s="117">
        <f t="shared" si="54"/>
        <v>1.0955099517034828</v>
      </c>
      <c r="R161" s="117">
        <f t="shared" ref="R161:V161" si="55">R162+R164+R166+R175</f>
        <v>1.1478490651906939</v>
      </c>
      <c r="S161" s="117">
        <f t="shared" si="55"/>
        <v>1.095542803285309</v>
      </c>
      <c r="T161" s="117">
        <f t="shared" si="55"/>
        <v>1.0160319484862426</v>
      </c>
      <c r="U161" s="117">
        <f t="shared" si="55"/>
        <v>0.99906987423695781</v>
      </c>
      <c r="V161" s="117">
        <f t="shared" si="55"/>
        <v>0.98648138597500246</v>
      </c>
      <c r="W161" s="117">
        <f t="shared" ref="W161" si="56">W162+W164+W166+W175</f>
        <v>1.1692079458452516</v>
      </c>
      <c r="DA161" s="129" t="s">
        <v>2729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2730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2731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2732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2733</v>
      </c>
    </row>
    <row r="166" spans="1:105" ht="12" customHeight="1" x14ac:dyDescent="0.25">
      <c r="A166" s="121" t="s">
        <v>55</v>
      </c>
      <c r="B166" s="122">
        <v>0</v>
      </c>
      <c r="C166" s="122">
        <v>0</v>
      </c>
      <c r="D166" s="122">
        <v>0.14163812008257531</v>
      </c>
      <c r="E166" s="122">
        <v>0.32386648390278527</v>
      </c>
      <c r="F166" s="122">
        <v>0.3884583251942213</v>
      </c>
      <c r="G166" s="122">
        <v>0.72571381310413563</v>
      </c>
      <c r="H166" s="122">
        <v>0.88124437024606772</v>
      </c>
      <c r="I166" s="122">
        <v>1.1223555643661802</v>
      </c>
      <c r="J166" s="122">
        <v>1.0727176533527298</v>
      </c>
      <c r="K166" s="122">
        <v>1.1079158371830204</v>
      </c>
      <c r="L166" s="122">
        <v>1.0444649077367576</v>
      </c>
      <c r="M166" s="122">
        <v>1.1117679316599536</v>
      </c>
      <c r="N166" s="122">
        <v>1.0581494706433172</v>
      </c>
      <c r="O166" s="122">
        <v>1.1630319355772543</v>
      </c>
      <c r="P166" s="122">
        <v>1.7795830735032963</v>
      </c>
      <c r="Q166" s="122">
        <v>1.0955099517034828</v>
      </c>
      <c r="R166" s="122">
        <v>1.1478490651906939</v>
      </c>
      <c r="S166" s="122">
        <v>1.095542803285309</v>
      </c>
      <c r="T166" s="122">
        <v>1.0160319484862426</v>
      </c>
      <c r="U166" s="122">
        <v>0.99906987423695781</v>
      </c>
      <c r="V166" s="122">
        <v>0.98648138597500246</v>
      </c>
      <c r="W166" s="122">
        <v>1.1692079458452516</v>
      </c>
      <c r="DA166" s="130" t="s">
        <v>2734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236.5196195746299</v>
      </c>
      <c r="E167" s="98">
        <v>276.4188711979117</v>
      </c>
      <c r="F167" s="98">
        <v>218.57529808057092</v>
      </c>
      <c r="G167" s="98">
        <v>272.27179674650199</v>
      </c>
      <c r="H167" s="98">
        <v>249.62401569763355</v>
      </c>
      <c r="I167" s="98">
        <v>268.54505387471517</v>
      </c>
      <c r="J167" s="98">
        <v>248.49781471565413</v>
      </c>
      <c r="K167" s="98">
        <v>253.89360896548581</v>
      </c>
      <c r="L167" s="98">
        <v>243.4796038785517</v>
      </c>
      <c r="M167" s="98">
        <v>259.96371285548793</v>
      </c>
      <c r="N167" s="98">
        <v>232.20904333099938</v>
      </c>
      <c r="O167" s="98">
        <v>245.7848699465583</v>
      </c>
      <c r="P167" s="98">
        <v>349.83499538640302</v>
      </c>
      <c r="Q167" s="98">
        <v>250.56947723544872</v>
      </c>
      <c r="R167" s="98">
        <v>286.3754340563417</v>
      </c>
      <c r="S167" s="98">
        <v>294.11917221341503</v>
      </c>
      <c r="T167" s="98">
        <v>283.23901584751059</v>
      </c>
      <c r="U167" s="98">
        <v>275.38145832316133</v>
      </c>
      <c r="V167" s="98">
        <v>262.97486465988857</v>
      </c>
      <c r="W167" s="98">
        <v>291.44237194172729</v>
      </c>
      <c r="DA167" s="63" t="s">
        <v>2735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161.9742958485661</v>
      </c>
      <c r="E168" s="98">
        <v>181.51563985888936</v>
      </c>
      <c r="F168" s="98">
        <v>144.50907575590657</v>
      </c>
      <c r="G168" s="98">
        <v>164.15959906243643</v>
      </c>
      <c r="H168" s="98">
        <v>156.19444130177345</v>
      </c>
      <c r="I168" s="98">
        <v>165.41814554338734</v>
      </c>
      <c r="J168" s="98">
        <v>151.80865697460482</v>
      </c>
      <c r="K168" s="98">
        <v>156.48411790970081</v>
      </c>
      <c r="L168" s="98">
        <v>146.16800158063091</v>
      </c>
      <c r="M168" s="98">
        <v>153.96691632125399</v>
      </c>
      <c r="N168" s="98">
        <v>137.63858206610098</v>
      </c>
      <c r="O168" s="98">
        <v>156.07084759297979</v>
      </c>
      <c r="P168" s="98">
        <v>219.96692157553269</v>
      </c>
      <c r="Q168" s="98">
        <v>163.62138860766598</v>
      </c>
      <c r="R168" s="98">
        <v>199.26963637435512</v>
      </c>
      <c r="S168" s="98">
        <v>200.54019682622524</v>
      </c>
      <c r="T168" s="98">
        <v>201.65087507504424</v>
      </c>
      <c r="U168" s="98">
        <v>192.01168205551392</v>
      </c>
      <c r="V168" s="98">
        <v>188.5064313868001</v>
      </c>
      <c r="W168" s="98">
        <v>202.2471986028755</v>
      </c>
      <c r="DA168" s="63" t="s">
        <v>2736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161.9742958485661</v>
      </c>
      <c r="E169" s="101">
        <v>181.51563985888936</v>
      </c>
      <c r="F169" s="101">
        <v>144.50907575590657</v>
      </c>
      <c r="G169" s="101">
        <v>164.15959906243643</v>
      </c>
      <c r="H169" s="101">
        <v>156.19444130177345</v>
      </c>
      <c r="I169" s="101">
        <v>165.41814554338734</v>
      </c>
      <c r="J169" s="101">
        <v>151.80865697460482</v>
      </c>
      <c r="K169" s="101">
        <v>156.48411790970081</v>
      </c>
      <c r="L169" s="101">
        <v>146.16800158063091</v>
      </c>
      <c r="M169" s="101">
        <v>153.96691632125399</v>
      </c>
      <c r="N169" s="101">
        <v>137.63858206610098</v>
      </c>
      <c r="O169" s="101">
        <v>156.07084759297979</v>
      </c>
      <c r="P169" s="101">
        <v>219.96692157553269</v>
      </c>
      <c r="Q169" s="101">
        <v>163.62138860766598</v>
      </c>
      <c r="R169" s="101">
        <v>199.26963637435512</v>
      </c>
      <c r="S169" s="101">
        <v>200.54019682622524</v>
      </c>
      <c r="T169" s="101">
        <v>201.65087507504424</v>
      </c>
      <c r="U169" s="101">
        <v>192.01168205551392</v>
      </c>
      <c r="V169" s="101">
        <v>188.5064313868001</v>
      </c>
      <c r="W169" s="101">
        <v>202.2471986028755</v>
      </c>
      <c r="DA169" s="131" t="s">
        <v>2737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2738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2739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2740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2741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2742</v>
      </c>
    </row>
    <row r="175" spans="1:105" ht="12" customHeight="1" x14ac:dyDescent="0.25">
      <c r="A175" s="121" t="s">
        <v>54</v>
      </c>
      <c r="B175" s="122">
        <v>0</v>
      </c>
      <c r="C175" s="122">
        <v>0</v>
      </c>
      <c r="D175" s="122">
        <v>0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0</v>
      </c>
      <c r="K175" s="122">
        <v>0</v>
      </c>
      <c r="L175" s="122">
        <v>0</v>
      </c>
      <c r="M175" s="122">
        <v>0</v>
      </c>
      <c r="N175" s="122">
        <v>0</v>
      </c>
      <c r="O175" s="122">
        <v>0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DA175" s="130" t="s">
        <v>2743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2744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2745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0</v>
      </c>
      <c r="C3" s="118">
        <f t="shared" si="0"/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2747</v>
      </c>
    </row>
    <row r="4" spans="1:105" ht="12.95" customHeight="1" x14ac:dyDescent="0.25">
      <c r="A4" s="121" t="s">
        <v>57</v>
      </c>
      <c r="B4" s="123">
        <f t="shared" ref="B4:Q4" si="3">SUM(B5:B6)</f>
        <v>0</v>
      </c>
      <c r="C4" s="123">
        <f t="shared" si="3"/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2748</v>
      </c>
    </row>
    <row r="5" spans="1:105" ht="12" customHeight="1" x14ac:dyDescent="0.25">
      <c r="A5" s="97" t="s">
        <v>51</v>
      </c>
      <c r="B5" s="99">
        <v>0</v>
      </c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2749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2750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2751</v>
      </c>
    </row>
    <row r="8" spans="1:105" ht="12" customHeight="1" x14ac:dyDescent="0.25">
      <c r="A8" s="97" t="s">
        <v>53</v>
      </c>
      <c r="B8" s="99">
        <f>RES_hhdet_fech!B8/RES_summary!B$19</f>
        <v>0</v>
      </c>
      <c r="C8" s="99">
        <f>RES_hhdet_fech!C8/RES_summary!C$19</f>
        <v>0</v>
      </c>
      <c r="D8" s="99">
        <f>RES_hhdet_fech!D8/RES_summary!D$19</f>
        <v>0</v>
      </c>
      <c r="E8" s="99">
        <f>RES_hhdet_fech!E8/RES_summary!E$19</f>
        <v>0</v>
      </c>
      <c r="F8" s="99">
        <f>RES_hhdet_fech!F8/RES_summary!F$19</f>
        <v>0</v>
      </c>
      <c r="G8" s="99">
        <f>RES_hhdet_fech!G8/RES_summary!G$19</f>
        <v>0</v>
      </c>
      <c r="H8" s="99">
        <f>RES_hhdet_fech!H8/RES_summary!H$19</f>
        <v>0</v>
      </c>
      <c r="I8" s="99">
        <f>RES_hhdet_fech!I8/RES_summary!I$19</f>
        <v>0</v>
      </c>
      <c r="J8" s="99">
        <f>RES_hhdet_fech!J8/RES_summary!J$19</f>
        <v>0</v>
      </c>
      <c r="K8" s="99">
        <f>RES_hhdet_fech!K8/RES_summary!K$19</f>
        <v>0</v>
      </c>
      <c r="L8" s="99">
        <f>RES_hhdet_fech!L8/RES_summary!L$19</f>
        <v>0</v>
      </c>
      <c r="M8" s="99">
        <f>RES_hhdet_fech!M8/RES_summary!M$19</f>
        <v>0</v>
      </c>
      <c r="N8" s="99">
        <f>RES_hhdet_fech!N8/RES_summary!N$19</f>
        <v>0</v>
      </c>
      <c r="O8" s="99">
        <f>RES_hhdet_fech!O8/RES_summary!O$19</f>
        <v>0</v>
      </c>
      <c r="P8" s="99">
        <f>RES_hhdet_fech!P8/RES_summary!P$19</f>
        <v>0</v>
      </c>
      <c r="Q8" s="99">
        <f>RES_hhdet_fech!Q8/RES_summary!Q$19</f>
        <v>0</v>
      </c>
      <c r="R8" s="99">
        <f>RES_hhdet_fech!R8/RES_summary!R$19</f>
        <v>0</v>
      </c>
      <c r="S8" s="99">
        <f>RES_hhdet_fech!S8/RES_summary!S$19</f>
        <v>0</v>
      </c>
      <c r="T8" s="99">
        <f>RES_hhdet_fech!T8/RES_summary!T$19</f>
        <v>0</v>
      </c>
      <c r="U8" s="99">
        <f>RES_hhdet_fech!U8/RES_summary!U$19</f>
        <v>0</v>
      </c>
      <c r="V8" s="99">
        <f>RES_hhdet_fech!V8/RES_summary!V$19</f>
        <v>0</v>
      </c>
      <c r="W8" s="99">
        <f>RES_hhdet_fech!W8/RES_summary!W$19</f>
        <v>0</v>
      </c>
      <c r="DA8" s="63" t="s">
        <v>2752</v>
      </c>
    </row>
    <row r="9" spans="1:105" ht="12" customHeight="1" x14ac:dyDescent="0.25">
      <c r="A9" s="121" t="s">
        <v>55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2753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2754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2755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2756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2757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2758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2759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2760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2761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2762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2763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2764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2765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2766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0</v>
      </c>
      <c r="C24" s="118">
        <f t="shared" si="7"/>
        <v>0</v>
      </c>
      <c r="D24" s="118">
        <f t="shared" si="7"/>
        <v>231.51360264265315</v>
      </c>
      <c r="E24" s="118">
        <f t="shared" si="7"/>
        <v>271.62750879508815</v>
      </c>
      <c r="F24" s="118">
        <f t="shared" si="7"/>
        <v>210.1929970296496</v>
      </c>
      <c r="G24" s="118">
        <f t="shared" si="7"/>
        <v>272.98041212834335</v>
      </c>
      <c r="H24" s="118">
        <f t="shared" si="7"/>
        <v>246.78491704422447</v>
      </c>
      <c r="I24" s="118">
        <f t="shared" si="7"/>
        <v>259.07431865262447</v>
      </c>
      <c r="J24" s="118">
        <f t="shared" si="7"/>
        <v>245.85324541181973</v>
      </c>
      <c r="K24" s="118">
        <f t="shared" si="7"/>
        <v>249.05039527785817</v>
      </c>
      <c r="L24" s="118">
        <f t="shared" si="7"/>
        <v>300.26500081067348</v>
      </c>
      <c r="M24" s="118">
        <f t="shared" si="7"/>
        <v>281.38517815842874</v>
      </c>
      <c r="N24" s="118">
        <f t="shared" si="7"/>
        <v>272.53121259854271</v>
      </c>
      <c r="O24" s="118">
        <f t="shared" si="7"/>
        <v>252.51473317896728</v>
      </c>
      <c r="P24" s="118">
        <f t="shared" si="7"/>
        <v>320.20785718278972</v>
      </c>
      <c r="Q24" s="118">
        <f t="shared" si="7"/>
        <v>223.45453906022598</v>
      </c>
      <c r="R24" s="118">
        <f t="shared" ref="R24:V24" si="8">R25+R28+R30+R39</f>
        <v>252.25597769984836</v>
      </c>
      <c r="S24" s="118">
        <f t="shared" si="8"/>
        <v>254.75861873371673</v>
      </c>
      <c r="T24" s="118">
        <f t="shared" si="8"/>
        <v>237.1460261683423</v>
      </c>
      <c r="U24" s="118">
        <f t="shared" si="8"/>
        <v>230.41718107530639</v>
      </c>
      <c r="V24" s="118">
        <f t="shared" si="8"/>
        <v>224.14586319859689</v>
      </c>
      <c r="W24" s="118">
        <f t="shared" ref="W24" si="9">W25+W28+W30+W39</f>
        <v>220.05166951346962</v>
      </c>
      <c r="DA24" s="129" t="s">
        <v>2767</v>
      </c>
    </row>
    <row r="25" spans="1:105" ht="12.95" customHeight="1" x14ac:dyDescent="0.25">
      <c r="A25" s="121" t="s">
        <v>57</v>
      </c>
      <c r="B25" s="123">
        <f t="shared" ref="B25:Q25" si="10">SUM(B26:B27)</f>
        <v>0</v>
      </c>
      <c r="C25" s="123">
        <f t="shared" si="10"/>
        <v>0</v>
      </c>
      <c r="D25" s="123">
        <f t="shared" si="10"/>
        <v>217.69229882409383</v>
      </c>
      <c r="E25" s="123">
        <f t="shared" si="10"/>
        <v>257.58698945673541</v>
      </c>
      <c r="F25" s="123">
        <f t="shared" si="10"/>
        <v>195.90799656712574</v>
      </c>
      <c r="G25" s="123">
        <f t="shared" si="10"/>
        <v>258.09597908512706</v>
      </c>
      <c r="H25" s="123">
        <f t="shared" si="10"/>
        <v>231.54851432507439</v>
      </c>
      <c r="I25" s="123">
        <f t="shared" si="10"/>
        <v>244.02462542951204</v>
      </c>
      <c r="J25" s="123">
        <f t="shared" si="10"/>
        <v>231.82359186073163</v>
      </c>
      <c r="K25" s="123">
        <f t="shared" si="10"/>
        <v>234.15666343903516</v>
      </c>
      <c r="L25" s="123">
        <f t="shared" si="10"/>
        <v>285.27238719657993</v>
      </c>
      <c r="M25" s="123">
        <f t="shared" si="10"/>
        <v>265.92311925477145</v>
      </c>
      <c r="N25" s="123">
        <f t="shared" si="10"/>
        <v>257.11642635983105</v>
      </c>
      <c r="O25" s="123">
        <f t="shared" si="10"/>
        <v>235.78841979931329</v>
      </c>
      <c r="P25" s="123">
        <f t="shared" si="10"/>
        <v>303.62524362484368</v>
      </c>
      <c r="Q25" s="123">
        <f t="shared" si="10"/>
        <v>205.4747474152806</v>
      </c>
      <c r="R25" s="123">
        <f t="shared" ref="R25:V25" si="11">SUM(R26:R27)</f>
        <v>233.04673833952336</v>
      </c>
      <c r="S25" s="123">
        <f t="shared" si="11"/>
        <v>236.57344785625432</v>
      </c>
      <c r="T25" s="123">
        <f t="shared" si="11"/>
        <v>218.15812848753237</v>
      </c>
      <c r="U25" s="123">
        <f t="shared" si="11"/>
        <v>211.94852700433123</v>
      </c>
      <c r="V25" s="123">
        <f t="shared" si="11"/>
        <v>206.53785422460075</v>
      </c>
      <c r="W25" s="123">
        <f t="shared" ref="W25" si="12">SUM(W26:W27)</f>
        <v>201.49942012839287</v>
      </c>
      <c r="DA25" s="130" t="s">
        <v>2768</v>
      </c>
    </row>
    <row r="26" spans="1:105" ht="12" customHeight="1" x14ac:dyDescent="0.25">
      <c r="A26" s="97" t="s">
        <v>74</v>
      </c>
      <c r="B26" s="99">
        <v>0</v>
      </c>
      <c r="C26" s="99">
        <v>0</v>
      </c>
      <c r="D26" s="99">
        <v>214.9405587386762</v>
      </c>
      <c r="E26" s="99">
        <v>254.39217705316952</v>
      </c>
      <c r="F26" s="99">
        <v>193.5444129170981</v>
      </c>
      <c r="G26" s="99">
        <v>254.99384577549503</v>
      </c>
      <c r="H26" s="99">
        <v>228.83372195955283</v>
      </c>
      <c r="I26" s="99">
        <v>241.21451007664035</v>
      </c>
      <c r="J26" s="99">
        <v>229.18986639916764</v>
      </c>
      <c r="K26" s="99">
        <v>231.5466145079923</v>
      </c>
      <c r="L26" s="99">
        <v>282.11181198356337</v>
      </c>
      <c r="M26" s="99">
        <v>263.05021863783128</v>
      </c>
      <c r="N26" s="99">
        <v>254.33541004239268</v>
      </c>
      <c r="O26" s="99">
        <v>233.26245024606209</v>
      </c>
      <c r="P26" s="99">
        <v>300.34275739309737</v>
      </c>
      <c r="Q26" s="99">
        <v>203.25589259390821</v>
      </c>
      <c r="R26" s="99">
        <v>230.50417579642851</v>
      </c>
      <c r="S26" s="99">
        <v>233.94462313245003</v>
      </c>
      <c r="T26" s="99">
        <v>215.63749946115146</v>
      </c>
      <c r="U26" s="99">
        <v>209.42191295766841</v>
      </c>
      <c r="V26" s="99">
        <v>204.04252562166957</v>
      </c>
      <c r="W26" s="99">
        <v>199.01244560627617</v>
      </c>
      <c r="DA26" s="63" t="s">
        <v>2769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2.7517400854176359</v>
      </c>
      <c r="E27" s="99">
        <v>3.1948124035658916</v>
      </c>
      <c r="F27" s="99">
        <v>2.3635836500276497</v>
      </c>
      <c r="G27" s="99">
        <v>3.1021333096320025</v>
      </c>
      <c r="H27" s="99">
        <v>2.7147923655215638</v>
      </c>
      <c r="I27" s="99">
        <v>2.8101153528716858</v>
      </c>
      <c r="J27" s="99">
        <v>2.6337254615639911</v>
      </c>
      <c r="K27" s="99">
        <v>2.6100489310428507</v>
      </c>
      <c r="L27" s="99">
        <v>3.1605752130165756</v>
      </c>
      <c r="M27" s="99">
        <v>2.872900616940167</v>
      </c>
      <c r="N27" s="99">
        <v>2.7810163174383975</v>
      </c>
      <c r="O27" s="99">
        <v>2.5259695532511883</v>
      </c>
      <c r="P27" s="99">
        <v>3.2824862317463155</v>
      </c>
      <c r="Q27" s="99">
        <v>2.2188548213724029</v>
      </c>
      <c r="R27" s="99">
        <v>2.5425625430948453</v>
      </c>
      <c r="S27" s="99">
        <v>2.6288247238042941</v>
      </c>
      <c r="T27" s="99">
        <v>2.520629026380889</v>
      </c>
      <c r="U27" s="99">
        <v>2.526614046662802</v>
      </c>
      <c r="V27" s="99">
        <v>2.4953286029311754</v>
      </c>
      <c r="W27" s="99">
        <v>2.4869745221167054</v>
      </c>
      <c r="DA27" s="63" t="s">
        <v>2770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1.5048260208553954E-3</v>
      </c>
      <c r="F28" s="123">
        <f t="shared" si="13"/>
        <v>3.4933001492001318E-3</v>
      </c>
      <c r="G28" s="123">
        <f t="shared" si="13"/>
        <v>5.5490519843176952E-3</v>
      </c>
      <c r="H28" s="123">
        <f t="shared" si="13"/>
        <v>7.448892740668134E-3</v>
      </c>
      <c r="I28" s="123">
        <f t="shared" si="13"/>
        <v>7.5841008105255068E-3</v>
      </c>
      <c r="J28" s="123">
        <f t="shared" si="13"/>
        <v>7.8938561771312882E-3</v>
      </c>
      <c r="K28" s="123">
        <f t="shared" si="13"/>
        <v>8.2132237323273138E-3</v>
      </c>
      <c r="L28" s="123">
        <f t="shared" si="13"/>
        <v>8.2789412693506682E-3</v>
      </c>
      <c r="M28" s="123">
        <f t="shared" si="13"/>
        <v>6.1933676289146972E-3</v>
      </c>
      <c r="N28" s="123">
        <f t="shared" si="13"/>
        <v>4.0288882553355231E-3</v>
      </c>
      <c r="O28" s="123">
        <f t="shared" si="13"/>
        <v>2.5805480548120843E-3</v>
      </c>
      <c r="P28" s="123">
        <f t="shared" si="13"/>
        <v>4.3793388838143229E-3</v>
      </c>
      <c r="Q28" s="123">
        <f t="shared" si="13"/>
        <v>6.4456123266134879E-3</v>
      </c>
      <c r="R28" s="123">
        <f t="shared" si="13"/>
        <v>8.1938552589487304E-3</v>
      </c>
      <c r="S28" s="123">
        <f t="shared" si="13"/>
        <v>9.6156348737590977E-3</v>
      </c>
      <c r="T28" s="123">
        <f t="shared" si="13"/>
        <v>1.194826238495896E-2</v>
      </c>
      <c r="U28" s="123">
        <f t="shared" si="13"/>
        <v>1.2564645912729778E-2</v>
      </c>
      <c r="V28" s="123">
        <f t="shared" si="13"/>
        <v>1.3987287990279469E-2</v>
      </c>
      <c r="W28" s="123">
        <f t="shared" si="13"/>
        <v>1.4121979184863976E-2</v>
      </c>
      <c r="DA28" s="130" t="s">
        <v>2771</v>
      </c>
    </row>
    <row r="29" spans="1:105" ht="12" customHeight="1" x14ac:dyDescent="0.25">
      <c r="A29" s="97" t="s">
        <v>53</v>
      </c>
      <c r="B29" s="99">
        <f>RES_hhdet_fech!B29/RES_summary!B$19</f>
        <v>0</v>
      </c>
      <c r="C29" s="99">
        <f>RES_hhdet_fech!C29/RES_summary!C$19</f>
        <v>0</v>
      </c>
      <c r="D29" s="99">
        <f>RES_hhdet_fech!D29/RES_summary!D$19</f>
        <v>0</v>
      </c>
      <c r="E29" s="99">
        <f>RES_hhdet_fech!E29/RES_summary!E$19</f>
        <v>1.5048260208553954E-3</v>
      </c>
      <c r="F29" s="99">
        <f>RES_hhdet_fech!F29/RES_summary!F$19</f>
        <v>3.4933001492001318E-3</v>
      </c>
      <c r="G29" s="99">
        <f>RES_hhdet_fech!G29/RES_summary!G$19</f>
        <v>5.5490519843176952E-3</v>
      </c>
      <c r="H29" s="99">
        <f>RES_hhdet_fech!H29/RES_summary!H$19</f>
        <v>7.448892740668134E-3</v>
      </c>
      <c r="I29" s="99">
        <f>RES_hhdet_fech!I29/RES_summary!I$19</f>
        <v>7.5841008105255068E-3</v>
      </c>
      <c r="J29" s="99">
        <f>RES_hhdet_fech!J29/RES_summary!J$19</f>
        <v>7.8938561771312882E-3</v>
      </c>
      <c r="K29" s="99">
        <f>RES_hhdet_fech!K29/RES_summary!K$19</f>
        <v>8.2132237323273138E-3</v>
      </c>
      <c r="L29" s="99">
        <f>RES_hhdet_fech!L29/RES_summary!L$19</f>
        <v>8.2789412693506682E-3</v>
      </c>
      <c r="M29" s="99">
        <f>RES_hhdet_fech!M29/RES_summary!M$19</f>
        <v>6.1933676289146972E-3</v>
      </c>
      <c r="N29" s="99">
        <f>RES_hhdet_fech!N29/RES_summary!N$19</f>
        <v>4.0288882553355231E-3</v>
      </c>
      <c r="O29" s="99">
        <f>RES_hhdet_fech!O29/RES_summary!O$19</f>
        <v>2.5805480548120843E-3</v>
      </c>
      <c r="P29" s="99">
        <f>RES_hhdet_fech!P29/RES_summary!P$19</f>
        <v>4.3793388838143229E-3</v>
      </c>
      <c r="Q29" s="99">
        <f>RES_hhdet_fech!Q29/RES_summary!Q$19</f>
        <v>6.4456123266134879E-3</v>
      </c>
      <c r="R29" s="99">
        <f>RES_hhdet_fech!R29/RES_summary!R$19</f>
        <v>8.1938552589487304E-3</v>
      </c>
      <c r="S29" s="99">
        <f>RES_hhdet_fech!S29/RES_summary!S$19</f>
        <v>9.6156348737590977E-3</v>
      </c>
      <c r="T29" s="99">
        <f>RES_hhdet_fech!T29/RES_summary!T$19</f>
        <v>1.194826238495896E-2</v>
      </c>
      <c r="U29" s="99">
        <f>RES_hhdet_fech!U29/RES_summary!U$19</f>
        <v>1.2564645912729778E-2</v>
      </c>
      <c r="V29" s="99">
        <f>RES_hhdet_fech!V29/RES_summary!V$19</f>
        <v>1.3987287990279469E-2</v>
      </c>
      <c r="W29" s="99">
        <f>RES_hhdet_fech!W29/RES_summary!W$19</f>
        <v>1.4121979184863976E-2</v>
      </c>
      <c r="DA29" s="63" t="s">
        <v>2772</v>
      </c>
    </row>
    <row r="30" spans="1:105" ht="12" customHeight="1" x14ac:dyDescent="0.25">
      <c r="A30" s="121" t="s">
        <v>55</v>
      </c>
      <c r="B30" s="123">
        <v>0</v>
      </c>
      <c r="C30" s="123">
        <v>0</v>
      </c>
      <c r="D30" s="123">
        <v>12.142059291144246</v>
      </c>
      <c r="E30" s="123">
        <v>12.292826199540233</v>
      </c>
      <c r="F30" s="123">
        <v>12.453578650356501</v>
      </c>
      <c r="G30" s="123">
        <v>12.960755306903472</v>
      </c>
      <c r="H30" s="123">
        <v>13.251962426486758</v>
      </c>
      <c r="I30" s="123">
        <v>13.073365826384423</v>
      </c>
      <c r="J30" s="123">
        <v>12.140150043305722</v>
      </c>
      <c r="K30" s="123">
        <v>12.80948616674219</v>
      </c>
      <c r="L30" s="123">
        <v>12.750634076384326</v>
      </c>
      <c r="M30" s="123">
        <v>13.209395769520428</v>
      </c>
      <c r="N30" s="123">
        <v>13.111611842278144</v>
      </c>
      <c r="O30" s="123">
        <v>14.200137958763662</v>
      </c>
      <c r="P30" s="123">
        <v>14.067321635420026</v>
      </c>
      <c r="Q30" s="123">
        <v>15.251583005536741</v>
      </c>
      <c r="R30" s="123">
        <v>16.482869576485548</v>
      </c>
      <c r="S30" s="123">
        <v>15.246954467751944</v>
      </c>
      <c r="T30" s="123">
        <v>15.917975554986734</v>
      </c>
      <c r="U30" s="123">
        <v>15.42751197707549</v>
      </c>
      <c r="V30" s="123">
        <v>14.582375452873539</v>
      </c>
      <c r="W30" s="123">
        <v>15.542744159524295</v>
      </c>
      <c r="DA30" s="130" t="s">
        <v>2773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10.960728519221403</v>
      </c>
      <c r="E31" s="99">
        <v>12.820818621292418</v>
      </c>
      <c r="F31" s="99">
        <v>10.162818681346844</v>
      </c>
      <c r="G31" s="99">
        <v>12.692620121440392</v>
      </c>
      <c r="H31" s="99">
        <v>11.675148209802042</v>
      </c>
      <c r="I31" s="99">
        <v>12.587255567651258</v>
      </c>
      <c r="J31" s="99">
        <v>11.691713258956499</v>
      </c>
      <c r="K31" s="99">
        <v>12.00569205542247</v>
      </c>
      <c r="L31" s="99">
        <v>11.567883078096974</v>
      </c>
      <c r="M31" s="99">
        <v>12.447309777115834</v>
      </c>
      <c r="N31" s="99">
        <v>11.000059441372771</v>
      </c>
      <c r="O31" s="99">
        <v>11.686135469385171</v>
      </c>
      <c r="P31" s="99">
        <v>16.047039958400717</v>
      </c>
      <c r="Q31" s="99">
        <v>11.600141017657197</v>
      </c>
      <c r="R31" s="99">
        <v>13.505394200134694</v>
      </c>
      <c r="S31" s="99">
        <v>14.235996581092701</v>
      </c>
      <c r="T31" s="99">
        <v>14.161577101925969</v>
      </c>
      <c r="U31" s="99">
        <v>13.942001213106574</v>
      </c>
      <c r="V31" s="99">
        <v>13.17570447193987</v>
      </c>
      <c r="W31" s="99">
        <v>0</v>
      </c>
      <c r="DA31" s="63" t="s">
        <v>2774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2775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2776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2777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12.320279698696108</v>
      </c>
      <c r="E35" s="102">
        <v>12.456229194815137</v>
      </c>
      <c r="F35" s="102">
        <v>12.620887112780519</v>
      </c>
      <c r="G35" s="102">
        <v>13.15394941929844</v>
      </c>
      <c r="H35" s="102">
        <v>13.442006882422257</v>
      </c>
      <c r="I35" s="102">
        <v>13.358660385447111</v>
      </c>
      <c r="J35" s="102">
        <v>12.423999301528719</v>
      </c>
      <c r="K35" s="102">
        <v>13.09866497681209</v>
      </c>
      <c r="L35" s="102">
        <v>13.054982647590171</v>
      </c>
      <c r="M35" s="102">
        <v>13.531400601644988</v>
      </c>
      <c r="N35" s="102">
        <v>13.416285324583441</v>
      </c>
      <c r="O35" s="102">
        <v>14.48925190527248</v>
      </c>
      <c r="P35" s="102">
        <v>14.336257130054616</v>
      </c>
      <c r="Q35" s="102">
        <v>15.519240446836704</v>
      </c>
      <c r="R35" s="102">
        <v>16.726581266044921</v>
      </c>
      <c r="S35" s="102">
        <v>15.467372723392474</v>
      </c>
      <c r="T35" s="102">
        <v>16.099721355557051</v>
      </c>
      <c r="U35" s="102">
        <v>15.576624755107316</v>
      </c>
      <c r="V35" s="102">
        <v>14.710483376426113</v>
      </c>
      <c r="W35" s="102">
        <v>15.655529520909552</v>
      </c>
      <c r="DA35" s="131" t="s">
        <v>2778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10.911165749551753</v>
      </c>
      <c r="E36" s="105">
        <v>10.908844301421244</v>
      </c>
      <c r="F36" s="105">
        <v>11.075706893155919</v>
      </c>
      <c r="G36" s="105">
        <v>11.271915017576834</v>
      </c>
      <c r="H36" s="105">
        <v>11.629098858451933</v>
      </c>
      <c r="I36" s="105">
        <v>11.488592567541797</v>
      </c>
      <c r="J36" s="105">
        <v>10.665740980625142</v>
      </c>
      <c r="K36" s="105">
        <v>11.282823098439184</v>
      </c>
      <c r="L36" s="105">
        <v>11.200462168188585</v>
      </c>
      <c r="M36" s="105">
        <v>11.595614942211263</v>
      </c>
      <c r="N36" s="105">
        <v>11.525207470167418</v>
      </c>
      <c r="O36" s="105">
        <v>12.660941791347431</v>
      </c>
      <c r="P36" s="105">
        <v>12.549315288822292</v>
      </c>
      <c r="Q36" s="105">
        <v>13.687132016690153</v>
      </c>
      <c r="R36" s="105">
        <v>14.985001027892833</v>
      </c>
      <c r="S36" s="105">
        <v>13.863147313649097</v>
      </c>
      <c r="T36" s="105">
        <v>14.722273214140969</v>
      </c>
      <c r="U36" s="105">
        <v>14.38100965074187</v>
      </c>
      <c r="V36" s="105">
        <v>13.638289510935909</v>
      </c>
      <c r="W36" s="105">
        <v>14.660917436928768</v>
      </c>
      <c r="DA36" s="132" t="s">
        <v>2779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8.4394367713535967</v>
      </c>
      <c r="E37" s="99">
        <v>8.1805296909872229</v>
      </c>
      <c r="F37" s="99">
        <v>8.3392099504881614</v>
      </c>
      <c r="G37" s="99">
        <v>7.9303962339838394</v>
      </c>
      <c r="H37" s="99">
        <v>8.3968864349339967</v>
      </c>
      <c r="I37" s="99">
        <v>8.203643381662717</v>
      </c>
      <c r="J37" s="99">
        <v>7.5578273841961305</v>
      </c>
      <c r="K37" s="99">
        <v>8.0348784769069432</v>
      </c>
      <c r="L37" s="99">
        <v>7.8112097162382108</v>
      </c>
      <c r="M37" s="99">
        <v>7.97403690886168</v>
      </c>
      <c r="N37" s="99">
        <v>7.8725480158231704</v>
      </c>
      <c r="O37" s="99">
        <v>8.9696474567805495</v>
      </c>
      <c r="P37" s="99">
        <v>8.8646925852868179</v>
      </c>
      <c r="Q37" s="99">
        <v>9.9590181443613002</v>
      </c>
      <c r="R37" s="99">
        <v>11.280188208026114</v>
      </c>
      <c r="S37" s="99">
        <v>10.184253682663526</v>
      </c>
      <c r="T37" s="99">
        <v>11.097528925239853</v>
      </c>
      <c r="U37" s="99">
        <v>10.837936247033767</v>
      </c>
      <c r="V37" s="99">
        <v>10.172478260949564</v>
      </c>
      <c r="W37" s="99">
        <v>11.275442895947279</v>
      </c>
      <c r="DA37" s="63" t="s">
        <v>2780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2.4717289781981555</v>
      </c>
      <c r="E38" s="99">
        <v>2.7283146104340212</v>
      </c>
      <c r="F38" s="99">
        <v>2.7364969426677579</v>
      </c>
      <c r="G38" s="99">
        <v>3.3415187835929974</v>
      </c>
      <c r="H38" s="99">
        <v>3.2322124235179355</v>
      </c>
      <c r="I38" s="99">
        <v>3.2849491858790811</v>
      </c>
      <c r="J38" s="99">
        <v>3.1079135964290101</v>
      </c>
      <c r="K38" s="99">
        <v>3.2479446215322394</v>
      </c>
      <c r="L38" s="99">
        <v>3.3892524519503726</v>
      </c>
      <c r="M38" s="99">
        <v>3.6215780333495853</v>
      </c>
      <c r="N38" s="99">
        <v>3.6526594543442479</v>
      </c>
      <c r="O38" s="99">
        <v>3.6912943345668814</v>
      </c>
      <c r="P38" s="99">
        <v>3.6846227035354757</v>
      </c>
      <c r="Q38" s="99">
        <v>3.7281138723288514</v>
      </c>
      <c r="R38" s="99">
        <v>3.7048128198667181</v>
      </c>
      <c r="S38" s="99">
        <v>3.67889363098557</v>
      </c>
      <c r="T38" s="99">
        <v>3.6247442889011126</v>
      </c>
      <c r="U38" s="99">
        <v>3.5430734037081004</v>
      </c>
      <c r="V38" s="99">
        <v>3.4658112499863449</v>
      </c>
      <c r="W38" s="99">
        <v>3.3854745409814906</v>
      </c>
      <c r="DA38" s="63" t="s">
        <v>2781</v>
      </c>
    </row>
    <row r="39" spans="1:105" ht="12" customHeight="1" x14ac:dyDescent="0.25">
      <c r="A39" s="121" t="s">
        <v>54</v>
      </c>
      <c r="B39" s="123">
        <v>0</v>
      </c>
      <c r="C39" s="123">
        <v>0</v>
      </c>
      <c r="D39" s="123">
        <v>1.6792445274150916</v>
      </c>
      <c r="E39" s="123">
        <v>1.7461883127916551</v>
      </c>
      <c r="F39" s="123">
        <v>1.827928512018179</v>
      </c>
      <c r="G39" s="123">
        <v>1.9181286843284946</v>
      </c>
      <c r="H39" s="123">
        <v>1.9769913999226616</v>
      </c>
      <c r="I39" s="123">
        <v>1.9687432959174589</v>
      </c>
      <c r="J39" s="123">
        <v>1.8816096516052654</v>
      </c>
      <c r="K39" s="123">
        <v>2.0760324483484793</v>
      </c>
      <c r="L39" s="123">
        <v>2.2337005964399244</v>
      </c>
      <c r="M39" s="123">
        <v>2.2464697665079827</v>
      </c>
      <c r="N39" s="123">
        <v>2.2991455081781904</v>
      </c>
      <c r="O39" s="123">
        <v>2.5235948728355155</v>
      </c>
      <c r="P39" s="123">
        <v>2.5109125836421855</v>
      </c>
      <c r="Q39" s="123">
        <v>2.7217630270820474</v>
      </c>
      <c r="R39" s="123">
        <v>2.7181759285805156</v>
      </c>
      <c r="S39" s="123">
        <v>2.9286007748366933</v>
      </c>
      <c r="T39" s="123">
        <v>3.0579738634382583</v>
      </c>
      <c r="U39" s="123">
        <v>3.0285774479869549</v>
      </c>
      <c r="V39" s="123">
        <v>3.0116462331322889</v>
      </c>
      <c r="W39" s="123">
        <v>2.9953832463675907</v>
      </c>
      <c r="DA39" s="130" t="s">
        <v>2782</v>
      </c>
    </row>
    <row r="40" spans="1:105" ht="12" customHeight="1" x14ac:dyDescent="0.25">
      <c r="A40" s="97" t="s">
        <v>50</v>
      </c>
      <c r="B40" s="99">
        <v>0</v>
      </c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2783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1.6792445274150916</v>
      </c>
      <c r="E41" s="110">
        <v>1.7461883127916551</v>
      </c>
      <c r="F41" s="110">
        <v>1.827928512018179</v>
      </c>
      <c r="G41" s="110">
        <v>1.9181286843284946</v>
      </c>
      <c r="H41" s="110">
        <v>1.9769913999226616</v>
      </c>
      <c r="I41" s="110">
        <v>1.9687432959174589</v>
      </c>
      <c r="J41" s="110">
        <v>1.8816096516052654</v>
      </c>
      <c r="K41" s="110">
        <v>2.0760324483484793</v>
      </c>
      <c r="L41" s="110">
        <v>2.2337005964399244</v>
      </c>
      <c r="M41" s="110">
        <v>2.2464697665079827</v>
      </c>
      <c r="N41" s="110">
        <v>2.2991455081781904</v>
      </c>
      <c r="O41" s="110">
        <v>2.5235948728355155</v>
      </c>
      <c r="P41" s="110">
        <v>2.5109125836421855</v>
      </c>
      <c r="Q41" s="110">
        <v>2.7217630270820474</v>
      </c>
      <c r="R41" s="110">
        <v>2.7181759285805156</v>
      </c>
      <c r="S41" s="110">
        <v>2.9286007748366933</v>
      </c>
      <c r="T41" s="110">
        <v>3.0579738634382583</v>
      </c>
      <c r="U41" s="110">
        <v>3.0285774479869549</v>
      </c>
      <c r="V41" s="110">
        <v>3.0116462331322889</v>
      </c>
      <c r="W41" s="110">
        <v>2.9953832463675907</v>
      </c>
      <c r="DA41" s="60" t="s">
        <v>2784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289.54615542066443</v>
      </c>
      <c r="C43" s="118">
        <f t="shared" si="14"/>
        <v>295.19981394006095</v>
      </c>
      <c r="D43" s="118">
        <f t="shared" si="14"/>
        <v>294.75633936469097</v>
      </c>
      <c r="E43" s="118">
        <f t="shared" si="14"/>
        <v>308.80153968180656</v>
      </c>
      <c r="F43" s="118">
        <f t="shared" si="14"/>
        <v>248.79008155451251</v>
      </c>
      <c r="G43" s="118">
        <f t="shared" si="14"/>
        <v>379.67031513218569</v>
      </c>
      <c r="H43" s="118">
        <f t="shared" si="14"/>
        <v>322.17330876381453</v>
      </c>
      <c r="I43" s="118">
        <f t="shared" si="14"/>
        <v>304.01537790408992</v>
      </c>
      <c r="J43" s="118">
        <f t="shared" si="14"/>
        <v>310.6931378389059</v>
      </c>
      <c r="K43" s="118">
        <f t="shared" si="14"/>
        <v>323.1300483650075</v>
      </c>
      <c r="L43" s="118">
        <f t="shared" si="14"/>
        <v>340.70844266458266</v>
      </c>
      <c r="M43" s="118">
        <f t="shared" si="14"/>
        <v>317.76953848519804</v>
      </c>
      <c r="N43" s="118">
        <f t="shared" si="14"/>
        <v>319.23856968649386</v>
      </c>
      <c r="O43" s="118">
        <f t="shared" si="14"/>
        <v>298.19534474698463</v>
      </c>
      <c r="P43" s="118">
        <f t="shared" si="14"/>
        <v>273.84222346223783</v>
      </c>
      <c r="Q43" s="118">
        <f t="shared" si="14"/>
        <v>284.24323812377236</v>
      </c>
      <c r="R43" s="118">
        <f t="shared" ref="R43:V43" si="15">R44+R47+R49+R58</f>
        <v>273.54928909265323</v>
      </c>
      <c r="S43" s="118">
        <f t="shared" si="15"/>
        <v>283.50016443822039</v>
      </c>
      <c r="T43" s="118">
        <f t="shared" si="15"/>
        <v>264.22180812978922</v>
      </c>
      <c r="U43" s="118">
        <f t="shared" si="15"/>
        <v>257.0328682491575</v>
      </c>
      <c r="V43" s="118">
        <f t="shared" si="15"/>
        <v>264.2215134491546</v>
      </c>
      <c r="W43" s="118">
        <f t="shared" ref="W43" si="16">W44+W47+W49+W58</f>
        <v>266.35328500443023</v>
      </c>
      <c r="DA43" s="129" t="s">
        <v>2785</v>
      </c>
    </row>
    <row r="44" spans="1:105" ht="12.95" customHeight="1" x14ac:dyDescent="0.25">
      <c r="A44" s="121" t="s">
        <v>57</v>
      </c>
      <c r="B44" s="123">
        <f t="shared" ref="B44:Q44" si="17">SUM(B45:B46)</f>
        <v>270.7969979142149</v>
      </c>
      <c r="C44" s="123">
        <f t="shared" si="17"/>
        <v>277.53963016405612</v>
      </c>
      <c r="D44" s="123">
        <f t="shared" si="17"/>
        <v>277.10882212000695</v>
      </c>
      <c r="E44" s="123">
        <f t="shared" si="17"/>
        <v>290.74311495099334</v>
      </c>
      <c r="F44" s="123">
        <f t="shared" si="17"/>
        <v>233.49092731377357</v>
      </c>
      <c r="G44" s="123">
        <f t="shared" si="17"/>
        <v>358.38673716039597</v>
      </c>
      <c r="H44" s="123">
        <f t="shared" si="17"/>
        <v>303.56493777341859</v>
      </c>
      <c r="I44" s="123">
        <f t="shared" si="17"/>
        <v>285.93180201456698</v>
      </c>
      <c r="J44" s="123">
        <f t="shared" si="17"/>
        <v>292.90884093799144</v>
      </c>
      <c r="K44" s="123">
        <f t="shared" si="17"/>
        <v>304.22160057920331</v>
      </c>
      <c r="L44" s="123">
        <f t="shared" si="17"/>
        <v>324.17192633216541</v>
      </c>
      <c r="M44" s="123">
        <f t="shared" si="17"/>
        <v>299.94719436573217</v>
      </c>
      <c r="N44" s="123">
        <f t="shared" si="17"/>
        <v>301.24073759401284</v>
      </c>
      <c r="O44" s="123">
        <f t="shared" si="17"/>
        <v>278.38633253542872</v>
      </c>
      <c r="P44" s="123">
        <f t="shared" si="17"/>
        <v>254.1060452587935</v>
      </c>
      <c r="Q44" s="123">
        <f t="shared" si="17"/>
        <v>262.25109778198259</v>
      </c>
      <c r="R44" s="123">
        <f t="shared" ref="R44:V44" si="18">SUM(R45:R46)</f>
        <v>252.05688894458925</v>
      </c>
      <c r="S44" s="123">
        <f t="shared" si="18"/>
        <v>262.34980932800653</v>
      </c>
      <c r="T44" s="123">
        <f t="shared" si="18"/>
        <v>242.6284042686782</v>
      </c>
      <c r="U44" s="123">
        <f t="shared" si="18"/>
        <v>234.9872642742389</v>
      </c>
      <c r="V44" s="123">
        <f t="shared" si="18"/>
        <v>240.55298561213249</v>
      </c>
      <c r="W44" s="123">
        <f t="shared" ref="W44" si="19">SUM(W45:W46)</f>
        <v>248.89999235174201</v>
      </c>
      <c r="DA44" s="130" t="s">
        <v>2786</v>
      </c>
    </row>
    <row r="45" spans="1:105" ht="12" customHeight="1" x14ac:dyDescent="0.25">
      <c r="A45" s="97" t="s">
        <v>216</v>
      </c>
      <c r="B45" s="99">
        <v>267.99802275817194</v>
      </c>
      <c r="C45" s="99">
        <v>274.740125177594</v>
      </c>
      <c r="D45" s="99">
        <v>274.38824139631754</v>
      </c>
      <c r="E45" s="99">
        <v>287.95464206890983</v>
      </c>
      <c r="F45" s="99">
        <v>231.32108724400419</v>
      </c>
      <c r="G45" s="99">
        <v>355.06215108498981</v>
      </c>
      <c r="H45" s="99">
        <v>300.82432885440664</v>
      </c>
      <c r="I45" s="99">
        <v>283.39257362871155</v>
      </c>
      <c r="J45" s="99">
        <v>290.33881496866246</v>
      </c>
      <c r="K45" s="99">
        <v>301.57490431317723</v>
      </c>
      <c r="L45" s="99">
        <v>321.31439939042906</v>
      </c>
      <c r="M45" s="99">
        <v>297.23652992077808</v>
      </c>
      <c r="N45" s="99">
        <v>298.31593136918173</v>
      </c>
      <c r="O45" s="99">
        <v>275.51493995129636</v>
      </c>
      <c r="P45" s="99">
        <v>251.51617379020203</v>
      </c>
      <c r="Q45" s="99">
        <v>259.58863662400569</v>
      </c>
      <c r="R45" s="99">
        <v>249.49799648926279</v>
      </c>
      <c r="S45" s="99">
        <v>259.69827227093765</v>
      </c>
      <c r="T45" s="99">
        <v>240.18293847251431</v>
      </c>
      <c r="U45" s="99">
        <v>232.59413325008043</v>
      </c>
      <c r="V45" s="99">
        <v>238.08807490563257</v>
      </c>
      <c r="W45" s="99">
        <v>246.29418429663053</v>
      </c>
      <c r="DA45" s="63" t="s">
        <v>2787</v>
      </c>
    </row>
    <row r="46" spans="1:105" ht="12" customHeight="1" x14ac:dyDescent="0.25">
      <c r="A46" s="97" t="s">
        <v>53</v>
      </c>
      <c r="B46" s="99">
        <v>2.7989751560429315</v>
      </c>
      <c r="C46" s="99">
        <v>2.7995049864621273</v>
      </c>
      <c r="D46" s="99">
        <v>2.7205807236894088</v>
      </c>
      <c r="E46" s="99">
        <v>2.7884728820834885</v>
      </c>
      <c r="F46" s="99">
        <v>2.1698400697693705</v>
      </c>
      <c r="G46" s="99">
        <v>3.3245860754061551</v>
      </c>
      <c r="H46" s="99">
        <v>2.7406089190119696</v>
      </c>
      <c r="I46" s="99">
        <v>2.5392283858554596</v>
      </c>
      <c r="J46" s="99">
        <v>2.570025969328988</v>
      </c>
      <c r="K46" s="99">
        <v>2.6466962660260598</v>
      </c>
      <c r="L46" s="99">
        <v>2.8575269417363574</v>
      </c>
      <c r="M46" s="99">
        <v>2.7106644449540656</v>
      </c>
      <c r="N46" s="99">
        <v>2.9248062248310931</v>
      </c>
      <c r="O46" s="99">
        <v>2.8713925841323742</v>
      </c>
      <c r="P46" s="99">
        <v>2.5898714685914555</v>
      </c>
      <c r="Q46" s="99">
        <v>2.6624611579768898</v>
      </c>
      <c r="R46" s="99">
        <v>2.558892455326462</v>
      </c>
      <c r="S46" s="99">
        <v>2.6515370570688583</v>
      </c>
      <c r="T46" s="99">
        <v>2.4454657961638886</v>
      </c>
      <c r="U46" s="99">
        <v>2.3931310241584742</v>
      </c>
      <c r="V46" s="99">
        <v>2.4649107064999103</v>
      </c>
      <c r="W46" s="99">
        <v>2.6058080551114804</v>
      </c>
      <c r="DA46" s="63" t="s">
        <v>2788</v>
      </c>
    </row>
    <row r="47" spans="1:105" ht="12.95" customHeight="1" x14ac:dyDescent="0.25">
      <c r="A47" s="121" t="s">
        <v>92</v>
      </c>
      <c r="B47" s="123">
        <f t="shared" ref="B47:W47" si="20">B48</f>
        <v>3.7163997136912832E-3</v>
      </c>
      <c r="C47" s="123">
        <f t="shared" si="20"/>
        <v>3.9956578647044622E-3</v>
      </c>
      <c r="D47" s="123">
        <f t="shared" si="20"/>
        <v>4.3446205327885186E-3</v>
      </c>
      <c r="E47" s="123">
        <f t="shared" si="20"/>
        <v>4.1297100399361819E-3</v>
      </c>
      <c r="F47" s="123">
        <f t="shared" si="20"/>
        <v>3.7940712704154439E-3</v>
      </c>
      <c r="G47" s="123">
        <f t="shared" si="20"/>
        <v>3.0427467177639883E-3</v>
      </c>
      <c r="H47" s="123">
        <f t="shared" si="20"/>
        <v>2.4146608650156003E-3</v>
      </c>
      <c r="I47" s="123">
        <f t="shared" si="20"/>
        <v>2.1459642267742537E-3</v>
      </c>
      <c r="J47" s="123">
        <f t="shared" si="20"/>
        <v>2.1547837911396108E-3</v>
      </c>
      <c r="K47" s="123">
        <f t="shared" si="20"/>
        <v>1.8161473130001997E-3</v>
      </c>
      <c r="L47" s="123">
        <f t="shared" si="20"/>
        <v>2.1012438415782216E-3</v>
      </c>
      <c r="M47" s="123">
        <f t="shared" si="20"/>
        <v>3.0031363469385018E-3</v>
      </c>
      <c r="N47" s="123">
        <f t="shared" si="20"/>
        <v>5.6463098670895802E-3</v>
      </c>
      <c r="O47" s="123">
        <f t="shared" si="20"/>
        <v>8.4382322997653171E-3</v>
      </c>
      <c r="P47" s="123">
        <f t="shared" si="20"/>
        <v>1.1674871324654938E-2</v>
      </c>
      <c r="Q47" s="123">
        <f t="shared" si="20"/>
        <v>1.2413397797194534E-2</v>
      </c>
      <c r="R47" s="123">
        <f t="shared" si="20"/>
        <v>1.3213904817832699E-2</v>
      </c>
      <c r="S47" s="123">
        <f t="shared" si="20"/>
        <v>1.3104244378282606E-2</v>
      </c>
      <c r="T47" s="123">
        <f t="shared" si="20"/>
        <v>1.2267013459304659E-2</v>
      </c>
      <c r="U47" s="123">
        <f t="shared" si="20"/>
        <v>9.5692014867698721E-3</v>
      </c>
      <c r="V47" s="123">
        <f t="shared" si="20"/>
        <v>7.472012631007937E-3</v>
      </c>
      <c r="W47" s="123">
        <f t="shared" si="20"/>
        <v>6.4129048491383712E-3</v>
      </c>
      <c r="DA47" s="130" t="s">
        <v>2789</v>
      </c>
    </row>
    <row r="48" spans="1:105" ht="12" customHeight="1" x14ac:dyDescent="0.25">
      <c r="A48" s="97" t="s">
        <v>53</v>
      </c>
      <c r="B48" s="99">
        <f>RES_hhdet_fech!B48/RES_summary!B$19</f>
        <v>3.7163997136912832E-3</v>
      </c>
      <c r="C48" s="99">
        <f>RES_hhdet_fech!C48/RES_summary!C$19</f>
        <v>3.9956578647044622E-3</v>
      </c>
      <c r="D48" s="99">
        <f>RES_hhdet_fech!D48/RES_summary!D$19</f>
        <v>4.3446205327885186E-3</v>
      </c>
      <c r="E48" s="99">
        <f>RES_hhdet_fech!E48/RES_summary!E$19</f>
        <v>4.1297100399361819E-3</v>
      </c>
      <c r="F48" s="99">
        <f>RES_hhdet_fech!F48/RES_summary!F$19</f>
        <v>3.7940712704154439E-3</v>
      </c>
      <c r="G48" s="99">
        <f>RES_hhdet_fech!G48/RES_summary!G$19</f>
        <v>3.0427467177639883E-3</v>
      </c>
      <c r="H48" s="99">
        <f>RES_hhdet_fech!H48/RES_summary!H$19</f>
        <v>2.4146608650156003E-3</v>
      </c>
      <c r="I48" s="99">
        <f>RES_hhdet_fech!I48/RES_summary!I$19</f>
        <v>2.1459642267742537E-3</v>
      </c>
      <c r="J48" s="99">
        <f>RES_hhdet_fech!J48/RES_summary!J$19</f>
        <v>2.1547837911396108E-3</v>
      </c>
      <c r="K48" s="99">
        <f>RES_hhdet_fech!K48/RES_summary!K$19</f>
        <v>1.8161473130001997E-3</v>
      </c>
      <c r="L48" s="99">
        <f>RES_hhdet_fech!L48/RES_summary!L$19</f>
        <v>2.1012438415782216E-3</v>
      </c>
      <c r="M48" s="99">
        <f>RES_hhdet_fech!M48/RES_summary!M$19</f>
        <v>3.0031363469385018E-3</v>
      </c>
      <c r="N48" s="99">
        <f>RES_hhdet_fech!N48/RES_summary!N$19</f>
        <v>5.6463098670895802E-3</v>
      </c>
      <c r="O48" s="99">
        <f>RES_hhdet_fech!O48/RES_summary!O$19</f>
        <v>8.4382322997653171E-3</v>
      </c>
      <c r="P48" s="99">
        <f>RES_hhdet_fech!P48/RES_summary!P$19</f>
        <v>1.1674871324654938E-2</v>
      </c>
      <c r="Q48" s="99">
        <f>RES_hhdet_fech!Q48/RES_summary!Q$19</f>
        <v>1.2413397797194534E-2</v>
      </c>
      <c r="R48" s="99">
        <f>RES_hhdet_fech!R48/RES_summary!R$19</f>
        <v>1.3213904817832699E-2</v>
      </c>
      <c r="S48" s="99">
        <f>RES_hhdet_fech!S48/RES_summary!S$19</f>
        <v>1.3104244378282606E-2</v>
      </c>
      <c r="T48" s="99">
        <f>RES_hhdet_fech!T48/RES_summary!T$19</f>
        <v>1.2267013459304659E-2</v>
      </c>
      <c r="U48" s="99">
        <f>RES_hhdet_fech!U48/RES_summary!U$19</f>
        <v>9.5692014867698721E-3</v>
      </c>
      <c r="V48" s="99">
        <f>RES_hhdet_fech!V48/RES_summary!V$19</f>
        <v>7.472012631007937E-3</v>
      </c>
      <c r="W48" s="99">
        <f>RES_hhdet_fech!W48/RES_summary!W$19</f>
        <v>6.4129048491383712E-3</v>
      </c>
      <c r="DA48" s="63" t="s">
        <v>2790</v>
      </c>
    </row>
    <row r="49" spans="1:105" ht="12" customHeight="1" x14ac:dyDescent="0.25">
      <c r="A49" s="121" t="s">
        <v>55</v>
      </c>
      <c r="B49" s="123">
        <v>17.05454115154852</v>
      </c>
      <c r="C49" s="123">
        <v>15.977093506700371</v>
      </c>
      <c r="D49" s="123">
        <v>15.93481457405419</v>
      </c>
      <c r="E49" s="123">
        <v>16.281221952338761</v>
      </c>
      <c r="F49" s="123">
        <v>13.444099556892793</v>
      </c>
      <c r="G49" s="123">
        <v>19.347631494013207</v>
      </c>
      <c r="H49" s="123">
        <v>16.624484113585826</v>
      </c>
      <c r="I49" s="123">
        <v>16.112471186438764</v>
      </c>
      <c r="J49" s="123">
        <v>15.89925809868638</v>
      </c>
      <c r="K49" s="123">
        <v>16.828377806002482</v>
      </c>
      <c r="L49" s="123">
        <v>14.295593054326048</v>
      </c>
      <c r="M49" s="123">
        <v>15.569723647303018</v>
      </c>
      <c r="N49" s="123">
        <v>15.695210325618044</v>
      </c>
      <c r="O49" s="123">
        <v>17.286311723164687</v>
      </c>
      <c r="P49" s="123">
        <v>17.213586593795537</v>
      </c>
      <c r="Q49" s="123">
        <v>19.256958154397289</v>
      </c>
      <c r="R49" s="123">
        <v>18.754443640969775</v>
      </c>
      <c r="S49" s="123">
        <v>18.199283053050337</v>
      </c>
      <c r="T49" s="123">
        <v>18.507058306826909</v>
      </c>
      <c r="U49" s="123">
        <v>19.008579446458764</v>
      </c>
      <c r="V49" s="123">
        <v>20.666581876657943</v>
      </c>
      <c r="W49" s="123">
        <v>14.474736838263105</v>
      </c>
      <c r="DA49" s="130" t="s">
        <v>2791</v>
      </c>
    </row>
    <row r="50" spans="1:105" ht="12" customHeight="1" x14ac:dyDescent="0.25">
      <c r="A50" s="97" t="s">
        <v>138</v>
      </c>
      <c r="B50" s="99">
        <v>17.196009512789878</v>
      </c>
      <c r="C50" s="99">
        <v>16.102292323995673</v>
      </c>
      <c r="D50" s="99">
        <v>16.060890571403768</v>
      </c>
      <c r="E50" s="99">
        <v>16.416753338480618</v>
      </c>
      <c r="F50" s="99">
        <v>13.470073167694473</v>
      </c>
      <c r="G50" s="99">
        <v>19.576741872952525</v>
      </c>
      <c r="H50" s="99">
        <v>16.74705768079173</v>
      </c>
      <c r="I50" s="99">
        <v>16.223990566517223</v>
      </c>
      <c r="J50" s="99">
        <v>16.037042126262158</v>
      </c>
      <c r="K50" s="99">
        <v>16.974873840536159</v>
      </c>
      <c r="L50" s="99">
        <v>14.350725195343932</v>
      </c>
      <c r="M50" s="99">
        <v>15.655888562608194</v>
      </c>
      <c r="N50" s="99">
        <v>15.792724884422173</v>
      </c>
      <c r="O50" s="99">
        <v>17.407442885184178</v>
      </c>
      <c r="P50" s="99">
        <v>17.335570352533622</v>
      </c>
      <c r="Q50" s="99">
        <v>19.409662187705194</v>
      </c>
      <c r="R50" s="99">
        <v>18.839572282685907</v>
      </c>
      <c r="S50" s="99">
        <v>18.317110697128275</v>
      </c>
      <c r="T50" s="99">
        <v>18.61569085852533</v>
      </c>
      <c r="U50" s="99">
        <v>19.483295018759634</v>
      </c>
      <c r="V50" s="99">
        <v>22.025645353523277</v>
      </c>
      <c r="W50" s="99">
        <v>14.13162026995809</v>
      </c>
      <c r="DA50" s="63" t="s">
        <v>2792</v>
      </c>
    </row>
    <row r="51" spans="1:105" ht="12" customHeight="1" x14ac:dyDescent="0.25">
      <c r="A51" s="97" t="s">
        <v>137</v>
      </c>
      <c r="B51" s="99">
        <v>13.714244240826853</v>
      </c>
      <c r="C51" s="99">
        <v>13.650277745674442</v>
      </c>
      <c r="D51" s="99">
        <v>13.497259495776049</v>
      </c>
      <c r="E51" s="99">
        <v>13.580758709965677</v>
      </c>
      <c r="F51" s="99">
        <v>11.22588227845495</v>
      </c>
      <c r="G51" s="99">
        <v>15.664825481591766</v>
      </c>
      <c r="H51" s="99">
        <v>13.651892747138771</v>
      </c>
      <c r="I51" s="99">
        <v>13.084287673900638</v>
      </c>
      <c r="J51" s="99">
        <v>12.896870689050543</v>
      </c>
      <c r="K51" s="99">
        <v>13.78263887736437</v>
      </c>
      <c r="L51" s="99">
        <v>11.619455084339904</v>
      </c>
      <c r="M51" s="99">
        <v>12.699419126028637</v>
      </c>
      <c r="N51" s="99">
        <v>12.817268499152025</v>
      </c>
      <c r="O51" s="99">
        <v>14.596248090034235</v>
      </c>
      <c r="P51" s="99">
        <v>14.595204441799197</v>
      </c>
      <c r="Q51" s="99">
        <v>16.624390156440818</v>
      </c>
      <c r="R51" s="99">
        <v>16.625447490383468</v>
      </c>
      <c r="S51" s="99">
        <v>16.148526995972276</v>
      </c>
      <c r="T51" s="99">
        <v>16.719375633400293</v>
      </c>
      <c r="U51" s="99">
        <v>17.645389409002441</v>
      </c>
      <c r="V51" s="99">
        <v>19.46530422612496</v>
      </c>
      <c r="W51" s="99">
        <v>13.144476898561647</v>
      </c>
      <c r="DA51" s="63" t="s">
        <v>2793</v>
      </c>
    </row>
    <row r="52" spans="1:105" ht="12" customHeight="1" x14ac:dyDescent="0.25">
      <c r="A52" s="100" t="s">
        <v>216</v>
      </c>
      <c r="B52" s="102">
        <v>10.331689936254136</v>
      </c>
      <c r="C52" s="102">
        <v>11.260677749016885</v>
      </c>
      <c r="D52" s="102">
        <v>11.000531725503418</v>
      </c>
      <c r="E52" s="102">
        <v>10.791656303860194</v>
      </c>
      <c r="F52" s="102">
        <v>8.9513722621612928</v>
      </c>
      <c r="G52" s="102">
        <v>11.793726631753838</v>
      </c>
      <c r="H52" s="102">
        <v>10.5026976592137</v>
      </c>
      <c r="I52" s="102">
        <v>9.9492008047402862</v>
      </c>
      <c r="J52" s="102">
        <v>9.7268671632676451</v>
      </c>
      <c r="K52" s="102">
        <v>10.439513359191864</v>
      </c>
      <c r="L52" s="102">
        <v>8.6477804265976541</v>
      </c>
      <c r="M52" s="102">
        <v>9.31279686362371</v>
      </c>
      <c r="N52" s="102">
        <v>9.2543323264185151</v>
      </c>
      <c r="O52" s="102">
        <v>10.804262219476183</v>
      </c>
      <c r="P52" s="102">
        <v>10.828247547418247</v>
      </c>
      <c r="Q52" s="102">
        <v>12.689025487047884</v>
      </c>
      <c r="R52" s="102">
        <v>13.096807977298923</v>
      </c>
      <c r="S52" s="102">
        <v>12.488414650588734</v>
      </c>
      <c r="T52" s="102">
        <v>13.270131251942603</v>
      </c>
      <c r="U52" s="102">
        <v>14.049838212529112</v>
      </c>
      <c r="V52" s="102">
        <v>15.302749135739637</v>
      </c>
      <c r="W52" s="102">
        <v>10.610725512326152</v>
      </c>
      <c r="DA52" s="131" t="s">
        <v>2794</v>
      </c>
    </row>
    <row r="53" spans="1:105" ht="12" customHeight="1" x14ac:dyDescent="0.25">
      <c r="A53" s="103" t="s">
        <v>52</v>
      </c>
      <c r="B53" s="105">
        <v>3.3825543045727167</v>
      </c>
      <c r="C53" s="105">
        <v>2.3895999966575543</v>
      </c>
      <c r="D53" s="105">
        <v>2.496727770272634</v>
      </c>
      <c r="E53" s="105">
        <v>2.7891024061054823</v>
      </c>
      <c r="F53" s="105">
        <v>2.2745100162936556</v>
      </c>
      <c r="G53" s="105">
        <v>3.8710988498379275</v>
      </c>
      <c r="H53" s="105">
        <v>3.1491950879250701</v>
      </c>
      <c r="I53" s="105">
        <v>3.1350868691603511</v>
      </c>
      <c r="J53" s="105">
        <v>3.1700035257828993</v>
      </c>
      <c r="K53" s="105">
        <v>3.343125518172505</v>
      </c>
      <c r="L53" s="105">
        <v>2.9716746577422497</v>
      </c>
      <c r="M53" s="105">
        <v>3.3866222624049276</v>
      </c>
      <c r="N53" s="105">
        <v>3.5629361727335094</v>
      </c>
      <c r="O53" s="105">
        <v>3.7919858705580536</v>
      </c>
      <c r="P53" s="105">
        <v>3.7669568943809506</v>
      </c>
      <c r="Q53" s="105">
        <v>3.9353646693929352</v>
      </c>
      <c r="R53" s="105">
        <v>3.5286395130845438</v>
      </c>
      <c r="S53" s="105">
        <v>3.6601123453835438</v>
      </c>
      <c r="T53" s="105">
        <v>3.4492443814576887</v>
      </c>
      <c r="U53" s="105">
        <v>3.5955511964733291</v>
      </c>
      <c r="V53" s="105">
        <v>4.1625550903853243</v>
      </c>
      <c r="W53" s="105">
        <v>2.5337513862354948</v>
      </c>
      <c r="DA53" s="132" t="s">
        <v>2795</v>
      </c>
    </row>
    <row r="54" spans="1:105" ht="12" customHeight="1" x14ac:dyDescent="0.25">
      <c r="A54" s="106" t="s">
        <v>122</v>
      </c>
      <c r="B54" s="102">
        <v>13.511456435663799</v>
      </c>
      <c r="C54" s="102">
        <v>12.79422612438074</v>
      </c>
      <c r="D54" s="102">
        <v>12.741419663820754</v>
      </c>
      <c r="E54" s="102">
        <v>12.840138370830715</v>
      </c>
      <c r="F54" s="102">
        <v>12.951041058717907</v>
      </c>
      <c r="G54" s="102">
        <v>13.363556977986494</v>
      </c>
      <c r="H54" s="102">
        <v>13.516760326202403</v>
      </c>
      <c r="I54" s="102">
        <v>13.369879160838368</v>
      </c>
      <c r="J54" s="102">
        <v>12.441327453923776</v>
      </c>
      <c r="K54" s="102">
        <v>13.143235251299325</v>
      </c>
      <c r="L54" s="102">
        <v>13.140260949891569</v>
      </c>
      <c r="M54" s="102">
        <v>13.565389544934154</v>
      </c>
      <c r="N54" s="102">
        <v>13.37666140404829</v>
      </c>
      <c r="O54" s="102">
        <v>14.282988528393398</v>
      </c>
      <c r="P54" s="102">
        <v>14.176344868270059</v>
      </c>
      <c r="Q54" s="102">
        <v>15.355314623165523</v>
      </c>
      <c r="R54" s="102">
        <v>16.724916303596196</v>
      </c>
      <c r="S54" s="102">
        <v>15.494522730953751</v>
      </c>
      <c r="T54" s="102">
        <v>16.186608162506712</v>
      </c>
      <c r="U54" s="102">
        <v>14.939627952958176</v>
      </c>
      <c r="V54" s="102">
        <v>14.123747797708257</v>
      </c>
      <c r="W54" s="102">
        <v>15.191438624033474</v>
      </c>
      <c r="DA54" s="131" t="s">
        <v>2796</v>
      </c>
    </row>
    <row r="55" spans="1:105" ht="12" customHeight="1" x14ac:dyDescent="0.25">
      <c r="A55" s="107" t="s">
        <v>121</v>
      </c>
      <c r="B55" s="105">
        <v>11.421966034510646</v>
      </c>
      <c r="C55" s="105">
        <v>11.31085741725852</v>
      </c>
      <c r="D55" s="105">
        <v>11.197046886528454</v>
      </c>
      <c r="E55" s="105">
        <v>11.159687261140816</v>
      </c>
      <c r="F55" s="105">
        <v>11.295155793790094</v>
      </c>
      <c r="G55" s="105">
        <v>11.395133639754873</v>
      </c>
      <c r="H55" s="105">
        <v>11.670947848717665</v>
      </c>
      <c r="I55" s="105">
        <v>11.510214231567796</v>
      </c>
      <c r="J55" s="105">
        <v>10.689344789400028</v>
      </c>
      <c r="K55" s="105">
        <v>11.311822304767924</v>
      </c>
      <c r="L55" s="105">
        <v>11.23872519743146</v>
      </c>
      <c r="M55" s="105">
        <v>11.599245537318732</v>
      </c>
      <c r="N55" s="105">
        <v>11.478934905912849</v>
      </c>
      <c r="O55" s="105">
        <v>12.500212690016083</v>
      </c>
      <c r="P55" s="105">
        <v>12.436688498068769</v>
      </c>
      <c r="Q55" s="105">
        <v>13.564629744935459</v>
      </c>
      <c r="R55" s="105">
        <v>14.947252906427332</v>
      </c>
      <c r="S55" s="105">
        <v>13.865190186236491</v>
      </c>
      <c r="T55" s="105">
        <v>14.762724729493613</v>
      </c>
      <c r="U55" s="105">
        <v>13.859238287287583</v>
      </c>
      <c r="V55" s="105">
        <v>13.124803632148478</v>
      </c>
      <c r="W55" s="105">
        <v>14.267113583003081</v>
      </c>
      <c r="DA55" s="132" t="s">
        <v>2797</v>
      </c>
    </row>
    <row r="56" spans="1:105" ht="12" customHeight="1" x14ac:dyDescent="0.25">
      <c r="A56" s="108" t="s">
        <v>53</v>
      </c>
      <c r="B56" s="99">
        <v>8.1178694338387345</v>
      </c>
      <c r="C56" s="99">
        <v>8.9431559642367962</v>
      </c>
      <c r="D56" s="99">
        <v>8.7223313264237028</v>
      </c>
      <c r="E56" s="99">
        <v>8.4272983606272387</v>
      </c>
      <c r="F56" s="99">
        <v>8.5537840658625033</v>
      </c>
      <c r="G56" s="99">
        <v>8.0494925150964001</v>
      </c>
      <c r="H56" s="99">
        <v>8.4360738399700956</v>
      </c>
      <c r="I56" s="99">
        <v>8.2228215880214801</v>
      </c>
      <c r="J56" s="99">
        <v>7.5793812084321939</v>
      </c>
      <c r="K56" s="99">
        <v>8.0623385096213962</v>
      </c>
      <c r="L56" s="99">
        <v>7.8497386075310986</v>
      </c>
      <c r="M56" s="99">
        <v>7.9827348451399356</v>
      </c>
      <c r="N56" s="99">
        <v>7.8367520539267961</v>
      </c>
      <c r="O56" s="99">
        <v>8.8294428791909532</v>
      </c>
      <c r="P56" s="99">
        <v>8.7716007432245657</v>
      </c>
      <c r="Q56" s="99">
        <v>9.8601103345690824</v>
      </c>
      <c r="R56" s="99">
        <v>11.263031292239413</v>
      </c>
      <c r="S56" s="99">
        <v>10.198563204202788</v>
      </c>
      <c r="T56" s="99">
        <v>11.142608388683238</v>
      </c>
      <c r="U56" s="99">
        <v>10.353103324172491</v>
      </c>
      <c r="V56" s="99">
        <v>9.7014447785381961</v>
      </c>
      <c r="W56" s="99">
        <v>10.89304558312096</v>
      </c>
      <c r="DA56" s="63" t="s">
        <v>2798</v>
      </c>
    </row>
    <row r="57" spans="1:105" ht="12" customHeight="1" x14ac:dyDescent="0.25">
      <c r="A57" s="108" t="s">
        <v>52</v>
      </c>
      <c r="B57" s="99">
        <v>3.3040966006719144</v>
      </c>
      <c r="C57" s="99">
        <v>2.3677014530217257</v>
      </c>
      <c r="D57" s="99">
        <v>2.4747155601047517</v>
      </c>
      <c r="E57" s="99">
        <v>2.7323889005135751</v>
      </c>
      <c r="F57" s="99">
        <v>2.7413717279275907</v>
      </c>
      <c r="G57" s="99">
        <v>3.3456411246584716</v>
      </c>
      <c r="H57" s="99">
        <v>3.2348740087475707</v>
      </c>
      <c r="I57" s="99">
        <v>3.2873926435463159</v>
      </c>
      <c r="J57" s="99">
        <v>3.109963580967833</v>
      </c>
      <c r="K57" s="99">
        <v>3.2494837951465296</v>
      </c>
      <c r="L57" s="99">
        <v>3.3889865899003602</v>
      </c>
      <c r="M57" s="99">
        <v>3.6165106921787977</v>
      </c>
      <c r="N57" s="99">
        <v>3.6421828519860542</v>
      </c>
      <c r="O57" s="99">
        <v>3.6707698108251314</v>
      </c>
      <c r="P57" s="99">
        <v>3.6650877548442029</v>
      </c>
      <c r="Q57" s="99">
        <v>3.7045194103663759</v>
      </c>
      <c r="R57" s="99">
        <v>3.6842216141879178</v>
      </c>
      <c r="S57" s="99">
        <v>3.6666269820337005</v>
      </c>
      <c r="T57" s="99">
        <v>3.6201163408103794</v>
      </c>
      <c r="U57" s="99">
        <v>3.5061349631150907</v>
      </c>
      <c r="V57" s="99">
        <v>3.4233588536102801</v>
      </c>
      <c r="W57" s="99">
        <v>3.3740679998821226</v>
      </c>
      <c r="DA57" s="63" t="s">
        <v>2799</v>
      </c>
    </row>
    <row r="58" spans="1:105" ht="12" customHeight="1" x14ac:dyDescent="0.25">
      <c r="A58" s="121" t="s">
        <v>54</v>
      </c>
      <c r="B58" s="123">
        <v>1.6908999551873289</v>
      </c>
      <c r="C58" s="123">
        <v>1.6790946114397374</v>
      </c>
      <c r="D58" s="123">
        <v>1.7083580500970545</v>
      </c>
      <c r="E58" s="123">
        <v>1.7730730684345291</v>
      </c>
      <c r="F58" s="123">
        <v>1.8512606125757356</v>
      </c>
      <c r="G58" s="123">
        <v>1.932903731058748</v>
      </c>
      <c r="H58" s="123">
        <v>1.9814722159450657</v>
      </c>
      <c r="I58" s="123">
        <v>1.9689587388573917</v>
      </c>
      <c r="J58" s="123">
        <v>1.8828840184369178</v>
      </c>
      <c r="K58" s="123">
        <v>2.0782538324887323</v>
      </c>
      <c r="L58" s="123">
        <v>2.2388220342495866</v>
      </c>
      <c r="M58" s="123">
        <v>2.2496173358158882</v>
      </c>
      <c r="N58" s="123">
        <v>2.2969754569958867</v>
      </c>
      <c r="O58" s="123">
        <v>2.5142622560915053</v>
      </c>
      <c r="P58" s="123">
        <v>2.5109167383241315</v>
      </c>
      <c r="Q58" s="123">
        <v>2.7227687895952442</v>
      </c>
      <c r="R58" s="123">
        <v>2.7247426022763905</v>
      </c>
      <c r="S58" s="123">
        <v>2.9379678127852289</v>
      </c>
      <c r="T58" s="123">
        <v>3.0740785408248126</v>
      </c>
      <c r="U58" s="123">
        <v>3.0274553269730524</v>
      </c>
      <c r="V58" s="123">
        <v>2.9944739477331543</v>
      </c>
      <c r="W58" s="123">
        <v>2.9721429095760077</v>
      </c>
      <c r="DA58" s="130" t="s">
        <v>2800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2801</v>
      </c>
    </row>
    <row r="60" spans="1:105" ht="12" customHeight="1" x14ac:dyDescent="0.25">
      <c r="A60" s="109" t="s">
        <v>120</v>
      </c>
      <c r="B60" s="110">
        <v>1.6908999551873289</v>
      </c>
      <c r="C60" s="110">
        <v>1.6790946114397374</v>
      </c>
      <c r="D60" s="110">
        <v>1.7083580500970545</v>
      </c>
      <c r="E60" s="110">
        <v>1.7730730684345291</v>
      </c>
      <c r="F60" s="110">
        <v>1.8512606125757356</v>
      </c>
      <c r="G60" s="110">
        <v>1.932903731058748</v>
      </c>
      <c r="H60" s="110">
        <v>1.9814722159450657</v>
      </c>
      <c r="I60" s="110">
        <v>1.9689587388573917</v>
      </c>
      <c r="J60" s="110">
        <v>1.8828840184369178</v>
      </c>
      <c r="K60" s="110">
        <v>2.0782538324887323</v>
      </c>
      <c r="L60" s="110">
        <v>2.2388220342495866</v>
      </c>
      <c r="M60" s="110">
        <v>2.2496173358158882</v>
      </c>
      <c r="N60" s="110">
        <v>2.2969754569958867</v>
      </c>
      <c r="O60" s="110">
        <v>2.5142622560915053</v>
      </c>
      <c r="P60" s="110">
        <v>2.5109167383241315</v>
      </c>
      <c r="Q60" s="110">
        <v>2.7227687895952442</v>
      </c>
      <c r="R60" s="110">
        <v>2.7247426022763905</v>
      </c>
      <c r="S60" s="110">
        <v>2.9379678127852289</v>
      </c>
      <c r="T60" s="110">
        <v>3.0740785408248126</v>
      </c>
      <c r="U60" s="110">
        <v>3.0274553269730524</v>
      </c>
      <c r="V60" s="110">
        <v>2.9944739477331543</v>
      </c>
      <c r="W60" s="110">
        <v>2.9721429095760077</v>
      </c>
      <c r="DA60" s="60" t="s">
        <v>2802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243.27095762750585</v>
      </c>
      <c r="C62" s="118">
        <f t="shared" si="21"/>
        <v>298.78745828030799</v>
      </c>
      <c r="D62" s="118">
        <f t="shared" si="21"/>
        <v>235.44813090153264</v>
      </c>
      <c r="E62" s="118">
        <f t="shared" si="21"/>
        <v>245.71813494718609</v>
      </c>
      <c r="F62" s="118">
        <f t="shared" si="21"/>
        <v>276.82762098489172</v>
      </c>
      <c r="G62" s="118">
        <f t="shared" si="21"/>
        <v>305.40406456614505</v>
      </c>
      <c r="H62" s="118">
        <f t="shared" si="21"/>
        <v>238.07803859472367</v>
      </c>
      <c r="I62" s="118">
        <f t="shared" si="21"/>
        <v>186.94608331416691</v>
      </c>
      <c r="J62" s="118">
        <f t="shared" si="21"/>
        <v>273.58266958155406</v>
      </c>
      <c r="K62" s="118">
        <f t="shared" si="21"/>
        <v>300.05938966792417</v>
      </c>
      <c r="L62" s="118">
        <f t="shared" si="21"/>
        <v>333.45616031005176</v>
      </c>
      <c r="M62" s="118">
        <f t="shared" si="21"/>
        <v>229.66452660424679</v>
      </c>
      <c r="N62" s="118">
        <f t="shared" si="21"/>
        <v>251.5370589588403</v>
      </c>
      <c r="O62" s="118">
        <f t="shared" si="21"/>
        <v>248.24864487211028</v>
      </c>
      <c r="P62" s="118">
        <f t="shared" si="21"/>
        <v>246.08426003066404</v>
      </c>
      <c r="Q62" s="118">
        <f t="shared" si="21"/>
        <v>252.68581448686089</v>
      </c>
      <c r="R62" s="118">
        <f t="shared" ref="R62:V62" si="22">R63+R66+R68+R77</f>
        <v>288.69459316977844</v>
      </c>
      <c r="S62" s="118">
        <f t="shared" si="22"/>
        <v>245.86602715013456</v>
      </c>
      <c r="T62" s="118">
        <f t="shared" si="22"/>
        <v>245.45447064809034</v>
      </c>
      <c r="U62" s="118">
        <f t="shared" si="22"/>
        <v>278.53185444180804</v>
      </c>
      <c r="V62" s="118">
        <f t="shared" si="22"/>
        <v>164.66079773836611</v>
      </c>
      <c r="W62" s="118">
        <f t="shared" ref="W62" si="23">W63+W66+W68+W77</f>
        <v>287.24610700157558</v>
      </c>
      <c r="DA62" s="129" t="s">
        <v>2803</v>
      </c>
    </row>
    <row r="63" spans="1:105" ht="12.95" customHeight="1" x14ac:dyDescent="0.25">
      <c r="A63" s="121" t="s">
        <v>57</v>
      </c>
      <c r="B63" s="123">
        <f t="shared" ref="B63:Q63" si="24">SUM(B64:B65)</f>
        <v>225.82045678002484</v>
      </c>
      <c r="C63" s="123">
        <f t="shared" si="24"/>
        <v>279.10584745694172</v>
      </c>
      <c r="D63" s="123">
        <f t="shared" si="24"/>
        <v>219.95365400477203</v>
      </c>
      <c r="E63" s="123">
        <f t="shared" si="24"/>
        <v>230.02721459543179</v>
      </c>
      <c r="F63" s="123">
        <f t="shared" si="24"/>
        <v>258.87827249090958</v>
      </c>
      <c r="G63" s="123">
        <f t="shared" si="24"/>
        <v>286.80313061276536</v>
      </c>
      <c r="H63" s="123">
        <f t="shared" si="24"/>
        <v>223.17833582026532</v>
      </c>
      <c r="I63" s="123">
        <f t="shared" si="24"/>
        <v>174.50595887412854</v>
      </c>
      <c r="J63" s="123">
        <f t="shared" si="24"/>
        <v>255.63645735239544</v>
      </c>
      <c r="K63" s="123">
        <f t="shared" si="24"/>
        <v>279.68292547054813</v>
      </c>
      <c r="L63" s="123">
        <f t="shared" si="24"/>
        <v>314.99516843371606</v>
      </c>
      <c r="M63" s="123">
        <f t="shared" si="24"/>
        <v>215.19699746491179</v>
      </c>
      <c r="N63" s="123">
        <f t="shared" si="24"/>
        <v>236.32630679187983</v>
      </c>
      <c r="O63" s="123">
        <f t="shared" si="24"/>
        <v>231.11681916639677</v>
      </c>
      <c r="P63" s="123">
        <f t="shared" si="24"/>
        <v>227.78549505375352</v>
      </c>
      <c r="Q63" s="123">
        <f t="shared" si="24"/>
        <v>232.43848253894365</v>
      </c>
      <c r="R63" s="123">
        <f t="shared" ref="R63:V63" si="25">SUM(R64:R65)</f>
        <v>265.58555628587288</v>
      </c>
      <c r="S63" s="123">
        <f t="shared" si="25"/>
        <v>227.14189968797089</v>
      </c>
      <c r="T63" s="123">
        <f t="shared" si="25"/>
        <v>225.54006921679223</v>
      </c>
      <c r="U63" s="123">
        <f t="shared" si="25"/>
        <v>255.78572722437698</v>
      </c>
      <c r="V63" s="123">
        <f t="shared" si="25"/>
        <v>151.47221032657623</v>
      </c>
      <c r="W63" s="123">
        <f t="shared" ref="W63" si="26">SUM(W64:W65)</f>
        <v>265.12168149754041</v>
      </c>
      <c r="DA63" s="130" t="s">
        <v>2804</v>
      </c>
    </row>
    <row r="64" spans="1:105" ht="12" customHeight="1" x14ac:dyDescent="0.25">
      <c r="A64" s="97" t="s">
        <v>217</v>
      </c>
      <c r="B64" s="99">
        <v>223.20604239877255</v>
      </c>
      <c r="C64" s="99">
        <v>275.94407350630036</v>
      </c>
      <c r="D64" s="99">
        <v>217.52780051708368</v>
      </c>
      <c r="E64" s="99">
        <v>227.54914567720931</v>
      </c>
      <c r="F64" s="99">
        <v>256.17631627988152</v>
      </c>
      <c r="G64" s="99">
        <v>283.83597141143633</v>
      </c>
      <c r="H64" s="99">
        <v>220.92093172586348</v>
      </c>
      <c r="I64" s="99">
        <v>172.66457661870891</v>
      </c>
      <c r="J64" s="99">
        <v>252.79495625936156</v>
      </c>
      <c r="K64" s="99">
        <v>276.52276284975164</v>
      </c>
      <c r="L64" s="99">
        <v>311.39702492182732</v>
      </c>
      <c r="M64" s="99">
        <v>212.75763817907344</v>
      </c>
      <c r="N64" s="99">
        <v>233.61889913522722</v>
      </c>
      <c r="O64" s="99">
        <v>228.47241666629023</v>
      </c>
      <c r="P64" s="99">
        <v>225.211292742316</v>
      </c>
      <c r="Q64" s="99">
        <v>229.82363738257982</v>
      </c>
      <c r="R64" s="99">
        <v>262.60305710857222</v>
      </c>
      <c r="S64" s="99">
        <v>224.60669157709151</v>
      </c>
      <c r="T64" s="99">
        <v>223.03786323037647</v>
      </c>
      <c r="U64" s="99">
        <v>252.95790337658539</v>
      </c>
      <c r="V64" s="99">
        <v>149.82134139425884</v>
      </c>
      <c r="W64" s="99">
        <v>262.22216589679107</v>
      </c>
      <c r="DA64" s="63" t="s">
        <v>2805</v>
      </c>
    </row>
    <row r="65" spans="1:105" ht="12" customHeight="1" x14ac:dyDescent="0.25">
      <c r="A65" s="97" t="s">
        <v>53</v>
      </c>
      <c r="B65" s="99">
        <v>2.6144143812522964</v>
      </c>
      <c r="C65" s="99">
        <v>3.1617739506413631</v>
      </c>
      <c r="D65" s="99">
        <v>2.4258534876883489</v>
      </c>
      <c r="E65" s="99">
        <v>2.4780689182224731</v>
      </c>
      <c r="F65" s="99">
        <v>2.7019562110280471</v>
      </c>
      <c r="G65" s="99">
        <v>2.9671592013290411</v>
      </c>
      <c r="H65" s="99">
        <v>2.2574040944018479</v>
      </c>
      <c r="I65" s="99">
        <v>1.8413822554196255</v>
      </c>
      <c r="J65" s="99">
        <v>2.8415010930338811</v>
      </c>
      <c r="K65" s="99">
        <v>3.1601626207965077</v>
      </c>
      <c r="L65" s="99">
        <v>3.5981435118887299</v>
      </c>
      <c r="M65" s="99">
        <v>2.4393592858383455</v>
      </c>
      <c r="N65" s="99">
        <v>2.707407656652602</v>
      </c>
      <c r="O65" s="99">
        <v>2.6444025001065508</v>
      </c>
      <c r="P65" s="99">
        <v>2.5742023114375154</v>
      </c>
      <c r="Q65" s="99">
        <v>2.6148451563638169</v>
      </c>
      <c r="R65" s="99">
        <v>2.9824991773006553</v>
      </c>
      <c r="S65" s="99">
        <v>2.5352081108793847</v>
      </c>
      <c r="T65" s="99">
        <v>2.5022059864157487</v>
      </c>
      <c r="U65" s="99">
        <v>2.8278238477915956</v>
      </c>
      <c r="V65" s="99">
        <v>1.6508689323173842</v>
      </c>
      <c r="W65" s="99">
        <v>2.8995156007493375</v>
      </c>
      <c r="DA65" s="63" t="s">
        <v>2806</v>
      </c>
    </row>
    <row r="66" spans="1:105" ht="12.95" customHeight="1" x14ac:dyDescent="0.25">
      <c r="A66" s="121" t="s">
        <v>92</v>
      </c>
      <c r="B66" s="123">
        <f t="shared" ref="B66:W66" si="27">B67</f>
        <v>3.7305561809689394E-3</v>
      </c>
      <c r="C66" s="123">
        <f t="shared" si="27"/>
        <v>3.9476236722965673E-3</v>
      </c>
      <c r="D66" s="123">
        <f t="shared" si="27"/>
        <v>4.6895548360412868E-3</v>
      </c>
      <c r="E66" s="123">
        <f t="shared" si="27"/>
        <v>4.659681352703361E-3</v>
      </c>
      <c r="F66" s="123">
        <f t="shared" si="27"/>
        <v>4.1954546169446234E-3</v>
      </c>
      <c r="G66" s="123">
        <f t="shared" si="27"/>
        <v>3.3240943666834832E-3</v>
      </c>
      <c r="H66" s="123">
        <f t="shared" si="27"/>
        <v>2.1821424836410185E-3</v>
      </c>
      <c r="I66" s="123">
        <f t="shared" si="27"/>
        <v>2.1761337823756333E-3</v>
      </c>
      <c r="J66" s="123">
        <f t="shared" si="27"/>
        <v>2.3907005456765612E-3</v>
      </c>
      <c r="K66" s="123">
        <f t="shared" si="27"/>
        <v>4.0658865013480519E-3</v>
      </c>
      <c r="L66" s="123">
        <f t="shared" si="27"/>
        <v>6.8143591230515003E-3</v>
      </c>
      <c r="M66" s="123">
        <f t="shared" si="27"/>
        <v>9.0492198500385142E-3</v>
      </c>
      <c r="N66" s="123">
        <f t="shared" si="27"/>
        <v>1.0841332230049405E-2</v>
      </c>
      <c r="O66" s="123">
        <f t="shared" si="27"/>
        <v>1.1266734610459222E-2</v>
      </c>
      <c r="P66" s="123">
        <f t="shared" si="27"/>
        <v>1.0749238463794778E-2</v>
      </c>
      <c r="Q66" s="123">
        <f t="shared" si="27"/>
        <v>8.486173202364649E-3</v>
      </c>
      <c r="R66" s="123">
        <f t="shared" si="27"/>
        <v>6.7261007804704301E-3</v>
      </c>
      <c r="S66" s="123">
        <f t="shared" si="27"/>
        <v>4.7543611015812941E-3</v>
      </c>
      <c r="T66" s="123">
        <f t="shared" si="27"/>
        <v>3.2031942528683789E-3</v>
      </c>
      <c r="U66" s="123">
        <f t="shared" si="27"/>
        <v>2.2345242279758538E-3</v>
      </c>
      <c r="V66" s="123">
        <f t="shared" si="27"/>
        <v>2.4160655227721231E-3</v>
      </c>
      <c r="W66" s="123">
        <f t="shared" si="27"/>
        <v>2.0562904182768486E-3</v>
      </c>
      <c r="DA66" s="130" t="s">
        <v>2807</v>
      </c>
    </row>
    <row r="67" spans="1:105" ht="12" customHeight="1" x14ac:dyDescent="0.25">
      <c r="A67" s="97" t="s">
        <v>53</v>
      </c>
      <c r="B67" s="99">
        <f>RES_hhdet_fech!B67/RES_summary!B$19</f>
        <v>3.7305561809689394E-3</v>
      </c>
      <c r="C67" s="99">
        <f>RES_hhdet_fech!C67/RES_summary!C$19</f>
        <v>3.9476236722965673E-3</v>
      </c>
      <c r="D67" s="99">
        <f>RES_hhdet_fech!D67/RES_summary!D$19</f>
        <v>4.6895548360412868E-3</v>
      </c>
      <c r="E67" s="99">
        <f>RES_hhdet_fech!E67/RES_summary!E$19</f>
        <v>4.659681352703361E-3</v>
      </c>
      <c r="F67" s="99">
        <f>RES_hhdet_fech!F67/RES_summary!F$19</f>
        <v>4.1954546169446234E-3</v>
      </c>
      <c r="G67" s="99">
        <f>RES_hhdet_fech!G67/RES_summary!G$19</f>
        <v>3.3240943666834832E-3</v>
      </c>
      <c r="H67" s="99">
        <f>RES_hhdet_fech!H67/RES_summary!H$19</f>
        <v>2.1821424836410185E-3</v>
      </c>
      <c r="I67" s="99">
        <f>RES_hhdet_fech!I67/RES_summary!I$19</f>
        <v>2.1761337823756333E-3</v>
      </c>
      <c r="J67" s="99">
        <f>RES_hhdet_fech!J67/RES_summary!J$19</f>
        <v>2.3907005456765612E-3</v>
      </c>
      <c r="K67" s="99">
        <f>RES_hhdet_fech!K67/RES_summary!K$19</f>
        <v>4.0658865013480519E-3</v>
      </c>
      <c r="L67" s="99">
        <f>RES_hhdet_fech!L67/RES_summary!L$19</f>
        <v>6.8143591230515003E-3</v>
      </c>
      <c r="M67" s="99">
        <f>RES_hhdet_fech!M67/RES_summary!M$19</f>
        <v>9.0492198500385142E-3</v>
      </c>
      <c r="N67" s="99">
        <f>RES_hhdet_fech!N67/RES_summary!N$19</f>
        <v>1.0841332230049405E-2</v>
      </c>
      <c r="O67" s="99">
        <f>RES_hhdet_fech!O67/RES_summary!O$19</f>
        <v>1.1266734610459222E-2</v>
      </c>
      <c r="P67" s="99">
        <f>RES_hhdet_fech!P67/RES_summary!P$19</f>
        <v>1.0749238463794778E-2</v>
      </c>
      <c r="Q67" s="99">
        <f>RES_hhdet_fech!Q67/RES_summary!Q$19</f>
        <v>8.486173202364649E-3</v>
      </c>
      <c r="R67" s="99">
        <f>RES_hhdet_fech!R67/RES_summary!R$19</f>
        <v>6.7261007804704301E-3</v>
      </c>
      <c r="S67" s="99">
        <f>RES_hhdet_fech!S67/RES_summary!S$19</f>
        <v>4.7543611015812941E-3</v>
      </c>
      <c r="T67" s="99">
        <f>RES_hhdet_fech!T67/RES_summary!T$19</f>
        <v>3.2031942528683789E-3</v>
      </c>
      <c r="U67" s="99">
        <f>RES_hhdet_fech!U67/RES_summary!U$19</f>
        <v>2.2345242279758538E-3</v>
      </c>
      <c r="V67" s="99">
        <f>RES_hhdet_fech!V67/RES_summary!V$19</f>
        <v>2.4160655227721231E-3</v>
      </c>
      <c r="W67" s="99">
        <f>RES_hhdet_fech!W67/RES_summary!W$19</f>
        <v>2.0562904182768486E-3</v>
      </c>
      <c r="DA67" s="63" t="s">
        <v>2808</v>
      </c>
    </row>
    <row r="68" spans="1:105" ht="12" customHeight="1" x14ac:dyDescent="0.25">
      <c r="A68" s="121" t="s">
        <v>55</v>
      </c>
      <c r="B68" s="123">
        <v>15.442178162050418</v>
      </c>
      <c r="C68" s="123">
        <v>17.360911014251165</v>
      </c>
      <c r="D68" s="123">
        <v>13.608751961622636</v>
      </c>
      <c r="E68" s="123">
        <v>13.701280846520071</v>
      </c>
      <c r="F68" s="123">
        <v>15.595649787797154</v>
      </c>
      <c r="G68" s="123">
        <v>16.142322071592925</v>
      </c>
      <c r="H68" s="123">
        <v>12.882725808183102</v>
      </c>
      <c r="I68" s="123">
        <v>10.703395757082873</v>
      </c>
      <c r="J68" s="123">
        <v>15.360622018301129</v>
      </c>
      <c r="K68" s="123">
        <v>17.268968255743683</v>
      </c>
      <c r="L68" s="123">
        <v>15.389869518986124</v>
      </c>
      <c r="M68" s="123">
        <v>12.071603006813888</v>
      </c>
      <c r="N68" s="123">
        <v>12.609993955077366</v>
      </c>
      <c r="O68" s="123">
        <v>14.110637980307336</v>
      </c>
      <c r="P68" s="123">
        <v>15.097789220648398</v>
      </c>
      <c r="Q68" s="123">
        <v>16.705819704773976</v>
      </c>
      <c r="R68" s="123">
        <v>19.298866599317385</v>
      </c>
      <c r="S68" s="123">
        <v>15.169384310279957</v>
      </c>
      <c r="T68" s="123">
        <v>16.043896937864339</v>
      </c>
      <c r="U68" s="123">
        <v>18.238652530521296</v>
      </c>
      <c r="V68" s="123">
        <v>10.365109412430694</v>
      </c>
      <c r="W68" s="123">
        <v>17.636411605647339</v>
      </c>
      <c r="DA68" s="130" t="s">
        <v>2809</v>
      </c>
    </row>
    <row r="69" spans="1:105" ht="12" customHeight="1" x14ac:dyDescent="0.25">
      <c r="A69" s="97" t="s">
        <v>134</v>
      </c>
      <c r="B69" s="99">
        <v>15.523534049760578</v>
      </c>
      <c r="C69" s="99">
        <v>17.538228899400778</v>
      </c>
      <c r="D69" s="99">
        <v>13.64783919857155</v>
      </c>
      <c r="E69" s="99">
        <v>13.739519359081113</v>
      </c>
      <c r="F69" s="99">
        <v>15.699874152226412</v>
      </c>
      <c r="G69" s="99">
        <v>16.251806407267615</v>
      </c>
      <c r="H69" s="99">
        <v>12.869233594287754</v>
      </c>
      <c r="I69" s="99">
        <v>10.625571936786585</v>
      </c>
      <c r="J69" s="99">
        <v>15.489067896431852</v>
      </c>
      <c r="K69" s="99">
        <v>17.442649981158073</v>
      </c>
      <c r="L69" s="99">
        <v>15.495134148238154</v>
      </c>
      <c r="M69" s="99">
        <v>12.039171126459898</v>
      </c>
      <c r="N69" s="99">
        <v>12.59787990377237</v>
      </c>
      <c r="O69" s="99">
        <v>14.108140323939136</v>
      </c>
      <c r="P69" s="99">
        <v>15.137370033676119</v>
      </c>
      <c r="Q69" s="99">
        <v>16.77532748538502</v>
      </c>
      <c r="R69" s="99">
        <v>19.428368081385837</v>
      </c>
      <c r="S69" s="99">
        <v>15.190956931428369</v>
      </c>
      <c r="T69" s="99">
        <v>16.058244307028925</v>
      </c>
      <c r="U69" s="99">
        <v>18.334868710295183</v>
      </c>
      <c r="V69" s="99">
        <v>10.196134398506434</v>
      </c>
      <c r="W69" s="99">
        <v>17.676789614612154</v>
      </c>
      <c r="DA69" s="63" t="s">
        <v>2810</v>
      </c>
    </row>
    <row r="70" spans="1:105" ht="12" customHeight="1" x14ac:dyDescent="0.25">
      <c r="A70" s="97" t="s">
        <v>133</v>
      </c>
      <c r="B70" s="99">
        <v>12.485884857877457</v>
      </c>
      <c r="C70" s="99">
        <v>14.763459219445044</v>
      </c>
      <c r="D70" s="99">
        <v>11.530538976432885</v>
      </c>
      <c r="E70" s="99">
        <v>11.579204554706047</v>
      </c>
      <c r="F70" s="99">
        <v>13.392388883481379</v>
      </c>
      <c r="G70" s="99">
        <v>13.500275942975945</v>
      </c>
      <c r="H70" s="99">
        <v>10.854781504263928</v>
      </c>
      <c r="I70" s="99">
        <v>8.9265239603603721</v>
      </c>
      <c r="J70" s="99">
        <v>12.749830475643808</v>
      </c>
      <c r="K70" s="99">
        <v>14.52102983776838</v>
      </c>
      <c r="L70" s="99">
        <v>12.922561547755949</v>
      </c>
      <c r="M70" s="99">
        <v>10.192404626876954</v>
      </c>
      <c r="N70" s="99">
        <v>10.872347589929616</v>
      </c>
      <c r="O70" s="99">
        <v>12.552455946395609</v>
      </c>
      <c r="P70" s="99">
        <v>13.527972221377537</v>
      </c>
      <c r="Q70" s="99">
        <v>15.171644178812578</v>
      </c>
      <c r="R70" s="99">
        <v>17.952094460124918</v>
      </c>
      <c r="S70" s="99">
        <v>14.266123669406182</v>
      </c>
      <c r="T70" s="99">
        <v>15.750423905453736</v>
      </c>
      <c r="U70" s="99">
        <v>18.599955904312328</v>
      </c>
      <c r="V70" s="99">
        <v>10.839777555261989</v>
      </c>
      <c r="W70" s="99">
        <v>19.276702831401995</v>
      </c>
      <c r="DA70" s="63" t="s">
        <v>2811</v>
      </c>
    </row>
    <row r="71" spans="1:105" ht="12" customHeight="1" x14ac:dyDescent="0.25">
      <c r="A71" s="100" t="s">
        <v>217</v>
      </c>
      <c r="B71" s="102">
        <v>9.325987036427998</v>
      </c>
      <c r="C71" s="102">
        <v>12.065196951868105</v>
      </c>
      <c r="D71" s="102">
        <v>9.3048516765176128</v>
      </c>
      <c r="E71" s="102">
        <v>9.1011972154630154</v>
      </c>
      <c r="F71" s="102">
        <v>10.561219096474016</v>
      </c>
      <c r="G71" s="102">
        <v>10.044264917284574</v>
      </c>
      <c r="H71" s="102">
        <v>8.260820426890815</v>
      </c>
      <c r="I71" s="102">
        <v>6.6513291784983695</v>
      </c>
      <c r="J71" s="102">
        <v>9.2513431655500771</v>
      </c>
      <c r="K71" s="102">
        <v>10.53799224751717</v>
      </c>
      <c r="L71" s="102">
        <v>9.1882244945581597</v>
      </c>
      <c r="M71" s="102">
        <v>7.1511607109197062</v>
      </c>
      <c r="N71" s="102">
        <v>7.5795660247781074</v>
      </c>
      <c r="O71" s="102">
        <v>9.0656938828567082</v>
      </c>
      <c r="P71" s="102">
        <v>9.7890586156569626</v>
      </c>
      <c r="Q71" s="102">
        <v>11.312363063827297</v>
      </c>
      <c r="R71" s="102">
        <v>13.846121849663781</v>
      </c>
      <c r="S71" s="102">
        <v>10.78373226617059</v>
      </c>
      <c r="T71" s="102">
        <v>12.250602616312273</v>
      </c>
      <c r="U71" s="102">
        <v>14.536258270130537</v>
      </c>
      <c r="V71" s="102">
        <v>8.4402852245673969</v>
      </c>
      <c r="W71" s="102">
        <v>15.477644131641238</v>
      </c>
      <c r="DA71" s="131" t="s">
        <v>2812</v>
      </c>
    </row>
    <row r="72" spans="1:105" ht="12" customHeight="1" x14ac:dyDescent="0.25">
      <c r="A72" s="103" t="s">
        <v>52</v>
      </c>
      <c r="B72" s="105">
        <v>3.1598978214494582</v>
      </c>
      <c r="C72" s="105">
        <v>2.6982622675769408</v>
      </c>
      <c r="D72" s="105">
        <v>2.2256872999152697</v>
      </c>
      <c r="E72" s="105">
        <v>2.478007339243034</v>
      </c>
      <c r="F72" s="105">
        <v>2.831169787007362</v>
      </c>
      <c r="G72" s="105">
        <v>3.4560110256913714</v>
      </c>
      <c r="H72" s="105">
        <v>2.5939610773731125</v>
      </c>
      <c r="I72" s="105">
        <v>2.2751947818620026</v>
      </c>
      <c r="J72" s="105">
        <v>3.4984873100937297</v>
      </c>
      <c r="K72" s="105">
        <v>3.9830375902512118</v>
      </c>
      <c r="L72" s="105">
        <v>3.7343370531977853</v>
      </c>
      <c r="M72" s="105">
        <v>3.0412439159572484</v>
      </c>
      <c r="N72" s="105">
        <v>3.2927815651515093</v>
      </c>
      <c r="O72" s="105">
        <v>3.4867620635389023</v>
      </c>
      <c r="P72" s="105">
        <v>3.7389136057205716</v>
      </c>
      <c r="Q72" s="105">
        <v>3.8592811149852815</v>
      </c>
      <c r="R72" s="105">
        <v>4.1059726104611372</v>
      </c>
      <c r="S72" s="105">
        <v>3.4823914032355936</v>
      </c>
      <c r="T72" s="105">
        <v>3.4998212891414644</v>
      </c>
      <c r="U72" s="105">
        <v>4.063697634181791</v>
      </c>
      <c r="V72" s="105">
        <v>2.3994923306945943</v>
      </c>
      <c r="W72" s="105">
        <v>3.7990586997607521</v>
      </c>
      <c r="DA72" s="132" t="s">
        <v>2813</v>
      </c>
    </row>
    <row r="73" spans="1:105" ht="12" customHeight="1" x14ac:dyDescent="0.25">
      <c r="A73" s="106" t="s">
        <v>122</v>
      </c>
      <c r="B73" s="102">
        <v>13.511456435663797</v>
      </c>
      <c r="C73" s="102">
        <v>12.788687253815901</v>
      </c>
      <c r="D73" s="102">
        <v>12.761099366049674</v>
      </c>
      <c r="E73" s="102">
        <v>12.889136664567278</v>
      </c>
      <c r="F73" s="102">
        <v>12.983665354277475</v>
      </c>
      <c r="G73" s="102">
        <v>13.411175616620062</v>
      </c>
      <c r="H73" s="102">
        <v>13.499923466400679</v>
      </c>
      <c r="I73" s="102">
        <v>13.311868987690536</v>
      </c>
      <c r="J73" s="102">
        <v>12.320393991664202</v>
      </c>
      <c r="K73" s="102">
        <v>12.963130621942799</v>
      </c>
      <c r="L73" s="102">
        <v>12.97856222197087</v>
      </c>
      <c r="M73" s="102">
        <v>13.478687816188843</v>
      </c>
      <c r="N73" s="102">
        <v>13.459366064240708</v>
      </c>
      <c r="O73" s="102">
        <v>14.654257486163267</v>
      </c>
      <c r="P73" s="102">
        <v>14.394683189896137</v>
      </c>
      <c r="Q73" s="102">
        <v>15.112743362789534</v>
      </c>
      <c r="R73" s="102">
        <v>15.994913277769776</v>
      </c>
      <c r="S73" s="102">
        <v>14.83550034140095</v>
      </c>
      <c r="T73" s="102">
        <v>15.880560499185439</v>
      </c>
      <c r="U73" s="102">
        <v>15.794955548692274</v>
      </c>
      <c r="V73" s="102">
        <v>15.281136777518913</v>
      </c>
      <c r="W73" s="102">
        <v>16.577108715692674</v>
      </c>
      <c r="DA73" s="131" t="s">
        <v>2814</v>
      </c>
    </row>
    <row r="74" spans="1:105" ht="12" customHeight="1" x14ac:dyDescent="0.25">
      <c r="A74" s="107" t="s">
        <v>121</v>
      </c>
      <c r="B74" s="105">
        <v>11.42196603451065</v>
      </c>
      <c r="C74" s="105">
        <v>11.305602678544806</v>
      </c>
      <c r="D74" s="105">
        <v>11.21480543267926</v>
      </c>
      <c r="E74" s="105">
        <v>11.193425759170173</v>
      </c>
      <c r="F74" s="105">
        <v>11.321797814639263</v>
      </c>
      <c r="G74" s="105">
        <v>11.430046844653193</v>
      </c>
      <c r="H74" s="105">
        <v>11.659892296058468</v>
      </c>
      <c r="I74" s="105">
        <v>11.443756673672135</v>
      </c>
      <c r="J74" s="105">
        <v>10.602031703745226</v>
      </c>
      <c r="K74" s="105">
        <v>11.213411425847536</v>
      </c>
      <c r="L74" s="105">
        <v>11.15790605951179</v>
      </c>
      <c r="M74" s="105">
        <v>11.563706140657292</v>
      </c>
      <c r="N74" s="105">
        <v>11.541276569084205</v>
      </c>
      <c r="O74" s="105">
        <v>12.753081961544204</v>
      </c>
      <c r="P74" s="105">
        <v>12.617967604985754</v>
      </c>
      <c r="Q74" s="105">
        <v>13.345926268843082</v>
      </c>
      <c r="R74" s="105">
        <v>14.398900557459292</v>
      </c>
      <c r="S74" s="105">
        <v>13.416861503021506</v>
      </c>
      <c r="T74" s="105">
        <v>14.518493454041916</v>
      </c>
      <c r="U74" s="105">
        <v>14.472217702280311</v>
      </c>
      <c r="V74" s="105">
        <v>13.999645644874644</v>
      </c>
      <c r="W74" s="105">
        <v>15.329713718231519</v>
      </c>
      <c r="DA74" s="132" t="s">
        <v>2815</v>
      </c>
    </row>
    <row r="75" spans="1:105" ht="12" customHeight="1" x14ac:dyDescent="0.25">
      <c r="A75" s="108" t="s">
        <v>53</v>
      </c>
      <c r="B75" s="99">
        <v>8.1178694338387345</v>
      </c>
      <c r="C75" s="99">
        <v>8.9379278643159417</v>
      </c>
      <c r="D75" s="99">
        <v>8.7401451748893368</v>
      </c>
      <c r="E75" s="99">
        <v>8.4611197234630602</v>
      </c>
      <c r="F75" s="99">
        <v>8.5805139132312931</v>
      </c>
      <c r="G75" s="99">
        <v>8.0811874031332511</v>
      </c>
      <c r="H75" s="99">
        <v>8.4248412935743957</v>
      </c>
      <c r="I75" s="99">
        <v>8.1628284605879475</v>
      </c>
      <c r="J75" s="99">
        <v>7.503600128285667</v>
      </c>
      <c r="K75" s="99">
        <v>7.9771283253463707</v>
      </c>
      <c r="L75" s="99">
        <v>7.7813879460775688</v>
      </c>
      <c r="M75" s="99">
        <v>7.9579349640980297</v>
      </c>
      <c r="N75" s="99">
        <v>7.9038273584396173</v>
      </c>
      <c r="O75" s="99">
        <v>9.0738947847585045</v>
      </c>
      <c r="P75" s="99">
        <v>8.9496645252502205</v>
      </c>
      <c r="Q75" s="99">
        <v>9.6644616546249047</v>
      </c>
      <c r="R75" s="99">
        <v>10.739811696908683</v>
      </c>
      <c r="S75" s="99">
        <v>9.7766921978113643</v>
      </c>
      <c r="T75" s="99">
        <v>10.910489581004764</v>
      </c>
      <c r="U75" s="99">
        <v>10.926710368098533</v>
      </c>
      <c r="V75" s="99">
        <v>10.507658354129079</v>
      </c>
      <c r="W75" s="99">
        <v>11.911161586368857</v>
      </c>
      <c r="DA75" s="63" t="s">
        <v>2816</v>
      </c>
    </row>
    <row r="76" spans="1:105" ht="12" customHeight="1" x14ac:dyDescent="0.25">
      <c r="A76" s="108" t="s">
        <v>52</v>
      </c>
      <c r="B76" s="99">
        <v>3.3040966006719148</v>
      </c>
      <c r="C76" s="99">
        <v>2.3676748142288666</v>
      </c>
      <c r="D76" s="99">
        <v>2.4746602577899255</v>
      </c>
      <c r="E76" s="99">
        <v>2.7323060357071154</v>
      </c>
      <c r="F76" s="99">
        <v>2.7412839014079675</v>
      </c>
      <c r="G76" s="99">
        <v>3.3488594415199437</v>
      </c>
      <c r="H76" s="99">
        <v>3.2350510024840706</v>
      </c>
      <c r="I76" s="99">
        <v>3.280928213084187</v>
      </c>
      <c r="J76" s="99">
        <v>3.0984315754595602</v>
      </c>
      <c r="K76" s="99">
        <v>3.2362831005011632</v>
      </c>
      <c r="L76" s="99">
        <v>3.3765181134342233</v>
      </c>
      <c r="M76" s="99">
        <v>3.6057711765592622</v>
      </c>
      <c r="N76" s="99">
        <v>3.6374492106445864</v>
      </c>
      <c r="O76" s="99">
        <v>3.6791871767857018</v>
      </c>
      <c r="P76" s="99">
        <v>3.6683030797355349</v>
      </c>
      <c r="Q76" s="99">
        <v>3.6814646142181742</v>
      </c>
      <c r="R76" s="99">
        <v>3.6590888605506113</v>
      </c>
      <c r="S76" s="99">
        <v>3.6401693052101418</v>
      </c>
      <c r="T76" s="99">
        <v>3.6080038730371551</v>
      </c>
      <c r="U76" s="99">
        <v>3.5455073341817753</v>
      </c>
      <c r="V76" s="99">
        <v>3.491987290745564</v>
      </c>
      <c r="W76" s="99">
        <v>3.4185521318626604</v>
      </c>
      <c r="DA76" s="63" t="s">
        <v>2817</v>
      </c>
    </row>
    <row r="77" spans="1:105" ht="12" customHeight="1" x14ac:dyDescent="0.25">
      <c r="A77" s="121" t="s">
        <v>54</v>
      </c>
      <c r="B77" s="123">
        <v>2.0045921292495992</v>
      </c>
      <c r="C77" s="123">
        <v>2.3167521854428474</v>
      </c>
      <c r="D77" s="123">
        <v>1.8810353803019291</v>
      </c>
      <c r="E77" s="123">
        <v>1.9849798238815268</v>
      </c>
      <c r="F77" s="123">
        <v>2.3495032515680601</v>
      </c>
      <c r="G77" s="123">
        <v>2.4552877874201289</v>
      </c>
      <c r="H77" s="123">
        <v>2.0147948237916107</v>
      </c>
      <c r="I77" s="123">
        <v>1.7345525491731451</v>
      </c>
      <c r="J77" s="123">
        <v>2.5831995103118555</v>
      </c>
      <c r="K77" s="123">
        <v>3.103430055131033</v>
      </c>
      <c r="L77" s="123">
        <v>3.0643079982265164</v>
      </c>
      <c r="M77" s="123">
        <v>2.386876912671096</v>
      </c>
      <c r="N77" s="123">
        <v>2.5899168796530634</v>
      </c>
      <c r="O77" s="123">
        <v>3.0099209907956919</v>
      </c>
      <c r="P77" s="123">
        <v>3.1902265177983153</v>
      </c>
      <c r="Q77" s="123">
        <v>3.533026069940906</v>
      </c>
      <c r="R77" s="123">
        <v>3.8034441838076813</v>
      </c>
      <c r="S77" s="123">
        <v>3.5499887907821157</v>
      </c>
      <c r="T77" s="123">
        <v>3.8673012991809079</v>
      </c>
      <c r="U77" s="123">
        <v>4.5052401626817629</v>
      </c>
      <c r="V77" s="123">
        <v>2.8210619338364467</v>
      </c>
      <c r="W77" s="123">
        <v>4.4859576079695023</v>
      </c>
      <c r="DA77" s="130" t="s">
        <v>2818</v>
      </c>
    </row>
    <row r="78" spans="1:105" ht="12" customHeight="1" x14ac:dyDescent="0.25">
      <c r="A78" s="97" t="s">
        <v>192</v>
      </c>
      <c r="B78" s="99">
        <v>2.0204868221405072</v>
      </c>
      <c r="C78" s="99">
        <v>2.3506166874052008</v>
      </c>
      <c r="D78" s="99">
        <v>1.8907735721105825</v>
      </c>
      <c r="E78" s="99">
        <v>1.9977678897748092</v>
      </c>
      <c r="F78" s="99">
        <v>2.3815313060729095</v>
      </c>
      <c r="G78" s="99">
        <v>2.4908371116154946</v>
      </c>
      <c r="H78" s="99">
        <v>2.0174394497956563</v>
      </c>
      <c r="I78" s="99">
        <v>1.7163655713005239</v>
      </c>
      <c r="J78" s="99">
        <v>2.6416758830472551</v>
      </c>
      <c r="K78" s="99">
        <v>3.1902056195608699</v>
      </c>
      <c r="L78" s="99">
        <v>3.1362972470817776</v>
      </c>
      <c r="M78" s="99">
        <v>2.3990797992091402</v>
      </c>
      <c r="N78" s="99">
        <v>2.6145676758862133</v>
      </c>
      <c r="O78" s="99">
        <v>3.0511078266233089</v>
      </c>
      <c r="P78" s="99">
        <v>3.2463152437282443</v>
      </c>
      <c r="Q78" s="99">
        <v>3.5986769896369259</v>
      </c>
      <c r="R78" s="99">
        <v>3.8901597142306255</v>
      </c>
      <c r="S78" s="99">
        <v>3.5981753020569553</v>
      </c>
      <c r="T78" s="99">
        <v>3.9266123073559389</v>
      </c>
      <c r="U78" s="99">
        <v>4.6172864981481219</v>
      </c>
      <c r="V78" s="99">
        <v>2.8104763040527918</v>
      </c>
      <c r="W78" s="99">
        <v>4.5981439553422554</v>
      </c>
      <c r="DA78" s="63" t="s">
        <v>2819</v>
      </c>
    </row>
    <row r="79" spans="1:105" ht="12" customHeight="1" x14ac:dyDescent="0.25">
      <c r="A79" s="109" t="s">
        <v>120</v>
      </c>
      <c r="B79" s="110">
        <v>1.6908999551873292</v>
      </c>
      <c r="C79" s="110">
        <v>1.6775258464014715</v>
      </c>
      <c r="D79" s="110">
        <v>1.7080133625771747</v>
      </c>
      <c r="E79" s="110">
        <v>1.7721143656124827</v>
      </c>
      <c r="F79" s="110">
        <v>1.8485660604227196</v>
      </c>
      <c r="G79" s="110">
        <v>1.93119636319716</v>
      </c>
      <c r="H79" s="110">
        <v>1.9788714441476993</v>
      </c>
      <c r="I79" s="110">
        <v>1.9654397832767663</v>
      </c>
      <c r="J79" s="110">
        <v>1.8759504701259131</v>
      </c>
      <c r="K79" s="110">
        <v>2.0697144791243898</v>
      </c>
      <c r="L79" s="110">
        <v>2.231289547187068</v>
      </c>
      <c r="M79" s="110">
        <v>2.2458135866154061</v>
      </c>
      <c r="N79" s="110">
        <v>2.3013321282031938</v>
      </c>
      <c r="O79" s="110">
        <v>2.5164922627640052</v>
      </c>
      <c r="P79" s="110">
        <v>2.5120331107526757</v>
      </c>
      <c r="Q79" s="110">
        <v>2.7223473155227818</v>
      </c>
      <c r="R79" s="110">
        <v>2.7174529763707924</v>
      </c>
      <c r="S79" s="110">
        <v>2.9250022173188741</v>
      </c>
      <c r="T79" s="110">
        <v>3.0787018674693303</v>
      </c>
      <c r="U79" s="110">
        <v>2.9994392042154221</v>
      </c>
      <c r="V79" s="110">
        <v>2.9631457510782218</v>
      </c>
      <c r="W79" s="110">
        <v>2.9514306325448367</v>
      </c>
      <c r="DA79" s="60" t="s">
        <v>2820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296.44757562658287</v>
      </c>
      <c r="C81" s="118">
        <f t="shared" si="28"/>
        <v>283.14254276832099</v>
      </c>
      <c r="D81" s="118">
        <f t="shared" si="28"/>
        <v>287.76216603439212</v>
      </c>
      <c r="E81" s="118">
        <f t="shared" si="28"/>
        <v>291.5121046002514</v>
      </c>
      <c r="F81" s="118">
        <f t="shared" si="28"/>
        <v>282.96892700066604</v>
      </c>
      <c r="G81" s="118">
        <f t="shared" si="28"/>
        <v>305.64932276844644</v>
      </c>
      <c r="H81" s="118">
        <f t="shared" si="28"/>
        <v>283.60015363552884</v>
      </c>
      <c r="I81" s="118">
        <f t="shared" si="28"/>
        <v>274.86443184035181</v>
      </c>
      <c r="J81" s="118">
        <f t="shared" si="28"/>
        <v>273.34480947536588</v>
      </c>
      <c r="K81" s="118">
        <f t="shared" si="28"/>
        <v>250.00745558400425</v>
      </c>
      <c r="L81" s="118">
        <f t="shared" si="28"/>
        <v>220.26785124054939</v>
      </c>
      <c r="M81" s="118">
        <f t="shared" si="28"/>
        <v>323.37405090041563</v>
      </c>
      <c r="N81" s="118">
        <f t="shared" si="28"/>
        <v>302.84612715412459</v>
      </c>
      <c r="O81" s="118">
        <f t="shared" si="28"/>
        <v>246.5680058676538</v>
      </c>
      <c r="P81" s="118">
        <f t="shared" si="28"/>
        <v>237.94143219778715</v>
      </c>
      <c r="Q81" s="118">
        <f t="shared" si="28"/>
        <v>245.53165207344938</v>
      </c>
      <c r="R81" s="118">
        <f t="shared" ref="R81:V81" si="29">R82+R85+R87+R100</f>
        <v>253.03546719601962</v>
      </c>
      <c r="S81" s="118">
        <f t="shared" si="29"/>
        <v>260.41477586609483</v>
      </c>
      <c r="T81" s="118">
        <f t="shared" si="29"/>
        <v>229.6159325370937</v>
      </c>
      <c r="U81" s="118">
        <f t="shared" si="29"/>
        <v>222.20509243482019</v>
      </c>
      <c r="V81" s="118">
        <f t="shared" si="29"/>
        <v>234.95617632659224</v>
      </c>
      <c r="W81" s="118">
        <f t="shared" ref="W81" si="30">W82+W85+W87+W100</f>
        <v>236.63424929853852</v>
      </c>
      <c r="DA81" s="129" t="s">
        <v>2821</v>
      </c>
    </row>
    <row r="82" spans="1:105" ht="12.95" customHeight="1" x14ac:dyDescent="0.25">
      <c r="A82" s="121" t="s">
        <v>57</v>
      </c>
      <c r="B82" s="123">
        <f t="shared" ref="B82:Q82" si="31">SUM(B83:B84)</f>
        <v>276.18976146505577</v>
      </c>
      <c r="C82" s="123">
        <f t="shared" si="31"/>
        <v>265.17565604282129</v>
      </c>
      <c r="D82" s="123">
        <f t="shared" si="31"/>
        <v>269.5224988089077</v>
      </c>
      <c r="E82" s="123">
        <f t="shared" si="31"/>
        <v>273.38014978053957</v>
      </c>
      <c r="F82" s="123">
        <f t="shared" si="31"/>
        <v>264.86267553864116</v>
      </c>
      <c r="G82" s="123">
        <f t="shared" si="31"/>
        <v>287.13770460952713</v>
      </c>
      <c r="H82" s="123">
        <f t="shared" si="31"/>
        <v>266.03860263694241</v>
      </c>
      <c r="I82" s="123">
        <f t="shared" si="31"/>
        <v>257.42762095240124</v>
      </c>
      <c r="J82" s="123">
        <f t="shared" si="31"/>
        <v>256.57106020225132</v>
      </c>
      <c r="K82" s="123">
        <f t="shared" si="31"/>
        <v>234.14360165016316</v>
      </c>
      <c r="L82" s="123">
        <f t="shared" si="31"/>
        <v>208.34745734238624</v>
      </c>
      <c r="M82" s="123">
        <f t="shared" si="31"/>
        <v>305.18875678050495</v>
      </c>
      <c r="N82" s="123">
        <f t="shared" si="31"/>
        <v>286.21904286896603</v>
      </c>
      <c r="O82" s="123">
        <f t="shared" si="31"/>
        <v>230.79698948515627</v>
      </c>
      <c r="P82" s="123">
        <f t="shared" si="31"/>
        <v>221.5787438280957</v>
      </c>
      <c r="Q82" s="123">
        <f t="shared" si="31"/>
        <v>227.38649592298867</v>
      </c>
      <c r="R82" s="123">
        <f t="shared" ref="R82:V82" si="32">SUM(R83:R84)</f>
        <v>234.1123838339646</v>
      </c>
      <c r="S82" s="123">
        <f t="shared" si="32"/>
        <v>241.81960306864963</v>
      </c>
      <c r="T82" s="123">
        <f t="shared" si="32"/>
        <v>211.4886339228849</v>
      </c>
      <c r="U82" s="123">
        <f t="shared" si="32"/>
        <v>204.1372611841721</v>
      </c>
      <c r="V82" s="123">
        <f t="shared" si="32"/>
        <v>216.32570646013923</v>
      </c>
      <c r="W82" s="123">
        <f t="shared" ref="W82" si="33">SUM(W83:W84)</f>
        <v>217.87065481776375</v>
      </c>
      <c r="DA82" s="130" t="s">
        <v>2822</v>
      </c>
    </row>
    <row r="83" spans="1:105" ht="12" customHeight="1" x14ac:dyDescent="0.25">
      <c r="A83" s="97" t="s">
        <v>204</v>
      </c>
      <c r="B83" s="99">
        <v>275.0395871588675</v>
      </c>
      <c r="C83" s="99">
        <v>264.09279349344973</v>
      </c>
      <c r="D83" s="99">
        <v>268.43115169185739</v>
      </c>
      <c r="E83" s="99">
        <v>272.27614292670074</v>
      </c>
      <c r="F83" s="99">
        <v>263.80026901810487</v>
      </c>
      <c r="G83" s="99">
        <v>285.9655524057016</v>
      </c>
      <c r="H83" s="99">
        <v>264.95232671826335</v>
      </c>
      <c r="I83" s="99">
        <v>256.36431408557803</v>
      </c>
      <c r="J83" s="99">
        <v>255.49354872845717</v>
      </c>
      <c r="K83" s="99">
        <v>233.13835051877518</v>
      </c>
      <c r="L83" s="99">
        <v>207.41777428278337</v>
      </c>
      <c r="M83" s="99">
        <v>303.79046639813856</v>
      </c>
      <c r="N83" s="99">
        <v>284.87823103895812</v>
      </c>
      <c r="O83" s="99">
        <v>229.72118168841101</v>
      </c>
      <c r="P83" s="99">
        <v>220.55977722863705</v>
      </c>
      <c r="Q83" s="99">
        <v>226.34431966232452</v>
      </c>
      <c r="R83" s="99">
        <v>233.03714404291827</v>
      </c>
      <c r="S83" s="99">
        <v>240.70891391488041</v>
      </c>
      <c r="T83" s="99">
        <v>210.51456255660295</v>
      </c>
      <c r="U83" s="99">
        <v>203.18693784107811</v>
      </c>
      <c r="V83" s="99">
        <v>215.31376862927775</v>
      </c>
      <c r="W83" s="99">
        <v>216.83158982551524</v>
      </c>
      <c r="DA83" s="63" t="s">
        <v>2823</v>
      </c>
    </row>
    <row r="84" spans="1:105" ht="12" customHeight="1" x14ac:dyDescent="0.25">
      <c r="A84" s="97" t="s">
        <v>53</v>
      </c>
      <c r="B84" s="99">
        <v>1.1501743061882446</v>
      </c>
      <c r="C84" s="99">
        <v>1.0828625493715347</v>
      </c>
      <c r="D84" s="99">
        <v>1.0913471170502984</v>
      </c>
      <c r="E84" s="99">
        <v>1.1040068538388199</v>
      </c>
      <c r="F84" s="99">
        <v>1.0624065205362636</v>
      </c>
      <c r="G84" s="99">
        <v>1.1721522038255532</v>
      </c>
      <c r="H84" s="99">
        <v>1.0862759186790358</v>
      </c>
      <c r="I84" s="99">
        <v>1.0633068668232206</v>
      </c>
      <c r="J84" s="99">
        <v>1.0775114737941196</v>
      </c>
      <c r="K84" s="99">
        <v>1.0052511313879795</v>
      </c>
      <c r="L84" s="99">
        <v>0.92968305960287334</v>
      </c>
      <c r="M84" s="99">
        <v>1.3982903823664061</v>
      </c>
      <c r="N84" s="99">
        <v>1.3408118300078908</v>
      </c>
      <c r="O84" s="99">
        <v>1.0758077967452533</v>
      </c>
      <c r="P84" s="99">
        <v>1.0189665994586439</v>
      </c>
      <c r="Q84" s="99">
        <v>1.0421762606641554</v>
      </c>
      <c r="R84" s="99">
        <v>1.0752397910463376</v>
      </c>
      <c r="S84" s="99">
        <v>1.1106891537692207</v>
      </c>
      <c r="T84" s="99">
        <v>0.9740713662819338</v>
      </c>
      <c r="U84" s="99">
        <v>0.95032334309398947</v>
      </c>
      <c r="V84" s="99">
        <v>1.0119378308614724</v>
      </c>
      <c r="W84" s="99">
        <v>1.0390649922485096</v>
      </c>
      <c r="DA84" s="63" t="s">
        <v>2824</v>
      </c>
    </row>
    <row r="85" spans="1:105" ht="12.95" customHeight="1" x14ac:dyDescent="0.25">
      <c r="A85" s="121" t="s">
        <v>92</v>
      </c>
      <c r="B85" s="123">
        <f t="shared" ref="B85:W85" si="34">B86</f>
        <v>3.7146264460400542E-3</v>
      </c>
      <c r="C85" s="123">
        <f t="shared" si="34"/>
        <v>3.9499668144961043E-3</v>
      </c>
      <c r="D85" s="123">
        <f t="shared" si="34"/>
        <v>3.9796744298544028E-3</v>
      </c>
      <c r="E85" s="123">
        <f t="shared" si="34"/>
        <v>3.7490516806013316E-3</v>
      </c>
      <c r="F85" s="123">
        <f t="shared" si="34"/>
        <v>3.5981754555780331E-3</v>
      </c>
      <c r="G85" s="123">
        <f t="shared" si="34"/>
        <v>3.6796078734162964E-3</v>
      </c>
      <c r="H85" s="123">
        <f t="shared" si="34"/>
        <v>3.934020141967717E-3</v>
      </c>
      <c r="I85" s="123">
        <f t="shared" si="34"/>
        <v>4.2361185491455343E-3</v>
      </c>
      <c r="J85" s="123">
        <f t="shared" si="34"/>
        <v>4.5848915098521967E-3</v>
      </c>
      <c r="K85" s="123">
        <f t="shared" si="34"/>
        <v>4.8742958799625176E-3</v>
      </c>
      <c r="L85" s="123">
        <f t="shared" si="34"/>
        <v>5.9220138860655884E-3</v>
      </c>
      <c r="M85" s="123">
        <f t="shared" si="34"/>
        <v>5.6819116104771415E-3</v>
      </c>
      <c r="N85" s="123">
        <f t="shared" si="34"/>
        <v>7.6785386895107423E-3</v>
      </c>
      <c r="O85" s="123">
        <f t="shared" si="34"/>
        <v>9.5146585910312192E-3</v>
      </c>
      <c r="P85" s="123">
        <f t="shared" si="34"/>
        <v>1.0785194625098684E-2</v>
      </c>
      <c r="Q85" s="123">
        <f t="shared" si="34"/>
        <v>1.02147683600981E-2</v>
      </c>
      <c r="R85" s="123">
        <f t="shared" si="34"/>
        <v>9.781316859298941E-3</v>
      </c>
      <c r="S85" s="123">
        <f t="shared" si="34"/>
        <v>9.1321611318202784E-3</v>
      </c>
      <c r="T85" s="123">
        <f t="shared" si="34"/>
        <v>8.2639154751158288E-3</v>
      </c>
      <c r="U85" s="123">
        <f t="shared" si="34"/>
        <v>6.5575850157911638E-3</v>
      </c>
      <c r="V85" s="123">
        <f t="shared" si="34"/>
        <v>5.959462620155267E-3</v>
      </c>
      <c r="W85" s="123">
        <f t="shared" si="34"/>
        <v>6.447049004785768E-3</v>
      </c>
      <c r="DA85" s="130" t="s">
        <v>2825</v>
      </c>
    </row>
    <row r="86" spans="1:105" ht="12" customHeight="1" x14ac:dyDescent="0.25">
      <c r="A86" s="97" t="s">
        <v>53</v>
      </c>
      <c r="B86" s="99">
        <f>RES_hhdet_fech!B86/RES_summary!B$19</f>
        <v>3.7146264460400542E-3</v>
      </c>
      <c r="C86" s="99">
        <f>RES_hhdet_fech!C86/RES_summary!C$19</f>
        <v>3.9499668144961043E-3</v>
      </c>
      <c r="D86" s="99">
        <f>RES_hhdet_fech!D86/RES_summary!D$19</f>
        <v>3.9796744298544028E-3</v>
      </c>
      <c r="E86" s="99">
        <f>RES_hhdet_fech!E86/RES_summary!E$19</f>
        <v>3.7490516806013316E-3</v>
      </c>
      <c r="F86" s="99">
        <f>RES_hhdet_fech!F86/RES_summary!F$19</f>
        <v>3.5981754555780331E-3</v>
      </c>
      <c r="G86" s="99">
        <f>RES_hhdet_fech!G86/RES_summary!G$19</f>
        <v>3.6796078734162964E-3</v>
      </c>
      <c r="H86" s="99">
        <f>RES_hhdet_fech!H86/RES_summary!H$19</f>
        <v>3.934020141967717E-3</v>
      </c>
      <c r="I86" s="99">
        <f>RES_hhdet_fech!I86/RES_summary!I$19</f>
        <v>4.2361185491455343E-3</v>
      </c>
      <c r="J86" s="99">
        <f>RES_hhdet_fech!J86/RES_summary!J$19</f>
        <v>4.5848915098521967E-3</v>
      </c>
      <c r="K86" s="99">
        <f>RES_hhdet_fech!K86/RES_summary!K$19</f>
        <v>4.8742958799625176E-3</v>
      </c>
      <c r="L86" s="99">
        <f>RES_hhdet_fech!L86/RES_summary!L$19</f>
        <v>5.9220138860655884E-3</v>
      </c>
      <c r="M86" s="99">
        <f>RES_hhdet_fech!M86/RES_summary!M$19</f>
        <v>5.6819116104771415E-3</v>
      </c>
      <c r="N86" s="99">
        <f>RES_hhdet_fech!N86/RES_summary!N$19</f>
        <v>7.6785386895107423E-3</v>
      </c>
      <c r="O86" s="99">
        <f>RES_hhdet_fech!O86/RES_summary!O$19</f>
        <v>9.5146585910312192E-3</v>
      </c>
      <c r="P86" s="99">
        <f>RES_hhdet_fech!P86/RES_summary!P$19</f>
        <v>1.0785194625098684E-2</v>
      </c>
      <c r="Q86" s="99">
        <f>RES_hhdet_fech!Q86/RES_summary!Q$19</f>
        <v>1.02147683600981E-2</v>
      </c>
      <c r="R86" s="99">
        <f>RES_hhdet_fech!R86/RES_summary!R$19</f>
        <v>9.781316859298941E-3</v>
      </c>
      <c r="S86" s="99">
        <f>RES_hhdet_fech!S86/RES_summary!S$19</f>
        <v>9.1321611318202784E-3</v>
      </c>
      <c r="T86" s="99">
        <f>RES_hhdet_fech!T86/RES_summary!T$19</f>
        <v>8.2639154751158288E-3</v>
      </c>
      <c r="U86" s="99">
        <f>RES_hhdet_fech!U86/RES_summary!U$19</f>
        <v>6.5575850157911638E-3</v>
      </c>
      <c r="V86" s="99">
        <f>RES_hhdet_fech!V86/RES_summary!V$19</f>
        <v>5.959462620155267E-3</v>
      </c>
      <c r="W86" s="99">
        <f>RES_hhdet_fech!W86/RES_summary!W$19</f>
        <v>6.447049004785768E-3</v>
      </c>
      <c r="DA86" s="63" t="s">
        <v>2826</v>
      </c>
    </row>
    <row r="87" spans="1:105" ht="12" customHeight="1" x14ac:dyDescent="0.25">
      <c r="A87" s="121" t="s">
        <v>55</v>
      </c>
      <c r="B87" s="123">
        <v>18.563199579893791</v>
      </c>
      <c r="C87" s="123">
        <v>16.284373026774116</v>
      </c>
      <c r="D87" s="123">
        <v>16.530948579076668</v>
      </c>
      <c r="E87" s="123">
        <v>16.360820625356268</v>
      </c>
      <c r="F87" s="123">
        <v>16.258978725679476</v>
      </c>
      <c r="G87" s="123">
        <v>16.580049450702621</v>
      </c>
      <c r="H87" s="123">
        <v>15.578476224410986</v>
      </c>
      <c r="I87" s="123">
        <v>15.46464246145209</v>
      </c>
      <c r="J87" s="123">
        <v>14.888750922287647</v>
      </c>
      <c r="K87" s="123">
        <v>13.785413368130822</v>
      </c>
      <c r="L87" s="123">
        <v>9.6833191957877709</v>
      </c>
      <c r="M87" s="123">
        <v>15.937795156870278</v>
      </c>
      <c r="N87" s="123">
        <v>14.323674174692474</v>
      </c>
      <c r="O87" s="123">
        <v>13.237682711435438</v>
      </c>
      <c r="P87" s="123">
        <v>13.83335495301322</v>
      </c>
      <c r="Q87" s="123">
        <v>15.408040981351906</v>
      </c>
      <c r="R87" s="123">
        <v>16.19413229729194</v>
      </c>
      <c r="S87" s="123">
        <v>15.663036500931625</v>
      </c>
      <c r="T87" s="123">
        <v>15.063911485287118</v>
      </c>
      <c r="U87" s="123">
        <v>15.04454180956038</v>
      </c>
      <c r="V87" s="123">
        <v>15.619439007391534</v>
      </c>
      <c r="W87" s="123">
        <v>15.759533767835437</v>
      </c>
      <c r="DA87" s="130" t="s">
        <v>2827</v>
      </c>
    </row>
    <row r="88" spans="1:105" ht="12" customHeight="1" x14ac:dyDescent="0.25">
      <c r="A88" s="97" t="s">
        <v>132</v>
      </c>
      <c r="B88" s="99">
        <v>18.684418010877767</v>
      </c>
      <c r="C88" s="99">
        <v>16.369324972939442</v>
      </c>
      <c r="D88" s="99">
        <v>16.625933590168852</v>
      </c>
      <c r="E88" s="99">
        <v>16.451522469601343</v>
      </c>
      <c r="F88" s="99">
        <v>16.345900298521457</v>
      </c>
      <c r="G88" s="99">
        <v>16.665016760636497</v>
      </c>
      <c r="H88" s="99">
        <v>15.635334402430768</v>
      </c>
      <c r="I88" s="99">
        <v>15.526747897348377</v>
      </c>
      <c r="J88" s="99">
        <v>14.960826583023811</v>
      </c>
      <c r="K88" s="99">
        <v>13.814131947823741</v>
      </c>
      <c r="L88" s="99">
        <v>9.6127587566471604</v>
      </c>
      <c r="M88" s="99">
        <v>16.010584158977032</v>
      </c>
      <c r="N88" s="99">
        <v>14.358373271877591</v>
      </c>
      <c r="O88" s="99">
        <v>13.217504535468445</v>
      </c>
      <c r="P88" s="99">
        <v>13.82655372622537</v>
      </c>
      <c r="Q88" s="99">
        <v>15.413321024964187</v>
      </c>
      <c r="R88" s="99">
        <v>16.190221546703359</v>
      </c>
      <c r="S88" s="99">
        <v>15.678632382921252</v>
      </c>
      <c r="T88" s="99">
        <v>15.046832538219071</v>
      </c>
      <c r="U88" s="99">
        <v>15.041111437808295</v>
      </c>
      <c r="V88" s="99">
        <v>15.648439666989322</v>
      </c>
      <c r="W88" s="99">
        <v>15.767134646858491</v>
      </c>
      <c r="DA88" s="63" t="s">
        <v>2828</v>
      </c>
    </row>
    <row r="89" spans="1:105" ht="12" customHeight="1" x14ac:dyDescent="0.25">
      <c r="A89" s="97" t="s">
        <v>131</v>
      </c>
      <c r="B89" s="99">
        <v>14.652171460169853</v>
      </c>
      <c r="C89" s="99">
        <v>13.798697136399944</v>
      </c>
      <c r="D89" s="99">
        <v>13.833980862106124</v>
      </c>
      <c r="E89" s="99">
        <v>13.55054321616362</v>
      </c>
      <c r="F89" s="99">
        <v>13.618006006069844</v>
      </c>
      <c r="G89" s="99">
        <v>13.414005118240489</v>
      </c>
      <c r="H89" s="99">
        <v>12.928913353815922</v>
      </c>
      <c r="I89" s="99">
        <v>12.238172912011789</v>
      </c>
      <c r="J89" s="99">
        <v>11.776689227242711</v>
      </c>
      <c r="K89" s="99">
        <v>11.282396700044488</v>
      </c>
      <c r="L89" s="99">
        <v>8.1043712076093808</v>
      </c>
      <c r="M89" s="99">
        <v>13.447601568362053</v>
      </c>
      <c r="N89" s="99">
        <v>12.324456976850756</v>
      </c>
      <c r="O89" s="99">
        <v>11.64037043319432</v>
      </c>
      <c r="P89" s="99">
        <v>12.206870415248067</v>
      </c>
      <c r="Q89" s="99">
        <v>13.766238811552572</v>
      </c>
      <c r="R89" s="99">
        <v>14.670436230848502</v>
      </c>
      <c r="S89" s="99">
        <v>14.210781343514935</v>
      </c>
      <c r="T89" s="99">
        <v>13.879510532105192</v>
      </c>
      <c r="U89" s="99">
        <v>14.135064601691012</v>
      </c>
      <c r="V89" s="99">
        <v>14.756202047899912</v>
      </c>
      <c r="W89" s="99">
        <v>15.11333220320639</v>
      </c>
      <c r="DA89" s="63" t="s">
        <v>2829</v>
      </c>
    </row>
    <row r="90" spans="1:105" ht="12" customHeight="1" x14ac:dyDescent="0.25">
      <c r="A90" s="100" t="s">
        <v>204</v>
      </c>
      <c r="B90" s="102">
        <v>11.226143414937926</v>
      </c>
      <c r="C90" s="102">
        <v>11.519838620617337</v>
      </c>
      <c r="D90" s="102">
        <v>11.363881561584352</v>
      </c>
      <c r="E90" s="102">
        <v>10.825988294663105</v>
      </c>
      <c r="F90" s="102">
        <v>10.869321378829818</v>
      </c>
      <c r="G90" s="102">
        <v>10.042137755338047</v>
      </c>
      <c r="H90" s="102">
        <v>9.8445316650724788</v>
      </c>
      <c r="I90" s="102">
        <v>8.9966635696931228</v>
      </c>
      <c r="J90" s="102">
        <v>8.4966548076284969</v>
      </c>
      <c r="K90" s="102">
        <v>8.1448878048895601</v>
      </c>
      <c r="L90" s="102">
        <v>5.7141477790766126</v>
      </c>
      <c r="M90" s="102">
        <v>9.1371765286953366</v>
      </c>
      <c r="N90" s="102">
        <v>8.2896576167505831</v>
      </c>
      <c r="O90" s="102">
        <v>8.1295708895671588</v>
      </c>
      <c r="P90" s="102">
        <v>8.5444629749301981</v>
      </c>
      <c r="Q90" s="102">
        <v>9.9584567485588273</v>
      </c>
      <c r="R90" s="102">
        <v>11.004385843769334</v>
      </c>
      <c r="S90" s="102">
        <v>10.429105321036216</v>
      </c>
      <c r="T90" s="102">
        <v>10.497482722042013</v>
      </c>
      <c r="U90" s="102">
        <v>10.737847414054466</v>
      </c>
      <c r="V90" s="102">
        <v>11.098441089793484</v>
      </c>
      <c r="W90" s="102">
        <v>11.724998804671017</v>
      </c>
      <c r="DA90" s="131" t="s">
        <v>2830</v>
      </c>
    </row>
    <row r="91" spans="1:105" ht="12" customHeight="1" x14ac:dyDescent="0.25">
      <c r="A91" s="103" t="s">
        <v>52</v>
      </c>
      <c r="B91" s="105">
        <v>3.4260280452319289</v>
      </c>
      <c r="C91" s="105">
        <v>2.278858515782606</v>
      </c>
      <c r="D91" s="105">
        <v>2.4700993005217757</v>
      </c>
      <c r="E91" s="105">
        <v>2.7245549215005131</v>
      </c>
      <c r="F91" s="105">
        <v>2.748684627240022</v>
      </c>
      <c r="G91" s="105">
        <v>3.3718673629024467</v>
      </c>
      <c r="H91" s="105">
        <v>3.0843816887434445</v>
      </c>
      <c r="I91" s="105">
        <v>3.2415093423186687</v>
      </c>
      <c r="J91" s="105">
        <v>3.2800344196142146</v>
      </c>
      <c r="K91" s="105">
        <v>3.1375088951549266</v>
      </c>
      <c r="L91" s="105">
        <v>2.3902234285327704</v>
      </c>
      <c r="M91" s="105">
        <v>4.3104250396667192</v>
      </c>
      <c r="N91" s="105">
        <v>4.0347993601001724</v>
      </c>
      <c r="O91" s="105">
        <v>3.5107995436271624</v>
      </c>
      <c r="P91" s="105">
        <v>3.662407440317867</v>
      </c>
      <c r="Q91" s="105">
        <v>3.8077820629937449</v>
      </c>
      <c r="R91" s="105">
        <v>3.6660503870791699</v>
      </c>
      <c r="S91" s="105">
        <v>3.7816760224787158</v>
      </c>
      <c r="T91" s="105">
        <v>3.3820278100631791</v>
      </c>
      <c r="U91" s="105">
        <v>3.3972171876365436</v>
      </c>
      <c r="V91" s="105">
        <v>3.6577609581064263</v>
      </c>
      <c r="W91" s="105">
        <v>3.3883333985353703</v>
      </c>
      <c r="DA91" s="132" t="s">
        <v>2831</v>
      </c>
    </row>
    <row r="92" spans="1:105" ht="12" customHeight="1" x14ac:dyDescent="0.25">
      <c r="A92" s="106" t="s">
        <v>124</v>
      </c>
      <c r="B92" s="102">
        <v>0</v>
      </c>
      <c r="C92" s="102">
        <v>0</v>
      </c>
      <c r="D92" s="102">
        <v>10.962935253203511</v>
      </c>
      <c r="E92" s="102">
        <v>12.82490799418621</v>
      </c>
      <c r="F92" s="102">
        <v>10.157492124993805</v>
      </c>
      <c r="G92" s="102">
        <v>12.665652537606347</v>
      </c>
      <c r="H92" s="102">
        <v>11.630102264080552</v>
      </c>
      <c r="I92" s="102">
        <v>12.523129239137727</v>
      </c>
      <c r="J92" s="102">
        <v>11.602728335221389</v>
      </c>
      <c r="K92" s="102">
        <v>11.871237812419809</v>
      </c>
      <c r="L92" s="102">
        <v>11.384850919792594</v>
      </c>
      <c r="M92" s="102">
        <v>12.15043830442629</v>
      </c>
      <c r="N92" s="102">
        <v>10.940960600104102</v>
      </c>
      <c r="O92" s="102">
        <v>11.712934468342937</v>
      </c>
      <c r="P92" s="102">
        <v>16.784285876222377</v>
      </c>
      <c r="Q92" s="102">
        <v>12.102411791567352</v>
      </c>
      <c r="R92" s="102">
        <v>13.909656443787018</v>
      </c>
      <c r="S92" s="102">
        <v>14.323711309622734</v>
      </c>
      <c r="T92" s="102">
        <v>13.698202195012803</v>
      </c>
      <c r="U92" s="102">
        <v>13.088113231509634</v>
      </c>
      <c r="V92" s="102">
        <v>12.499353667161447</v>
      </c>
      <c r="W92" s="102">
        <v>13.661048947253086</v>
      </c>
      <c r="DA92" s="131" t="s">
        <v>2832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2833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2834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2835</v>
      </c>
    </row>
    <row r="96" spans="1:105" ht="12" customHeight="1" x14ac:dyDescent="0.25">
      <c r="A96" s="106" t="s">
        <v>122</v>
      </c>
      <c r="B96" s="102">
        <v>13.511456435663797</v>
      </c>
      <c r="C96" s="102">
        <v>12.781594169727882</v>
      </c>
      <c r="D96" s="102">
        <v>12.679905352083232</v>
      </c>
      <c r="E96" s="102">
        <v>12.745481273739451</v>
      </c>
      <c r="F96" s="102">
        <v>12.82751807649576</v>
      </c>
      <c r="G96" s="102">
        <v>13.28285071648895</v>
      </c>
      <c r="H96" s="102">
        <v>13.468758336257093</v>
      </c>
      <c r="I96" s="102">
        <v>13.344296897192301</v>
      </c>
      <c r="J96" s="102">
        <v>12.397772514641765</v>
      </c>
      <c r="K96" s="102">
        <v>13.027056017148313</v>
      </c>
      <c r="L96" s="102">
        <v>12.971484177442923</v>
      </c>
      <c r="M96" s="102">
        <v>13.402444045423413</v>
      </c>
      <c r="N96" s="102">
        <v>13.312011588064779</v>
      </c>
      <c r="O96" s="102">
        <v>14.450975610165276</v>
      </c>
      <c r="P96" s="102">
        <v>14.468931905674683</v>
      </c>
      <c r="Q96" s="102">
        <v>15.570008410779787</v>
      </c>
      <c r="R96" s="102">
        <v>16.70355329470463</v>
      </c>
      <c r="S96" s="102">
        <v>15.346599488706731</v>
      </c>
      <c r="T96" s="102">
        <v>16.000416893230199</v>
      </c>
      <c r="U96" s="102">
        <v>15.387821594380718</v>
      </c>
      <c r="V96" s="102">
        <v>14.60316712357645</v>
      </c>
      <c r="W96" s="102">
        <v>15.602000135723738</v>
      </c>
      <c r="DA96" s="131" t="s">
        <v>2836</v>
      </c>
    </row>
    <row r="97" spans="1:105" ht="12" customHeight="1" x14ac:dyDescent="0.25">
      <c r="A97" s="107" t="s">
        <v>121</v>
      </c>
      <c r="B97" s="105">
        <v>11.42196603451065</v>
      </c>
      <c r="C97" s="105">
        <v>11.30172268232511</v>
      </c>
      <c r="D97" s="105">
        <v>11.146549617157534</v>
      </c>
      <c r="E97" s="105">
        <v>11.092423702821174</v>
      </c>
      <c r="F97" s="105">
        <v>11.210975358985174</v>
      </c>
      <c r="G97" s="105">
        <v>11.347019075749364</v>
      </c>
      <c r="H97" s="105">
        <v>11.640631532972012</v>
      </c>
      <c r="I97" s="105">
        <v>11.473911735650001</v>
      </c>
      <c r="J97" s="105">
        <v>10.641569219106572</v>
      </c>
      <c r="K97" s="105">
        <v>11.242651470756199</v>
      </c>
      <c r="L97" s="105">
        <v>11.148146198473569</v>
      </c>
      <c r="M97" s="105">
        <v>11.513658204015099</v>
      </c>
      <c r="N97" s="105">
        <v>11.444854524992898</v>
      </c>
      <c r="O97" s="105">
        <v>12.599255060773281</v>
      </c>
      <c r="P97" s="105">
        <v>12.633325885486926</v>
      </c>
      <c r="Q97" s="105">
        <v>13.703237867726695</v>
      </c>
      <c r="R97" s="105">
        <v>14.936077111278074</v>
      </c>
      <c r="S97" s="105">
        <v>13.76649665928077</v>
      </c>
      <c r="T97" s="105">
        <v>14.612353768928219</v>
      </c>
      <c r="U97" s="105">
        <v>14.209493191628543</v>
      </c>
      <c r="V97" s="105">
        <v>13.517657661239383</v>
      </c>
      <c r="W97" s="105">
        <v>14.58138744290814</v>
      </c>
      <c r="DA97" s="132" t="s">
        <v>2837</v>
      </c>
    </row>
    <row r="98" spans="1:105" ht="12" customHeight="1" x14ac:dyDescent="0.25">
      <c r="A98" s="108" t="s">
        <v>53</v>
      </c>
      <c r="B98" s="99">
        <v>8.1178694338387345</v>
      </c>
      <c r="C98" s="99">
        <v>8.9340638017376008</v>
      </c>
      <c r="D98" s="99">
        <v>8.6725428207630646</v>
      </c>
      <c r="E98" s="99">
        <v>8.361706781862539</v>
      </c>
      <c r="F98" s="99">
        <v>8.4725338350396555</v>
      </c>
      <c r="G98" s="99">
        <v>8.0040538337934386</v>
      </c>
      <c r="H98" s="99">
        <v>8.4091339257487228</v>
      </c>
      <c r="I98" s="99">
        <v>8.1915998045476233</v>
      </c>
      <c r="J98" s="99">
        <v>7.539071436699782</v>
      </c>
      <c r="K98" s="99">
        <v>8.0033492894405356</v>
      </c>
      <c r="L98" s="99">
        <v>7.7708142854482594</v>
      </c>
      <c r="M98" s="99">
        <v>7.9075283643578302</v>
      </c>
      <c r="N98" s="99">
        <v>7.8089619054419206</v>
      </c>
      <c r="O98" s="99">
        <v>8.9247521087714574</v>
      </c>
      <c r="P98" s="99">
        <v>8.9481154106571754</v>
      </c>
      <c r="Q98" s="99">
        <v>9.9841834356400518</v>
      </c>
      <c r="R98" s="99">
        <v>11.244788613011602</v>
      </c>
      <c r="S98" s="99">
        <v>10.102297742157928</v>
      </c>
      <c r="T98" s="99">
        <v>10.99926036269027</v>
      </c>
      <c r="U98" s="99">
        <v>10.682269708670665</v>
      </c>
      <c r="V98" s="99">
        <v>10.069134104028638</v>
      </c>
      <c r="W98" s="99">
        <v>11.217533455799655</v>
      </c>
      <c r="DA98" s="63" t="s">
        <v>2838</v>
      </c>
    </row>
    <row r="99" spans="1:105" ht="12" customHeight="1" x14ac:dyDescent="0.25">
      <c r="A99" s="108" t="s">
        <v>52</v>
      </c>
      <c r="B99" s="99">
        <v>3.3040966006719144</v>
      </c>
      <c r="C99" s="99">
        <v>2.367658880587507</v>
      </c>
      <c r="D99" s="99">
        <v>2.4740067963944727</v>
      </c>
      <c r="E99" s="99">
        <v>2.7307169209586357</v>
      </c>
      <c r="F99" s="99">
        <v>2.7384415239455162</v>
      </c>
      <c r="G99" s="99">
        <v>3.3429652419559259</v>
      </c>
      <c r="H99" s="99">
        <v>3.2314976072232899</v>
      </c>
      <c r="I99" s="99">
        <v>3.2823119311023756</v>
      </c>
      <c r="J99" s="99">
        <v>3.1024977824067883</v>
      </c>
      <c r="K99" s="99">
        <v>3.2393021813156606</v>
      </c>
      <c r="L99" s="99">
        <v>3.3773319130253094</v>
      </c>
      <c r="M99" s="99">
        <v>3.606129839657267</v>
      </c>
      <c r="N99" s="99">
        <v>3.6358926195509778</v>
      </c>
      <c r="O99" s="99">
        <v>3.6745029520018249</v>
      </c>
      <c r="P99" s="99">
        <v>3.6852104748297476</v>
      </c>
      <c r="Q99" s="99">
        <v>3.7190544320866428</v>
      </c>
      <c r="R99" s="99">
        <v>3.6912884982664727</v>
      </c>
      <c r="S99" s="99">
        <v>3.6641989171228415</v>
      </c>
      <c r="T99" s="99">
        <v>3.6130934062379483</v>
      </c>
      <c r="U99" s="99">
        <v>3.527223482957877</v>
      </c>
      <c r="V99" s="99">
        <v>3.4485235572107493</v>
      </c>
      <c r="W99" s="99">
        <v>3.3638539871084867</v>
      </c>
      <c r="DA99" s="63" t="s">
        <v>2839</v>
      </c>
    </row>
    <row r="100" spans="1:105" ht="12" customHeight="1" x14ac:dyDescent="0.25">
      <c r="A100" s="121" t="s">
        <v>54</v>
      </c>
      <c r="B100" s="123">
        <v>1.6908999551873287</v>
      </c>
      <c r="C100" s="123">
        <v>1.6785637319111004</v>
      </c>
      <c r="D100" s="123">
        <v>1.7047389719779058</v>
      </c>
      <c r="E100" s="123">
        <v>1.7673851426749596</v>
      </c>
      <c r="F100" s="123">
        <v>1.8436745608898286</v>
      </c>
      <c r="G100" s="123">
        <v>1.9278891003432383</v>
      </c>
      <c r="H100" s="123">
        <v>1.9791407540334871</v>
      </c>
      <c r="I100" s="123">
        <v>1.9679323079492814</v>
      </c>
      <c r="J100" s="123">
        <v>1.8804134593170108</v>
      </c>
      <c r="K100" s="123">
        <v>2.0735662698302919</v>
      </c>
      <c r="L100" s="123">
        <v>2.2311526884893205</v>
      </c>
      <c r="M100" s="123">
        <v>2.2418170514299876</v>
      </c>
      <c r="N100" s="123">
        <v>2.2957315717765652</v>
      </c>
      <c r="O100" s="123">
        <v>2.523819012471058</v>
      </c>
      <c r="P100" s="123">
        <v>2.5185482220531337</v>
      </c>
      <c r="Q100" s="123">
        <v>2.7269004007486979</v>
      </c>
      <c r="R100" s="123">
        <v>2.7191697479038188</v>
      </c>
      <c r="S100" s="123">
        <v>2.9230041353817358</v>
      </c>
      <c r="T100" s="123">
        <v>3.0551232134465551</v>
      </c>
      <c r="U100" s="123">
        <v>3.0167318560719281</v>
      </c>
      <c r="V100" s="123">
        <v>3.0050713964413482</v>
      </c>
      <c r="W100" s="123">
        <v>2.997613663934541</v>
      </c>
      <c r="DA100" s="130" t="s">
        <v>2840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2841</v>
      </c>
    </row>
    <row r="102" spans="1:105" ht="12" customHeight="1" x14ac:dyDescent="0.25">
      <c r="A102" s="97" t="s">
        <v>50</v>
      </c>
      <c r="B102" s="99">
        <v>0</v>
      </c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DA102" s="63" t="s">
        <v>2842</v>
      </c>
    </row>
    <row r="103" spans="1:105" ht="12" customHeight="1" x14ac:dyDescent="0.25">
      <c r="A103" s="109" t="s">
        <v>120</v>
      </c>
      <c r="B103" s="110">
        <v>1.6908999551873287</v>
      </c>
      <c r="C103" s="110">
        <v>1.6785637319111004</v>
      </c>
      <c r="D103" s="110">
        <v>1.7047389719779058</v>
      </c>
      <c r="E103" s="110">
        <v>1.7673851426749596</v>
      </c>
      <c r="F103" s="110">
        <v>1.8436745608898286</v>
      </c>
      <c r="G103" s="110">
        <v>1.9278891003432383</v>
      </c>
      <c r="H103" s="110">
        <v>1.9791407540334871</v>
      </c>
      <c r="I103" s="110">
        <v>1.9679323079492814</v>
      </c>
      <c r="J103" s="110">
        <v>1.8804134593170108</v>
      </c>
      <c r="K103" s="110">
        <v>2.0735662698302919</v>
      </c>
      <c r="L103" s="110">
        <v>2.2311526884893205</v>
      </c>
      <c r="M103" s="110">
        <v>2.2418170514299876</v>
      </c>
      <c r="N103" s="110">
        <v>2.2957315717765652</v>
      </c>
      <c r="O103" s="110">
        <v>2.523819012471058</v>
      </c>
      <c r="P103" s="110">
        <v>2.5185482220531337</v>
      </c>
      <c r="Q103" s="110">
        <v>2.7269004007486979</v>
      </c>
      <c r="R103" s="110">
        <v>2.7191697479038188</v>
      </c>
      <c r="S103" s="110">
        <v>2.9230041353817358</v>
      </c>
      <c r="T103" s="110">
        <v>3.0551232134465551</v>
      </c>
      <c r="U103" s="110">
        <v>3.0167318560719281</v>
      </c>
      <c r="V103" s="110">
        <v>3.0050713964413482</v>
      </c>
      <c r="W103" s="110">
        <v>2.997613663934541</v>
      </c>
      <c r="DA103" s="60" t="s">
        <v>2843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2844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2845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2846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2847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2848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DA110" s="63" t="s">
        <v>2849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2850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2851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2852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2853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2854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2855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2856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2857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2858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2859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2860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2861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164.98462863017082</v>
      </c>
      <c r="C124" s="118">
        <f t="shared" si="42"/>
        <v>179.81177735551699</v>
      </c>
      <c r="D124" s="118">
        <f t="shared" si="42"/>
        <v>177.72702152957052</v>
      </c>
      <c r="E124" s="118">
        <f t="shared" si="42"/>
        <v>178.93836506606112</v>
      </c>
      <c r="F124" s="118">
        <f t="shared" si="42"/>
        <v>179.51072381323007</v>
      </c>
      <c r="G124" s="118">
        <f t="shared" si="42"/>
        <v>191.70055559328526</v>
      </c>
      <c r="H124" s="118">
        <f t="shared" si="42"/>
        <v>196.55661472690639</v>
      </c>
      <c r="I124" s="118">
        <f t="shared" si="42"/>
        <v>195.5977440136395</v>
      </c>
      <c r="J124" s="118">
        <f t="shared" si="42"/>
        <v>181.53580212133141</v>
      </c>
      <c r="K124" s="118">
        <f t="shared" si="42"/>
        <v>186.72795155930291</v>
      </c>
      <c r="L124" s="118">
        <f t="shared" si="42"/>
        <v>246.10654522666195</v>
      </c>
      <c r="M124" s="118">
        <f t="shared" si="42"/>
        <v>201.57907228193773</v>
      </c>
      <c r="N124" s="118">
        <f t="shared" si="42"/>
        <v>223.04699632242534</v>
      </c>
      <c r="O124" s="118">
        <f t="shared" si="42"/>
        <v>216.5291541551866</v>
      </c>
      <c r="P124" s="118">
        <f t="shared" si="42"/>
        <v>199.36995040920823</v>
      </c>
      <c r="Q124" s="118">
        <f t="shared" si="42"/>
        <v>201.04142558897661</v>
      </c>
      <c r="R124" s="118">
        <f t="shared" ref="R124:V124" si="43">R125+R128+R130+R139</f>
        <v>211.25184293519007</v>
      </c>
      <c r="S124" s="118">
        <f t="shared" si="43"/>
        <v>210.0474897977123</v>
      </c>
      <c r="T124" s="118">
        <f t="shared" si="43"/>
        <v>205.0802947991817</v>
      </c>
      <c r="U124" s="118">
        <f t="shared" si="43"/>
        <v>201.65408658826559</v>
      </c>
      <c r="V124" s="118">
        <f t="shared" si="43"/>
        <v>188.7556011666654</v>
      </c>
      <c r="W124" s="118">
        <f t="shared" ref="W124" si="44">W125+W128+W130+W139</f>
        <v>212.29038015074516</v>
      </c>
      <c r="DA124" s="129" t="s">
        <v>2862</v>
      </c>
    </row>
    <row r="125" spans="1:105" ht="12.95" customHeight="1" x14ac:dyDescent="0.25">
      <c r="A125" s="121" t="s">
        <v>57</v>
      </c>
      <c r="B125" s="123">
        <f t="shared" ref="B125:Q125" si="45">SUM(B126:B127)</f>
        <v>152.86097652936598</v>
      </c>
      <c r="C125" s="123">
        <f t="shared" si="45"/>
        <v>167.6513381518121</v>
      </c>
      <c r="D125" s="123">
        <f t="shared" si="45"/>
        <v>165.66924657161161</v>
      </c>
      <c r="E125" s="123">
        <f t="shared" si="45"/>
        <v>166.91468697983137</v>
      </c>
      <c r="F125" s="123">
        <f t="shared" si="45"/>
        <v>166.97736670354928</v>
      </c>
      <c r="G125" s="123">
        <f t="shared" si="45"/>
        <v>179.19583958476474</v>
      </c>
      <c r="H125" s="123">
        <f t="shared" si="45"/>
        <v>183.84284822511577</v>
      </c>
      <c r="I125" s="123">
        <f t="shared" si="45"/>
        <v>182.81128490798551</v>
      </c>
      <c r="J125" s="123">
        <f t="shared" si="45"/>
        <v>169.43606560408685</v>
      </c>
      <c r="K125" s="123">
        <f t="shared" si="45"/>
        <v>173.66000123363628</v>
      </c>
      <c r="L125" s="123">
        <f t="shared" si="45"/>
        <v>232.82077593419422</v>
      </c>
      <c r="M125" s="123">
        <f t="shared" si="45"/>
        <v>189.03689675984216</v>
      </c>
      <c r="N125" s="123">
        <f t="shared" si="45"/>
        <v>209.83639937572875</v>
      </c>
      <c r="O125" s="123">
        <f t="shared" si="45"/>
        <v>202.02131381826641</v>
      </c>
      <c r="P125" s="123">
        <f t="shared" si="45"/>
        <v>184.90394544906715</v>
      </c>
      <c r="Q125" s="123">
        <f t="shared" si="45"/>
        <v>185.33059657594538</v>
      </c>
      <c r="R125" s="123">
        <f t="shared" ref="R125:V125" si="46">SUM(R126:R127)</f>
        <v>194.65361569030901</v>
      </c>
      <c r="S125" s="123">
        <f t="shared" si="46"/>
        <v>194.17257611534825</v>
      </c>
      <c r="T125" s="123">
        <f t="shared" si="46"/>
        <v>188.2285928404728</v>
      </c>
      <c r="U125" s="123">
        <f t="shared" si="46"/>
        <v>184.59965220480555</v>
      </c>
      <c r="V125" s="123">
        <f t="shared" si="46"/>
        <v>172.78444776105718</v>
      </c>
      <c r="W125" s="123">
        <f t="shared" ref="W125" si="47">SUM(W126:W127)</f>
        <v>194.70370366367305</v>
      </c>
      <c r="DA125" s="130" t="s">
        <v>2863</v>
      </c>
    </row>
    <row r="126" spans="1:105" ht="12" customHeight="1" x14ac:dyDescent="0.25">
      <c r="A126" s="97" t="s">
        <v>203</v>
      </c>
      <c r="B126" s="99">
        <v>152.32019506578601</v>
      </c>
      <c r="C126" s="99">
        <v>167.07152033843312</v>
      </c>
      <c r="D126" s="99">
        <v>165.11012342032626</v>
      </c>
      <c r="E126" s="99">
        <v>166.36297148618965</v>
      </c>
      <c r="F126" s="99">
        <v>166.44117212890509</v>
      </c>
      <c r="G126" s="99">
        <v>178.6243908898243</v>
      </c>
      <c r="H126" s="99">
        <v>183.27162783659656</v>
      </c>
      <c r="I126" s="99">
        <v>182.25393848054151</v>
      </c>
      <c r="J126" s="99">
        <v>168.92486859086435</v>
      </c>
      <c r="K126" s="99">
        <v>173.14412156103342</v>
      </c>
      <c r="L126" s="99">
        <v>232.13165382293869</v>
      </c>
      <c r="M126" s="99">
        <v>188.4896808446895</v>
      </c>
      <c r="N126" s="99">
        <v>209.23103973624731</v>
      </c>
      <c r="O126" s="99">
        <v>201.45027972672659</v>
      </c>
      <c r="P126" s="99">
        <v>184.38849963945282</v>
      </c>
      <c r="Q126" s="99">
        <v>184.81611993517797</v>
      </c>
      <c r="R126" s="99">
        <v>194.11284565997877</v>
      </c>
      <c r="S126" s="99">
        <v>193.63450613031574</v>
      </c>
      <c r="T126" s="99">
        <v>187.70801639747361</v>
      </c>
      <c r="U126" s="99">
        <v>184.08878237760587</v>
      </c>
      <c r="V126" s="99">
        <v>172.31131327684514</v>
      </c>
      <c r="W126" s="99">
        <v>194.1665585688751</v>
      </c>
      <c r="DA126" s="63" t="s">
        <v>2864</v>
      </c>
    </row>
    <row r="127" spans="1:105" ht="12" customHeight="1" x14ac:dyDescent="0.25">
      <c r="A127" s="97" t="s">
        <v>53</v>
      </c>
      <c r="B127" s="99">
        <v>0.54078146357997992</v>
      </c>
      <c r="C127" s="99">
        <v>0.57981781337899363</v>
      </c>
      <c r="D127" s="99">
        <v>0.55912315128533929</v>
      </c>
      <c r="E127" s="99">
        <v>0.55171549364171479</v>
      </c>
      <c r="F127" s="99">
        <v>0.53619457464417619</v>
      </c>
      <c r="G127" s="99">
        <v>0.57144869494043549</v>
      </c>
      <c r="H127" s="99">
        <v>0.57122038851919732</v>
      </c>
      <c r="I127" s="99">
        <v>0.55734642744401475</v>
      </c>
      <c r="J127" s="99">
        <v>0.51119701322248912</v>
      </c>
      <c r="K127" s="99">
        <v>0.51587967260285961</v>
      </c>
      <c r="L127" s="99">
        <v>0.68912211125552592</v>
      </c>
      <c r="M127" s="99">
        <v>0.54721591515267554</v>
      </c>
      <c r="N127" s="99">
        <v>0.60535963948144311</v>
      </c>
      <c r="O127" s="99">
        <v>0.57103409153982054</v>
      </c>
      <c r="P127" s="99">
        <v>0.51544580961432851</v>
      </c>
      <c r="Q127" s="99">
        <v>0.51447664076741362</v>
      </c>
      <c r="R127" s="99">
        <v>0.54077003033024573</v>
      </c>
      <c r="S127" s="99">
        <v>0.53806998503250414</v>
      </c>
      <c r="T127" s="99">
        <v>0.52057644299918693</v>
      </c>
      <c r="U127" s="99">
        <v>0.51086982719969221</v>
      </c>
      <c r="V127" s="99">
        <v>0.47313448421203247</v>
      </c>
      <c r="W127" s="99">
        <v>0.53714509479795514</v>
      </c>
      <c r="DA127" s="63" t="s">
        <v>2865</v>
      </c>
    </row>
    <row r="128" spans="1:105" ht="12.95" customHeight="1" x14ac:dyDescent="0.25">
      <c r="A128" s="121" t="s">
        <v>92</v>
      </c>
      <c r="B128" s="123">
        <f t="shared" ref="B128:W128" si="48">B129</f>
        <v>3.7138913294120527E-3</v>
      </c>
      <c r="C128" s="123">
        <f t="shared" si="48"/>
        <v>3.7448087062527573E-3</v>
      </c>
      <c r="D128" s="123">
        <f t="shared" si="48"/>
        <v>3.7747949667196637E-3</v>
      </c>
      <c r="E128" s="123">
        <f t="shared" si="48"/>
        <v>3.7547073762566516E-3</v>
      </c>
      <c r="F128" s="123">
        <f t="shared" si="48"/>
        <v>3.6604435239676902E-3</v>
      </c>
      <c r="G128" s="123">
        <f t="shared" si="48"/>
        <v>3.7849278485649288E-3</v>
      </c>
      <c r="H128" s="123">
        <f t="shared" si="48"/>
        <v>3.8642494764763191E-3</v>
      </c>
      <c r="I128" s="123">
        <f t="shared" si="48"/>
        <v>3.9079668329490324E-3</v>
      </c>
      <c r="J128" s="123">
        <f t="shared" si="48"/>
        <v>3.921684740510115E-3</v>
      </c>
      <c r="K128" s="123">
        <f t="shared" si="48"/>
        <v>4.2523201666657077E-3</v>
      </c>
      <c r="L128" s="123">
        <f t="shared" si="48"/>
        <v>5.3374391732812282E-3</v>
      </c>
      <c r="M128" s="123">
        <f t="shared" si="48"/>
        <v>5.4469816848864072E-3</v>
      </c>
      <c r="N128" s="123">
        <f t="shared" si="48"/>
        <v>5.9725346983224882E-3</v>
      </c>
      <c r="O128" s="123">
        <f t="shared" si="48"/>
        <v>6.5583985311096406E-3</v>
      </c>
      <c r="P128" s="123">
        <f t="shared" si="48"/>
        <v>7.820261981177962E-3</v>
      </c>
      <c r="Q128" s="123">
        <f t="shared" si="48"/>
        <v>7.870560004225053E-3</v>
      </c>
      <c r="R128" s="123">
        <f t="shared" si="48"/>
        <v>8.0732391814329046E-3</v>
      </c>
      <c r="S128" s="123">
        <f t="shared" si="48"/>
        <v>8.4930865166685104E-3</v>
      </c>
      <c r="T128" s="123">
        <f t="shared" si="48"/>
        <v>9.2949384338723001E-3</v>
      </c>
      <c r="U128" s="123">
        <f t="shared" si="48"/>
        <v>9.6358324767033005E-3</v>
      </c>
      <c r="V128" s="123">
        <f t="shared" si="48"/>
        <v>1.0335818749604035E-2</v>
      </c>
      <c r="W128" s="123">
        <f t="shared" si="48"/>
        <v>1.0682564992540902E-2</v>
      </c>
      <c r="DA128" s="130" t="s">
        <v>2866</v>
      </c>
    </row>
    <row r="129" spans="1:105" ht="12" customHeight="1" x14ac:dyDescent="0.25">
      <c r="A129" s="97" t="s">
        <v>53</v>
      </c>
      <c r="B129" s="99">
        <f>RES_hhdet_fech!B129/RES_summary!B$19</f>
        <v>3.7138913294120527E-3</v>
      </c>
      <c r="C129" s="99">
        <f>RES_hhdet_fech!C129/RES_summary!C$19</f>
        <v>3.7448087062527573E-3</v>
      </c>
      <c r="D129" s="99">
        <f>RES_hhdet_fech!D129/RES_summary!D$19</f>
        <v>3.7747949667196637E-3</v>
      </c>
      <c r="E129" s="99">
        <f>RES_hhdet_fech!E129/RES_summary!E$19</f>
        <v>3.7547073762566516E-3</v>
      </c>
      <c r="F129" s="99">
        <f>RES_hhdet_fech!F129/RES_summary!F$19</f>
        <v>3.6604435239676902E-3</v>
      </c>
      <c r="G129" s="99">
        <f>RES_hhdet_fech!G129/RES_summary!G$19</f>
        <v>3.7849278485649288E-3</v>
      </c>
      <c r="H129" s="99">
        <f>RES_hhdet_fech!H129/RES_summary!H$19</f>
        <v>3.8642494764763191E-3</v>
      </c>
      <c r="I129" s="99">
        <f>RES_hhdet_fech!I129/RES_summary!I$19</f>
        <v>3.9079668329490324E-3</v>
      </c>
      <c r="J129" s="99">
        <f>RES_hhdet_fech!J129/RES_summary!J$19</f>
        <v>3.921684740510115E-3</v>
      </c>
      <c r="K129" s="99">
        <f>RES_hhdet_fech!K129/RES_summary!K$19</f>
        <v>4.2523201666657077E-3</v>
      </c>
      <c r="L129" s="99">
        <f>RES_hhdet_fech!L129/RES_summary!L$19</f>
        <v>5.3374391732812282E-3</v>
      </c>
      <c r="M129" s="99">
        <f>RES_hhdet_fech!M129/RES_summary!M$19</f>
        <v>5.4469816848864072E-3</v>
      </c>
      <c r="N129" s="99">
        <f>RES_hhdet_fech!N129/RES_summary!N$19</f>
        <v>5.9725346983224882E-3</v>
      </c>
      <c r="O129" s="99">
        <f>RES_hhdet_fech!O129/RES_summary!O$19</f>
        <v>6.5583985311096406E-3</v>
      </c>
      <c r="P129" s="99">
        <f>RES_hhdet_fech!P129/RES_summary!P$19</f>
        <v>7.820261981177962E-3</v>
      </c>
      <c r="Q129" s="99">
        <f>RES_hhdet_fech!Q129/RES_summary!Q$19</f>
        <v>7.870560004225053E-3</v>
      </c>
      <c r="R129" s="99">
        <f>RES_hhdet_fech!R129/RES_summary!R$19</f>
        <v>8.0732391814329046E-3</v>
      </c>
      <c r="S129" s="99">
        <f>RES_hhdet_fech!S129/RES_summary!S$19</f>
        <v>8.4930865166685104E-3</v>
      </c>
      <c r="T129" s="99">
        <f>RES_hhdet_fech!T129/RES_summary!T$19</f>
        <v>9.2949384338723001E-3</v>
      </c>
      <c r="U129" s="99">
        <f>RES_hhdet_fech!U129/RES_summary!U$19</f>
        <v>9.6358324767033005E-3</v>
      </c>
      <c r="V129" s="99">
        <f>RES_hhdet_fech!V129/RES_summary!V$19</f>
        <v>1.0335818749604035E-2</v>
      </c>
      <c r="W129" s="99">
        <f>RES_hhdet_fech!W129/RES_summary!W$19</f>
        <v>1.0682564992540902E-2</v>
      </c>
      <c r="DA129" s="63" t="s">
        <v>2867</v>
      </c>
    </row>
    <row r="130" spans="1:105" ht="12" customHeight="1" x14ac:dyDescent="0.25">
      <c r="A130" s="121" t="s">
        <v>55</v>
      </c>
      <c r="B130" s="123">
        <v>10.42903825428809</v>
      </c>
      <c r="C130" s="123">
        <v>10.480531823344942</v>
      </c>
      <c r="D130" s="123">
        <v>10.351541712595568</v>
      </c>
      <c r="E130" s="123">
        <v>10.254379175365598</v>
      </c>
      <c r="F130" s="123">
        <v>10.687086715325163</v>
      </c>
      <c r="G130" s="123">
        <v>10.572570078498675</v>
      </c>
      <c r="H130" s="123">
        <v>10.729571502392835</v>
      </c>
      <c r="I130" s="123">
        <v>10.813326841129671</v>
      </c>
      <c r="J130" s="123">
        <v>10.215136522210626</v>
      </c>
      <c r="K130" s="123">
        <v>10.990016738199557</v>
      </c>
      <c r="L130" s="123">
        <v>11.04716099595249</v>
      </c>
      <c r="M130" s="123">
        <v>10.289641506419578</v>
      </c>
      <c r="N130" s="123">
        <v>10.904290720580416</v>
      </c>
      <c r="O130" s="123">
        <v>11.97537840359443</v>
      </c>
      <c r="P130" s="123">
        <v>11.941750105183205</v>
      </c>
      <c r="Q130" s="123">
        <v>12.98345907162682</v>
      </c>
      <c r="R130" s="123">
        <v>13.884247841356244</v>
      </c>
      <c r="S130" s="123">
        <v>12.957224795936238</v>
      </c>
      <c r="T130" s="123">
        <v>13.789120366296386</v>
      </c>
      <c r="U130" s="123">
        <v>14.010227982596957</v>
      </c>
      <c r="V130" s="123">
        <v>12.932106364543662</v>
      </c>
      <c r="W130" s="123">
        <v>14.56441352497882</v>
      </c>
      <c r="DA130" s="130" t="s">
        <v>2868</v>
      </c>
    </row>
    <row r="131" spans="1:105" ht="12" customHeight="1" x14ac:dyDescent="0.25">
      <c r="A131" s="97" t="s">
        <v>128</v>
      </c>
      <c r="B131" s="99">
        <v>10.334978268501912</v>
      </c>
      <c r="C131" s="99">
        <v>10.400625224162329</v>
      </c>
      <c r="D131" s="99">
        <v>10.270663226440469</v>
      </c>
      <c r="E131" s="99">
        <v>10.155598379723893</v>
      </c>
      <c r="F131" s="99">
        <v>10.576744608322414</v>
      </c>
      <c r="G131" s="99">
        <v>10.480850182493398</v>
      </c>
      <c r="H131" s="99">
        <v>10.68431700912876</v>
      </c>
      <c r="I131" s="99">
        <v>10.798359368871134</v>
      </c>
      <c r="J131" s="99">
        <v>10.129799379189249</v>
      </c>
      <c r="K131" s="99">
        <v>10.856322354519838</v>
      </c>
      <c r="L131" s="99">
        <v>10.981457963519921</v>
      </c>
      <c r="M131" s="99">
        <v>10.170060799679533</v>
      </c>
      <c r="N131" s="99">
        <v>10.81035926638422</v>
      </c>
      <c r="O131" s="99">
        <v>11.875813421406612</v>
      </c>
      <c r="P131" s="99">
        <v>11.841976172096135</v>
      </c>
      <c r="Q131" s="99">
        <v>12.884818266359666</v>
      </c>
      <c r="R131" s="99">
        <v>13.799992900964019</v>
      </c>
      <c r="S131" s="99">
        <v>12.898666731985813</v>
      </c>
      <c r="T131" s="99">
        <v>13.720680645292662</v>
      </c>
      <c r="U131" s="99">
        <v>13.95752874196255</v>
      </c>
      <c r="V131" s="99">
        <v>12.859028510258385</v>
      </c>
      <c r="W131" s="99">
        <v>14.517235091075095</v>
      </c>
      <c r="DA131" s="63" t="s">
        <v>2869</v>
      </c>
    </row>
    <row r="132" spans="1:105" ht="12" customHeight="1" x14ac:dyDescent="0.25">
      <c r="A132" s="97" t="s">
        <v>127</v>
      </c>
      <c r="B132" s="99">
        <v>9.397897530686171</v>
      </c>
      <c r="C132" s="99">
        <v>9.6881642834877155</v>
      </c>
      <c r="D132" s="99">
        <v>9.5353518435762989</v>
      </c>
      <c r="E132" s="99">
        <v>9.3810843652586762</v>
      </c>
      <c r="F132" s="99">
        <v>9.7881806510940201</v>
      </c>
      <c r="G132" s="99">
        <v>9.5826238842096672</v>
      </c>
      <c r="H132" s="99">
        <v>9.8280520461580263</v>
      </c>
      <c r="I132" s="99">
        <v>9.8639888619478704</v>
      </c>
      <c r="J132" s="99">
        <v>9.2515401237953885</v>
      </c>
      <c r="K132" s="99">
        <v>9.9575271894670951</v>
      </c>
      <c r="L132" s="99">
        <v>10.061821975244849</v>
      </c>
      <c r="M132" s="99">
        <v>9.3280499118364109</v>
      </c>
      <c r="N132" s="99">
        <v>9.9551071251478174</v>
      </c>
      <c r="O132" s="99">
        <v>11.055513035967575</v>
      </c>
      <c r="P132" s="99">
        <v>11.048219027905059</v>
      </c>
      <c r="Q132" s="99">
        <v>12.112849086167159</v>
      </c>
      <c r="R132" s="99">
        <v>13.090996720703815</v>
      </c>
      <c r="S132" s="99">
        <v>12.216135900848048</v>
      </c>
      <c r="T132" s="99">
        <v>13.098010768131235</v>
      </c>
      <c r="U132" s="99">
        <v>13.327703735417199</v>
      </c>
      <c r="V132" s="99">
        <v>12.279124058197606</v>
      </c>
      <c r="W132" s="99">
        <v>13.889925313141477</v>
      </c>
      <c r="DA132" s="63" t="s">
        <v>2870</v>
      </c>
    </row>
    <row r="133" spans="1:105" ht="12" customHeight="1" x14ac:dyDescent="0.25">
      <c r="A133" s="100" t="s">
        <v>203</v>
      </c>
      <c r="B133" s="102">
        <v>6.2089806555681486</v>
      </c>
      <c r="C133" s="102">
        <v>7.2599264353090502</v>
      </c>
      <c r="D133" s="102">
        <v>7.0182835453087025</v>
      </c>
      <c r="E133" s="102">
        <v>6.6590863051153244</v>
      </c>
      <c r="F133" s="102">
        <v>6.9771481709546546</v>
      </c>
      <c r="G133" s="102">
        <v>6.3146030486093085</v>
      </c>
      <c r="H133" s="102">
        <v>6.6676589997932849</v>
      </c>
      <c r="I133" s="102">
        <v>6.5905078410704521</v>
      </c>
      <c r="J133" s="102">
        <v>6.1213695012708182</v>
      </c>
      <c r="K133" s="102">
        <v>6.6263033043923913</v>
      </c>
      <c r="L133" s="102">
        <v>6.5367049204132677</v>
      </c>
      <c r="M133" s="102">
        <v>5.9654977004296867</v>
      </c>
      <c r="N133" s="102">
        <v>6.3244128313868453</v>
      </c>
      <c r="O133" s="102">
        <v>7.3410168691370918</v>
      </c>
      <c r="P133" s="102">
        <v>7.3540119052524782</v>
      </c>
      <c r="Q133" s="102">
        <v>8.3635515807328265</v>
      </c>
      <c r="R133" s="102">
        <v>9.4129653136652607</v>
      </c>
      <c r="S133" s="102">
        <v>8.5633661472101448</v>
      </c>
      <c r="T133" s="102">
        <v>9.4965653799810905</v>
      </c>
      <c r="U133" s="102">
        <v>9.6991740858114621</v>
      </c>
      <c r="V133" s="102">
        <v>8.8815714232035177</v>
      </c>
      <c r="W133" s="102">
        <v>10.416628560471617</v>
      </c>
      <c r="DA133" s="131" t="s">
        <v>2871</v>
      </c>
    </row>
    <row r="134" spans="1:105" ht="12" customHeight="1" x14ac:dyDescent="0.25">
      <c r="A134" s="103" t="s">
        <v>52</v>
      </c>
      <c r="B134" s="105">
        <v>3.1889168751180219</v>
      </c>
      <c r="C134" s="105">
        <v>2.4282378481786675</v>
      </c>
      <c r="D134" s="105">
        <v>2.5170682982675974</v>
      </c>
      <c r="E134" s="105">
        <v>2.7219980601433491</v>
      </c>
      <c r="F134" s="105">
        <v>2.8110324801393651</v>
      </c>
      <c r="G134" s="105">
        <v>3.2680208356003591</v>
      </c>
      <c r="H134" s="105">
        <v>3.1603930463647432</v>
      </c>
      <c r="I134" s="105">
        <v>3.2734810208774161</v>
      </c>
      <c r="J134" s="105">
        <v>3.1301706225245698</v>
      </c>
      <c r="K134" s="105">
        <v>3.3312238850747034</v>
      </c>
      <c r="L134" s="105">
        <v>3.5251170548315804</v>
      </c>
      <c r="M134" s="105">
        <v>3.3625522114067237</v>
      </c>
      <c r="N134" s="105">
        <v>3.6306942937609716</v>
      </c>
      <c r="O134" s="105">
        <v>3.7144961668304837</v>
      </c>
      <c r="P134" s="105">
        <v>3.6942071226525801</v>
      </c>
      <c r="Q134" s="105">
        <v>3.7492975054343338</v>
      </c>
      <c r="R134" s="105">
        <v>3.6780314070385538</v>
      </c>
      <c r="S134" s="105">
        <v>3.6527697536379042</v>
      </c>
      <c r="T134" s="105">
        <v>3.6014453881501463</v>
      </c>
      <c r="U134" s="105">
        <v>3.6285296496057367</v>
      </c>
      <c r="V134" s="105">
        <v>3.3975526349940881</v>
      </c>
      <c r="W134" s="105">
        <v>3.4732967526698593</v>
      </c>
      <c r="DA134" s="132" t="s">
        <v>2872</v>
      </c>
    </row>
    <row r="135" spans="1:105" ht="12" customHeight="1" x14ac:dyDescent="0.25">
      <c r="A135" s="106" t="s">
        <v>122</v>
      </c>
      <c r="B135" s="102">
        <v>13.511456435663799</v>
      </c>
      <c r="C135" s="102">
        <v>12.696937314503716</v>
      </c>
      <c r="D135" s="102">
        <v>12.614404756093753</v>
      </c>
      <c r="E135" s="102">
        <v>12.666446034345904</v>
      </c>
      <c r="F135" s="102">
        <v>12.728392515501868</v>
      </c>
      <c r="G135" s="102">
        <v>13.154517703902242</v>
      </c>
      <c r="H135" s="102">
        <v>13.426680097643963</v>
      </c>
      <c r="I135" s="102">
        <v>13.364059201433699</v>
      </c>
      <c r="J135" s="102">
        <v>12.229184254816841</v>
      </c>
      <c r="K135" s="102">
        <v>12.887740346119996</v>
      </c>
      <c r="L135" s="102">
        <v>12.861407119418237</v>
      </c>
      <c r="M135" s="102">
        <v>13.399943646076336</v>
      </c>
      <c r="N135" s="102">
        <v>13.395716492490697</v>
      </c>
      <c r="O135" s="102">
        <v>14.60129367916961</v>
      </c>
      <c r="P135" s="102">
        <v>14.583573228111282</v>
      </c>
      <c r="Q135" s="102">
        <v>15.618326979911034</v>
      </c>
      <c r="R135" s="102">
        <v>16.114335376116703</v>
      </c>
      <c r="S135" s="102">
        <v>14.523874654121533</v>
      </c>
      <c r="T135" s="102">
        <v>15.570475652749423</v>
      </c>
      <c r="U135" s="102">
        <v>15.419693430875597</v>
      </c>
      <c r="V135" s="102">
        <v>14.849616542839293</v>
      </c>
      <c r="W135" s="102">
        <v>15.870781196976612</v>
      </c>
      <c r="DA135" s="131" t="s">
        <v>2873</v>
      </c>
    </row>
    <row r="136" spans="1:105" ht="12" customHeight="1" x14ac:dyDescent="0.25">
      <c r="A136" s="107" t="s">
        <v>121</v>
      </c>
      <c r="B136" s="105">
        <v>11.421966034510646</v>
      </c>
      <c r="C136" s="105">
        <v>11.243400471933114</v>
      </c>
      <c r="D136" s="105">
        <v>11.106973815074889</v>
      </c>
      <c r="E136" s="105">
        <v>11.04541768714012</v>
      </c>
      <c r="F136" s="105">
        <v>11.148618278578532</v>
      </c>
      <c r="G136" s="105">
        <v>11.272620561749731</v>
      </c>
      <c r="H136" s="105">
        <v>11.614378124984935</v>
      </c>
      <c r="I136" s="105">
        <v>11.525173806808422</v>
      </c>
      <c r="J136" s="105">
        <v>10.541080489693961</v>
      </c>
      <c r="K136" s="105">
        <v>11.152432854900416</v>
      </c>
      <c r="L136" s="105">
        <v>11.075126022002671</v>
      </c>
      <c r="M136" s="105">
        <v>11.4891043295474</v>
      </c>
      <c r="N136" s="105">
        <v>11.467589155090426</v>
      </c>
      <c r="O136" s="105">
        <v>12.658870285849767</v>
      </c>
      <c r="P136" s="105">
        <v>12.6370044731996</v>
      </c>
      <c r="Q136" s="105">
        <v>13.676519206973495</v>
      </c>
      <c r="R136" s="105">
        <v>14.429912280459076</v>
      </c>
      <c r="S136" s="105">
        <v>13.220713912870711</v>
      </c>
      <c r="T136" s="105">
        <v>14.299290930612727</v>
      </c>
      <c r="U136" s="105">
        <v>14.199397327596722</v>
      </c>
      <c r="V136" s="105">
        <v>13.681890326886062</v>
      </c>
      <c r="W136" s="105">
        <v>14.77523791012085</v>
      </c>
      <c r="DA136" s="132" t="s">
        <v>2874</v>
      </c>
    </row>
    <row r="137" spans="1:105" ht="12" customHeight="1" x14ac:dyDescent="0.25">
      <c r="A137" s="108" t="s">
        <v>53</v>
      </c>
      <c r="B137" s="99">
        <v>8.1178694338387345</v>
      </c>
      <c r="C137" s="99">
        <v>8.8760046302190911</v>
      </c>
      <c r="D137" s="99">
        <v>8.6330897758727474</v>
      </c>
      <c r="E137" s="99">
        <v>8.3151077413586059</v>
      </c>
      <c r="F137" s="99">
        <v>8.4113222455144161</v>
      </c>
      <c r="G137" s="99">
        <v>7.9311748039403849</v>
      </c>
      <c r="H137" s="99">
        <v>8.3839227086369323</v>
      </c>
      <c r="I137" s="99">
        <v>8.2391941922734802</v>
      </c>
      <c r="J137" s="99">
        <v>7.4538025802479035</v>
      </c>
      <c r="K137" s="99">
        <v>7.9267313001254331</v>
      </c>
      <c r="L137" s="99">
        <v>7.7115633828956787</v>
      </c>
      <c r="M137" s="99">
        <v>7.8952639639000051</v>
      </c>
      <c r="N137" s="99">
        <v>7.8412024684258919</v>
      </c>
      <c r="O137" s="99">
        <v>8.991129551826667</v>
      </c>
      <c r="P137" s="99">
        <v>8.9697249588891079</v>
      </c>
      <c r="Q137" s="99">
        <v>9.9762802516976716</v>
      </c>
      <c r="R137" s="99">
        <v>10.77646559438913</v>
      </c>
      <c r="S137" s="99">
        <v>9.5942001636743868</v>
      </c>
      <c r="T137" s="99">
        <v>10.708205765133517</v>
      </c>
      <c r="U137" s="99">
        <v>10.677121297551269</v>
      </c>
      <c r="V137" s="99">
        <v>10.226863213382934</v>
      </c>
      <c r="W137" s="99">
        <v>11.403079836263952</v>
      </c>
      <c r="DA137" s="63" t="s">
        <v>2875</v>
      </c>
    </row>
    <row r="138" spans="1:105" ht="12" customHeight="1" x14ac:dyDescent="0.25">
      <c r="A138" s="108" t="s">
        <v>52</v>
      </c>
      <c r="B138" s="99">
        <v>3.3040966006719135</v>
      </c>
      <c r="C138" s="99">
        <v>2.3673958417140208</v>
      </c>
      <c r="D138" s="99">
        <v>2.4738840392021455</v>
      </c>
      <c r="E138" s="99">
        <v>2.7303099457815128</v>
      </c>
      <c r="F138" s="99">
        <v>2.7372960330641147</v>
      </c>
      <c r="G138" s="99">
        <v>3.3414457578093471</v>
      </c>
      <c r="H138" s="99">
        <v>3.2304554163480019</v>
      </c>
      <c r="I138" s="99">
        <v>3.28597961453494</v>
      </c>
      <c r="J138" s="99">
        <v>3.087277909446057</v>
      </c>
      <c r="K138" s="99">
        <v>3.225701554774985</v>
      </c>
      <c r="L138" s="99">
        <v>3.3635626391069899</v>
      </c>
      <c r="M138" s="99">
        <v>3.5938403656473916</v>
      </c>
      <c r="N138" s="99">
        <v>3.626386686664532</v>
      </c>
      <c r="O138" s="99">
        <v>3.6677407340231003</v>
      </c>
      <c r="P138" s="99">
        <v>3.6672795143104926</v>
      </c>
      <c r="Q138" s="99">
        <v>3.7002389552758235</v>
      </c>
      <c r="R138" s="99">
        <v>3.6534466860699468</v>
      </c>
      <c r="S138" s="99">
        <v>3.6265137491963229</v>
      </c>
      <c r="T138" s="99">
        <v>3.5910851654792109</v>
      </c>
      <c r="U138" s="99">
        <v>3.5222760300454539</v>
      </c>
      <c r="V138" s="99">
        <v>3.4550271135031259</v>
      </c>
      <c r="W138" s="99">
        <v>3.3721580738568986</v>
      </c>
      <c r="DA138" s="63" t="s">
        <v>2876</v>
      </c>
    </row>
    <row r="139" spans="1:105" ht="12" customHeight="1" x14ac:dyDescent="0.25">
      <c r="A139" s="121" t="s">
        <v>54</v>
      </c>
      <c r="B139" s="123">
        <v>1.6908999551873292</v>
      </c>
      <c r="C139" s="123">
        <v>1.6761625716537076</v>
      </c>
      <c r="D139" s="123">
        <v>1.7024584503966098</v>
      </c>
      <c r="E139" s="123">
        <v>1.7655442034879185</v>
      </c>
      <c r="F139" s="123">
        <v>1.8426099508316633</v>
      </c>
      <c r="G139" s="123">
        <v>1.9283610021732869</v>
      </c>
      <c r="H139" s="123">
        <v>1.9803307499213028</v>
      </c>
      <c r="I139" s="123">
        <v>1.9692242976913654</v>
      </c>
      <c r="J139" s="123">
        <v>1.8806783102934255</v>
      </c>
      <c r="K139" s="123">
        <v>2.073681267300405</v>
      </c>
      <c r="L139" s="123">
        <v>2.2332708573419722</v>
      </c>
      <c r="M139" s="123">
        <v>2.2470870339911184</v>
      </c>
      <c r="N139" s="123">
        <v>2.3003336914178707</v>
      </c>
      <c r="O139" s="123">
        <v>2.5259035347946708</v>
      </c>
      <c r="P139" s="123">
        <v>2.5164345929766867</v>
      </c>
      <c r="Q139" s="123">
        <v>2.7194993814002055</v>
      </c>
      <c r="R139" s="123">
        <v>2.7059061643433586</v>
      </c>
      <c r="S139" s="123">
        <v>2.9091957999111457</v>
      </c>
      <c r="T139" s="123">
        <v>3.0532866539786636</v>
      </c>
      <c r="U139" s="123">
        <v>3.0345705683863988</v>
      </c>
      <c r="V139" s="123">
        <v>3.0287112223149406</v>
      </c>
      <c r="W139" s="123">
        <v>3.0115803971007491</v>
      </c>
      <c r="DA139" s="130" t="s">
        <v>2877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2878</v>
      </c>
    </row>
    <row r="141" spans="1:105" ht="12" customHeight="1" x14ac:dyDescent="0.25">
      <c r="A141" s="109" t="s">
        <v>120</v>
      </c>
      <c r="B141" s="110">
        <v>1.6908999551873292</v>
      </c>
      <c r="C141" s="110">
        <v>1.6761625716537076</v>
      </c>
      <c r="D141" s="110">
        <v>1.7024584503966098</v>
      </c>
      <c r="E141" s="110">
        <v>1.7655442034879185</v>
      </c>
      <c r="F141" s="110">
        <v>1.8426099508316633</v>
      </c>
      <c r="G141" s="110">
        <v>1.9283610021732869</v>
      </c>
      <c r="H141" s="110">
        <v>1.9803307499213028</v>
      </c>
      <c r="I141" s="110">
        <v>1.9692242976913654</v>
      </c>
      <c r="J141" s="110">
        <v>1.8806783102934255</v>
      </c>
      <c r="K141" s="110">
        <v>2.073681267300405</v>
      </c>
      <c r="L141" s="110">
        <v>2.2332708573419722</v>
      </c>
      <c r="M141" s="110">
        <v>2.2470870339911184</v>
      </c>
      <c r="N141" s="110">
        <v>2.3003336914178707</v>
      </c>
      <c r="O141" s="110">
        <v>2.5259035347946708</v>
      </c>
      <c r="P141" s="110">
        <v>2.5164345929766867</v>
      </c>
      <c r="Q141" s="110">
        <v>2.7194993814002055</v>
      </c>
      <c r="R141" s="110">
        <v>2.7059061643433586</v>
      </c>
      <c r="S141" s="110">
        <v>2.9091957999111457</v>
      </c>
      <c r="T141" s="110">
        <v>3.0532866539786636</v>
      </c>
      <c r="U141" s="110">
        <v>3.0345705683863988</v>
      </c>
      <c r="V141" s="110">
        <v>3.0287112223149406</v>
      </c>
      <c r="W141" s="110">
        <v>3.0115803971007491</v>
      </c>
      <c r="DA141" s="60" t="s">
        <v>2879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100.28657237134998</v>
      </c>
      <c r="C143" s="118">
        <f t="shared" si="49"/>
        <v>107.47744344756366</v>
      </c>
      <c r="D143" s="118">
        <f t="shared" si="49"/>
        <v>105.65702030321431</v>
      </c>
      <c r="E143" s="118">
        <f t="shared" si="49"/>
        <v>106.63022909939427</v>
      </c>
      <c r="F143" s="118">
        <f t="shared" si="49"/>
        <v>103.0379028390779</v>
      </c>
      <c r="G143" s="118">
        <f t="shared" si="49"/>
        <v>109.43921446533255</v>
      </c>
      <c r="H143" s="118">
        <f t="shared" si="49"/>
        <v>105.76464603230968</v>
      </c>
      <c r="I143" s="118">
        <f t="shared" si="49"/>
        <v>98.676183786516319</v>
      </c>
      <c r="J143" s="118">
        <f t="shared" si="49"/>
        <v>94.182845254840601</v>
      </c>
      <c r="K143" s="118">
        <f t="shared" si="49"/>
        <v>95.56726796962046</v>
      </c>
      <c r="L143" s="118">
        <f t="shared" si="49"/>
        <v>113.12458112098469</v>
      </c>
      <c r="M143" s="118">
        <f t="shared" si="49"/>
        <v>103.79680947478974</v>
      </c>
      <c r="N143" s="118">
        <f t="shared" si="49"/>
        <v>100.61144515659932</v>
      </c>
      <c r="O143" s="118">
        <f t="shared" si="49"/>
        <v>94.078841528538135</v>
      </c>
      <c r="P143" s="118">
        <f t="shared" si="49"/>
        <v>88.088411103065511</v>
      </c>
      <c r="Q143" s="118">
        <f t="shared" si="49"/>
        <v>84.179694163594561</v>
      </c>
      <c r="R143" s="118">
        <f t="shared" ref="R143:V143" si="50">R144+R146+R148+R157</f>
        <v>88.703253110571353</v>
      </c>
      <c r="S143" s="118">
        <f t="shared" si="50"/>
        <v>81.978751733988062</v>
      </c>
      <c r="T143" s="118">
        <f t="shared" si="50"/>
        <v>76.756456580874627</v>
      </c>
      <c r="U143" s="118">
        <f t="shared" si="50"/>
        <v>70.474552705054975</v>
      </c>
      <c r="V143" s="118">
        <f t="shared" si="50"/>
        <v>68.538344199032764</v>
      </c>
      <c r="W143" s="118">
        <f t="shared" ref="W143" si="51">W144+W146+W148+W157</f>
        <v>67.354528037199614</v>
      </c>
      <c r="DA143" s="129" t="s">
        <v>2880</v>
      </c>
    </row>
    <row r="144" spans="1:105" ht="12.95" customHeight="1" x14ac:dyDescent="0.25">
      <c r="A144" s="121" t="s">
        <v>57</v>
      </c>
      <c r="B144" s="123">
        <f t="shared" ref="B144:W144" si="52">B145</f>
        <v>85.243405661145786</v>
      </c>
      <c r="C144" s="123">
        <f t="shared" si="52"/>
        <v>93.182445655768745</v>
      </c>
      <c r="D144" s="123">
        <f t="shared" si="52"/>
        <v>91.495163353171733</v>
      </c>
      <c r="E144" s="123">
        <f t="shared" si="52"/>
        <v>92.348593212685813</v>
      </c>
      <c r="F144" s="123">
        <f t="shared" si="52"/>
        <v>88.576107332197225</v>
      </c>
      <c r="G144" s="123">
        <f t="shared" si="52"/>
        <v>94.427543117183049</v>
      </c>
      <c r="H144" s="123">
        <f t="shared" si="52"/>
        <v>90.458607135479411</v>
      </c>
      <c r="I144" s="123">
        <f t="shared" si="52"/>
        <v>83.575497448903448</v>
      </c>
      <c r="J144" s="123">
        <f t="shared" si="52"/>
        <v>80.128703646896568</v>
      </c>
      <c r="K144" s="123">
        <f t="shared" si="52"/>
        <v>80.666211019428786</v>
      </c>
      <c r="L144" s="123">
        <f t="shared" si="52"/>
        <v>98.111207354077891</v>
      </c>
      <c r="M144" s="123">
        <f t="shared" si="52"/>
        <v>88.308855561169679</v>
      </c>
      <c r="N144" s="123">
        <f t="shared" si="52"/>
        <v>85.15433512840309</v>
      </c>
      <c r="O144" s="123">
        <f t="shared" si="52"/>
        <v>77.286906898023915</v>
      </c>
      <c r="P144" s="123">
        <f t="shared" si="52"/>
        <v>71.313713417972153</v>
      </c>
      <c r="Q144" s="123">
        <f t="shared" si="52"/>
        <v>66.166336541630301</v>
      </c>
      <c r="R144" s="123">
        <f t="shared" si="52"/>
        <v>69.6023718127107</v>
      </c>
      <c r="S144" s="123">
        <f t="shared" si="52"/>
        <v>63.927045091205308</v>
      </c>
      <c r="T144" s="123">
        <f t="shared" si="52"/>
        <v>57.809752593588456</v>
      </c>
      <c r="U144" s="123">
        <f t="shared" si="52"/>
        <v>51.945027552546549</v>
      </c>
      <c r="V144" s="123">
        <f t="shared" si="52"/>
        <v>50.765042406501436</v>
      </c>
      <c r="W144" s="123">
        <f t="shared" si="52"/>
        <v>48.606681591947954</v>
      </c>
      <c r="DA144" s="130" t="s">
        <v>2881</v>
      </c>
    </row>
    <row r="145" spans="1:105" ht="12" customHeight="1" x14ac:dyDescent="0.25">
      <c r="A145" s="97" t="s">
        <v>53</v>
      </c>
      <c r="B145" s="99">
        <v>85.243405661145786</v>
      </c>
      <c r="C145" s="99">
        <v>93.182445655768745</v>
      </c>
      <c r="D145" s="99">
        <v>91.495163353171733</v>
      </c>
      <c r="E145" s="99">
        <v>92.348593212685813</v>
      </c>
      <c r="F145" s="99">
        <v>88.576107332197225</v>
      </c>
      <c r="G145" s="99">
        <v>94.427543117183049</v>
      </c>
      <c r="H145" s="99">
        <v>90.458607135479411</v>
      </c>
      <c r="I145" s="99">
        <v>83.575497448903448</v>
      </c>
      <c r="J145" s="99">
        <v>80.128703646896568</v>
      </c>
      <c r="K145" s="99">
        <v>80.666211019428786</v>
      </c>
      <c r="L145" s="99">
        <v>98.111207354077891</v>
      </c>
      <c r="M145" s="99">
        <v>88.308855561169679</v>
      </c>
      <c r="N145" s="99">
        <v>85.15433512840309</v>
      </c>
      <c r="O145" s="99">
        <v>77.286906898023915</v>
      </c>
      <c r="P145" s="99">
        <v>71.313713417972153</v>
      </c>
      <c r="Q145" s="99">
        <v>66.166336541630301</v>
      </c>
      <c r="R145" s="99">
        <v>69.6023718127107</v>
      </c>
      <c r="S145" s="99">
        <v>63.927045091205308</v>
      </c>
      <c r="T145" s="99">
        <v>57.809752593588456</v>
      </c>
      <c r="U145" s="99">
        <v>51.945027552546549</v>
      </c>
      <c r="V145" s="99">
        <v>50.765042406501436</v>
      </c>
      <c r="W145" s="99">
        <v>48.606681591947954</v>
      </c>
      <c r="DA145" s="63" t="s">
        <v>2882</v>
      </c>
    </row>
    <row r="146" spans="1:105" ht="12.95" customHeight="1" x14ac:dyDescent="0.25">
      <c r="A146" s="121" t="s">
        <v>92</v>
      </c>
      <c r="B146" s="123">
        <f t="shared" ref="B146:W146" si="53">B147</f>
        <v>3.7139270573559389E-2</v>
      </c>
      <c r="C146" s="123">
        <f t="shared" si="53"/>
        <v>3.561475679064955E-2</v>
      </c>
      <c r="D146" s="123">
        <f t="shared" si="53"/>
        <v>3.2886926592359388E-2</v>
      </c>
      <c r="E146" s="123">
        <f t="shared" si="53"/>
        <v>3.3756414747393534E-2</v>
      </c>
      <c r="F146" s="123">
        <f t="shared" si="53"/>
        <v>3.5928383700923612E-2</v>
      </c>
      <c r="G146" s="123">
        <f t="shared" si="53"/>
        <v>4.0296907955175584E-2</v>
      </c>
      <c r="H146" s="123">
        <f t="shared" si="53"/>
        <v>4.445649150563092E-2</v>
      </c>
      <c r="I146" s="123">
        <f t="shared" si="53"/>
        <v>4.7296094140212339E-2</v>
      </c>
      <c r="J146" s="123">
        <f t="shared" si="53"/>
        <v>4.8497701749809718E-2</v>
      </c>
      <c r="K146" s="123">
        <f t="shared" si="53"/>
        <v>4.9873503719677373E-2</v>
      </c>
      <c r="L146" s="123">
        <f t="shared" si="53"/>
        <v>5.491568038659532E-2</v>
      </c>
      <c r="M146" s="123">
        <f t="shared" si="53"/>
        <v>5.1368750839770862E-2</v>
      </c>
      <c r="N146" s="123">
        <f t="shared" si="53"/>
        <v>5.2162874812527966E-2</v>
      </c>
      <c r="O146" s="123">
        <f t="shared" si="53"/>
        <v>5.1586963435009306E-2</v>
      </c>
      <c r="P146" s="123">
        <f t="shared" si="53"/>
        <v>5.8192710302302032E-2</v>
      </c>
      <c r="Q146" s="123">
        <f t="shared" si="53"/>
        <v>5.8130411516676195E-2</v>
      </c>
      <c r="R146" s="123">
        <f t="shared" si="53"/>
        <v>6.0372100931068963E-2</v>
      </c>
      <c r="S146" s="123">
        <f t="shared" si="53"/>
        <v>6.7146821950117258E-2</v>
      </c>
      <c r="T146" s="123">
        <f t="shared" si="53"/>
        <v>7.3766270083434754E-2</v>
      </c>
      <c r="U146" s="123">
        <f t="shared" si="53"/>
        <v>7.9786767107604101E-2</v>
      </c>
      <c r="V146" s="123">
        <f t="shared" si="53"/>
        <v>9.0608590653763657E-2</v>
      </c>
      <c r="W146" s="123">
        <f t="shared" si="53"/>
        <v>9.8709479965387592E-2</v>
      </c>
      <c r="DA146" s="130" t="s">
        <v>2883</v>
      </c>
    </row>
    <row r="147" spans="1:105" ht="12" customHeight="1" x14ac:dyDescent="0.25">
      <c r="A147" s="97" t="s">
        <v>53</v>
      </c>
      <c r="B147" s="99">
        <f>RES_hhdet_fech!B147/RES_summary!B$19</f>
        <v>3.7139270573559389E-2</v>
      </c>
      <c r="C147" s="99">
        <f>RES_hhdet_fech!C147/RES_summary!C$19</f>
        <v>3.561475679064955E-2</v>
      </c>
      <c r="D147" s="99">
        <f>RES_hhdet_fech!D147/RES_summary!D$19</f>
        <v>3.2886926592359388E-2</v>
      </c>
      <c r="E147" s="99">
        <f>RES_hhdet_fech!E147/RES_summary!E$19</f>
        <v>3.3756414747393534E-2</v>
      </c>
      <c r="F147" s="99">
        <f>RES_hhdet_fech!F147/RES_summary!F$19</f>
        <v>3.5928383700923612E-2</v>
      </c>
      <c r="G147" s="99">
        <f>RES_hhdet_fech!G147/RES_summary!G$19</f>
        <v>4.0296907955175584E-2</v>
      </c>
      <c r="H147" s="99">
        <f>RES_hhdet_fech!H147/RES_summary!H$19</f>
        <v>4.445649150563092E-2</v>
      </c>
      <c r="I147" s="99">
        <f>RES_hhdet_fech!I147/RES_summary!I$19</f>
        <v>4.7296094140212339E-2</v>
      </c>
      <c r="J147" s="99">
        <f>RES_hhdet_fech!J147/RES_summary!J$19</f>
        <v>4.8497701749809718E-2</v>
      </c>
      <c r="K147" s="99">
        <f>RES_hhdet_fech!K147/RES_summary!K$19</f>
        <v>4.9873503719677373E-2</v>
      </c>
      <c r="L147" s="99">
        <f>RES_hhdet_fech!L147/RES_summary!L$19</f>
        <v>5.491568038659532E-2</v>
      </c>
      <c r="M147" s="99">
        <f>RES_hhdet_fech!M147/RES_summary!M$19</f>
        <v>5.1368750839770862E-2</v>
      </c>
      <c r="N147" s="99">
        <f>RES_hhdet_fech!N147/RES_summary!N$19</f>
        <v>5.2162874812527966E-2</v>
      </c>
      <c r="O147" s="99">
        <f>RES_hhdet_fech!O147/RES_summary!O$19</f>
        <v>5.1586963435009306E-2</v>
      </c>
      <c r="P147" s="99">
        <f>RES_hhdet_fech!P147/RES_summary!P$19</f>
        <v>5.8192710302302032E-2</v>
      </c>
      <c r="Q147" s="99">
        <f>RES_hhdet_fech!Q147/RES_summary!Q$19</f>
        <v>5.8130411516676195E-2</v>
      </c>
      <c r="R147" s="99">
        <f>RES_hhdet_fech!R147/RES_summary!R$19</f>
        <v>6.0372100931068963E-2</v>
      </c>
      <c r="S147" s="99">
        <f>RES_hhdet_fech!S147/RES_summary!S$19</f>
        <v>6.7146821950117258E-2</v>
      </c>
      <c r="T147" s="99">
        <f>RES_hhdet_fech!T147/RES_summary!T$19</f>
        <v>7.3766270083434754E-2</v>
      </c>
      <c r="U147" s="99">
        <f>RES_hhdet_fech!U147/RES_summary!U$19</f>
        <v>7.9786767107604101E-2</v>
      </c>
      <c r="V147" s="99">
        <f>RES_hhdet_fech!V147/RES_summary!V$19</f>
        <v>9.0608590653763657E-2</v>
      </c>
      <c r="W147" s="99">
        <f>RES_hhdet_fech!W147/RES_summary!W$19</f>
        <v>9.8709479965387592E-2</v>
      </c>
      <c r="DA147" s="63" t="s">
        <v>2884</v>
      </c>
    </row>
    <row r="148" spans="1:105" ht="12" customHeight="1" x14ac:dyDescent="0.25">
      <c r="A148" s="121" t="s">
        <v>55</v>
      </c>
      <c r="B148" s="123">
        <v>13.315127484443291</v>
      </c>
      <c r="C148" s="123">
        <v>12.585279540179492</v>
      </c>
      <c r="D148" s="123">
        <v>12.431512726815244</v>
      </c>
      <c r="E148" s="123">
        <v>12.488464720565329</v>
      </c>
      <c r="F148" s="123">
        <v>12.588993412403811</v>
      </c>
      <c r="G148" s="123">
        <v>13.047807375878955</v>
      </c>
      <c r="H148" s="123">
        <v>13.283219072270027</v>
      </c>
      <c r="I148" s="123">
        <v>13.08475872399926</v>
      </c>
      <c r="J148" s="123">
        <v>12.125036730425217</v>
      </c>
      <c r="K148" s="123">
        <v>12.77732209852433</v>
      </c>
      <c r="L148" s="123">
        <v>12.726052221991587</v>
      </c>
      <c r="M148" s="123">
        <v>13.190861670235135</v>
      </c>
      <c r="N148" s="123">
        <v>13.105056817937776</v>
      </c>
      <c r="O148" s="123">
        <v>14.214690612494362</v>
      </c>
      <c r="P148" s="123">
        <v>14.200061105928</v>
      </c>
      <c r="Q148" s="123">
        <v>15.234404293682458</v>
      </c>
      <c r="R148" s="123">
        <v>16.331523063860644</v>
      </c>
      <c r="S148" s="123">
        <v>15.069739453205434</v>
      </c>
      <c r="T148" s="123">
        <v>15.821632528130145</v>
      </c>
      <c r="U148" s="123">
        <v>15.418410713555668</v>
      </c>
      <c r="V148" s="123">
        <v>14.65753486650277</v>
      </c>
      <c r="W148" s="123">
        <v>15.638110429677438</v>
      </c>
      <c r="DA148" s="130" t="s">
        <v>2885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10.96495360745544</v>
      </c>
      <c r="E149" s="99">
        <v>12.831427938010915</v>
      </c>
      <c r="F149" s="99">
        <v>10.161505634922793</v>
      </c>
      <c r="G149" s="99">
        <v>12.677273159158888</v>
      </c>
      <c r="H149" s="99">
        <v>11.643304849618117</v>
      </c>
      <c r="I149" s="99">
        <v>12.537968251198507</v>
      </c>
      <c r="J149" s="99">
        <v>11.615594992311223</v>
      </c>
      <c r="K149" s="99">
        <v>11.885403584034592</v>
      </c>
      <c r="L149" s="99">
        <v>11.420757814592948</v>
      </c>
      <c r="M149" s="99">
        <v>12.241337475267052</v>
      </c>
      <c r="N149" s="99">
        <v>11.025233580698131</v>
      </c>
      <c r="O149" s="99">
        <v>11.745754053556801</v>
      </c>
      <c r="P149" s="99">
        <v>16.695014659690642</v>
      </c>
      <c r="Q149" s="99">
        <v>11.958308673146298</v>
      </c>
      <c r="R149" s="99">
        <v>13.665003862934785</v>
      </c>
      <c r="S149" s="99">
        <v>14.084241611484646</v>
      </c>
      <c r="T149" s="99">
        <v>13.540958789957481</v>
      </c>
      <c r="U149" s="99">
        <v>13.21053806953455</v>
      </c>
      <c r="V149" s="99">
        <v>12.626754072292998</v>
      </c>
      <c r="W149" s="99">
        <v>14.033974170349502</v>
      </c>
      <c r="DA149" s="63" t="s">
        <v>2886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9.971458000395252</v>
      </c>
      <c r="E150" s="99">
        <v>11.543106088582103</v>
      </c>
      <c r="F150" s="99">
        <v>9.1634045118862328</v>
      </c>
      <c r="G150" s="99">
        <v>11.232037086556289</v>
      </c>
      <c r="H150" s="99">
        <v>10.40395369382728</v>
      </c>
      <c r="I150" s="99">
        <v>11.14135587588971</v>
      </c>
      <c r="J150" s="99">
        <v>10.306727201758301</v>
      </c>
      <c r="K150" s="99">
        <v>10.581226740065246</v>
      </c>
      <c r="L150" s="99">
        <v>10.140793569960739</v>
      </c>
      <c r="M150" s="99">
        <v>10.882417256468871</v>
      </c>
      <c r="N150" s="99">
        <v>9.8562388944652142</v>
      </c>
      <c r="O150" s="99">
        <v>10.709654200059774</v>
      </c>
      <c r="P150" s="99">
        <v>14.926899270346334</v>
      </c>
      <c r="Q150" s="99">
        <v>10.721363957209318</v>
      </c>
      <c r="R150" s="99">
        <v>12.487519683666701</v>
      </c>
      <c r="S150" s="99">
        <v>13.016503015842325</v>
      </c>
      <c r="T150" s="99">
        <v>12.774856740786033</v>
      </c>
      <c r="U150" s="99">
        <v>12.904079905266887</v>
      </c>
      <c r="V150" s="99">
        <v>12.465664414790133</v>
      </c>
      <c r="W150" s="99">
        <v>13.347898787760975</v>
      </c>
      <c r="DA150" s="63" t="s">
        <v>2887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7.5167477707165355</v>
      </c>
      <c r="E151" s="102">
        <v>8.4137910078916658</v>
      </c>
      <c r="F151" s="102">
        <v>6.708537860192874</v>
      </c>
      <c r="G151" s="102">
        <v>7.6419066794873229</v>
      </c>
      <c r="H151" s="102">
        <v>7.2821234643541919</v>
      </c>
      <c r="I151" s="102">
        <v>7.7019447523221292</v>
      </c>
      <c r="J151" s="102">
        <v>7.0663310537151345</v>
      </c>
      <c r="K151" s="102">
        <v>7.2917001083314821</v>
      </c>
      <c r="L151" s="102">
        <v>6.8314234429122225</v>
      </c>
      <c r="M151" s="102">
        <v>7.223012765064885</v>
      </c>
      <c r="N151" s="102">
        <v>6.5066248658944392</v>
      </c>
      <c r="O151" s="102">
        <v>7.3594109685779427</v>
      </c>
      <c r="P151" s="102">
        <v>10.097945055101624</v>
      </c>
      <c r="Q151" s="102">
        <v>7.4785457834965605</v>
      </c>
      <c r="R151" s="102">
        <v>9.0510149422015402</v>
      </c>
      <c r="S151" s="102">
        <v>9.1938627333892562</v>
      </c>
      <c r="T151" s="102">
        <v>9.2907186452509762</v>
      </c>
      <c r="U151" s="102">
        <v>9.4386443618737896</v>
      </c>
      <c r="V151" s="102">
        <v>9.0143179208993143</v>
      </c>
      <c r="W151" s="102">
        <v>9.8318219187231399</v>
      </c>
      <c r="DA151" s="131" t="s">
        <v>2888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2.4547102296787155</v>
      </c>
      <c r="E152" s="105">
        <v>3.1293150806904366</v>
      </c>
      <c r="F152" s="105">
        <v>2.4548666516933593</v>
      </c>
      <c r="G152" s="105">
        <v>3.5901304070689641</v>
      </c>
      <c r="H152" s="105">
        <v>3.1218302294730877</v>
      </c>
      <c r="I152" s="105">
        <v>3.4394111235675804</v>
      </c>
      <c r="J152" s="105">
        <v>3.2403961480431653</v>
      </c>
      <c r="K152" s="105">
        <v>3.2895266317337639</v>
      </c>
      <c r="L152" s="105">
        <v>3.3093701270485183</v>
      </c>
      <c r="M152" s="105">
        <v>3.6594044914039845</v>
      </c>
      <c r="N152" s="105">
        <v>3.3496140285707745</v>
      </c>
      <c r="O152" s="105">
        <v>3.3502432314818305</v>
      </c>
      <c r="P152" s="105">
        <v>4.8289542152447114</v>
      </c>
      <c r="Q152" s="105">
        <v>3.242818173712759</v>
      </c>
      <c r="R152" s="105">
        <v>3.4365047414651624</v>
      </c>
      <c r="S152" s="105">
        <v>3.8226402824530683</v>
      </c>
      <c r="T152" s="105">
        <v>3.4841380955350538</v>
      </c>
      <c r="U152" s="105">
        <v>3.4654355433931006</v>
      </c>
      <c r="V152" s="105">
        <v>3.4513464938908207</v>
      </c>
      <c r="W152" s="105">
        <v>3.516076869037835</v>
      </c>
      <c r="DA152" s="132" t="s">
        <v>2889</v>
      </c>
    </row>
    <row r="153" spans="1:105" ht="12" customHeight="1" x14ac:dyDescent="0.25">
      <c r="A153" s="106" t="s">
        <v>122</v>
      </c>
      <c r="B153" s="102">
        <v>13.511456435663799</v>
      </c>
      <c r="C153" s="102">
        <v>12.721983815317188</v>
      </c>
      <c r="D153" s="102">
        <v>12.586914367200226</v>
      </c>
      <c r="E153" s="102">
        <v>12.646633549469396</v>
      </c>
      <c r="F153" s="102">
        <v>12.748044434480247</v>
      </c>
      <c r="G153" s="102">
        <v>13.234967604084584</v>
      </c>
      <c r="H153" s="102">
        <v>13.469198150146417</v>
      </c>
      <c r="I153" s="102">
        <v>13.365176313600927</v>
      </c>
      <c r="J153" s="102">
        <v>12.411042240038537</v>
      </c>
      <c r="K153" s="102">
        <v>13.05811900412384</v>
      </c>
      <c r="L153" s="102">
        <v>13.021261828079</v>
      </c>
      <c r="M153" s="102">
        <v>13.495861359873505</v>
      </c>
      <c r="N153" s="102">
        <v>13.408634424713073</v>
      </c>
      <c r="O153" s="102">
        <v>14.503233043672182</v>
      </c>
      <c r="P153" s="102">
        <v>14.454203238958092</v>
      </c>
      <c r="Q153" s="102">
        <v>15.507384530700113</v>
      </c>
      <c r="R153" s="102">
        <v>16.578759361879879</v>
      </c>
      <c r="S153" s="102">
        <v>15.284556837222764</v>
      </c>
      <c r="T153" s="102">
        <v>16.010289901796742</v>
      </c>
      <c r="U153" s="102">
        <v>15.583408725888155</v>
      </c>
      <c r="V153" s="102">
        <v>14.806235246024062</v>
      </c>
      <c r="W153" s="102">
        <v>15.773246535415756</v>
      </c>
      <c r="DA153" s="131" t="s">
        <v>2890</v>
      </c>
    </row>
    <row r="154" spans="1:105" ht="12" customHeight="1" x14ac:dyDescent="0.25">
      <c r="A154" s="107" t="s">
        <v>121</v>
      </c>
      <c r="B154" s="105">
        <v>11.421966034510646</v>
      </c>
      <c r="C154" s="105">
        <v>11.260934403632779</v>
      </c>
      <c r="D154" s="105">
        <v>11.081202145860271</v>
      </c>
      <c r="E154" s="105">
        <v>11.028533626263389</v>
      </c>
      <c r="F154" s="105">
        <v>11.158673501978962</v>
      </c>
      <c r="G154" s="105">
        <v>11.320203794453967</v>
      </c>
      <c r="H154" s="105">
        <v>11.64421448937231</v>
      </c>
      <c r="I154" s="105">
        <v>11.49208560786902</v>
      </c>
      <c r="J154" s="105">
        <v>10.655245596334058</v>
      </c>
      <c r="K154" s="105">
        <v>11.263451492156731</v>
      </c>
      <c r="L154" s="105">
        <v>11.180781585405439</v>
      </c>
      <c r="M154" s="105">
        <v>11.571603043566816</v>
      </c>
      <c r="N154" s="105">
        <v>11.51282576412418</v>
      </c>
      <c r="O154" s="105">
        <v>12.652027369515114</v>
      </c>
      <c r="P154" s="105">
        <v>12.631056066271698</v>
      </c>
      <c r="Q154" s="105">
        <v>13.666213968948087</v>
      </c>
      <c r="R154" s="105">
        <v>14.861726669700671</v>
      </c>
      <c r="S154" s="105">
        <v>13.742365201338689</v>
      </c>
      <c r="T154" s="105">
        <v>14.645198208085743</v>
      </c>
      <c r="U154" s="105">
        <v>14.370792343826592</v>
      </c>
      <c r="V154" s="105">
        <v>13.69777903501712</v>
      </c>
      <c r="W154" s="105">
        <v>14.744766113255194</v>
      </c>
      <c r="DA154" s="132" t="s">
        <v>2891</v>
      </c>
    </row>
    <row r="155" spans="1:105" ht="12" customHeight="1" x14ac:dyDescent="0.25">
      <c r="A155" s="108" t="s">
        <v>53</v>
      </c>
      <c r="B155" s="99">
        <v>8.1178694338387345</v>
      </c>
      <c r="C155" s="99">
        <v>8.8933609655542547</v>
      </c>
      <c r="D155" s="99">
        <v>8.6073973623201585</v>
      </c>
      <c r="E155" s="99">
        <v>8.2979744798863493</v>
      </c>
      <c r="F155" s="99">
        <v>8.4200482010293705</v>
      </c>
      <c r="G155" s="99">
        <v>7.9760407779616029</v>
      </c>
      <c r="H155" s="99">
        <v>8.4100516551983926</v>
      </c>
      <c r="I155" s="99">
        <v>8.2057511029389989</v>
      </c>
      <c r="J155" s="99">
        <v>7.5484715780796972</v>
      </c>
      <c r="K155" s="99">
        <v>8.0180470312808847</v>
      </c>
      <c r="L155" s="99">
        <v>7.7955678135780753</v>
      </c>
      <c r="M155" s="99">
        <v>7.9555797643905652</v>
      </c>
      <c r="N155" s="99">
        <v>7.8656472203999401</v>
      </c>
      <c r="O155" s="99">
        <v>8.9659765417450181</v>
      </c>
      <c r="P155" s="99">
        <v>8.9404309576338115</v>
      </c>
      <c r="Q155" s="99">
        <v>9.9375807914981582</v>
      </c>
      <c r="R155" s="99">
        <v>11.159226152813478</v>
      </c>
      <c r="S155" s="99">
        <v>10.063805290779406</v>
      </c>
      <c r="T155" s="99">
        <v>11.013101959304493</v>
      </c>
      <c r="U155" s="99">
        <v>10.816306788316295</v>
      </c>
      <c r="V155" s="99">
        <v>10.218931284927388</v>
      </c>
      <c r="W155" s="99">
        <v>11.350252970889942</v>
      </c>
      <c r="DA155" s="63" t="s">
        <v>2892</v>
      </c>
    </row>
    <row r="156" spans="1:105" ht="12" customHeight="1" x14ac:dyDescent="0.25">
      <c r="A156" s="108" t="s">
        <v>52</v>
      </c>
      <c r="B156" s="99">
        <v>3.3040966006719144</v>
      </c>
      <c r="C156" s="99">
        <v>2.3675734380785256</v>
      </c>
      <c r="D156" s="99">
        <v>2.4738047835401118</v>
      </c>
      <c r="E156" s="99">
        <v>2.730559146377042</v>
      </c>
      <c r="F156" s="99">
        <v>2.7386253009495922</v>
      </c>
      <c r="G156" s="99">
        <v>3.3441630164923621</v>
      </c>
      <c r="H156" s="99">
        <v>3.2341628341739161</v>
      </c>
      <c r="I156" s="99">
        <v>3.2863345049300201</v>
      </c>
      <c r="J156" s="99">
        <v>3.1067740182543608</v>
      </c>
      <c r="K156" s="99">
        <v>3.2454044608758457</v>
      </c>
      <c r="L156" s="99">
        <v>3.3852137718273609</v>
      </c>
      <c r="M156" s="99">
        <v>3.6160232791762494</v>
      </c>
      <c r="N156" s="99">
        <v>3.6471785437242401</v>
      </c>
      <c r="O156" s="99">
        <v>3.6860508277700972</v>
      </c>
      <c r="P156" s="99">
        <v>3.6906251086378878</v>
      </c>
      <c r="Q156" s="99">
        <v>3.7286331774499306</v>
      </c>
      <c r="R156" s="99">
        <v>3.7025005168871954</v>
      </c>
      <c r="S156" s="99">
        <v>3.678559910559283</v>
      </c>
      <c r="T156" s="99">
        <v>3.6320962487812491</v>
      </c>
      <c r="U156" s="99">
        <v>3.5544855555102988</v>
      </c>
      <c r="V156" s="99">
        <v>3.478847750089733</v>
      </c>
      <c r="W156" s="99">
        <v>3.3945131423652537</v>
      </c>
      <c r="DA156" s="63" t="s">
        <v>2893</v>
      </c>
    </row>
    <row r="157" spans="1:105" ht="12" customHeight="1" x14ac:dyDescent="0.25">
      <c r="A157" s="121" t="s">
        <v>54</v>
      </c>
      <c r="B157" s="123">
        <v>1.6908999551873289</v>
      </c>
      <c r="C157" s="123">
        <v>1.6741034948247611</v>
      </c>
      <c r="D157" s="123">
        <v>1.6974572966349772</v>
      </c>
      <c r="E157" s="123">
        <v>1.759414751395745</v>
      </c>
      <c r="F157" s="123">
        <v>1.8368737107759461</v>
      </c>
      <c r="G157" s="123">
        <v>1.9235670643153648</v>
      </c>
      <c r="H157" s="123">
        <v>1.9783633330546151</v>
      </c>
      <c r="I157" s="123">
        <v>1.9686315194734094</v>
      </c>
      <c r="J157" s="123">
        <v>1.8806071757690068</v>
      </c>
      <c r="K157" s="123">
        <v>2.0738613479476729</v>
      </c>
      <c r="L157" s="123">
        <v>2.2324058645285998</v>
      </c>
      <c r="M157" s="123">
        <v>2.2457234925451557</v>
      </c>
      <c r="N157" s="123">
        <v>2.2998903354459266</v>
      </c>
      <c r="O157" s="123">
        <v>2.5256570545848334</v>
      </c>
      <c r="P157" s="123">
        <v>2.5164438688630444</v>
      </c>
      <c r="Q157" s="123">
        <v>2.7208229167651363</v>
      </c>
      <c r="R157" s="123">
        <v>2.7089861330689393</v>
      </c>
      <c r="S157" s="123">
        <v>2.9148203676272071</v>
      </c>
      <c r="T157" s="123">
        <v>3.051305189072588</v>
      </c>
      <c r="U157" s="123">
        <v>3.0313276718451485</v>
      </c>
      <c r="V157" s="123">
        <v>3.0251583353747979</v>
      </c>
      <c r="W157" s="123">
        <v>3.0110265356088362</v>
      </c>
      <c r="DA157" s="130" t="s">
        <v>2894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2895</v>
      </c>
    </row>
    <row r="159" spans="1:105" ht="12" customHeight="1" x14ac:dyDescent="0.25">
      <c r="A159" s="109" t="s">
        <v>120</v>
      </c>
      <c r="B159" s="110">
        <v>1.6908999551873289</v>
      </c>
      <c r="C159" s="110">
        <v>1.6741034948247611</v>
      </c>
      <c r="D159" s="110">
        <v>1.6974572966349772</v>
      </c>
      <c r="E159" s="110">
        <v>1.759414751395745</v>
      </c>
      <c r="F159" s="110">
        <v>1.8368737107759461</v>
      </c>
      <c r="G159" s="110">
        <v>1.9235670643153648</v>
      </c>
      <c r="H159" s="110">
        <v>1.9783633330546151</v>
      </c>
      <c r="I159" s="110">
        <v>1.9686315194734094</v>
      </c>
      <c r="J159" s="110">
        <v>1.8806071757690068</v>
      </c>
      <c r="K159" s="110">
        <v>2.0738613479476729</v>
      </c>
      <c r="L159" s="110">
        <v>2.2324058645285998</v>
      </c>
      <c r="M159" s="110">
        <v>2.2457234925451557</v>
      </c>
      <c r="N159" s="110">
        <v>2.2998903354459266</v>
      </c>
      <c r="O159" s="110">
        <v>2.5256570545848334</v>
      </c>
      <c r="P159" s="110">
        <v>2.5164438688630444</v>
      </c>
      <c r="Q159" s="110">
        <v>2.7208229167651363</v>
      </c>
      <c r="R159" s="110">
        <v>2.7089861330689393</v>
      </c>
      <c r="S159" s="110">
        <v>2.9148203676272071</v>
      </c>
      <c r="T159" s="110">
        <v>3.051305189072588</v>
      </c>
      <c r="U159" s="110">
        <v>3.0313276718451485</v>
      </c>
      <c r="V159" s="110">
        <v>3.0251583353747979</v>
      </c>
      <c r="W159" s="110">
        <v>3.0110265356088362</v>
      </c>
      <c r="DA159" s="60" t="s">
        <v>2896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195.80675319575045</v>
      </c>
      <c r="C161" s="118">
        <f t="shared" si="54"/>
        <v>197.88898444687729</v>
      </c>
      <c r="D161" s="118">
        <f t="shared" si="54"/>
        <v>196.00513831039328</v>
      </c>
      <c r="E161" s="118">
        <f t="shared" si="54"/>
        <v>203.18008739051152</v>
      </c>
      <c r="F161" s="118">
        <f t="shared" si="54"/>
        <v>203.15386646921709</v>
      </c>
      <c r="G161" s="118">
        <f t="shared" si="54"/>
        <v>218.53130369327184</v>
      </c>
      <c r="H161" s="118">
        <f t="shared" si="54"/>
        <v>217.18211658908027</v>
      </c>
      <c r="I161" s="118">
        <f t="shared" si="54"/>
        <v>208.20707408229774</v>
      </c>
      <c r="J161" s="118">
        <f t="shared" si="54"/>
        <v>200.74685145865368</v>
      </c>
      <c r="K161" s="118">
        <f t="shared" si="54"/>
        <v>216.59844293017449</v>
      </c>
      <c r="L161" s="118">
        <f t="shared" si="54"/>
        <v>251.78678291263537</v>
      </c>
      <c r="M161" s="118">
        <f t="shared" si="54"/>
        <v>216.32493653162985</v>
      </c>
      <c r="N161" s="118">
        <f t="shared" si="54"/>
        <v>240.43178727339378</v>
      </c>
      <c r="O161" s="118">
        <f t="shared" si="54"/>
        <v>226.67958375350679</v>
      </c>
      <c r="P161" s="118">
        <f t="shared" si="54"/>
        <v>198.99153677333359</v>
      </c>
      <c r="Q161" s="118">
        <f t="shared" si="54"/>
        <v>212.46627429775793</v>
      </c>
      <c r="R161" s="118">
        <f t="shared" ref="R161:V161" si="55">R162+R164+R166+R175</f>
        <v>210.80082126387634</v>
      </c>
      <c r="S161" s="118">
        <f t="shared" si="55"/>
        <v>217.8103441107352</v>
      </c>
      <c r="T161" s="118">
        <f t="shared" si="55"/>
        <v>212.55986317273425</v>
      </c>
      <c r="U161" s="118">
        <f t="shared" si="55"/>
        <v>201.66154097622515</v>
      </c>
      <c r="V161" s="118">
        <f t="shared" si="55"/>
        <v>185.92997019805856</v>
      </c>
      <c r="W161" s="118">
        <f t="shared" ref="W161" si="56">W162+W164+W166+W175</f>
        <v>212.98435640001614</v>
      </c>
      <c r="DA161" s="129" t="s">
        <v>2897</v>
      </c>
    </row>
    <row r="162" spans="1:105" ht="12.95" customHeight="1" x14ac:dyDescent="0.25">
      <c r="A162" s="121" t="s">
        <v>57</v>
      </c>
      <c r="B162" s="123">
        <f t="shared" ref="B162:W162" si="57">B163</f>
        <v>180.78215497278575</v>
      </c>
      <c r="C162" s="123">
        <f t="shared" si="57"/>
        <v>183.53301877764986</v>
      </c>
      <c r="D162" s="123">
        <f t="shared" si="57"/>
        <v>181.6916285893073</v>
      </c>
      <c r="E162" s="123">
        <f t="shared" si="57"/>
        <v>188.7180133482897</v>
      </c>
      <c r="F162" s="123">
        <f t="shared" si="57"/>
        <v>188.51615848784681</v>
      </c>
      <c r="G162" s="123">
        <f t="shared" si="57"/>
        <v>203.38935411113619</v>
      </c>
      <c r="H162" s="123">
        <f t="shared" si="57"/>
        <v>201.84259238873366</v>
      </c>
      <c r="I162" s="123">
        <f t="shared" si="57"/>
        <v>193.093975109572</v>
      </c>
      <c r="J162" s="123">
        <f t="shared" si="57"/>
        <v>186.67658490641114</v>
      </c>
      <c r="K162" s="123">
        <f t="shared" si="57"/>
        <v>201.68829620587158</v>
      </c>
      <c r="L162" s="123">
        <f t="shared" si="57"/>
        <v>236.77010134834049</v>
      </c>
      <c r="M162" s="123">
        <f t="shared" si="57"/>
        <v>200.85259639300736</v>
      </c>
      <c r="N162" s="123">
        <f t="shared" si="57"/>
        <v>225.04653447410814</v>
      </c>
      <c r="O162" s="123">
        <f t="shared" si="57"/>
        <v>210.02194258529798</v>
      </c>
      <c r="P162" s="123">
        <f t="shared" si="57"/>
        <v>182.3289386413629</v>
      </c>
      <c r="Q162" s="123">
        <f t="shared" si="57"/>
        <v>194.59181818028651</v>
      </c>
      <c r="R162" s="123">
        <f t="shared" si="57"/>
        <v>191.81044281324938</v>
      </c>
      <c r="S162" s="123">
        <f t="shared" si="57"/>
        <v>199.87321751765808</v>
      </c>
      <c r="T162" s="123">
        <f t="shared" si="57"/>
        <v>193.66192758124473</v>
      </c>
      <c r="U162" s="123">
        <f t="shared" si="57"/>
        <v>183.17416069369753</v>
      </c>
      <c r="V162" s="123">
        <f t="shared" si="57"/>
        <v>168.18889037559273</v>
      </c>
      <c r="W162" s="123">
        <f t="shared" si="57"/>
        <v>194.29638836192251</v>
      </c>
      <c r="DA162" s="130" t="s">
        <v>2898</v>
      </c>
    </row>
    <row r="163" spans="1:105" ht="12" customHeight="1" x14ac:dyDescent="0.25">
      <c r="A163" s="97" t="s">
        <v>53</v>
      </c>
      <c r="B163" s="110">
        <v>180.78215497278575</v>
      </c>
      <c r="C163" s="110">
        <v>183.53301877764986</v>
      </c>
      <c r="D163" s="110">
        <v>181.6916285893073</v>
      </c>
      <c r="E163" s="110">
        <v>188.7180133482897</v>
      </c>
      <c r="F163" s="110">
        <v>188.51615848784681</v>
      </c>
      <c r="G163" s="110">
        <v>203.38935411113619</v>
      </c>
      <c r="H163" s="110">
        <v>201.84259238873366</v>
      </c>
      <c r="I163" s="110">
        <v>193.093975109572</v>
      </c>
      <c r="J163" s="110">
        <v>186.67658490641114</v>
      </c>
      <c r="K163" s="110">
        <v>201.68829620587158</v>
      </c>
      <c r="L163" s="110">
        <v>236.77010134834049</v>
      </c>
      <c r="M163" s="110">
        <v>200.85259639300736</v>
      </c>
      <c r="N163" s="110">
        <v>225.04653447410814</v>
      </c>
      <c r="O163" s="110">
        <v>210.02194258529798</v>
      </c>
      <c r="P163" s="110">
        <v>182.3289386413629</v>
      </c>
      <c r="Q163" s="110">
        <v>194.59181818028651</v>
      </c>
      <c r="R163" s="110">
        <v>191.81044281324938</v>
      </c>
      <c r="S163" s="110">
        <v>199.87321751765808</v>
      </c>
      <c r="T163" s="110">
        <v>193.66192758124473</v>
      </c>
      <c r="U163" s="110">
        <v>183.17416069369753</v>
      </c>
      <c r="V163" s="110">
        <v>168.18889037559273</v>
      </c>
      <c r="W163" s="110">
        <v>194.29638836192251</v>
      </c>
      <c r="DA163" s="60" t="s">
        <v>2899</v>
      </c>
    </row>
    <row r="164" spans="1:105" ht="12.95" customHeight="1" x14ac:dyDescent="0.25">
      <c r="A164" s="121" t="s">
        <v>92</v>
      </c>
      <c r="B164" s="123">
        <f t="shared" ref="B164:W164" si="58">B165</f>
        <v>1.8569768357347975E-2</v>
      </c>
      <c r="C164" s="123">
        <f t="shared" si="58"/>
        <v>1.9983858043042552E-2</v>
      </c>
      <c r="D164" s="123">
        <f t="shared" si="58"/>
        <v>2.125026603196601E-2</v>
      </c>
      <c r="E164" s="123">
        <f t="shared" si="58"/>
        <v>2.0019973613044039E-2</v>
      </c>
      <c r="F164" s="123">
        <f t="shared" si="58"/>
        <v>1.7938864079466082E-2</v>
      </c>
      <c r="G164" s="123">
        <f t="shared" si="58"/>
        <v>1.5344442747507979E-2</v>
      </c>
      <c r="H164" s="123">
        <f t="shared" si="58"/>
        <v>1.218537183127553E-2</v>
      </c>
      <c r="I164" s="123">
        <f t="shared" si="58"/>
        <v>1.1131230243235549E-2</v>
      </c>
      <c r="J164" s="123">
        <f t="shared" si="58"/>
        <v>1.1836976738196668E-2</v>
      </c>
      <c r="K164" s="123">
        <f t="shared" si="58"/>
        <v>1.3796524140923342E-2</v>
      </c>
      <c r="L164" s="123">
        <f t="shared" si="58"/>
        <v>2.0992081984705074E-2</v>
      </c>
      <c r="M164" s="123">
        <f t="shared" si="58"/>
        <v>2.596768900038289E-2</v>
      </c>
      <c r="N164" s="123">
        <f t="shared" si="58"/>
        <v>3.6609281298359428E-2</v>
      </c>
      <c r="O164" s="123">
        <f t="shared" si="58"/>
        <v>4.485945817404071E-2</v>
      </c>
      <c r="P164" s="123">
        <f t="shared" si="58"/>
        <v>5.5262695848943257E-2</v>
      </c>
      <c r="Q164" s="123">
        <f t="shared" si="58"/>
        <v>5.3701000824251735E-2</v>
      </c>
      <c r="R164" s="123">
        <f t="shared" si="58"/>
        <v>5.3007972491014292E-2</v>
      </c>
      <c r="S164" s="123">
        <f t="shared" si="58"/>
        <v>5.2488660472058052E-2</v>
      </c>
      <c r="T164" s="123">
        <f t="shared" si="58"/>
        <v>5.3198593911128064E-2</v>
      </c>
      <c r="U164" s="123">
        <f t="shared" si="58"/>
        <v>5.0337936856852325E-2</v>
      </c>
      <c r="V164" s="123">
        <f t="shared" si="58"/>
        <v>4.8593260467115131E-2</v>
      </c>
      <c r="W164" s="123">
        <f t="shared" si="58"/>
        <v>4.6002717737812289E-2</v>
      </c>
      <c r="DA164" s="130" t="s">
        <v>2900</v>
      </c>
    </row>
    <row r="165" spans="1:105" ht="12" customHeight="1" x14ac:dyDescent="0.25">
      <c r="A165" s="97" t="s">
        <v>53</v>
      </c>
      <c r="B165" s="99">
        <f>RES_hhdet_fech!B165/RES_summary!B$19</f>
        <v>1.8569768357347975E-2</v>
      </c>
      <c r="C165" s="99">
        <f>RES_hhdet_fech!C165/RES_summary!C$19</f>
        <v>1.9983858043042552E-2</v>
      </c>
      <c r="D165" s="99">
        <f>RES_hhdet_fech!D165/RES_summary!D$19</f>
        <v>2.125026603196601E-2</v>
      </c>
      <c r="E165" s="99">
        <f>RES_hhdet_fech!E165/RES_summary!E$19</f>
        <v>2.0019973613044039E-2</v>
      </c>
      <c r="F165" s="99">
        <f>RES_hhdet_fech!F165/RES_summary!F$19</f>
        <v>1.7938864079466082E-2</v>
      </c>
      <c r="G165" s="99">
        <f>RES_hhdet_fech!G165/RES_summary!G$19</f>
        <v>1.5344442747507979E-2</v>
      </c>
      <c r="H165" s="99">
        <f>RES_hhdet_fech!H165/RES_summary!H$19</f>
        <v>1.218537183127553E-2</v>
      </c>
      <c r="I165" s="99">
        <f>RES_hhdet_fech!I165/RES_summary!I$19</f>
        <v>1.1131230243235549E-2</v>
      </c>
      <c r="J165" s="99">
        <f>RES_hhdet_fech!J165/RES_summary!J$19</f>
        <v>1.1836976738196668E-2</v>
      </c>
      <c r="K165" s="99">
        <f>RES_hhdet_fech!K165/RES_summary!K$19</f>
        <v>1.3796524140923342E-2</v>
      </c>
      <c r="L165" s="99">
        <f>RES_hhdet_fech!L165/RES_summary!L$19</f>
        <v>2.0992081984705074E-2</v>
      </c>
      <c r="M165" s="99">
        <f>RES_hhdet_fech!M165/RES_summary!M$19</f>
        <v>2.596768900038289E-2</v>
      </c>
      <c r="N165" s="99">
        <f>RES_hhdet_fech!N165/RES_summary!N$19</f>
        <v>3.6609281298359428E-2</v>
      </c>
      <c r="O165" s="99">
        <f>RES_hhdet_fech!O165/RES_summary!O$19</f>
        <v>4.485945817404071E-2</v>
      </c>
      <c r="P165" s="99">
        <f>RES_hhdet_fech!P165/RES_summary!P$19</f>
        <v>5.5262695848943257E-2</v>
      </c>
      <c r="Q165" s="99">
        <f>RES_hhdet_fech!Q165/RES_summary!Q$19</f>
        <v>5.3701000824251735E-2</v>
      </c>
      <c r="R165" s="99">
        <f>RES_hhdet_fech!R165/RES_summary!R$19</f>
        <v>5.3007972491014292E-2</v>
      </c>
      <c r="S165" s="99">
        <f>RES_hhdet_fech!S165/RES_summary!S$19</f>
        <v>5.2488660472058052E-2</v>
      </c>
      <c r="T165" s="99">
        <f>RES_hhdet_fech!T165/RES_summary!T$19</f>
        <v>5.3198593911128064E-2</v>
      </c>
      <c r="U165" s="99">
        <f>RES_hhdet_fech!U165/RES_summary!U$19</f>
        <v>5.0337936856852325E-2</v>
      </c>
      <c r="V165" s="99">
        <f>RES_hhdet_fech!V165/RES_summary!V$19</f>
        <v>4.8593260467115131E-2</v>
      </c>
      <c r="W165" s="99">
        <f>RES_hhdet_fech!W165/RES_summary!W$19</f>
        <v>4.6002717737812289E-2</v>
      </c>
      <c r="DA165" s="63" t="s">
        <v>2901</v>
      </c>
    </row>
    <row r="166" spans="1:105" ht="12" customHeight="1" x14ac:dyDescent="0.25">
      <c r="A166" s="121" t="s">
        <v>55</v>
      </c>
      <c r="B166" s="123">
        <v>13.315128499420027</v>
      </c>
      <c r="C166" s="123">
        <v>12.65685122096291</v>
      </c>
      <c r="D166" s="123">
        <v>12.584547419425112</v>
      </c>
      <c r="E166" s="123">
        <v>12.669775283112411</v>
      </c>
      <c r="F166" s="123">
        <v>12.770055649948498</v>
      </c>
      <c r="G166" s="123">
        <v>13.193061971041061</v>
      </c>
      <c r="H166" s="123">
        <v>13.345801191324977</v>
      </c>
      <c r="I166" s="123">
        <v>13.133305365178066</v>
      </c>
      <c r="J166" s="123">
        <v>12.177166402109227</v>
      </c>
      <c r="K166" s="123">
        <v>12.821244803196318</v>
      </c>
      <c r="L166" s="123">
        <v>12.761651046246236</v>
      </c>
      <c r="M166" s="123">
        <v>13.200145531322111</v>
      </c>
      <c r="N166" s="123">
        <v>13.05144132161228</v>
      </c>
      <c r="O166" s="123">
        <v>14.092685701286175</v>
      </c>
      <c r="P166" s="123">
        <v>14.094897066936719</v>
      </c>
      <c r="Q166" s="123">
        <v>15.104205677281033</v>
      </c>
      <c r="R166" s="123">
        <v>16.231160160238748</v>
      </c>
      <c r="S166" s="123">
        <v>14.975733603623942</v>
      </c>
      <c r="T166" s="123">
        <v>15.79550267570875</v>
      </c>
      <c r="U166" s="123">
        <v>15.408943209203784</v>
      </c>
      <c r="V166" s="123">
        <v>14.669984213976971</v>
      </c>
      <c r="W166" s="123">
        <v>15.636402754958675</v>
      </c>
      <c r="DA166" s="130" t="s">
        <v>2902</v>
      </c>
    </row>
    <row r="167" spans="1:105" ht="12" customHeight="1" x14ac:dyDescent="0.25">
      <c r="A167" s="97" t="s">
        <v>124</v>
      </c>
      <c r="B167" s="99">
        <v>0</v>
      </c>
      <c r="C167" s="99">
        <v>0</v>
      </c>
      <c r="D167" s="99">
        <v>10.976175657096158</v>
      </c>
      <c r="E167" s="99">
        <v>12.8471168058026</v>
      </c>
      <c r="F167" s="99">
        <v>10.174056504572475</v>
      </c>
      <c r="G167" s="99">
        <v>12.692634428642688</v>
      </c>
      <c r="H167" s="99">
        <v>11.654469147736643</v>
      </c>
      <c r="I167" s="99">
        <v>12.556865179495498</v>
      </c>
      <c r="J167" s="99">
        <v>11.637120186367367</v>
      </c>
      <c r="K167" s="99">
        <v>11.907881600943558</v>
      </c>
      <c r="L167" s="99">
        <v>11.436837973220159</v>
      </c>
      <c r="M167" s="99">
        <v>12.229747286324303</v>
      </c>
      <c r="N167" s="99">
        <v>10.940715418258268</v>
      </c>
      <c r="O167" s="99">
        <v>11.597478528560661</v>
      </c>
      <c r="P167" s="99">
        <v>16.536402132453542</v>
      </c>
      <c r="Q167" s="99">
        <v>11.866330624251983</v>
      </c>
      <c r="R167" s="99">
        <v>13.59410444002606</v>
      </c>
      <c r="S167" s="99">
        <v>13.994360733728895</v>
      </c>
      <c r="T167" s="99">
        <v>13.518100882082397</v>
      </c>
      <c r="U167" s="99">
        <v>13.1848850618273</v>
      </c>
      <c r="V167" s="99">
        <v>12.618338943773471</v>
      </c>
      <c r="W167" s="99">
        <v>14.018692716448433</v>
      </c>
      <c r="DA167" s="63" t="s">
        <v>2903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9.971458000395252</v>
      </c>
      <c r="E168" s="99">
        <v>11.57259126296808</v>
      </c>
      <c r="F168" s="99">
        <v>9.1868241651806812</v>
      </c>
      <c r="G168" s="99">
        <v>11.248841834896718</v>
      </c>
      <c r="H168" s="99">
        <v>10.419467193777852</v>
      </c>
      <c r="I168" s="99">
        <v>11.185217176771843</v>
      </c>
      <c r="J168" s="99">
        <v>10.3652828736953</v>
      </c>
      <c r="K168" s="99">
        <v>10.644744308732095</v>
      </c>
      <c r="L168" s="99">
        <v>10.190597179063751</v>
      </c>
      <c r="M168" s="99">
        <v>10.917906960879925</v>
      </c>
      <c r="N168" s="99">
        <v>9.8520611269920764</v>
      </c>
      <c r="O168" s="99">
        <v>10.730066898873618</v>
      </c>
      <c r="P168" s="99">
        <v>15.229627971417329</v>
      </c>
      <c r="Q168" s="99">
        <v>10.987858583645092</v>
      </c>
      <c r="R168" s="99">
        <v>12.895585796911968</v>
      </c>
      <c r="S168" s="99">
        <v>13.352630414883585</v>
      </c>
      <c r="T168" s="99">
        <v>13.094697375305367</v>
      </c>
      <c r="U168" s="99">
        <v>12.553984572488265</v>
      </c>
      <c r="V168" s="99">
        <v>12.406866980940817</v>
      </c>
      <c r="W168" s="99">
        <v>13.289101012075536</v>
      </c>
      <c r="DA168" s="63" t="s">
        <v>2904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7.5167477707165355</v>
      </c>
      <c r="E169" s="102">
        <v>8.43630037718194</v>
      </c>
      <c r="F169" s="102">
        <v>6.7264851750181709</v>
      </c>
      <c r="G169" s="102">
        <v>7.652712487118186</v>
      </c>
      <c r="H169" s="102">
        <v>7.2924205313821409</v>
      </c>
      <c r="I169" s="102">
        <v>7.7347667434587253</v>
      </c>
      <c r="J169" s="102">
        <v>7.1091795658885717</v>
      </c>
      <c r="K169" s="102">
        <v>7.3392723672304694</v>
      </c>
      <c r="L169" s="102">
        <v>6.8658718197229884</v>
      </c>
      <c r="M169" s="102">
        <v>7.2432281274206574</v>
      </c>
      <c r="N169" s="102">
        <v>6.4849522454269</v>
      </c>
      <c r="O169" s="102">
        <v>7.3642787869220987</v>
      </c>
      <c r="P169" s="102">
        <v>10.397648945878604</v>
      </c>
      <c r="Q169" s="102">
        <v>7.7486911647796672</v>
      </c>
      <c r="R169" s="102">
        <v>9.4592340209811763</v>
      </c>
      <c r="S169" s="102">
        <v>9.5418188310513212</v>
      </c>
      <c r="T169" s="102">
        <v>9.6241574066625937</v>
      </c>
      <c r="U169" s="102">
        <v>9.1932549629364466</v>
      </c>
      <c r="V169" s="102">
        <v>9.0451155755747532</v>
      </c>
      <c r="W169" s="102">
        <v>9.7283085883720588</v>
      </c>
      <c r="DA169" s="131" t="s">
        <v>2905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2.4547102296787155</v>
      </c>
      <c r="E170" s="105">
        <v>3.1362908857861411</v>
      </c>
      <c r="F170" s="105">
        <v>2.4603389901625103</v>
      </c>
      <c r="G170" s="105">
        <v>3.5961293477785308</v>
      </c>
      <c r="H170" s="105">
        <v>3.1270466623957094</v>
      </c>
      <c r="I170" s="105">
        <v>3.4504504333131187</v>
      </c>
      <c r="J170" s="105">
        <v>3.2561033078067267</v>
      </c>
      <c r="K170" s="105">
        <v>3.3054719415016263</v>
      </c>
      <c r="L170" s="105">
        <v>3.3247253593407633</v>
      </c>
      <c r="M170" s="105">
        <v>3.6746788334592684</v>
      </c>
      <c r="N170" s="105">
        <v>3.3671088815651773</v>
      </c>
      <c r="O170" s="105">
        <v>3.3657881119515189</v>
      </c>
      <c r="P170" s="105">
        <v>4.8319790255387236</v>
      </c>
      <c r="Q170" s="105">
        <v>3.2391674188654269</v>
      </c>
      <c r="R170" s="105">
        <v>3.4363517759307927</v>
      </c>
      <c r="S170" s="105">
        <v>3.8108115838322623</v>
      </c>
      <c r="T170" s="105">
        <v>3.4705399686427731</v>
      </c>
      <c r="U170" s="105">
        <v>3.3607296095518153</v>
      </c>
      <c r="V170" s="105">
        <v>3.3617514053660655</v>
      </c>
      <c r="W170" s="105">
        <v>3.5607924237034765</v>
      </c>
      <c r="DA170" s="132" t="s">
        <v>2906</v>
      </c>
    </row>
    <row r="171" spans="1:105" ht="12" customHeight="1" x14ac:dyDescent="0.25">
      <c r="A171" s="106" t="s">
        <v>122</v>
      </c>
      <c r="B171" s="102">
        <v>13.511456435663799</v>
      </c>
      <c r="C171" s="102">
        <v>12.796039177041596</v>
      </c>
      <c r="D171" s="102">
        <v>12.73403566014931</v>
      </c>
      <c r="E171" s="102">
        <v>12.829960007136279</v>
      </c>
      <c r="F171" s="102">
        <v>12.929671348280614</v>
      </c>
      <c r="G171" s="102">
        <v>13.383099297455217</v>
      </c>
      <c r="H171" s="102">
        <v>13.532071235646328</v>
      </c>
      <c r="I171" s="102">
        <v>13.385399710123229</v>
      </c>
      <c r="J171" s="102">
        <v>12.435763496145794</v>
      </c>
      <c r="K171" s="102">
        <v>13.08337077051295</v>
      </c>
      <c r="L171" s="102">
        <v>13.040642691340244</v>
      </c>
      <c r="M171" s="102">
        <v>13.487757158119841</v>
      </c>
      <c r="N171" s="102">
        <v>13.334455945272234</v>
      </c>
      <c r="O171" s="102">
        <v>14.360528387077835</v>
      </c>
      <c r="P171" s="102">
        <v>14.335722987407497</v>
      </c>
      <c r="Q171" s="102">
        <v>15.374307509027263</v>
      </c>
      <c r="R171" s="102">
        <v>16.476058102897703</v>
      </c>
      <c r="S171" s="102">
        <v>15.183220303739891</v>
      </c>
      <c r="T171" s="102">
        <v>15.981552044428058</v>
      </c>
      <c r="U171" s="102">
        <v>15.572222035889514</v>
      </c>
      <c r="V171" s="102">
        <v>14.817816055644373</v>
      </c>
      <c r="W171" s="102">
        <v>15.771565030982689</v>
      </c>
      <c r="DA171" s="131" t="s">
        <v>2907</v>
      </c>
    </row>
    <row r="172" spans="1:105" ht="12" customHeight="1" x14ac:dyDescent="0.25">
      <c r="A172" s="107" t="s">
        <v>121</v>
      </c>
      <c r="B172" s="105">
        <v>11.42196603451065</v>
      </c>
      <c r="C172" s="105">
        <v>11.31233689459126</v>
      </c>
      <c r="D172" s="105">
        <v>11.19053461339456</v>
      </c>
      <c r="E172" s="105">
        <v>11.151784765871874</v>
      </c>
      <c r="F172" s="105">
        <v>11.280912341673201</v>
      </c>
      <c r="G172" s="105">
        <v>11.412310737391856</v>
      </c>
      <c r="H172" s="105">
        <v>11.686634971525267</v>
      </c>
      <c r="I172" s="105">
        <v>11.513427828585979</v>
      </c>
      <c r="J172" s="105">
        <v>10.672150137090261</v>
      </c>
      <c r="K172" s="105">
        <v>11.276382310340894</v>
      </c>
      <c r="L172" s="105">
        <v>11.185799033909436</v>
      </c>
      <c r="M172" s="105">
        <v>11.5603457182313</v>
      </c>
      <c r="N172" s="105">
        <v>11.461213360928461</v>
      </c>
      <c r="O172" s="105">
        <v>12.543309873341816</v>
      </c>
      <c r="P172" s="105">
        <v>12.533528848346146</v>
      </c>
      <c r="Q172" s="105">
        <v>13.567802596161181</v>
      </c>
      <c r="R172" s="105">
        <v>14.788929815396068</v>
      </c>
      <c r="S172" s="105">
        <v>13.672857721876232</v>
      </c>
      <c r="T172" s="105">
        <v>14.6200921477036</v>
      </c>
      <c r="U172" s="105">
        <v>14.356126387481712</v>
      </c>
      <c r="V172" s="105">
        <v>13.702483595116345</v>
      </c>
      <c r="W172" s="105">
        <v>14.73658398783753</v>
      </c>
      <c r="DA172" s="132" t="s">
        <v>2908</v>
      </c>
    </row>
    <row r="173" spans="1:105" ht="12" customHeight="1" x14ac:dyDescent="0.25">
      <c r="A173" s="108" t="s">
        <v>53</v>
      </c>
      <c r="B173" s="99">
        <v>8.1178694338387345</v>
      </c>
      <c r="C173" s="99">
        <v>8.9445101580693915</v>
      </c>
      <c r="D173" s="99">
        <v>8.7156746394412608</v>
      </c>
      <c r="E173" s="99">
        <v>8.4192352378567055</v>
      </c>
      <c r="F173" s="99">
        <v>8.539454431354855</v>
      </c>
      <c r="G173" s="99">
        <v>8.0635335928277154</v>
      </c>
      <c r="H173" s="99">
        <v>8.4473914797538701</v>
      </c>
      <c r="I173" s="99">
        <v>8.2224527457660486</v>
      </c>
      <c r="J173" s="99">
        <v>7.5624608530832811</v>
      </c>
      <c r="K173" s="99">
        <v>8.0294103000758916</v>
      </c>
      <c r="L173" s="99">
        <v>7.8012771936380245</v>
      </c>
      <c r="M173" s="99">
        <v>7.9477251468060084</v>
      </c>
      <c r="N173" s="99">
        <v>7.8217675254024881</v>
      </c>
      <c r="O173" s="99">
        <v>8.8704629932138701</v>
      </c>
      <c r="P173" s="99">
        <v>8.8563838049046932</v>
      </c>
      <c r="Q173" s="99">
        <v>9.8529792661971278</v>
      </c>
      <c r="R173" s="99">
        <v>11.097497566184728</v>
      </c>
      <c r="S173" s="99">
        <v>10.003628309828116</v>
      </c>
      <c r="T173" s="99">
        <v>10.991306667542911</v>
      </c>
      <c r="U173" s="99">
        <v>10.8006551338487</v>
      </c>
      <c r="V173" s="99">
        <v>10.21737176374816</v>
      </c>
      <c r="W173" s="99">
        <v>11.336450689353983</v>
      </c>
      <c r="DA173" s="63" t="s">
        <v>2909</v>
      </c>
    </row>
    <row r="174" spans="1:105" ht="12" customHeight="1" x14ac:dyDescent="0.25">
      <c r="A174" s="115" t="s">
        <v>52</v>
      </c>
      <c r="B174" s="110">
        <v>3.3040966006719144</v>
      </c>
      <c r="C174" s="110">
        <v>2.367826736521867</v>
      </c>
      <c r="D174" s="110">
        <v>2.474859973953297</v>
      </c>
      <c r="E174" s="110">
        <v>2.7325495280151664</v>
      </c>
      <c r="F174" s="110">
        <v>2.7414579103183461</v>
      </c>
      <c r="G174" s="110">
        <v>3.348777144564139</v>
      </c>
      <c r="H174" s="110">
        <v>3.2392434917713966</v>
      </c>
      <c r="I174" s="110">
        <v>3.29097508281993</v>
      </c>
      <c r="J174" s="110">
        <v>3.1096892840069796</v>
      </c>
      <c r="K174" s="110">
        <v>3.246972010265003</v>
      </c>
      <c r="L174" s="110">
        <v>3.3845218402714128</v>
      </c>
      <c r="M174" s="110">
        <v>3.6126205714252912</v>
      </c>
      <c r="N174" s="110">
        <v>3.6394458355259722</v>
      </c>
      <c r="O174" s="110">
        <v>3.672846880127945</v>
      </c>
      <c r="P174" s="110">
        <v>3.6771450434414543</v>
      </c>
      <c r="Q174" s="110">
        <v>3.7148233299640556</v>
      </c>
      <c r="R174" s="110">
        <v>3.6914322492113385</v>
      </c>
      <c r="S174" s="110">
        <v>3.6692294120481184</v>
      </c>
      <c r="T174" s="110">
        <v>3.6287854801606896</v>
      </c>
      <c r="U174" s="110">
        <v>3.5554712536330144</v>
      </c>
      <c r="V174" s="110">
        <v>3.485111831368183</v>
      </c>
      <c r="W174" s="110">
        <v>3.4001332984835471</v>
      </c>
      <c r="DA174" s="60" t="s">
        <v>2910</v>
      </c>
    </row>
    <row r="175" spans="1:105" ht="12" customHeight="1" x14ac:dyDescent="0.25">
      <c r="A175" s="121" t="s">
        <v>54</v>
      </c>
      <c r="B175" s="123">
        <v>1.6908999551873292</v>
      </c>
      <c r="C175" s="123">
        <v>1.6791305902214744</v>
      </c>
      <c r="D175" s="123">
        <v>1.7077120356288911</v>
      </c>
      <c r="E175" s="123">
        <v>1.7722787854963564</v>
      </c>
      <c r="F175" s="123">
        <v>1.849713467342327</v>
      </c>
      <c r="G175" s="123">
        <v>1.933543168347083</v>
      </c>
      <c r="H175" s="123">
        <v>1.9815376371903657</v>
      </c>
      <c r="I175" s="123">
        <v>1.96866237730445</v>
      </c>
      <c r="J175" s="123">
        <v>1.8812631733950982</v>
      </c>
      <c r="K175" s="123">
        <v>2.0751053969656632</v>
      </c>
      <c r="L175" s="123">
        <v>2.2340384360639511</v>
      </c>
      <c r="M175" s="123">
        <v>2.2462269182999708</v>
      </c>
      <c r="N175" s="123">
        <v>2.2972021963749958</v>
      </c>
      <c r="O175" s="123">
        <v>2.5200960087486064</v>
      </c>
      <c r="P175" s="123">
        <v>2.5124383691850514</v>
      </c>
      <c r="Q175" s="123">
        <v>2.7165494393661467</v>
      </c>
      <c r="R175" s="123">
        <v>2.7062103178972277</v>
      </c>
      <c r="S175" s="123">
        <v>2.9089043289811283</v>
      </c>
      <c r="T175" s="123">
        <v>3.0492343218696556</v>
      </c>
      <c r="U175" s="123">
        <v>3.0280991364669734</v>
      </c>
      <c r="V175" s="123">
        <v>3.0225023480217352</v>
      </c>
      <c r="W175" s="123">
        <v>3.0055625653971196</v>
      </c>
      <c r="DA175" s="130" t="s">
        <v>2911</v>
      </c>
    </row>
    <row r="176" spans="1:105" ht="12" customHeight="1" x14ac:dyDescent="0.25">
      <c r="A176" s="97" t="s">
        <v>50</v>
      </c>
      <c r="B176" s="99">
        <v>0</v>
      </c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DA176" s="63" t="s">
        <v>2912</v>
      </c>
    </row>
    <row r="177" spans="1:105" ht="12" customHeight="1" x14ac:dyDescent="0.25">
      <c r="A177" s="109" t="s">
        <v>120</v>
      </c>
      <c r="B177" s="110">
        <v>1.6908999551873292</v>
      </c>
      <c r="C177" s="110">
        <v>1.6791305902214744</v>
      </c>
      <c r="D177" s="110">
        <v>1.7077120356288911</v>
      </c>
      <c r="E177" s="110">
        <v>1.7722787854963564</v>
      </c>
      <c r="F177" s="110">
        <v>1.849713467342327</v>
      </c>
      <c r="G177" s="110">
        <v>1.933543168347083</v>
      </c>
      <c r="H177" s="110">
        <v>1.9815376371903657</v>
      </c>
      <c r="I177" s="110">
        <v>1.96866237730445</v>
      </c>
      <c r="J177" s="110">
        <v>1.8812631733950982</v>
      </c>
      <c r="K177" s="110">
        <v>2.0751053969656632</v>
      </c>
      <c r="L177" s="110">
        <v>2.2340384360639511</v>
      </c>
      <c r="M177" s="110">
        <v>2.2462269182999708</v>
      </c>
      <c r="N177" s="110">
        <v>2.2972021963749958</v>
      </c>
      <c r="O177" s="110">
        <v>2.5200960087486064</v>
      </c>
      <c r="P177" s="110">
        <v>2.5124383691850514</v>
      </c>
      <c r="Q177" s="110">
        <v>2.7165494393661467</v>
      </c>
      <c r="R177" s="110">
        <v>2.7062103178972277</v>
      </c>
      <c r="S177" s="110">
        <v>2.9089043289811283</v>
      </c>
      <c r="T177" s="110">
        <v>3.0492343218696556</v>
      </c>
      <c r="U177" s="110">
        <v>3.0280991364669734</v>
      </c>
      <c r="V177" s="110">
        <v>3.0225023480217352</v>
      </c>
      <c r="W177" s="110">
        <v>3.0055625653971196</v>
      </c>
      <c r="DA177" s="60" t="s">
        <v>2913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0</v>
      </c>
      <c r="C3" s="118">
        <f t="shared" si="0"/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2915</v>
      </c>
    </row>
    <row r="4" spans="1:105" ht="12.95" customHeight="1" x14ac:dyDescent="0.25">
      <c r="A4" s="121" t="s">
        <v>57</v>
      </c>
      <c r="B4" s="123">
        <f t="shared" ref="B4:Q4" si="3">SUM(B5:B6)</f>
        <v>0</v>
      </c>
      <c r="C4" s="123">
        <f t="shared" si="3"/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2916</v>
      </c>
    </row>
    <row r="5" spans="1:105" ht="12" customHeight="1" x14ac:dyDescent="0.25">
      <c r="A5" s="97" t="s">
        <v>51</v>
      </c>
      <c r="B5" s="99">
        <v>0</v>
      </c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2917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2918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2919</v>
      </c>
    </row>
    <row r="8" spans="1:105" ht="12" customHeight="1" x14ac:dyDescent="0.25">
      <c r="A8" s="97" t="s">
        <v>53</v>
      </c>
      <c r="B8" s="99">
        <f>RES_hhdet_tesh!B8/RES_summary!B$19</f>
        <v>0</v>
      </c>
      <c r="C8" s="99">
        <f>RES_hhdet_tesh!C8/RES_summary!C$19</f>
        <v>0</v>
      </c>
      <c r="D8" s="99">
        <f>RES_hhdet_tesh!D8/RES_summary!D$19</f>
        <v>0</v>
      </c>
      <c r="E8" s="99">
        <f>RES_hhdet_tesh!E8/RES_summary!E$19</f>
        <v>0</v>
      </c>
      <c r="F8" s="99">
        <f>RES_hhdet_tesh!F8/RES_summary!F$19</f>
        <v>0</v>
      </c>
      <c r="G8" s="99">
        <f>RES_hhdet_tesh!G8/RES_summary!G$19</f>
        <v>0</v>
      </c>
      <c r="H8" s="99">
        <f>RES_hhdet_tesh!H8/RES_summary!H$19</f>
        <v>0</v>
      </c>
      <c r="I8" s="99">
        <f>RES_hhdet_tesh!I8/RES_summary!I$19</f>
        <v>0</v>
      </c>
      <c r="J8" s="99">
        <f>RES_hhdet_tesh!J8/RES_summary!J$19</f>
        <v>0</v>
      </c>
      <c r="K8" s="99">
        <f>RES_hhdet_tesh!K8/RES_summary!K$19</f>
        <v>0</v>
      </c>
      <c r="L8" s="99">
        <f>RES_hhdet_tesh!L8/RES_summary!L$19</f>
        <v>0</v>
      </c>
      <c r="M8" s="99">
        <f>RES_hhdet_tesh!M8/RES_summary!M$19</f>
        <v>0</v>
      </c>
      <c r="N8" s="99">
        <f>RES_hhdet_tesh!N8/RES_summary!N$19</f>
        <v>0</v>
      </c>
      <c r="O8" s="99">
        <f>RES_hhdet_tesh!O8/RES_summary!O$19</f>
        <v>0</v>
      </c>
      <c r="P8" s="99">
        <f>RES_hhdet_tesh!P8/RES_summary!P$19</f>
        <v>0</v>
      </c>
      <c r="Q8" s="99">
        <f>RES_hhdet_tesh!Q8/RES_summary!Q$19</f>
        <v>0</v>
      </c>
      <c r="R8" s="99">
        <f>RES_hhdet_tesh!R8/RES_summary!R$19</f>
        <v>0</v>
      </c>
      <c r="S8" s="99">
        <f>RES_hhdet_tesh!S8/RES_summary!S$19</f>
        <v>0</v>
      </c>
      <c r="T8" s="99">
        <f>RES_hhdet_tesh!T8/RES_summary!T$19</f>
        <v>0</v>
      </c>
      <c r="U8" s="99">
        <f>RES_hhdet_tesh!U8/RES_summary!U$19</f>
        <v>0</v>
      </c>
      <c r="V8" s="99">
        <f>RES_hhdet_tesh!V8/RES_summary!V$19</f>
        <v>0</v>
      </c>
      <c r="W8" s="99">
        <f>RES_hhdet_tesh!W8/RES_summary!W$19</f>
        <v>0</v>
      </c>
      <c r="DA8" s="63" t="s">
        <v>2920</v>
      </c>
    </row>
    <row r="9" spans="1:105" ht="12" customHeight="1" x14ac:dyDescent="0.25">
      <c r="A9" s="121" t="s">
        <v>55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2921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2922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2923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2924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2925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2926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2927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2928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2929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2930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2931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2932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2933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2934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0</v>
      </c>
      <c r="C24" s="118">
        <f t="shared" si="7"/>
        <v>0</v>
      </c>
      <c r="D24" s="118">
        <f t="shared" si="7"/>
        <v>131.93082368131502</v>
      </c>
      <c r="E24" s="118">
        <f t="shared" si="7"/>
        <v>155.20741966542514</v>
      </c>
      <c r="F24" s="118">
        <f t="shared" si="7"/>
        <v>120.85768224861981</v>
      </c>
      <c r="G24" s="118">
        <f t="shared" si="7"/>
        <v>157.37258133436424</v>
      </c>
      <c r="H24" s="118">
        <f t="shared" si="7"/>
        <v>142.88767996695475</v>
      </c>
      <c r="I24" s="118">
        <f t="shared" si="7"/>
        <v>150.53574229430222</v>
      </c>
      <c r="J24" s="118">
        <f t="shared" si="7"/>
        <v>143.04228377215389</v>
      </c>
      <c r="K24" s="118">
        <f t="shared" si="7"/>
        <v>145.02645860645509</v>
      </c>
      <c r="L24" s="118">
        <f t="shared" si="7"/>
        <v>174.67122755686134</v>
      </c>
      <c r="M24" s="118">
        <f t="shared" si="7"/>
        <v>163.90844938900861</v>
      </c>
      <c r="N24" s="118">
        <f t="shared" si="7"/>
        <v>160.2822207927976</v>
      </c>
      <c r="O24" s="118">
        <f t="shared" si="7"/>
        <v>151.01194697080388</v>
      </c>
      <c r="P24" s="118">
        <f t="shared" si="7"/>
        <v>195.60047448200442</v>
      </c>
      <c r="Q24" s="118">
        <f t="shared" si="7"/>
        <v>137.83709350607572</v>
      </c>
      <c r="R24" s="118">
        <f t="shared" ref="R24:V24" si="8">R25+R28+R30+R39</f>
        <v>157.38740822399305</v>
      </c>
      <c r="S24" s="118">
        <f t="shared" si="8"/>
        <v>162.7892331961497</v>
      </c>
      <c r="T24" s="118">
        <f t="shared" si="8"/>
        <v>158.39764929089469</v>
      </c>
      <c r="U24" s="118">
        <f t="shared" si="8"/>
        <v>159.1738021265887</v>
      </c>
      <c r="V24" s="118">
        <f t="shared" si="8"/>
        <v>159.10233813257463</v>
      </c>
      <c r="W24" s="118">
        <f t="shared" ref="W24" si="9">W25+W28+W30+W39</f>
        <v>159.07179420397523</v>
      </c>
      <c r="DA24" s="129" t="s">
        <v>2935</v>
      </c>
    </row>
    <row r="25" spans="1:105" ht="12.95" customHeight="1" x14ac:dyDescent="0.25">
      <c r="A25" s="121" t="s">
        <v>57</v>
      </c>
      <c r="B25" s="123">
        <f t="shared" ref="B25:Q25" si="10">SUM(B26:B27)</f>
        <v>0</v>
      </c>
      <c r="C25" s="123">
        <f t="shared" si="10"/>
        <v>0</v>
      </c>
      <c r="D25" s="123">
        <f t="shared" si="10"/>
        <v>122.76870884793567</v>
      </c>
      <c r="E25" s="123">
        <f t="shared" si="10"/>
        <v>145.88439358653977</v>
      </c>
      <c r="F25" s="123">
        <f t="shared" si="10"/>
        <v>111.36088837994392</v>
      </c>
      <c r="G25" s="123">
        <f t="shared" si="10"/>
        <v>147.43723270862606</v>
      </c>
      <c r="H25" s="123">
        <f t="shared" si="10"/>
        <v>132.70784655782003</v>
      </c>
      <c r="I25" s="123">
        <f t="shared" si="10"/>
        <v>140.39948356325905</v>
      </c>
      <c r="J25" s="123">
        <f t="shared" si="10"/>
        <v>133.55708619276743</v>
      </c>
      <c r="K25" s="123">
        <f t="shared" si="10"/>
        <v>134.92725975131748</v>
      </c>
      <c r="L25" s="123">
        <f t="shared" si="10"/>
        <v>164.42796729928395</v>
      </c>
      <c r="M25" s="123">
        <f t="shared" si="10"/>
        <v>153.30157761260193</v>
      </c>
      <c r="N25" s="123">
        <f t="shared" si="10"/>
        <v>149.63842890219806</v>
      </c>
      <c r="O25" s="123">
        <f t="shared" si="10"/>
        <v>139.37735624457042</v>
      </c>
      <c r="P25" s="123">
        <f t="shared" si="10"/>
        <v>183.91333933965112</v>
      </c>
      <c r="Q25" s="123">
        <f t="shared" si="10"/>
        <v>125.11489934672124</v>
      </c>
      <c r="R25" s="123">
        <f t="shared" ref="R25:V25" si="11">SUM(R26:R27)</f>
        <v>143.70403985833917</v>
      </c>
      <c r="S25" s="123">
        <f t="shared" si="11"/>
        <v>149.59661229693978</v>
      </c>
      <c r="T25" s="123">
        <f t="shared" si="11"/>
        <v>144.30534884643592</v>
      </c>
      <c r="U25" s="123">
        <f t="shared" si="11"/>
        <v>145.1575221983266</v>
      </c>
      <c r="V25" s="123">
        <f t="shared" si="11"/>
        <v>145.41978436375209</v>
      </c>
      <c r="W25" s="123">
        <f t="shared" ref="W25" si="12">SUM(W26:W27)</f>
        <v>144.45199178667644</v>
      </c>
      <c r="DA25" s="130" t="s">
        <v>2936</v>
      </c>
    </row>
    <row r="26" spans="1:105" ht="12" customHeight="1" x14ac:dyDescent="0.25">
      <c r="A26" s="97" t="s">
        <v>74</v>
      </c>
      <c r="B26" s="99">
        <v>0</v>
      </c>
      <c r="C26" s="99">
        <v>0</v>
      </c>
      <c r="D26" s="99">
        <v>120.01696876251803</v>
      </c>
      <c r="E26" s="99">
        <v>142.68958118297388</v>
      </c>
      <c r="F26" s="99">
        <v>108.99730472991627</v>
      </c>
      <c r="G26" s="99">
        <v>144.33509939899406</v>
      </c>
      <c r="H26" s="99">
        <v>129.99305419229847</v>
      </c>
      <c r="I26" s="99">
        <v>137.58936821038736</v>
      </c>
      <c r="J26" s="99">
        <v>130.92336073120345</v>
      </c>
      <c r="K26" s="99">
        <v>132.31721082027462</v>
      </c>
      <c r="L26" s="99">
        <v>161.26739208626736</v>
      </c>
      <c r="M26" s="99">
        <v>150.42867699566176</v>
      </c>
      <c r="N26" s="99">
        <v>146.85741258475966</v>
      </c>
      <c r="O26" s="99">
        <v>136.85138669131922</v>
      </c>
      <c r="P26" s="99">
        <v>180.63085310790481</v>
      </c>
      <c r="Q26" s="99">
        <v>122.89604452534884</v>
      </c>
      <c r="R26" s="99">
        <v>141.16147731524433</v>
      </c>
      <c r="S26" s="99">
        <v>146.9677875731355</v>
      </c>
      <c r="T26" s="99">
        <v>141.78471982005502</v>
      </c>
      <c r="U26" s="99">
        <v>142.63090815166379</v>
      </c>
      <c r="V26" s="99">
        <v>142.9244557608209</v>
      </c>
      <c r="W26" s="99">
        <v>141.96501726455975</v>
      </c>
      <c r="DA26" s="63" t="s">
        <v>2937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2.7517400854176359</v>
      </c>
      <c r="E27" s="99">
        <v>3.1948124035658916</v>
      </c>
      <c r="F27" s="99">
        <v>2.3635836500276497</v>
      </c>
      <c r="G27" s="99">
        <v>3.1021333096320025</v>
      </c>
      <c r="H27" s="99">
        <v>2.7147923655215638</v>
      </c>
      <c r="I27" s="99">
        <v>2.8101153528716858</v>
      </c>
      <c r="J27" s="99">
        <v>2.6337254615639911</v>
      </c>
      <c r="K27" s="99">
        <v>2.6100489310428507</v>
      </c>
      <c r="L27" s="99">
        <v>3.1605752130165756</v>
      </c>
      <c r="M27" s="99">
        <v>2.872900616940167</v>
      </c>
      <c r="N27" s="99">
        <v>2.7810163174383975</v>
      </c>
      <c r="O27" s="99">
        <v>2.5259695532511883</v>
      </c>
      <c r="P27" s="99">
        <v>3.2824862317463155</v>
      </c>
      <c r="Q27" s="99">
        <v>2.2188548213724029</v>
      </c>
      <c r="R27" s="99">
        <v>2.5425625430948453</v>
      </c>
      <c r="S27" s="99">
        <v>2.6288247238042941</v>
      </c>
      <c r="T27" s="99">
        <v>2.520629026380889</v>
      </c>
      <c r="U27" s="99">
        <v>2.526614046662802</v>
      </c>
      <c r="V27" s="99">
        <v>2.4953286029311754</v>
      </c>
      <c r="W27" s="99">
        <v>2.4869745221167054</v>
      </c>
      <c r="DA27" s="63" t="s">
        <v>2938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4.0611342327717031E-3</v>
      </c>
      <c r="F28" s="123">
        <f t="shared" si="13"/>
        <v>9.6347776410191342E-3</v>
      </c>
      <c r="G28" s="123">
        <f t="shared" si="13"/>
        <v>1.5631616144125528E-2</v>
      </c>
      <c r="H28" s="123">
        <f t="shared" si="13"/>
        <v>2.1346886835764876E-2</v>
      </c>
      <c r="I28" s="123">
        <f t="shared" si="13"/>
        <v>2.1873227464954258E-2</v>
      </c>
      <c r="J28" s="123">
        <f t="shared" si="13"/>
        <v>2.2766589745009332E-2</v>
      </c>
      <c r="K28" s="123">
        <f t="shared" si="13"/>
        <v>2.368767443972147E-2</v>
      </c>
      <c r="L28" s="123">
        <f t="shared" si="13"/>
        <v>2.406611774386113E-2</v>
      </c>
      <c r="M28" s="123">
        <f t="shared" si="13"/>
        <v>1.8230801384332734E-2</v>
      </c>
      <c r="N28" s="123">
        <f t="shared" si="13"/>
        <v>1.2451969575670267E-2</v>
      </c>
      <c r="O28" s="123">
        <f t="shared" si="13"/>
        <v>9.0830149085576427E-3</v>
      </c>
      <c r="P28" s="123">
        <f t="shared" si="13"/>
        <v>1.6973319326756262E-2</v>
      </c>
      <c r="Q28" s="123">
        <f t="shared" si="13"/>
        <v>2.5406627894818921E-2</v>
      </c>
      <c r="R28" s="123">
        <f t="shared" si="13"/>
        <v>3.2634523679958165E-2</v>
      </c>
      <c r="S28" s="123">
        <f t="shared" si="13"/>
        <v>3.8479883354092005E-2</v>
      </c>
      <c r="T28" s="123">
        <f t="shared" si="13"/>
        <v>4.8471165980704667E-2</v>
      </c>
      <c r="U28" s="123">
        <f t="shared" si="13"/>
        <v>5.224162450785784E-2</v>
      </c>
      <c r="V28" s="123">
        <f t="shared" si="13"/>
        <v>5.980503229006074E-2</v>
      </c>
      <c r="W28" s="123">
        <f t="shared" si="13"/>
        <v>6.173290246255779E-2</v>
      </c>
      <c r="DA28" s="130" t="s">
        <v>2939</v>
      </c>
    </row>
    <row r="29" spans="1:105" ht="12" customHeight="1" x14ac:dyDescent="0.25">
      <c r="A29" s="97" t="s">
        <v>53</v>
      </c>
      <c r="B29" s="99">
        <f>RES_hhdet_tesh!B29/RES_summary!B$19</f>
        <v>0</v>
      </c>
      <c r="C29" s="99">
        <f>RES_hhdet_tesh!C29/RES_summary!C$19</f>
        <v>0</v>
      </c>
      <c r="D29" s="99">
        <f>RES_hhdet_tesh!D29/RES_summary!D$19</f>
        <v>0</v>
      </c>
      <c r="E29" s="99">
        <f>RES_hhdet_tesh!E29/RES_summary!E$19</f>
        <v>4.0611342327717031E-3</v>
      </c>
      <c r="F29" s="99">
        <f>RES_hhdet_tesh!F29/RES_summary!F$19</f>
        <v>9.6347776410191342E-3</v>
      </c>
      <c r="G29" s="99">
        <f>RES_hhdet_tesh!G29/RES_summary!G$19</f>
        <v>1.5631616144125528E-2</v>
      </c>
      <c r="H29" s="99">
        <f>RES_hhdet_tesh!H29/RES_summary!H$19</f>
        <v>2.1346886835764876E-2</v>
      </c>
      <c r="I29" s="99">
        <f>RES_hhdet_tesh!I29/RES_summary!I$19</f>
        <v>2.1873227464954258E-2</v>
      </c>
      <c r="J29" s="99">
        <f>RES_hhdet_tesh!J29/RES_summary!J$19</f>
        <v>2.2766589745009332E-2</v>
      </c>
      <c r="K29" s="99">
        <f>RES_hhdet_tesh!K29/RES_summary!K$19</f>
        <v>2.368767443972147E-2</v>
      </c>
      <c r="L29" s="99">
        <f>RES_hhdet_tesh!L29/RES_summary!L$19</f>
        <v>2.406611774386113E-2</v>
      </c>
      <c r="M29" s="99">
        <f>RES_hhdet_tesh!M29/RES_summary!M$19</f>
        <v>1.8230801384332734E-2</v>
      </c>
      <c r="N29" s="99">
        <f>RES_hhdet_tesh!N29/RES_summary!N$19</f>
        <v>1.2451969575670267E-2</v>
      </c>
      <c r="O29" s="99">
        <f>RES_hhdet_tesh!O29/RES_summary!O$19</f>
        <v>9.0830149085576427E-3</v>
      </c>
      <c r="P29" s="99">
        <f>RES_hhdet_tesh!P29/RES_summary!P$19</f>
        <v>1.6973319326756262E-2</v>
      </c>
      <c r="Q29" s="99">
        <f>RES_hhdet_tesh!Q29/RES_summary!Q$19</f>
        <v>2.5406627894818921E-2</v>
      </c>
      <c r="R29" s="99">
        <f>RES_hhdet_tesh!R29/RES_summary!R$19</f>
        <v>3.2634523679958165E-2</v>
      </c>
      <c r="S29" s="99">
        <f>RES_hhdet_tesh!S29/RES_summary!S$19</f>
        <v>3.8479883354092005E-2</v>
      </c>
      <c r="T29" s="99">
        <f>RES_hhdet_tesh!T29/RES_summary!T$19</f>
        <v>4.8471165980704667E-2</v>
      </c>
      <c r="U29" s="99">
        <f>RES_hhdet_tesh!U29/RES_summary!U$19</f>
        <v>5.224162450785784E-2</v>
      </c>
      <c r="V29" s="99">
        <f>RES_hhdet_tesh!V29/RES_summary!V$19</f>
        <v>5.980503229006074E-2</v>
      </c>
      <c r="W29" s="99">
        <f>RES_hhdet_tesh!W29/RES_summary!W$19</f>
        <v>6.173290246255779E-2</v>
      </c>
      <c r="DA29" s="63" t="s">
        <v>2940</v>
      </c>
    </row>
    <row r="30" spans="1:105" ht="12" customHeight="1" x14ac:dyDescent="0.25">
      <c r="A30" s="121" t="s">
        <v>55</v>
      </c>
      <c r="B30" s="123">
        <v>0</v>
      </c>
      <c r="C30" s="123">
        <v>0</v>
      </c>
      <c r="D30" s="123">
        <v>7.8458157600764595</v>
      </c>
      <c r="E30" s="123">
        <v>7.9492009165956068</v>
      </c>
      <c r="F30" s="123">
        <v>8.0523147913392741</v>
      </c>
      <c r="G30" s="123">
        <v>8.4126981105181038</v>
      </c>
      <c r="H30" s="123">
        <v>8.6040152105297718</v>
      </c>
      <c r="I30" s="123">
        <v>8.5647479967813265</v>
      </c>
      <c r="J30" s="123">
        <v>7.9798175725541913</v>
      </c>
      <c r="K30" s="123">
        <v>8.4371251037454176</v>
      </c>
      <c r="L30" s="123">
        <v>8.4517808095514741</v>
      </c>
      <c r="M30" s="123">
        <v>8.8067954419283918</v>
      </c>
      <c r="N30" s="123">
        <v>8.8021068621509873</v>
      </c>
      <c r="O30" s="123">
        <v>9.6100420052536446</v>
      </c>
      <c r="P30" s="123">
        <v>9.655186045892453</v>
      </c>
      <c r="Q30" s="123">
        <v>10.507683964196376</v>
      </c>
      <c r="R30" s="123">
        <v>11.455733488073296</v>
      </c>
      <c r="S30" s="123">
        <v>10.771941126371052</v>
      </c>
      <c r="T30" s="123">
        <v>11.519555534063349</v>
      </c>
      <c r="U30" s="123">
        <v>11.425427164560828</v>
      </c>
      <c r="V30" s="123">
        <v>11.055968923609587</v>
      </c>
      <c r="W30" s="123">
        <v>11.972004355202921</v>
      </c>
      <c r="DA30" s="130" t="s">
        <v>2941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7.7831236395516568</v>
      </c>
      <c r="E31" s="99">
        <v>9.1137093666036311</v>
      </c>
      <c r="F31" s="99">
        <v>7.2294877642075486</v>
      </c>
      <c r="G31" s="99">
        <v>9.037714248355071</v>
      </c>
      <c r="H31" s="99">
        <v>8.3132286571112477</v>
      </c>
      <c r="I31" s="99">
        <v>8.9770211904688857</v>
      </c>
      <c r="J31" s="99">
        <v>8.3435327507299561</v>
      </c>
      <c r="K31" s="99">
        <v>8.5746912586694748</v>
      </c>
      <c r="L31" s="99">
        <v>8.2952584016031299</v>
      </c>
      <c r="M31" s="99">
        <v>8.9456359135423664</v>
      </c>
      <c r="N31" s="99">
        <v>8.133628096082079</v>
      </c>
      <c r="O31" s="99">
        <v>8.8011939076035226</v>
      </c>
      <c r="P31" s="99">
        <v>12.561871057073306</v>
      </c>
      <c r="Q31" s="99">
        <v>9.0807697921504733</v>
      </c>
      <c r="R31" s="99">
        <v>10.572231449341119</v>
      </c>
      <c r="S31" s="99">
        <v>11.14415829238364</v>
      </c>
      <c r="T31" s="99">
        <v>11.085901573147535</v>
      </c>
      <c r="U31" s="99">
        <v>11.096344212725199</v>
      </c>
      <c r="V31" s="99">
        <v>10.684446572385085</v>
      </c>
      <c r="W31" s="99">
        <v>0</v>
      </c>
      <c r="DA31" s="63" t="s">
        <v>2942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2943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2944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2945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7.8461521049826555</v>
      </c>
      <c r="E35" s="102">
        <v>7.9424692531570891</v>
      </c>
      <c r="F35" s="102">
        <v>8.0565921762996719</v>
      </c>
      <c r="G35" s="102">
        <v>8.4095987473855658</v>
      </c>
      <c r="H35" s="102">
        <v>8.6051951189713822</v>
      </c>
      <c r="I35" s="102">
        <v>8.5631647467629364</v>
      </c>
      <c r="J35" s="102">
        <v>7.9785275333192898</v>
      </c>
      <c r="K35" s="102">
        <v>8.4372034177253799</v>
      </c>
      <c r="L35" s="102">
        <v>8.4526049922366155</v>
      </c>
      <c r="M35" s="102">
        <v>8.8072784148430703</v>
      </c>
      <c r="N35" s="102">
        <v>8.8033963466802927</v>
      </c>
      <c r="O35" s="102">
        <v>9.6114705566474825</v>
      </c>
      <c r="P35" s="102">
        <v>9.6518372944849293</v>
      </c>
      <c r="Q35" s="102">
        <v>10.511230847265127</v>
      </c>
      <c r="R35" s="102">
        <v>11.458375946805702</v>
      </c>
      <c r="S35" s="102">
        <v>10.772176957159511</v>
      </c>
      <c r="T35" s="102">
        <v>11.520801429704118</v>
      </c>
      <c r="U35" s="102">
        <v>11.425752659961349</v>
      </c>
      <c r="V35" s="102">
        <v>11.056512632580377</v>
      </c>
      <c r="W35" s="102">
        <v>11.971903460583475</v>
      </c>
      <c r="DA35" s="131" t="s">
        <v>2946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7.846371941493218</v>
      </c>
      <c r="E36" s="105">
        <v>7.9431174616169047</v>
      </c>
      <c r="F36" s="105">
        <v>8.0573126169377289</v>
      </c>
      <c r="G36" s="105">
        <v>8.4100314531454039</v>
      </c>
      <c r="H36" s="105">
        <v>8.606006858588632</v>
      </c>
      <c r="I36" s="105">
        <v>8.5614519496537795</v>
      </c>
      <c r="J36" s="105">
        <v>7.9778777223831092</v>
      </c>
      <c r="K36" s="105">
        <v>8.4338007342976447</v>
      </c>
      <c r="L36" s="105">
        <v>8.4492139680470828</v>
      </c>
      <c r="M36" s="105">
        <v>8.8033750604744725</v>
      </c>
      <c r="N36" s="105">
        <v>8.8000868937607848</v>
      </c>
      <c r="O36" s="105">
        <v>9.610675517683374</v>
      </c>
      <c r="P36" s="105">
        <v>9.6459021473800899</v>
      </c>
      <c r="Q36" s="105">
        <v>10.502617599557109</v>
      </c>
      <c r="R36" s="105">
        <v>11.450045054222086</v>
      </c>
      <c r="S36" s="105">
        <v>10.765612521295989</v>
      </c>
      <c r="T36" s="105">
        <v>11.51690635620375</v>
      </c>
      <c r="U36" s="105">
        <v>11.426052062891372</v>
      </c>
      <c r="V36" s="105">
        <v>11.053608714944422</v>
      </c>
      <c r="W36" s="105">
        <v>11.97279321264417</v>
      </c>
      <c r="DA36" s="132" t="s">
        <v>2947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5.374642963295063</v>
      </c>
      <c r="E37" s="99">
        <v>5.2148028511828821</v>
      </c>
      <c r="F37" s="99">
        <v>5.320815674269971</v>
      </c>
      <c r="G37" s="99">
        <v>5.0685126695524048</v>
      </c>
      <c r="H37" s="99">
        <v>5.3737944350706961</v>
      </c>
      <c r="I37" s="99">
        <v>5.2765027637746984</v>
      </c>
      <c r="J37" s="99">
        <v>4.8699641259541</v>
      </c>
      <c r="K37" s="99">
        <v>5.1858561127654044</v>
      </c>
      <c r="L37" s="99">
        <v>5.0599615160967097</v>
      </c>
      <c r="M37" s="99">
        <v>5.1817970271248877</v>
      </c>
      <c r="N37" s="99">
        <v>5.1474274394165382</v>
      </c>
      <c r="O37" s="99">
        <v>5.9193811831164922</v>
      </c>
      <c r="P37" s="99">
        <v>5.9612794438446146</v>
      </c>
      <c r="Q37" s="99">
        <v>6.7745037272282582</v>
      </c>
      <c r="R37" s="99">
        <v>7.7452322343553659</v>
      </c>
      <c r="S37" s="99">
        <v>7.0867188903104168</v>
      </c>
      <c r="T37" s="99">
        <v>7.892162067302638</v>
      </c>
      <c r="U37" s="99">
        <v>7.8829786591832729</v>
      </c>
      <c r="V37" s="99">
        <v>7.5877974649580793</v>
      </c>
      <c r="W37" s="99">
        <v>8.587318671662679</v>
      </c>
      <c r="DA37" s="63" t="s">
        <v>2948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2.4717289781981555</v>
      </c>
      <c r="E38" s="99">
        <v>2.7283146104340212</v>
      </c>
      <c r="F38" s="99">
        <v>2.7364969426677579</v>
      </c>
      <c r="G38" s="99">
        <v>3.3415187835929974</v>
      </c>
      <c r="H38" s="99">
        <v>3.2322124235179355</v>
      </c>
      <c r="I38" s="99">
        <v>3.2849491858790811</v>
      </c>
      <c r="J38" s="99">
        <v>3.1079135964290101</v>
      </c>
      <c r="K38" s="99">
        <v>3.2479446215322394</v>
      </c>
      <c r="L38" s="99">
        <v>3.3892524519503726</v>
      </c>
      <c r="M38" s="99">
        <v>3.6215780333495853</v>
      </c>
      <c r="N38" s="99">
        <v>3.6526594543442479</v>
      </c>
      <c r="O38" s="99">
        <v>3.6912943345668814</v>
      </c>
      <c r="P38" s="99">
        <v>3.6846227035354757</v>
      </c>
      <c r="Q38" s="99">
        <v>3.7281138723288514</v>
      </c>
      <c r="R38" s="99">
        <v>3.7048128198667181</v>
      </c>
      <c r="S38" s="99">
        <v>3.67889363098557</v>
      </c>
      <c r="T38" s="99">
        <v>3.6247442889011126</v>
      </c>
      <c r="U38" s="99">
        <v>3.5430734037081004</v>
      </c>
      <c r="V38" s="99">
        <v>3.4658112499863449</v>
      </c>
      <c r="W38" s="99">
        <v>3.3854745409814906</v>
      </c>
      <c r="DA38" s="63" t="s">
        <v>2949</v>
      </c>
    </row>
    <row r="39" spans="1:105" ht="12" customHeight="1" x14ac:dyDescent="0.25">
      <c r="A39" s="121" t="s">
        <v>54</v>
      </c>
      <c r="B39" s="123">
        <v>0</v>
      </c>
      <c r="C39" s="123">
        <v>0</v>
      </c>
      <c r="D39" s="123">
        <v>1.3162990733028936</v>
      </c>
      <c r="E39" s="123">
        <v>1.369764028056969</v>
      </c>
      <c r="F39" s="123">
        <v>1.4348442996955939</v>
      </c>
      <c r="G39" s="123">
        <v>1.5070188990759477</v>
      </c>
      <c r="H39" s="123">
        <v>1.5544713117691522</v>
      </c>
      <c r="I39" s="123">
        <v>1.5496375067968635</v>
      </c>
      <c r="J39" s="123">
        <v>1.4826134170872567</v>
      </c>
      <c r="K39" s="123">
        <v>1.6383860769524943</v>
      </c>
      <c r="L39" s="123">
        <v>1.7674133302820398</v>
      </c>
      <c r="M39" s="123">
        <v>1.7818455330939689</v>
      </c>
      <c r="N39" s="123">
        <v>1.829233058872882</v>
      </c>
      <c r="O39" s="123">
        <v>2.0154657060712693</v>
      </c>
      <c r="P39" s="123">
        <v>2.0149757771340702</v>
      </c>
      <c r="Q39" s="123">
        <v>2.1891035672632531</v>
      </c>
      <c r="R39" s="123">
        <v>2.1950003539006309</v>
      </c>
      <c r="S39" s="123">
        <v>2.3821998894847671</v>
      </c>
      <c r="T39" s="123">
        <v>2.5242737444147103</v>
      </c>
      <c r="U39" s="123">
        <v>2.5386111391933937</v>
      </c>
      <c r="V39" s="123">
        <v>2.5667798129228943</v>
      </c>
      <c r="W39" s="123">
        <v>2.586065159633296</v>
      </c>
      <c r="DA39" s="130" t="s">
        <v>2950</v>
      </c>
    </row>
    <row r="40" spans="1:105" ht="12" customHeight="1" x14ac:dyDescent="0.25">
      <c r="A40" s="97" t="s">
        <v>50</v>
      </c>
      <c r="B40" s="99">
        <v>0</v>
      </c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2951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1.3162990733028936</v>
      </c>
      <c r="E41" s="110">
        <v>1.369764028056969</v>
      </c>
      <c r="F41" s="110">
        <v>1.4348442996955939</v>
      </c>
      <c r="G41" s="110">
        <v>1.5070188990759477</v>
      </c>
      <c r="H41" s="110">
        <v>1.5544713117691522</v>
      </c>
      <c r="I41" s="110">
        <v>1.5496375067968635</v>
      </c>
      <c r="J41" s="110">
        <v>1.4826134170872567</v>
      </c>
      <c r="K41" s="110">
        <v>1.6383860769524943</v>
      </c>
      <c r="L41" s="110">
        <v>1.7674133302820398</v>
      </c>
      <c r="M41" s="110">
        <v>1.7818455330939689</v>
      </c>
      <c r="N41" s="110">
        <v>1.829233058872882</v>
      </c>
      <c r="O41" s="110">
        <v>2.0154657060712693</v>
      </c>
      <c r="P41" s="110">
        <v>2.0149757771340702</v>
      </c>
      <c r="Q41" s="110">
        <v>2.1891035672632531</v>
      </c>
      <c r="R41" s="110">
        <v>2.1950003539006309</v>
      </c>
      <c r="S41" s="110">
        <v>2.3821998894847671</v>
      </c>
      <c r="T41" s="110">
        <v>2.5242737444147103</v>
      </c>
      <c r="U41" s="110">
        <v>2.5386111391933937</v>
      </c>
      <c r="V41" s="110">
        <v>2.5667798129228943</v>
      </c>
      <c r="W41" s="110">
        <v>2.586065159633296</v>
      </c>
      <c r="DA41" s="60" t="s">
        <v>2952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128.25407534143062</v>
      </c>
      <c r="C43" s="118">
        <f t="shared" si="14"/>
        <v>130.82701732480126</v>
      </c>
      <c r="D43" s="118">
        <f t="shared" si="14"/>
        <v>130.62733320218928</v>
      </c>
      <c r="E43" s="118">
        <f t="shared" si="14"/>
        <v>136.82267232409805</v>
      </c>
      <c r="F43" s="118">
        <f t="shared" si="14"/>
        <v>110.42148009025178</v>
      </c>
      <c r="G43" s="118">
        <f t="shared" si="14"/>
        <v>169.22715050136799</v>
      </c>
      <c r="H43" s="118">
        <f t="shared" si="14"/>
        <v>143.92683061691164</v>
      </c>
      <c r="I43" s="118">
        <f t="shared" si="14"/>
        <v>136.60661750349098</v>
      </c>
      <c r="J43" s="118">
        <f t="shared" si="14"/>
        <v>139.9508387089659</v>
      </c>
      <c r="K43" s="118">
        <f t="shared" si="14"/>
        <v>147.14078679251242</v>
      </c>
      <c r="L43" s="118">
        <f t="shared" si="14"/>
        <v>157.87867426856346</v>
      </c>
      <c r="M43" s="118">
        <f t="shared" si="14"/>
        <v>154.68294495046302</v>
      </c>
      <c r="N43" s="118">
        <f t="shared" si="14"/>
        <v>167.81212136159175</v>
      </c>
      <c r="O43" s="118">
        <f t="shared" si="14"/>
        <v>170.34013558027317</v>
      </c>
      <c r="P43" s="118">
        <f t="shared" si="14"/>
        <v>157.01021267571622</v>
      </c>
      <c r="Q43" s="118">
        <f t="shared" si="14"/>
        <v>163.41993939002134</v>
      </c>
      <c r="R43" s="118">
        <f t="shared" ref="R43:V43" si="15">R44+R47+R49+R58</f>
        <v>157.78372788363095</v>
      </c>
      <c r="S43" s="118">
        <f t="shared" si="15"/>
        <v>164.02245263937027</v>
      </c>
      <c r="T43" s="118">
        <f t="shared" si="15"/>
        <v>153.5427201156306</v>
      </c>
      <c r="U43" s="118">
        <f t="shared" si="15"/>
        <v>151.61780142542463</v>
      </c>
      <c r="V43" s="118">
        <f t="shared" si="15"/>
        <v>159.14649442626052</v>
      </c>
      <c r="W43" s="118">
        <f t="shared" ref="W43" si="16">W44+W47+W49+W58</f>
        <v>164.01836415367083</v>
      </c>
      <c r="DA43" s="129" t="s">
        <v>2953</v>
      </c>
    </row>
    <row r="44" spans="1:105" ht="12.95" customHeight="1" x14ac:dyDescent="0.25">
      <c r="A44" s="121" t="s">
        <v>57</v>
      </c>
      <c r="B44" s="123">
        <f t="shared" ref="B44:Q44" si="17">SUM(B45:B46)</f>
        <v>118.48188382666986</v>
      </c>
      <c r="C44" s="123">
        <f t="shared" si="17"/>
        <v>121.59150634798776</v>
      </c>
      <c r="D44" s="123">
        <f t="shared" si="17"/>
        <v>121.37853590675843</v>
      </c>
      <c r="E44" s="123">
        <f t="shared" si="17"/>
        <v>127.32975337807518</v>
      </c>
      <c r="F44" s="123">
        <f t="shared" si="17"/>
        <v>102.23260674911586</v>
      </c>
      <c r="G44" s="123">
        <f t="shared" si="17"/>
        <v>158.00989897421991</v>
      </c>
      <c r="H44" s="123">
        <f t="shared" si="17"/>
        <v>133.96984333619918</v>
      </c>
      <c r="I44" s="123">
        <f t="shared" si="17"/>
        <v>126.86538068942862</v>
      </c>
      <c r="J44" s="123">
        <f t="shared" si="17"/>
        <v>130.32686394712238</v>
      </c>
      <c r="K44" s="123">
        <f t="shared" si="17"/>
        <v>136.82175468881181</v>
      </c>
      <c r="L44" s="123">
        <f t="shared" si="17"/>
        <v>148.66197285784526</v>
      </c>
      <c r="M44" s="123">
        <f t="shared" si="17"/>
        <v>144.64445213995404</v>
      </c>
      <c r="N44" s="123">
        <f t="shared" si="17"/>
        <v>157.37534712857314</v>
      </c>
      <c r="O44" s="123">
        <f t="shared" si="17"/>
        <v>158.43702731948082</v>
      </c>
      <c r="P44" s="123">
        <f t="shared" si="17"/>
        <v>145.1070550250987</v>
      </c>
      <c r="Q44" s="123">
        <f t="shared" si="17"/>
        <v>150.12859633096525</v>
      </c>
      <c r="R44" s="123">
        <f t="shared" ref="R44:V44" si="18">SUM(R45:R46)</f>
        <v>144.6269962530948</v>
      </c>
      <c r="S44" s="123">
        <f t="shared" si="18"/>
        <v>150.88908649005424</v>
      </c>
      <c r="T44" s="123">
        <f t="shared" si="18"/>
        <v>140.00227368409742</v>
      </c>
      <c r="U44" s="123">
        <f t="shared" si="18"/>
        <v>137.48873525879986</v>
      </c>
      <c r="V44" s="123">
        <f t="shared" si="18"/>
        <v>143.6471264722675</v>
      </c>
      <c r="W44" s="123">
        <f t="shared" ref="W44" si="19">SUM(W45:W46)</f>
        <v>151.35425008465546</v>
      </c>
      <c r="DA44" s="130" t="s">
        <v>2954</v>
      </c>
    </row>
    <row r="45" spans="1:105" ht="12" customHeight="1" x14ac:dyDescent="0.25">
      <c r="A45" s="97" t="s">
        <v>216</v>
      </c>
      <c r="B45" s="99">
        <v>115.68290867062693</v>
      </c>
      <c r="C45" s="99">
        <v>118.79200136152564</v>
      </c>
      <c r="D45" s="99">
        <v>118.65795518306902</v>
      </c>
      <c r="E45" s="99">
        <v>124.5412804959917</v>
      </c>
      <c r="F45" s="99">
        <v>100.0627666793465</v>
      </c>
      <c r="G45" s="99">
        <v>154.68531289881375</v>
      </c>
      <c r="H45" s="99">
        <v>131.2292344171872</v>
      </c>
      <c r="I45" s="99">
        <v>124.32615230357315</v>
      </c>
      <c r="J45" s="99">
        <v>127.75683797779338</v>
      </c>
      <c r="K45" s="99">
        <v>134.17505842278575</v>
      </c>
      <c r="L45" s="99">
        <v>145.8044459161089</v>
      </c>
      <c r="M45" s="99">
        <v>141.93378769499998</v>
      </c>
      <c r="N45" s="99">
        <v>154.45054090374205</v>
      </c>
      <c r="O45" s="99">
        <v>155.56563473534845</v>
      </c>
      <c r="P45" s="99">
        <v>142.51718355650723</v>
      </c>
      <c r="Q45" s="99">
        <v>147.46613517298837</v>
      </c>
      <c r="R45" s="99">
        <v>142.06810379776834</v>
      </c>
      <c r="S45" s="99">
        <v>148.23754943298539</v>
      </c>
      <c r="T45" s="99">
        <v>137.55680788793353</v>
      </c>
      <c r="U45" s="99">
        <v>135.0956042346414</v>
      </c>
      <c r="V45" s="99">
        <v>141.18221576576758</v>
      </c>
      <c r="W45" s="99">
        <v>148.74844202954398</v>
      </c>
      <c r="DA45" s="63" t="s">
        <v>2955</v>
      </c>
    </row>
    <row r="46" spans="1:105" ht="12" customHeight="1" x14ac:dyDescent="0.25">
      <c r="A46" s="97" t="s">
        <v>53</v>
      </c>
      <c r="B46" s="99">
        <v>2.7989751560429315</v>
      </c>
      <c r="C46" s="99">
        <v>2.7995049864621273</v>
      </c>
      <c r="D46" s="99">
        <v>2.7205807236894088</v>
      </c>
      <c r="E46" s="99">
        <v>2.7884728820834885</v>
      </c>
      <c r="F46" s="99">
        <v>2.1698400697693705</v>
      </c>
      <c r="G46" s="99">
        <v>3.3245860754061551</v>
      </c>
      <c r="H46" s="99">
        <v>2.7406089190119696</v>
      </c>
      <c r="I46" s="99">
        <v>2.5392283858554596</v>
      </c>
      <c r="J46" s="99">
        <v>2.570025969328988</v>
      </c>
      <c r="K46" s="99">
        <v>2.6466962660260598</v>
      </c>
      <c r="L46" s="99">
        <v>2.8575269417363574</v>
      </c>
      <c r="M46" s="99">
        <v>2.7106644449540656</v>
      </c>
      <c r="N46" s="99">
        <v>2.9248062248310931</v>
      </c>
      <c r="O46" s="99">
        <v>2.8713925841323742</v>
      </c>
      <c r="P46" s="99">
        <v>2.5898714685914555</v>
      </c>
      <c r="Q46" s="99">
        <v>2.6624611579768898</v>
      </c>
      <c r="R46" s="99">
        <v>2.558892455326462</v>
      </c>
      <c r="S46" s="99">
        <v>2.6515370570688583</v>
      </c>
      <c r="T46" s="99">
        <v>2.4454657961638886</v>
      </c>
      <c r="U46" s="99">
        <v>2.3931310241584742</v>
      </c>
      <c r="V46" s="99">
        <v>2.4649107064999103</v>
      </c>
      <c r="W46" s="99">
        <v>2.6058080551114804</v>
      </c>
      <c r="DA46" s="63" t="s">
        <v>2956</v>
      </c>
    </row>
    <row r="47" spans="1:105" ht="12.95" customHeight="1" x14ac:dyDescent="0.25">
      <c r="A47" s="121" t="s">
        <v>92</v>
      </c>
      <c r="B47" s="123">
        <f t="shared" ref="B47:W47" si="20">B48</f>
        <v>7.0607602852162448E-3</v>
      </c>
      <c r="C47" s="123">
        <f t="shared" si="20"/>
        <v>7.912311841844346E-3</v>
      </c>
      <c r="D47" s="123">
        <f t="shared" si="20"/>
        <v>8.9717022109662686E-3</v>
      </c>
      <c r="E47" s="123">
        <f t="shared" si="20"/>
        <v>8.6850615329134451E-3</v>
      </c>
      <c r="F47" s="123">
        <f t="shared" si="20"/>
        <v>8.1606403460543001E-3</v>
      </c>
      <c r="G47" s="123">
        <f t="shared" si="20"/>
        <v>6.8806924832989728E-3</v>
      </c>
      <c r="H47" s="123">
        <f t="shared" si="20"/>
        <v>6.0250126439318581E-3</v>
      </c>
      <c r="I47" s="123">
        <f t="shared" si="20"/>
        <v>5.8045031099797214E-3</v>
      </c>
      <c r="J47" s="123">
        <f t="shared" si="20"/>
        <v>5.9437702100371302E-3</v>
      </c>
      <c r="K47" s="123">
        <f t="shared" si="20"/>
        <v>5.2928932495778886E-3</v>
      </c>
      <c r="L47" s="123">
        <f t="shared" si="20"/>
        <v>6.5376552856790827E-3</v>
      </c>
      <c r="M47" s="123">
        <f t="shared" si="20"/>
        <v>9.7431919346600438E-3</v>
      </c>
      <c r="N47" s="123">
        <f t="shared" si="20"/>
        <v>1.9459121901343603E-2</v>
      </c>
      <c r="O47" s="123">
        <f t="shared" si="20"/>
        <v>3.0446311077688262E-2</v>
      </c>
      <c r="P47" s="123">
        <f t="shared" si="20"/>
        <v>4.3426755022450934E-2</v>
      </c>
      <c r="Q47" s="123">
        <f t="shared" si="20"/>
        <v>4.6936362195254669E-2</v>
      </c>
      <c r="R47" s="123">
        <f t="shared" si="20"/>
        <v>5.0248200557527913E-2</v>
      </c>
      <c r="S47" s="123">
        <f t="shared" si="20"/>
        <v>5.0136345727021962E-2</v>
      </c>
      <c r="T47" s="123">
        <f t="shared" si="20"/>
        <v>4.7318707642185091E-2</v>
      </c>
      <c r="U47" s="123">
        <f t="shared" si="20"/>
        <v>3.7559752241208985E-2</v>
      </c>
      <c r="V47" s="123">
        <f t="shared" si="20"/>
        <v>3.0800312395357039E-2</v>
      </c>
      <c r="W47" s="123">
        <f t="shared" si="20"/>
        <v>2.7792744045573688E-2</v>
      </c>
      <c r="DA47" s="130" t="s">
        <v>2957</v>
      </c>
    </row>
    <row r="48" spans="1:105" ht="12" customHeight="1" x14ac:dyDescent="0.25">
      <c r="A48" s="97" t="s">
        <v>53</v>
      </c>
      <c r="B48" s="99">
        <f>RES_hhdet_tesh!B48/RES_summary!B$19</f>
        <v>7.0607602852162448E-3</v>
      </c>
      <c r="C48" s="99">
        <f>RES_hhdet_tesh!C48/RES_summary!C$19</f>
        <v>7.912311841844346E-3</v>
      </c>
      <c r="D48" s="99">
        <f>RES_hhdet_tesh!D48/RES_summary!D$19</f>
        <v>8.9717022109662686E-3</v>
      </c>
      <c r="E48" s="99">
        <f>RES_hhdet_tesh!E48/RES_summary!E$19</f>
        <v>8.6850615329134451E-3</v>
      </c>
      <c r="F48" s="99">
        <f>RES_hhdet_tesh!F48/RES_summary!F$19</f>
        <v>8.1606403460543001E-3</v>
      </c>
      <c r="G48" s="99">
        <f>RES_hhdet_tesh!G48/RES_summary!G$19</f>
        <v>6.8806924832989728E-3</v>
      </c>
      <c r="H48" s="99">
        <f>RES_hhdet_tesh!H48/RES_summary!H$19</f>
        <v>6.0250126439318581E-3</v>
      </c>
      <c r="I48" s="99">
        <f>RES_hhdet_tesh!I48/RES_summary!I$19</f>
        <v>5.8045031099797214E-3</v>
      </c>
      <c r="J48" s="99">
        <f>RES_hhdet_tesh!J48/RES_summary!J$19</f>
        <v>5.9437702100371302E-3</v>
      </c>
      <c r="K48" s="99">
        <f>RES_hhdet_tesh!K48/RES_summary!K$19</f>
        <v>5.2928932495778886E-3</v>
      </c>
      <c r="L48" s="99">
        <f>RES_hhdet_tesh!L48/RES_summary!L$19</f>
        <v>6.5376552856790827E-3</v>
      </c>
      <c r="M48" s="99">
        <f>RES_hhdet_tesh!M48/RES_summary!M$19</f>
        <v>9.7431919346600438E-3</v>
      </c>
      <c r="N48" s="99">
        <f>RES_hhdet_tesh!N48/RES_summary!N$19</f>
        <v>1.9459121901343603E-2</v>
      </c>
      <c r="O48" s="99">
        <f>RES_hhdet_tesh!O48/RES_summary!O$19</f>
        <v>3.0446311077688262E-2</v>
      </c>
      <c r="P48" s="99">
        <f>RES_hhdet_tesh!P48/RES_summary!P$19</f>
        <v>4.3426755022450934E-2</v>
      </c>
      <c r="Q48" s="99">
        <f>RES_hhdet_tesh!Q48/RES_summary!Q$19</f>
        <v>4.6936362195254669E-2</v>
      </c>
      <c r="R48" s="99">
        <f>RES_hhdet_tesh!R48/RES_summary!R$19</f>
        <v>5.0248200557527913E-2</v>
      </c>
      <c r="S48" s="99">
        <f>RES_hhdet_tesh!S48/RES_summary!S$19</f>
        <v>5.0136345727021962E-2</v>
      </c>
      <c r="T48" s="99">
        <f>RES_hhdet_tesh!T48/RES_summary!T$19</f>
        <v>4.7318707642185091E-2</v>
      </c>
      <c r="U48" s="99">
        <f>RES_hhdet_tesh!U48/RES_summary!U$19</f>
        <v>3.7559752241208985E-2</v>
      </c>
      <c r="V48" s="99">
        <f>RES_hhdet_tesh!V48/RES_summary!V$19</f>
        <v>3.0800312395357039E-2</v>
      </c>
      <c r="W48" s="99">
        <f>RES_hhdet_tesh!W48/RES_summary!W$19</f>
        <v>2.7792744045573688E-2</v>
      </c>
      <c r="DA48" s="63" t="s">
        <v>2958</v>
      </c>
    </row>
    <row r="49" spans="1:105" ht="12" customHeight="1" x14ac:dyDescent="0.25">
      <c r="A49" s="121" t="s">
        <v>55</v>
      </c>
      <c r="B49" s="123">
        <v>8.466738028051715</v>
      </c>
      <c r="C49" s="123">
        <v>7.9359152275924147</v>
      </c>
      <c r="D49" s="123">
        <v>7.9235265199169742</v>
      </c>
      <c r="E49" s="123">
        <v>8.1144698564329758</v>
      </c>
      <c r="F49" s="123">
        <v>6.745868401094266</v>
      </c>
      <c r="G49" s="123">
        <v>9.7033519355888416</v>
      </c>
      <c r="H49" s="123">
        <v>8.3964909562993686</v>
      </c>
      <c r="I49" s="123">
        <v>8.1857948041555169</v>
      </c>
      <c r="J49" s="123">
        <v>8.1354175745462332</v>
      </c>
      <c r="K49" s="123">
        <v>8.6753531334985183</v>
      </c>
      <c r="L49" s="123">
        <v>7.4427504251504697</v>
      </c>
      <c r="M49" s="123">
        <v>8.2469040854803666</v>
      </c>
      <c r="N49" s="123">
        <v>8.5880820522443617</v>
      </c>
      <c r="O49" s="123">
        <v>9.8571962436433935</v>
      </c>
      <c r="P49" s="123">
        <v>9.844755118461034</v>
      </c>
      <c r="Q49" s="123">
        <v>11.05530312959759</v>
      </c>
      <c r="R49" s="123">
        <v>10.911483076077985</v>
      </c>
      <c r="S49" s="123">
        <v>10.701029914104224</v>
      </c>
      <c r="T49" s="123">
        <v>10.968853979476313</v>
      </c>
      <c r="U49" s="123">
        <v>11.552895275190163</v>
      </c>
      <c r="V49" s="123">
        <v>12.901787828674737</v>
      </c>
      <c r="W49" s="123">
        <v>10.050256165336487</v>
      </c>
      <c r="DA49" s="130" t="s">
        <v>2959</v>
      </c>
    </row>
    <row r="50" spans="1:105" ht="12" customHeight="1" x14ac:dyDescent="0.25">
      <c r="A50" s="97" t="s">
        <v>138</v>
      </c>
      <c r="B50" s="99">
        <v>8.4737365955091537</v>
      </c>
      <c r="C50" s="99">
        <v>7.9385262812789348</v>
      </c>
      <c r="D50" s="99">
        <v>7.9260327671218267</v>
      </c>
      <c r="E50" s="99">
        <v>8.1203477023171864</v>
      </c>
      <c r="F50" s="99">
        <v>6.6972374132283106</v>
      </c>
      <c r="G50" s="99">
        <v>9.7499966495892529</v>
      </c>
      <c r="H50" s="99">
        <v>8.3886075942333012</v>
      </c>
      <c r="I50" s="99">
        <v>8.171917565947604</v>
      </c>
      <c r="J50" s="99">
        <v>8.1408466205204455</v>
      </c>
      <c r="K50" s="99">
        <v>8.6837625431290473</v>
      </c>
      <c r="L50" s="99">
        <v>7.406302738785258</v>
      </c>
      <c r="M50" s="99">
        <v>8.2272462609316541</v>
      </c>
      <c r="N50" s="99">
        <v>8.5813842680733714</v>
      </c>
      <c r="O50" s="99">
        <v>9.8680482589206644</v>
      </c>
      <c r="P50" s="99">
        <v>9.8536771488106343</v>
      </c>
      <c r="Q50" s="99">
        <v>11.077215041284303</v>
      </c>
      <c r="R50" s="99">
        <v>10.894131136992451</v>
      </c>
      <c r="S50" s="99">
        <v>10.699446261371033</v>
      </c>
      <c r="T50" s="99">
        <v>10.945934109851096</v>
      </c>
      <c r="U50" s="99">
        <v>11.580614734425984</v>
      </c>
      <c r="V50" s="99">
        <v>13.304582112549495</v>
      </c>
      <c r="W50" s="99">
        <v>8.9701748498233655</v>
      </c>
      <c r="DA50" s="63" t="s">
        <v>2960</v>
      </c>
    </row>
    <row r="51" spans="1:105" ht="12" customHeight="1" x14ac:dyDescent="0.25">
      <c r="A51" s="97" t="s">
        <v>137</v>
      </c>
      <c r="B51" s="99">
        <v>8.4737365955091519</v>
      </c>
      <c r="C51" s="99">
        <v>7.9385627988186886</v>
      </c>
      <c r="D51" s="99">
        <v>7.9260718798409391</v>
      </c>
      <c r="E51" s="99">
        <v>8.120387271840265</v>
      </c>
      <c r="F51" s="99">
        <v>6.6972681868363546</v>
      </c>
      <c r="G51" s="99">
        <v>9.7472409365572759</v>
      </c>
      <c r="H51" s="99">
        <v>8.3860119742851236</v>
      </c>
      <c r="I51" s="99">
        <v>8.1690343350928813</v>
      </c>
      <c r="J51" s="99">
        <v>8.1382869661076587</v>
      </c>
      <c r="K51" s="99">
        <v>8.6833553419354246</v>
      </c>
      <c r="L51" s="99">
        <v>7.4086059604947829</v>
      </c>
      <c r="M51" s="99">
        <v>8.2335766394276106</v>
      </c>
      <c r="N51" s="99">
        <v>8.5840109578138364</v>
      </c>
      <c r="O51" s="99">
        <v>9.8739040312015298</v>
      </c>
      <c r="P51" s="99">
        <v>9.8623768378057548</v>
      </c>
      <c r="Q51" s="99">
        <v>11.087649201195775</v>
      </c>
      <c r="R51" s="99">
        <v>10.906312543592673</v>
      </c>
      <c r="S51" s="99">
        <v>10.711213825259579</v>
      </c>
      <c r="T51" s="99">
        <v>10.959386519800878</v>
      </c>
      <c r="U51" s="99">
        <v>11.595460376871197</v>
      </c>
      <c r="V51" s="99">
        <v>13.286717081724655</v>
      </c>
      <c r="W51" s="99">
        <v>8.9638160863899952</v>
      </c>
      <c r="DA51" s="63" t="s">
        <v>2961</v>
      </c>
    </row>
    <row r="52" spans="1:105" ht="12" customHeight="1" x14ac:dyDescent="0.25">
      <c r="A52" s="100" t="s">
        <v>216</v>
      </c>
      <c r="B52" s="102">
        <v>5.0911822909364357</v>
      </c>
      <c r="C52" s="102">
        <v>5.5489628021611326</v>
      </c>
      <c r="D52" s="102">
        <v>5.429344109568305</v>
      </c>
      <c r="E52" s="102">
        <v>5.3312848657347844</v>
      </c>
      <c r="F52" s="102">
        <v>4.4227581705426982</v>
      </c>
      <c r="G52" s="102">
        <v>5.8761420867193506</v>
      </c>
      <c r="H52" s="102">
        <v>5.2368168863600539</v>
      </c>
      <c r="I52" s="102">
        <v>5.0339474659325285</v>
      </c>
      <c r="J52" s="102">
        <v>4.9682834403247602</v>
      </c>
      <c r="K52" s="102">
        <v>5.3402298237629191</v>
      </c>
      <c r="L52" s="102">
        <v>4.4369313027525346</v>
      </c>
      <c r="M52" s="102">
        <v>4.8469543770226835</v>
      </c>
      <c r="N52" s="102">
        <v>5.0210747850803266</v>
      </c>
      <c r="O52" s="102">
        <v>6.0819181606434753</v>
      </c>
      <c r="P52" s="102">
        <v>6.0954199434248046</v>
      </c>
      <c r="Q52" s="102">
        <v>7.1522845318028407</v>
      </c>
      <c r="R52" s="102">
        <v>7.3776730305081299</v>
      </c>
      <c r="S52" s="102">
        <v>7.0511014798760367</v>
      </c>
      <c r="T52" s="102">
        <v>7.5101421383431921</v>
      </c>
      <c r="U52" s="102">
        <v>7.9999091803978688</v>
      </c>
      <c r="V52" s="102">
        <v>9.1241619913393315</v>
      </c>
      <c r="W52" s="102">
        <v>6.4300647001544995</v>
      </c>
      <c r="DA52" s="131" t="s">
        <v>2962</v>
      </c>
    </row>
    <row r="53" spans="1:105" ht="12" customHeight="1" x14ac:dyDescent="0.25">
      <c r="A53" s="103" t="s">
        <v>52</v>
      </c>
      <c r="B53" s="105">
        <v>3.3825543045727167</v>
      </c>
      <c r="C53" s="105">
        <v>2.3895999966575543</v>
      </c>
      <c r="D53" s="105">
        <v>2.496727770272634</v>
      </c>
      <c r="E53" s="105">
        <v>2.7891024061054823</v>
      </c>
      <c r="F53" s="105">
        <v>2.2745100162936556</v>
      </c>
      <c r="G53" s="105">
        <v>3.8710988498379275</v>
      </c>
      <c r="H53" s="105">
        <v>3.1491950879250701</v>
      </c>
      <c r="I53" s="105">
        <v>3.1350868691603511</v>
      </c>
      <c r="J53" s="105">
        <v>3.1700035257828993</v>
      </c>
      <c r="K53" s="105">
        <v>3.343125518172505</v>
      </c>
      <c r="L53" s="105">
        <v>2.9716746577422497</v>
      </c>
      <c r="M53" s="105">
        <v>3.3866222624049276</v>
      </c>
      <c r="N53" s="105">
        <v>3.5629361727335094</v>
      </c>
      <c r="O53" s="105">
        <v>3.7919858705580536</v>
      </c>
      <c r="P53" s="105">
        <v>3.7669568943809506</v>
      </c>
      <c r="Q53" s="105">
        <v>3.9353646693929352</v>
      </c>
      <c r="R53" s="105">
        <v>3.5286395130845438</v>
      </c>
      <c r="S53" s="105">
        <v>3.6601123453835438</v>
      </c>
      <c r="T53" s="105">
        <v>3.4492443814576887</v>
      </c>
      <c r="U53" s="105">
        <v>3.5955511964733291</v>
      </c>
      <c r="V53" s="105">
        <v>4.1625550903853243</v>
      </c>
      <c r="W53" s="105">
        <v>2.5337513862354948</v>
      </c>
      <c r="DA53" s="132" t="s">
        <v>2963</v>
      </c>
    </row>
    <row r="54" spans="1:105" ht="12" customHeight="1" x14ac:dyDescent="0.25">
      <c r="A54" s="106" t="s">
        <v>122</v>
      </c>
      <c r="B54" s="102">
        <v>8.2770811454598245</v>
      </c>
      <c r="C54" s="102">
        <v>7.865270939575419</v>
      </c>
      <c r="D54" s="102">
        <v>7.8556725500373688</v>
      </c>
      <c r="E54" s="102">
        <v>7.9548881145164572</v>
      </c>
      <c r="F54" s="102">
        <v>8.0717453457875568</v>
      </c>
      <c r="G54" s="102">
        <v>8.421135425074878</v>
      </c>
      <c r="H54" s="102">
        <v>8.6140598630391292</v>
      </c>
      <c r="I54" s="102">
        <v>8.5704325638983008</v>
      </c>
      <c r="J54" s="102">
        <v>7.98526023833272</v>
      </c>
      <c r="K54" s="102">
        <v>8.4425745857522987</v>
      </c>
      <c r="L54" s="102">
        <v>8.4541267495391601</v>
      </c>
      <c r="M54" s="102">
        <v>8.7930733148719025</v>
      </c>
      <c r="N54" s="102">
        <v>8.7743780841793164</v>
      </c>
      <c r="O54" s="102">
        <v>9.5533918681242866</v>
      </c>
      <c r="P54" s="102">
        <v>9.5951760130798895</v>
      </c>
      <c r="Q54" s="102">
        <v>10.443257902910183</v>
      </c>
      <c r="R54" s="102">
        <v>11.396040767953325</v>
      </c>
      <c r="S54" s="102">
        <v>10.742718157585147</v>
      </c>
      <c r="T54" s="102">
        <v>11.511696437708748</v>
      </c>
      <c r="U54" s="102">
        <v>11.30623826216801</v>
      </c>
      <c r="V54" s="102">
        <v>10.921608221624661</v>
      </c>
      <c r="W54" s="102">
        <v>11.931129985177668</v>
      </c>
      <c r="DA54" s="131" t="s">
        <v>2964</v>
      </c>
    </row>
    <row r="55" spans="1:105" ht="12" customHeight="1" x14ac:dyDescent="0.25">
      <c r="A55" s="107" t="s">
        <v>121</v>
      </c>
      <c r="B55" s="105">
        <v>8.2770811454598228</v>
      </c>
      <c r="C55" s="105">
        <v>7.8652697475345255</v>
      </c>
      <c r="D55" s="105">
        <v>7.8558526866232787</v>
      </c>
      <c r="E55" s="105">
        <v>7.9549792038627656</v>
      </c>
      <c r="F55" s="105">
        <v>8.0716658830300432</v>
      </c>
      <c r="G55" s="105">
        <v>8.4204066807788553</v>
      </c>
      <c r="H55" s="105">
        <v>8.6130935279468375</v>
      </c>
      <c r="I55" s="105">
        <v>8.5678202507218639</v>
      </c>
      <c r="J55" s="105">
        <v>7.9831399426720839</v>
      </c>
      <c r="K55" s="105">
        <v>8.437797441468188</v>
      </c>
      <c r="L55" s="105">
        <v>8.448551189048354</v>
      </c>
      <c r="M55" s="105">
        <v>8.7910573071429106</v>
      </c>
      <c r="N55" s="105">
        <v>8.774846377294395</v>
      </c>
      <c r="O55" s="105">
        <v>9.5572377476335131</v>
      </c>
      <c r="P55" s="105">
        <v>9.5947619849560528</v>
      </c>
      <c r="Q55" s="105">
        <v>10.436148704039075</v>
      </c>
      <c r="R55" s="105">
        <v>11.386406148774906</v>
      </c>
      <c r="S55" s="105">
        <v>10.729716406105725</v>
      </c>
      <c r="T55" s="105">
        <v>11.502201968656877</v>
      </c>
      <c r="U55" s="105">
        <v>11.306929341669726</v>
      </c>
      <c r="V55" s="105">
        <v>10.918214100320055</v>
      </c>
      <c r="W55" s="105">
        <v>11.932453769472746</v>
      </c>
      <c r="DA55" s="132" t="s">
        <v>2965</v>
      </c>
    </row>
    <row r="56" spans="1:105" ht="12" customHeight="1" x14ac:dyDescent="0.25">
      <c r="A56" s="108" t="s">
        <v>53</v>
      </c>
      <c r="B56" s="99">
        <v>4.9729845447879084</v>
      </c>
      <c r="C56" s="99">
        <v>5.4975682945127993</v>
      </c>
      <c r="D56" s="99">
        <v>5.381137126518527</v>
      </c>
      <c r="E56" s="99">
        <v>5.2225903033491923</v>
      </c>
      <c r="F56" s="99">
        <v>5.330294155102453</v>
      </c>
      <c r="G56" s="99">
        <v>5.0747655561203846</v>
      </c>
      <c r="H56" s="99">
        <v>5.3782195191992681</v>
      </c>
      <c r="I56" s="99">
        <v>5.2804276071755494</v>
      </c>
      <c r="J56" s="99">
        <v>4.8731763617042505</v>
      </c>
      <c r="K56" s="99">
        <v>5.1883136463216584</v>
      </c>
      <c r="L56" s="99">
        <v>5.0595645991479934</v>
      </c>
      <c r="M56" s="99">
        <v>5.1745466149641111</v>
      </c>
      <c r="N56" s="99">
        <v>5.1326635253083417</v>
      </c>
      <c r="O56" s="99">
        <v>5.8864679368083799</v>
      </c>
      <c r="P56" s="99">
        <v>5.929674230111849</v>
      </c>
      <c r="Q56" s="99">
        <v>6.7316292936726976</v>
      </c>
      <c r="R56" s="99">
        <v>7.7021845345869897</v>
      </c>
      <c r="S56" s="99">
        <v>7.0630894240720226</v>
      </c>
      <c r="T56" s="99">
        <v>7.8820856278464966</v>
      </c>
      <c r="U56" s="99">
        <v>7.8007943785546345</v>
      </c>
      <c r="V56" s="99">
        <v>7.4948552467097755</v>
      </c>
      <c r="W56" s="99">
        <v>8.5583857695906236</v>
      </c>
      <c r="DA56" s="63" t="s">
        <v>2966</v>
      </c>
    </row>
    <row r="57" spans="1:105" ht="12" customHeight="1" x14ac:dyDescent="0.25">
      <c r="A57" s="108" t="s">
        <v>52</v>
      </c>
      <c r="B57" s="99">
        <v>3.3040966006719144</v>
      </c>
      <c r="C57" s="99">
        <v>2.3677014530217257</v>
      </c>
      <c r="D57" s="99">
        <v>2.4747155601047517</v>
      </c>
      <c r="E57" s="99">
        <v>2.7323889005135751</v>
      </c>
      <c r="F57" s="99">
        <v>2.7413717279275907</v>
      </c>
      <c r="G57" s="99">
        <v>3.3456411246584716</v>
      </c>
      <c r="H57" s="99">
        <v>3.2348740087475707</v>
      </c>
      <c r="I57" s="99">
        <v>3.2873926435463159</v>
      </c>
      <c r="J57" s="99">
        <v>3.109963580967833</v>
      </c>
      <c r="K57" s="99">
        <v>3.2494837951465296</v>
      </c>
      <c r="L57" s="99">
        <v>3.3889865899003602</v>
      </c>
      <c r="M57" s="99">
        <v>3.6165106921787977</v>
      </c>
      <c r="N57" s="99">
        <v>3.6421828519860542</v>
      </c>
      <c r="O57" s="99">
        <v>3.6707698108251314</v>
      </c>
      <c r="P57" s="99">
        <v>3.6650877548442029</v>
      </c>
      <c r="Q57" s="99">
        <v>3.7045194103663759</v>
      </c>
      <c r="R57" s="99">
        <v>3.6842216141879178</v>
      </c>
      <c r="S57" s="99">
        <v>3.6666269820337005</v>
      </c>
      <c r="T57" s="99">
        <v>3.6201163408103794</v>
      </c>
      <c r="U57" s="99">
        <v>3.5061349631150907</v>
      </c>
      <c r="V57" s="99">
        <v>3.4233588536102801</v>
      </c>
      <c r="W57" s="99">
        <v>3.3740679998821226</v>
      </c>
      <c r="DA57" s="63" t="s">
        <v>2967</v>
      </c>
    </row>
    <row r="58" spans="1:105" ht="12" customHeight="1" x14ac:dyDescent="0.25">
      <c r="A58" s="121" t="s">
        <v>54</v>
      </c>
      <c r="B58" s="123">
        <v>1.2983927264238198</v>
      </c>
      <c r="C58" s="123">
        <v>1.2916834373792625</v>
      </c>
      <c r="D58" s="123">
        <v>1.3162990733028934</v>
      </c>
      <c r="E58" s="123">
        <v>1.369764028056969</v>
      </c>
      <c r="F58" s="123">
        <v>1.4348442996955939</v>
      </c>
      <c r="G58" s="123">
        <v>1.5070188990759481</v>
      </c>
      <c r="H58" s="123">
        <v>1.5544713117691515</v>
      </c>
      <c r="I58" s="123">
        <v>1.549637506796864</v>
      </c>
      <c r="J58" s="123">
        <v>1.4826134170872554</v>
      </c>
      <c r="K58" s="123">
        <v>1.6383860769524952</v>
      </c>
      <c r="L58" s="123">
        <v>1.7674133302820416</v>
      </c>
      <c r="M58" s="123">
        <v>1.7818455330939706</v>
      </c>
      <c r="N58" s="123">
        <v>1.8292330588728811</v>
      </c>
      <c r="O58" s="123">
        <v>2.0154657060712671</v>
      </c>
      <c r="P58" s="123">
        <v>2.0149757771340688</v>
      </c>
      <c r="Q58" s="123">
        <v>2.1891035672632606</v>
      </c>
      <c r="R58" s="123">
        <v>2.1950003539006384</v>
      </c>
      <c r="S58" s="123">
        <v>2.3821998894847667</v>
      </c>
      <c r="T58" s="123">
        <v>2.524273744414705</v>
      </c>
      <c r="U58" s="123">
        <v>2.5386111391933928</v>
      </c>
      <c r="V58" s="123">
        <v>2.5667798129229129</v>
      </c>
      <c r="W58" s="123">
        <v>2.5860651596332955</v>
      </c>
      <c r="DA58" s="130" t="s">
        <v>2968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2969</v>
      </c>
    </row>
    <row r="60" spans="1:105" ht="12" customHeight="1" x14ac:dyDescent="0.25">
      <c r="A60" s="109" t="s">
        <v>120</v>
      </c>
      <c r="B60" s="110">
        <v>1.2983927264238198</v>
      </c>
      <c r="C60" s="110">
        <v>1.2916834373792625</v>
      </c>
      <c r="D60" s="110">
        <v>1.3162990733028934</v>
      </c>
      <c r="E60" s="110">
        <v>1.369764028056969</v>
      </c>
      <c r="F60" s="110">
        <v>1.4348442996955939</v>
      </c>
      <c r="G60" s="110">
        <v>1.5070188990759481</v>
      </c>
      <c r="H60" s="110">
        <v>1.5544713117691515</v>
      </c>
      <c r="I60" s="110">
        <v>1.549637506796864</v>
      </c>
      <c r="J60" s="110">
        <v>1.4826134170872554</v>
      </c>
      <c r="K60" s="110">
        <v>1.6383860769524952</v>
      </c>
      <c r="L60" s="110">
        <v>1.7674133302820416</v>
      </c>
      <c r="M60" s="110">
        <v>1.7818455330939706</v>
      </c>
      <c r="N60" s="110">
        <v>1.8292330588728811</v>
      </c>
      <c r="O60" s="110">
        <v>2.0154657060712671</v>
      </c>
      <c r="P60" s="110">
        <v>2.0149757771340688</v>
      </c>
      <c r="Q60" s="110">
        <v>2.1891035672632606</v>
      </c>
      <c r="R60" s="110">
        <v>2.1950003539006384</v>
      </c>
      <c r="S60" s="110">
        <v>2.3821998894847667</v>
      </c>
      <c r="T60" s="110">
        <v>2.524273744414705</v>
      </c>
      <c r="U60" s="110">
        <v>2.5386111391933928</v>
      </c>
      <c r="V60" s="110">
        <v>2.5667798129229129</v>
      </c>
      <c r="W60" s="110">
        <v>2.5860651596332955</v>
      </c>
      <c r="DA60" s="60" t="s">
        <v>2970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119.8600276007037</v>
      </c>
      <c r="C62" s="118">
        <f t="shared" si="21"/>
        <v>147.71260195272325</v>
      </c>
      <c r="D62" s="118">
        <f t="shared" si="21"/>
        <v>116.51683263710561</v>
      </c>
      <c r="E62" s="118">
        <f t="shared" si="21"/>
        <v>121.65797574831814</v>
      </c>
      <c r="F62" s="118">
        <f t="shared" si="21"/>
        <v>137.12363700979984</v>
      </c>
      <c r="G62" s="118">
        <f t="shared" si="21"/>
        <v>151.27530299921852</v>
      </c>
      <c r="H62" s="118">
        <f t="shared" si="21"/>
        <v>118.60719526054466</v>
      </c>
      <c r="I62" s="118">
        <f t="shared" si="21"/>
        <v>99.133636147709595</v>
      </c>
      <c r="J62" s="118">
        <f t="shared" si="21"/>
        <v>154.70973869719955</v>
      </c>
      <c r="K62" s="118">
        <f t="shared" si="21"/>
        <v>175.65418896308319</v>
      </c>
      <c r="L62" s="118">
        <f t="shared" si="21"/>
        <v>198.46354264910534</v>
      </c>
      <c r="M62" s="118">
        <f t="shared" si="21"/>
        <v>139.17745981726745</v>
      </c>
      <c r="N62" s="118">
        <f t="shared" si="21"/>
        <v>155.34196184245127</v>
      </c>
      <c r="O62" s="118">
        <f t="shared" si="21"/>
        <v>156.97841687174136</v>
      </c>
      <c r="P62" s="118">
        <f t="shared" si="21"/>
        <v>156.08921463895661</v>
      </c>
      <c r="Q62" s="118">
        <f t="shared" si="21"/>
        <v>160.59064299726913</v>
      </c>
      <c r="R62" s="118">
        <f t="shared" ref="R62:V62" si="22">R63+R66+R68+R77</f>
        <v>183.66926675405674</v>
      </c>
      <c r="S62" s="118">
        <f t="shared" si="22"/>
        <v>156.77259491325788</v>
      </c>
      <c r="T62" s="118">
        <f t="shared" si="22"/>
        <v>156.88066250846828</v>
      </c>
      <c r="U62" s="118">
        <f t="shared" si="22"/>
        <v>178.41266612220275</v>
      </c>
      <c r="V62" s="118">
        <f t="shared" si="22"/>
        <v>105.8223141089845</v>
      </c>
      <c r="W62" s="118">
        <f t="shared" ref="W62" si="23">W63+W66+W68+W77</f>
        <v>184.70002319808728</v>
      </c>
      <c r="DA62" s="129" t="s">
        <v>2971</v>
      </c>
    </row>
    <row r="63" spans="1:105" ht="12.95" customHeight="1" x14ac:dyDescent="0.25">
      <c r="A63" s="121" t="s">
        <v>57</v>
      </c>
      <c r="B63" s="123">
        <f t="shared" ref="B63:Q63" si="24">SUM(B64:B65)</f>
        <v>110.66934278624888</v>
      </c>
      <c r="C63" s="123">
        <f t="shared" si="24"/>
        <v>137.32601272346852</v>
      </c>
      <c r="D63" s="123">
        <f t="shared" si="24"/>
        <v>108.22929902282529</v>
      </c>
      <c r="E63" s="123">
        <f t="shared" si="24"/>
        <v>113.15580877206958</v>
      </c>
      <c r="F63" s="123">
        <f t="shared" si="24"/>
        <v>127.30340388852773</v>
      </c>
      <c r="G63" s="123">
        <f t="shared" si="24"/>
        <v>141.02222502545732</v>
      </c>
      <c r="H63" s="123">
        <f t="shared" si="24"/>
        <v>110.34922596053526</v>
      </c>
      <c r="I63" s="123">
        <f t="shared" si="24"/>
        <v>91.999468078515378</v>
      </c>
      <c r="J63" s="123">
        <f t="shared" si="24"/>
        <v>144.09345694437263</v>
      </c>
      <c r="K63" s="123">
        <f t="shared" si="24"/>
        <v>163.36555139686544</v>
      </c>
      <c r="L63" s="123">
        <f t="shared" si="24"/>
        <v>187.1923253951901</v>
      </c>
      <c r="M63" s="123">
        <f t="shared" si="24"/>
        <v>130.16726881463052</v>
      </c>
      <c r="N63" s="123">
        <f t="shared" si="24"/>
        <v>145.67776017669897</v>
      </c>
      <c r="O63" s="123">
        <f t="shared" si="24"/>
        <v>145.91222164059539</v>
      </c>
      <c r="P63" s="123">
        <f t="shared" si="24"/>
        <v>144.2291329826698</v>
      </c>
      <c r="Q63" s="123">
        <f t="shared" si="24"/>
        <v>147.44366571192276</v>
      </c>
      <c r="R63" s="123">
        <f t="shared" ref="R63:V63" si="25">SUM(R64:R65)</f>
        <v>168.56898242927099</v>
      </c>
      <c r="S63" s="123">
        <f t="shared" si="25"/>
        <v>144.26923994629729</v>
      </c>
      <c r="T63" s="123">
        <f t="shared" si="25"/>
        <v>143.25063465360662</v>
      </c>
      <c r="U63" s="123">
        <f t="shared" si="25"/>
        <v>162.46244791559471</v>
      </c>
      <c r="V63" s="123">
        <f t="shared" si="25"/>
        <v>96.207370792131783</v>
      </c>
      <c r="W63" s="123">
        <f t="shared" ref="W63" si="26">SUM(W64:W65)</f>
        <v>168.41378953424118</v>
      </c>
      <c r="DA63" s="130" t="s">
        <v>2972</v>
      </c>
    </row>
    <row r="64" spans="1:105" ht="12" customHeight="1" x14ac:dyDescent="0.25">
      <c r="A64" s="97" t="s">
        <v>217</v>
      </c>
      <c r="B64" s="99">
        <v>108.05492840499657</v>
      </c>
      <c r="C64" s="99">
        <v>134.16423877282716</v>
      </c>
      <c r="D64" s="99">
        <v>105.80344553513694</v>
      </c>
      <c r="E64" s="99">
        <v>110.6777398538471</v>
      </c>
      <c r="F64" s="99">
        <v>124.60144767749968</v>
      </c>
      <c r="G64" s="99">
        <v>138.05506582412826</v>
      </c>
      <c r="H64" s="99">
        <v>108.09182186613342</v>
      </c>
      <c r="I64" s="99">
        <v>90.158085823095746</v>
      </c>
      <c r="J64" s="99">
        <v>141.25195585133875</v>
      </c>
      <c r="K64" s="99">
        <v>160.20538877606893</v>
      </c>
      <c r="L64" s="99">
        <v>183.59418188330136</v>
      </c>
      <c r="M64" s="99">
        <v>127.72790952879217</v>
      </c>
      <c r="N64" s="99">
        <v>142.97035252004636</v>
      </c>
      <c r="O64" s="99">
        <v>143.26781914048885</v>
      </c>
      <c r="P64" s="99">
        <v>141.65493067123228</v>
      </c>
      <c r="Q64" s="99">
        <v>144.82882055555893</v>
      </c>
      <c r="R64" s="99">
        <v>165.58648325197032</v>
      </c>
      <c r="S64" s="99">
        <v>141.73403183541791</v>
      </c>
      <c r="T64" s="99">
        <v>140.74842866719086</v>
      </c>
      <c r="U64" s="99">
        <v>159.63462406780312</v>
      </c>
      <c r="V64" s="99">
        <v>94.556501859814404</v>
      </c>
      <c r="W64" s="99">
        <v>165.51427393349184</v>
      </c>
      <c r="DA64" s="63" t="s">
        <v>2973</v>
      </c>
    </row>
    <row r="65" spans="1:105" ht="12" customHeight="1" x14ac:dyDescent="0.25">
      <c r="A65" s="97" t="s">
        <v>53</v>
      </c>
      <c r="B65" s="99">
        <v>2.6144143812522964</v>
      </c>
      <c r="C65" s="99">
        <v>3.1617739506413631</v>
      </c>
      <c r="D65" s="99">
        <v>2.4258534876883489</v>
      </c>
      <c r="E65" s="99">
        <v>2.4780689182224731</v>
      </c>
      <c r="F65" s="99">
        <v>2.7019562110280471</v>
      </c>
      <c r="G65" s="99">
        <v>2.9671592013290411</v>
      </c>
      <c r="H65" s="99">
        <v>2.2574040944018479</v>
      </c>
      <c r="I65" s="99">
        <v>1.8413822554196255</v>
      </c>
      <c r="J65" s="99">
        <v>2.8415010930338811</v>
      </c>
      <c r="K65" s="99">
        <v>3.1601626207965077</v>
      </c>
      <c r="L65" s="99">
        <v>3.5981435118887299</v>
      </c>
      <c r="M65" s="99">
        <v>2.4393592858383455</v>
      </c>
      <c r="N65" s="99">
        <v>2.707407656652602</v>
      </c>
      <c r="O65" s="99">
        <v>2.6444025001065508</v>
      </c>
      <c r="P65" s="99">
        <v>2.5742023114375154</v>
      </c>
      <c r="Q65" s="99">
        <v>2.6148451563638169</v>
      </c>
      <c r="R65" s="99">
        <v>2.9824991773006553</v>
      </c>
      <c r="S65" s="99">
        <v>2.5352081108793847</v>
      </c>
      <c r="T65" s="99">
        <v>2.5022059864157487</v>
      </c>
      <c r="U65" s="99">
        <v>2.8278238477915956</v>
      </c>
      <c r="V65" s="99">
        <v>1.6508689323173842</v>
      </c>
      <c r="W65" s="99">
        <v>2.8995156007493375</v>
      </c>
      <c r="DA65" s="63" t="s">
        <v>2974</v>
      </c>
    </row>
    <row r="66" spans="1:105" ht="12.95" customHeight="1" x14ac:dyDescent="0.25">
      <c r="A66" s="121" t="s">
        <v>92</v>
      </c>
      <c r="B66" s="123">
        <f t="shared" ref="B66:W66" si="27">B67</f>
        <v>7.0876560525269562E-3</v>
      </c>
      <c r="C66" s="123">
        <f t="shared" si="27"/>
        <v>7.8198152223653457E-3</v>
      </c>
      <c r="D66" s="123">
        <f t="shared" si="27"/>
        <v>9.6395235541443247E-3</v>
      </c>
      <c r="E66" s="123">
        <f t="shared" si="27"/>
        <v>9.7787888684753698E-3</v>
      </c>
      <c r="F66" s="123">
        <f t="shared" si="27"/>
        <v>9.0065246826396966E-3</v>
      </c>
      <c r="G66" s="123">
        <f t="shared" si="27"/>
        <v>7.399740142742842E-3</v>
      </c>
      <c r="H66" s="123">
        <f t="shared" si="27"/>
        <v>5.3268966390466249E-3</v>
      </c>
      <c r="I66" s="123">
        <f t="shared" si="27"/>
        <v>6.139590941662173E-3</v>
      </c>
      <c r="J66" s="123">
        <f t="shared" si="27"/>
        <v>7.1425028898117089E-3</v>
      </c>
      <c r="K66" s="123">
        <f t="shared" si="27"/>
        <v>1.2903494573779041E-2</v>
      </c>
      <c r="L66" s="123">
        <f t="shared" si="27"/>
        <v>2.2130784557150552E-2</v>
      </c>
      <c r="M66" s="123">
        <f t="shared" si="27"/>
        <v>2.967989381105109E-2</v>
      </c>
      <c r="N66" s="123">
        <f t="shared" si="27"/>
        <v>3.5723399263926071E-2</v>
      </c>
      <c r="O66" s="123">
        <f t="shared" si="27"/>
        <v>3.725408035978181E-2</v>
      </c>
      <c r="P66" s="123">
        <f t="shared" si="27"/>
        <v>3.5941814388989815E-2</v>
      </c>
      <c r="Q66" s="123">
        <f t="shared" si="27"/>
        <v>2.8824288837166971E-2</v>
      </c>
      <c r="R66" s="123">
        <f t="shared" si="27"/>
        <v>2.3422540688305946E-2</v>
      </c>
      <c r="S66" s="123">
        <f t="shared" si="27"/>
        <v>1.722300417446327E-2</v>
      </c>
      <c r="T66" s="123">
        <f t="shared" si="27"/>
        <v>1.2322583014735405E-2</v>
      </c>
      <c r="U66" s="123">
        <f t="shared" si="27"/>
        <v>9.0930910128818251E-3</v>
      </c>
      <c r="V66" s="123">
        <f t="shared" si="27"/>
        <v>9.9962138035345205E-3</v>
      </c>
      <c r="W66" s="123">
        <f t="shared" si="27"/>
        <v>8.5618223491343275E-3</v>
      </c>
      <c r="DA66" s="130" t="s">
        <v>2975</v>
      </c>
    </row>
    <row r="67" spans="1:105" ht="12" customHeight="1" x14ac:dyDescent="0.25">
      <c r="A67" s="97" t="s">
        <v>53</v>
      </c>
      <c r="B67" s="99">
        <f>RES_hhdet_tesh!B67/RES_summary!B$19</f>
        <v>7.0876560525269562E-3</v>
      </c>
      <c r="C67" s="99">
        <f>RES_hhdet_tesh!C67/RES_summary!C$19</f>
        <v>7.8198152223653457E-3</v>
      </c>
      <c r="D67" s="99">
        <f>RES_hhdet_tesh!D67/RES_summary!D$19</f>
        <v>9.6395235541443247E-3</v>
      </c>
      <c r="E67" s="99">
        <f>RES_hhdet_tesh!E67/RES_summary!E$19</f>
        <v>9.7787888684753698E-3</v>
      </c>
      <c r="F67" s="99">
        <f>RES_hhdet_tesh!F67/RES_summary!F$19</f>
        <v>9.0065246826396966E-3</v>
      </c>
      <c r="G67" s="99">
        <f>RES_hhdet_tesh!G67/RES_summary!G$19</f>
        <v>7.399740142742842E-3</v>
      </c>
      <c r="H67" s="99">
        <f>RES_hhdet_tesh!H67/RES_summary!H$19</f>
        <v>5.3268966390466249E-3</v>
      </c>
      <c r="I67" s="99">
        <f>RES_hhdet_tesh!I67/RES_summary!I$19</f>
        <v>6.139590941662173E-3</v>
      </c>
      <c r="J67" s="99">
        <f>RES_hhdet_tesh!J67/RES_summary!J$19</f>
        <v>7.1425028898117089E-3</v>
      </c>
      <c r="K67" s="99">
        <f>RES_hhdet_tesh!K67/RES_summary!K$19</f>
        <v>1.2903494573779041E-2</v>
      </c>
      <c r="L67" s="99">
        <f>RES_hhdet_tesh!L67/RES_summary!L$19</f>
        <v>2.2130784557150552E-2</v>
      </c>
      <c r="M67" s="99">
        <f>RES_hhdet_tesh!M67/RES_summary!M$19</f>
        <v>2.967989381105109E-2</v>
      </c>
      <c r="N67" s="99">
        <f>RES_hhdet_tesh!N67/RES_summary!N$19</f>
        <v>3.5723399263926071E-2</v>
      </c>
      <c r="O67" s="99">
        <f>RES_hhdet_tesh!O67/RES_summary!O$19</f>
        <v>3.725408035978181E-2</v>
      </c>
      <c r="P67" s="99">
        <f>RES_hhdet_tesh!P67/RES_summary!P$19</f>
        <v>3.5941814388989815E-2</v>
      </c>
      <c r="Q67" s="99">
        <f>RES_hhdet_tesh!Q67/RES_summary!Q$19</f>
        <v>2.8824288837166971E-2</v>
      </c>
      <c r="R67" s="99">
        <f>RES_hhdet_tesh!R67/RES_summary!R$19</f>
        <v>2.3422540688305946E-2</v>
      </c>
      <c r="S67" s="99">
        <f>RES_hhdet_tesh!S67/RES_summary!S$19</f>
        <v>1.722300417446327E-2</v>
      </c>
      <c r="T67" s="99">
        <f>RES_hhdet_tesh!T67/RES_summary!T$19</f>
        <v>1.2322583014735405E-2</v>
      </c>
      <c r="U67" s="99">
        <f>RES_hhdet_tesh!U67/RES_summary!U$19</f>
        <v>9.0930910128818251E-3</v>
      </c>
      <c r="V67" s="99">
        <f>RES_hhdet_tesh!V67/RES_summary!V$19</f>
        <v>9.9962138035345205E-3</v>
      </c>
      <c r="W67" s="99">
        <f>RES_hhdet_tesh!W67/RES_summary!W$19</f>
        <v>8.5618223491343275E-3</v>
      </c>
      <c r="DA67" s="63" t="s">
        <v>2976</v>
      </c>
    </row>
    <row r="68" spans="1:105" ht="12" customHeight="1" x14ac:dyDescent="0.25">
      <c r="A68" s="121" t="s">
        <v>55</v>
      </c>
      <c r="B68" s="123">
        <v>7.9277692222367495</v>
      </c>
      <c r="C68" s="123">
        <v>8.9271125599112953</v>
      </c>
      <c r="D68" s="123">
        <v>7.0956039436578076</v>
      </c>
      <c r="E68" s="123">
        <v>7.24304297580378</v>
      </c>
      <c r="F68" s="123">
        <v>8.3307153042627586</v>
      </c>
      <c r="G68" s="123">
        <v>8.693138685586419</v>
      </c>
      <c r="H68" s="123">
        <v>6.9684882742020822</v>
      </c>
      <c r="I68" s="123">
        <v>6.0163428251234059</v>
      </c>
      <c r="J68" s="123">
        <v>8.9641848299202564</v>
      </c>
      <c r="K68" s="123">
        <v>10.300870696773693</v>
      </c>
      <c r="L68" s="123">
        <v>9.2957506790717268</v>
      </c>
      <c r="M68" s="123">
        <v>7.4519961419018452</v>
      </c>
      <c r="N68" s="123">
        <v>7.9716985229940391</v>
      </c>
      <c r="O68" s="123">
        <v>9.1049340336246267</v>
      </c>
      <c r="P68" s="123">
        <v>9.7868081234468391</v>
      </c>
      <c r="Q68" s="123">
        <v>10.862634492441877</v>
      </c>
      <c r="R68" s="123">
        <v>12.650538144313678</v>
      </c>
      <c r="S68" s="123">
        <v>10.215609290412084</v>
      </c>
      <c r="T68" s="123">
        <v>11.145176093535426</v>
      </c>
      <c r="U68" s="123">
        <v>13.063260146657395</v>
      </c>
      <c r="V68" s="123">
        <v>7.7820954870059449</v>
      </c>
      <c r="W68" s="123">
        <v>13.406380249877923</v>
      </c>
      <c r="DA68" s="130" t="s">
        <v>2977</v>
      </c>
    </row>
    <row r="69" spans="1:105" ht="12" customHeight="1" x14ac:dyDescent="0.25">
      <c r="A69" s="97" t="s">
        <v>134</v>
      </c>
      <c r="B69" s="99">
        <v>7.914870402678555</v>
      </c>
      <c r="C69" s="99">
        <v>8.9663821598155611</v>
      </c>
      <c r="D69" s="99">
        <v>7.0675335117226776</v>
      </c>
      <c r="E69" s="99">
        <v>7.2168258038862989</v>
      </c>
      <c r="F69" s="99">
        <v>8.3402319219681722</v>
      </c>
      <c r="G69" s="99">
        <v>8.7027785107967919</v>
      </c>
      <c r="H69" s="99">
        <v>6.9087617965807215</v>
      </c>
      <c r="I69" s="99">
        <v>5.924372474601423</v>
      </c>
      <c r="J69" s="99">
        <v>9.0006341086962198</v>
      </c>
      <c r="K69" s="99">
        <v>10.369547059992099</v>
      </c>
      <c r="L69" s="99">
        <v>9.3276762056581628</v>
      </c>
      <c r="M69" s="99">
        <v>7.4049467033929899</v>
      </c>
      <c r="N69" s="99">
        <v>7.9436294833250516</v>
      </c>
      <c r="O69" s="99">
        <v>9.0883637676427647</v>
      </c>
      <c r="P69" s="99">
        <v>9.7938437694761848</v>
      </c>
      <c r="Q69" s="99">
        <v>10.879797787932629</v>
      </c>
      <c r="R69" s="99">
        <v>12.697856590264353</v>
      </c>
      <c r="S69" s="99">
        <v>10.199300885397015</v>
      </c>
      <c r="T69" s="99">
        <v>11.133131691868879</v>
      </c>
      <c r="U69" s="99">
        <v>13.122015392330344</v>
      </c>
      <c r="V69" s="99">
        <v>7.6618863608029635</v>
      </c>
      <c r="W69" s="99">
        <v>13.451061372927636</v>
      </c>
      <c r="DA69" s="63" t="s">
        <v>2978</v>
      </c>
    </row>
    <row r="70" spans="1:105" ht="12" customHeight="1" x14ac:dyDescent="0.25">
      <c r="A70" s="97" t="s">
        <v>133</v>
      </c>
      <c r="B70" s="99">
        <v>7.914870402678555</v>
      </c>
      <c r="C70" s="99">
        <v>8.9657824092792939</v>
      </c>
      <c r="D70" s="99">
        <v>7.0669556842422452</v>
      </c>
      <c r="E70" s="99">
        <v>7.2161438759675045</v>
      </c>
      <c r="F70" s="99">
        <v>8.3393520983889768</v>
      </c>
      <c r="G70" s="99">
        <v>8.7018647620223479</v>
      </c>
      <c r="H70" s="99">
        <v>6.9083689567383555</v>
      </c>
      <c r="I70" s="99">
        <v>5.9245410071011229</v>
      </c>
      <c r="J70" s="99">
        <v>8.9878785576352804</v>
      </c>
      <c r="K70" s="99">
        <v>10.357624870142764</v>
      </c>
      <c r="L70" s="99">
        <v>9.3193452779239507</v>
      </c>
      <c r="M70" s="99">
        <v>7.3999171832915174</v>
      </c>
      <c r="N70" s="99">
        <v>7.9400874380919877</v>
      </c>
      <c r="O70" s="99">
        <v>9.0862891097762208</v>
      </c>
      <c r="P70" s="99">
        <v>9.7942056087801816</v>
      </c>
      <c r="Q70" s="99">
        <v>10.878761909739497</v>
      </c>
      <c r="R70" s="99">
        <v>12.697414855407434</v>
      </c>
      <c r="S70" s="99">
        <v>10.197076989122296</v>
      </c>
      <c r="T70" s="99">
        <v>11.128690333074516</v>
      </c>
      <c r="U70" s="99">
        <v>13.116606230594192</v>
      </c>
      <c r="V70" s="99">
        <v>7.6588043260658214</v>
      </c>
      <c r="W70" s="99">
        <v>13.44635004201357</v>
      </c>
      <c r="DA70" s="63" t="s">
        <v>2979</v>
      </c>
    </row>
    <row r="71" spans="1:105" ht="12" customHeight="1" x14ac:dyDescent="0.25">
      <c r="A71" s="100" t="s">
        <v>217</v>
      </c>
      <c r="B71" s="102">
        <v>4.7549725812290973</v>
      </c>
      <c r="C71" s="102">
        <v>6.2675201417023541</v>
      </c>
      <c r="D71" s="102">
        <v>4.841268384326975</v>
      </c>
      <c r="E71" s="102">
        <v>4.7381365367244692</v>
      </c>
      <c r="F71" s="102">
        <v>5.5081823113816144</v>
      </c>
      <c r="G71" s="102">
        <v>5.2458537363309778</v>
      </c>
      <c r="H71" s="102">
        <v>4.3144078793652429</v>
      </c>
      <c r="I71" s="102">
        <v>3.6493462252391216</v>
      </c>
      <c r="J71" s="102">
        <v>5.4893912475415503</v>
      </c>
      <c r="K71" s="102">
        <v>6.3745872798915535</v>
      </c>
      <c r="L71" s="102">
        <v>5.5850082247261641</v>
      </c>
      <c r="M71" s="102">
        <v>4.3586732673342699</v>
      </c>
      <c r="N71" s="102">
        <v>4.6473058729404775</v>
      </c>
      <c r="O71" s="102">
        <v>5.5995270462373163</v>
      </c>
      <c r="P71" s="102">
        <v>6.05529200305961</v>
      </c>
      <c r="Q71" s="102">
        <v>7.0194807947542159</v>
      </c>
      <c r="R71" s="102">
        <v>8.5914422449462968</v>
      </c>
      <c r="S71" s="102">
        <v>6.7146855858867038</v>
      </c>
      <c r="T71" s="102">
        <v>7.6288690439330518</v>
      </c>
      <c r="U71" s="102">
        <v>9.0529085964124008</v>
      </c>
      <c r="V71" s="102">
        <v>5.2593119953712275</v>
      </c>
      <c r="W71" s="102">
        <v>9.6472913422528173</v>
      </c>
      <c r="DA71" s="131" t="s">
        <v>2980</v>
      </c>
    </row>
    <row r="72" spans="1:105" ht="12" customHeight="1" x14ac:dyDescent="0.25">
      <c r="A72" s="103" t="s">
        <v>52</v>
      </c>
      <c r="B72" s="105">
        <v>3.1598978214494582</v>
      </c>
      <c r="C72" s="105">
        <v>2.6982622675769408</v>
      </c>
      <c r="D72" s="105">
        <v>2.2256872999152697</v>
      </c>
      <c r="E72" s="105">
        <v>2.478007339243034</v>
      </c>
      <c r="F72" s="105">
        <v>2.831169787007362</v>
      </c>
      <c r="G72" s="105">
        <v>3.4560110256913714</v>
      </c>
      <c r="H72" s="105">
        <v>2.5939610773731125</v>
      </c>
      <c r="I72" s="105">
        <v>2.2751947818620026</v>
      </c>
      <c r="J72" s="105">
        <v>3.4984873100937297</v>
      </c>
      <c r="K72" s="105">
        <v>3.9830375902512118</v>
      </c>
      <c r="L72" s="105">
        <v>3.7343370531977853</v>
      </c>
      <c r="M72" s="105">
        <v>3.0412439159572484</v>
      </c>
      <c r="N72" s="105">
        <v>3.2927815651515093</v>
      </c>
      <c r="O72" s="105">
        <v>3.4867620635389023</v>
      </c>
      <c r="P72" s="105">
        <v>3.7389136057205716</v>
      </c>
      <c r="Q72" s="105">
        <v>3.8592811149852815</v>
      </c>
      <c r="R72" s="105">
        <v>4.1059726104611372</v>
      </c>
      <c r="S72" s="105">
        <v>3.4823914032355936</v>
      </c>
      <c r="T72" s="105">
        <v>3.4998212891414644</v>
      </c>
      <c r="U72" s="105">
        <v>4.063697634181791</v>
      </c>
      <c r="V72" s="105">
        <v>2.3994923306945943</v>
      </c>
      <c r="W72" s="105">
        <v>3.7990586997607521</v>
      </c>
      <c r="DA72" s="132" t="s">
        <v>2981</v>
      </c>
    </row>
    <row r="73" spans="1:105" ht="12" customHeight="1" x14ac:dyDescent="0.25">
      <c r="A73" s="106" t="s">
        <v>122</v>
      </c>
      <c r="B73" s="102">
        <v>8.2770811454598228</v>
      </c>
      <c r="C73" s="102">
        <v>7.8652145077628832</v>
      </c>
      <c r="D73" s="102">
        <v>7.8555468632254399</v>
      </c>
      <c r="E73" s="102">
        <v>7.9547259400799275</v>
      </c>
      <c r="F73" s="102">
        <v>8.0716220579119611</v>
      </c>
      <c r="G73" s="102">
        <v>8.4285460157182399</v>
      </c>
      <c r="H73" s="102">
        <v>8.6147891322443666</v>
      </c>
      <c r="I73" s="102">
        <v>8.5627980791033931</v>
      </c>
      <c r="J73" s="102">
        <v>7.9565440492396</v>
      </c>
      <c r="K73" s="102">
        <v>8.3992552744698301</v>
      </c>
      <c r="L73" s="102">
        <v>8.4127017770798158</v>
      </c>
      <c r="M73" s="102">
        <v>8.7539067162384008</v>
      </c>
      <c r="N73" s="102">
        <v>8.7499896392846921</v>
      </c>
      <c r="O73" s="102">
        <v>9.5645481801857137</v>
      </c>
      <c r="P73" s="102">
        <v>9.5865655023412994</v>
      </c>
      <c r="Q73" s="102">
        <v>10.384233382965228</v>
      </c>
      <c r="R73" s="102">
        <v>11.333935831867851</v>
      </c>
      <c r="S73" s="102">
        <v>10.671398716486264</v>
      </c>
      <c r="T73" s="102">
        <v>11.479681695521423</v>
      </c>
      <c r="U73" s="102">
        <v>11.455336144625385</v>
      </c>
      <c r="V73" s="102">
        <v>11.168098025830991</v>
      </c>
      <c r="W73" s="102">
        <v>12.119045613389336</v>
      </c>
      <c r="DA73" s="131" t="s">
        <v>2982</v>
      </c>
    </row>
    <row r="74" spans="1:105" ht="12" customHeight="1" x14ac:dyDescent="0.25">
      <c r="A74" s="107" t="s">
        <v>121</v>
      </c>
      <c r="B74" s="105">
        <v>8.2770811454598245</v>
      </c>
      <c r="C74" s="105">
        <v>7.8651812561027539</v>
      </c>
      <c r="D74" s="105">
        <v>7.8556771323715067</v>
      </c>
      <c r="E74" s="105">
        <v>7.9547379542324546</v>
      </c>
      <c r="F74" s="105">
        <v>8.0714072875557985</v>
      </c>
      <c r="G74" s="105">
        <v>8.4285066340588006</v>
      </c>
      <c r="H74" s="105">
        <v>8.6135647869826499</v>
      </c>
      <c r="I74" s="105">
        <v>8.5509722242679711</v>
      </c>
      <c r="J74" s="105">
        <v>7.9535377909441332</v>
      </c>
      <c r="K74" s="105">
        <v>8.403519754756644</v>
      </c>
      <c r="L74" s="105">
        <v>8.4174679850051373</v>
      </c>
      <c r="M74" s="105">
        <v>8.764951564536787</v>
      </c>
      <c r="N74" s="105">
        <v>8.763441959321824</v>
      </c>
      <c r="O74" s="105">
        <v>9.579153250876665</v>
      </c>
      <c r="P74" s="105">
        <v>9.6031793214839016</v>
      </c>
      <c r="Q74" s="105">
        <v>10.37120012251169</v>
      </c>
      <c r="R74" s="105">
        <v>11.308731195821634</v>
      </c>
      <c r="S74" s="105">
        <v>10.652292831121899</v>
      </c>
      <c r="T74" s="105">
        <v>11.463717003658404</v>
      </c>
      <c r="U74" s="105">
        <v>11.433901241596102</v>
      </c>
      <c r="V74" s="105">
        <v>11.13709269355406</v>
      </c>
      <c r="W74" s="105">
        <v>12.089772723433203</v>
      </c>
      <c r="DA74" s="132" t="s">
        <v>2983</v>
      </c>
    </row>
    <row r="75" spans="1:105" ht="12" customHeight="1" x14ac:dyDescent="0.25">
      <c r="A75" s="108" t="s">
        <v>53</v>
      </c>
      <c r="B75" s="99">
        <v>4.9729845447879093</v>
      </c>
      <c r="C75" s="99">
        <v>5.4975064418738873</v>
      </c>
      <c r="D75" s="99">
        <v>5.3810168745815812</v>
      </c>
      <c r="E75" s="99">
        <v>5.2224319185253387</v>
      </c>
      <c r="F75" s="99">
        <v>5.3301233861478314</v>
      </c>
      <c r="G75" s="99">
        <v>5.0796471925388573</v>
      </c>
      <c r="H75" s="99">
        <v>5.378513784498578</v>
      </c>
      <c r="I75" s="99">
        <v>5.2700440111837841</v>
      </c>
      <c r="J75" s="99">
        <v>4.8551062154845743</v>
      </c>
      <c r="K75" s="99">
        <v>5.1672366542554791</v>
      </c>
      <c r="L75" s="99">
        <v>5.0409498715709145</v>
      </c>
      <c r="M75" s="99">
        <v>5.1591803879775258</v>
      </c>
      <c r="N75" s="99">
        <v>5.1259927486772368</v>
      </c>
      <c r="O75" s="99">
        <v>5.8999660740909645</v>
      </c>
      <c r="P75" s="99">
        <v>5.9348762417483671</v>
      </c>
      <c r="Q75" s="99">
        <v>6.6897355082935155</v>
      </c>
      <c r="R75" s="99">
        <v>7.6496423352710226</v>
      </c>
      <c r="S75" s="99">
        <v>7.012123525911754</v>
      </c>
      <c r="T75" s="99">
        <v>7.8557131306212495</v>
      </c>
      <c r="U75" s="99">
        <v>7.8883939074143283</v>
      </c>
      <c r="V75" s="99">
        <v>7.6451054028084924</v>
      </c>
      <c r="W75" s="99">
        <v>8.67122059157054</v>
      </c>
      <c r="DA75" s="63" t="s">
        <v>2984</v>
      </c>
    </row>
    <row r="76" spans="1:105" ht="12" customHeight="1" x14ac:dyDescent="0.25">
      <c r="A76" s="108" t="s">
        <v>52</v>
      </c>
      <c r="B76" s="99">
        <v>3.3040966006719148</v>
      </c>
      <c r="C76" s="99">
        <v>2.3676748142288666</v>
      </c>
      <c r="D76" s="99">
        <v>2.4746602577899255</v>
      </c>
      <c r="E76" s="99">
        <v>2.7323060357071154</v>
      </c>
      <c r="F76" s="99">
        <v>2.7412839014079675</v>
      </c>
      <c r="G76" s="99">
        <v>3.3488594415199437</v>
      </c>
      <c r="H76" s="99">
        <v>3.2350510024840706</v>
      </c>
      <c r="I76" s="99">
        <v>3.280928213084187</v>
      </c>
      <c r="J76" s="99">
        <v>3.0984315754595602</v>
      </c>
      <c r="K76" s="99">
        <v>3.2362831005011632</v>
      </c>
      <c r="L76" s="99">
        <v>3.3765181134342233</v>
      </c>
      <c r="M76" s="99">
        <v>3.6057711765592622</v>
      </c>
      <c r="N76" s="99">
        <v>3.6374492106445864</v>
      </c>
      <c r="O76" s="99">
        <v>3.6791871767857018</v>
      </c>
      <c r="P76" s="99">
        <v>3.6683030797355349</v>
      </c>
      <c r="Q76" s="99">
        <v>3.6814646142181742</v>
      </c>
      <c r="R76" s="99">
        <v>3.6590888605506113</v>
      </c>
      <c r="S76" s="99">
        <v>3.6401693052101418</v>
      </c>
      <c r="T76" s="99">
        <v>3.6080038730371551</v>
      </c>
      <c r="U76" s="99">
        <v>3.5455073341817753</v>
      </c>
      <c r="V76" s="99">
        <v>3.491987290745564</v>
      </c>
      <c r="W76" s="99">
        <v>3.4185521318626604</v>
      </c>
      <c r="DA76" s="63" t="s">
        <v>2985</v>
      </c>
    </row>
    <row r="77" spans="1:105" ht="12" customHeight="1" x14ac:dyDescent="0.25">
      <c r="A77" s="121" t="s">
        <v>54</v>
      </c>
      <c r="B77" s="123">
        <v>1.2558279361655409</v>
      </c>
      <c r="C77" s="123">
        <v>1.4516568541210382</v>
      </c>
      <c r="D77" s="123">
        <v>1.1822901470683727</v>
      </c>
      <c r="E77" s="123">
        <v>1.2493452115763173</v>
      </c>
      <c r="F77" s="123">
        <v>1.4805112923267296</v>
      </c>
      <c r="G77" s="123">
        <v>1.5525395480320201</v>
      </c>
      <c r="H77" s="123">
        <v>1.2841541291682523</v>
      </c>
      <c r="I77" s="123">
        <v>1.1116856531291537</v>
      </c>
      <c r="J77" s="123">
        <v>1.6449544200168724</v>
      </c>
      <c r="K77" s="123">
        <v>1.9748633748702809</v>
      </c>
      <c r="L77" s="123">
        <v>1.9533357902863604</v>
      </c>
      <c r="M77" s="123">
        <v>1.5285149669240277</v>
      </c>
      <c r="N77" s="123">
        <v>1.656779743494329</v>
      </c>
      <c r="O77" s="123">
        <v>1.9240071171615616</v>
      </c>
      <c r="P77" s="123">
        <v>2.0373317184509867</v>
      </c>
      <c r="Q77" s="123">
        <v>2.2555185040672998</v>
      </c>
      <c r="R77" s="123">
        <v>2.4263236397837482</v>
      </c>
      <c r="S77" s="123">
        <v>2.2705226723740153</v>
      </c>
      <c r="T77" s="123">
        <v>2.4725291783115027</v>
      </c>
      <c r="U77" s="123">
        <v>2.8778649689377485</v>
      </c>
      <c r="V77" s="123">
        <v>1.8228516160432322</v>
      </c>
      <c r="W77" s="123">
        <v>2.8712915916190558</v>
      </c>
      <c r="DA77" s="130" t="s">
        <v>2986</v>
      </c>
    </row>
    <row r="78" spans="1:105" ht="12" customHeight="1" x14ac:dyDescent="0.25">
      <c r="A78" s="97" t="s">
        <v>192</v>
      </c>
      <c r="B78" s="99">
        <v>1.2536711903967193</v>
      </c>
      <c r="C78" s="99">
        <v>1.4601318179238447</v>
      </c>
      <c r="D78" s="99">
        <v>1.1747477276416181</v>
      </c>
      <c r="E78" s="99">
        <v>1.2421109530335372</v>
      </c>
      <c r="F78" s="99">
        <v>1.4834310694064035</v>
      </c>
      <c r="G78" s="99">
        <v>1.5556272312730157</v>
      </c>
      <c r="H78" s="99">
        <v>1.264253778546097</v>
      </c>
      <c r="I78" s="99">
        <v>1.0771882037450384</v>
      </c>
      <c r="J78" s="99">
        <v>1.6583770087489196</v>
      </c>
      <c r="K78" s="99">
        <v>2.0031090626806916</v>
      </c>
      <c r="L78" s="99">
        <v>1.9694031633731532</v>
      </c>
      <c r="M78" s="99">
        <v>1.5066002408075461</v>
      </c>
      <c r="N78" s="99">
        <v>1.642048848962411</v>
      </c>
      <c r="O78" s="99">
        <v>1.9163730057439383</v>
      </c>
      <c r="P78" s="99">
        <v>2.0391806250496107</v>
      </c>
      <c r="Q78" s="99">
        <v>2.2608969621297272</v>
      </c>
      <c r="R78" s="99">
        <v>2.4447946193802368</v>
      </c>
      <c r="S78" s="99">
        <v>2.2619123506328127</v>
      </c>
      <c r="T78" s="99">
        <v>2.4686374403013702</v>
      </c>
      <c r="U78" s="99">
        <v>2.9031087756985698</v>
      </c>
      <c r="V78" s="99">
        <v>1.7674269474872786</v>
      </c>
      <c r="W78" s="99">
        <v>2.8921439533507813</v>
      </c>
      <c r="DA78" s="63" t="s">
        <v>2987</v>
      </c>
    </row>
    <row r="79" spans="1:105" ht="12" customHeight="1" x14ac:dyDescent="0.25">
      <c r="A79" s="109" t="s">
        <v>120</v>
      </c>
      <c r="B79" s="110">
        <v>1.2983927264238202</v>
      </c>
      <c r="C79" s="110">
        <v>1.2916834373792627</v>
      </c>
      <c r="D79" s="110">
        <v>1.3162990733028934</v>
      </c>
      <c r="E79" s="110">
        <v>1.369764028056969</v>
      </c>
      <c r="F79" s="110">
        <v>1.4348442996955941</v>
      </c>
      <c r="G79" s="110">
        <v>1.5070188990759477</v>
      </c>
      <c r="H79" s="110">
        <v>1.5544713117691515</v>
      </c>
      <c r="I79" s="110">
        <v>1.5496375067968631</v>
      </c>
      <c r="J79" s="110">
        <v>1.4826134170872554</v>
      </c>
      <c r="K79" s="110">
        <v>1.6383860769524949</v>
      </c>
      <c r="L79" s="110">
        <v>1.7674133302820416</v>
      </c>
      <c r="M79" s="110">
        <v>1.7818455330939698</v>
      </c>
      <c r="N79" s="110">
        <v>1.8292330588728836</v>
      </c>
      <c r="O79" s="110">
        <v>2.0154657060712702</v>
      </c>
      <c r="P79" s="110">
        <v>2.0149757771340711</v>
      </c>
      <c r="Q79" s="110">
        <v>2.1891035672632535</v>
      </c>
      <c r="R79" s="110">
        <v>2.1950003539006313</v>
      </c>
      <c r="S79" s="110">
        <v>2.3821998894847662</v>
      </c>
      <c r="T79" s="110">
        <v>2.524273744414709</v>
      </c>
      <c r="U79" s="110">
        <v>2.5386111391933937</v>
      </c>
      <c r="V79" s="110">
        <v>2.5667798129229031</v>
      </c>
      <c r="W79" s="110">
        <v>2.5860651596332884</v>
      </c>
      <c r="DA79" s="60" t="s">
        <v>2988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129.874870432862</v>
      </c>
      <c r="C81" s="118">
        <f t="shared" si="28"/>
        <v>124.83276938481914</v>
      </c>
      <c r="D81" s="118">
        <f t="shared" si="28"/>
        <v>129.25541871764085</v>
      </c>
      <c r="E81" s="118">
        <f t="shared" si="28"/>
        <v>133.68482514595991</v>
      </c>
      <c r="F81" s="118">
        <f t="shared" si="28"/>
        <v>133.08091197416312</v>
      </c>
      <c r="G81" s="118">
        <f t="shared" si="28"/>
        <v>147.51742480618478</v>
      </c>
      <c r="H81" s="118">
        <f t="shared" si="28"/>
        <v>140.90749907187552</v>
      </c>
      <c r="I81" s="118">
        <f t="shared" si="28"/>
        <v>141.23531793535676</v>
      </c>
      <c r="J81" s="118">
        <f t="shared" si="28"/>
        <v>144.90430382353577</v>
      </c>
      <c r="K81" s="118">
        <f t="shared" si="28"/>
        <v>138.21820462139448</v>
      </c>
      <c r="L81" s="118">
        <f t="shared" si="28"/>
        <v>127.32056542001293</v>
      </c>
      <c r="M81" s="118">
        <f t="shared" si="28"/>
        <v>196.69068380963213</v>
      </c>
      <c r="N81" s="118">
        <f t="shared" si="28"/>
        <v>189.90943118771941</v>
      </c>
      <c r="O81" s="118">
        <f t="shared" si="28"/>
        <v>157.98684749468117</v>
      </c>
      <c r="P81" s="118">
        <f t="shared" si="28"/>
        <v>152.84200744514715</v>
      </c>
      <c r="Q81" s="118">
        <f t="shared" si="28"/>
        <v>158.29448896735218</v>
      </c>
      <c r="R81" s="118">
        <f t="shared" ref="R81:V81" si="29">R82+R85+R87+R100</f>
        <v>163.87235834003556</v>
      </c>
      <c r="S81" s="118">
        <f t="shared" si="29"/>
        <v>169.80804158040488</v>
      </c>
      <c r="T81" s="118">
        <f t="shared" si="29"/>
        <v>151.24640913406944</v>
      </c>
      <c r="U81" s="118">
        <f t="shared" si="29"/>
        <v>148.54878448690769</v>
      </c>
      <c r="V81" s="118">
        <f t="shared" si="29"/>
        <v>160.10573355488626</v>
      </c>
      <c r="W81" s="118">
        <f t="shared" ref="W81" si="30">W82+W85+W87+W100</f>
        <v>163.86419213462443</v>
      </c>
      <c r="DA81" s="129" t="s">
        <v>2989</v>
      </c>
    </row>
    <row r="82" spans="1:105" ht="12.95" customHeight="1" x14ac:dyDescent="0.25">
      <c r="A82" s="121" t="s">
        <v>57</v>
      </c>
      <c r="B82" s="123">
        <f t="shared" ref="B82:Q82" si="31">SUM(B83:B84)</f>
        <v>119.99323453379712</v>
      </c>
      <c r="C82" s="123">
        <f t="shared" si="31"/>
        <v>115.95621521470417</v>
      </c>
      <c r="D82" s="123">
        <f t="shared" si="31"/>
        <v>120.08893481637213</v>
      </c>
      <c r="E82" s="123">
        <f t="shared" si="31"/>
        <v>124.37437119633228</v>
      </c>
      <c r="F82" s="123">
        <f t="shared" si="31"/>
        <v>123.54532273188602</v>
      </c>
      <c r="G82" s="123">
        <f t="shared" si="31"/>
        <v>137.51599043009188</v>
      </c>
      <c r="H82" s="123">
        <f t="shared" si="31"/>
        <v>131.12230202329783</v>
      </c>
      <c r="I82" s="123">
        <f t="shared" si="31"/>
        <v>131.2178571688849</v>
      </c>
      <c r="J82" s="123">
        <f t="shared" si="31"/>
        <v>134.98613770906758</v>
      </c>
      <c r="K82" s="123">
        <f t="shared" si="31"/>
        <v>128.4090176826511</v>
      </c>
      <c r="L82" s="123">
        <f t="shared" si="31"/>
        <v>119.52167374493183</v>
      </c>
      <c r="M82" s="123">
        <f t="shared" si="31"/>
        <v>184.43888273251724</v>
      </c>
      <c r="N82" s="123">
        <f t="shared" si="31"/>
        <v>178.35177980175303</v>
      </c>
      <c r="O82" s="123">
        <f t="shared" si="31"/>
        <v>146.78796474696043</v>
      </c>
      <c r="P82" s="123">
        <f t="shared" si="31"/>
        <v>141.19990960584829</v>
      </c>
      <c r="Q82" s="123">
        <f t="shared" si="31"/>
        <v>145.35010810478562</v>
      </c>
      <c r="R82" s="123">
        <f t="shared" ref="R82:V82" si="32">SUM(R83:R84)</f>
        <v>150.31683640825651</v>
      </c>
      <c r="S82" s="123">
        <f t="shared" si="32"/>
        <v>156.34691138344576</v>
      </c>
      <c r="T82" s="123">
        <f t="shared" si="32"/>
        <v>137.95221680892752</v>
      </c>
      <c r="U82" s="123">
        <f t="shared" si="32"/>
        <v>135.06803875183618</v>
      </c>
      <c r="V82" s="123">
        <f t="shared" si="32"/>
        <v>145.91335839904755</v>
      </c>
      <c r="W82" s="123">
        <f t="shared" ref="W82" si="33">SUM(W83:W84)</f>
        <v>149.32252975208269</v>
      </c>
      <c r="DA82" s="130" t="s">
        <v>2990</v>
      </c>
    </row>
    <row r="83" spans="1:105" ht="12" customHeight="1" x14ac:dyDescent="0.25">
      <c r="A83" s="97" t="s">
        <v>204</v>
      </c>
      <c r="B83" s="99">
        <v>118.84306022760887</v>
      </c>
      <c r="C83" s="99">
        <v>114.87335266533263</v>
      </c>
      <c r="D83" s="99">
        <v>118.99758769932183</v>
      </c>
      <c r="E83" s="99">
        <v>123.27036434249345</v>
      </c>
      <c r="F83" s="99">
        <v>122.48291621134976</v>
      </c>
      <c r="G83" s="99">
        <v>136.34383822626631</v>
      </c>
      <c r="H83" s="99">
        <v>130.0360261046188</v>
      </c>
      <c r="I83" s="99">
        <v>130.15455030206169</v>
      </c>
      <c r="J83" s="99">
        <v>133.90862623527346</v>
      </c>
      <c r="K83" s="99">
        <v>127.40376655126312</v>
      </c>
      <c r="L83" s="99">
        <v>118.59199068532895</v>
      </c>
      <c r="M83" s="99">
        <v>183.04059235015083</v>
      </c>
      <c r="N83" s="99">
        <v>177.01096797174515</v>
      </c>
      <c r="O83" s="99">
        <v>145.71215695021516</v>
      </c>
      <c r="P83" s="99">
        <v>140.18094300638964</v>
      </c>
      <c r="Q83" s="99">
        <v>144.30793184412147</v>
      </c>
      <c r="R83" s="99">
        <v>149.24159661721018</v>
      </c>
      <c r="S83" s="99">
        <v>155.23622222967654</v>
      </c>
      <c r="T83" s="99">
        <v>136.97814544264557</v>
      </c>
      <c r="U83" s="99">
        <v>134.11771540874219</v>
      </c>
      <c r="V83" s="99">
        <v>144.90142056818607</v>
      </c>
      <c r="W83" s="99">
        <v>148.28346475983417</v>
      </c>
      <c r="DA83" s="63" t="s">
        <v>2991</v>
      </c>
    </row>
    <row r="84" spans="1:105" ht="12" customHeight="1" x14ac:dyDescent="0.25">
      <c r="A84" s="97" t="s">
        <v>53</v>
      </c>
      <c r="B84" s="99">
        <v>1.1501743061882446</v>
      </c>
      <c r="C84" s="99">
        <v>1.0828625493715347</v>
      </c>
      <c r="D84" s="99">
        <v>1.0913471170502984</v>
      </c>
      <c r="E84" s="99">
        <v>1.1040068538388199</v>
      </c>
      <c r="F84" s="99">
        <v>1.0624065205362636</v>
      </c>
      <c r="G84" s="99">
        <v>1.1721522038255532</v>
      </c>
      <c r="H84" s="99">
        <v>1.0862759186790358</v>
      </c>
      <c r="I84" s="99">
        <v>1.0633068668232206</v>
      </c>
      <c r="J84" s="99">
        <v>1.0775114737941196</v>
      </c>
      <c r="K84" s="99">
        <v>1.0052511313879795</v>
      </c>
      <c r="L84" s="99">
        <v>0.92968305960287334</v>
      </c>
      <c r="M84" s="99">
        <v>1.3982903823664061</v>
      </c>
      <c r="N84" s="99">
        <v>1.3408118300078908</v>
      </c>
      <c r="O84" s="99">
        <v>1.0758077967452533</v>
      </c>
      <c r="P84" s="99">
        <v>1.0189665994586439</v>
      </c>
      <c r="Q84" s="99">
        <v>1.0421762606641554</v>
      </c>
      <c r="R84" s="99">
        <v>1.0752397910463376</v>
      </c>
      <c r="S84" s="99">
        <v>1.1106891537692207</v>
      </c>
      <c r="T84" s="99">
        <v>0.9740713662819338</v>
      </c>
      <c r="U84" s="99">
        <v>0.95032334309398947</v>
      </c>
      <c r="V84" s="99">
        <v>1.0119378308614724</v>
      </c>
      <c r="W84" s="99">
        <v>1.0390649922485096</v>
      </c>
      <c r="DA84" s="63" t="s">
        <v>2992</v>
      </c>
    </row>
    <row r="85" spans="1:105" ht="12.95" customHeight="1" x14ac:dyDescent="0.25">
      <c r="A85" s="121" t="s">
        <v>92</v>
      </c>
      <c r="B85" s="123">
        <f t="shared" ref="B85:W85" si="34">B86</f>
        <v>7.0573912671419168E-3</v>
      </c>
      <c r="C85" s="123">
        <f t="shared" si="34"/>
        <v>7.8398337064821081E-3</v>
      </c>
      <c r="D85" s="123">
        <f t="shared" si="34"/>
        <v>8.3133084776610498E-3</v>
      </c>
      <c r="E85" s="123">
        <f t="shared" si="34"/>
        <v>8.1672694057258483E-3</v>
      </c>
      <c r="F85" s="123">
        <f t="shared" si="34"/>
        <v>8.3191168772548257E-3</v>
      </c>
      <c r="G85" s="123">
        <f t="shared" si="34"/>
        <v>9.214595700397182E-3</v>
      </c>
      <c r="H85" s="123">
        <f t="shared" si="34"/>
        <v>1.0741657293086574E-2</v>
      </c>
      <c r="I85" s="123">
        <f t="shared" si="34"/>
        <v>1.2110194588324494E-2</v>
      </c>
      <c r="J85" s="123">
        <f t="shared" si="34"/>
        <v>1.3378164668681117E-2</v>
      </c>
      <c r="K85" s="123">
        <f t="shared" si="34"/>
        <v>1.4734850263028518E-2</v>
      </c>
      <c r="L85" s="123">
        <f t="shared" si="34"/>
        <v>1.8643121910343598E-2</v>
      </c>
      <c r="M85" s="123">
        <f t="shared" si="34"/>
        <v>1.8543998136312401E-2</v>
      </c>
      <c r="N85" s="123">
        <f t="shared" si="34"/>
        <v>2.6195441976611181E-2</v>
      </c>
      <c r="O85" s="123">
        <f t="shared" si="34"/>
        <v>3.3534996479464299E-2</v>
      </c>
      <c r="P85" s="123">
        <f t="shared" si="34"/>
        <v>3.8711860093912739E-2</v>
      </c>
      <c r="Q85" s="123">
        <f t="shared" si="34"/>
        <v>3.7081013923756616E-2</v>
      </c>
      <c r="R85" s="123">
        <f t="shared" si="34"/>
        <v>3.582633346031365E-2</v>
      </c>
      <c r="S85" s="123">
        <f t="shared" si="34"/>
        <v>3.3976086580949583E-2</v>
      </c>
      <c r="T85" s="123">
        <f t="shared" si="34"/>
        <v>3.1466415846046411E-2</v>
      </c>
      <c r="U85" s="123">
        <f t="shared" si="34"/>
        <v>2.5987446985443054E-2</v>
      </c>
      <c r="V85" s="123">
        <f t="shared" si="34"/>
        <v>2.5390768949925299E-2</v>
      </c>
      <c r="W85" s="123">
        <f t="shared" si="34"/>
        <v>2.8623279916142094E-2</v>
      </c>
      <c r="DA85" s="130" t="s">
        <v>2993</v>
      </c>
    </row>
    <row r="86" spans="1:105" ht="12" customHeight="1" x14ac:dyDescent="0.25">
      <c r="A86" s="97" t="s">
        <v>53</v>
      </c>
      <c r="B86" s="99">
        <f>RES_hhdet_tesh!B86/RES_summary!B$19</f>
        <v>7.0573912671419168E-3</v>
      </c>
      <c r="C86" s="99">
        <f>RES_hhdet_tesh!C86/RES_summary!C$19</f>
        <v>7.8398337064821081E-3</v>
      </c>
      <c r="D86" s="99">
        <f>RES_hhdet_tesh!D86/RES_summary!D$19</f>
        <v>8.3133084776610498E-3</v>
      </c>
      <c r="E86" s="99">
        <f>RES_hhdet_tesh!E86/RES_summary!E$19</f>
        <v>8.1672694057258483E-3</v>
      </c>
      <c r="F86" s="99">
        <f>RES_hhdet_tesh!F86/RES_summary!F$19</f>
        <v>8.3191168772548257E-3</v>
      </c>
      <c r="G86" s="99">
        <f>RES_hhdet_tesh!G86/RES_summary!G$19</f>
        <v>9.214595700397182E-3</v>
      </c>
      <c r="H86" s="99">
        <f>RES_hhdet_tesh!H86/RES_summary!H$19</f>
        <v>1.0741657293086574E-2</v>
      </c>
      <c r="I86" s="99">
        <f>RES_hhdet_tesh!I86/RES_summary!I$19</f>
        <v>1.2110194588324494E-2</v>
      </c>
      <c r="J86" s="99">
        <f>RES_hhdet_tesh!J86/RES_summary!J$19</f>
        <v>1.3378164668681117E-2</v>
      </c>
      <c r="K86" s="99">
        <f>RES_hhdet_tesh!K86/RES_summary!K$19</f>
        <v>1.4734850263028518E-2</v>
      </c>
      <c r="L86" s="99">
        <f>RES_hhdet_tesh!L86/RES_summary!L$19</f>
        <v>1.8643121910343598E-2</v>
      </c>
      <c r="M86" s="99">
        <f>RES_hhdet_tesh!M86/RES_summary!M$19</f>
        <v>1.8543998136312401E-2</v>
      </c>
      <c r="N86" s="99">
        <f>RES_hhdet_tesh!N86/RES_summary!N$19</f>
        <v>2.6195441976611181E-2</v>
      </c>
      <c r="O86" s="99">
        <f>RES_hhdet_tesh!O86/RES_summary!O$19</f>
        <v>3.3534996479464299E-2</v>
      </c>
      <c r="P86" s="99">
        <f>RES_hhdet_tesh!P86/RES_summary!P$19</f>
        <v>3.8711860093912739E-2</v>
      </c>
      <c r="Q86" s="99">
        <f>RES_hhdet_tesh!Q86/RES_summary!Q$19</f>
        <v>3.7081013923756616E-2</v>
      </c>
      <c r="R86" s="99">
        <f>RES_hhdet_tesh!R86/RES_summary!R$19</f>
        <v>3.582633346031365E-2</v>
      </c>
      <c r="S86" s="99">
        <f>RES_hhdet_tesh!S86/RES_summary!S$19</f>
        <v>3.3976086580949583E-2</v>
      </c>
      <c r="T86" s="99">
        <f>RES_hhdet_tesh!T86/RES_summary!T$19</f>
        <v>3.1466415846046411E-2</v>
      </c>
      <c r="U86" s="99">
        <f>RES_hhdet_tesh!U86/RES_summary!U$19</f>
        <v>2.5987446985443054E-2</v>
      </c>
      <c r="V86" s="99">
        <f>RES_hhdet_tesh!V86/RES_summary!V$19</f>
        <v>2.5390768949925299E-2</v>
      </c>
      <c r="W86" s="99">
        <f>RES_hhdet_tesh!W86/RES_summary!W$19</f>
        <v>2.8623279916142094E-2</v>
      </c>
      <c r="DA86" s="63" t="s">
        <v>2994</v>
      </c>
    </row>
    <row r="87" spans="1:105" ht="12" customHeight="1" x14ac:dyDescent="0.25">
      <c r="A87" s="121" t="s">
        <v>55</v>
      </c>
      <c r="B87" s="123">
        <v>8.5761857813739049</v>
      </c>
      <c r="C87" s="123">
        <v>7.5770308990292259</v>
      </c>
      <c r="D87" s="123">
        <v>7.8418715194881541</v>
      </c>
      <c r="E87" s="123">
        <v>7.9325226521649155</v>
      </c>
      <c r="F87" s="123">
        <v>8.092425825704268</v>
      </c>
      <c r="G87" s="123">
        <v>8.4852008813165689</v>
      </c>
      <c r="H87" s="123">
        <v>8.219984079515422</v>
      </c>
      <c r="I87" s="123">
        <v>8.455713065086659</v>
      </c>
      <c r="J87" s="123">
        <v>8.4221745327122406</v>
      </c>
      <c r="K87" s="123">
        <v>8.1560660115278676</v>
      </c>
      <c r="L87" s="123">
        <v>6.012835222888711</v>
      </c>
      <c r="M87" s="123">
        <v>10.451411545884602</v>
      </c>
      <c r="N87" s="123">
        <v>9.7022228851168855</v>
      </c>
      <c r="O87" s="123">
        <v>9.1498820451700293</v>
      </c>
      <c r="P87" s="123">
        <v>9.5884102020708628</v>
      </c>
      <c r="Q87" s="123">
        <v>10.718196281379541</v>
      </c>
      <c r="R87" s="123">
        <v>11.324695244418102</v>
      </c>
      <c r="S87" s="123">
        <v>11.044954220893404</v>
      </c>
      <c r="T87" s="123">
        <v>10.738452164881167</v>
      </c>
      <c r="U87" s="123">
        <v>10.916147148892644</v>
      </c>
      <c r="V87" s="123">
        <v>11.600204573965881</v>
      </c>
      <c r="W87" s="123">
        <v>11.926973942992333</v>
      </c>
      <c r="DA87" s="130" t="s">
        <v>2995</v>
      </c>
    </row>
    <row r="88" spans="1:105" ht="12" customHeight="1" x14ac:dyDescent="0.25">
      <c r="A88" s="97" t="s">
        <v>132</v>
      </c>
      <c r="B88" s="99">
        <v>8.582861798753239</v>
      </c>
      <c r="C88" s="99">
        <v>7.5705094226325915</v>
      </c>
      <c r="D88" s="99">
        <v>7.8415982642510063</v>
      </c>
      <c r="E88" s="99">
        <v>7.9320545828219693</v>
      </c>
      <c r="F88" s="99">
        <v>8.0931779350422151</v>
      </c>
      <c r="G88" s="99">
        <v>8.486826030892173</v>
      </c>
      <c r="H88" s="99">
        <v>8.210935034667413</v>
      </c>
      <c r="I88" s="99">
        <v>8.4532278939966776</v>
      </c>
      <c r="J88" s="99">
        <v>8.4330202055678871</v>
      </c>
      <c r="K88" s="99">
        <v>8.1499514710741607</v>
      </c>
      <c r="L88" s="99">
        <v>5.9548246247250365</v>
      </c>
      <c r="M88" s="99">
        <v>10.492158083338678</v>
      </c>
      <c r="N88" s="99">
        <v>9.7251351796460117</v>
      </c>
      <c r="O88" s="99">
        <v>9.1399196511135834</v>
      </c>
      <c r="P88" s="99">
        <v>9.5867274905266306</v>
      </c>
      <c r="Q88" s="99">
        <v>10.724071281559855</v>
      </c>
      <c r="R88" s="99">
        <v>11.322576613959077</v>
      </c>
      <c r="S88" s="99">
        <v>11.05291690795608</v>
      </c>
      <c r="T88" s="99">
        <v>10.71989371890959</v>
      </c>
      <c r="U88" s="99">
        <v>10.90485297006</v>
      </c>
      <c r="V88" s="99">
        <v>11.614708626813403</v>
      </c>
      <c r="W88" s="99">
        <v>11.92767198192769</v>
      </c>
      <c r="DA88" s="63" t="s">
        <v>2996</v>
      </c>
    </row>
    <row r="89" spans="1:105" ht="12" customHeight="1" x14ac:dyDescent="0.25">
      <c r="A89" s="97" t="s">
        <v>131</v>
      </c>
      <c r="B89" s="99">
        <v>8.5828617987532372</v>
      </c>
      <c r="C89" s="99">
        <v>7.5706039031495749</v>
      </c>
      <c r="D89" s="99">
        <v>7.8414317820421742</v>
      </c>
      <c r="E89" s="99">
        <v>7.9321044623945403</v>
      </c>
      <c r="F89" s="99">
        <v>8.093509164258089</v>
      </c>
      <c r="G89" s="99">
        <v>8.486614827707827</v>
      </c>
      <c r="H89" s="99">
        <v>8.2114342000798253</v>
      </c>
      <c r="I89" s="99">
        <v>8.4469546653657694</v>
      </c>
      <c r="J89" s="99">
        <v>8.4230120314427896</v>
      </c>
      <c r="K89" s="99">
        <v>8.1463884103978863</v>
      </c>
      <c r="L89" s="99">
        <v>5.9549933497930763</v>
      </c>
      <c r="M89" s="99">
        <v>10.488538589233992</v>
      </c>
      <c r="N89" s="99">
        <v>9.7248947918369595</v>
      </c>
      <c r="O89" s="99">
        <v>9.1434361772985664</v>
      </c>
      <c r="P89" s="99">
        <v>9.5908447275847486</v>
      </c>
      <c r="Q89" s="99">
        <v>10.730282660894488</v>
      </c>
      <c r="R89" s="99">
        <v>11.332353967979824</v>
      </c>
      <c r="S89" s="99">
        <v>11.066578077450362</v>
      </c>
      <c r="T89" s="99">
        <v>10.74273133773792</v>
      </c>
      <c r="U89" s="99">
        <v>10.951269220666978</v>
      </c>
      <c r="V89" s="99">
        <v>11.661992689429852</v>
      </c>
      <c r="W89" s="99">
        <v>11.983838208574921</v>
      </c>
      <c r="DA89" s="63" t="s">
        <v>2997</v>
      </c>
    </row>
    <row r="90" spans="1:105" ht="12" customHeight="1" x14ac:dyDescent="0.25">
      <c r="A90" s="100" t="s">
        <v>204</v>
      </c>
      <c r="B90" s="102">
        <v>5.1568337535213082</v>
      </c>
      <c r="C90" s="102">
        <v>5.2917453873669684</v>
      </c>
      <c r="D90" s="102">
        <v>5.3713324815203984</v>
      </c>
      <c r="E90" s="102">
        <v>5.2075495408940267</v>
      </c>
      <c r="F90" s="102">
        <v>5.3448245370180647</v>
      </c>
      <c r="G90" s="102">
        <v>5.1147474648053821</v>
      </c>
      <c r="H90" s="102">
        <v>5.1270525113363821</v>
      </c>
      <c r="I90" s="102">
        <v>5.2054453230471003</v>
      </c>
      <c r="J90" s="102">
        <v>5.1429776118285764</v>
      </c>
      <c r="K90" s="102">
        <v>5.0088795152429597</v>
      </c>
      <c r="L90" s="102">
        <v>3.5647699212603063</v>
      </c>
      <c r="M90" s="102">
        <v>6.1781135495672723</v>
      </c>
      <c r="N90" s="102">
        <v>5.690095431736788</v>
      </c>
      <c r="O90" s="102">
        <v>5.632636633671404</v>
      </c>
      <c r="P90" s="102">
        <v>5.9284372872668811</v>
      </c>
      <c r="Q90" s="102">
        <v>6.9225005979007426</v>
      </c>
      <c r="R90" s="102">
        <v>7.6663035809006557</v>
      </c>
      <c r="S90" s="102">
        <v>7.2849020549716466</v>
      </c>
      <c r="T90" s="102">
        <v>7.360703527674743</v>
      </c>
      <c r="U90" s="102">
        <v>7.5540520330304339</v>
      </c>
      <c r="V90" s="102">
        <v>8.0042317313234257</v>
      </c>
      <c r="W90" s="102">
        <v>8.5955048100395537</v>
      </c>
      <c r="DA90" s="131" t="s">
        <v>2998</v>
      </c>
    </row>
    <row r="91" spans="1:105" ht="12" customHeight="1" x14ac:dyDescent="0.25">
      <c r="A91" s="103" t="s">
        <v>52</v>
      </c>
      <c r="B91" s="105">
        <v>3.4260280452319289</v>
      </c>
      <c r="C91" s="105">
        <v>2.278858515782606</v>
      </c>
      <c r="D91" s="105">
        <v>2.4700993005217757</v>
      </c>
      <c r="E91" s="105">
        <v>2.7245549215005131</v>
      </c>
      <c r="F91" s="105">
        <v>2.748684627240022</v>
      </c>
      <c r="G91" s="105">
        <v>3.3718673629024467</v>
      </c>
      <c r="H91" s="105">
        <v>3.0843816887434445</v>
      </c>
      <c r="I91" s="105">
        <v>3.2415093423186687</v>
      </c>
      <c r="J91" s="105">
        <v>3.2800344196142146</v>
      </c>
      <c r="K91" s="105">
        <v>3.1375088951549266</v>
      </c>
      <c r="L91" s="105">
        <v>2.3902234285327704</v>
      </c>
      <c r="M91" s="105">
        <v>4.3104250396667192</v>
      </c>
      <c r="N91" s="105">
        <v>4.0347993601001724</v>
      </c>
      <c r="O91" s="105">
        <v>3.5107995436271624</v>
      </c>
      <c r="P91" s="105">
        <v>3.662407440317867</v>
      </c>
      <c r="Q91" s="105">
        <v>3.8077820629937449</v>
      </c>
      <c r="R91" s="105">
        <v>3.6660503870791699</v>
      </c>
      <c r="S91" s="105">
        <v>3.7816760224787158</v>
      </c>
      <c r="T91" s="105">
        <v>3.3820278100631791</v>
      </c>
      <c r="U91" s="105">
        <v>3.3972171876365436</v>
      </c>
      <c r="V91" s="105">
        <v>3.6577609581064263</v>
      </c>
      <c r="W91" s="105">
        <v>3.3883333985353703</v>
      </c>
      <c r="DA91" s="132" t="s">
        <v>2999</v>
      </c>
    </row>
    <row r="92" spans="1:105" ht="12" customHeight="1" x14ac:dyDescent="0.25">
      <c r="A92" s="106" t="s">
        <v>124</v>
      </c>
      <c r="B92" s="102">
        <v>0</v>
      </c>
      <c r="C92" s="102">
        <v>0</v>
      </c>
      <c r="D92" s="102">
        <v>7.7846906232965996</v>
      </c>
      <c r="E92" s="102">
        <v>9.1170262873290877</v>
      </c>
      <c r="F92" s="102">
        <v>7.2285388430448965</v>
      </c>
      <c r="G92" s="102">
        <v>9.0288725940301298</v>
      </c>
      <c r="H92" s="102">
        <v>8.3024729215637034</v>
      </c>
      <c r="I92" s="102">
        <v>8.9576413893861755</v>
      </c>
      <c r="J92" s="102">
        <v>8.3173373071880796</v>
      </c>
      <c r="K92" s="102">
        <v>8.5345639207395898</v>
      </c>
      <c r="L92" s="102">
        <v>8.2329570445004912</v>
      </c>
      <c r="M92" s="102">
        <v>8.8716702874939912</v>
      </c>
      <c r="N92" s="102">
        <v>8.0562182389102208</v>
      </c>
      <c r="O92" s="102">
        <v>8.7096745396285282</v>
      </c>
      <c r="P92" s="102">
        <v>12.647420950780477</v>
      </c>
      <c r="Q92" s="102">
        <v>9.149577958843258</v>
      </c>
      <c r="R92" s="102">
        <v>10.635136435831651</v>
      </c>
      <c r="S92" s="102">
        <v>11.182525692446555</v>
      </c>
      <c r="T92" s="102">
        <v>11.045498034780667</v>
      </c>
      <c r="U92" s="102">
        <v>11.061724914846179</v>
      </c>
      <c r="V92" s="102">
        <v>10.857287318359091</v>
      </c>
      <c r="W92" s="102">
        <v>12.227749380743669</v>
      </c>
      <c r="DA92" s="131" t="s">
        <v>3000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3001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3002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3003</v>
      </c>
    </row>
    <row r="96" spans="1:105" ht="12" customHeight="1" x14ac:dyDescent="0.25">
      <c r="A96" s="106" t="s">
        <v>122</v>
      </c>
      <c r="B96" s="102">
        <v>8.2770811454598228</v>
      </c>
      <c r="C96" s="102">
        <v>7.8651376782262759</v>
      </c>
      <c r="D96" s="102">
        <v>7.8538680503020917</v>
      </c>
      <c r="E96" s="102">
        <v>7.9501515294758649</v>
      </c>
      <c r="F96" s="102">
        <v>8.0626301802150575</v>
      </c>
      <c r="G96" s="102">
        <v>8.4135470290424426</v>
      </c>
      <c r="H96" s="102">
        <v>8.6042088768881584</v>
      </c>
      <c r="I96" s="102">
        <v>8.5594177177618835</v>
      </c>
      <c r="J96" s="102">
        <v>7.968655187102935</v>
      </c>
      <c r="K96" s="102">
        <v>8.4100287161864831</v>
      </c>
      <c r="L96" s="102">
        <v>8.4168138601852629</v>
      </c>
      <c r="M96" s="102">
        <v>8.7623614908812097</v>
      </c>
      <c r="N96" s="102">
        <v>8.7568163551710523</v>
      </c>
      <c r="O96" s="102">
        <v>9.5641178472648853</v>
      </c>
      <c r="P96" s="102">
        <v>9.6437990849660267</v>
      </c>
      <c r="Q96" s="102">
        <v>10.482733314963209</v>
      </c>
      <c r="R96" s="102">
        <v>11.413762657654541</v>
      </c>
      <c r="S96" s="102">
        <v>10.723592114118254</v>
      </c>
      <c r="T96" s="102">
        <v>11.47612342108668</v>
      </c>
      <c r="U96" s="102">
        <v>11.36532580395207</v>
      </c>
      <c r="V96" s="102">
        <v>10.992992362950869</v>
      </c>
      <c r="W96" s="102">
        <v>11.892798662986237</v>
      </c>
      <c r="DA96" s="131" t="s">
        <v>3004</v>
      </c>
    </row>
    <row r="97" spans="1:105" ht="12" customHeight="1" x14ac:dyDescent="0.25">
      <c r="A97" s="107" t="s">
        <v>121</v>
      </c>
      <c r="B97" s="105">
        <v>8.277081145459821</v>
      </c>
      <c r="C97" s="105">
        <v>7.8651283261241094</v>
      </c>
      <c r="D97" s="105">
        <v>7.8536027539896756</v>
      </c>
      <c r="E97" s="105">
        <v>7.9501114624565812</v>
      </c>
      <c r="F97" s="105">
        <v>8.0630382214577434</v>
      </c>
      <c r="G97" s="105">
        <v>8.4136719415327867</v>
      </c>
      <c r="H97" s="105">
        <v>8.6041036068439176</v>
      </c>
      <c r="I97" s="105">
        <v>8.5545785617344752</v>
      </c>
      <c r="J97" s="105">
        <v>7.9639755656159146</v>
      </c>
      <c r="K97" s="105">
        <v>8.4113592745013488</v>
      </c>
      <c r="L97" s="105">
        <v>8.4194967411894837</v>
      </c>
      <c r="M97" s="105">
        <v>8.7658234070714549</v>
      </c>
      <c r="N97" s="105">
        <v>8.7596917775561742</v>
      </c>
      <c r="O97" s="105">
        <v>9.5669573758340913</v>
      </c>
      <c r="P97" s="105">
        <v>9.6474408624252259</v>
      </c>
      <c r="Q97" s="105">
        <v>10.477095890782014</v>
      </c>
      <c r="R97" s="105">
        <v>11.408246966388822</v>
      </c>
      <c r="S97" s="105">
        <v>10.722611116138461</v>
      </c>
      <c r="T97" s="105">
        <v>11.479887986381193</v>
      </c>
      <c r="U97" s="105">
        <v>11.374937677427271</v>
      </c>
      <c r="V97" s="105">
        <v>10.998472593054831</v>
      </c>
      <c r="W97" s="105">
        <v>11.896331724740254</v>
      </c>
      <c r="DA97" s="132" t="s">
        <v>3005</v>
      </c>
    </row>
    <row r="98" spans="1:105" ht="12" customHeight="1" x14ac:dyDescent="0.25">
      <c r="A98" s="108" t="s">
        <v>53</v>
      </c>
      <c r="B98" s="99">
        <v>4.9729845447879075</v>
      </c>
      <c r="C98" s="99">
        <v>5.497469445536602</v>
      </c>
      <c r="D98" s="99">
        <v>5.3795959575952006</v>
      </c>
      <c r="E98" s="99">
        <v>5.2193945414979455</v>
      </c>
      <c r="F98" s="99">
        <v>5.3245966975122281</v>
      </c>
      <c r="G98" s="99">
        <v>5.070706699576859</v>
      </c>
      <c r="H98" s="99">
        <v>5.3726059996206272</v>
      </c>
      <c r="I98" s="99">
        <v>5.2722666306320987</v>
      </c>
      <c r="J98" s="99">
        <v>4.8614777832091276</v>
      </c>
      <c r="K98" s="99">
        <v>5.1720570931856882</v>
      </c>
      <c r="L98" s="99">
        <v>5.0421648281641733</v>
      </c>
      <c r="M98" s="99">
        <v>5.1596935674141875</v>
      </c>
      <c r="N98" s="99">
        <v>5.1237991580051974</v>
      </c>
      <c r="O98" s="99">
        <v>5.8924544238322669</v>
      </c>
      <c r="P98" s="99">
        <v>5.9622303875954756</v>
      </c>
      <c r="Q98" s="99">
        <v>6.7580414586953701</v>
      </c>
      <c r="R98" s="99">
        <v>7.7169584681223498</v>
      </c>
      <c r="S98" s="99">
        <v>7.0584121990156206</v>
      </c>
      <c r="T98" s="99">
        <v>7.8667945801432433</v>
      </c>
      <c r="U98" s="99">
        <v>7.8477141944693933</v>
      </c>
      <c r="V98" s="99">
        <v>7.5499490358440804</v>
      </c>
      <c r="W98" s="99">
        <v>8.5324777376317691</v>
      </c>
      <c r="DA98" s="63" t="s">
        <v>3006</v>
      </c>
    </row>
    <row r="99" spans="1:105" ht="12" customHeight="1" x14ac:dyDescent="0.25">
      <c r="A99" s="108" t="s">
        <v>52</v>
      </c>
      <c r="B99" s="99">
        <v>3.3040966006719144</v>
      </c>
      <c r="C99" s="99">
        <v>2.367658880587507</v>
      </c>
      <c r="D99" s="99">
        <v>2.4740067963944727</v>
      </c>
      <c r="E99" s="99">
        <v>2.7307169209586357</v>
      </c>
      <c r="F99" s="99">
        <v>2.7384415239455162</v>
      </c>
      <c r="G99" s="99">
        <v>3.3429652419559259</v>
      </c>
      <c r="H99" s="99">
        <v>3.2314976072232899</v>
      </c>
      <c r="I99" s="99">
        <v>3.2823119311023756</v>
      </c>
      <c r="J99" s="99">
        <v>3.1024977824067883</v>
      </c>
      <c r="K99" s="99">
        <v>3.2393021813156606</v>
      </c>
      <c r="L99" s="99">
        <v>3.3773319130253094</v>
      </c>
      <c r="M99" s="99">
        <v>3.606129839657267</v>
      </c>
      <c r="N99" s="99">
        <v>3.6358926195509778</v>
      </c>
      <c r="O99" s="99">
        <v>3.6745029520018249</v>
      </c>
      <c r="P99" s="99">
        <v>3.6852104748297476</v>
      </c>
      <c r="Q99" s="99">
        <v>3.7190544320866428</v>
      </c>
      <c r="R99" s="99">
        <v>3.6912884982664727</v>
      </c>
      <c r="S99" s="99">
        <v>3.6641989171228415</v>
      </c>
      <c r="T99" s="99">
        <v>3.6130934062379483</v>
      </c>
      <c r="U99" s="99">
        <v>3.527223482957877</v>
      </c>
      <c r="V99" s="99">
        <v>3.4485235572107493</v>
      </c>
      <c r="W99" s="99">
        <v>3.3638539871084867</v>
      </c>
      <c r="DA99" s="63" t="s">
        <v>3007</v>
      </c>
    </row>
    <row r="100" spans="1:105" ht="12" customHeight="1" x14ac:dyDescent="0.25">
      <c r="A100" s="121" t="s">
        <v>54</v>
      </c>
      <c r="B100" s="123">
        <v>1.29839272642382</v>
      </c>
      <c r="C100" s="123">
        <v>1.2916834373792627</v>
      </c>
      <c r="D100" s="123">
        <v>1.3162990733028939</v>
      </c>
      <c r="E100" s="123">
        <v>1.3697640280569692</v>
      </c>
      <c r="F100" s="123">
        <v>1.4348442996955941</v>
      </c>
      <c r="G100" s="123">
        <v>1.507018899075947</v>
      </c>
      <c r="H100" s="123">
        <v>1.5544713117691527</v>
      </c>
      <c r="I100" s="123">
        <v>1.5496375067968646</v>
      </c>
      <c r="J100" s="123">
        <v>1.4826134170872547</v>
      </c>
      <c r="K100" s="123">
        <v>1.6383860769524934</v>
      </c>
      <c r="L100" s="123">
        <v>1.7674133302820405</v>
      </c>
      <c r="M100" s="123">
        <v>1.7818455330939711</v>
      </c>
      <c r="N100" s="123">
        <v>1.8292330588728813</v>
      </c>
      <c r="O100" s="123">
        <v>2.0154657060712782</v>
      </c>
      <c r="P100" s="123">
        <v>2.0149757771340795</v>
      </c>
      <c r="Q100" s="123">
        <v>2.1891035672632557</v>
      </c>
      <c r="R100" s="123">
        <v>2.1950003539006273</v>
      </c>
      <c r="S100" s="123">
        <v>2.3821998894847565</v>
      </c>
      <c r="T100" s="123">
        <v>2.5242737444147121</v>
      </c>
      <c r="U100" s="123">
        <v>2.5386111391934083</v>
      </c>
      <c r="V100" s="123">
        <v>2.5667798129228894</v>
      </c>
      <c r="W100" s="123">
        <v>2.586065159633292</v>
      </c>
      <c r="DA100" s="130" t="s">
        <v>3008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3009</v>
      </c>
    </row>
    <row r="102" spans="1:105" ht="12" customHeight="1" x14ac:dyDescent="0.25">
      <c r="A102" s="97" t="s">
        <v>50</v>
      </c>
      <c r="B102" s="99">
        <v>0</v>
      </c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DA102" s="63" t="s">
        <v>3010</v>
      </c>
    </row>
    <row r="103" spans="1:105" ht="12" customHeight="1" x14ac:dyDescent="0.25">
      <c r="A103" s="109" t="s">
        <v>120</v>
      </c>
      <c r="B103" s="110">
        <v>1.29839272642382</v>
      </c>
      <c r="C103" s="110">
        <v>1.2916834373792627</v>
      </c>
      <c r="D103" s="110">
        <v>1.3162990733028939</v>
      </c>
      <c r="E103" s="110">
        <v>1.3697640280569692</v>
      </c>
      <c r="F103" s="110">
        <v>1.4348442996955941</v>
      </c>
      <c r="G103" s="110">
        <v>1.507018899075947</v>
      </c>
      <c r="H103" s="110">
        <v>1.5544713117691527</v>
      </c>
      <c r="I103" s="110">
        <v>1.5496375067968646</v>
      </c>
      <c r="J103" s="110">
        <v>1.4826134170872547</v>
      </c>
      <c r="K103" s="110">
        <v>1.6383860769524934</v>
      </c>
      <c r="L103" s="110">
        <v>1.7674133302820405</v>
      </c>
      <c r="M103" s="110">
        <v>1.7818455330939711</v>
      </c>
      <c r="N103" s="110">
        <v>1.8292330588728813</v>
      </c>
      <c r="O103" s="110">
        <v>2.0154657060712782</v>
      </c>
      <c r="P103" s="110">
        <v>2.0149757771340795</v>
      </c>
      <c r="Q103" s="110">
        <v>2.1891035672632557</v>
      </c>
      <c r="R103" s="110">
        <v>2.1950003539006273</v>
      </c>
      <c r="S103" s="110">
        <v>2.3821998894847565</v>
      </c>
      <c r="T103" s="110">
        <v>2.5242737444147121</v>
      </c>
      <c r="U103" s="110">
        <v>2.5386111391934083</v>
      </c>
      <c r="V103" s="110">
        <v>2.5667798129228894</v>
      </c>
      <c r="W103" s="110">
        <v>2.586065159633292</v>
      </c>
      <c r="DA103" s="60" t="s">
        <v>3011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3012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3013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3014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3015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3016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DA110" s="63" t="s">
        <v>3017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3018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3019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3020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3021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3022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3023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3024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3025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3026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3027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3028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3029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121.59689498252264</v>
      </c>
      <c r="C124" s="118">
        <f t="shared" si="42"/>
        <v>132.95623578171964</v>
      </c>
      <c r="D124" s="118">
        <f t="shared" si="42"/>
        <v>131.79998532980596</v>
      </c>
      <c r="E124" s="118">
        <f t="shared" si="42"/>
        <v>133.06156141267147</v>
      </c>
      <c r="F124" s="118">
        <f t="shared" si="42"/>
        <v>133.87866917782432</v>
      </c>
      <c r="G124" s="118">
        <f t="shared" si="42"/>
        <v>143.26008526815585</v>
      </c>
      <c r="H124" s="118">
        <f t="shared" si="42"/>
        <v>147.31275952681571</v>
      </c>
      <c r="I124" s="118">
        <f t="shared" si="42"/>
        <v>147.10020493932697</v>
      </c>
      <c r="J124" s="118">
        <f t="shared" si="42"/>
        <v>137.10231936965673</v>
      </c>
      <c r="K124" s="118">
        <f t="shared" si="42"/>
        <v>141.56656364743435</v>
      </c>
      <c r="L124" s="118">
        <f t="shared" si="42"/>
        <v>187.06291720558096</v>
      </c>
      <c r="M124" s="118">
        <f t="shared" si="42"/>
        <v>153.81250657088663</v>
      </c>
      <c r="N124" s="118">
        <f t="shared" si="42"/>
        <v>171.03736852150195</v>
      </c>
      <c r="O124" s="118">
        <f t="shared" si="42"/>
        <v>166.95698870175121</v>
      </c>
      <c r="P124" s="118">
        <f t="shared" si="42"/>
        <v>154.03996467783836</v>
      </c>
      <c r="Q124" s="118">
        <f t="shared" si="42"/>
        <v>155.75361919492232</v>
      </c>
      <c r="R124" s="118">
        <f t="shared" ref="R124:V124" si="43">R125+R128+R130+R139</f>
        <v>164.22802681661506</v>
      </c>
      <c r="S124" s="118">
        <f t="shared" si="43"/>
        <v>164.02938821722057</v>
      </c>
      <c r="T124" s="118">
        <f t="shared" si="43"/>
        <v>160.91152308495535</v>
      </c>
      <c r="U124" s="118">
        <f t="shared" si="43"/>
        <v>158.95695286658582</v>
      </c>
      <c r="V124" s="118">
        <f t="shared" si="43"/>
        <v>149.41291819849855</v>
      </c>
      <c r="W124" s="118">
        <f t="shared" ref="W124" si="44">W125+W128+W130+W139</f>
        <v>168.75370636443768</v>
      </c>
      <c r="DA124" s="129" t="s">
        <v>3030</v>
      </c>
    </row>
    <row r="125" spans="1:105" ht="12.95" customHeight="1" x14ac:dyDescent="0.25">
      <c r="A125" s="121" t="s">
        <v>57</v>
      </c>
      <c r="B125" s="123">
        <f t="shared" ref="B125:Q125" si="45">SUM(B126:B127)</f>
        <v>112.29449340172772</v>
      </c>
      <c r="C125" s="123">
        <f t="shared" si="45"/>
        <v>123.59749202620191</v>
      </c>
      <c r="D125" s="123">
        <f t="shared" si="45"/>
        <v>122.48972651353689</v>
      </c>
      <c r="E125" s="123">
        <f t="shared" si="45"/>
        <v>123.75778016276922</v>
      </c>
      <c r="F125" s="123">
        <f t="shared" si="45"/>
        <v>124.16998990559303</v>
      </c>
      <c r="G125" s="123">
        <f t="shared" si="45"/>
        <v>133.51238957835713</v>
      </c>
      <c r="H125" s="123">
        <f t="shared" si="45"/>
        <v>137.33063496396147</v>
      </c>
      <c r="I125" s="123">
        <f t="shared" si="45"/>
        <v>137.00182147003144</v>
      </c>
      <c r="J125" s="123">
        <f t="shared" si="45"/>
        <v>127.57005706444802</v>
      </c>
      <c r="K125" s="123">
        <f t="shared" si="45"/>
        <v>131.27925078383618</v>
      </c>
      <c r="L125" s="123">
        <f t="shared" si="45"/>
        <v>176.50035617629098</v>
      </c>
      <c r="M125" s="123">
        <f t="shared" si="45"/>
        <v>143.81177171287533</v>
      </c>
      <c r="N125" s="123">
        <f t="shared" si="45"/>
        <v>160.44180105125855</v>
      </c>
      <c r="O125" s="123">
        <f t="shared" si="45"/>
        <v>155.25779026138161</v>
      </c>
      <c r="P125" s="123">
        <f t="shared" si="45"/>
        <v>142.33693377362906</v>
      </c>
      <c r="Q125" s="123">
        <f t="shared" si="45"/>
        <v>142.99145066806506</v>
      </c>
      <c r="R125" s="123">
        <f t="shared" ref="R125:V125" si="46">SUM(R126:R127)</f>
        <v>150.65683418879499</v>
      </c>
      <c r="S125" s="123">
        <f t="shared" si="46"/>
        <v>150.94550214220291</v>
      </c>
      <c r="T125" s="123">
        <f t="shared" si="46"/>
        <v>146.93201649043937</v>
      </c>
      <c r="U125" s="123">
        <f t="shared" si="46"/>
        <v>144.70746268834151</v>
      </c>
      <c r="V125" s="123">
        <f t="shared" si="46"/>
        <v>135.97129808929338</v>
      </c>
      <c r="W125" s="123">
        <f t="shared" ref="W125" si="47">SUM(W126:W127)</f>
        <v>153.84754690716278</v>
      </c>
      <c r="DA125" s="130" t="s">
        <v>3031</v>
      </c>
    </row>
    <row r="126" spans="1:105" ht="12" customHeight="1" x14ac:dyDescent="0.25">
      <c r="A126" s="97" t="s">
        <v>203</v>
      </c>
      <c r="B126" s="99">
        <v>111.75371193814775</v>
      </c>
      <c r="C126" s="99">
        <v>123.01767421282291</v>
      </c>
      <c r="D126" s="99">
        <v>121.93060336225156</v>
      </c>
      <c r="E126" s="99">
        <v>123.20606466912751</v>
      </c>
      <c r="F126" s="99">
        <v>123.63379533094886</v>
      </c>
      <c r="G126" s="99">
        <v>132.94094088341669</v>
      </c>
      <c r="H126" s="99">
        <v>136.75941457544226</v>
      </c>
      <c r="I126" s="99">
        <v>136.44447504258744</v>
      </c>
      <c r="J126" s="99">
        <v>127.05886005122554</v>
      </c>
      <c r="K126" s="99">
        <v>130.76337111123331</v>
      </c>
      <c r="L126" s="99">
        <v>175.81123406503545</v>
      </c>
      <c r="M126" s="99">
        <v>143.26455579772266</v>
      </c>
      <c r="N126" s="99">
        <v>159.83644141177712</v>
      </c>
      <c r="O126" s="99">
        <v>154.6867561698418</v>
      </c>
      <c r="P126" s="99">
        <v>141.82148796401472</v>
      </c>
      <c r="Q126" s="99">
        <v>142.47697402729764</v>
      </c>
      <c r="R126" s="99">
        <v>150.11606415846475</v>
      </c>
      <c r="S126" s="99">
        <v>150.4074321571704</v>
      </c>
      <c r="T126" s="99">
        <v>146.41144004744018</v>
      </c>
      <c r="U126" s="99">
        <v>144.19659286114182</v>
      </c>
      <c r="V126" s="99">
        <v>135.49816360508134</v>
      </c>
      <c r="W126" s="99">
        <v>153.31040181236483</v>
      </c>
      <c r="DA126" s="63" t="s">
        <v>3032</v>
      </c>
    </row>
    <row r="127" spans="1:105" ht="12" customHeight="1" x14ac:dyDescent="0.25">
      <c r="A127" s="97" t="s">
        <v>53</v>
      </c>
      <c r="B127" s="99">
        <v>0.54078146357997992</v>
      </c>
      <c r="C127" s="99">
        <v>0.57981781337899363</v>
      </c>
      <c r="D127" s="99">
        <v>0.55912315128533929</v>
      </c>
      <c r="E127" s="99">
        <v>0.55171549364171479</v>
      </c>
      <c r="F127" s="99">
        <v>0.53619457464417619</v>
      </c>
      <c r="G127" s="99">
        <v>0.57144869494043549</v>
      </c>
      <c r="H127" s="99">
        <v>0.57122038851919732</v>
      </c>
      <c r="I127" s="99">
        <v>0.55734642744401475</v>
      </c>
      <c r="J127" s="99">
        <v>0.51119701322248912</v>
      </c>
      <c r="K127" s="99">
        <v>0.51587967260285961</v>
      </c>
      <c r="L127" s="99">
        <v>0.68912211125552592</v>
      </c>
      <c r="M127" s="99">
        <v>0.54721591515267554</v>
      </c>
      <c r="N127" s="99">
        <v>0.60535963948144311</v>
      </c>
      <c r="O127" s="99">
        <v>0.57103409153982054</v>
      </c>
      <c r="P127" s="99">
        <v>0.51544580961432851</v>
      </c>
      <c r="Q127" s="99">
        <v>0.51447664076741362</v>
      </c>
      <c r="R127" s="99">
        <v>0.54077003033024573</v>
      </c>
      <c r="S127" s="99">
        <v>0.53806998503250414</v>
      </c>
      <c r="T127" s="99">
        <v>0.52057644299918693</v>
      </c>
      <c r="U127" s="99">
        <v>0.51086982719969221</v>
      </c>
      <c r="V127" s="99">
        <v>0.47313448421203247</v>
      </c>
      <c r="W127" s="99">
        <v>0.53714509479795514</v>
      </c>
      <c r="DA127" s="63" t="s">
        <v>3033</v>
      </c>
    </row>
    <row r="128" spans="1:105" ht="12.95" customHeight="1" x14ac:dyDescent="0.25">
      <c r="A128" s="121" t="s">
        <v>92</v>
      </c>
      <c r="B128" s="123">
        <f t="shared" ref="B128:W128" si="48">B129</f>
        <v>7.055994624506067E-3</v>
      </c>
      <c r="C128" s="123">
        <f t="shared" si="48"/>
        <v>7.5034349729283809E-3</v>
      </c>
      <c r="D128" s="123">
        <f t="shared" si="48"/>
        <v>7.9724490563746545E-3</v>
      </c>
      <c r="E128" s="123">
        <f t="shared" si="48"/>
        <v>8.3545775084341561E-3</v>
      </c>
      <c r="F128" s="123">
        <f t="shared" si="48"/>
        <v>8.6007483851059628E-3</v>
      </c>
      <c r="G128" s="123">
        <f t="shared" si="48"/>
        <v>9.4784877764172958E-3</v>
      </c>
      <c r="H128" s="123">
        <f t="shared" si="48"/>
        <v>1.0415128433803027E-2</v>
      </c>
      <c r="I128" s="123">
        <f t="shared" si="48"/>
        <v>1.0970447066858627E-2</v>
      </c>
      <c r="J128" s="123">
        <f t="shared" si="48"/>
        <v>1.1257807034013799E-2</v>
      </c>
      <c r="K128" s="123">
        <f t="shared" si="48"/>
        <v>1.2750996853324599E-2</v>
      </c>
      <c r="L128" s="123">
        <f t="shared" si="48"/>
        <v>1.6616169385385599E-2</v>
      </c>
      <c r="M128" s="123">
        <f t="shared" si="48"/>
        <v>1.7425953705496513E-2</v>
      </c>
      <c r="N128" s="123">
        <f t="shared" si="48"/>
        <v>1.9745727530781146E-2</v>
      </c>
      <c r="O128" s="123">
        <f t="shared" si="48"/>
        <v>2.2498623934773448E-2</v>
      </c>
      <c r="P128" s="123">
        <f t="shared" si="48"/>
        <v>2.7998632471003849E-2</v>
      </c>
      <c r="Q128" s="123">
        <f t="shared" si="48"/>
        <v>2.9076689035510896E-2</v>
      </c>
      <c r="R128" s="123">
        <f t="shared" si="48"/>
        <v>3.0721147261228012E-2</v>
      </c>
      <c r="S128" s="123">
        <f t="shared" si="48"/>
        <v>3.3531095480148092E-2</v>
      </c>
      <c r="T128" s="123">
        <f t="shared" si="48"/>
        <v>3.7878627575500333E-2</v>
      </c>
      <c r="U128" s="123">
        <f t="shared" si="48"/>
        <v>4.0289181490423299E-2</v>
      </c>
      <c r="V128" s="123">
        <f t="shared" si="48"/>
        <v>4.4340320404979081E-2</v>
      </c>
      <c r="W128" s="123">
        <f t="shared" si="48"/>
        <v>4.6669444351814887E-2</v>
      </c>
      <c r="DA128" s="130" t="s">
        <v>3034</v>
      </c>
    </row>
    <row r="129" spans="1:105" ht="12" customHeight="1" x14ac:dyDescent="0.25">
      <c r="A129" s="97" t="s">
        <v>53</v>
      </c>
      <c r="B129" s="99">
        <f>RES_hhdet_tesh!B129/RES_summary!B$19</f>
        <v>7.055994624506067E-3</v>
      </c>
      <c r="C129" s="99">
        <f>RES_hhdet_tesh!C129/RES_summary!C$19</f>
        <v>7.5034349729283809E-3</v>
      </c>
      <c r="D129" s="99">
        <f>RES_hhdet_tesh!D129/RES_summary!D$19</f>
        <v>7.9724490563746545E-3</v>
      </c>
      <c r="E129" s="99">
        <f>RES_hhdet_tesh!E129/RES_summary!E$19</f>
        <v>8.3545775084341561E-3</v>
      </c>
      <c r="F129" s="99">
        <f>RES_hhdet_tesh!F129/RES_summary!F$19</f>
        <v>8.6007483851059628E-3</v>
      </c>
      <c r="G129" s="99">
        <f>RES_hhdet_tesh!G129/RES_summary!G$19</f>
        <v>9.4784877764172958E-3</v>
      </c>
      <c r="H129" s="99">
        <f>RES_hhdet_tesh!H129/RES_summary!H$19</f>
        <v>1.0415128433803027E-2</v>
      </c>
      <c r="I129" s="99">
        <f>RES_hhdet_tesh!I129/RES_summary!I$19</f>
        <v>1.0970447066858627E-2</v>
      </c>
      <c r="J129" s="99">
        <f>RES_hhdet_tesh!J129/RES_summary!J$19</f>
        <v>1.1257807034013799E-2</v>
      </c>
      <c r="K129" s="99">
        <f>RES_hhdet_tesh!K129/RES_summary!K$19</f>
        <v>1.2750996853324599E-2</v>
      </c>
      <c r="L129" s="99">
        <f>RES_hhdet_tesh!L129/RES_summary!L$19</f>
        <v>1.6616169385385599E-2</v>
      </c>
      <c r="M129" s="99">
        <f>RES_hhdet_tesh!M129/RES_summary!M$19</f>
        <v>1.7425953705496513E-2</v>
      </c>
      <c r="N129" s="99">
        <f>RES_hhdet_tesh!N129/RES_summary!N$19</f>
        <v>1.9745727530781146E-2</v>
      </c>
      <c r="O129" s="99">
        <f>RES_hhdet_tesh!O129/RES_summary!O$19</f>
        <v>2.2498623934773448E-2</v>
      </c>
      <c r="P129" s="99">
        <f>RES_hhdet_tesh!P129/RES_summary!P$19</f>
        <v>2.7998632471003849E-2</v>
      </c>
      <c r="Q129" s="99">
        <f>RES_hhdet_tesh!Q129/RES_summary!Q$19</f>
        <v>2.9076689035510896E-2</v>
      </c>
      <c r="R129" s="99">
        <f>RES_hhdet_tesh!R129/RES_summary!R$19</f>
        <v>3.0721147261228012E-2</v>
      </c>
      <c r="S129" s="99">
        <f>RES_hhdet_tesh!S129/RES_summary!S$19</f>
        <v>3.3531095480148092E-2</v>
      </c>
      <c r="T129" s="99">
        <f>RES_hhdet_tesh!T129/RES_summary!T$19</f>
        <v>3.7878627575500333E-2</v>
      </c>
      <c r="U129" s="99">
        <f>RES_hhdet_tesh!U129/RES_summary!U$19</f>
        <v>4.0289181490423299E-2</v>
      </c>
      <c r="V129" s="99">
        <f>RES_hhdet_tesh!V129/RES_summary!V$19</f>
        <v>4.4340320404979081E-2</v>
      </c>
      <c r="W129" s="99">
        <f>RES_hhdet_tesh!W129/RES_summary!W$19</f>
        <v>4.6669444351814887E-2</v>
      </c>
      <c r="DA129" s="63" t="s">
        <v>3035</v>
      </c>
    </row>
    <row r="130" spans="1:105" ht="12" customHeight="1" x14ac:dyDescent="0.25">
      <c r="A130" s="121" t="s">
        <v>55</v>
      </c>
      <c r="B130" s="123">
        <v>7.9969528597465933</v>
      </c>
      <c r="C130" s="123">
        <v>8.0595568831655697</v>
      </c>
      <c r="D130" s="123">
        <v>7.9859872939098056</v>
      </c>
      <c r="E130" s="123">
        <v>7.9256626443368372</v>
      </c>
      <c r="F130" s="123">
        <v>8.2652342241505927</v>
      </c>
      <c r="G130" s="123">
        <v>8.2311983029463587</v>
      </c>
      <c r="H130" s="123">
        <v>8.4172381226512769</v>
      </c>
      <c r="I130" s="123">
        <v>8.5377755154318056</v>
      </c>
      <c r="J130" s="123">
        <v>8.0383910810874291</v>
      </c>
      <c r="K130" s="123">
        <v>8.6361757897923681</v>
      </c>
      <c r="L130" s="123">
        <v>8.7785315296225601</v>
      </c>
      <c r="M130" s="123">
        <v>8.2014633712118492</v>
      </c>
      <c r="N130" s="123">
        <v>8.7465886838397129</v>
      </c>
      <c r="O130" s="123">
        <v>9.6612341103635409</v>
      </c>
      <c r="P130" s="123">
        <v>9.6600564946042304</v>
      </c>
      <c r="Q130" s="123">
        <v>10.543988270558492</v>
      </c>
      <c r="R130" s="123">
        <v>11.345471126658209</v>
      </c>
      <c r="S130" s="123">
        <v>10.668155090052723</v>
      </c>
      <c r="T130" s="123">
        <v>11.417354222525782</v>
      </c>
      <c r="U130" s="123">
        <v>11.670589857560488</v>
      </c>
      <c r="V130" s="123">
        <v>10.83049997587727</v>
      </c>
      <c r="W130" s="123">
        <v>12.273424853289821</v>
      </c>
      <c r="DA130" s="130" t="s">
        <v>3036</v>
      </c>
    </row>
    <row r="131" spans="1:105" ht="12" customHeight="1" x14ac:dyDescent="0.25">
      <c r="A131" s="97" t="s">
        <v>128</v>
      </c>
      <c r="B131" s="99">
        <v>7.9877376809652691</v>
      </c>
      <c r="C131" s="99">
        <v>8.0671244419178976</v>
      </c>
      <c r="D131" s="99">
        <v>7.9911050409528057</v>
      </c>
      <c r="E131" s="99">
        <v>7.9246435575339182</v>
      </c>
      <c r="F131" s="99">
        <v>8.277299091783938</v>
      </c>
      <c r="G131" s="99">
        <v>8.2243764010176097</v>
      </c>
      <c r="H131" s="99">
        <v>8.4139097750712395</v>
      </c>
      <c r="I131" s="99">
        <v>8.5376239576502506</v>
      </c>
      <c r="J131" s="99">
        <v>8.0440833586975913</v>
      </c>
      <c r="K131" s="99">
        <v>8.657503383803105</v>
      </c>
      <c r="L131" s="99">
        <v>8.794939845597801</v>
      </c>
      <c r="M131" s="99">
        <v>8.1792718414361953</v>
      </c>
      <c r="N131" s="99">
        <v>8.7469887836502096</v>
      </c>
      <c r="O131" s="99">
        <v>9.6658471719120929</v>
      </c>
      <c r="P131" s="99">
        <v>9.6621679646712746</v>
      </c>
      <c r="Q131" s="99">
        <v>10.548426509330625</v>
      </c>
      <c r="R131" s="99">
        <v>11.346931550377246</v>
      </c>
      <c r="S131" s="99">
        <v>10.670378595675578</v>
      </c>
      <c r="T131" s="99">
        <v>11.417465198249127</v>
      </c>
      <c r="U131" s="99">
        <v>11.683710917685595</v>
      </c>
      <c r="V131" s="99">
        <v>10.822473228449679</v>
      </c>
      <c r="W131" s="99">
        <v>12.287555938282916</v>
      </c>
      <c r="DA131" s="63" t="s">
        <v>3037</v>
      </c>
    </row>
    <row r="132" spans="1:105" ht="12" customHeight="1" x14ac:dyDescent="0.25">
      <c r="A132" s="97" t="s">
        <v>127</v>
      </c>
      <c r="B132" s="99">
        <v>7.9877376809652709</v>
      </c>
      <c r="C132" s="99">
        <v>8.0669806745442081</v>
      </c>
      <c r="D132" s="99">
        <v>7.9907470261782558</v>
      </c>
      <c r="E132" s="99">
        <v>7.9246903966385309</v>
      </c>
      <c r="F132" s="99">
        <v>8.2774010141615531</v>
      </c>
      <c r="G132" s="99">
        <v>8.2247708623593283</v>
      </c>
      <c r="H132" s="99">
        <v>8.4141545355161504</v>
      </c>
      <c r="I132" s="99">
        <v>8.53102191439927</v>
      </c>
      <c r="J132" s="99">
        <v>8.035782636634492</v>
      </c>
      <c r="K132" s="99">
        <v>8.6517858633573681</v>
      </c>
      <c r="L132" s="99">
        <v>8.7900584933010002</v>
      </c>
      <c r="M132" s="99">
        <v>8.1766109508903231</v>
      </c>
      <c r="N132" s="99">
        <v>8.7476502275532262</v>
      </c>
      <c r="O132" s="99">
        <v>9.6719746083882754</v>
      </c>
      <c r="P132" s="99">
        <v>9.6718261950877107</v>
      </c>
      <c r="Q132" s="99">
        <v>10.563238467764807</v>
      </c>
      <c r="R132" s="99">
        <v>11.368304655657475</v>
      </c>
      <c r="S132" s="99">
        <v>10.690073112584489</v>
      </c>
      <c r="T132" s="99">
        <v>11.443740005047667</v>
      </c>
      <c r="U132" s="99">
        <v>11.701893441643584</v>
      </c>
      <c r="V132" s="99">
        <v>10.836185253035351</v>
      </c>
      <c r="W132" s="99">
        <v>12.284230161724516</v>
      </c>
      <c r="DA132" s="63" t="s">
        <v>3038</v>
      </c>
    </row>
    <row r="133" spans="1:105" ht="12" customHeight="1" x14ac:dyDescent="0.25">
      <c r="A133" s="100" t="s">
        <v>203</v>
      </c>
      <c r="B133" s="102">
        <v>4.7988208058472477</v>
      </c>
      <c r="C133" s="102">
        <v>5.638742826365541</v>
      </c>
      <c r="D133" s="102">
        <v>5.4736787279106576</v>
      </c>
      <c r="E133" s="102">
        <v>5.2026923364951818</v>
      </c>
      <c r="F133" s="102">
        <v>5.4663685340221893</v>
      </c>
      <c r="G133" s="102">
        <v>4.9567500267589706</v>
      </c>
      <c r="H133" s="102">
        <v>5.2537614891514082</v>
      </c>
      <c r="I133" s="102">
        <v>5.2575408935218526</v>
      </c>
      <c r="J133" s="102">
        <v>4.9056120141099235</v>
      </c>
      <c r="K133" s="102">
        <v>5.3205619782826652</v>
      </c>
      <c r="L133" s="102">
        <v>5.2649414384694193</v>
      </c>
      <c r="M133" s="102">
        <v>4.8140587394835999</v>
      </c>
      <c r="N133" s="102">
        <v>5.1169559337922541</v>
      </c>
      <c r="O133" s="102">
        <v>5.957478441557793</v>
      </c>
      <c r="P133" s="102">
        <v>5.9776190724351315</v>
      </c>
      <c r="Q133" s="102">
        <v>6.8139409623304719</v>
      </c>
      <c r="R133" s="102">
        <v>7.6902732486189178</v>
      </c>
      <c r="S133" s="102">
        <v>7.0373033589465868</v>
      </c>
      <c r="T133" s="102">
        <v>7.8422946168975214</v>
      </c>
      <c r="U133" s="102">
        <v>8.0733637920378474</v>
      </c>
      <c r="V133" s="102">
        <v>7.438632618041261</v>
      </c>
      <c r="W133" s="102">
        <v>8.8109334090546554</v>
      </c>
      <c r="DA133" s="131" t="s">
        <v>3039</v>
      </c>
    </row>
    <row r="134" spans="1:105" ht="12" customHeight="1" x14ac:dyDescent="0.25">
      <c r="A134" s="103" t="s">
        <v>52</v>
      </c>
      <c r="B134" s="105">
        <v>3.1889168751180219</v>
      </c>
      <c r="C134" s="105">
        <v>2.4282378481786675</v>
      </c>
      <c r="D134" s="105">
        <v>2.5170682982675974</v>
      </c>
      <c r="E134" s="105">
        <v>2.7219980601433491</v>
      </c>
      <c r="F134" s="105">
        <v>2.8110324801393651</v>
      </c>
      <c r="G134" s="105">
        <v>3.2680208356003591</v>
      </c>
      <c r="H134" s="105">
        <v>3.1603930463647432</v>
      </c>
      <c r="I134" s="105">
        <v>3.2734810208774161</v>
      </c>
      <c r="J134" s="105">
        <v>3.1301706225245698</v>
      </c>
      <c r="K134" s="105">
        <v>3.3312238850747034</v>
      </c>
      <c r="L134" s="105">
        <v>3.5251170548315804</v>
      </c>
      <c r="M134" s="105">
        <v>3.3625522114067237</v>
      </c>
      <c r="N134" s="105">
        <v>3.6306942937609716</v>
      </c>
      <c r="O134" s="105">
        <v>3.7144961668304837</v>
      </c>
      <c r="P134" s="105">
        <v>3.6942071226525801</v>
      </c>
      <c r="Q134" s="105">
        <v>3.7492975054343338</v>
      </c>
      <c r="R134" s="105">
        <v>3.6780314070385538</v>
      </c>
      <c r="S134" s="105">
        <v>3.6527697536379042</v>
      </c>
      <c r="T134" s="105">
        <v>3.6014453881501463</v>
      </c>
      <c r="U134" s="105">
        <v>3.6285296496057367</v>
      </c>
      <c r="V134" s="105">
        <v>3.3975526349940881</v>
      </c>
      <c r="W134" s="105">
        <v>3.4732967526698593</v>
      </c>
      <c r="DA134" s="132" t="s">
        <v>3040</v>
      </c>
    </row>
    <row r="135" spans="1:105" ht="12" customHeight="1" x14ac:dyDescent="0.25">
      <c r="A135" s="106" t="s">
        <v>122</v>
      </c>
      <c r="B135" s="102">
        <v>8.2770811454598245</v>
      </c>
      <c r="C135" s="102">
        <v>7.8642435786816218</v>
      </c>
      <c r="D135" s="102">
        <v>7.8533484614593618</v>
      </c>
      <c r="E135" s="102">
        <v>7.948763169682187</v>
      </c>
      <c r="F135" s="102">
        <v>8.0590387273828892</v>
      </c>
      <c r="G135" s="102">
        <v>8.4090776524727406</v>
      </c>
      <c r="H135" s="102">
        <v>8.6013432941640957</v>
      </c>
      <c r="I135" s="102">
        <v>8.5612273591916637</v>
      </c>
      <c r="J135" s="102">
        <v>7.9270389953775409</v>
      </c>
      <c r="K135" s="102">
        <v>8.3759805493073411</v>
      </c>
      <c r="L135" s="102">
        <v>8.3831093127190748</v>
      </c>
      <c r="M135" s="102">
        <v>8.7351263877377683</v>
      </c>
      <c r="N135" s="102">
        <v>8.736983988011886</v>
      </c>
      <c r="O135" s="102">
        <v>9.5507529775020501</v>
      </c>
      <c r="P135" s="102">
        <v>9.6104656679385378</v>
      </c>
      <c r="Q135" s="102">
        <v>10.439829617450165</v>
      </c>
      <c r="R135" s="102">
        <v>11.312880363544247</v>
      </c>
      <c r="S135" s="102">
        <v>10.615824419990375</v>
      </c>
      <c r="T135" s="102">
        <v>11.414525964602879</v>
      </c>
      <c r="U135" s="102">
        <v>11.363439573461985</v>
      </c>
      <c r="V135" s="102">
        <v>11.023015186897124</v>
      </c>
      <c r="W135" s="102">
        <v>11.929788249276154</v>
      </c>
      <c r="DA135" s="131" t="s">
        <v>3041</v>
      </c>
    </row>
    <row r="136" spans="1:105" ht="12" customHeight="1" x14ac:dyDescent="0.25">
      <c r="A136" s="107" t="s">
        <v>121</v>
      </c>
      <c r="B136" s="105">
        <v>8.277081145459821</v>
      </c>
      <c r="C136" s="105">
        <v>7.8642545370357828</v>
      </c>
      <c r="D136" s="105">
        <v>7.8532130678234351</v>
      </c>
      <c r="E136" s="105">
        <v>7.948926609498832</v>
      </c>
      <c r="F136" s="105">
        <v>8.0596654502379437</v>
      </c>
      <c r="G136" s="105">
        <v>8.4098476597337335</v>
      </c>
      <c r="H136" s="105">
        <v>8.6013286958401025</v>
      </c>
      <c r="I136" s="105">
        <v>8.5641375210052679</v>
      </c>
      <c r="J136" s="105">
        <v>7.9249068200850123</v>
      </c>
      <c r="K136" s="105">
        <v>8.376043101514524</v>
      </c>
      <c r="L136" s="105">
        <v>8.3851707229391756</v>
      </c>
      <c r="M136" s="105">
        <v>8.7359500071312599</v>
      </c>
      <c r="N136" s="105">
        <v>8.7367898244853794</v>
      </c>
      <c r="O136" s="105">
        <v>9.5493512255564532</v>
      </c>
      <c r="P136" s="105">
        <v>9.6004997494555528</v>
      </c>
      <c r="Q136" s="105">
        <v>10.42409006406516</v>
      </c>
      <c r="R136" s="105">
        <v>11.291293566675849</v>
      </c>
      <c r="S136" s="105">
        <v>10.612332332245437</v>
      </c>
      <c r="T136" s="105">
        <v>11.409961164602539</v>
      </c>
      <c r="U136" s="105">
        <v>11.358982644009984</v>
      </c>
      <c r="V136" s="105">
        <v>11.01921456696118</v>
      </c>
      <c r="W136" s="105">
        <v>11.925699280825841</v>
      </c>
      <c r="DA136" s="132" t="s">
        <v>3042</v>
      </c>
    </row>
    <row r="137" spans="1:105" ht="12" customHeight="1" x14ac:dyDescent="0.25">
      <c r="A137" s="108" t="s">
        <v>53</v>
      </c>
      <c r="B137" s="99">
        <v>4.9729845447879075</v>
      </c>
      <c r="C137" s="99">
        <v>5.4968586953217615</v>
      </c>
      <c r="D137" s="99">
        <v>5.3793290286212896</v>
      </c>
      <c r="E137" s="99">
        <v>5.2186166637173201</v>
      </c>
      <c r="F137" s="99">
        <v>5.3223694171738289</v>
      </c>
      <c r="G137" s="99">
        <v>5.0684019019243864</v>
      </c>
      <c r="H137" s="99">
        <v>5.370873279492101</v>
      </c>
      <c r="I137" s="99">
        <v>5.2781579064703257</v>
      </c>
      <c r="J137" s="99">
        <v>4.8376289106389549</v>
      </c>
      <c r="K137" s="99">
        <v>5.150341546739539</v>
      </c>
      <c r="L137" s="99">
        <v>5.0216080838321862</v>
      </c>
      <c r="M137" s="99">
        <v>5.1421096414838683</v>
      </c>
      <c r="N137" s="99">
        <v>5.110403137820847</v>
      </c>
      <c r="O137" s="99">
        <v>5.8816104915333529</v>
      </c>
      <c r="P137" s="99">
        <v>5.9332202351450603</v>
      </c>
      <c r="Q137" s="99">
        <v>6.7238511087893373</v>
      </c>
      <c r="R137" s="99">
        <v>7.6378468806059034</v>
      </c>
      <c r="S137" s="99">
        <v>6.985818583049114</v>
      </c>
      <c r="T137" s="99">
        <v>7.8188759991233283</v>
      </c>
      <c r="U137" s="99">
        <v>7.8367066139645312</v>
      </c>
      <c r="V137" s="99">
        <v>7.564187453458052</v>
      </c>
      <c r="W137" s="99">
        <v>8.5535412069689407</v>
      </c>
      <c r="DA137" s="63" t="s">
        <v>3043</v>
      </c>
    </row>
    <row r="138" spans="1:105" ht="12" customHeight="1" x14ac:dyDescent="0.25">
      <c r="A138" s="108" t="s">
        <v>52</v>
      </c>
      <c r="B138" s="99">
        <v>3.3040966006719135</v>
      </c>
      <c r="C138" s="99">
        <v>2.3673958417140208</v>
      </c>
      <c r="D138" s="99">
        <v>2.4738840392021455</v>
      </c>
      <c r="E138" s="99">
        <v>2.7303099457815128</v>
      </c>
      <c r="F138" s="99">
        <v>2.7372960330641147</v>
      </c>
      <c r="G138" s="99">
        <v>3.3414457578093471</v>
      </c>
      <c r="H138" s="99">
        <v>3.2304554163480019</v>
      </c>
      <c r="I138" s="99">
        <v>3.28597961453494</v>
      </c>
      <c r="J138" s="99">
        <v>3.087277909446057</v>
      </c>
      <c r="K138" s="99">
        <v>3.225701554774985</v>
      </c>
      <c r="L138" s="99">
        <v>3.3635626391069899</v>
      </c>
      <c r="M138" s="99">
        <v>3.5938403656473916</v>
      </c>
      <c r="N138" s="99">
        <v>3.626386686664532</v>
      </c>
      <c r="O138" s="99">
        <v>3.6677407340231003</v>
      </c>
      <c r="P138" s="99">
        <v>3.6672795143104926</v>
      </c>
      <c r="Q138" s="99">
        <v>3.7002389552758235</v>
      </c>
      <c r="R138" s="99">
        <v>3.6534466860699468</v>
      </c>
      <c r="S138" s="99">
        <v>3.6265137491963229</v>
      </c>
      <c r="T138" s="99">
        <v>3.5910851654792109</v>
      </c>
      <c r="U138" s="99">
        <v>3.5222760300454539</v>
      </c>
      <c r="V138" s="99">
        <v>3.4550271135031259</v>
      </c>
      <c r="W138" s="99">
        <v>3.3721580738568986</v>
      </c>
      <c r="DA138" s="63" t="s">
        <v>3044</v>
      </c>
    </row>
    <row r="139" spans="1:105" ht="12" customHeight="1" x14ac:dyDescent="0.25">
      <c r="A139" s="121" t="s">
        <v>54</v>
      </c>
      <c r="B139" s="123">
        <v>1.29839272642382</v>
      </c>
      <c r="C139" s="123">
        <v>1.2916834373792623</v>
      </c>
      <c r="D139" s="123">
        <v>1.3162990733028939</v>
      </c>
      <c r="E139" s="123">
        <v>1.369764028056969</v>
      </c>
      <c r="F139" s="123">
        <v>1.4348442996955939</v>
      </c>
      <c r="G139" s="123">
        <v>1.5070188990759477</v>
      </c>
      <c r="H139" s="123">
        <v>1.5544713117691522</v>
      </c>
      <c r="I139" s="123">
        <v>1.5496375067968629</v>
      </c>
      <c r="J139" s="123">
        <v>1.4826134170872562</v>
      </c>
      <c r="K139" s="123">
        <v>1.6383860769524985</v>
      </c>
      <c r="L139" s="123">
        <v>1.7674133302820423</v>
      </c>
      <c r="M139" s="123">
        <v>1.7818455330939613</v>
      </c>
      <c r="N139" s="123">
        <v>1.8292330588728909</v>
      </c>
      <c r="O139" s="123">
        <v>2.015465706071268</v>
      </c>
      <c r="P139" s="123">
        <v>2.0149757771340711</v>
      </c>
      <c r="Q139" s="123">
        <v>2.1891035672632517</v>
      </c>
      <c r="R139" s="123">
        <v>2.1950003539006246</v>
      </c>
      <c r="S139" s="123">
        <v>2.3821998894847694</v>
      </c>
      <c r="T139" s="123">
        <v>2.5242737444146988</v>
      </c>
      <c r="U139" s="123">
        <v>2.5386111391934012</v>
      </c>
      <c r="V139" s="123">
        <v>2.5667798129229111</v>
      </c>
      <c r="W139" s="123">
        <v>2.586065159633284</v>
      </c>
      <c r="DA139" s="130" t="s">
        <v>3045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3046</v>
      </c>
    </row>
    <row r="141" spans="1:105" ht="12" customHeight="1" x14ac:dyDescent="0.25">
      <c r="A141" s="109" t="s">
        <v>120</v>
      </c>
      <c r="B141" s="110">
        <v>1.29839272642382</v>
      </c>
      <c r="C141" s="110">
        <v>1.2916834373792623</v>
      </c>
      <c r="D141" s="110">
        <v>1.3162990733028939</v>
      </c>
      <c r="E141" s="110">
        <v>1.369764028056969</v>
      </c>
      <c r="F141" s="110">
        <v>1.4348442996955939</v>
      </c>
      <c r="G141" s="110">
        <v>1.5070188990759477</v>
      </c>
      <c r="H141" s="110">
        <v>1.5544713117691522</v>
      </c>
      <c r="I141" s="110">
        <v>1.5496375067968629</v>
      </c>
      <c r="J141" s="110">
        <v>1.4826134170872562</v>
      </c>
      <c r="K141" s="110">
        <v>1.6383860769524985</v>
      </c>
      <c r="L141" s="110">
        <v>1.7674133302820423</v>
      </c>
      <c r="M141" s="110">
        <v>1.7818455330939613</v>
      </c>
      <c r="N141" s="110">
        <v>1.8292330588728909</v>
      </c>
      <c r="O141" s="110">
        <v>2.015465706071268</v>
      </c>
      <c r="P141" s="110">
        <v>2.0149757771340711</v>
      </c>
      <c r="Q141" s="110">
        <v>2.1891035672632517</v>
      </c>
      <c r="R141" s="110">
        <v>2.1950003539006246</v>
      </c>
      <c r="S141" s="110">
        <v>2.3821998894847694</v>
      </c>
      <c r="T141" s="110">
        <v>2.5242737444146988</v>
      </c>
      <c r="U141" s="110">
        <v>2.5386111391934012</v>
      </c>
      <c r="V141" s="110">
        <v>2.5667798129229111</v>
      </c>
      <c r="W141" s="110">
        <v>2.586065159633284</v>
      </c>
      <c r="DA141" s="60" t="s">
        <v>3047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117.79859237592702</v>
      </c>
      <c r="C143" s="118">
        <f t="shared" si="49"/>
        <v>128.7896991753301</v>
      </c>
      <c r="D143" s="118">
        <f t="shared" si="49"/>
        <v>130.03646712230656</v>
      </c>
      <c r="E143" s="118">
        <f t="shared" si="49"/>
        <v>135.41548786280092</v>
      </c>
      <c r="F143" s="118">
        <f t="shared" si="49"/>
        <v>134.67416386059912</v>
      </c>
      <c r="G143" s="118">
        <f t="shared" si="49"/>
        <v>147.8252494336981</v>
      </c>
      <c r="H143" s="118">
        <f t="shared" si="49"/>
        <v>146.7287973107411</v>
      </c>
      <c r="I143" s="118">
        <f t="shared" si="49"/>
        <v>140.65897942132847</v>
      </c>
      <c r="J143" s="118">
        <f t="shared" si="49"/>
        <v>139.39560930893734</v>
      </c>
      <c r="K143" s="118">
        <f t="shared" si="49"/>
        <v>145.95383325329982</v>
      </c>
      <c r="L143" s="118">
        <f t="shared" si="49"/>
        <v>181.40659464812796</v>
      </c>
      <c r="M143" s="118">
        <f t="shared" si="49"/>
        <v>170.19061493497296</v>
      </c>
      <c r="N143" s="118">
        <f t="shared" si="49"/>
        <v>170.38496491232985</v>
      </c>
      <c r="O143" s="118">
        <f t="shared" si="49"/>
        <v>164.31236661869232</v>
      </c>
      <c r="P143" s="118">
        <f t="shared" si="49"/>
        <v>156.85974764458689</v>
      </c>
      <c r="Q143" s="118">
        <f t="shared" si="49"/>
        <v>152.68312965550234</v>
      </c>
      <c r="R143" s="118">
        <f t="shared" ref="R143:V143" si="50">R144+R146+R148+R157</f>
        <v>168.81567800926274</v>
      </c>
      <c r="S143" s="118">
        <f t="shared" si="50"/>
        <v>164.5714123225161</v>
      </c>
      <c r="T143" s="118">
        <f t="shared" si="50"/>
        <v>161.39263474976678</v>
      </c>
      <c r="U143" s="118">
        <f t="shared" si="50"/>
        <v>154.63441077459456</v>
      </c>
      <c r="V143" s="118">
        <f t="shared" si="50"/>
        <v>158.66869485914373</v>
      </c>
      <c r="W143" s="118">
        <f t="shared" ref="W143" si="51">W144+W146+W148+W157</f>
        <v>159.3019733068673</v>
      </c>
      <c r="DA143" s="129" t="s">
        <v>3048</v>
      </c>
    </row>
    <row r="144" spans="1:105" ht="12.95" customHeight="1" x14ac:dyDescent="0.25">
      <c r="A144" s="121" t="s">
        <v>57</v>
      </c>
      <c r="B144" s="123">
        <f t="shared" ref="B144:W144" si="52">B145</f>
        <v>108.15255787900577</v>
      </c>
      <c r="C144" s="123">
        <f t="shared" si="52"/>
        <v>119.56120328000736</v>
      </c>
      <c r="D144" s="123">
        <f t="shared" si="52"/>
        <v>120.79595170909066</v>
      </c>
      <c r="E144" s="123">
        <f t="shared" si="52"/>
        <v>126.01410274628269</v>
      </c>
      <c r="F144" s="123">
        <f t="shared" si="52"/>
        <v>125.08931485959273</v>
      </c>
      <c r="G144" s="123">
        <f t="shared" si="52"/>
        <v>137.79295235268162</v>
      </c>
      <c r="H144" s="123">
        <f t="shared" si="52"/>
        <v>136.44117422025133</v>
      </c>
      <c r="I144" s="123">
        <f t="shared" si="52"/>
        <v>130.40504777825257</v>
      </c>
      <c r="J144" s="123">
        <f t="shared" si="52"/>
        <v>129.79353891838775</v>
      </c>
      <c r="K144" s="123">
        <f t="shared" si="52"/>
        <v>135.73797383780672</v>
      </c>
      <c r="L144" s="123">
        <f t="shared" si="52"/>
        <v>171.03155013597484</v>
      </c>
      <c r="M144" s="123">
        <f t="shared" si="52"/>
        <v>159.45578587976595</v>
      </c>
      <c r="N144" s="123">
        <f t="shared" si="52"/>
        <v>159.60160443064549</v>
      </c>
      <c r="O144" s="123">
        <f t="shared" si="52"/>
        <v>152.52967598614114</v>
      </c>
      <c r="P144" s="123">
        <f t="shared" si="52"/>
        <v>144.96108228391466</v>
      </c>
      <c r="Q144" s="123">
        <f t="shared" si="52"/>
        <v>139.77699130503757</v>
      </c>
      <c r="R144" s="123">
        <f t="shared" si="52"/>
        <v>154.94690777697153</v>
      </c>
      <c r="S144" s="123">
        <f t="shared" si="52"/>
        <v>151.15535279878287</v>
      </c>
      <c r="T144" s="123">
        <f t="shared" si="52"/>
        <v>147.03005855771053</v>
      </c>
      <c r="U144" s="123">
        <f t="shared" si="52"/>
        <v>140.30332936866748</v>
      </c>
      <c r="V144" s="123">
        <f t="shared" si="52"/>
        <v>144.62073730122987</v>
      </c>
      <c r="W144" s="123">
        <f t="shared" si="52"/>
        <v>144.27987589470794</v>
      </c>
      <c r="DA144" s="130" t="s">
        <v>3049</v>
      </c>
    </row>
    <row r="145" spans="1:105" ht="12" customHeight="1" x14ac:dyDescent="0.25">
      <c r="A145" s="97" t="s">
        <v>53</v>
      </c>
      <c r="B145" s="99">
        <v>108.15255787900577</v>
      </c>
      <c r="C145" s="99">
        <v>119.56120328000736</v>
      </c>
      <c r="D145" s="99">
        <v>120.79595170909066</v>
      </c>
      <c r="E145" s="99">
        <v>126.01410274628269</v>
      </c>
      <c r="F145" s="99">
        <v>125.08931485959273</v>
      </c>
      <c r="G145" s="99">
        <v>137.79295235268162</v>
      </c>
      <c r="H145" s="99">
        <v>136.44117422025133</v>
      </c>
      <c r="I145" s="99">
        <v>130.40504777825257</v>
      </c>
      <c r="J145" s="99">
        <v>129.79353891838775</v>
      </c>
      <c r="K145" s="99">
        <v>135.73797383780672</v>
      </c>
      <c r="L145" s="99">
        <v>171.03155013597484</v>
      </c>
      <c r="M145" s="99">
        <v>159.45578587976595</v>
      </c>
      <c r="N145" s="99">
        <v>159.60160443064549</v>
      </c>
      <c r="O145" s="99">
        <v>152.52967598614114</v>
      </c>
      <c r="P145" s="99">
        <v>144.96108228391466</v>
      </c>
      <c r="Q145" s="99">
        <v>139.77699130503757</v>
      </c>
      <c r="R145" s="99">
        <v>154.94690777697153</v>
      </c>
      <c r="S145" s="99">
        <v>151.15535279878287</v>
      </c>
      <c r="T145" s="99">
        <v>147.03005855771053</v>
      </c>
      <c r="U145" s="99">
        <v>140.30332936866748</v>
      </c>
      <c r="V145" s="99">
        <v>144.62073730122987</v>
      </c>
      <c r="W145" s="99">
        <v>144.27987589470794</v>
      </c>
      <c r="DA145" s="63" t="s">
        <v>3050</v>
      </c>
    </row>
    <row r="146" spans="1:105" ht="12.95" customHeight="1" x14ac:dyDescent="0.25">
      <c r="A146" s="121" t="s">
        <v>92</v>
      </c>
      <c r="B146" s="123">
        <f t="shared" ref="B146:W146" si="53">B147</f>
        <v>7.0560625037619867E-2</v>
      </c>
      <c r="C146" s="123">
        <f t="shared" si="53"/>
        <v>7.1972643436245626E-2</v>
      </c>
      <c r="D146" s="123">
        <f t="shared" si="53"/>
        <v>7.1149930918846416E-2</v>
      </c>
      <c r="E146" s="123">
        <f t="shared" si="53"/>
        <v>7.8736139688337897E-2</v>
      </c>
      <c r="F146" s="123">
        <f t="shared" si="53"/>
        <v>8.9455709477591253E-2</v>
      </c>
      <c r="G146" s="123">
        <f t="shared" si="53"/>
        <v>0.10636770040597504</v>
      </c>
      <c r="H146" s="123">
        <f t="shared" si="53"/>
        <v>0.12326377020790519</v>
      </c>
      <c r="I146" s="123">
        <f t="shared" si="53"/>
        <v>0.13487885780278672</v>
      </c>
      <c r="J146" s="123">
        <f t="shared" si="53"/>
        <v>0.14059059667998627</v>
      </c>
      <c r="K146" s="123">
        <f t="shared" si="53"/>
        <v>0.14877017004664952</v>
      </c>
      <c r="L146" s="123">
        <f t="shared" si="53"/>
        <v>0.16879141420908345</v>
      </c>
      <c r="M146" s="123">
        <f t="shared" si="53"/>
        <v>0.16251955698082321</v>
      </c>
      <c r="N146" s="123">
        <f t="shared" si="53"/>
        <v>0.17054022045611139</v>
      </c>
      <c r="O146" s="123">
        <f t="shared" si="53"/>
        <v>0.17513017664476849</v>
      </c>
      <c r="P146" s="123">
        <f t="shared" si="53"/>
        <v>0.20675469174102307</v>
      </c>
      <c r="Q146" s="123">
        <f t="shared" si="53"/>
        <v>0.21435941320977048</v>
      </c>
      <c r="R146" s="123">
        <f t="shared" si="53"/>
        <v>0.23004335537118079</v>
      </c>
      <c r="S146" s="123">
        <f t="shared" si="53"/>
        <v>0.26582653699921455</v>
      </c>
      <c r="T146" s="123">
        <f t="shared" si="53"/>
        <v>0.30174455908681119</v>
      </c>
      <c r="U146" s="123">
        <f t="shared" si="53"/>
        <v>0.33544728776492244</v>
      </c>
      <c r="V146" s="123">
        <f t="shared" si="53"/>
        <v>0.39081157635646996</v>
      </c>
      <c r="W146" s="123">
        <f t="shared" si="53"/>
        <v>0.432434305469798</v>
      </c>
      <c r="DA146" s="130" t="s">
        <v>3051</v>
      </c>
    </row>
    <row r="147" spans="1:105" ht="12" customHeight="1" x14ac:dyDescent="0.25">
      <c r="A147" s="97" t="s">
        <v>53</v>
      </c>
      <c r="B147" s="99">
        <f>RES_hhdet_tesh!B147/RES_summary!B$19</f>
        <v>7.0560625037619867E-2</v>
      </c>
      <c r="C147" s="99">
        <f>RES_hhdet_tesh!C147/RES_summary!C$19</f>
        <v>7.1972643436245626E-2</v>
      </c>
      <c r="D147" s="99">
        <f>RES_hhdet_tesh!D147/RES_summary!D$19</f>
        <v>7.1149930918846416E-2</v>
      </c>
      <c r="E147" s="99">
        <f>RES_hhdet_tesh!E147/RES_summary!E$19</f>
        <v>7.8736139688337897E-2</v>
      </c>
      <c r="F147" s="99">
        <f>RES_hhdet_tesh!F147/RES_summary!F$19</f>
        <v>8.9455709477591253E-2</v>
      </c>
      <c r="G147" s="99">
        <f>RES_hhdet_tesh!G147/RES_summary!G$19</f>
        <v>0.10636770040597504</v>
      </c>
      <c r="H147" s="99">
        <f>RES_hhdet_tesh!H147/RES_summary!H$19</f>
        <v>0.12326377020790519</v>
      </c>
      <c r="I147" s="99">
        <f>RES_hhdet_tesh!I147/RES_summary!I$19</f>
        <v>0.13487885780278672</v>
      </c>
      <c r="J147" s="99">
        <f>RES_hhdet_tesh!J147/RES_summary!J$19</f>
        <v>0.14059059667998627</v>
      </c>
      <c r="K147" s="99">
        <f>RES_hhdet_tesh!K147/RES_summary!K$19</f>
        <v>0.14877017004664952</v>
      </c>
      <c r="L147" s="99">
        <f>RES_hhdet_tesh!L147/RES_summary!L$19</f>
        <v>0.16879141420908345</v>
      </c>
      <c r="M147" s="99">
        <f>RES_hhdet_tesh!M147/RES_summary!M$19</f>
        <v>0.16251955698082321</v>
      </c>
      <c r="N147" s="99">
        <f>RES_hhdet_tesh!N147/RES_summary!N$19</f>
        <v>0.17054022045611139</v>
      </c>
      <c r="O147" s="99">
        <f>RES_hhdet_tesh!O147/RES_summary!O$19</f>
        <v>0.17513017664476849</v>
      </c>
      <c r="P147" s="99">
        <f>RES_hhdet_tesh!P147/RES_summary!P$19</f>
        <v>0.20675469174102307</v>
      </c>
      <c r="Q147" s="99">
        <f>RES_hhdet_tesh!Q147/RES_summary!Q$19</f>
        <v>0.21435941320977048</v>
      </c>
      <c r="R147" s="99">
        <f>RES_hhdet_tesh!R147/RES_summary!R$19</f>
        <v>0.23004335537118079</v>
      </c>
      <c r="S147" s="99">
        <f>RES_hhdet_tesh!S147/RES_summary!S$19</f>
        <v>0.26582653699921455</v>
      </c>
      <c r="T147" s="99">
        <f>RES_hhdet_tesh!T147/RES_summary!T$19</f>
        <v>0.30174455908681119</v>
      </c>
      <c r="U147" s="99">
        <f>RES_hhdet_tesh!U147/RES_summary!U$19</f>
        <v>0.33544728776492244</v>
      </c>
      <c r="V147" s="99">
        <f>RES_hhdet_tesh!V147/RES_summary!V$19</f>
        <v>0.39081157635646996</v>
      </c>
      <c r="W147" s="99">
        <f>RES_hhdet_tesh!W147/RES_summary!W$19</f>
        <v>0.432434305469798</v>
      </c>
      <c r="DA147" s="63" t="s">
        <v>3052</v>
      </c>
    </row>
    <row r="148" spans="1:105" ht="12" customHeight="1" x14ac:dyDescent="0.25">
      <c r="A148" s="121" t="s">
        <v>55</v>
      </c>
      <c r="B148" s="123">
        <v>8.2770811454598228</v>
      </c>
      <c r="C148" s="123">
        <v>7.8648398145072278</v>
      </c>
      <c r="D148" s="123">
        <v>7.8530664089941649</v>
      </c>
      <c r="E148" s="123">
        <v>7.9528849487729243</v>
      </c>
      <c r="F148" s="123">
        <v>8.0605489918332154</v>
      </c>
      <c r="G148" s="123">
        <v>8.4189104815345743</v>
      </c>
      <c r="H148" s="123">
        <v>8.6098880085127085</v>
      </c>
      <c r="I148" s="123">
        <v>8.5694152784762334</v>
      </c>
      <c r="J148" s="123">
        <v>7.978866376782328</v>
      </c>
      <c r="K148" s="123">
        <v>8.4287031684939748</v>
      </c>
      <c r="L148" s="123">
        <v>8.43883976766198</v>
      </c>
      <c r="M148" s="123">
        <v>8.7904639651322203</v>
      </c>
      <c r="N148" s="123">
        <v>8.783587202355351</v>
      </c>
      <c r="O148" s="123">
        <v>9.5920947498351641</v>
      </c>
      <c r="P148" s="123">
        <v>9.6769348917971172</v>
      </c>
      <c r="Q148" s="123">
        <v>10.502675369991746</v>
      </c>
      <c r="R148" s="123">
        <v>11.443726523019402</v>
      </c>
      <c r="S148" s="123">
        <v>10.768033097249223</v>
      </c>
      <c r="T148" s="123">
        <v>11.536557888554754</v>
      </c>
      <c r="U148" s="123">
        <v>11.457022978968743</v>
      </c>
      <c r="V148" s="123">
        <v>11.090366168634503</v>
      </c>
      <c r="W148" s="123">
        <v>12.003597947056287</v>
      </c>
      <c r="DA148" s="130" t="s">
        <v>3053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7.7861238401364856</v>
      </c>
      <c r="E149" s="99">
        <v>9.1216893764067191</v>
      </c>
      <c r="F149" s="99">
        <v>7.2313854706197711</v>
      </c>
      <c r="G149" s="99">
        <v>9.0351812893067027</v>
      </c>
      <c r="H149" s="99">
        <v>8.3094656179061381</v>
      </c>
      <c r="I149" s="99">
        <v>8.9673846999081324</v>
      </c>
      <c r="J149" s="99">
        <v>8.3288496787057227</v>
      </c>
      <c r="K149" s="99">
        <v>8.5496961861087737</v>
      </c>
      <c r="L149" s="99">
        <v>8.2570198734844205</v>
      </c>
      <c r="M149" s="99">
        <v>8.9002984999715657</v>
      </c>
      <c r="N149" s="99">
        <v>8.0876837821613634</v>
      </c>
      <c r="O149" s="99">
        <v>8.7392312433301633</v>
      </c>
      <c r="P149" s="99">
        <v>12.664192440423598</v>
      </c>
      <c r="Q149" s="99">
        <v>9.1480803390431582</v>
      </c>
      <c r="R149" s="99">
        <v>10.634787683375107</v>
      </c>
      <c r="S149" s="99">
        <v>11.191083824885169</v>
      </c>
      <c r="T149" s="99">
        <v>11.088875688544062</v>
      </c>
      <c r="U149" s="99">
        <v>11.149006473402066</v>
      </c>
      <c r="V149" s="99">
        <v>10.973317135228426</v>
      </c>
      <c r="W149" s="99">
        <v>12.463119897846711</v>
      </c>
      <c r="DA149" s="63" t="s">
        <v>3054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7.7922913187655656</v>
      </c>
      <c r="E150" s="99">
        <v>9.1145526202950382</v>
      </c>
      <c r="F150" s="99">
        <v>7.2270546700342724</v>
      </c>
      <c r="G150" s="99">
        <v>9.0353714845126021</v>
      </c>
      <c r="H150" s="99">
        <v>8.3107077547058168</v>
      </c>
      <c r="I150" s="99">
        <v>8.9606565223914849</v>
      </c>
      <c r="J150" s="99">
        <v>8.316521654548902</v>
      </c>
      <c r="K150" s="99">
        <v>8.5408791926318166</v>
      </c>
      <c r="L150" s="99">
        <v>8.2514201682778285</v>
      </c>
      <c r="M150" s="99">
        <v>8.89824131499355</v>
      </c>
      <c r="N150" s="99">
        <v>8.0798021281871257</v>
      </c>
      <c r="O150" s="99">
        <v>8.7428463923074684</v>
      </c>
      <c r="P150" s="99">
        <v>12.643918610347013</v>
      </c>
      <c r="Q150" s="99">
        <v>9.1339726759324478</v>
      </c>
      <c r="R150" s="99">
        <v>10.620369699078111</v>
      </c>
      <c r="S150" s="99">
        <v>11.181864554404479</v>
      </c>
      <c r="T150" s="99">
        <v>11.050923723061256</v>
      </c>
      <c r="U150" s="99">
        <v>11.152698631191456</v>
      </c>
      <c r="V150" s="99">
        <v>10.981698433770568</v>
      </c>
      <c r="W150" s="99">
        <v>12.291778005340509</v>
      </c>
      <c r="DA150" s="63" t="s">
        <v>3055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5.3375810890868509</v>
      </c>
      <c r="E151" s="102">
        <v>5.9852375396046025</v>
      </c>
      <c r="F151" s="102">
        <v>4.7721880183409127</v>
      </c>
      <c r="G151" s="102">
        <v>5.4452410774436393</v>
      </c>
      <c r="H151" s="102">
        <v>5.188877525232729</v>
      </c>
      <c r="I151" s="102">
        <v>5.521245398823905</v>
      </c>
      <c r="J151" s="102">
        <v>5.0761255065057362</v>
      </c>
      <c r="K151" s="102">
        <v>5.2513525608980505</v>
      </c>
      <c r="L151" s="102">
        <v>4.9420500412293098</v>
      </c>
      <c r="M151" s="102">
        <v>5.2388368235895628</v>
      </c>
      <c r="N151" s="102">
        <v>4.7301880996163517</v>
      </c>
      <c r="O151" s="102">
        <v>5.3926031608256384</v>
      </c>
      <c r="P151" s="102">
        <v>7.8149643951023</v>
      </c>
      <c r="Q151" s="102">
        <v>5.8911545022196909</v>
      </c>
      <c r="R151" s="102">
        <v>7.1838649576129496</v>
      </c>
      <c r="S151" s="102">
        <v>7.35922427195141</v>
      </c>
      <c r="T151" s="102">
        <v>7.5667856275261993</v>
      </c>
      <c r="U151" s="102">
        <v>7.6872630877983532</v>
      </c>
      <c r="V151" s="102">
        <v>7.5303519398797478</v>
      </c>
      <c r="W151" s="102">
        <v>8.775701136302672</v>
      </c>
      <c r="DA151" s="131" t="s">
        <v>3056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2.4547102296787155</v>
      </c>
      <c r="E152" s="105">
        <v>3.1293150806904366</v>
      </c>
      <c r="F152" s="105">
        <v>2.4548666516933593</v>
      </c>
      <c r="G152" s="105">
        <v>3.5901304070689641</v>
      </c>
      <c r="H152" s="105">
        <v>3.1218302294730877</v>
      </c>
      <c r="I152" s="105">
        <v>3.4394111235675804</v>
      </c>
      <c r="J152" s="105">
        <v>3.2403961480431653</v>
      </c>
      <c r="K152" s="105">
        <v>3.2895266317337639</v>
      </c>
      <c r="L152" s="105">
        <v>3.3093701270485183</v>
      </c>
      <c r="M152" s="105">
        <v>3.6594044914039845</v>
      </c>
      <c r="N152" s="105">
        <v>3.3496140285707745</v>
      </c>
      <c r="O152" s="105">
        <v>3.3502432314818305</v>
      </c>
      <c r="P152" s="105">
        <v>4.8289542152447114</v>
      </c>
      <c r="Q152" s="105">
        <v>3.242818173712759</v>
      </c>
      <c r="R152" s="105">
        <v>3.4365047414651624</v>
      </c>
      <c r="S152" s="105">
        <v>3.8226402824530683</v>
      </c>
      <c r="T152" s="105">
        <v>3.4841380955350538</v>
      </c>
      <c r="U152" s="105">
        <v>3.4654355433931006</v>
      </c>
      <c r="V152" s="105">
        <v>3.4513464938908207</v>
      </c>
      <c r="W152" s="105">
        <v>3.516076869037835</v>
      </c>
      <c r="DA152" s="132" t="s">
        <v>3057</v>
      </c>
    </row>
    <row r="153" spans="1:105" ht="12" customHeight="1" x14ac:dyDescent="0.25">
      <c r="A153" s="106" t="s">
        <v>122</v>
      </c>
      <c r="B153" s="102">
        <v>8.2770811454598228</v>
      </c>
      <c r="C153" s="102">
        <v>7.8648393314120835</v>
      </c>
      <c r="D153" s="102">
        <v>7.8532202230543033</v>
      </c>
      <c r="E153" s="102">
        <v>7.9495928942806913</v>
      </c>
      <c r="F153" s="102">
        <v>8.0632402430174235</v>
      </c>
      <c r="G153" s="102">
        <v>8.4165263724931325</v>
      </c>
      <c r="H153" s="102">
        <v>8.6111040588673831</v>
      </c>
      <c r="I153" s="102">
        <v>8.5680935199610833</v>
      </c>
      <c r="J153" s="102">
        <v>7.977726747645022</v>
      </c>
      <c r="K153" s="102">
        <v>8.4283389952693852</v>
      </c>
      <c r="L153" s="102">
        <v>8.4397252453778329</v>
      </c>
      <c r="M153" s="102">
        <v>8.7900078714025174</v>
      </c>
      <c r="N153" s="102">
        <v>8.7866905084137308</v>
      </c>
      <c r="O153" s="102">
        <v>9.5958536325028625</v>
      </c>
      <c r="P153" s="102">
        <v>9.6620093611162154</v>
      </c>
      <c r="Q153" s="102">
        <v>10.50941822902454</v>
      </c>
      <c r="R153" s="102">
        <v>11.447701803704511</v>
      </c>
      <c r="S153" s="102">
        <v>10.766672736007367</v>
      </c>
      <c r="T153" s="102">
        <v>11.537913399431366</v>
      </c>
      <c r="U153" s="102">
        <v>11.457482661522731</v>
      </c>
      <c r="V153" s="102">
        <v>11.090182411366213</v>
      </c>
      <c r="W153" s="102">
        <v>12.001317285457308</v>
      </c>
      <c r="DA153" s="131" t="s">
        <v>3058</v>
      </c>
    </row>
    <row r="154" spans="1:105" ht="12" customHeight="1" x14ac:dyDescent="0.25">
      <c r="A154" s="107" t="s">
        <v>121</v>
      </c>
      <c r="B154" s="105">
        <v>8.277081145459821</v>
      </c>
      <c r="C154" s="105">
        <v>7.8648444945708569</v>
      </c>
      <c r="D154" s="105">
        <v>7.8529614749472447</v>
      </c>
      <c r="E154" s="105">
        <v>7.9496521231893107</v>
      </c>
      <c r="F154" s="105">
        <v>8.0635793325222416</v>
      </c>
      <c r="G154" s="105">
        <v>8.416686535248278</v>
      </c>
      <c r="H154" s="105">
        <v>8.6111999725561112</v>
      </c>
      <c r="I154" s="105">
        <v>8.5650624598377867</v>
      </c>
      <c r="J154" s="105">
        <v>7.9749524752517527</v>
      </c>
      <c r="K154" s="105">
        <v>8.4272048063168761</v>
      </c>
      <c r="L154" s="105">
        <v>8.4391457677605572</v>
      </c>
      <c r="M154" s="105">
        <v>8.7898724978053071</v>
      </c>
      <c r="N154" s="105">
        <v>8.7868821342380592</v>
      </c>
      <c r="O154" s="105">
        <v>9.5970234927210747</v>
      </c>
      <c r="P154" s="105">
        <v>9.6616157270123395</v>
      </c>
      <c r="Q154" s="105">
        <v>10.504080554630631</v>
      </c>
      <c r="R154" s="105">
        <v>11.442898681495079</v>
      </c>
      <c r="S154" s="105">
        <v>10.764635949217475</v>
      </c>
      <c r="T154" s="105">
        <v>11.540265751163945</v>
      </c>
      <c r="U154" s="105">
        <v>11.462855093984409</v>
      </c>
      <c r="V154" s="105">
        <v>11.095186389191909</v>
      </c>
      <c r="W154" s="105">
        <v>12.004758393297365</v>
      </c>
      <c r="DA154" s="132" t="s">
        <v>3059</v>
      </c>
    </row>
    <row r="155" spans="1:105" ht="12" customHeight="1" x14ac:dyDescent="0.25">
      <c r="A155" s="108" t="s">
        <v>53</v>
      </c>
      <c r="B155" s="99">
        <v>4.9729845447879093</v>
      </c>
      <c r="C155" s="99">
        <v>5.4972710564923304</v>
      </c>
      <c r="D155" s="99">
        <v>5.3791566914071325</v>
      </c>
      <c r="E155" s="99">
        <v>5.2190929768122682</v>
      </c>
      <c r="F155" s="99">
        <v>5.3249540315726485</v>
      </c>
      <c r="G155" s="99">
        <v>5.0725235187559132</v>
      </c>
      <c r="H155" s="99">
        <v>5.3770371383821951</v>
      </c>
      <c r="I155" s="99">
        <v>5.2787279549077661</v>
      </c>
      <c r="J155" s="99">
        <v>4.8681784569973923</v>
      </c>
      <c r="K155" s="99">
        <v>5.1818003454410313</v>
      </c>
      <c r="L155" s="99">
        <v>5.0539319959331941</v>
      </c>
      <c r="M155" s="99">
        <v>5.1738492186290559</v>
      </c>
      <c r="N155" s="99">
        <v>5.13970359051382</v>
      </c>
      <c r="O155" s="99">
        <v>5.910972664950978</v>
      </c>
      <c r="P155" s="99">
        <v>5.9709906183744499</v>
      </c>
      <c r="Q155" s="99">
        <v>6.7754473771806971</v>
      </c>
      <c r="R155" s="99">
        <v>7.740398164607881</v>
      </c>
      <c r="S155" s="99">
        <v>7.0860760386581925</v>
      </c>
      <c r="T155" s="99">
        <v>7.9081695023826946</v>
      </c>
      <c r="U155" s="99">
        <v>7.9083695384741102</v>
      </c>
      <c r="V155" s="99">
        <v>7.6163386391021772</v>
      </c>
      <c r="W155" s="99">
        <v>8.6102452509321115</v>
      </c>
      <c r="DA155" s="63" t="s">
        <v>3060</v>
      </c>
    </row>
    <row r="156" spans="1:105" ht="12" customHeight="1" x14ac:dyDescent="0.25">
      <c r="A156" s="108" t="s">
        <v>52</v>
      </c>
      <c r="B156" s="99">
        <v>3.3040966006719144</v>
      </c>
      <c r="C156" s="99">
        <v>2.3675734380785256</v>
      </c>
      <c r="D156" s="99">
        <v>2.4738047835401118</v>
      </c>
      <c r="E156" s="99">
        <v>2.730559146377042</v>
      </c>
      <c r="F156" s="99">
        <v>2.7386253009495922</v>
      </c>
      <c r="G156" s="99">
        <v>3.3441630164923621</v>
      </c>
      <c r="H156" s="99">
        <v>3.2341628341739161</v>
      </c>
      <c r="I156" s="99">
        <v>3.2863345049300201</v>
      </c>
      <c r="J156" s="99">
        <v>3.1067740182543608</v>
      </c>
      <c r="K156" s="99">
        <v>3.2454044608758457</v>
      </c>
      <c r="L156" s="99">
        <v>3.3852137718273609</v>
      </c>
      <c r="M156" s="99">
        <v>3.6160232791762494</v>
      </c>
      <c r="N156" s="99">
        <v>3.6471785437242401</v>
      </c>
      <c r="O156" s="99">
        <v>3.6860508277700972</v>
      </c>
      <c r="P156" s="99">
        <v>3.6906251086378878</v>
      </c>
      <c r="Q156" s="99">
        <v>3.7286331774499306</v>
      </c>
      <c r="R156" s="99">
        <v>3.7025005168871954</v>
      </c>
      <c r="S156" s="99">
        <v>3.678559910559283</v>
      </c>
      <c r="T156" s="99">
        <v>3.6320962487812491</v>
      </c>
      <c r="U156" s="99">
        <v>3.5544855555102988</v>
      </c>
      <c r="V156" s="99">
        <v>3.478847750089733</v>
      </c>
      <c r="W156" s="99">
        <v>3.3945131423652537</v>
      </c>
      <c r="DA156" s="63" t="s">
        <v>3061</v>
      </c>
    </row>
    <row r="157" spans="1:105" ht="12" customHeight="1" x14ac:dyDescent="0.25">
      <c r="A157" s="121" t="s">
        <v>54</v>
      </c>
      <c r="B157" s="123">
        <v>1.2983927264238198</v>
      </c>
      <c r="C157" s="123">
        <v>1.2916834373792627</v>
      </c>
      <c r="D157" s="123">
        <v>1.3162990733028939</v>
      </c>
      <c r="E157" s="123">
        <v>1.369764028056969</v>
      </c>
      <c r="F157" s="123">
        <v>1.4348442996955941</v>
      </c>
      <c r="G157" s="123">
        <v>1.5070188990759481</v>
      </c>
      <c r="H157" s="123">
        <v>1.5544713117691518</v>
      </c>
      <c r="I157" s="123">
        <v>1.5496375067968637</v>
      </c>
      <c r="J157" s="123">
        <v>1.4826134170872558</v>
      </c>
      <c r="K157" s="123">
        <v>1.6383860769524976</v>
      </c>
      <c r="L157" s="123">
        <v>1.7674133302820407</v>
      </c>
      <c r="M157" s="123">
        <v>1.781845533093964</v>
      </c>
      <c r="N157" s="123">
        <v>1.8292330588728909</v>
      </c>
      <c r="O157" s="123">
        <v>2.0154657060712684</v>
      </c>
      <c r="P157" s="123">
        <v>2.0149757771340688</v>
      </c>
      <c r="Q157" s="123">
        <v>2.1891035672632535</v>
      </c>
      <c r="R157" s="123">
        <v>2.1950003539006291</v>
      </c>
      <c r="S157" s="123">
        <v>2.3821998894847702</v>
      </c>
      <c r="T157" s="123">
        <v>2.524273744414701</v>
      </c>
      <c r="U157" s="123">
        <v>2.5386111391934021</v>
      </c>
      <c r="V157" s="123">
        <v>2.5667798129229098</v>
      </c>
      <c r="W157" s="123">
        <v>2.5860651596332844</v>
      </c>
      <c r="DA157" s="130" t="s">
        <v>3062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3063</v>
      </c>
    </row>
    <row r="159" spans="1:105" ht="12" customHeight="1" x14ac:dyDescent="0.25">
      <c r="A159" s="109" t="s">
        <v>120</v>
      </c>
      <c r="B159" s="110">
        <v>1.2983927264238198</v>
      </c>
      <c r="C159" s="110">
        <v>1.2916834373792627</v>
      </c>
      <c r="D159" s="110">
        <v>1.3162990733028939</v>
      </c>
      <c r="E159" s="110">
        <v>1.369764028056969</v>
      </c>
      <c r="F159" s="110">
        <v>1.4348442996955941</v>
      </c>
      <c r="G159" s="110">
        <v>1.5070188990759481</v>
      </c>
      <c r="H159" s="110">
        <v>1.5544713117691518</v>
      </c>
      <c r="I159" s="110">
        <v>1.5496375067968637</v>
      </c>
      <c r="J159" s="110">
        <v>1.4826134170872558</v>
      </c>
      <c r="K159" s="110">
        <v>1.6383860769524976</v>
      </c>
      <c r="L159" s="110">
        <v>1.7674133302820407</v>
      </c>
      <c r="M159" s="110">
        <v>1.781845533093964</v>
      </c>
      <c r="N159" s="110">
        <v>1.8292330588728909</v>
      </c>
      <c r="O159" s="110">
        <v>2.0154657060712684</v>
      </c>
      <c r="P159" s="110">
        <v>2.0149757771340688</v>
      </c>
      <c r="Q159" s="110">
        <v>2.1891035672632535</v>
      </c>
      <c r="R159" s="110">
        <v>2.1950003539006291</v>
      </c>
      <c r="S159" s="110">
        <v>2.3821998894847702</v>
      </c>
      <c r="T159" s="110">
        <v>2.524273744414701</v>
      </c>
      <c r="U159" s="110">
        <v>2.5386111391934021</v>
      </c>
      <c r="V159" s="110">
        <v>2.5667798129229098</v>
      </c>
      <c r="W159" s="110">
        <v>2.5860651596332844</v>
      </c>
      <c r="DA159" s="60" t="s">
        <v>3064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128.51298453656005</v>
      </c>
      <c r="C161" s="118">
        <f t="shared" si="54"/>
        <v>129.98757700501955</v>
      </c>
      <c r="D161" s="118">
        <f t="shared" si="54"/>
        <v>128.80219296812305</v>
      </c>
      <c r="E161" s="118">
        <f t="shared" si="54"/>
        <v>133.60593461038889</v>
      </c>
      <c r="F161" s="118">
        <f t="shared" si="54"/>
        <v>133.79162606276103</v>
      </c>
      <c r="G161" s="118">
        <f t="shared" si="54"/>
        <v>144.22249234813495</v>
      </c>
      <c r="H161" s="118">
        <f t="shared" si="54"/>
        <v>143.92120357318899</v>
      </c>
      <c r="I161" s="118">
        <f t="shared" si="54"/>
        <v>138.95651440894815</v>
      </c>
      <c r="J161" s="118">
        <f t="shared" si="54"/>
        <v>135.37082815474258</v>
      </c>
      <c r="K161" s="118">
        <f t="shared" si="54"/>
        <v>148.0811478611497</v>
      </c>
      <c r="L161" s="118">
        <f t="shared" si="54"/>
        <v>175.03341169885653</v>
      </c>
      <c r="M161" s="118">
        <f t="shared" si="54"/>
        <v>153.45286913116411</v>
      </c>
      <c r="N161" s="118">
        <f t="shared" si="54"/>
        <v>174.98491394484532</v>
      </c>
      <c r="O161" s="118">
        <f t="shared" si="54"/>
        <v>168.72076418197466</v>
      </c>
      <c r="P161" s="118">
        <f t="shared" si="54"/>
        <v>148.66906430219959</v>
      </c>
      <c r="Q161" s="118">
        <f t="shared" si="54"/>
        <v>159.84912640843839</v>
      </c>
      <c r="R161" s="118">
        <f t="shared" ref="R161:V161" si="55">R162+R164+R166+R175</f>
        <v>159.79654510028422</v>
      </c>
      <c r="S161" s="118">
        <f t="shared" si="55"/>
        <v>167.26458239863135</v>
      </c>
      <c r="T161" s="118">
        <f t="shared" si="55"/>
        <v>164.97582711968482</v>
      </c>
      <c r="U161" s="118">
        <f t="shared" si="55"/>
        <v>158.38965156055335</v>
      </c>
      <c r="V161" s="118">
        <f t="shared" si="55"/>
        <v>147.71908702313897</v>
      </c>
      <c r="W161" s="118">
        <f t="shared" ref="W161" si="56">W162+W164+W166+W175</f>
        <v>171.79233509244685</v>
      </c>
      <c r="DA161" s="129" t="s">
        <v>3065</v>
      </c>
    </row>
    <row r="162" spans="1:105" ht="12.95" customHeight="1" x14ac:dyDescent="0.25">
      <c r="A162" s="121" t="s">
        <v>57</v>
      </c>
      <c r="B162" s="123">
        <f t="shared" ref="B162:W162" si="57">B163</f>
        <v>118.9022300993378</v>
      </c>
      <c r="C162" s="123">
        <f t="shared" si="57"/>
        <v>120.79063675826211</v>
      </c>
      <c r="D162" s="123">
        <f t="shared" si="57"/>
        <v>119.58588464998013</v>
      </c>
      <c r="E162" s="123">
        <f t="shared" si="57"/>
        <v>124.23728956390279</v>
      </c>
      <c r="F162" s="123">
        <f t="shared" si="57"/>
        <v>124.24759841090082</v>
      </c>
      <c r="G162" s="123">
        <f t="shared" si="57"/>
        <v>134.25082168488393</v>
      </c>
      <c r="H162" s="123">
        <f t="shared" si="57"/>
        <v>133.71241444032171</v>
      </c>
      <c r="I162" s="123">
        <f t="shared" si="57"/>
        <v>128.79328449730366</v>
      </c>
      <c r="J162" s="123">
        <f t="shared" si="57"/>
        <v>125.8646484577657</v>
      </c>
      <c r="K162" s="123">
        <f t="shared" si="57"/>
        <v>137.96556944265731</v>
      </c>
      <c r="L162" s="123">
        <f t="shared" si="57"/>
        <v>164.75973996705056</v>
      </c>
      <c r="M162" s="123">
        <f t="shared" si="57"/>
        <v>142.80377313961702</v>
      </c>
      <c r="N162" s="123">
        <f t="shared" si="57"/>
        <v>164.26771601644839</v>
      </c>
      <c r="O162" s="123">
        <f t="shared" si="57"/>
        <v>156.99048224010448</v>
      </c>
      <c r="P162" s="123">
        <f t="shared" si="57"/>
        <v>136.81074117351878</v>
      </c>
      <c r="Q162" s="123">
        <f t="shared" si="57"/>
        <v>146.99619094370908</v>
      </c>
      <c r="R162" s="123">
        <f t="shared" si="57"/>
        <v>145.99014207459746</v>
      </c>
      <c r="S162" s="123">
        <f t="shared" si="57"/>
        <v>153.93543175149986</v>
      </c>
      <c r="T162" s="123">
        <f t="shared" si="57"/>
        <v>150.70791652463859</v>
      </c>
      <c r="U162" s="123">
        <f t="shared" si="57"/>
        <v>144.17787669734636</v>
      </c>
      <c r="V162" s="123">
        <f t="shared" si="57"/>
        <v>133.83031096279453</v>
      </c>
      <c r="W162" s="123">
        <f t="shared" si="57"/>
        <v>156.9780123272148</v>
      </c>
      <c r="DA162" s="130" t="s">
        <v>3066</v>
      </c>
    </row>
    <row r="163" spans="1:105" ht="12" customHeight="1" x14ac:dyDescent="0.25">
      <c r="A163" s="97" t="s">
        <v>53</v>
      </c>
      <c r="B163" s="110">
        <v>118.9022300993378</v>
      </c>
      <c r="C163" s="110">
        <v>120.79063675826211</v>
      </c>
      <c r="D163" s="110">
        <v>119.58588464998013</v>
      </c>
      <c r="E163" s="110">
        <v>124.23728956390279</v>
      </c>
      <c r="F163" s="110">
        <v>124.24759841090082</v>
      </c>
      <c r="G163" s="110">
        <v>134.25082168488393</v>
      </c>
      <c r="H163" s="110">
        <v>133.71241444032171</v>
      </c>
      <c r="I163" s="110">
        <v>128.79328449730366</v>
      </c>
      <c r="J163" s="110">
        <v>125.8646484577657</v>
      </c>
      <c r="K163" s="110">
        <v>137.96556944265731</v>
      </c>
      <c r="L163" s="110">
        <v>164.75973996705056</v>
      </c>
      <c r="M163" s="110">
        <v>142.80377313961702</v>
      </c>
      <c r="N163" s="110">
        <v>164.26771601644839</v>
      </c>
      <c r="O163" s="110">
        <v>156.99048224010448</v>
      </c>
      <c r="P163" s="110">
        <v>136.81074117351878</v>
      </c>
      <c r="Q163" s="110">
        <v>146.99619094370908</v>
      </c>
      <c r="R163" s="110">
        <v>145.99014207459746</v>
      </c>
      <c r="S163" s="110">
        <v>153.93543175149986</v>
      </c>
      <c r="T163" s="110">
        <v>150.70791652463859</v>
      </c>
      <c r="U163" s="110">
        <v>144.17787669734636</v>
      </c>
      <c r="V163" s="110">
        <v>133.83031096279453</v>
      </c>
      <c r="W163" s="110">
        <v>156.9780123272148</v>
      </c>
      <c r="DA163" s="60" t="s">
        <v>3067</v>
      </c>
    </row>
    <row r="164" spans="1:105" ht="12.95" customHeight="1" x14ac:dyDescent="0.25">
      <c r="A164" s="121" t="s">
        <v>92</v>
      </c>
      <c r="B164" s="123">
        <f t="shared" ref="B164:W164" si="58">B165</f>
        <v>3.5280565338596838E-2</v>
      </c>
      <c r="C164" s="123">
        <f t="shared" si="58"/>
        <v>3.9565282084412082E-2</v>
      </c>
      <c r="D164" s="123">
        <f t="shared" si="58"/>
        <v>4.3885534335110235E-2</v>
      </c>
      <c r="E164" s="123">
        <f t="shared" si="58"/>
        <v>4.2117400448726139E-2</v>
      </c>
      <c r="F164" s="123">
        <f t="shared" si="58"/>
        <v>3.8704730662336102E-2</v>
      </c>
      <c r="G164" s="123">
        <f t="shared" si="58"/>
        <v>3.4683779342274228E-2</v>
      </c>
      <c r="H164" s="123">
        <f t="shared" si="58"/>
        <v>3.060380125534819E-2</v>
      </c>
      <c r="I164" s="123">
        <f t="shared" si="58"/>
        <v>3.0502293017256425E-2</v>
      </c>
      <c r="J164" s="123">
        <f t="shared" si="58"/>
        <v>3.3660553630065725E-2</v>
      </c>
      <c r="K164" s="123">
        <f t="shared" si="58"/>
        <v>4.2198211284291486E-2</v>
      </c>
      <c r="L164" s="123">
        <f t="shared" si="58"/>
        <v>6.752541749728673E-2</v>
      </c>
      <c r="M164" s="123">
        <f t="shared" si="58"/>
        <v>8.5556865473603444E-2</v>
      </c>
      <c r="N164" s="123">
        <f t="shared" si="58"/>
        <v>0.12504599950311607</v>
      </c>
      <c r="O164" s="123">
        <f t="shared" si="58"/>
        <v>0.15828846203290939</v>
      </c>
      <c r="P164" s="123">
        <f t="shared" si="58"/>
        <v>0.20134648020518736</v>
      </c>
      <c r="Q164" s="123">
        <f t="shared" si="58"/>
        <v>0.20029405604211559</v>
      </c>
      <c r="R164" s="123">
        <f t="shared" si="58"/>
        <v>0.20186982878354418</v>
      </c>
      <c r="S164" s="123">
        <f t="shared" si="58"/>
        <v>0.20560756112363593</v>
      </c>
      <c r="T164" s="123">
        <f t="shared" si="58"/>
        <v>0.2140986425121601</v>
      </c>
      <c r="U164" s="123">
        <f t="shared" si="58"/>
        <v>0.20801134185954873</v>
      </c>
      <c r="V164" s="123">
        <f t="shared" si="58"/>
        <v>0.20690841272084295</v>
      </c>
      <c r="W164" s="123">
        <f t="shared" si="58"/>
        <v>0.2001519980496908</v>
      </c>
      <c r="DA164" s="130" t="s">
        <v>3068</v>
      </c>
    </row>
    <row r="165" spans="1:105" ht="12" customHeight="1" x14ac:dyDescent="0.25">
      <c r="A165" s="97" t="s">
        <v>53</v>
      </c>
      <c r="B165" s="99">
        <f>RES_hhdet_tesh!B165/RES_summary!B$19</f>
        <v>3.5280565338596838E-2</v>
      </c>
      <c r="C165" s="99">
        <f>RES_hhdet_tesh!C165/RES_summary!C$19</f>
        <v>3.9565282084412082E-2</v>
      </c>
      <c r="D165" s="99">
        <f>RES_hhdet_tesh!D165/RES_summary!D$19</f>
        <v>4.3885534335110235E-2</v>
      </c>
      <c r="E165" s="99">
        <f>RES_hhdet_tesh!E165/RES_summary!E$19</f>
        <v>4.2117400448726139E-2</v>
      </c>
      <c r="F165" s="99">
        <f>RES_hhdet_tesh!F165/RES_summary!F$19</f>
        <v>3.8704730662336102E-2</v>
      </c>
      <c r="G165" s="99">
        <f>RES_hhdet_tesh!G165/RES_summary!G$19</f>
        <v>3.4683779342274228E-2</v>
      </c>
      <c r="H165" s="99">
        <f>RES_hhdet_tesh!H165/RES_summary!H$19</f>
        <v>3.060380125534819E-2</v>
      </c>
      <c r="I165" s="99">
        <f>RES_hhdet_tesh!I165/RES_summary!I$19</f>
        <v>3.0502293017256425E-2</v>
      </c>
      <c r="J165" s="99">
        <f>RES_hhdet_tesh!J165/RES_summary!J$19</f>
        <v>3.3660553630065725E-2</v>
      </c>
      <c r="K165" s="99">
        <f>RES_hhdet_tesh!K165/RES_summary!K$19</f>
        <v>4.2198211284291486E-2</v>
      </c>
      <c r="L165" s="99">
        <f>RES_hhdet_tesh!L165/RES_summary!L$19</f>
        <v>6.752541749728673E-2</v>
      </c>
      <c r="M165" s="99">
        <f>RES_hhdet_tesh!M165/RES_summary!M$19</f>
        <v>8.5556865473603444E-2</v>
      </c>
      <c r="N165" s="99">
        <f>RES_hhdet_tesh!N165/RES_summary!N$19</f>
        <v>0.12504599950311607</v>
      </c>
      <c r="O165" s="99">
        <f>RES_hhdet_tesh!O165/RES_summary!O$19</f>
        <v>0.15828846203290939</v>
      </c>
      <c r="P165" s="99">
        <f>RES_hhdet_tesh!P165/RES_summary!P$19</f>
        <v>0.20134648020518736</v>
      </c>
      <c r="Q165" s="99">
        <f>RES_hhdet_tesh!Q165/RES_summary!Q$19</f>
        <v>0.20029405604211559</v>
      </c>
      <c r="R165" s="99">
        <f>RES_hhdet_tesh!R165/RES_summary!R$19</f>
        <v>0.20186982878354418</v>
      </c>
      <c r="S165" s="99">
        <f>RES_hhdet_tesh!S165/RES_summary!S$19</f>
        <v>0.20560756112363593</v>
      </c>
      <c r="T165" s="99">
        <f>RES_hhdet_tesh!T165/RES_summary!T$19</f>
        <v>0.2140986425121601</v>
      </c>
      <c r="U165" s="99">
        <f>RES_hhdet_tesh!U165/RES_summary!U$19</f>
        <v>0.20801134185954873</v>
      </c>
      <c r="V165" s="99">
        <f>RES_hhdet_tesh!V165/RES_summary!V$19</f>
        <v>0.20690841272084295</v>
      </c>
      <c r="W165" s="99">
        <f>RES_hhdet_tesh!W165/RES_summary!W$19</f>
        <v>0.2001519980496908</v>
      </c>
      <c r="DA165" s="63" t="s">
        <v>3069</v>
      </c>
    </row>
    <row r="166" spans="1:105" ht="12" customHeight="1" x14ac:dyDescent="0.25">
      <c r="A166" s="121" t="s">
        <v>55</v>
      </c>
      <c r="B166" s="123">
        <v>8.2770811454598245</v>
      </c>
      <c r="C166" s="123">
        <v>7.8656915272937624</v>
      </c>
      <c r="D166" s="123">
        <v>7.8561237105049102</v>
      </c>
      <c r="E166" s="123">
        <v>7.9567636179803989</v>
      </c>
      <c r="F166" s="123">
        <v>8.0704786215022839</v>
      </c>
      <c r="G166" s="123">
        <v>8.4299679848327926</v>
      </c>
      <c r="H166" s="123">
        <v>8.6237140198427795</v>
      </c>
      <c r="I166" s="123">
        <v>8.5830901118303657</v>
      </c>
      <c r="J166" s="123">
        <v>7.9899057262595603</v>
      </c>
      <c r="K166" s="123">
        <v>8.434994130255598</v>
      </c>
      <c r="L166" s="123">
        <v>8.4387329840266432</v>
      </c>
      <c r="M166" s="123">
        <v>8.7816935929795363</v>
      </c>
      <c r="N166" s="123">
        <v>8.7629188700209077</v>
      </c>
      <c r="O166" s="123">
        <v>9.5565277737659979</v>
      </c>
      <c r="P166" s="123">
        <v>9.6420008713415317</v>
      </c>
      <c r="Q166" s="123">
        <v>10.463537841423946</v>
      </c>
      <c r="R166" s="123">
        <v>11.409532843002571</v>
      </c>
      <c r="S166" s="123">
        <v>10.741343196523076</v>
      </c>
      <c r="T166" s="123">
        <v>11.529538208119364</v>
      </c>
      <c r="U166" s="123">
        <v>11.465152382154036</v>
      </c>
      <c r="V166" s="123">
        <v>11.115087834700674</v>
      </c>
      <c r="W166" s="123">
        <v>12.028105607549101</v>
      </c>
      <c r="DA166" s="130" t="s">
        <v>3070</v>
      </c>
    </row>
    <row r="167" spans="1:105" ht="12" customHeight="1" x14ac:dyDescent="0.25">
      <c r="A167" s="97" t="s">
        <v>124</v>
      </c>
      <c r="B167" s="99">
        <v>0</v>
      </c>
      <c r="C167" s="99">
        <v>0</v>
      </c>
      <c r="D167" s="99">
        <v>7.7940925257662519</v>
      </c>
      <c r="E167" s="99">
        <v>9.1334115597492342</v>
      </c>
      <c r="F167" s="99">
        <v>7.2417963300073778</v>
      </c>
      <c r="G167" s="99">
        <v>9.049955156759335</v>
      </c>
      <c r="H167" s="99">
        <v>8.3233797315822322</v>
      </c>
      <c r="I167" s="99">
        <v>8.9818527098001653</v>
      </c>
      <c r="J167" s="99">
        <v>8.3398232012144735</v>
      </c>
      <c r="K167" s="99">
        <v>8.5562595226982445</v>
      </c>
      <c r="L167" s="99">
        <v>8.2566027853303616</v>
      </c>
      <c r="M167" s="99">
        <v>8.8909565151752528</v>
      </c>
      <c r="N167" s="99">
        <v>8.0678507285024228</v>
      </c>
      <c r="O167" s="99">
        <v>8.7068585447871296</v>
      </c>
      <c r="P167" s="99">
        <v>12.618856354913694</v>
      </c>
      <c r="Q167" s="99">
        <v>9.1159184562951641</v>
      </c>
      <c r="R167" s="99">
        <v>10.60183329421052</v>
      </c>
      <c r="S167" s="99">
        <v>11.160537307783352</v>
      </c>
      <c r="T167" s="99">
        <v>11.077976157991563</v>
      </c>
      <c r="U167" s="99">
        <v>11.154480414757851</v>
      </c>
      <c r="V167" s="99">
        <v>11.000406921547388</v>
      </c>
      <c r="W167" s="99">
        <v>12.489550499453577</v>
      </c>
      <c r="DA167" s="63" t="s">
        <v>3071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7.7922913187655656</v>
      </c>
      <c r="E168" s="99">
        <v>9.1348705943482269</v>
      </c>
      <c r="F168" s="99">
        <v>7.2431650723089573</v>
      </c>
      <c r="G168" s="99">
        <v>9.0504691694651527</v>
      </c>
      <c r="H168" s="99">
        <v>8.3245945603151181</v>
      </c>
      <c r="I168" s="99">
        <v>8.989417103584076</v>
      </c>
      <c r="J168" s="99">
        <v>8.356834297922461</v>
      </c>
      <c r="K168" s="99">
        <v>8.5822793634353047</v>
      </c>
      <c r="L168" s="99">
        <v>8.2897061467452229</v>
      </c>
      <c r="M168" s="99">
        <v>8.9353825443533879</v>
      </c>
      <c r="N168" s="99">
        <v>8.1220024979165331</v>
      </c>
      <c r="O168" s="99">
        <v>8.7834125520585484</v>
      </c>
      <c r="P168" s="99">
        <v>12.651838638880005</v>
      </c>
      <c r="Q168" s="99">
        <v>9.123689677245574</v>
      </c>
      <c r="R168" s="99">
        <v>10.619896965691012</v>
      </c>
      <c r="S168" s="99">
        <v>11.147263625188131</v>
      </c>
      <c r="T168" s="99">
        <v>11.00779343977665</v>
      </c>
      <c r="U168" s="99">
        <v>10.815726925786151</v>
      </c>
      <c r="V168" s="99">
        <v>10.696619481232064</v>
      </c>
      <c r="W168" s="99">
        <v>12.448098157546434</v>
      </c>
      <c r="DA168" s="63" t="s">
        <v>3072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5.3375810890868509</v>
      </c>
      <c r="E169" s="102">
        <v>5.9985797085620876</v>
      </c>
      <c r="F169" s="102">
        <v>4.7828260821464461</v>
      </c>
      <c r="G169" s="102">
        <v>5.4543398216866228</v>
      </c>
      <c r="H169" s="102">
        <v>5.1975478979194101</v>
      </c>
      <c r="I169" s="102">
        <v>5.5389666702709555</v>
      </c>
      <c r="J169" s="102">
        <v>5.1007309901157338</v>
      </c>
      <c r="K169" s="102">
        <v>5.2768074219336762</v>
      </c>
      <c r="L169" s="102">
        <v>4.9649807874044587</v>
      </c>
      <c r="M169" s="102">
        <v>5.260703710894119</v>
      </c>
      <c r="N169" s="102">
        <v>4.7548936163513549</v>
      </c>
      <c r="O169" s="102">
        <v>5.417624440107029</v>
      </c>
      <c r="P169" s="102">
        <v>7.8198596133412783</v>
      </c>
      <c r="Q169" s="102">
        <v>5.8845222583801489</v>
      </c>
      <c r="R169" s="102">
        <v>7.1835451897602187</v>
      </c>
      <c r="S169" s="102">
        <v>7.3364520413558694</v>
      </c>
      <c r="T169" s="102">
        <v>7.5372534711338783</v>
      </c>
      <c r="U169" s="102">
        <v>7.454997316234337</v>
      </c>
      <c r="V169" s="102">
        <v>7.3348680758659981</v>
      </c>
      <c r="W169" s="102">
        <v>8.8873057338429575</v>
      </c>
      <c r="DA169" s="131" t="s">
        <v>3073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2.4547102296787155</v>
      </c>
      <c r="E170" s="105">
        <v>3.1362908857861411</v>
      </c>
      <c r="F170" s="105">
        <v>2.4603389901625103</v>
      </c>
      <c r="G170" s="105">
        <v>3.5961293477785308</v>
      </c>
      <c r="H170" s="105">
        <v>3.1270466623957094</v>
      </c>
      <c r="I170" s="105">
        <v>3.4504504333131187</v>
      </c>
      <c r="J170" s="105">
        <v>3.2561033078067267</v>
      </c>
      <c r="K170" s="105">
        <v>3.3054719415016263</v>
      </c>
      <c r="L170" s="105">
        <v>3.3247253593407633</v>
      </c>
      <c r="M170" s="105">
        <v>3.6746788334592684</v>
      </c>
      <c r="N170" s="105">
        <v>3.3671088815651773</v>
      </c>
      <c r="O170" s="105">
        <v>3.3657881119515189</v>
      </c>
      <c r="P170" s="105">
        <v>4.8319790255387236</v>
      </c>
      <c r="Q170" s="105">
        <v>3.2391674188654269</v>
      </c>
      <c r="R170" s="105">
        <v>3.4363517759307927</v>
      </c>
      <c r="S170" s="105">
        <v>3.8108115838322623</v>
      </c>
      <c r="T170" s="105">
        <v>3.4705399686427731</v>
      </c>
      <c r="U170" s="105">
        <v>3.3607296095518153</v>
      </c>
      <c r="V170" s="105">
        <v>3.3617514053660655</v>
      </c>
      <c r="W170" s="105">
        <v>3.5607924237034765</v>
      </c>
      <c r="DA170" s="132" t="s">
        <v>3074</v>
      </c>
    </row>
    <row r="171" spans="1:105" ht="12" customHeight="1" x14ac:dyDescent="0.25">
      <c r="A171" s="106" t="s">
        <v>122</v>
      </c>
      <c r="B171" s="102">
        <v>8.2770811454598245</v>
      </c>
      <c r="C171" s="102">
        <v>7.8656921070609522</v>
      </c>
      <c r="D171" s="102">
        <v>7.8561449042158475</v>
      </c>
      <c r="E171" s="102">
        <v>7.9553758128802912</v>
      </c>
      <c r="F171" s="102">
        <v>8.0719582157963856</v>
      </c>
      <c r="G171" s="102">
        <v>8.4283113235614238</v>
      </c>
      <c r="H171" s="102">
        <v>8.6247839742432983</v>
      </c>
      <c r="I171" s="102">
        <v>8.5820707732877359</v>
      </c>
      <c r="J171" s="102">
        <v>7.9893990508663846</v>
      </c>
      <c r="K171" s="102">
        <v>8.4349931949560411</v>
      </c>
      <c r="L171" s="102">
        <v>8.4398802882300821</v>
      </c>
      <c r="M171" s="102">
        <v>8.7811584143064056</v>
      </c>
      <c r="N171" s="102">
        <v>8.7657353879139226</v>
      </c>
      <c r="O171" s="102">
        <v>9.5602285164183556</v>
      </c>
      <c r="P171" s="102">
        <v>9.6268464151826798</v>
      </c>
      <c r="Q171" s="102">
        <v>10.470164225067794</v>
      </c>
      <c r="R171" s="102">
        <v>11.413444298806112</v>
      </c>
      <c r="S171" s="102">
        <v>10.740156766693323</v>
      </c>
      <c r="T171" s="102">
        <v>11.531377297986905</v>
      </c>
      <c r="U171" s="102">
        <v>11.466320565299334</v>
      </c>
      <c r="V171" s="102">
        <v>11.115571002606831</v>
      </c>
      <c r="W171" s="102">
        <v>12.026475540772905</v>
      </c>
      <c r="DA171" s="131" t="s">
        <v>3075</v>
      </c>
    </row>
    <row r="172" spans="1:105" ht="12" customHeight="1" x14ac:dyDescent="0.25">
      <c r="A172" s="107" t="s">
        <v>121</v>
      </c>
      <c r="B172" s="105">
        <v>8.2770811454598228</v>
      </c>
      <c r="C172" s="105">
        <v>7.8656859269148569</v>
      </c>
      <c r="D172" s="105">
        <v>7.8563111206907621</v>
      </c>
      <c r="E172" s="105">
        <v>7.9554468490191681</v>
      </c>
      <c r="F172" s="105">
        <v>8.0719196375486622</v>
      </c>
      <c r="G172" s="105">
        <v>8.4282995066919835</v>
      </c>
      <c r="H172" s="105">
        <v>8.6247276026747031</v>
      </c>
      <c r="I172" s="105">
        <v>8.5771570410245754</v>
      </c>
      <c r="J172" s="105">
        <v>7.982435834418939</v>
      </c>
      <c r="K172" s="105">
        <v>8.4312751956645577</v>
      </c>
      <c r="L172" s="105">
        <v>8.4374208216698392</v>
      </c>
      <c r="M172" s="105">
        <v>8.7816011552366682</v>
      </c>
      <c r="N172" s="105">
        <v>8.7682522825041715</v>
      </c>
      <c r="O172" s="105">
        <v>9.5626456174178749</v>
      </c>
      <c r="P172" s="105">
        <v>9.6263265263839202</v>
      </c>
      <c r="Q172" s="105">
        <v>10.465176285013506</v>
      </c>
      <c r="R172" s="105">
        <v>11.408691241140446</v>
      </c>
      <c r="S172" s="105">
        <v>10.73733194380789</v>
      </c>
      <c r="T172" s="105">
        <v>11.529746440246802</v>
      </c>
      <c r="U172" s="105">
        <v>11.466033870370106</v>
      </c>
      <c r="V172" s="105">
        <v>11.115164598741224</v>
      </c>
      <c r="W172" s="105">
        <v>12.024634179162122</v>
      </c>
      <c r="DA172" s="132" t="s">
        <v>3076</v>
      </c>
    </row>
    <row r="173" spans="1:105" ht="12" customHeight="1" x14ac:dyDescent="0.25">
      <c r="A173" s="108" t="s">
        <v>53</v>
      </c>
      <c r="B173" s="99">
        <v>4.9729845447879093</v>
      </c>
      <c r="C173" s="99">
        <v>5.4978591903929903</v>
      </c>
      <c r="D173" s="99">
        <v>5.3814511467374642</v>
      </c>
      <c r="E173" s="99">
        <v>5.2228973210040026</v>
      </c>
      <c r="F173" s="99">
        <v>5.3304617272303165</v>
      </c>
      <c r="G173" s="99">
        <v>5.0795223621278431</v>
      </c>
      <c r="H173" s="99">
        <v>5.385484110903306</v>
      </c>
      <c r="I173" s="99">
        <v>5.2861819582046454</v>
      </c>
      <c r="J173" s="99">
        <v>4.8727465504119598</v>
      </c>
      <c r="K173" s="99">
        <v>5.1843031853995543</v>
      </c>
      <c r="L173" s="99">
        <v>5.0528989813984264</v>
      </c>
      <c r="M173" s="99">
        <v>5.1689805838113774</v>
      </c>
      <c r="N173" s="99">
        <v>5.1288064469782002</v>
      </c>
      <c r="O173" s="99">
        <v>5.8897987372899303</v>
      </c>
      <c r="P173" s="99">
        <v>5.9491814829424641</v>
      </c>
      <c r="Q173" s="99">
        <v>6.7503529550494497</v>
      </c>
      <c r="R173" s="99">
        <v>7.7172589919291088</v>
      </c>
      <c r="S173" s="99">
        <v>7.0681025317597737</v>
      </c>
      <c r="T173" s="99">
        <v>7.900960960086115</v>
      </c>
      <c r="U173" s="99">
        <v>7.910562616737093</v>
      </c>
      <c r="V173" s="99">
        <v>7.6300527673730381</v>
      </c>
      <c r="W173" s="99">
        <v>8.624500880678573</v>
      </c>
      <c r="DA173" s="63" t="s">
        <v>3077</v>
      </c>
    </row>
    <row r="174" spans="1:105" ht="12" customHeight="1" x14ac:dyDescent="0.25">
      <c r="A174" s="115" t="s">
        <v>52</v>
      </c>
      <c r="B174" s="110">
        <v>3.3040966006719144</v>
      </c>
      <c r="C174" s="110">
        <v>2.367826736521867</v>
      </c>
      <c r="D174" s="110">
        <v>2.474859973953297</v>
      </c>
      <c r="E174" s="110">
        <v>2.7325495280151664</v>
      </c>
      <c r="F174" s="110">
        <v>2.7414579103183461</v>
      </c>
      <c r="G174" s="110">
        <v>3.348777144564139</v>
      </c>
      <c r="H174" s="110">
        <v>3.2392434917713966</v>
      </c>
      <c r="I174" s="110">
        <v>3.29097508281993</v>
      </c>
      <c r="J174" s="110">
        <v>3.1096892840069796</v>
      </c>
      <c r="K174" s="110">
        <v>3.246972010265003</v>
      </c>
      <c r="L174" s="110">
        <v>3.3845218402714128</v>
      </c>
      <c r="M174" s="110">
        <v>3.6126205714252912</v>
      </c>
      <c r="N174" s="110">
        <v>3.6394458355259722</v>
      </c>
      <c r="O174" s="110">
        <v>3.672846880127945</v>
      </c>
      <c r="P174" s="110">
        <v>3.6771450434414543</v>
      </c>
      <c r="Q174" s="110">
        <v>3.7148233299640556</v>
      </c>
      <c r="R174" s="110">
        <v>3.6914322492113385</v>
      </c>
      <c r="S174" s="110">
        <v>3.6692294120481184</v>
      </c>
      <c r="T174" s="110">
        <v>3.6287854801606896</v>
      </c>
      <c r="U174" s="110">
        <v>3.5554712536330144</v>
      </c>
      <c r="V174" s="110">
        <v>3.485111831368183</v>
      </c>
      <c r="W174" s="110">
        <v>3.4001332984835471</v>
      </c>
      <c r="DA174" s="60" t="s">
        <v>3078</v>
      </c>
    </row>
    <row r="175" spans="1:105" ht="12" customHeight="1" x14ac:dyDescent="0.25">
      <c r="A175" s="121" t="s">
        <v>54</v>
      </c>
      <c r="B175" s="123">
        <v>1.29839272642382</v>
      </c>
      <c r="C175" s="123">
        <v>1.2916834373792625</v>
      </c>
      <c r="D175" s="123">
        <v>1.3162990733028936</v>
      </c>
      <c r="E175" s="123">
        <v>1.3697640280569685</v>
      </c>
      <c r="F175" s="123">
        <v>1.4348442996955939</v>
      </c>
      <c r="G175" s="123">
        <v>1.5070188990759483</v>
      </c>
      <c r="H175" s="123">
        <v>1.5544713117691507</v>
      </c>
      <c r="I175" s="123">
        <v>1.549637506796862</v>
      </c>
      <c r="J175" s="123">
        <v>1.482613417087256</v>
      </c>
      <c r="K175" s="123">
        <v>1.6383860769524943</v>
      </c>
      <c r="L175" s="123">
        <v>1.7674133302820396</v>
      </c>
      <c r="M175" s="123">
        <v>1.7818455330939711</v>
      </c>
      <c r="N175" s="123">
        <v>1.8292330588728829</v>
      </c>
      <c r="O175" s="123">
        <v>2.015465706071272</v>
      </c>
      <c r="P175" s="123">
        <v>2.0149757771340746</v>
      </c>
      <c r="Q175" s="123">
        <v>2.1891035672632468</v>
      </c>
      <c r="R175" s="123">
        <v>2.1950003539006264</v>
      </c>
      <c r="S175" s="123">
        <v>2.3821998894847676</v>
      </c>
      <c r="T175" s="123">
        <v>2.5242737444147072</v>
      </c>
      <c r="U175" s="123">
        <v>2.5386111391933985</v>
      </c>
      <c r="V175" s="123">
        <v>2.5667798129229</v>
      </c>
      <c r="W175" s="123">
        <v>2.5860651596332773</v>
      </c>
      <c r="DA175" s="130" t="s">
        <v>3079</v>
      </c>
    </row>
    <row r="176" spans="1:105" ht="12" customHeight="1" x14ac:dyDescent="0.25">
      <c r="A176" s="97" t="s">
        <v>50</v>
      </c>
      <c r="B176" s="99">
        <v>0</v>
      </c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DA176" s="63" t="s">
        <v>3080</v>
      </c>
    </row>
    <row r="177" spans="1:105" ht="12" customHeight="1" x14ac:dyDescent="0.25">
      <c r="A177" s="109" t="s">
        <v>120</v>
      </c>
      <c r="B177" s="110">
        <v>1.29839272642382</v>
      </c>
      <c r="C177" s="110">
        <v>1.2916834373792625</v>
      </c>
      <c r="D177" s="110">
        <v>1.3162990733028936</v>
      </c>
      <c r="E177" s="110">
        <v>1.3697640280569685</v>
      </c>
      <c r="F177" s="110">
        <v>1.4348442996955939</v>
      </c>
      <c r="G177" s="110">
        <v>1.5070188990759483</v>
      </c>
      <c r="H177" s="110">
        <v>1.5544713117691507</v>
      </c>
      <c r="I177" s="110">
        <v>1.549637506796862</v>
      </c>
      <c r="J177" s="110">
        <v>1.482613417087256</v>
      </c>
      <c r="K177" s="110">
        <v>1.6383860769524943</v>
      </c>
      <c r="L177" s="110">
        <v>1.7674133302820396</v>
      </c>
      <c r="M177" s="110">
        <v>1.7818455330939711</v>
      </c>
      <c r="N177" s="110">
        <v>1.8292330588728829</v>
      </c>
      <c r="O177" s="110">
        <v>2.015465706071272</v>
      </c>
      <c r="P177" s="110">
        <v>2.0149757771340746</v>
      </c>
      <c r="Q177" s="110">
        <v>2.1891035672632468</v>
      </c>
      <c r="R177" s="110">
        <v>2.1950003539006264</v>
      </c>
      <c r="S177" s="110">
        <v>2.3821998894847676</v>
      </c>
      <c r="T177" s="110">
        <v>2.5242737444147072</v>
      </c>
      <c r="U177" s="110">
        <v>2.5386111391933985</v>
      </c>
      <c r="V177" s="110">
        <v>2.5667798129229</v>
      </c>
      <c r="W177" s="110">
        <v>2.5860651596332773</v>
      </c>
      <c r="DA177" s="60" t="s">
        <v>3081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0</v>
      </c>
      <c r="C3" s="118">
        <f t="shared" si="0"/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3083</v>
      </c>
    </row>
    <row r="4" spans="1:105" ht="12.95" customHeight="1" x14ac:dyDescent="0.25">
      <c r="A4" s="121" t="s">
        <v>57</v>
      </c>
      <c r="B4" s="123">
        <f t="shared" ref="B4:Q4" si="3">SUM(B5:B6)</f>
        <v>0</v>
      </c>
      <c r="C4" s="123">
        <f t="shared" si="3"/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3084</v>
      </c>
    </row>
    <row r="5" spans="1:105" ht="12" customHeight="1" x14ac:dyDescent="0.25">
      <c r="A5" s="97" t="s">
        <v>51</v>
      </c>
      <c r="B5" s="99">
        <v>0</v>
      </c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3085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3086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3087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3088</v>
      </c>
    </row>
    <row r="9" spans="1:105" ht="12" customHeight="1" x14ac:dyDescent="0.25">
      <c r="A9" s="121" t="s">
        <v>55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3089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3090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3091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3092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3093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3094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3095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3096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3097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3098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3099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3100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3101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3102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0</v>
      </c>
      <c r="C24" s="118">
        <f t="shared" si="7"/>
        <v>0</v>
      </c>
      <c r="D24" s="118">
        <f t="shared" si="7"/>
        <v>48.840234208435234</v>
      </c>
      <c r="E24" s="118">
        <f t="shared" si="7"/>
        <v>57.804293362367346</v>
      </c>
      <c r="F24" s="118">
        <f t="shared" si="7"/>
        <v>43.977688641359258</v>
      </c>
      <c r="G24" s="118">
        <f t="shared" si="7"/>
        <v>57.938427572106761</v>
      </c>
      <c r="H24" s="118">
        <f t="shared" si="7"/>
        <v>51.993328086919298</v>
      </c>
      <c r="I24" s="118">
        <f t="shared" si="7"/>
        <v>54.807010338040755</v>
      </c>
      <c r="J24" s="118">
        <f t="shared" si="7"/>
        <v>52.072912564648647</v>
      </c>
      <c r="K24" s="118">
        <f t="shared" si="7"/>
        <v>52.607189459965475</v>
      </c>
      <c r="L24" s="118">
        <f t="shared" si="7"/>
        <v>64.089068131686588</v>
      </c>
      <c r="M24" s="118">
        <f t="shared" si="7"/>
        <v>59.757833856170912</v>
      </c>
      <c r="N24" s="118">
        <f t="shared" si="7"/>
        <v>57.777671260573918</v>
      </c>
      <c r="O24" s="118">
        <f t="shared" si="7"/>
        <v>52.99217295237731</v>
      </c>
      <c r="P24" s="118">
        <f t="shared" si="7"/>
        <v>68.231184886646233</v>
      </c>
      <c r="Q24" s="118">
        <f t="shared" si="7"/>
        <v>46.175879368817881</v>
      </c>
      <c r="R24" s="118">
        <f t="shared" ref="R24:V24" si="8">R25+R28+R30+R39</f>
        <v>52.366531318992742</v>
      </c>
      <c r="S24" s="118">
        <f t="shared" si="8"/>
        <v>53.148574104872232</v>
      </c>
      <c r="T24" s="118">
        <f t="shared" si="8"/>
        <v>48.989697804619837</v>
      </c>
      <c r="U24" s="118">
        <f t="shared" si="8"/>
        <v>47.575765867371075</v>
      </c>
      <c r="V24" s="118">
        <f t="shared" si="8"/>
        <v>46.351900651249395</v>
      </c>
      <c r="W24" s="118">
        <f t="shared" ref="W24" si="9">W25+W28+W30+W39</f>
        <v>45.207667143921704</v>
      </c>
      <c r="DA24" s="129" t="s">
        <v>3103</v>
      </c>
    </row>
    <row r="25" spans="1:105" ht="12.95" customHeight="1" x14ac:dyDescent="0.25">
      <c r="A25" s="121" t="s">
        <v>57</v>
      </c>
      <c r="B25" s="123">
        <f t="shared" ref="B25:Q25" si="10">SUM(B26:B27)</f>
        <v>0</v>
      </c>
      <c r="C25" s="123">
        <f t="shared" si="10"/>
        <v>0</v>
      </c>
      <c r="D25" s="123">
        <f t="shared" si="10"/>
        <v>48.82589732307769</v>
      </c>
      <c r="E25" s="123">
        <f t="shared" si="10"/>
        <v>57.787726939397992</v>
      </c>
      <c r="F25" s="123">
        <f t="shared" si="10"/>
        <v>43.965548838248012</v>
      </c>
      <c r="G25" s="123">
        <f t="shared" si="10"/>
        <v>57.924402006361447</v>
      </c>
      <c r="H25" s="123">
        <f t="shared" si="10"/>
        <v>51.98186828033203</v>
      </c>
      <c r="I25" s="123">
        <f t="shared" si="10"/>
        <v>54.794288109009621</v>
      </c>
      <c r="J25" s="123">
        <f t="shared" si="10"/>
        <v>52.062770051234935</v>
      </c>
      <c r="K25" s="123">
        <f t="shared" si="10"/>
        <v>52.598128951635545</v>
      </c>
      <c r="L25" s="123">
        <f t="shared" si="10"/>
        <v>64.084519210186258</v>
      </c>
      <c r="M25" s="123">
        <f t="shared" si="10"/>
        <v>59.754487665769766</v>
      </c>
      <c r="N25" s="123">
        <f t="shared" si="10"/>
        <v>57.774831745229939</v>
      </c>
      <c r="O25" s="123">
        <f t="shared" si="10"/>
        <v>52.987898197895468</v>
      </c>
      <c r="P25" s="123">
        <f t="shared" si="10"/>
        <v>68.225860769416016</v>
      </c>
      <c r="Q25" s="123">
        <f t="shared" si="10"/>
        <v>46.171608561632191</v>
      </c>
      <c r="R25" s="123">
        <f t="shared" ref="R25:V25" si="11">SUM(R26:R27)</f>
        <v>52.361328573916708</v>
      </c>
      <c r="S25" s="123">
        <f t="shared" si="11"/>
        <v>53.142860590767356</v>
      </c>
      <c r="T25" s="123">
        <f t="shared" si="11"/>
        <v>48.984214377595166</v>
      </c>
      <c r="U25" s="123">
        <f t="shared" si="11"/>
        <v>47.572281747463961</v>
      </c>
      <c r="V25" s="123">
        <f t="shared" si="11"/>
        <v>46.350300120218463</v>
      </c>
      <c r="W25" s="123">
        <f t="shared" ref="W25" si="12">SUM(W26:W27)</f>
        <v>45.207667143921704</v>
      </c>
      <c r="DA25" s="130" t="s">
        <v>3104</v>
      </c>
    </row>
    <row r="26" spans="1:105" ht="12" customHeight="1" x14ac:dyDescent="0.25">
      <c r="A26" s="97" t="s">
        <v>74</v>
      </c>
      <c r="B26" s="99">
        <v>0</v>
      </c>
      <c r="C26" s="99">
        <v>0</v>
      </c>
      <c r="D26" s="99">
        <v>48.82589732307769</v>
      </c>
      <c r="E26" s="99">
        <v>57.787726939397992</v>
      </c>
      <c r="F26" s="99">
        <v>43.965548838248012</v>
      </c>
      <c r="G26" s="99">
        <v>57.924402006361447</v>
      </c>
      <c r="H26" s="99">
        <v>51.98186828033203</v>
      </c>
      <c r="I26" s="99">
        <v>54.794288109009621</v>
      </c>
      <c r="J26" s="99">
        <v>52.062770051234935</v>
      </c>
      <c r="K26" s="99">
        <v>52.598128951635545</v>
      </c>
      <c r="L26" s="99">
        <v>64.084519210186258</v>
      </c>
      <c r="M26" s="99">
        <v>59.754487665769766</v>
      </c>
      <c r="N26" s="99">
        <v>57.774831745229939</v>
      </c>
      <c r="O26" s="99">
        <v>52.987898197895468</v>
      </c>
      <c r="P26" s="99">
        <v>68.225860769416016</v>
      </c>
      <c r="Q26" s="99">
        <v>46.171608561632191</v>
      </c>
      <c r="R26" s="99">
        <v>52.361328573916708</v>
      </c>
      <c r="S26" s="99">
        <v>53.142860590767356</v>
      </c>
      <c r="T26" s="99">
        <v>48.984214377595166</v>
      </c>
      <c r="U26" s="99">
        <v>47.572281747463961</v>
      </c>
      <c r="V26" s="99">
        <v>46.350300120218463</v>
      </c>
      <c r="W26" s="99">
        <v>45.207667143921704</v>
      </c>
      <c r="DA26" s="63" t="s">
        <v>3105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3106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3107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3108</v>
      </c>
    </row>
    <row r="30" spans="1:105" ht="12" customHeight="1" x14ac:dyDescent="0.25">
      <c r="A30" s="121" t="s">
        <v>55</v>
      </c>
      <c r="B30" s="123">
        <v>0</v>
      </c>
      <c r="C30" s="123">
        <v>0</v>
      </c>
      <c r="D30" s="123">
        <v>1.4336885357541275E-2</v>
      </c>
      <c r="E30" s="123">
        <v>1.6566422969356006E-2</v>
      </c>
      <c r="F30" s="123">
        <v>1.2139803111243207E-2</v>
      </c>
      <c r="G30" s="123">
        <v>1.4025565745312581E-2</v>
      </c>
      <c r="H30" s="123">
        <v>1.1459806587265697E-2</v>
      </c>
      <c r="I30" s="123">
        <v>1.2722229031135308E-2</v>
      </c>
      <c r="J30" s="123">
        <v>1.0142513413710808E-2</v>
      </c>
      <c r="K30" s="123">
        <v>9.0605083299327861E-3</v>
      </c>
      <c r="L30" s="123">
        <v>4.5489215003240201E-3</v>
      </c>
      <c r="M30" s="123">
        <v>3.3461904011474943E-3</v>
      </c>
      <c r="N30" s="123">
        <v>2.8395153439798168E-3</v>
      </c>
      <c r="O30" s="123">
        <v>4.2747544818446627E-3</v>
      </c>
      <c r="P30" s="123">
        <v>5.3241172302097971E-3</v>
      </c>
      <c r="Q30" s="123">
        <v>4.2708071856904523E-3</v>
      </c>
      <c r="R30" s="123">
        <v>5.2027450760360619E-3</v>
      </c>
      <c r="S30" s="123">
        <v>5.7135141048781238E-3</v>
      </c>
      <c r="T30" s="123">
        <v>5.4834270246707454E-3</v>
      </c>
      <c r="U30" s="123">
        <v>3.484119907116931E-3</v>
      </c>
      <c r="V30" s="123">
        <v>1.600531030933616E-3</v>
      </c>
      <c r="W30" s="123">
        <v>0</v>
      </c>
      <c r="DA30" s="130" t="s">
        <v>3109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2.4898390904263343</v>
      </c>
      <c r="E31" s="99">
        <v>2.9123771580127862</v>
      </c>
      <c r="F31" s="99">
        <v>2.3085858916547495</v>
      </c>
      <c r="G31" s="99">
        <v>2.8832555867864</v>
      </c>
      <c r="H31" s="99">
        <v>2.6521266673386328</v>
      </c>
      <c r="I31" s="99">
        <v>2.8593209747476602</v>
      </c>
      <c r="J31" s="99">
        <v>2.6558895839045582</v>
      </c>
      <c r="K31" s="99">
        <v>2.7272130073097687</v>
      </c>
      <c r="L31" s="99">
        <v>2.6277603200205091</v>
      </c>
      <c r="M31" s="99">
        <v>2.8275308889696329</v>
      </c>
      <c r="N31" s="99">
        <v>2.4987735027022393</v>
      </c>
      <c r="O31" s="99">
        <v>2.6546225332255355</v>
      </c>
      <c r="P31" s="99">
        <v>3.6452455969503079</v>
      </c>
      <c r="Q31" s="99">
        <v>2.6350880335710096</v>
      </c>
      <c r="R31" s="99">
        <v>3.0678853465025981</v>
      </c>
      <c r="S31" s="99">
        <v>3.2338489833610184</v>
      </c>
      <c r="T31" s="99">
        <v>3.2169438544735041</v>
      </c>
      <c r="U31" s="99">
        <v>3.1670649955692904</v>
      </c>
      <c r="V31" s="99">
        <v>2.9929930278458619</v>
      </c>
      <c r="W31" s="99">
        <v>0</v>
      </c>
      <c r="DA31" s="63" t="s">
        <v>3110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3111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3112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3113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3114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3115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3116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3117</v>
      </c>
    </row>
    <row r="39" spans="1:105" ht="12" customHeight="1" x14ac:dyDescent="0.25">
      <c r="A39" s="121" t="s">
        <v>54</v>
      </c>
      <c r="B39" s="123">
        <v>0</v>
      </c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DA39" s="130" t="s">
        <v>3118</v>
      </c>
    </row>
    <row r="40" spans="1:105" ht="12" customHeight="1" x14ac:dyDescent="0.25">
      <c r="A40" s="97" t="s">
        <v>50</v>
      </c>
      <c r="B40" s="99">
        <v>0</v>
      </c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3119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3120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75.948579251443633</v>
      </c>
      <c r="C43" s="118">
        <f t="shared" si="14"/>
        <v>77.488292920474606</v>
      </c>
      <c r="D43" s="118">
        <f t="shared" si="14"/>
        <v>77.372982100538295</v>
      </c>
      <c r="E43" s="118">
        <f t="shared" si="14"/>
        <v>81.06073967373095</v>
      </c>
      <c r="F43" s="118">
        <f t="shared" si="14"/>
        <v>65.183965414041111</v>
      </c>
      <c r="G43" s="118">
        <f t="shared" si="14"/>
        <v>98.338260649063415</v>
      </c>
      <c r="H43" s="118">
        <f t="shared" si="14"/>
        <v>82.712579193816183</v>
      </c>
      <c r="I43" s="118">
        <f t="shared" si="14"/>
        <v>77.38783096488072</v>
      </c>
      <c r="J43" s="118">
        <f t="shared" si="14"/>
        <v>78.459364513123006</v>
      </c>
      <c r="K43" s="118">
        <f t="shared" si="14"/>
        <v>80.978616419470143</v>
      </c>
      <c r="L43" s="118">
        <f t="shared" si="14"/>
        <v>84.933905222880298</v>
      </c>
      <c r="M43" s="118">
        <f t="shared" si="14"/>
        <v>78.228632412879335</v>
      </c>
      <c r="N43" s="118">
        <f t="shared" si="14"/>
        <v>78.203233883630233</v>
      </c>
      <c r="O43" s="118">
        <f t="shared" si="14"/>
        <v>72.638022721663447</v>
      </c>
      <c r="P43" s="118">
        <f t="shared" si="14"/>
        <v>65.976178891847013</v>
      </c>
      <c r="Q43" s="118">
        <f t="shared" si="14"/>
        <v>68.399412913898217</v>
      </c>
      <c r="R43" s="118">
        <f t="shared" ref="R43:V43" si="15">R44+R47+R49+R58</f>
        <v>64.892504048060061</v>
      </c>
      <c r="S43" s="118">
        <f t="shared" si="15"/>
        <v>66.623441761954098</v>
      </c>
      <c r="T43" s="118">
        <f t="shared" si="15"/>
        <v>60.999377137813667</v>
      </c>
      <c r="U43" s="118">
        <f t="shared" si="15"/>
        <v>59.299352763267152</v>
      </c>
      <c r="V43" s="118">
        <f t="shared" si="15"/>
        <v>58.820387954855917</v>
      </c>
      <c r="W43" s="118">
        <f t="shared" ref="W43" si="16">W44+W47+W49+W58</f>
        <v>56.916320299499645</v>
      </c>
      <c r="DA43" s="129" t="s">
        <v>3121</v>
      </c>
    </row>
    <row r="44" spans="1:105" ht="12.95" customHeight="1" x14ac:dyDescent="0.25">
      <c r="A44" s="121" t="s">
        <v>57</v>
      </c>
      <c r="B44" s="123">
        <f t="shared" ref="B44:Q44" si="17">SUM(B45:B46)</f>
        <v>71.52433246291865</v>
      </c>
      <c r="C44" s="123">
        <f t="shared" si="17"/>
        <v>73.344100783154857</v>
      </c>
      <c r="D44" s="123">
        <f t="shared" si="17"/>
        <v>73.240068607170272</v>
      </c>
      <c r="E44" s="123">
        <f t="shared" si="17"/>
        <v>76.837233608816405</v>
      </c>
      <c r="F44" s="123">
        <f t="shared" si="17"/>
        <v>61.718330617532693</v>
      </c>
      <c r="G44" s="123">
        <f t="shared" si="17"/>
        <v>93.373011016070549</v>
      </c>
      <c r="H44" s="123">
        <f t="shared" si="17"/>
        <v>78.497203047741436</v>
      </c>
      <c r="I44" s="123">
        <f t="shared" si="17"/>
        <v>73.337915963700482</v>
      </c>
      <c r="J44" s="123">
        <f t="shared" si="17"/>
        <v>74.490713654231982</v>
      </c>
      <c r="K44" s="123">
        <f t="shared" si="17"/>
        <v>76.808356335461184</v>
      </c>
      <c r="L44" s="123">
        <f t="shared" si="17"/>
        <v>81.426074972479825</v>
      </c>
      <c r="M44" s="123">
        <f t="shared" si="17"/>
        <v>74.445955086748796</v>
      </c>
      <c r="N44" s="123">
        <f t="shared" si="17"/>
        <v>74.403391482551811</v>
      </c>
      <c r="O44" s="123">
        <f t="shared" si="17"/>
        <v>68.464412338028893</v>
      </c>
      <c r="P44" s="123">
        <f t="shared" si="17"/>
        <v>61.862141957895027</v>
      </c>
      <c r="Q44" s="123">
        <f t="shared" si="17"/>
        <v>63.796519487379115</v>
      </c>
      <c r="R44" s="123">
        <f t="shared" ref="R44:V44" si="18">SUM(R45:R46)</f>
        <v>60.485525039678102</v>
      </c>
      <c r="S44" s="123">
        <f t="shared" si="18"/>
        <v>62.390875016718901</v>
      </c>
      <c r="T44" s="123">
        <f t="shared" si="18"/>
        <v>56.778983301850559</v>
      </c>
      <c r="U44" s="123">
        <f t="shared" si="18"/>
        <v>55.14860005198264</v>
      </c>
      <c r="V44" s="123">
        <f t="shared" si="18"/>
        <v>54.623114363916002</v>
      </c>
      <c r="W44" s="123">
        <f t="shared" ref="W44" si="19">SUM(W45:W46)</f>
        <v>54.915454438002875</v>
      </c>
      <c r="DA44" s="130" t="s">
        <v>3122</v>
      </c>
    </row>
    <row r="45" spans="1:105" ht="12" customHeight="1" x14ac:dyDescent="0.25">
      <c r="A45" s="97" t="s">
        <v>216</v>
      </c>
      <c r="B45" s="99">
        <v>71.52433246291865</v>
      </c>
      <c r="C45" s="99">
        <v>73.344100783154857</v>
      </c>
      <c r="D45" s="99">
        <v>73.240068607170272</v>
      </c>
      <c r="E45" s="99">
        <v>76.837233608816405</v>
      </c>
      <c r="F45" s="99">
        <v>61.718330617532693</v>
      </c>
      <c r="G45" s="99">
        <v>93.373011016070549</v>
      </c>
      <c r="H45" s="99">
        <v>78.497203047741436</v>
      </c>
      <c r="I45" s="99">
        <v>73.337915963700482</v>
      </c>
      <c r="J45" s="99">
        <v>74.490713654231982</v>
      </c>
      <c r="K45" s="99">
        <v>76.808356335461184</v>
      </c>
      <c r="L45" s="99">
        <v>81.426074972479825</v>
      </c>
      <c r="M45" s="99">
        <v>74.445955086748796</v>
      </c>
      <c r="N45" s="99">
        <v>74.403391482551811</v>
      </c>
      <c r="O45" s="99">
        <v>68.464412338028893</v>
      </c>
      <c r="P45" s="99">
        <v>61.862141957895027</v>
      </c>
      <c r="Q45" s="99">
        <v>63.796519487379115</v>
      </c>
      <c r="R45" s="99">
        <v>60.485525039678102</v>
      </c>
      <c r="S45" s="99">
        <v>62.390875016718901</v>
      </c>
      <c r="T45" s="99">
        <v>56.778983301850559</v>
      </c>
      <c r="U45" s="99">
        <v>55.14860005198264</v>
      </c>
      <c r="V45" s="99">
        <v>54.623114363916002</v>
      </c>
      <c r="W45" s="99">
        <v>54.915454438002875</v>
      </c>
      <c r="DA45" s="63" t="s">
        <v>3123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3124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3125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3126</v>
      </c>
    </row>
    <row r="49" spans="1:105" ht="12" customHeight="1" x14ac:dyDescent="0.25">
      <c r="A49" s="121" t="s">
        <v>55</v>
      </c>
      <c r="B49" s="123">
        <v>4.424246788524977</v>
      </c>
      <c r="C49" s="123">
        <v>4.1441921373197541</v>
      </c>
      <c r="D49" s="123">
        <v>4.1329134933680249</v>
      </c>
      <c r="E49" s="123">
        <v>4.2235060649145506</v>
      </c>
      <c r="F49" s="123">
        <v>3.4656347965084193</v>
      </c>
      <c r="G49" s="123">
        <v>4.9652496329928626</v>
      </c>
      <c r="H49" s="123">
        <v>4.2153761460747416</v>
      </c>
      <c r="I49" s="123">
        <v>4.0499150011802314</v>
      </c>
      <c r="J49" s="123">
        <v>3.9686508588910239</v>
      </c>
      <c r="K49" s="123">
        <v>4.1702600840089588</v>
      </c>
      <c r="L49" s="123">
        <v>3.507830250400477</v>
      </c>
      <c r="M49" s="123">
        <v>3.7826773261305426</v>
      </c>
      <c r="N49" s="123">
        <v>3.799842401078426</v>
      </c>
      <c r="O49" s="123">
        <v>4.1736103836345579</v>
      </c>
      <c r="P49" s="123">
        <v>4.1140369339519918</v>
      </c>
      <c r="Q49" s="123">
        <v>4.6028934265191035</v>
      </c>
      <c r="R49" s="123">
        <v>4.4069790083819598</v>
      </c>
      <c r="S49" s="123">
        <v>4.2325667452351903</v>
      </c>
      <c r="T49" s="123">
        <v>4.2203938359631055</v>
      </c>
      <c r="U49" s="123">
        <v>4.1507527112845084</v>
      </c>
      <c r="V49" s="123">
        <v>4.1972735909399157</v>
      </c>
      <c r="W49" s="123">
        <v>2.0008658614967714</v>
      </c>
      <c r="DA49" s="130" t="s">
        <v>3127</v>
      </c>
    </row>
    <row r="50" spans="1:105" ht="12" customHeight="1" x14ac:dyDescent="0.25">
      <c r="A50" s="97" t="s">
        <v>138</v>
      </c>
      <c r="B50" s="99">
        <v>4.5893364763296232</v>
      </c>
      <c r="C50" s="99">
        <v>4.2986373042071939</v>
      </c>
      <c r="D50" s="99">
        <v>4.2869939373344179</v>
      </c>
      <c r="E50" s="99">
        <v>4.380613218470998</v>
      </c>
      <c r="F50" s="99">
        <v>3.5939240953384877</v>
      </c>
      <c r="G50" s="99">
        <v>5.148223568680006</v>
      </c>
      <c r="H50" s="99">
        <v>4.3699829472821214</v>
      </c>
      <c r="I50" s="99">
        <v>4.1985350622559956</v>
      </c>
      <c r="J50" s="99">
        <v>4.1145401554979468</v>
      </c>
      <c r="K50" s="99">
        <v>4.3233443500969386</v>
      </c>
      <c r="L50" s="99">
        <v>3.636697352755915</v>
      </c>
      <c r="M50" s="99">
        <v>3.9211787901228607</v>
      </c>
      <c r="N50" s="99">
        <v>3.9388854854611717</v>
      </c>
      <c r="O50" s="99">
        <v>4.3256832012543995</v>
      </c>
      <c r="P50" s="99">
        <v>4.2638033885011648</v>
      </c>
      <c r="Q50" s="99">
        <v>4.7701197868492136</v>
      </c>
      <c r="R50" s="99">
        <v>4.5672567999569642</v>
      </c>
      <c r="S50" s="99">
        <v>4.4005705320197688</v>
      </c>
      <c r="T50" s="99">
        <v>4.4007289074347753</v>
      </c>
      <c r="U50" s="99">
        <v>4.6195337331621573</v>
      </c>
      <c r="V50" s="99">
        <v>5.0532112772192219</v>
      </c>
      <c r="W50" s="99">
        <v>3.1508837745652691</v>
      </c>
      <c r="DA50" s="63" t="s">
        <v>3128</v>
      </c>
    </row>
    <row r="51" spans="1:105" ht="12" customHeight="1" x14ac:dyDescent="0.25">
      <c r="A51" s="97" t="s">
        <v>137</v>
      </c>
      <c r="B51" s="99">
        <v>2.7573607383336518</v>
      </c>
      <c r="C51" s="99">
        <v>3.0061290944548174</v>
      </c>
      <c r="D51" s="99">
        <v>2.9362763294492851</v>
      </c>
      <c r="E51" s="99">
        <v>2.8796237160411096</v>
      </c>
      <c r="F51" s="99">
        <v>2.3882982711988006</v>
      </c>
      <c r="G51" s="99">
        <v>3.1014732585329319</v>
      </c>
      <c r="H51" s="99">
        <v>2.7405775119450082</v>
      </c>
      <c r="I51" s="99">
        <v>2.5747098562998492</v>
      </c>
      <c r="J51" s="99">
        <v>2.4955715159543064</v>
      </c>
      <c r="K51" s="99">
        <v>2.6588481023902619</v>
      </c>
      <c r="L51" s="99">
        <v>2.1914822949035218</v>
      </c>
      <c r="M51" s="99">
        <v>2.3324860414234072</v>
      </c>
      <c r="N51" s="99">
        <v>2.3081359008615254</v>
      </c>
      <c r="O51" s="99">
        <v>2.68481797659744</v>
      </c>
      <c r="P51" s="99">
        <v>2.6632823521415667</v>
      </c>
      <c r="Q51" s="99">
        <v>3.1184556931620322</v>
      </c>
      <c r="R51" s="99">
        <v>3.1750447618719093</v>
      </c>
      <c r="S51" s="99">
        <v>3.0002630006292792</v>
      </c>
      <c r="T51" s="99">
        <v>3.1370444776769109</v>
      </c>
      <c r="U51" s="99">
        <v>3.3312487187488533</v>
      </c>
      <c r="V51" s="99">
        <v>3.510817652060608</v>
      </c>
      <c r="W51" s="99">
        <v>2.36584073266026</v>
      </c>
      <c r="DA51" s="63" t="s">
        <v>3129</v>
      </c>
    </row>
    <row r="52" spans="1:105" ht="12" customHeight="1" x14ac:dyDescent="0.25">
      <c r="A52" s="100" t="s">
        <v>216</v>
      </c>
      <c r="B52" s="102">
        <v>2.7573607383336518</v>
      </c>
      <c r="C52" s="102">
        <v>3.0061290944548174</v>
      </c>
      <c r="D52" s="102">
        <v>2.9362763294492851</v>
      </c>
      <c r="E52" s="102">
        <v>2.8796237160411096</v>
      </c>
      <c r="F52" s="102">
        <v>2.3882982711988006</v>
      </c>
      <c r="G52" s="102">
        <v>3.1014732585329319</v>
      </c>
      <c r="H52" s="102">
        <v>2.7405775119450082</v>
      </c>
      <c r="I52" s="102">
        <v>2.5747098562998492</v>
      </c>
      <c r="J52" s="102">
        <v>2.4955715159543064</v>
      </c>
      <c r="K52" s="102">
        <v>2.6588481023902619</v>
      </c>
      <c r="L52" s="102">
        <v>2.1914822949035218</v>
      </c>
      <c r="M52" s="102">
        <v>2.3324860414234072</v>
      </c>
      <c r="N52" s="102">
        <v>2.3081359008615254</v>
      </c>
      <c r="O52" s="102">
        <v>2.68481797659744</v>
      </c>
      <c r="P52" s="102">
        <v>2.6632823521415667</v>
      </c>
      <c r="Q52" s="102">
        <v>3.1184556931620322</v>
      </c>
      <c r="R52" s="102">
        <v>3.1750447618719093</v>
      </c>
      <c r="S52" s="102">
        <v>3.0002630006292792</v>
      </c>
      <c r="T52" s="102">
        <v>3.1370444776769109</v>
      </c>
      <c r="U52" s="102">
        <v>3.3312487187488533</v>
      </c>
      <c r="V52" s="102">
        <v>3.510817652060608</v>
      </c>
      <c r="W52" s="102">
        <v>2.36584073266026</v>
      </c>
      <c r="DA52" s="131" t="s">
        <v>3130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3131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3132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3133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3134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3135</v>
      </c>
    </row>
    <row r="58" spans="1:105" ht="12" customHeight="1" x14ac:dyDescent="0.25">
      <c r="A58" s="121" t="s">
        <v>54</v>
      </c>
      <c r="B58" s="123">
        <v>0</v>
      </c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3136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3137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3138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45.82395526624569</v>
      </c>
      <c r="C62" s="118">
        <f t="shared" si="21"/>
        <v>56.568114029505011</v>
      </c>
      <c r="D62" s="118">
        <f t="shared" si="21"/>
        <v>43.208691501138603</v>
      </c>
      <c r="E62" s="118">
        <f t="shared" si="21"/>
        <v>44.559147611511939</v>
      </c>
      <c r="F62" s="118">
        <f t="shared" si="21"/>
        <v>50.796790517638534</v>
      </c>
      <c r="G62" s="118">
        <f t="shared" si="21"/>
        <v>56.443411130906675</v>
      </c>
      <c r="H62" s="118">
        <f t="shared" si="21"/>
        <v>43.352142771924584</v>
      </c>
      <c r="I62" s="118">
        <f t="shared" si="21"/>
        <v>35.282507920823896</v>
      </c>
      <c r="J62" s="118">
        <f t="shared" si="21"/>
        <v>24.79357236550975</v>
      </c>
      <c r="K62" s="118">
        <f t="shared" si="21"/>
        <v>31.069877007815172</v>
      </c>
      <c r="L62" s="118">
        <f t="shared" si="21"/>
        <v>36.414155420248122</v>
      </c>
      <c r="M62" s="118">
        <f t="shared" si="21"/>
        <v>38.729360181682893</v>
      </c>
      <c r="N62" s="118">
        <f t="shared" si="21"/>
        <v>30.105890206367512</v>
      </c>
      <c r="O62" s="118">
        <f t="shared" si="21"/>
        <v>24.139651531243402</v>
      </c>
      <c r="P62" s="118">
        <f t="shared" si="21"/>
        <v>20.442055579235145</v>
      </c>
      <c r="Q62" s="118">
        <f t="shared" si="21"/>
        <v>19.093142541820367</v>
      </c>
      <c r="R62" s="118">
        <f t="shared" ref="R62:V62" si="22">R63+R66+R68+R77</f>
        <v>21.905458526983676</v>
      </c>
      <c r="S62" s="118">
        <f t="shared" si="22"/>
        <v>21.754401724867243</v>
      </c>
      <c r="T62" s="118">
        <f t="shared" si="22"/>
        <v>32.773811169394818</v>
      </c>
      <c r="U62" s="118">
        <f t="shared" si="22"/>
        <v>24.233957954444644</v>
      </c>
      <c r="V62" s="118">
        <f t="shared" si="22"/>
        <v>32.774107803657834</v>
      </c>
      <c r="W62" s="118">
        <f t="shared" ref="W62" si="23">W63+W66+W68+W77</f>
        <v>57.273699244325002</v>
      </c>
      <c r="DA62" s="129" t="s">
        <v>3139</v>
      </c>
    </row>
    <row r="63" spans="1:105" ht="12.95" customHeight="1" x14ac:dyDescent="0.25">
      <c r="A63" s="121" t="s">
        <v>57</v>
      </c>
      <c r="B63" s="123">
        <f t="shared" ref="B63:Q63" si="24">SUM(B64:B65)</f>
        <v>42.600702474408862</v>
      </c>
      <c r="C63" s="123">
        <f t="shared" si="24"/>
        <v>52.899067228486082</v>
      </c>
      <c r="D63" s="123">
        <f t="shared" si="24"/>
        <v>40.430590545765369</v>
      </c>
      <c r="E63" s="123">
        <f t="shared" si="24"/>
        <v>41.780928752103705</v>
      </c>
      <c r="F63" s="123">
        <f t="shared" si="24"/>
        <v>47.5701168551508</v>
      </c>
      <c r="G63" s="123">
        <f t="shared" si="24"/>
        <v>53.076328625060633</v>
      </c>
      <c r="H63" s="123">
        <f t="shared" si="24"/>
        <v>40.717873806127699</v>
      </c>
      <c r="I63" s="123">
        <f t="shared" si="24"/>
        <v>33.01803601983228</v>
      </c>
      <c r="J63" s="123">
        <f t="shared" si="24"/>
        <v>23.198824695831473</v>
      </c>
      <c r="K63" s="123">
        <f t="shared" si="24"/>
        <v>28.99727967541013</v>
      </c>
      <c r="L63" s="123">
        <f t="shared" si="24"/>
        <v>34.44214216996177</v>
      </c>
      <c r="M63" s="123">
        <f t="shared" si="24"/>
        <v>36.367209033275181</v>
      </c>
      <c r="N63" s="123">
        <f t="shared" si="24"/>
        <v>28.33960347259185</v>
      </c>
      <c r="O63" s="123">
        <f t="shared" si="24"/>
        <v>22.52045148412747</v>
      </c>
      <c r="P63" s="123">
        <f t="shared" si="24"/>
        <v>18.959949154677759</v>
      </c>
      <c r="Q63" s="123">
        <f t="shared" si="24"/>
        <v>17.598663280389893</v>
      </c>
      <c r="R63" s="123">
        <f t="shared" ref="R63:V63" si="25">SUM(R64:R65)</f>
        <v>20.187377539836753</v>
      </c>
      <c r="S63" s="123">
        <f t="shared" si="25"/>
        <v>20.14067488862668</v>
      </c>
      <c r="T63" s="123">
        <f t="shared" si="25"/>
        <v>30.183440571089143</v>
      </c>
      <c r="U63" s="123">
        <f t="shared" si="25"/>
        <v>22.296478125701526</v>
      </c>
      <c r="V63" s="123">
        <f t="shared" si="25"/>
        <v>30.257918107984516</v>
      </c>
      <c r="W63" s="123">
        <f t="shared" ref="W63" si="26">SUM(W64:W65)</f>
        <v>52.958388624515926</v>
      </c>
      <c r="DA63" s="130" t="s">
        <v>3140</v>
      </c>
    </row>
    <row r="64" spans="1:105" ht="12" customHeight="1" x14ac:dyDescent="0.25">
      <c r="A64" s="97" t="s">
        <v>217</v>
      </c>
      <c r="B64" s="99">
        <v>42.600702474408862</v>
      </c>
      <c r="C64" s="99">
        <v>52.899067228486082</v>
      </c>
      <c r="D64" s="99">
        <v>40.430590545765369</v>
      </c>
      <c r="E64" s="99">
        <v>41.780928752103705</v>
      </c>
      <c r="F64" s="99">
        <v>47.5701168551508</v>
      </c>
      <c r="G64" s="99">
        <v>53.076328625060633</v>
      </c>
      <c r="H64" s="99">
        <v>40.717873806127699</v>
      </c>
      <c r="I64" s="99">
        <v>33.01803601983228</v>
      </c>
      <c r="J64" s="99">
        <v>23.198824695831473</v>
      </c>
      <c r="K64" s="99">
        <v>28.99727967541013</v>
      </c>
      <c r="L64" s="99">
        <v>34.44214216996177</v>
      </c>
      <c r="M64" s="99">
        <v>36.367209033275181</v>
      </c>
      <c r="N64" s="99">
        <v>28.33960347259185</v>
      </c>
      <c r="O64" s="99">
        <v>22.52045148412747</v>
      </c>
      <c r="P64" s="99">
        <v>18.959949154677759</v>
      </c>
      <c r="Q64" s="99">
        <v>17.598663280389893</v>
      </c>
      <c r="R64" s="99">
        <v>20.187377539836753</v>
      </c>
      <c r="S64" s="99">
        <v>20.14067488862668</v>
      </c>
      <c r="T64" s="99">
        <v>30.183440571089143</v>
      </c>
      <c r="U64" s="99">
        <v>22.296478125701526</v>
      </c>
      <c r="V64" s="99">
        <v>30.257918107984516</v>
      </c>
      <c r="W64" s="99">
        <v>52.958388624515926</v>
      </c>
      <c r="DA64" s="63" t="s">
        <v>3141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3142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3143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3144</v>
      </c>
    </row>
    <row r="68" spans="1:105" ht="12" customHeight="1" x14ac:dyDescent="0.25">
      <c r="A68" s="121" t="s">
        <v>55</v>
      </c>
      <c r="B68" s="123">
        <v>2.8562235879186781</v>
      </c>
      <c r="C68" s="123">
        <v>3.24110004499732</v>
      </c>
      <c r="D68" s="123">
        <v>2.44539960416351</v>
      </c>
      <c r="E68" s="123">
        <v>2.4321910667388305</v>
      </c>
      <c r="F68" s="123">
        <v>2.8110158734973232</v>
      </c>
      <c r="G68" s="123">
        <v>2.9308917145340705</v>
      </c>
      <c r="H68" s="123">
        <v>2.2879320853991474</v>
      </c>
      <c r="I68" s="123">
        <v>1.9602230550830253</v>
      </c>
      <c r="J68" s="123">
        <v>1.3708361611810707</v>
      </c>
      <c r="K68" s="123">
        <v>1.7639676592947764</v>
      </c>
      <c r="L68" s="123">
        <v>1.6527159403516172</v>
      </c>
      <c r="M68" s="123">
        <v>1.984720467812678</v>
      </c>
      <c r="N68" s="123">
        <v>1.4740814792994321</v>
      </c>
      <c r="O68" s="123">
        <v>1.3416229008470106</v>
      </c>
      <c r="P68" s="123">
        <v>1.2296837879877935</v>
      </c>
      <c r="Q68" s="123">
        <v>1.2395561981170864</v>
      </c>
      <c r="R68" s="123">
        <v>1.4411417776292939</v>
      </c>
      <c r="S68" s="123">
        <v>1.3141711342798135</v>
      </c>
      <c r="T68" s="123">
        <v>2.0961570489267012</v>
      </c>
      <c r="U68" s="123">
        <v>1.5586842675774555</v>
      </c>
      <c r="V68" s="123">
        <v>1.9879418022288926</v>
      </c>
      <c r="W68" s="123">
        <v>3.4499354021687925</v>
      </c>
      <c r="DA68" s="130" t="s">
        <v>3145</v>
      </c>
    </row>
    <row r="69" spans="1:105" ht="12" customHeight="1" x14ac:dyDescent="0.25">
      <c r="A69" s="97" t="s">
        <v>134</v>
      </c>
      <c r="B69" s="99">
        <v>2.9627936963450345</v>
      </c>
      <c r="C69" s="99">
        <v>3.3621158730803353</v>
      </c>
      <c r="D69" s="99">
        <v>2.5366422000325324</v>
      </c>
      <c r="E69" s="99">
        <v>2.5227511961052942</v>
      </c>
      <c r="F69" s="99">
        <v>2.915354779388029</v>
      </c>
      <c r="G69" s="99">
        <v>3.0390306532804967</v>
      </c>
      <c r="H69" s="99">
        <v>2.3719247668392924</v>
      </c>
      <c r="I69" s="99">
        <v>2.0318905232940758</v>
      </c>
      <c r="J69" s="99">
        <v>1.4214214403173915</v>
      </c>
      <c r="K69" s="99">
        <v>1.8291058376946279</v>
      </c>
      <c r="L69" s="99">
        <v>1.7138430060795338</v>
      </c>
      <c r="M69" s="99">
        <v>2.0578864133414818</v>
      </c>
      <c r="N69" s="99">
        <v>1.5282107842721526</v>
      </c>
      <c r="O69" s="99">
        <v>1.3906347835441428</v>
      </c>
      <c r="P69" s="99">
        <v>1.2743755549701856</v>
      </c>
      <c r="Q69" s="99">
        <v>1.2845647349237279</v>
      </c>
      <c r="R69" s="99">
        <v>1.4935385968476858</v>
      </c>
      <c r="S69" s="99">
        <v>1.3621861515110552</v>
      </c>
      <c r="T69" s="99">
        <v>2.1731425135498061</v>
      </c>
      <c r="U69" s="99">
        <v>1.6160910320643731</v>
      </c>
      <c r="V69" s="99">
        <v>2.0592113031223591</v>
      </c>
      <c r="W69" s="99">
        <v>3.5700044305670708</v>
      </c>
      <c r="DA69" s="63" t="s">
        <v>3146</v>
      </c>
    </row>
    <row r="70" spans="1:105" ht="12" customHeight="1" x14ac:dyDescent="0.25">
      <c r="A70" s="97" t="s">
        <v>133</v>
      </c>
      <c r="B70" s="99">
        <v>1.7799410569238598</v>
      </c>
      <c r="C70" s="99">
        <v>2.3129239797470187</v>
      </c>
      <c r="D70" s="99">
        <v>1.7294370987436933</v>
      </c>
      <c r="E70" s="99">
        <v>1.671096023175227</v>
      </c>
      <c r="F70" s="99">
        <v>1.9611431448769501</v>
      </c>
      <c r="G70" s="99">
        <v>1.8782422217168044</v>
      </c>
      <c r="H70" s="99">
        <v>1.5225494526458385</v>
      </c>
      <c r="I70" s="99">
        <v>1.2719101433317657</v>
      </c>
      <c r="J70" s="99">
        <v>0.84898959802971541</v>
      </c>
      <c r="K70" s="99">
        <v>1.1050558922145297</v>
      </c>
      <c r="L70" s="99">
        <v>1.0162657604405232</v>
      </c>
      <c r="M70" s="99">
        <v>1.2223662503043407</v>
      </c>
      <c r="N70" s="99">
        <v>0.91945427545314129</v>
      </c>
      <c r="O70" s="99">
        <v>0.89360248487689231</v>
      </c>
      <c r="P70" s="99">
        <v>0.82411521804715859</v>
      </c>
      <c r="Q70" s="99">
        <v>0.86624017761241134</v>
      </c>
      <c r="R70" s="99">
        <v>1.0644083595956781</v>
      </c>
      <c r="S70" s="99">
        <v>0.96698653158509684</v>
      </c>
      <c r="T70" s="99">
        <v>1.6578590319777184</v>
      </c>
      <c r="U70" s="99">
        <v>1.2812699671494583</v>
      </c>
      <c r="V70" s="99">
        <v>1.7046000039536313</v>
      </c>
      <c r="W70" s="99">
        <v>3.1258650088262652</v>
      </c>
      <c r="DA70" s="63" t="s">
        <v>3147</v>
      </c>
    </row>
    <row r="71" spans="1:105" ht="12" customHeight="1" x14ac:dyDescent="0.25">
      <c r="A71" s="100" t="s">
        <v>217</v>
      </c>
      <c r="B71" s="102">
        <v>1.7799410569238598</v>
      </c>
      <c r="C71" s="102">
        <v>2.3129239797470187</v>
      </c>
      <c r="D71" s="102">
        <v>1.7294370987436933</v>
      </c>
      <c r="E71" s="102">
        <v>1.671096023175227</v>
      </c>
      <c r="F71" s="102">
        <v>1.9611431448769501</v>
      </c>
      <c r="G71" s="102">
        <v>1.8782422217168044</v>
      </c>
      <c r="H71" s="102">
        <v>1.5225494526458385</v>
      </c>
      <c r="I71" s="102">
        <v>1.2719101433317657</v>
      </c>
      <c r="J71" s="102">
        <v>0.84898959802971541</v>
      </c>
      <c r="K71" s="102">
        <v>1.1050558922145297</v>
      </c>
      <c r="L71" s="102">
        <v>1.0162657604405232</v>
      </c>
      <c r="M71" s="102">
        <v>1.2223662503043407</v>
      </c>
      <c r="N71" s="102">
        <v>0.91945427545314129</v>
      </c>
      <c r="O71" s="102">
        <v>0.89360248487689231</v>
      </c>
      <c r="P71" s="102">
        <v>0.82411521804715859</v>
      </c>
      <c r="Q71" s="102">
        <v>0.86624017761241134</v>
      </c>
      <c r="R71" s="102">
        <v>1.0644083595956781</v>
      </c>
      <c r="S71" s="102">
        <v>0.96698653158509684</v>
      </c>
      <c r="T71" s="102">
        <v>1.6578590319777184</v>
      </c>
      <c r="U71" s="102">
        <v>1.2812699671494583</v>
      </c>
      <c r="V71" s="102">
        <v>1.7046000039536313</v>
      </c>
      <c r="W71" s="102">
        <v>3.1258650088262652</v>
      </c>
      <c r="DA71" s="131" t="s">
        <v>3148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3149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3150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3151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3152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3153</v>
      </c>
    </row>
    <row r="77" spans="1:105" ht="12" customHeight="1" x14ac:dyDescent="0.25">
      <c r="A77" s="121" t="s">
        <v>54</v>
      </c>
      <c r="B77" s="123">
        <v>0.36702920391814731</v>
      </c>
      <c r="C77" s="123">
        <v>0.4279467560216148</v>
      </c>
      <c r="D77" s="123">
        <v>0.33270135120971794</v>
      </c>
      <c r="E77" s="123">
        <v>0.34602779266940586</v>
      </c>
      <c r="F77" s="123">
        <v>0.41565778899040573</v>
      </c>
      <c r="G77" s="123">
        <v>0.43619079131197253</v>
      </c>
      <c r="H77" s="123">
        <v>0.34633688039773519</v>
      </c>
      <c r="I77" s="123">
        <v>0.30424884590859025</v>
      </c>
      <c r="J77" s="123">
        <v>0.22391150849720806</v>
      </c>
      <c r="K77" s="123">
        <v>0.30862967311026596</v>
      </c>
      <c r="L77" s="123">
        <v>0.31929730993473482</v>
      </c>
      <c r="M77" s="123">
        <v>0.37743068059503582</v>
      </c>
      <c r="N77" s="123">
        <v>0.29220525447623064</v>
      </c>
      <c r="O77" s="123">
        <v>0.27757714626892288</v>
      </c>
      <c r="P77" s="123">
        <v>0.25242263656959518</v>
      </c>
      <c r="Q77" s="123">
        <v>0.25492306331338765</v>
      </c>
      <c r="R77" s="123">
        <v>0.27693920951763001</v>
      </c>
      <c r="S77" s="123">
        <v>0.29955570196074932</v>
      </c>
      <c r="T77" s="123">
        <v>0.49421354937897594</v>
      </c>
      <c r="U77" s="123">
        <v>0.37879556116566226</v>
      </c>
      <c r="V77" s="123">
        <v>0.52824789344442191</v>
      </c>
      <c r="W77" s="123">
        <v>0.86537521764028646</v>
      </c>
      <c r="DA77" s="130" t="s">
        <v>3154</v>
      </c>
    </row>
    <row r="78" spans="1:105" ht="12" customHeight="1" x14ac:dyDescent="0.25">
      <c r="A78" s="97" t="s">
        <v>192</v>
      </c>
      <c r="B78" s="99">
        <v>0.38562646888247915</v>
      </c>
      <c r="C78" s="99">
        <v>0.45061823069959822</v>
      </c>
      <c r="D78" s="99">
        <v>0.35142676902464925</v>
      </c>
      <c r="E78" s="99">
        <v>0.36681569433060657</v>
      </c>
      <c r="F78" s="99">
        <v>0.44223339678409318</v>
      </c>
      <c r="G78" s="99">
        <v>0.46577778154821292</v>
      </c>
      <c r="H78" s="99">
        <v>0.37183368858056615</v>
      </c>
      <c r="I78" s="99">
        <v>0.3282145149062391</v>
      </c>
      <c r="J78" s="99">
        <v>0.24242483560923339</v>
      </c>
      <c r="K78" s="99">
        <v>0.33453768369418219</v>
      </c>
      <c r="L78" s="99">
        <v>0.34689090462045269</v>
      </c>
      <c r="M78" s="99">
        <v>0.41008086615396649</v>
      </c>
      <c r="N78" s="99">
        <v>0.31716531265726905</v>
      </c>
      <c r="O78" s="99">
        <v>0.30074670187725094</v>
      </c>
      <c r="P78" s="99">
        <v>0.27329878183136913</v>
      </c>
      <c r="Q78" s="99">
        <v>0.27556741037076565</v>
      </c>
      <c r="R78" s="99">
        <v>0.29905258417828806</v>
      </c>
      <c r="S78" s="99">
        <v>0.32265146885056878</v>
      </c>
      <c r="T78" s="99">
        <v>0.53138362925566107</v>
      </c>
      <c r="U78" s="99">
        <v>0.406981659919885</v>
      </c>
      <c r="V78" s="99">
        <v>0.56760379436650188</v>
      </c>
      <c r="W78" s="99">
        <v>0.92864115322092222</v>
      </c>
      <c r="DA78" s="63" t="s">
        <v>3155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3156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0</v>
      </c>
      <c r="C81" s="118">
        <f t="shared" si="28"/>
        <v>0</v>
      </c>
      <c r="D81" s="118">
        <f t="shared" si="28"/>
        <v>7.1072226930466253E-5</v>
      </c>
      <c r="E81" s="118">
        <f t="shared" si="28"/>
        <v>1.4174430321040905E-4</v>
      </c>
      <c r="F81" s="118">
        <f t="shared" si="28"/>
        <v>1.4691281289423255E-4</v>
      </c>
      <c r="G81" s="118">
        <f t="shared" si="28"/>
        <v>2.4718477246442777E-4</v>
      </c>
      <c r="H81" s="118">
        <f t="shared" si="28"/>
        <v>2.5177680647179434E-4</v>
      </c>
      <c r="I81" s="118">
        <f t="shared" si="28"/>
        <v>3.2127952834673398E-4</v>
      </c>
      <c r="J81" s="118">
        <f t="shared" si="28"/>
        <v>2.9795955895530526E-4</v>
      </c>
      <c r="K81" s="118">
        <f t="shared" si="28"/>
        <v>2.9530850163282321E-4</v>
      </c>
      <c r="L81" s="118">
        <f t="shared" si="28"/>
        <v>2.778310196361076E-4</v>
      </c>
      <c r="M81" s="118">
        <f t="shared" si="28"/>
        <v>2.6668331961666222E-4</v>
      </c>
      <c r="N81" s="118">
        <f t="shared" si="28"/>
        <v>2.5592300693531508E-4</v>
      </c>
      <c r="O81" s="118">
        <f t="shared" si="28"/>
        <v>2.7261101098965951E-4</v>
      </c>
      <c r="P81" s="118">
        <f t="shared" si="28"/>
        <v>3.9452226267859081E-4</v>
      </c>
      <c r="Q81" s="118">
        <f t="shared" si="28"/>
        <v>2.6721899377148898E-4</v>
      </c>
      <c r="R81" s="118">
        <f t="shared" ref="R81:V81" si="29">R82+R85+R87+R100</f>
        <v>2.7493436510550546E-4</v>
      </c>
      <c r="S81" s="118">
        <f t="shared" si="29"/>
        <v>2.6195223999950901E-4</v>
      </c>
      <c r="T81" s="118">
        <f t="shared" si="29"/>
        <v>2.290428867431067E-4</v>
      </c>
      <c r="U81" s="118">
        <f t="shared" si="29"/>
        <v>2.0797072408603874E-4</v>
      </c>
      <c r="V81" s="118">
        <f t="shared" si="29"/>
        <v>2.0412704620145731E-4</v>
      </c>
      <c r="W81" s="118">
        <f t="shared" ref="W81" si="30">W82+W85+W87+W100</f>
        <v>1.9821312576281393E-4</v>
      </c>
      <c r="DA81" s="129" t="s">
        <v>3157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3158</v>
      </c>
    </row>
    <row r="83" spans="1:105" ht="12" customHeight="1" x14ac:dyDescent="0.25">
      <c r="A83" s="97" t="s">
        <v>204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3159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3160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3161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3162</v>
      </c>
    </row>
    <row r="87" spans="1:105" ht="12" customHeight="1" x14ac:dyDescent="0.25">
      <c r="A87" s="121" t="s">
        <v>55</v>
      </c>
      <c r="B87" s="123">
        <v>0</v>
      </c>
      <c r="C87" s="123">
        <v>0</v>
      </c>
      <c r="D87" s="123">
        <v>7.1072226930466253E-5</v>
      </c>
      <c r="E87" s="123">
        <v>1.4174430321040905E-4</v>
      </c>
      <c r="F87" s="123">
        <v>1.4691281289423255E-4</v>
      </c>
      <c r="G87" s="123">
        <v>2.4718477246442777E-4</v>
      </c>
      <c r="H87" s="123">
        <v>2.5177680647179434E-4</v>
      </c>
      <c r="I87" s="123">
        <v>3.2127952834673398E-4</v>
      </c>
      <c r="J87" s="123">
        <v>2.9795955895530526E-4</v>
      </c>
      <c r="K87" s="123">
        <v>2.9530850163282321E-4</v>
      </c>
      <c r="L87" s="123">
        <v>2.778310196361076E-4</v>
      </c>
      <c r="M87" s="123">
        <v>2.6668331961666222E-4</v>
      </c>
      <c r="N87" s="123">
        <v>2.5592300693531508E-4</v>
      </c>
      <c r="O87" s="123">
        <v>2.7261101098965951E-4</v>
      </c>
      <c r="P87" s="123">
        <v>3.9452226267859081E-4</v>
      </c>
      <c r="Q87" s="123">
        <v>2.6721899377148898E-4</v>
      </c>
      <c r="R87" s="123">
        <v>2.7493436510550546E-4</v>
      </c>
      <c r="S87" s="123">
        <v>2.6195223999950901E-4</v>
      </c>
      <c r="T87" s="123">
        <v>2.290428867431067E-4</v>
      </c>
      <c r="U87" s="123">
        <v>2.0797072408603874E-4</v>
      </c>
      <c r="V87" s="123">
        <v>2.0412704620145731E-4</v>
      </c>
      <c r="W87" s="123">
        <v>1.9821312576281393E-4</v>
      </c>
      <c r="DA87" s="130" t="s">
        <v>3163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3164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3165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3166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3167</v>
      </c>
    </row>
    <row r="92" spans="1:105" ht="12" customHeight="1" x14ac:dyDescent="0.25">
      <c r="A92" s="106" t="s">
        <v>124</v>
      </c>
      <c r="B92" s="102">
        <v>0</v>
      </c>
      <c r="C92" s="102">
        <v>0</v>
      </c>
      <c r="D92" s="102">
        <v>2.4903403721177102</v>
      </c>
      <c r="E92" s="102">
        <v>2.9133060999593403</v>
      </c>
      <c r="F92" s="102">
        <v>2.307375911113593</v>
      </c>
      <c r="G92" s="102">
        <v>2.8771296304426581</v>
      </c>
      <c r="H92" s="102">
        <v>2.6418940303085376</v>
      </c>
      <c r="I92" s="102">
        <v>2.844754037962526</v>
      </c>
      <c r="J92" s="102">
        <v>2.6356757686288916</v>
      </c>
      <c r="K92" s="102">
        <v>2.6966703814692847</v>
      </c>
      <c r="L92" s="102">
        <v>2.5861827349400861</v>
      </c>
      <c r="M92" s="102">
        <v>2.7600935652334759</v>
      </c>
      <c r="N92" s="102">
        <v>2.4853486099196482</v>
      </c>
      <c r="O92" s="102">
        <v>2.6607101938287814</v>
      </c>
      <c r="P92" s="102">
        <v>3.8127183796426767</v>
      </c>
      <c r="Q92" s="102">
        <v>2.7491838625724401</v>
      </c>
      <c r="R92" s="102">
        <v>3.1597175577706595</v>
      </c>
      <c r="S92" s="102">
        <v>3.2537742610939011</v>
      </c>
      <c r="T92" s="102">
        <v>3.1116836106191084</v>
      </c>
      <c r="U92" s="102">
        <v>2.9730958016697295</v>
      </c>
      <c r="V92" s="102">
        <v>2.8393531790323943</v>
      </c>
      <c r="W92" s="102">
        <v>3.1032438788580112</v>
      </c>
      <c r="DA92" s="131" t="s">
        <v>3168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3169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3170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3171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3172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3173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3174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3175</v>
      </c>
    </row>
    <row r="100" spans="1:105" ht="12" customHeight="1" x14ac:dyDescent="0.25">
      <c r="A100" s="121" t="s">
        <v>54</v>
      </c>
      <c r="B100" s="123">
        <v>0</v>
      </c>
      <c r="C100" s="123">
        <v>0</v>
      </c>
      <c r="D100" s="123">
        <v>0</v>
      </c>
      <c r="E100" s="123">
        <v>0</v>
      </c>
      <c r="F100" s="123">
        <v>0</v>
      </c>
      <c r="G100" s="123">
        <v>0</v>
      </c>
      <c r="H100" s="123">
        <v>0</v>
      </c>
      <c r="I100" s="123">
        <v>0</v>
      </c>
      <c r="J100" s="123">
        <v>0</v>
      </c>
      <c r="K100" s="123">
        <v>0</v>
      </c>
      <c r="L100" s="123">
        <v>0</v>
      </c>
      <c r="M100" s="123">
        <v>0</v>
      </c>
      <c r="N100" s="123">
        <v>0</v>
      </c>
      <c r="O100" s="123">
        <v>0</v>
      </c>
      <c r="P100" s="123">
        <v>0</v>
      </c>
      <c r="Q100" s="123">
        <v>0</v>
      </c>
      <c r="R100" s="123">
        <v>0</v>
      </c>
      <c r="S100" s="123">
        <v>0</v>
      </c>
      <c r="T100" s="123">
        <v>0</v>
      </c>
      <c r="U100" s="123">
        <v>0</v>
      </c>
      <c r="V100" s="123">
        <v>0</v>
      </c>
      <c r="W100" s="123">
        <v>0</v>
      </c>
      <c r="DA100" s="130" t="s">
        <v>3176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3177</v>
      </c>
    </row>
    <row r="102" spans="1:105" ht="12" customHeight="1" x14ac:dyDescent="0.25">
      <c r="A102" s="97" t="s">
        <v>50</v>
      </c>
      <c r="B102" s="99">
        <v>0</v>
      </c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DA102" s="63" t="s">
        <v>3178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3179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3180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3181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3182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3183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3184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3185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3186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3187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3188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3189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3190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3191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3192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3193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3194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3195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3196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3197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3198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3199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3200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3201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3202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3203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3204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3205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3206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3207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3208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3209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3210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3211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3212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3213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3214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3215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</v>
      </c>
      <c r="C143" s="118">
        <f t="shared" si="49"/>
        <v>0</v>
      </c>
      <c r="D143" s="118">
        <f t="shared" si="49"/>
        <v>4.7377149417502052E-3</v>
      </c>
      <c r="E143" s="118">
        <f t="shared" si="49"/>
        <v>8.1694783133932584E-3</v>
      </c>
      <c r="F143" s="118">
        <f t="shared" si="49"/>
        <v>7.5550041753123806E-3</v>
      </c>
      <c r="G143" s="118">
        <f t="shared" si="49"/>
        <v>1.1022195814724548E-2</v>
      </c>
      <c r="H143" s="118">
        <f t="shared" si="49"/>
        <v>1.0742320158815081E-2</v>
      </c>
      <c r="I143" s="118">
        <f t="shared" si="49"/>
        <v>1.2616726558229032E-2</v>
      </c>
      <c r="J143" s="118">
        <f t="shared" si="49"/>
        <v>1.1911264878259675E-2</v>
      </c>
      <c r="K143" s="118">
        <f t="shared" si="49"/>
        <v>1.1971533165668605E-2</v>
      </c>
      <c r="L143" s="118">
        <f t="shared" si="49"/>
        <v>1.1278815456753213E-2</v>
      </c>
      <c r="M143" s="118">
        <f t="shared" si="49"/>
        <v>1.2024412515806167E-2</v>
      </c>
      <c r="N143" s="118">
        <f t="shared" si="49"/>
        <v>1.1220008714587934E-2</v>
      </c>
      <c r="O143" s="118">
        <f t="shared" si="49"/>
        <v>1.2245876591708975E-2</v>
      </c>
      <c r="P143" s="118">
        <f t="shared" si="49"/>
        <v>1.8913921323785266E-2</v>
      </c>
      <c r="Q143" s="118">
        <f t="shared" si="49"/>
        <v>1.1958932060715058E-2</v>
      </c>
      <c r="R143" s="118">
        <f t="shared" ref="R143:V143" si="50">R144+R146+R148+R157</f>
        <v>1.2658892018417961E-2</v>
      </c>
      <c r="S143" s="118">
        <f t="shared" si="50"/>
        <v>1.2341297294819056E-2</v>
      </c>
      <c r="T143" s="118">
        <f t="shared" si="50"/>
        <v>1.1397182302821621E-2</v>
      </c>
      <c r="U143" s="118">
        <f t="shared" si="50"/>
        <v>1.1196752637452847E-2</v>
      </c>
      <c r="V143" s="118">
        <f t="shared" si="50"/>
        <v>1.1032916032331402E-2</v>
      </c>
      <c r="W143" s="118">
        <f t="shared" ref="W143" si="51">W144+W146+W148+W157</f>
        <v>1.27849457492305E-2</v>
      </c>
      <c r="DA143" s="129" t="s">
        <v>3216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3217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3218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3219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3220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4.7377149417502052E-3</v>
      </c>
      <c r="E148" s="123">
        <v>8.1694783133932584E-3</v>
      </c>
      <c r="F148" s="123">
        <v>7.5550041753123806E-3</v>
      </c>
      <c r="G148" s="123">
        <v>1.1022195814724548E-2</v>
      </c>
      <c r="H148" s="123">
        <v>1.0742320158815081E-2</v>
      </c>
      <c r="I148" s="123">
        <v>1.2616726558229032E-2</v>
      </c>
      <c r="J148" s="123">
        <v>1.1911264878259675E-2</v>
      </c>
      <c r="K148" s="123">
        <v>1.1971533165668605E-2</v>
      </c>
      <c r="L148" s="123">
        <v>1.1278815456753213E-2</v>
      </c>
      <c r="M148" s="123">
        <v>1.2024412515806167E-2</v>
      </c>
      <c r="N148" s="123">
        <v>1.1220008714587934E-2</v>
      </c>
      <c r="O148" s="123">
        <v>1.2245876591708975E-2</v>
      </c>
      <c r="P148" s="123">
        <v>1.8913921323785266E-2</v>
      </c>
      <c r="Q148" s="123">
        <v>1.1958932060715058E-2</v>
      </c>
      <c r="R148" s="123">
        <v>1.2658892018417961E-2</v>
      </c>
      <c r="S148" s="123">
        <v>1.2341297294819056E-2</v>
      </c>
      <c r="T148" s="123">
        <v>1.1397182302821621E-2</v>
      </c>
      <c r="U148" s="123">
        <v>1.1196752637452847E-2</v>
      </c>
      <c r="V148" s="123">
        <v>1.1032916032331402E-2</v>
      </c>
      <c r="W148" s="123">
        <v>1.27849457492305E-2</v>
      </c>
      <c r="DA148" s="130" t="s">
        <v>3221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2.4907988614695777</v>
      </c>
      <c r="E149" s="99">
        <v>2.9147871703985597</v>
      </c>
      <c r="F149" s="99">
        <v>2.3082876200290623</v>
      </c>
      <c r="G149" s="99">
        <v>2.8797693708345333</v>
      </c>
      <c r="H149" s="99">
        <v>2.6448931296392515</v>
      </c>
      <c r="I149" s="99">
        <v>2.8481248679422531</v>
      </c>
      <c r="J149" s="99">
        <v>2.6385985584534182</v>
      </c>
      <c r="K149" s="99">
        <v>2.6998882781492974</v>
      </c>
      <c r="L149" s="99">
        <v>2.5943393451629344</v>
      </c>
      <c r="M149" s="99">
        <v>2.7807422208816641</v>
      </c>
      <c r="N149" s="99">
        <v>2.5044920601913883</v>
      </c>
      <c r="O149" s="99">
        <v>2.668165490805964</v>
      </c>
      <c r="P149" s="99">
        <v>3.7924395300953262</v>
      </c>
      <c r="Q149" s="99">
        <v>2.7164493981919136</v>
      </c>
      <c r="R149" s="99">
        <v>3.1041422775042662</v>
      </c>
      <c r="S149" s="99">
        <v>3.1993763244648523</v>
      </c>
      <c r="T149" s="99">
        <v>3.0759641987267412</v>
      </c>
      <c r="U149" s="99">
        <v>3.000905827875469</v>
      </c>
      <c r="V149" s="99">
        <v>2.8682934550620782</v>
      </c>
      <c r="W149" s="99">
        <v>3.1879575725365932</v>
      </c>
      <c r="DA149" s="63" t="s">
        <v>3222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1.7075044235959684</v>
      </c>
      <c r="E150" s="99">
        <v>1.9112767653526714</v>
      </c>
      <c r="F150" s="99">
        <v>1.5239114603214137</v>
      </c>
      <c r="G150" s="99">
        <v>1.7359355213123406</v>
      </c>
      <c r="H150" s="99">
        <v>1.6542071661626987</v>
      </c>
      <c r="I150" s="99">
        <v>1.7495737699374954</v>
      </c>
      <c r="J150" s="99">
        <v>1.6051877621619299</v>
      </c>
      <c r="K150" s="99">
        <v>1.6563825966085792</v>
      </c>
      <c r="L150" s="99">
        <v>1.5518261492919407</v>
      </c>
      <c r="M150" s="99">
        <v>1.6407795797121396</v>
      </c>
      <c r="N150" s="99">
        <v>1.4780449045365809</v>
      </c>
      <c r="O150" s="99">
        <v>1.6717637956221656</v>
      </c>
      <c r="P150" s="99">
        <v>2.2938491987168845</v>
      </c>
      <c r="Q150" s="99">
        <v>1.6988264601790788</v>
      </c>
      <c r="R150" s="99">
        <v>2.0560285542705019</v>
      </c>
      <c r="S150" s="99">
        <v>2.0884778585167041</v>
      </c>
      <c r="T150" s="99">
        <v>2.1104796474552128</v>
      </c>
      <c r="U150" s="99">
        <v>2.1440824532432501</v>
      </c>
      <c r="V150" s="99">
        <v>2.0476924589114884</v>
      </c>
      <c r="W150" s="99">
        <v>2.233396667057149</v>
      </c>
      <c r="DA150" s="63" t="s">
        <v>3223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1.7075044235959684</v>
      </c>
      <c r="E151" s="102">
        <v>1.9112767653526714</v>
      </c>
      <c r="F151" s="102">
        <v>1.5239114603214137</v>
      </c>
      <c r="G151" s="102">
        <v>1.7359355213123406</v>
      </c>
      <c r="H151" s="102">
        <v>1.6542071661626987</v>
      </c>
      <c r="I151" s="102">
        <v>1.7495737699374954</v>
      </c>
      <c r="J151" s="102">
        <v>1.6051877621619299</v>
      </c>
      <c r="K151" s="102">
        <v>1.6563825966085792</v>
      </c>
      <c r="L151" s="102">
        <v>1.5518261492919407</v>
      </c>
      <c r="M151" s="102">
        <v>1.6407795797121396</v>
      </c>
      <c r="N151" s="102">
        <v>1.4780449045365809</v>
      </c>
      <c r="O151" s="102">
        <v>1.6717637956221656</v>
      </c>
      <c r="P151" s="102">
        <v>2.2938491987168845</v>
      </c>
      <c r="Q151" s="102">
        <v>1.6988264601790788</v>
      </c>
      <c r="R151" s="102">
        <v>2.0560285542705019</v>
      </c>
      <c r="S151" s="102">
        <v>2.0884778585167041</v>
      </c>
      <c r="T151" s="102">
        <v>2.1104796474552128</v>
      </c>
      <c r="U151" s="102">
        <v>2.1440824532432501</v>
      </c>
      <c r="V151" s="102">
        <v>2.0476924589114884</v>
      </c>
      <c r="W151" s="102">
        <v>2.233396667057149</v>
      </c>
      <c r="DA151" s="131" t="s">
        <v>3224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3225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3226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3227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3228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3229</v>
      </c>
    </row>
    <row r="157" spans="1:105" ht="12" customHeight="1" x14ac:dyDescent="0.25">
      <c r="A157" s="121" t="s">
        <v>54</v>
      </c>
      <c r="B157" s="123">
        <v>0</v>
      </c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DA157" s="130" t="s">
        <v>3230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3231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3232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0</v>
      </c>
      <c r="C161" s="118">
        <f t="shared" si="54"/>
        <v>0</v>
      </c>
      <c r="D161" s="118">
        <f t="shared" si="54"/>
        <v>1.4931240498611206E-3</v>
      </c>
      <c r="E161" s="118">
        <f t="shared" si="54"/>
        <v>3.4192893214178739E-3</v>
      </c>
      <c r="F161" s="118">
        <f t="shared" si="54"/>
        <v>4.1074223258107945E-3</v>
      </c>
      <c r="G161" s="118">
        <f t="shared" si="54"/>
        <v>7.6850440979609322E-3</v>
      </c>
      <c r="H161" s="118">
        <f t="shared" si="54"/>
        <v>9.3461844279171102E-3</v>
      </c>
      <c r="I161" s="118">
        <f t="shared" si="54"/>
        <v>1.1921376321365482E-2</v>
      </c>
      <c r="J161" s="118">
        <f t="shared" si="54"/>
        <v>1.1411434281285843E-2</v>
      </c>
      <c r="K161" s="118">
        <f t="shared" si="54"/>
        <v>1.1803787146344525E-2</v>
      </c>
      <c r="L161" s="118">
        <f t="shared" si="54"/>
        <v>1.1144718286135728E-2</v>
      </c>
      <c r="M161" s="118">
        <f t="shared" si="54"/>
        <v>1.1880938691323497E-2</v>
      </c>
      <c r="N161" s="118">
        <f t="shared" si="54"/>
        <v>1.1325189338253017E-2</v>
      </c>
      <c r="O161" s="118">
        <f t="shared" si="54"/>
        <v>1.2466138058993739E-2</v>
      </c>
      <c r="P161" s="118">
        <f t="shared" si="54"/>
        <v>1.9108557333131129E-2</v>
      </c>
      <c r="Q161" s="118">
        <f t="shared" si="54"/>
        <v>1.1785186641750281E-2</v>
      </c>
      <c r="R161" s="118">
        <f t="shared" ref="R161:V161" si="55">R162+R164+R166+R175</f>
        <v>1.2377458720216252E-2</v>
      </c>
      <c r="S161" s="118">
        <f t="shared" si="55"/>
        <v>1.184106976417483E-2</v>
      </c>
      <c r="T161" s="118">
        <f t="shared" si="55"/>
        <v>1.101543953007536E-2</v>
      </c>
      <c r="U161" s="118">
        <f t="shared" si="55"/>
        <v>1.0865991883399572E-2</v>
      </c>
      <c r="V161" s="118">
        <f t="shared" si="55"/>
        <v>1.0752481488736376E-2</v>
      </c>
      <c r="W161" s="118">
        <f t="shared" ref="W161" si="56">W162+W164+W166+W175</f>
        <v>1.2775515747680629E-2</v>
      </c>
      <c r="DA161" s="129" t="s">
        <v>3233</v>
      </c>
    </row>
    <row r="162" spans="1:105" ht="12.95" customHeight="1" x14ac:dyDescent="0.25">
      <c r="A162" s="121" t="s">
        <v>57</v>
      </c>
      <c r="B162" s="123">
        <f t="shared" ref="B162:W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3234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3235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3236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3237</v>
      </c>
    </row>
    <row r="166" spans="1:105" ht="12" customHeight="1" x14ac:dyDescent="0.25">
      <c r="A166" s="121" t="s">
        <v>55</v>
      </c>
      <c r="B166" s="123">
        <v>0</v>
      </c>
      <c r="C166" s="123">
        <v>0</v>
      </c>
      <c r="D166" s="123">
        <v>1.4931240498611206E-3</v>
      </c>
      <c r="E166" s="123">
        <v>3.4192893214178739E-3</v>
      </c>
      <c r="F166" s="123">
        <v>4.1074223258107945E-3</v>
      </c>
      <c r="G166" s="123">
        <v>7.6850440979609322E-3</v>
      </c>
      <c r="H166" s="123">
        <v>9.3461844279171102E-3</v>
      </c>
      <c r="I166" s="123">
        <v>1.1921376321365482E-2</v>
      </c>
      <c r="J166" s="123">
        <v>1.1411434281285843E-2</v>
      </c>
      <c r="K166" s="123">
        <v>1.1803787146344525E-2</v>
      </c>
      <c r="L166" s="123">
        <v>1.1144718286135728E-2</v>
      </c>
      <c r="M166" s="123">
        <v>1.1880938691323497E-2</v>
      </c>
      <c r="N166" s="123">
        <v>1.1325189338253017E-2</v>
      </c>
      <c r="O166" s="123">
        <v>1.2466138058993739E-2</v>
      </c>
      <c r="P166" s="123">
        <v>1.9108557333131129E-2</v>
      </c>
      <c r="Q166" s="123">
        <v>1.1785186641750281E-2</v>
      </c>
      <c r="R166" s="123">
        <v>1.2377458720216252E-2</v>
      </c>
      <c r="S166" s="123">
        <v>1.184106976417483E-2</v>
      </c>
      <c r="T166" s="123">
        <v>1.101543953007536E-2</v>
      </c>
      <c r="U166" s="123">
        <v>1.0865991883399572E-2</v>
      </c>
      <c r="V166" s="123">
        <v>1.0752481488736376E-2</v>
      </c>
      <c r="W166" s="123">
        <v>1.2775515747680629E-2</v>
      </c>
      <c r="DA166" s="130" t="s">
        <v>3238</v>
      </c>
    </row>
    <row r="167" spans="1:105" ht="12" customHeight="1" x14ac:dyDescent="0.25">
      <c r="A167" s="97" t="s">
        <v>124</v>
      </c>
      <c r="B167" s="99">
        <v>0</v>
      </c>
      <c r="C167" s="99">
        <v>0</v>
      </c>
      <c r="D167" s="99">
        <v>2.4933480622659632</v>
      </c>
      <c r="E167" s="99">
        <v>2.9183510536061181</v>
      </c>
      <c r="F167" s="99">
        <v>2.3111386755786838</v>
      </c>
      <c r="G167" s="99">
        <v>2.8832588368104735</v>
      </c>
      <c r="H167" s="99">
        <v>2.6474292115998561</v>
      </c>
      <c r="I167" s="99">
        <v>2.8524174941741975</v>
      </c>
      <c r="J167" s="99">
        <v>2.6434882215352116</v>
      </c>
      <c r="K167" s="99">
        <v>2.7049943844703388</v>
      </c>
      <c r="L167" s="99">
        <v>2.5979921139966917</v>
      </c>
      <c r="M167" s="99">
        <v>2.7781093935614294</v>
      </c>
      <c r="N167" s="99">
        <v>2.4852929144115485</v>
      </c>
      <c r="O167" s="99">
        <v>2.6344832225478401</v>
      </c>
      <c r="P167" s="99">
        <v>3.7564091084081466</v>
      </c>
      <c r="Q167" s="99">
        <v>2.6955556646050809</v>
      </c>
      <c r="R167" s="99">
        <v>3.0880367645963198</v>
      </c>
      <c r="S167" s="99">
        <v>3.1789589842738559</v>
      </c>
      <c r="T167" s="99">
        <v>3.0707717963738381</v>
      </c>
      <c r="U167" s="99">
        <v>2.9950784906446906</v>
      </c>
      <c r="V167" s="99">
        <v>2.8663818744675815</v>
      </c>
      <c r="W167" s="99">
        <v>3.1844862374684255</v>
      </c>
      <c r="DA167" s="63" t="s">
        <v>3239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1.7075044235959684</v>
      </c>
      <c r="E168" s="99">
        <v>1.9163899936806501</v>
      </c>
      <c r="F168" s="99">
        <v>1.5279883723571279</v>
      </c>
      <c r="G168" s="99">
        <v>1.7383901685737675</v>
      </c>
      <c r="H168" s="99">
        <v>1.6565462479087674</v>
      </c>
      <c r="I168" s="99">
        <v>1.7570296134440844</v>
      </c>
      <c r="J168" s="99">
        <v>1.6149212301872482</v>
      </c>
      <c r="K168" s="99">
        <v>1.6671891109400738</v>
      </c>
      <c r="L168" s="99">
        <v>1.5596514425682741</v>
      </c>
      <c r="M168" s="99">
        <v>1.6453717014248768</v>
      </c>
      <c r="N168" s="99">
        <v>1.473121752071175</v>
      </c>
      <c r="O168" s="99">
        <v>1.6728695692372244</v>
      </c>
      <c r="P168" s="99">
        <v>2.3619299345457838</v>
      </c>
      <c r="Q168" s="99">
        <v>1.7601926849913494</v>
      </c>
      <c r="R168" s="99">
        <v>2.1487596002060845</v>
      </c>
      <c r="S168" s="99">
        <v>2.1675195656616184</v>
      </c>
      <c r="T168" s="99">
        <v>2.1862235964974754</v>
      </c>
      <c r="U168" s="99">
        <v>2.0883397973806437</v>
      </c>
      <c r="V168" s="99">
        <v>2.0546884541475614</v>
      </c>
      <c r="W168" s="99">
        <v>2.2098825789345975</v>
      </c>
      <c r="DA168" s="63" t="s">
        <v>3240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1.7075044235959684</v>
      </c>
      <c r="E169" s="102">
        <v>1.9163899936806501</v>
      </c>
      <c r="F169" s="102">
        <v>1.5279883723571279</v>
      </c>
      <c r="G169" s="102">
        <v>1.7383901685737675</v>
      </c>
      <c r="H169" s="102">
        <v>1.6565462479087674</v>
      </c>
      <c r="I169" s="102">
        <v>1.7570296134440844</v>
      </c>
      <c r="J169" s="102">
        <v>1.6149212301872482</v>
      </c>
      <c r="K169" s="102">
        <v>1.6671891109400738</v>
      </c>
      <c r="L169" s="102">
        <v>1.5596514425682741</v>
      </c>
      <c r="M169" s="102">
        <v>1.6453717014248768</v>
      </c>
      <c r="N169" s="102">
        <v>1.473121752071175</v>
      </c>
      <c r="O169" s="102">
        <v>1.6728695692372244</v>
      </c>
      <c r="P169" s="102">
        <v>2.3619299345457838</v>
      </c>
      <c r="Q169" s="102">
        <v>1.7601926849913494</v>
      </c>
      <c r="R169" s="102">
        <v>2.1487596002060845</v>
      </c>
      <c r="S169" s="102">
        <v>2.1675195656616184</v>
      </c>
      <c r="T169" s="102">
        <v>2.1862235964974754</v>
      </c>
      <c r="U169" s="102">
        <v>2.0883397973806437</v>
      </c>
      <c r="V169" s="102">
        <v>2.0546884541475614</v>
      </c>
      <c r="W169" s="102">
        <v>2.2098825789345975</v>
      </c>
      <c r="DA169" s="131" t="s">
        <v>3241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3242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3243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3244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3245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3246</v>
      </c>
    </row>
    <row r="175" spans="1:105" ht="12" customHeight="1" x14ac:dyDescent="0.25">
      <c r="A175" s="121" t="s">
        <v>54</v>
      </c>
      <c r="B175" s="123">
        <v>0</v>
      </c>
      <c r="C175" s="123">
        <v>0</v>
      </c>
      <c r="D175" s="123">
        <v>0</v>
      </c>
      <c r="E175" s="123">
        <v>0</v>
      </c>
      <c r="F175" s="123">
        <v>0</v>
      </c>
      <c r="G175" s="123">
        <v>0</v>
      </c>
      <c r="H175" s="123">
        <v>0</v>
      </c>
      <c r="I175" s="123">
        <v>0</v>
      </c>
      <c r="J175" s="123">
        <v>0</v>
      </c>
      <c r="K175" s="123">
        <v>0</v>
      </c>
      <c r="L175" s="123">
        <v>0</v>
      </c>
      <c r="M175" s="123">
        <v>0</v>
      </c>
      <c r="N175" s="123">
        <v>0</v>
      </c>
      <c r="O175" s="123">
        <v>0</v>
      </c>
      <c r="P175" s="123">
        <v>0</v>
      </c>
      <c r="Q175" s="123">
        <v>0</v>
      </c>
      <c r="R175" s="123">
        <v>0</v>
      </c>
      <c r="S175" s="123">
        <v>0</v>
      </c>
      <c r="T175" s="123">
        <v>0</v>
      </c>
      <c r="U175" s="123">
        <v>0</v>
      </c>
      <c r="V175" s="123">
        <v>0</v>
      </c>
      <c r="W175" s="123">
        <v>0</v>
      </c>
      <c r="DA175" s="130" t="s">
        <v>3247</v>
      </c>
    </row>
    <row r="176" spans="1:105" ht="12" customHeight="1" x14ac:dyDescent="0.25">
      <c r="A176" s="97" t="s">
        <v>50</v>
      </c>
      <c r="B176" s="99">
        <v>0</v>
      </c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DA176" s="63" t="s">
        <v>3248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3249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3251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3252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3253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3254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3255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3256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3257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3258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3259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3260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3261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3262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3263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3264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3265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3266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3267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3268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3269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3270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0.28518043706646956</v>
      </c>
      <c r="E24" s="117">
        <f t="shared" si="7"/>
        <v>0.23928991048906428</v>
      </c>
      <c r="F24" s="117">
        <f t="shared" si="7"/>
        <v>0.13437546522283023</v>
      </c>
      <c r="G24" s="117">
        <f t="shared" si="7"/>
        <v>0.18472826074158979</v>
      </c>
      <c r="H24" s="117">
        <f t="shared" si="7"/>
        <v>9.1228737712084965E-2</v>
      </c>
      <c r="I24" s="117">
        <f t="shared" si="7"/>
        <v>9.9341172001708847E-2</v>
      </c>
      <c r="J24" s="117">
        <f t="shared" si="7"/>
        <v>4.2537533323839312E-2</v>
      </c>
      <c r="K24" s="117">
        <f t="shared" si="7"/>
        <v>1.6628008929264132E-3</v>
      </c>
      <c r="L24" s="117">
        <f t="shared" si="7"/>
        <v>0</v>
      </c>
      <c r="M24" s="117">
        <f t="shared" si="7"/>
        <v>0</v>
      </c>
      <c r="N24" s="117">
        <f t="shared" si="7"/>
        <v>5.6416814135518273E-2</v>
      </c>
      <c r="O24" s="117">
        <f t="shared" si="7"/>
        <v>0.10393834440178348</v>
      </c>
      <c r="P24" s="117">
        <f t="shared" si="7"/>
        <v>0.30761385493056143</v>
      </c>
      <c r="Q24" s="117">
        <f t="shared" si="7"/>
        <v>0</v>
      </c>
      <c r="R24" s="117">
        <f t="shared" ref="R24:V24" si="8">R25+R28+R30+R39</f>
        <v>3.2173292259486355E-2</v>
      </c>
      <c r="S24" s="117">
        <f t="shared" si="8"/>
        <v>5.3689154754007304E-2</v>
      </c>
      <c r="T24" s="117">
        <f t="shared" si="8"/>
        <v>0.1468626190010428</v>
      </c>
      <c r="U24" s="117">
        <f t="shared" si="8"/>
        <v>0.11197751610758445</v>
      </c>
      <c r="V24" s="117">
        <f t="shared" si="8"/>
        <v>8.6266923888838234E-2</v>
      </c>
      <c r="W24" s="117">
        <f t="shared" ref="W24" si="9">W25+W28+W30+W39</f>
        <v>2.4124443559865396E-2</v>
      </c>
      <c r="DA24" s="129" t="s">
        <v>3271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0.26741439596656996</v>
      </c>
      <c r="E25" s="122">
        <f t="shared" si="10"/>
        <v>0.22619054252029377</v>
      </c>
      <c r="F25" s="122">
        <f t="shared" si="10"/>
        <v>0.12457286692103627</v>
      </c>
      <c r="G25" s="122">
        <f t="shared" si="10"/>
        <v>0.1736400791173604</v>
      </c>
      <c r="H25" s="122">
        <f t="shared" si="10"/>
        <v>8.490598619365794E-2</v>
      </c>
      <c r="I25" s="122">
        <f t="shared" si="10"/>
        <v>9.3013679322165227E-2</v>
      </c>
      <c r="J25" s="122">
        <f t="shared" si="10"/>
        <v>3.9792607613669609E-2</v>
      </c>
      <c r="K25" s="122">
        <f t="shared" si="10"/>
        <v>1.5442568352364739E-3</v>
      </c>
      <c r="L25" s="122">
        <f t="shared" si="10"/>
        <v>0</v>
      </c>
      <c r="M25" s="122">
        <f t="shared" si="10"/>
        <v>0</v>
      </c>
      <c r="N25" s="122">
        <f t="shared" si="10"/>
        <v>5.2163847593645403E-2</v>
      </c>
      <c r="O25" s="122">
        <f t="shared" si="10"/>
        <v>9.4592711609812058E-2</v>
      </c>
      <c r="P25" s="122">
        <f t="shared" si="10"/>
        <v>0.28520132651411934</v>
      </c>
      <c r="Q25" s="122">
        <f t="shared" si="10"/>
        <v>0</v>
      </c>
      <c r="R25" s="122">
        <f t="shared" ref="R25:V25" si="11">SUM(R26:R27)</f>
        <v>2.846048379596032E-2</v>
      </c>
      <c r="S25" s="122">
        <f t="shared" si="11"/>
        <v>4.7736088825725359E-2</v>
      </c>
      <c r="T25" s="122">
        <f t="shared" si="11"/>
        <v>0.1288766496632788</v>
      </c>
      <c r="U25" s="122">
        <f t="shared" si="11"/>
        <v>9.802569976359711E-2</v>
      </c>
      <c r="V25" s="122">
        <f t="shared" si="11"/>
        <v>7.5569272740944576E-2</v>
      </c>
      <c r="W25" s="122">
        <f t="shared" ref="W25" si="12">SUM(W26:W27)</f>
        <v>2.0694911719225384E-2</v>
      </c>
      <c r="DA25" s="130" t="s">
        <v>3272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0.26403414357926086</v>
      </c>
      <c r="E26" s="98">
        <v>0.2233666479009003</v>
      </c>
      <c r="F26" s="98">
        <v>0.12304955920603079</v>
      </c>
      <c r="G26" s="98">
        <v>0.17151197357817846</v>
      </c>
      <c r="H26" s="98">
        <v>8.3883129837452677E-2</v>
      </c>
      <c r="I26" s="98">
        <v>9.1905010581188676E-2</v>
      </c>
      <c r="J26" s="98">
        <v>3.9319765497490888E-2</v>
      </c>
      <c r="K26" s="98">
        <v>1.5260299466227506E-3</v>
      </c>
      <c r="L26" s="98">
        <v>0</v>
      </c>
      <c r="M26" s="98">
        <v>0</v>
      </c>
      <c r="N26" s="98">
        <v>5.1532903569074313E-2</v>
      </c>
      <c r="O26" s="98">
        <v>9.3432104394193666E-2</v>
      </c>
      <c r="P26" s="98">
        <v>0.28160227917756586</v>
      </c>
      <c r="Q26" s="98">
        <v>0</v>
      </c>
      <c r="R26" s="98">
        <v>2.8085820010084524E-2</v>
      </c>
      <c r="S26" s="98">
        <v>4.7104706500258095E-2</v>
      </c>
      <c r="T26" s="98">
        <v>0.12716809967736065</v>
      </c>
      <c r="U26" s="98">
        <v>9.6722311473133413E-2</v>
      </c>
      <c r="V26" s="98">
        <v>7.457315660323692E-2</v>
      </c>
      <c r="W26" s="98">
        <v>2.0420189143370314E-2</v>
      </c>
      <c r="DA26" s="63" t="s">
        <v>3273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3.3802523873091256E-3</v>
      </c>
      <c r="E27" s="98">
        <v>2.8238946193934783E-3</v>
      </c>
      <c r="F27" s="98">
        <v>1.5233077150054745E-3</v>
      </c>
      <c r="G27" s="98">
        <v>2.1281055391819399E-3</v>
      </c>
      <c r="H27" s="98">
        <v>1.0228563562052673E-3</v>
      </c>
      <c r="I27" s="98">
        <v>1.1086687409765563E-3</v>
      </c>
      <c r="J27" s="98">
        <v>4.7284211617872187E-4</v>
      </c>
      <c r="K27" s="98">
        <v>1.8226888613723282E-5</v>
      </c>
      <c r="L27" s="98">
        <v>0</v>
      </c>
      <c r="M27" s="98">
        <v>0</v>
      </c>
      <c r="N27" s="98">
        <v>6.3094402457109194E-4</v>
      </c>
      <c r="O27" s="98">
        <v>1.1606072156183935E-3</v>
      </c>
      <c r="P27" s="98">
        <v>3.5990473365534654E-3</v>
      </c>
      <c r="Q27" s="98">
        <v>0</v>
      </c>
      <c r="R27" s="98">
        <v>3.7466378587579571E-4</v>
      </c>
      <c r="S27" s="98">
        <v>6.3138232546726229E-4</v>
      </c>
      <c r="T27" s="98">
        <v>1.7085499859181563E-3</v>
      </c>
      <c r="U27" s="98">
        <v>1.3033882904636962E-3</v>
      </c>
      <c r="V27" s="98">
        <v>9.9611613770765346E-4</v>
      </c>
      <c r="W27" s="98">
        <v>2.7472257585506971E-4</v>
      </c>
      <c r="DA27" s="63" t="s">
        <v>3274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1.0240756018476377E-5</v>
      </c>
      <c r="H28" s="122">
        <f t="shared" si="13"/>
        <v>1.010729745284026E-5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8.8331403995780143E-6</v>
      </c>
      <c r="O28" s="122">
        <f t="shared" si="13"/>
        <v>8.6029431009305719E-6</v>
      </c>
      <c r="P28" s="122">
        <f t="shared" si="13"/>
        <v>2.5484758198397707E-5</v>
      </c>
      <c r="Q28" s="122">
        <f t="shared" si="13"/>
        <v>0</v>
      </c>
      <c r="R28" s="122">
        <f t="shared" si="13"/>
        <v>0</v>
      </c>
      <c r="S28" s="122">
        <f t="shared" si="13"/>
        <v>7.490859258570159E-6</v>
      </c>
      <c r="T28" s="122">
        <f t="shared" si="13"/>
        <v>7.7814404842969872E-6</v>
      </c>
      <c r="U28" s="122">
        <f t="shared" si="13"/>
        <v>7.4954271859217888E-6</v>
      </c>
      <c r="V28" s="122">
        <f t="shared" si="13"/>
        <v>1.4591145618143669E-5</v>
      </c>
      <c r="W28" s="122">
        <f t="shared" si="13"/>
        <v>0</v>
      </c>
      <c r="DA28" s="130" t="s">
        <v>3275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1.0240756018476377E-5</v>
      </c>
      <c r="H29" s="98">
        <v>1.010729745284026E-5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8.8331403995780143E-6</v>
      </c>
      <c r="O29" s="98">
        <v>8.6029431009305719E-6</v>
      </c>
      <c r="P29" s="98">
        <v>2.5484758198397707E-5</v>
      </c>
      <c r="Q29" s="98">
        <v>0</v>
      </c>
      <c r="R29" s="98">
        <v>0</v>
      </c>
      <c r="S29" s="98">
        <v>7.490859258570159E-6</v>
      </c>
      <c r="T29" s="98">
        <v>7.7814404842969872E-6</v>
      </c>
      <c r="U29" s="98">
        <v>7.4954271859217888E-6</v>
      </c>
      <c r="V29" s="98">
        <v>1.4591145618143669E-5</v>
      </c>
      <c r="W29" s="98">
        <v>0</v>
      </c>
      <c r="DA29" s="63" t="s">
        <v>3276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1.5601949810412458E-2</v>
      </c>
      <c r="E30" s="122">
        <v>1.1465623723250093E-2</v>
      </c>
      <c r="F30" s="122">
        <v>8.5418238806754341E-3</v>
      </c>
      <c r="G30" s="122">
        <v>9.6339521588129275E-3</v>
      </c>
      <c r="H30" s="122">
        <v>5.4826507661503094E-3</v>
      </c>
      <c r="I30" s="122">
        <v>5.4553635614168882E-3</v>
      </c>
      <c r="J30" s="122">
        <v>2.3669996598697407E-3</v>
      </c>
      <c r="K30" s="122">
        <v>1.0190074890540908E-4</v>
      </c>
      <c r="L30" s="122">
        <v>0</v>
      </c>
      <c r="M30" s="122">
        <v>0</v>
      </c>
      <c r="N30" s="122">
        <v>3.5847218321444431E-3</v>
      </c>
      <c r="O30" s="122">
        <v>7.8542726564070683E-3</v>
      </c>
      <c r="P30" s="122">
        <v>1.8774465494530729E-2</v>
      </c>
      <c r="Q30" s="122">
        <v>0</v>
      </c>
      <c r="R30" s="122">
        <v>3.1442264780738244E-3</v>
      </c>
      <c r="S30" s="122">
        <v>4.913030747809956E-3</v>
      </c>
      <c r="T30" s="122">
        <v>1.4876299513116387E-2</v>
      </c>
      <c r="U30" s="122">
        <v>1.1504299594774923E-2</v>
      </c>
      <c r="V30" s="122">
        <v>8.7341181867782273E-3</v>
      </c>
      <c r="W30" s="122">
        <v>2.8360196450161789E-3</v>
      </c>
      <c r="DA30" s="130" t="s">
        <v>3277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8.9149338317674653E-5</v>
      </c>
      <c r="E31" s="98">
        <v>1.0377823100457041E-4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1.1971641025125617E-4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3278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3279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3280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3281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1.3826848612278831E-2</v>
      </c>
      <c r="E35" s="101">
        <v>1.0479255276130075E-2</v>
      </c>
      <c r="F35" s="101">
        <v>7.9179764196312449E-3</v>
      </c>
      <c r="G35" s="101">
        <v>8.7313552355290144E-3</v>
      </c>
      <c r="H35" s="101">
        <v>5.0198717016233683E-3</v>
      </c>
      <c r="I35" s="101">
        <v>3.2675229122810828E-3</v>
      </c>
      <c r="J35" s="101">
        <v>1.9466130699019248E-3</v>
      </c>
      <c r="K35" s="101">
        <v>1.0190074890540908E-4</v>
      </c>
      <c r="L35" s="101">
        <v>0</v>
      </c>
      <c r="M35" s="101">
        <v>0</v>
      </c>
      <c r="N35" s="101">
        <v>3.1465860182797929E-3</v>
      </c>
      <c r="O35" s="101">
        <v>6.9057911621859458E-3</v>
      </c>
      <c r="P35" s="101">
        <v>1.5764770584853635E-2</v>
      </c>
      <c r="Q35" s="101">
        <v>0</v>
      </c>
      <c r="R35" s="101">
        <v>2.8215873939798791E-3</v>
      </c>
      <c r="S35" s="101">
        <v>4.4201950208835545E-3</v>
      </c>
      <c r="T35" s="101">
        <v>1.3311289532086767E-2</v>
      </c>
      <c r="U35" s="101">
        <v>1.0283905257099123E-2</v>
      </c>
      <c r="V35" s="101">
        <v>7.6711982621277966E-3</v>
      </c>
      <c r="W35" s="101">
        <v>2.5259155989791624E-3</v>
      </c>
      <c r="DA35" s="131" t="s">
        <v>3282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1.685951859815953E-3</v>
      </c>
      <c r="E36" s="104">
        <v>8.8259021611544839E-4</v>
      </c>
      <c r="F36" s="104">
        <v>6.2384746104418999E-4</v>
      </c>
      <c r="G36" s="104">
        <v>9.0259692328391295E-4</v>
      </c>
      <c r="H36" s="104">
        <v>4.6277906452694078E-4</v>
      </c>
      <c r="I36" s="104">
        <v>2.1878406491358058E-3</v>
      </c>
      <c r="J36" s="104">
        <v>4.2038658996781594E-4</v>
      </c>
      <c r="K36" s="104">
        <v>0</v>
      </c>
      <c r="L36" s="104">
        <v>0</v>
      </c>
      <c r="M36" s="104">
        <v>0</v>
      </c>
      <c r="N36" s="104">
        <v>4.3813581386465024E-4</v>
      </c>
      <c r="O36" s="104">
        <v>9.4848149422112273E-4</v>
      </c>
      <c r="P36" s="104">
        <v>2.8899784994258384E-3</v>
      </c>
      <c r="Q36" s="104">
        <v>0</v>
      </c>
      <c r="R36" s="104">
        <v>3.2263908409394529E-4</v>
      </c>
      <c r="S36" s="104">
        <v>4.9283572692640151E-4</v>
      </c>
      <c r="T36" s="104">
        <v>1.5650099810296189E-3</v>
      </c>
      <c r="U36" s="104">
        <v>1.2203943376758002E-3</v>
      </c>
      <c r="V36" s="104">
        <v>1.0629199246504303E-3</v>
      </c>
      <c r="W36" s="104">
        <v>3.101040460370165E-4</v>
      </c>
      <c r="DA36" s="132" t="s">
        <v>3283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1.3040296927986149E-3</v>
      </c>
      <c r="E37" s="98">
        <v>6.615268820706244E-4</v>
      </c>
      <c r="F37" s="98">
        <v>4.6924563093769914E-4</v>
      </c>
      <c r="G37" s="98">
        <v>6.3399370908350438E-4</v>
      </c>
      <c r="H37" s="98">
        <v>3.3346007637529671E-4</v>
      </c>
      <c r="I37" s="98">
        <v>1.5596047918083973E-3</v>
      </c>
      <c r="J37" s="98">
        <v>2.9719141176428958E-4</v>
      </c>
      <c r="K37" s="98">
        <v>0</v>
      </c>
      <c r="L37" s="98">
        <v>0</v>
      </c>
      <c r="M37" s="98">
        <v>0</v>
      </c>
      <c r="N37" s="98">
        <v>2.9679764962150195E-4</v>
      </c>
      <c r="O37" s="98">
        <v>6.6444486683730434E-4</v>
      </c>
      <c r="P37" s="98">
        <v>2.0134980259337645E-3</v>
      </c>
      <c r="Q37" s="98">
        <v>0</v>
      </c>
      <c r="R37" s="98">
        <v>2.3863988218182985E-4</v>
      </c>
      <c r="S37" s="98">
        <v>3.5486695465130382E-4</v>
      </c>
      <c r="T37" s="98">
        <v>1.159448671385004E-3</v>
      </c>
      <c r="U37" s="98">
        <v>9.0557176371924071E-4</v>
      </c>
      <c r="V37" s="98">
        <v>7.8263725024033798E-4</v>
      </c>
      <c r="W37" s="98">
        <v>2.3629019742731449E-4</v>
      </c>
      <c r="DA37" s="63" t="s">
        <v>3284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3.819221670173382E-4</v>
      </c>
      <c r="E38" s="98">
        <v>2.2106333404482402E-4</v>
      </c>
      <c r="F38" s="98">
        <v>1.5460183010649088E-4</v>
      </c>
      <c r="G38" s="98">
        <v>2.6860321420040862E-4</v>
      </c>
      <c r="H38" s="98">
        <v>1.2931898815164407E-4</v>
      </c>
      <c r="I38" s="98">
        <v>6.2823585732740838E-4</v>
      </c>
      <c r="J38" s="98">
        <v>1.2319517820352633E-4</v>
      </c>
      <c r="K38" s="98">
        <v>0</v>
      </c>
      <c r="L38" s="98">
        <v>0</v>
      </c>
      <c r="M38" s="98">
        <v>0</v>
      </c>
      <c r="N38" s="98">
        <v>1.4133816424314826E-4</v>
      </c>
      <c r="O38" s="98">
        <v>2.8403662738381839E-4</v>
      </c>
      <c r="P38" s="98">
        <v>8.764804734920739E-4</v>
      </c>
      <c r="Q38" s="98">
        <v>0</v>
      </c>
      <c r="R38" s="98">
        <v>8.3999201912115425E-5</v>
      </c>
      <c r="S38" s="98">
        <v>1.3796877227509764E-4</v>
      </c>
      <c r="T38" s="98">
        <v>4.0556130964461494E-4</v>
      </c>
      <c r="U38" s="98">
        <v>3.1482257395655939E-4</v>
      </c>
      <c r="V38" s="98">
        <v>2.802826744100922E-4</v>
      </c>
      <c r="W38" s="98">
        <v>7.3813848609701992E-5</v>
      </c>
      <c r="DA38" s="63" t="s">
        <v>3285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2.1640912894871408E-3</v>
      </c>
      <c r="E39" s="122">
        <v>1.6337442455204192E-3</v>
      </c>
      <c r="F39" s="122">
        <v>1.2607744211185152E-3</v>
      </c>
      <c r="G39" s="122">
        <v>1.4439887093979991E-3</v>
      </c>
      <c r="H39" s="122">
        <v>8.2999345482387551E-4</v>
      </c>
      <c r="I39" s="122">
        <v>8.7212911812672436E-4</v>
      </c>
      <c r="J39" s="122">
        <v>3.7792605029996049E-4</v>
      </c>
      <c r="K39" s="122">
        <v>1.6643308784530263E-5</v>
      </c>
      <c r="L39" s="122">
        <v>0</v>
      </c>
      <c r="M39" s="122">
        <v>0</v>
      </c>
      <c r="N39" s="122">
        <v>6.5941156932884637E-4</v>
      </c>
      <c r="O39" s="122">
        <v>1.4827571924634331E-3</v>
      </c>
      <c r="P39" s="122">
        <v>3.6125781637129577E-3</v>
      </c>
      <c r="Q39" s="122">
        <v>0</v>
      </c>
      <c r="R39" s="122">
        <v>5.6858198545221383E-4</v>
      </c>
      <c r="S39" s="122">
        <v>1.0325443212134122E-3</v>
      </c>
      <c r="T39" s="122">
        <v>3.1018883841633094E-3</v>
      </c>
      <c r="U39" s="122">
        <v>2.4400213220265019E-3</v>
      </c>
      <c r="V39" s="122">
        <v>1.9489418154972882E-3</v>
      </c>
      <c r="W39" s="122">
        <v>5.9351219562383563E-4</v>
      </c>
      <c r="DA39" s="130" t="s">
        <v>3286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3287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2.1640912894871408E-3</v>
      </c>
      <c r="E41" s="33">
        <v>1.6337442455204192E-3</v>
      </c>
      <c r="F41" s="33">
        <v>1.2607744211185152E-3</v>
      </c>
      <c r="G41" s="33">
        <v>1.4439887093979991E-3</v>
      </c>
      <c r="H41" s="33">
        <v>8.2999345482387551E-4</v>
      </c>
      <c r="I41" s="33">
        <v>8.7212911812672436E-4</v>
      </c>
      <c r="J41" s="33">
        <v>3.7792605029996049E-4</v>
      </c>
      <c r="K41" s="33">
        <v>1.6643308784530263E-5</v>
      </c>
      <c r="L41" s="33">
        <v>0</v>
      </c>
      <c r="M41" s="33">
        <v>0</v>
      </c>
      <c r="N41" s="33">
        <v>6.5941156932884637E-4</v>
      </c>
      <c r="O41" s="33">
        <v>1.4827571924634331E-3</v>
      </c>
      <c r="P41" s="33">
        <v>3.6125781637129577E-3</v>
      </c>
      <c r="Q41" s="33">
        <v>0</v>
      </c>
      <c r="R41" s="33">
        <v>5.6858198545221383E-4</v>
      </c>
      <c r="S41" s="33">
        <v>1.0325443212134122E-3</v>
      </c>
      <c r="T41" s="33">
        <v>3.1018883841633094E-3</v>
      </c>
      <c r="U41" s="33">
        <v>2.4400213220265019E-3</v>
      </c>
      <c r="V41" s="33">
        <v>1.9489418154972882E-3</v>
      </c>
      <c r="W41" s="33">
        <v>5.9351219562383563E-4</v>
      </c>
      <c r="DA41" s="60" t="s">
        <v>3288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3.0731435747564282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8.1379931795536269</v>
      </c>
      <c r="H43" s="117">
        <f t="shared" si="14"/>
        <v>3.8453947250536705E-2</v>
      </c>
      <c r="I43" s="117">
        <f t="shared" si="14"/>
        <v>2.4513977045149051</v>
      </c>
      <c r="J43" s="117">
        <f t="shared" si="14"/>
        <v>4.3927801684384662E-2</v>
      </c>
      <c r="K43" s="117">
        <f t="shared" si="14"/>
        <v>4.4004698472647474</v>
      </c>
      <c r="L43" s="117">
        <f t="shared" si="14"/>
        <v>3.8636895239955269</v>
      </c>
      <c r="M43" s="117">
        <f t="shared" si="14"/>
        <v>8.6349672574017298</v>
      </c>
      <c r="N43" s="117">
        <f t="shared" si="14"/>
        <v>13.552541880067395</v>
      </c>
      <c r="O43" s="117">
        <f t="shared" si="14"/>
        <v>19.405892752633701</v>
      </c>
      <c r="P43" s="117">
        <f t="shared" si="14"/>
        <v>2.2067038999368722</v>
      </c>
      <c r="Q43" s="117">
        <f t="shared" si="14"/>
        <v>0.46149690728415804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0.49928112109642137</v>
      </c>
      <c r="U43" s="117">
        <f t="shared" si="15"/>
        <v>3.6455681056089437</v>
      </c>
      <c r="V43" s="117">
        <f t="shared" si="15"/>
        <v>5.9637910594558301</v>
      </c>
      <c r="W43" s="117">
        <f t="shared" ref="W43" si="16">W44+W47+W49+W58</f>
        <v>4.583643299371249</v>
      </c>
      <c r="DA43" s="129" t="s">
        <v>3289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2.8696863122482421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7.591738056511657</v>
      </c>
      <c r="H44" s="122">
        <f t="shared" si="17"/>
        <v>3.5984621903954322E-2</v>
      </c>
      <c r="I44" s="122">
        <f t="shared" si="17"/>
        <v>2.264597462518732</v>
      </c>
      <c r="J44" s="122">
        <f t="shared" si="17"/>
        <v>4.0653982584621162E-2</v>
      </c>
      <c r="K44" s="122">
        <f t="shared" si="17"/>
        <v>4.0587241042749431</v>
      </c>
      <c r="L44" s="122">
        <f t="shared" si="17"/>
        <v>3.6069780220255274</v>
      </c>
      <c r="M44" s="122">
        <f t="shared" si="17"/>
        <v>7.9872028154979482</v>
      </c>
      <c r="N44" s="122">
        <f t="shared" si="17"/>
        <v>12.574848806853495</v>
      </c>
      <c r="O44" s="122">
        <f t="shared" si="17"/>
        <v>17.849825834736983</v>
      </c>
      <c r="P44" s="122">
        <f t="shared" si="17"/>
        <v>2.0115066996155107</v>
      </c>
      <c r="Q44" s="122">
        <f t="shared" si="17"/>
        <v>0.4169494879477616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0.44005833539940958</v>
      </c>
      <c r="U44" s="122">
        <f t="shared" si="18"/>
        <v>3.1865012670301605</v>
      </c>
      <c r="V44" s="122">
        <f t="shared" si="18"/>
        <v>5.2050723581787048</v>
      </c>
      <c r="W44" s="122">
        <f t="shared" ref="W44" si="19">SUM(W45:W46)</f>
        <v>4.0042690661390852</v>
      </c>
      <c r="DA44" s="130" t="s">
        <v>3290</v>
      </c>
    </row>
    <row r="45" spans="1:105" ht="12" customHeight="1" x14ac:dyDescent="0.25">
      <c r="A45" s="97" t="s">
        <v>216</v>
      </c>
      <c r="B45" s="98"/>
      <c r="C45" s="98">
        <v>2.8367744727198807</v>
      </c>
      <c r="D45" s="98">
        <v>0</v>
      </c>
      <c r="E45" s="98">
        <v>0</v>
      </c>
      <c r="F45" s="98">
        <v>0</v>
      </c>
      <c r="G45" s="98">
        <v>7.5086526896241228</v>
      </c>
      <c r="H45" s="98">
        <v>3.5597468775875246E-2</v>
      </c>
      <c r="I45" s="98">
        <v>2.2404877419041354</v>
      </c>
      <c r="J45" s="98">
        <v>4.0222432882183079E-2</v>
      </c>
      <c r="K45" s="98">
        <v>4.0159213779221643</v>
      </c>
      <c r="L45" s="98">
        <v>3.5686622912171146</v>
      </c>
      <c r="M45" s="98">
        <v>7.9027015490466663</v>
      </c>
      <c r="N45" s="98">
        <v>12.438788417202142</v>
      </c>
      <c r="O45" s="98">
        <v>17.653755662343634</v>
      </c>
      <c r="P45" s="98">
        <v>1.9887618845952768</v>
      </c>
      <c r="Q45" s="98">
        <v>0.4120968815392948</v>
      </c>
      <c r="R45" s="98">
        <v>0</v>
      </c>
      <c r="S45" s="98">
        <v>0</v>
      </c>
      <c r="T45" s="98">
        <v>0.434823043105243</v>
      </c>
      <c r="U45" s="98">
        <v>3.1484742548886286</v>
      </c>
      <c r="V45" s="98">
        <v>5.1434892447346607</v>
      </c>
      <c r="W45" s="98">
        <v>3.9565591751243985</v>
      </c>
      <c r="DA45" s="63" t="s">
        <v>3291</v>
      </c>
    </row>
    <row r="46" spans="1:105" ht="12" customHeight="1" x14ac:dyDescent="0.25">
      <c r="A46" s="97" t="s">
        <v>53</v>
      </c>
      <c r="B46" s="98"/>
      <c r="C46" s="98">
        <v>3.2911839528361478E-2</v>
      </c>
      <c r="D46" s="98">
        <v>0</v>
      </c>
      <c r="E46" s="98">
        <v>0</v>
      </c>
      <c r="F46" s="98">
        <v>0</v>
      </c>
      <c r="G46" s="98">
        <v>8.3085366887534262E-2</v>
      </c>
      <c r="H46" s="98">
        <v>3.871531280790742E-4</v>
      </c>
      <c r="I46" s="98">
        <v>2.4109720614596611E-2</v>
      </c>
      <c r="J46" s="98">
        <v>4.3154970243808376E-4</v>
      </c>
      <c r="K46" s="98">
        <v>4.2802726352778576E-2</v>
      </c>
      <c r="L46" s="98">
        <v>3.8315730808412864E-2</v>
      </c>
      <c r="M46" s="98">
        <v>8.4501266451281684E-2</v>
      </c>
      <c r="N46" s="98">
        <v>0.13606038965135381</v>
      </c>
      <c r="O46" s="98">
        <v>0.19607017239334659</v>
      </c>
      <c r="P46" s="98">
        <v>2.274481502023384E-2</v>
      </c>
      <c r="Q46" s="98">
        <v>4.8526064084668001E-3</v>
      </c>
      <c r="R46" s="98">
        <v>0</v>
      </c>
      <c r="S46" s="98">
        <v>0</v>
      </c>
      <c r="T46" s="98">
        <v>5.2352922941665807E-3</v>
      </c>
      <c r="U46" s="98">
        <v>3.802701214153173E-2</v>
      </c>
      <c r="V46" s="98">
        <v>6.1583113444043693E-2</v>
      </c>
      <c r="W46" s="98">
        <v>4.7709891014686569E-2</v>
      </c>
      <c r="DA46" s="63" t="s">
        <v>3292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4.416156621596379E-5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2.7650041249886222E-4</v>
      </c>
      <c r="H47" s="122">
        <f t="shared" si="20"/>
        <v>0</v>
      </c>
      <c r="I47" s="122">
        <f t="shared" si="20"/>
        <v>1.0978218499659811E-4</v>
      </c>
      <c r="J47" s="122">
        <f t="shared" si="20"/>
        <v>0</v>
      </c>
      <c r="K47" s="122">
        <f t="shared" si="20"/>
        <v>1.4044013735570174E-4</v>
      </c>
      <c r="L47" s="122">
        <f t="shared" si="20"/>
        <v>3.0350767736853686E-4</v>
      </c>
      <c r="M47" s="122">
        <f t="shared" si="20"/>
        <v>4.8364138545136038E-4</v>
      </c>
      <c r="N47" s="122">
        <f t="shared" si="20"/>
        <v>1.1218088307464076E-3</v>
      </c>
      <c r="O47" s="122">
        <f t="shared" si="20"/>
        <v>8.775001962949185E-4</v>
      </c>
      <c r="P47" s="122">
        <f t="shared" si="20"/>
        <v>2.208679043861135E-4</v>
      </c>
      <c r="Q47" s="122">
        <f t="shared" si="20"/>
        <v>2.3372570296625109E-5</v>
      </c>
      <c r="R47" s="122">
        <f t="shared" si="20"/>
        <v>0</v>
      </c>
      <c r="S47" s="122">
        <f t="shared" si="20"/>
        <v>0</v>
      </c>
      <c r="T47" s="122">
        <f t="shared" si="20"/>
        <v>2.3344321452890963E-5</v>
      </c>
      <c r="U47" s="122">
        <f t="shared" si="20"/>
        <v>2.9981708743687156E-4</v>
      </c>
      <c r="V47" s="122">
        <f t="shared" si="20"/>
        <v>9.7031118360655397E-4</v>
      </c>
      <c r="W47" s="122">
        <f t="shared" si="20"/>
        <v>1.6516138860585468E-4</v>
      </c>
      <c r="DA47" s="130" t="s">
        <v>3293</v>
      </c>
    </row>
    <row r="48" spans="1:105" ht="12" customHeight="1" x14ac:dyDescent="0.25">
      <c r="A48" s="97" t="s">
        <v>53</v>
      </c>
      <c r="B48" s="98"/>
      <c r="C48" s="98">
        <v>4.416156621596379E-5</v>
      </c>
      <c r="D48" s="98">
        <v>0</v>
      </c>
      <c r="E48" s="98">
        <v>0</v>
      </c>
      <c r="F48" s="98">
        <v>0</v>
      </c>
      <c r="G48" s="98">
        <v>2.7650041249886222E-4</v>
      </c>
      <c r="H48" s="98">
        <v>0</v>
      </c>
      <c r="I48" s="98">
        <v>1.0978218499659811E-4</v>
      </c>
      <c r="J48" s="98">
        <v>0</v>
      </c>
      <c r="K48" s="98">
        <v>1.4044013735570174E-4</v>
      </c>
      <c r="L48" s="98">
        <v>3.0350767736853686E-4</v>
      </c>
      <c r="M48" s="98">
        <v>4.8364138545136038E-4</v>
      </c>
      <c r="N48" s="98">
        <v>1.1218088307464076E-3</v>
      </c>
      <c r="O48" s="98">
        <v>8.775001962949185E-4</v>
      </c>
      <c r="P48" s="98">
        <v>2.208679043861135E-4</v>
      </c>
      <c r="Q48" s="98">
        <v>2.3372570296625109E-5</v>
      </c>
      <c r="R48" s="98">
        <v>0</v>
      </c>
      <c r="S48" s="98">
        <v>0</v>
      </c>
      <c r="T48" s="98">
        <v>2.3344321452890963E-5</v>
      </c>
      <c r="U48" s="98">
        <v>2.9981708743687156E-4</v>
      </c>
      <c r="V48" s="98">
        <v>9.7031118360655397E-4</v>
      </c>
      <c r="W48" s="98">
        <v>1.6516138860585468E-4</v>
      </c>
      <c r="DA48" s="63" t="s">
        <v>3294</v>
      </c>
    </row>
    <row r="49" spans="1:105" ht="12" customHeight="1" x14ac:dyDescent="0.25">
      <c r="A49" s="121" t="s">
        <v>55</v>
      </c>
      <c r="B49" s="122"/>
      <c r="C49" s="122">
        <v>0.18286360063973084</v>
      </c>
      <c r="D49" s="122">
        <v>0</v>
      </c>
      <c r="E49" s="122">
        <v>0</v>
      </c>
      <c r="F49" s="122">
        <v>0</v>
      </c>
      <c r="G49" s="122">
        <v>0.49206971081194711</v>
      </c>
      <c r="H49" s="122">
        <v>2.1500970947270397E-3</v>
      </c>
      <c r="I49" s="122">
        <v>0.1651567990399751</v>
      </c>
      <c r="J49" s="122">
        <v>2.9110100914755406E-3</v>
      </c>
      <c r="K49" s="122">
        <v>0.3021773043418961</v>
      </c>
      <c r="L49" s="122">
        <v>0.2196733562616964</v>
      </c>
      <c r="M49" s="122">
        <v>0.56006589901651782</v>
      </c>
      <c r="N49" s="122">
        <v>0.84291220267780331</v>
      </c>
      <c r="O49" s="122">
        <v>1.3414118976140361</v>
      </c>
      <c r="P49" s="122">
        <v>0.16627420041297045</v>
      </c>
      <c r="Q49" s="122">
        <v>3.7850387003648227E-2</v>
      </c>
      <c r="R49" s="122">
        <v>0</v>
      </c>
      <c r="S49" s="122">
        <v>0</v>
      </c>
      <c r="T49" s="122">
        <v>4.8937554991860706E-2</v>
      </c>
      <c r="U49" s="122">
        <v>0.378959909005819</v>
      </c>
      <c r="V49" s="122">
        <v>0.62836158227174022</v>
      </c>
      <c r="W49" s="122">
        <v>0.4757325032757565</v>
      </c>
      <c r="DA49" s="130" t="s">
        <v>3295</v>
      </c>
    </row>
    <row r="50" spans="1:105" ht="12" customHeight="1" x14ac:dyDescent="0.25">
      <c r="A50" s="97" t="s">
        <v>138</v>
      </c>
      <c r="B50" s="98"/>
      <c r="C50" s="98">
        <v>0.14408752600814809</v>
      </c>
      <c r="D50" s="98">
        <v>0</v>
      </c>
      <c r="E50" s="98">
        <v>0</v>
      </c>
      <c r="F50" s="98">
        <v>0</v>
      </c>
      <c r="G50" s="98">
        <v>0.4244605809538386</v>
      </c>
      <c r="H50" s="98">
        <v>2.5609297474660572E-4</v>
      </c>
      <c r="I50" s="98">
        <v>0.15552024004032161</v>
      </c>
      <c r="J50" s="98">
        <v>2.9110100914755406E-3</v>
      </c>
      <c r="K50" s="98">
        <v>0.3021773043418961</v>
      </c>
      <c r="L50" s="98">
        <v>0.21649773824831861</v>
      </c>
      <c r="M50" s="98">
        <v>0.53969379252180016</v>
      </c>
      <c r="N50" s="98">
        <v>0.81675046380458283</v>
      </c>
      <c r="O50" s="98">
        <v>1.2933115668685982</v>
      </c>
      <c r="P50" s="98">
        <v>0.13328385114672262</v>
      </c>
      <c r="Q50" s="98">
        <v>2.8494806812739189E-2</v>
      </c>
      <c r="R50" s="98">
        <v>0</v>
      </c>
      <c r="S50" s="98">
        <v>0</v>
      </c>
      <c r="T50" s="98">
        <v>1.8169688119960302E-2</v>
      </c>
      <c r="U50" s="98">
        <v>7.2501143348702127E-2</v>
      </c>
      <c r="V50" s="98">
        <v>0.25819989534128157</v>
      </c>
      <c r="W50" s="98">
        <v>6.0200372530572845E-2</v>
      </c>
      <c r="DA50" s="63" t="s">
        <v>3296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1.7046084357688303E-3</v>
      </c>
      <c r="H51" s="98">
        <v>0</v>
      </c>
      <c r="I51" s="98">
        <v>4.0374777740895002E-4</v>
      </c>
      <c r="J51" s="98">
        <v>0</v>
      </c>
      <c r="K51" s="98">
        <v>0</v>
      </c>
      <c r="L51" s="98">
        <v>0</v>
      </c>
      <c r="M51" s="98">
        <v>3.7792026063885947E-4</v>
      </c>
      <c r="N51" s="98">
        <v>1.433070311311396E-3</v>
      </c>
      <c r="O51" s="98">
        <v>1.6090578909635661E-3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1.1709971703194435E-3</v>
      </c>
      <c r="W51" s="98">
        <v>0</v>
      </c>
      <c r="DA51" s="63" t="s">
        <v>3297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1.2696961253176721E-3</v>
      </c>
      <c r="H52" s="101">
        <v>0</v>
      </c>
      <c r="I52" s="101">
        <v>3.0406450916061742E-4</v>
      </c>
      <c r="J52" s="101">
        <v>0</v>
      </c>
      <c r="K52" s="101">
        <v>0</v>
      </c>
      <c r="L52" s="101">
        <v>0</v>
      </c>
      <c r="M52" s="101">
        <v>2.7256300143916793E-4</v>
      </c>
      <c r="N52" s="101">
        <v>1.0185684496708338E-3</v>
      </c>
      <c r="O52" s="101">
        <v>1.1692398033599485E-3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8.6841495377061194E-4</v>
      </c>
      <c r="W52" s="101">
        <v>0</v>
      </c>
      <c r="DA52" s="131" t="s">
        <v>3298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4.349123104511583E-4</v>
      </c>
      <c r="H53" s="104">
        <v>0</v>
      </c>
      <c r="I53" s="104">
        <v>9.9683268248332619E-5</v>
      </c>
      <c r="J53" s="104">
        <v>0</v>
      </c>
      <c r="K53" s="104">
        <v>0</v>
      </c>
      <c r="L53" s="104">
        <v>0</v>
      </c>
      <c r="M53" s="104">
        <v>1.0535725919969152E-4</v>
      </c>
      <c r="N53" s="104">
        <v>4.1450186164056218E-4</v>
      </c>
      <c r="O53" s="104">
        <v>4.3981808760361747E-4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3.0258221654883157E-4</v>
      </c>
      <c r="W53" s="104">
        <v>0</v>
      </c>
      <c r="DA53" s="132" t="s">
        <v>3299</v>
      </c>
    </row>
    <row r="54" spans="1:105" ht="12" customHeight="1" x14ac:dyDescent="0.25">
      <c r="A54" s="106" t="s">
        <v>122</v>
      </c>
      <c r="B54" s="101"/>
      <c r="C54" s="101">
        <v>3.5540517164594554E-2</v>
      </c>
      <c r="D54" s="101">
        <v>0</v>
      </c>
      <c r="E54" s="101">
        <v>0</v>
      </c>
      <c r="F54" s="101">
        <v>0</v>
      </c>
      <c r="G54" s="101">
        <v>5.985712203633746E-2</v>
      </c>
      <c r="H54" s="101">
        <v>1.7088924941696575E-3</v>
      </c>
      <c r="I54" s="101">
        <v>5.586410140351529E-3</v>
      </c>
      <c r="J54" s="101">
        <v>0</v>
      </c>
      <c r="K54" s="101">
        <v>0</v>
      </c>
      <c r="L54" s="101">
        <v>2.827467975691984E-3</v>
      </c>
      <c r="M54" s="101">
        <v>1.8031899132581901E-2</v>
      </c>
      <c r="N54" s="101">
        <v>2.1924599353175332E-2</v>
      </c>
      <c r="O54" s="101">
        <v>4.0895232038569894E-2</v>
      </c>
      <c r="P54" s="101">
        <v>2.7956193170473782E-2</v>
      </c>
      <c r="Q54" s="101">
        <v>7.8582389454114662E-3</v>
      </c>
      <c r="R54" s="101">
        <v>0</v>
      </c>
      <c r="S54" s="101">
        <v>0</v>
      </c>
      <c r="T54" s="101">
        <v>2.7637846909841168E-2</v>
      </c>
      <c r="U54" s="101">
        <v>0.27350811853987028</v>
      </c>
      <c r="V54" s="101">
        <v>0.32550760193353079</v>
      </c>
      <c r="W54" s="101">
        <v>0.3639514910876932</v>
      </c>
      <c r="DA54" s="131" t="s">
        <v>3300</v>
      </c>
    </row>
    <row r="55" spans="1:105" ht="12" customHeight="1" x14ac:dyDescent="0.25">
      <c r="A55" s="107" t="s">
        <v>121</v>
      </c>
      <c r="B55" s="104"/>
      <c r="C55" s="104">
        <v>3.2355574669881929E-3</v>
      </c>
      <c r="D55" s="104">
        <v>0</v>
      </c>
      <c r="E55" s="104">
        <v>0</v>
      </c>
      <c r="F55" s="104">
        <v>0</v>
      </c>
      <c r="G55" s="104">
        <v>6.0473993860022165E-3</v>
      </c>
      <c r="H55" s="104">
        <v>1.8511162581077626E-4</v>
      </c>
      <c r="I55" s="104">
        <v>3.6464010818930094E-3</v>
      </c>
      <c r="J55" s="104">
        <v>0</v>
      </c>
      <c r="K55" s="104">
        <v>0</v>
      </c>
      <c r="L55" s="104">
        <v>3.4815003768582991E-4</v>
      </c>
      <c r="M55" s="104">
        <v>1.9622871014968925E-3</v>
      </c>
      <c r="N55" s="104">
        <v>2.8040692087337618E-3</v>
      </c>
      <c r="O55" s="104">
        <v>5.5960408159046226E-3</v>
      </c>
      <c r="P55" s="104">
        <v>5.0341560957740403E-3</v>
      </c>
      <c r="Q55" s="104">
        <v>1.4973412454975736E-3</v>
      </c>
      <c r="R55" s="104">
        <v>0</v>
      </c>
      <c r="S55" s="104">
        <v>0</v>
      </c>
      <c r="T55" s="104">
        <v>3.1300199620592378E-3</v>
      </c>
      <c r="U55" s="104">
        <v>3.2950647117246601E-2</v>
      </c>
      <c r="V55" s="104">
        <v>4.3483087826608487E-2</v>
      </c>
      <c r="W55" s="104">
        <v>5.1580639657490421E-2</v>
      </c>
      <c r="DA55" s="132" t="s">
        <v>3301</v>
      </c>
    </row>
    <row r="56" spans="1:105" ht="12" customHeight="1" x14ac:dyDescent="0.25">
      <c r="A56" s="108" t="s">
        <v>53</v>
      </c>
      <c r="B56" s="98"/>
      <c r="C56" s="98">
        <v>2.5406228389860735E-3</v>
      </c>
      <c r="D56" s="98">
        <v>0</v>
      </c>
      <c r="E56" s="98">
        <v>0</v>
      </c>
      <c r="F56" s="98">
        <v>0</v>
      </c>
      <c r="G56" s="98">
        <v>4.2477578508594788E-3</v>
      </c>
      <c r="H56" s="98">
        <v>1.3338403055011865E-4</v>
      </c>
      <c r="I56" s="98">
        <v>2.599341319680662E-3</v>
      </c>
      <c r="J56" s="98">
        <v>0</v>
      </c>
      <c r="K56" s="98">
        <v>0</v>
      </c>
      <c r="L56" s="98">
        <v>2.4190800600616536E-4</v>
      </c>
      <c r="M56" s="98">
        <v>1.34185172952753E-3</v>
      </c>
      <c r="N56" s="98">
        <v>1.8995049575776127E-3</v>
      </c>
      <c r="O56" s="98">
        <v>3.9202247143400948E-3</v>
      </c>
      <c r="P56" s="98">
        <v>3.5073836580781703E-3</v>
      </c>
      <c r="Q56" s="98">
        <v>1.0712905529675478E-3</v>
      </c>
      <c r="R56" s="98">
        <v>0</v>
      </c>
      <c r="S56" s="98">
        <v>0</v>
      </c>
      <c r="T56" s="98">
        <v>2.318897342770008E-3</v>
      </c>
      <c r="U56" s="98">
        <v>2.4450437620419499E-2</v>
      </c>
      <c r="V56" s="98">
        <v>3.2016978418922905E-2</v>
      </c>
      <c r="W56" s="98">
        <v>3.9302936172076648E-2</v>
      </c>
      <c r="DA56" s="63" t="s">
        <v>3302</v>
      </c>
    </row>
    <row r="57" spans="1:105" ht="12" customHeight="1" x14ac:dyDescent="0.25">
      <c r="A57" s="108" t="s">
        <v>52</v>
      </c>
      <c r="B57" s="98"/>
      <c r="C57" s="98">
        <v>6.949346280021193E-4</v>
      </c>
      <c r="D57" s="98">
        <v>0</v>
      </c>
      <c r="E57" s="98">
        <v>0</v>
      </c>
      <c r="F57" s="98">
        <v>0</v>
      </c>
      <c r="G57" s="98">
        <v>1.7996415351427381E-3</v>
      </c>
      <c r="H57" s="98">
        <v>5.17275952606576E-5</v>
      </c>
      <c r="I57" s="98">
        <v>1.0470597622123474E-3</v>
      </c>
      <c r="J57" s="98">
        <v>0</v>
      </c>
      <c r="K57" s="98">
        <v>0</v>
      </c>
      <c r="L57" s="98">
        <v>1.0624203167966452E-4</v>
      </c>
      <c r="M57" s="98">
        <v>6.2043537196936234E-4</v>
      </c>
      <c r="N57" s="98">
        <v>9.04564251156149E-4</v>
      </c>
      <c r="O57" s="98">
        <v>1.6758161015645277E-3</v>
      </c>
      <c r="P57" s="98">
        <v>1.5267724376958702E-3</v>
      </c>
      <c r="Q57" s="98">
        <v>4.2605069253002581E-4</v>
      </c>
      <c r="R57" s="98">
        <v>0</v>
      </c>
      <c r="S57" s="98">
        <v>0</v>
      </c>
      <c r="T57" s="98">
        <v>8.1112261928922987E-4</v>
      </c>
      <c r="U57" s="98">
        <v>8.5002094968271037E-3</v>
      </c>
      <c r="V57" s="98">
        <v>1.1466109407685584E-2</v>
      </c>
      <c r="W57" s="98">
        <v>1.2277703485413771E-2</v>
      </c>
      <c r="DA57" s="63" t="s">
        <v>3303</v>
      </c>
    </row>
    <row r="58" spans="1:105" ht="12" customHeight="1" x14ac:dyDescent="0.25">
      <c r="A58" s="121" t="s">
        <v>54</v>
      </c>
      <c r="B58" s="122"/>
      <c r="C58" s="122">
        <v>2.0549500302239461E-2</v>
      </c>
      <c r="D58" s="122">
        <v>0</v>
      </c>
      <c r="E58" s="122">
        <v>0</v>
      </c>
      <c r="F58" s="122">
        <v>0</v>
      </c>
      <c r="G58" s="122">
        <v>5.3908911817525301E-2</v>
      </c>
      <c r="H58" s="122">
        <v>3.1922825185533668E-4</v>
      </c>
      <c r="I58" s="122">
        <v>2.1533660771201665E-2</v>
      </c>
      <c r="J58" s="122">
        <v>3.6280900828796207E-4</v>
      </c>
      <c r="K58" s="122">
        <v>3.9427998510552197E-2</v>
      </c>
      <c r="L58" s="122">
        <v>3.673463803093422E-2</v>
      </c>
      <c r="M58" s="122">
        <v>8.7214901501813338E-2</v>
      </c>
      <c r="N58" s="122">
        <v>0.13365906170534975</v>
      </c>
      <c r="O58" s="122">
        <v>0.21377752008638337</v>
      </c>
      <c r="P58" s="122">
        <v>2.8702132004005145E-2</v>
      </c>
      <c r="Q58" s="122">
        <v>6.6736597624516029E-3</v>
      </c>
      <c r="R58" s="122">
        <v>0</v>
      </c>
      <c r="S58" s="122">
        <v>0</v>
      </c>
      <c r="T58" s="122">
        <v>1.0261886383698165E-2</v>
      </c>
      <c r="U58" s="122">
        <v>7.9807112485527187E-2</v>
      </c>
      <c r="V58" s="122">
        <v>0.1293868078217788</v>
      </c>
      <c r="W58" s="122">
        <v>0.10347656856780181</v>
      </c>
      <c r="DA58" s="130" t="s">
        <v>3304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3305</v>
      </c>
    </row>
    <row r="60" spans="1:105" ht="12" customHeight="1" x14ac:dyDescent="0.25">
      <c r="A60" s="109" t="s">
        <v>120</v>
      </c>
      <c r="B60" s="33"/>
      <c r="C60" s="33">
        <v>2.0549500302239461E-2</v>
      </c>
      <c r="D60" s="33">
        <v>0</v>
      </c>
      <c r="E60" s="33">
        <v>0</v>
      </c>
      <c r="F60" s="33">
        <v>0</v>
      </c>
      <c r="G60" s="33">
        <v>5.3908911817525301E-2</v>
      </c>
      <c r="H60" s="33">
        <v>3.1922825185533668E-4</v>
      </c>
      <c r="I60" s="33">
        <v>2.1533660771201665E-2</v>
      </c>
      <c r="J60" s="33">
        <v>3.6280900828796207E-4</v>
      </c>
      <c r="K60" s="33">
        <v>3.9427998510552197E-2</v>
      </c>
      <c r="L60" s="33">
        <v>3.673463803093422E-2</v>
      </c>
      <c r="M60" s="33">
        <v>8.7214901501813338E-2</v>
      </c>
      <c r="N60" s="33">
        <v>0.13365906170534975</v>
      </c>
      <c r="O60" s="33">
        <v>0.21377752008638337</v>
      </c>
      <c r="P60" s="33">
        <v>2.8702132004005145E-2</v>
      </c>
      <c r="Q60" s="33">
        <v>6.6736597624516029E-3</v>
      </c>
      <c r="R60" s="33">
        <v>0</v>
      </c>
      <c r="S60" s="33">
        <v>0</v>
      </c>
      <c r="T60" s="33">
        <v>1.0261886383698165E-2</v>
      </c>
      <c r="U60" s="33">
        <v>7.9807112485527187E-2</v>
      </c>
      <c r="V60" s="33">
        <v>0.1293868078217788</v>
      </c>
      <c r="W60" s="33">
        <v>0.10347656856780181</v>
      </c>
      <c r="DA60" s="60" t="s">
        <v>3306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0.84660232763165966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0.33537102453952655</v>
      </c>
      <c r="I62" s="117">
        <f t="shared" si="21"/>
        <v>3.6198040941491767</v>
      </c>
      <c r="J62" s="117">
        <f t="shared" si="21"/>
        <v>15.17395836031319</v>
      </c>
      <c r="K62" s="117">
        <f t="shared" si="21"/>
        <v>10.193994516398314</v>
      </c>
      <c r="L62" s="117">
        <f t="shared" si="21"/>
        <v>0.74674349803698714</v>
      </c>
      <c r="M62" s="117">
        <f t="shared" si="21"/>
        <v>0</v>
      </c>
      <c r="N62" s="117">
        <f t="shared" si="21"/>
        <v>0</v>
      </c>
      <c r="O62" s="117">
        <f t="shared" si="21"/>
        <v>5.7216675362794574E-2</v>
      </c>
      <c r="P62" s="117">
        <f t="shared" si="21"/>
        <v>0.88406284781153288</v>
      </c>
      <c r="Q62" s="117">
        <f t="shared" si="21"/>
        <v>0.30523304870392781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6.2572558673050591E-4</v>
      </c>
      <c r="W62" s="117">
        <f t="shared" ref="W62" si="23">W63+W66+W68+W77</f>
        <v>0</v>
      </c>
      <c r="DA62" s="129" t="s">
        <v>3307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0.78528533737174677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0.30782482240960801</v>
      </c>
      <c r="I63" s="122">
        <f t="shared" si="24"/>
        <v>3.3254944278357752</v>
      </c>
      <c r="J63" s="122">
        <f t="shared" si="24"/>
        <v>14.020080402695621</v>
      </c>
      <c r="K63" s="122">
        <f t="shared" si="24"/>
        <v>9.393590616932574</v>
      </c>
      <c r="L63" s="122">
        <f t="shared" si="24"/>
        <v>0.69723463298309973</v>
      </c>
      <c r="M63" s="122">
        <f t="shared" si="24"/>
        <v>0</v>
      </c>
      <c r="N63" s="122">
        <f t="shared" si="24"/>
        <v>0</v>
      </c>
      <c r="O63" s="122">
        <f t="shared" si="24"/>
        <v>5.2392657289739408E-2</v>
      </c>
      <c r="P63" s="122">
        <f t="shared" si="24"/>
        <v>0.80119811143691444</v>
      </c>
      <c r="Q63" s="122">
        <f t="shared" si="24"/>
        <v>0.27356656100642807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5.3822114119740075E-4</v>
      </c>
      <c r="W63" s="122">
        <f t="shared" ref="W63" si="26">SUM(W64:W65)</f>
        <v>0</v>
      </c>
      <c r="DA63" s="130" t="s">
        <v>3308</v>
      </c>
    </row>
    <row r="64" spans="1:105" ht="12" customHeight="1" x14ac:dyDescent="0.25">
      <c r="A64" s="97" t="s">
        <v>217</v>
      </c>
      <c r="B64" s="98"/>
      <c r="C64" s="98">
        <v>0.77479495890364791</v>
      </c>
      <c r="D64" s="98">
        <v>0</v>
      </c>
      <c r="E64" s="98">
        <v>0</v>
      </c>
      <c r="F64" s="98">
        <v>0</v>
      </c>
      <c r="G64" s="98">
        <v>0</v>
      </c>
      <c r="H64" s="98">
        <v>0.30393672664647797</v>
      </c>
      <c r="I64" s="98">
        <v>3.2839038372102101</v>
      </c>
      <c r="J64" s="98">
        <v>13.845235530188017</v>
      </c>
      <c r="K64" s="98">
        <v>9.2772731095565195</v>
      </c>
      <c r="L64" s="98">
        <v>0.68854878456238244</v>
      </c>
      <c r="M64" s="98">
        <v>0</v>
      </c>
      <c r="N64" s="98">
        <v>0</v>
      </c>
      <c r="O64" s="98">
        <v>5.173967992598294E-2</v>
      </c>
      <c r="P64" s="98">
        <v>0.79110389155866745</v>
      </c>
      <c r="Q64" s="98">
        <v>0.27006669195273802</v>
      </c>
      <c r="R64" s="98">
        <v>0</v>
      </c>
      <c r="S64" s="98">
        <v>0</v>
      </c>
      <c r="T64" s="98">
        <v>0</v>
      </c>
      <c r="U64" s="98">
        <v>0</v>
      </c>
      <c r="V64" s="98">
        <v>5.3128238043561812E-4</v>
      </c>
      <c r="W64" s="98">
        <v>0</v>
      </c>
      <c r="DA64" s="63" t="s">
        <v>3309</v>
      </c>
    </row>
    <row r="65" spans="1:105" ht="12" customHeight="1" x14ac:dyDescent="0.25">
      <c r="A65" s="97" t="s">
        <v>53</v>
      </c>
      <c r="B65" s="98"/>
      <c r="C65" s="98">
        <v>1.0490378468098846E-2</v>
      </c>
      <c r="D65" s="98">
        <v>0</v>
      </c>
      <c r="E65" s="98">
        <v>0</v>
      </c>
      <c r="F65" s="98">
        <v>0</v>
      </c>
      <c r="G65" s="98">
        <v>0</v>
      </c>
      <c r="H65" s="98">
        <v>3.8880957631300217E-3</v>
      </c>
      <c r="I65" s="98">
        <v>4.1590590625565339E-2</v>
      </c>
      <c r="J65" s="98">
        <v>0.17484487250760472</v>
      </c>
      <c r="K65" s="98">
        <v>0.11631750737605409</v>
      </c>
      <c r="L65" s="98">
        <v>8.6858484207172678E-3</v>
      </c>
      <c r="M65" s="98">
        <v>0</v>
      </c>
      <c r="N65" s="98">
        <v>0</v>
      </c>
      <c r="O65" s="98">
        <v>6.5297736375646755E-4</v>
      </c>
      <c r="P65" s="98">
        <v>1.0094219878246942E-2</v>
      </c>
      <c r="Q65" s="98">
        <v>3.499869053690062E-3</v>
      </c>
      <c r="R65" s="98">
        <v>0</v>
      </c>
      <c r="S65" s="98">
        <v>0</v>
      </c>
      <c r="T65" s="98">
        <v>0</v>
      </c>
      <c r="U65" s="98">
        <v>0</v>
      </c>
      <c r="V65" s="98">
        <v>6.9387607617826464E-6</v>
      </c>
      <c r="W65" s="98">
        <v>0</v>
      </c>
      <c r="DA65" s="63" t="s">
        <v>3310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1.1040391553990948E-5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2.0214594905680521E-5</v>
      </c>
      <c r="I66" s="122">
        <f t="shared" si="27"/>
        <v>2.6946536317346811E-4</v>
      </c>
      <c r="J66" s="122">
        <f t="shared" si="27"/>
        <v>1.8576736323087272E-4</v>
      </c>
      <c r="K66" s="122">
        <f t="shared" si="27"/>
        <v>3.0094315147650378E-4</v>
      </c>
      <c r="L66" s="122">
        <f t="shared" si="27"/>
        <v>5.0584612894756149E-5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1.0193903279359083E-4</v>
      </c>
      <c r="Q66" s="122">
        <f t="shared" si="27"/>
        <v>1.5581713531083406E-5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3311</v>
      </c>
    </row>
    <row r="67" spans="1:105" ht="12" customHeight="1" x14ac:dyDescent="0.25">
      <c r="A67" s="97" t="s">
        <v>53</v>
      </c>
      <c r="B67" s="98"/>
      <c r="C67" s="98">
        <v>1.1040391553990948E-5</v>
      </c>
      <c r="D67" s="98">
        <v>0</v>
      </c>
      <c r="E67" s="98">
        <v>0</v>
      </c>
      <c r="F67" s="98">
        <v>0</v>
      </c>
      <c r="G67" s="98">
        <v>0</v>
      </c>
      <c r="H67" s="98">
        <v>2.0214594905680521E-5</v>
      </c>
      <c r="I67" s="98">
        <v>2.6946536317346811E-4</v>
      </c>
      <c r="J67" s="98">
        <v>1.8576736323087272E-4</v>
      </c>
      <c r="K67" s="98">
        <v>3.0094315147650378E-4</v>
      </c>
      <c r="L67" s="98">
        <v>5.0584612894756149E-5</v>
      </c>
      <c r="M67" s="98">
        <v>0</v>
      </c>
      <c r="N67" s="98">
        <v>0</v>
      </c>
      <c r="O67" s="98">
        <v>0</v>
      </c>
      <c r="P67" s="98">
        <v>1.0193903279359083E-4</v>
      </c>
      <c r="Q67" s="98">
        <v>1.5581713531083406E-5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3312</v>
      </c>
    </row>
    <row r="68" spans="1:105" ht="12" customHeight="1" x14ac:dyDescent="0.25">
      <c r="A68" s="121" t="s">
        <v>55</v>
      </c>
      <c r="B68" s="122"/>
      <c r="C68" s="122">
        <v>5.3756606713264536E-2</v>
      </c>
      <c r="D68" s="122">
        <v>0</v>
      </c>
      <c r="E68" s="122">
        <v>0</v>
      </c>
      <c r="F68" s="122">
        <v>0</v>
      </c>
      <c r="G68" s="122">
        <v>0</v>
      </c>
      <c r="H68" s="122">
        <v>2.358545427270289E-2</v>
      </c>
      <c r="I68" s="122">
        <v>0.24914288256770817</v>
      </c>
      <c r="J68" s="122">
        <v>0.9758464836559696</v>
      </c>
      <c r="K68" s="122">
        <v>0.67016193518430345</v>
      </c>
      <c r="L68" s="122">
        <v>4.0839006324075881E-2</v>
      </c>
      <c r="M68" s="122">
        <v>0</v>
      </c>
      <c r="N68" s="122">
        <v>0</v>
      </c>
      <c r="O68" s="122">
        <v>4.0071420492040323E-3</v>
      </c>
      <c r="P68" s="122">
        <v>6.6144657036713628E-2</v>
      </c>
      <c r="Q68" s="122">
        <v>2.5105332113621082E-2</v>
      </c>
      <c r="R68" s="122">
        <v>0</v>
      </c>
      <c r="S68" s="122">
        <v>0</v>
      </c>
      <c r="T68" s="122">
        <v>0</v>
      </c>
      <c r="U68" s="122">
        <v>0</v>
      </c>
      <c r="V68" s="122">
        <v>6.4575718291960617E-5</v>
      </c>
      <c r="W68" s="122">
        <v>0</v>
      </c>
      <c r="DA68" s="130" t="s">
        <v>3313</v>
      </c>
    </row>
    <row r="69" spans="1:105" ht="12" customHeight="1" x14ac:dyDescent="0.25">
      <c r="A69" s="97" t="s">
        <v>134</v>
      </c>
      <c r="B69" s="98"/>
      <c r="C69" s="98">
        <v>4.7326953958385612E-2</v>
      </c>
      <c r="D69" s="98">
        <v>0</v>
      </c>
      <c r="E69" s="98">
        <v>0</v>
      </c>
      <c r="F69" s="98">
        <v>0</v>
      </c>
      <c r="G69" s="98">
        <v>0</v>
      </c>
      <c r="H69" s="98">
        <v>1.3795016330143912E-2</v>
      </c>
      <c r="I69" s="98">
        <v>0.23554290888874355</v>
      </c>
      <c r="J69" s="98">
        <v>0.94619842014103195</v>
      </c>
      <c r="K69" s="98">
        <v>0.65049046417139811</v>
      </c>
      <c r="L69" s="98">
        <v>4.0738025324944027E-2</v>
      </c>
      <c r="M69" s="98">
        <v>0</v>
      </c>
      <c r="N69" s="98">
        <v>0</v>
      </c>
      <c r="O69" s="98">
        <v>1.7803438365728988E-3</v>
      </c>
      <c r="P69" s="98">
        <v>4.7279711011302773E-2</v>
      </c>
      <c r="Q69" s="98">
        <v>5.862487967104253E-3</v>
      </c>
      <c r="R69" s="98">
        <v>0</v>
      </c>
      <c r="S69" s="98">
        <v>0</v>
      </c>
      <c r="T69" s="98">
        <v>0</v>
      </c>
      <c r="U69" s="98">
        <v>0</v>
      </c>
      <c r="V69" s="98">
        <v>6.4575718291960617E-5</v>
      </c>
      <c r="W69" s="98">
        <v>0</v>
      </c>
      <c r="DA69" s="63" t="s">
        <v>3314</v>
      </c>
    </row>
    <row r="70" spans="1:105" ht="12" customHeight="1" x14ac:dyDescent="0.25">
      <c r="A70" s="97" t="s">
        <v>133</v>
      </c>
      <c r="B70" s="98"/>
      <c r="C70" s="98">
        <v>3.3718737007965439E-4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1.9658681197320661E-4</v>
      </c>
      <c r="J70" s="98">
        <v>2.6510140569210635E-3</v>
      </c>
      <c r="K70" s="98">
        <v>1.2280407681345103E-3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3315</v>
      </c>
    </row>
    <row r="71" spans="1:105" ht="12" customHeight="1" x14ac:dyDescent="0.25">
      <c r="A71" s="100" t="s">
        <v>217</v>
      </c>
      <c r="B71" s="101"/>
      <c r="C71" s="101">
        <v>2.7118754678310029E-4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1.4228617557421021E-4</v>
      </c>
      <c r="J71" s="101">
        <v>1.8992325007302893E-3</v>
      </c>
      <c r="K71" s="101">
        <v>8.8086589338655331E-4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3316</v>
      </c>
    </row>
    <row r="72" spans="1:105" ht="12" customHeight="1" x14ac:dyDescent="0.25">
      <c r="A72" s="103" t="s">
        <v>52</v>
      </c>
      <c r="B72" s="104"/>
      <c r="C72" s="104">
        <v>6.599982329655413E-5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5.4300636398996406E-5</v>
      </c>
      <c r="J72" s="104">
        <v>7.5178155619077419E-4</v>
      </c>
      <c r="K72" s="104">
        <v>3.4717487474795707E-4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3317</v>
      </c>
    </row>
    <row r="73" spans="1:105" ht="12" customHeight="1" x14ac:dyDescent="0.25">
      <c r="A73" s="106" t="s">
        <v>122</v>
      </c>
      <c r="B73" s="101"/>
      <c r="C73" s="101">
        <v>5.5532058069678982E-3</v>
      </c>
      <c r="D73" s="101">
        <v>0</v>
      </c>
      <c r="E73" s="101">
        <v>0</v>
      </c>
      <c r="F73" s="101">
        <v>0</v>
      </c>
      <c r="G73" s="101">
        <v>0</v>
      </c>
      <c r="H73" s="101">
        <v>8.8648798135050975E-3</v>
      </c>
      <c r="I73" s="101">
        <v>8.1161052982465631E-3</v>
      </c>
      <c r="J73" s="101">
        <v>2.2288719650377046E-2</v>
      </c>
      <c r="K73" s="101">
        <v>1.7119325816108723E-2</v>
      </c>
      <c r="L73" s="101">
        <v>1.0098099913185658E-4</v>
      </c>
      <c r="M73" s="101">
        <v>0</v>
      </c>
      <c r="N73" s="101">
        <v>0</v>
      </c>
      <c r="O73" s="101">
        <v>1.9422537643647971E-3</v>
      </c>
      <c r="P73" s="101">
        <v>1.5974967525985016E-2</v>
      </c>
      <c r="Q73" s="101">
        <v>1.6048516156122006E-2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3318</v>
      </c>
    </row>
    <row r="74" spans="1:105" ht="12" customHeight="1" x14ac:dyDescent="0.25">
      <c r="A74" s="107" t="s">
        <v>121</v>
      </c>
      <c r="B74" s="104"/>
      <c r="C74" s="104">
        <v>5.3925957783136549E-4</v>
      </c>
      <c r="D74" s="104">
        <v>0</v>
      </c>
      <c r="E74" s="104">
        <v>0</v>
      </c>
      <c r="F74" s="104">
        <v>0</v>
      </c>
      <c r="G74" s="104">
        <v>0</v>
      </c>
      <c r="H74" s="104">
        <v>9.2555812905388156E-4</v>
      </c>
      <c r="I74" s="104">
        <v>5.2872815687448633E-3</v>
      </c>
      <c r="J74" s="104">
        <v>4.7083298076395393E-3</v>
      </c>
      <c r="K74" s="104">
        <v>1.3241044286620659E-3</v>
      </c>
      <c r="L74" s="104">
        <v>0</v>
      </c>
      <c r="M74" s="104">
        <v>0</v>
      </c>
      <c r="N74" s="104">
        <v>0</v>
      </c>
      <c r="O74" s="104">
        <v>2.8454444826633677E-4</v>
      </c>
      <c r="P74" s="104">
        <v>2.8899784994258384E-3</v>
      </c>
      <c r="Q74" s="104">
        <v>3.1943279903948233E-3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3319</v>
      </c>
    </row>
    <row r="75" spans="1:105" ht="12" customHeight="1" x14ac:dyDescent="0.25">
      <c r="A75" s="108" t="s">
        <v>53</v>
      </c>
      <c r="B75" s="98"/>
      <c r="C75" s="98">
        <v>4.2343713983101225E-4</v>
      </c>
      <c r="D75" s="98">
        <v>0</v>
      </c>
      <c r="E75" s="98">
        <v>0</v>
      </c>
      <c r="F75" s="98">
        <v>0</v>
      </c>
      <c r="G75" s="98">
        <v>0</v>
      </c>
      <c r="H75" s="98">
        <v>6.6692015275059342E-4</v>
      </c>
      <c r="I75" s="98">
        <v>3.7690449135369601E-3</v>
      </c>
      <c r="J75" s="98">
        <v>3.3285438117600444E-3</v>
      </c>
      <c r="K75" s="98">
        <v>9.400027438010635E-4</v>
      </c>
      <c r="L75" s="98">
        <v>0</v>
      </c>
      <c r="M75" s="98">
        <v>0</v>
      </c>
      <c r="N75" s="98">
        <v>0</v>
      </c>
      <c r="O75" s="98">
        <v>1.9933346005119126E-4</v>
      </c>
      <c r="P75" s="98">
        <v>2.0134980259337645E-3</v>
      </c>
      <c r="Q75" s="98">
        <v>2.2854198463307684E-3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3320</v>
      </c>
    </row>
    <row r="76" spans="1:105" ht="12" customHeight="1" x14ac:dyDescent="0.25">
      <c r="A76" s="108" t="s">
        <v>52</v>
      </c>
      <c r="B76" s="98"/>
      <c r="C76" s="98">
        <v>1.1582243800035319E-4</v>
      </c>
      <c r="D76" s="98">
        <v>0</v>
      </c>
      <c r="E76" s="98">
        <v>0</v>
      </c>
      <c r="F76" s="98">
        <v>0</v>
      </c>
      <c r="G76" s="98">
        <v>0</v>
      </c>
      <c r="H76" s="98">
        <v>2.5863797630328814E-4</v>
      </c>
      <c r="I76" s="98">
        <v>1.5182366552079036E-3</v>
      </c>
      <c r="J76" s="98">
        <v>1.3797859958794949E-3</v>
      </c>
      <c r="K76" s="98">
        <v>3.8410168486100246E-4</v>
      </c>
      <c r="L76" s="98">
        <v>0</v>
      </c>
      <c r="M76" s="98">
        <v>0</v>
      </c>
      <c r="N76" s="98">
        <v>0</v>
      </c>
      <c r="O76" s="98">
        <v>8.5210988215145503E-5</v>
      </c>
      <c r="P76" s="98">
        <v>8.764804734920739E-4</v>
      </c>
      <c r="Q76" s="98">
        <v>9.0890814406405479E-4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3321</v>
      </c>
    </row>
    <row r="77" spans="1:105" ht="12" customHeight="1" x14ac:dyDescent="0.25">
      <c r="A77" s="121" t="s">
        <v>54</v>
      </c>
      <c r="B77" s="122"/>
      <c r="C77" s="122">
        <v>7.5493431550943697E-3</v>
      </c>
      <c r="D77" s="122">
        <v>0</v>
      </c>
      <c r="E77" s="122">
        <v>0</v>
      </c>
      <c r="F77" s="122">
        <v>0</v>
      </c>
      <c r="G77" s="122">
        <v>0</v>
      </c>
      <c r="H77" s="122">
        <v>3.9405332623099918E-3</v>
      </c>
      <c r="I77" s="122">
        <v>4.4897318382519522E-2</v>
      </c>
      <c r="J77" s="122">
        <v>0.17784570659836821</v>
      </c>
      <c r="K77" s="122">
        <v>0.12994102112996112</v>
      </c>
      <c r="L77" s="122">
        <v>8.6192741169167624E-3</v>
      </c>
      <c r="M77" s="122">
        <v>0</v>
      </c>
      <c r="N77" s="122">
        <v>0</v>
      </c>
      <c r="O77" s="122">
        <v>8.1687602385113267E-4</v>
      </c>
      <c r="P77" s="122">
        <v>1.6618140305111342E-2</v>
      </c>
      <c r="Q77" s="122">
        <v>6.5455738703475378E-3</v>
      </c>
      <c r="R77" s="122">
        <v>0</v>
      </c>
      <c r="S77" s="122">
        <v>0</v>
      </c>
      <c r="T77" s="122">
        <v>0</v>
      </c>
      <c r="U77" s="122">
        <v>0</v>
      </c>
      <c r="V77" s="122">
        <v>2.2928727241144568E-5</v>
      </c>
      <c r="W77" s="122">
        <v>0</v>
      </c>
      <c r="DA77" s="130" t="s">
        <v>3322</v>
      </c>
    </row>
    <row r="78" spans="1:105" ht="12" customHeight="1" x14ac:dyDescent="0.25">
      <c r="A78" s="97" t="s">
        <v>192</v>
      </c>
      <c r="B78" s="98"/>
      <c r="C78" s="98">
        <v>6.0121758096512599E-3</v>
      </c>
      <c r="D78" s="98">
        <v>0</v>
      </c>
      <c r="E78" s="98">
        <v>0</v>
      </c>
      <c r="F78" s="98">
        <v>0</v>
      </c>
      <c r="G78" s="98">
        <v>0</v>
      </c>
      <c r="H78" s="98">
        <v>2.0411251637707387E-3</v>
      </c>
      <c r="I78" s="98">
        <v>4.090138133219344E-2</v>
      </c>
      <c r="J78" s="98">
        <v>0.16733936240002931</v>
      </c>
      <c r="K78" s="98">
        <v>0.12296747474924294</v>
      </c>
      <c r="L78" s="98">
        <v>7.6535144023741879E-3</v>
      </c>
      <c r="M78" s="98">
        <v>0</v>
      </c>
      <c r="N78" s="98">
        <v>0</v>
      </c>
      <c r="O78" s="98">
        <v>1.9572098376509988E-4</v>
      </c>
      <c r="P78" s="98">
        <v>1.5566125784909216E-2</v>
      </c>
      <c r="Q78" s="98">
        <v>6.1831067267000064E-3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3323</v>
      </c>
    </row>
    <row r="79" spans="1:105" ht="12" customHeight="1" x14ac:dyDescent="0.25">
      <c r="A79" s="109" t="s">
        <v>120</v>
      </c>
      <c r="B79" s="33"/>
      <c r="C79" s="33">
        <v>1.5371673454431095E-3</v>
      </c>
      <c r="D79" s="33">
        <v>0</v>
      </c>
      <c r="E79" s="33">
        <v>0</v>
      </c>
      <c r="F79" s="33">
        <v>0</v>
      </c>
      <c r="G79" s="33">
        <v>0</v>
      </c>
      <c r="H79" s="33">
        <v>1.8994080985392534E-3</v>
      </c>
      <c r="I79" s="33">
        <v>3.9959370503260825E-3</v>
      </c>
      <c r="J79" s="33">
        <v>1.05063441983389E-2</v>
      </c>
      <c r="K79" s="33">
        <v>6.9735463807181807E-3</v>
      </c>
      <c r="L79" s="33">
        <v>9.6575971454257437E-4</v>
      </c>
      <c r="M79" s="33">
        <v>0</v>
      </c>
      <c r="N79" s="33">
        <v>0</v>
      </c>
      <c r="O79" s="33">
        <v>6.2115504008603277E-4</v>
      </c>
      <c r="P79" s="33">
        <v>1.0520145202021249E-3</v>
      </c>
      <c r="Q79" s="33">
        <v>3.6246714364753115E-4</v>
      </c>
      <c r="R79" s="33">
        <v>0</v>
      </c>
      <c r="S79" s="33">
        <v>0</v>
      </c>
      <c r="T79" s="33">
        <v>0</v>
      </c>
      <c r="U79" s="33">
        <v>0</v>
      </c>
      <c r="V79" s="33">
        <v>2.2928727241144568E-5</v>
      </c>
      <c r="W79" s="33">
        <v>0</v>
      </c>
      <c r="DA79" s="60" t="s">
        <v>3324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4.2832413941717808</v>
      </c>
      <c r="D81" s="117">
        <f t="shared" si="28"/>
        <v>11.093451169111097</v>
      </c>
      <c r="E81" s="117">
        <f t="shared" si="28"/>
        <v>12.253217515637397</v>
      </c>
      <c r="F81" s="117">
        <f t="shared" si="28"/>
        <v>13.648808566746284</v>
      </c>
      <c r="G81" s="117">
        <f t="shared" si="28"/>
        <v>14.137874801405612</v>
      </c>
      <c r="H81" s="117">
        <f t="shared" si="28"/>
        <v>12.494792356329711</v>
      </c>
      <c r="I81" s="117">
        <f t="shared" si="28"/>
        <v>15.675875259050489</v>
      </c>
      <c r="J81" s="117">
        <f t="shared" si="28"/>
        <v>23.005916667358818</v>
      </c>
      <c r="K81" s="117">
        <f t="shared" si="28"/>
        <v>32.11433898955751</v>
      </c>
      <c r="L81" s="117">
        <f t="shared" si="28"/>
        <v>23.270245746946141</v>
      </c>
      <c r="M81" s="117">
        <f t="shared" si="28"/>
        <v>58.32352678819219</v>
      </c>
      <c r="N81" s="117">
        <f t="shared" si="28"/>
        <v>30.776398480450212</v>
      </c>
      <c r="O81" s="117">
        <f t="shared" si="28"/>
        <v>14.867123737914914</v>
      </c>
      <c r="P81" s="117">
        <f t="shared" si="28"/>
        <v>0</v>
      </c>
      <c r="Q81" s="117">
        <f t="shared" si="28"/>
        <v>3.0135090137116793</v>
      </c>
      <c r="R81" s="117">
        <f t="shared" ref="R81:V81" si="29">R82+R85+R87+R100</f>
        <v>3.8924756926343607</v>
      </c>
      <c r="S81" s="117">
        <f t="shared" si="29"/>
        <v>5.6461781005726852</v>
      </c>
      <c r="T81" s="117">
        <f t="shared" si="29"/>
        <v>8.2692440268628022</v>
      </c>
      <c r="U81" s="117">
        <f t="shared" si="29"/>
        <v>16.772776526406819</v>
      </c>
      <c r="V81" s="117">
        <f t="shared" si="29"/>
        <v>26.178292467485715</v>
      </c>
      <c r="W81" s="117">
        <f t="shared" ref="W81" si="30">W82+W85+W87+W100</f>
        <v>18.059360507886272</v>
      </c>
      <c r="DA81" s="129" t="s">
        <v>3325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3.9921365387907817</v>
      </c>
      <c r="D82" s="122">
        <f t="shared" si="31"/>
        <v>10.335578914056464</v>
      </c>
      <c r="E82" s="122">
        <f t="shared" si="31"/>
        <v>11.425460505137002</v>
      </c>
      <c r="F82" s="122">
        <f t="shared" si="31"/>
        <v>12.692643316227857</v>
      </c>
      <c r="G82" s="122">
        <f t="shared" si="31"/>
        <v>13.180320691369658</v>
      </c>
      <c r="H82" s="122">
        <f t="shared" si="31"/>
        <v>11.618262049819597</v>
      </c>
      <c r="I82" s="122">
        <f t="shared" si="31"/>
        <v>14.551387211088977</v>
      </c>
      <c r="J82" s="122">
        <f t="shared" si="31"/>
        <v>21.426795366902343</v>
      </c>
      <c r="K82" s="122">
        <f t="shared" si="31"/>
        <v>29.796012720780297</v>
      </c>
      <c r="L82" s="122">
        <f t="shared" si="31"/>
        <v>21.768893983958847</v>
      </c>
      <c r="M82" s="122">
        <f t="shared" si="31"/>
        <v>54.420107272817248</v>
      </c>
      <c r="N82" s="122">
        <f t="shared" si="31"/>
        <v>28.73609205440771</v>
      </c>
      <c r="O82" s="122">
        <f t="shared" si="31"/>
        <v>13.707442234673724</v>
      </c>
      <c r="P82" s="122">
        <f t="shared" si="31"/>
        <v>0</v>
      </c>
      <c r="Q82" s="122">
        <f t="shared" si="31"/>
        <v>2.7217132311931111</v>
      </c>
      <c r="R82" s="122">
        <f t="shared" ref="R82:V82" si="32">SUM(R83:R84)</f>
        <v>3.4900895968911798</v>
      </c>
      <c r="S82" s="122">
        <f t="shared" si="32"/>
        <v>5.0660645382836824</v>
      </c>
      <c r="T82" s="122">
        <f t="shared" si="32"/>
        <v>7.2899594736627984</v>
      </c>
      <c r="U82" s="122">
        <f t="shared" si="32"/>
        <v>14.647234908301719</v>
      </c>
      <c r="V82" s="122">
        <f t="shared" si="32"/>
        <v>22.871289292166328</v>
      </c>
      <c r="W82" s="122">
        <f t="shared" ref="W82" si="33">SUM(W83:W84)</f>
        <v>15.610748968888583</v>
      </c>
      <c r="DA82" s="130" t="s">
        <v>3326</v>
      </c>
    </row>
    <row r="83" spans="1:105" ht="12" customHeight="1" x14ac:dyDescent="0.25">
      <c r="A83" s="97" t="s">
        <v>204</v>
      </c>
      <c r="B83" s="98"/>
      <c r="C83" s="98">
        <v>3.9716894242874425</v>
      </c>
      <c r="D83" s="98">
        <v>10.283031419773991</v>
      </c>
      <c r="E83" s="98">
        <v>11.367597553037072</v>
      </c>
      <c r="F83" s="98">
        <v>12.629150572899228</v>
      </c>
      <c r="G83" s="98">
        <v>13.113698013446259</v>
      </c>
      <c r="H83" s="98">
        <v>11.560093107583461</v>
      </c>
      <c r="I83" s="98">
        <v>14.478781267744955</v>
      </c>
      <c r="J83" s="98">
        <v>21.319524822275536</v>
      </c>
      <c r="K83" s="98">
        <v>29.647060912864347</v>
      </c>
      <c r="L83" s="98">
        <v>21.658846432866401</v>
      </c>
      <c r="M83" s="98">
        <v>54.147672683079072</v>
      </c>
      <c r="N83" s="98">
        <v>28.591474672112462</v>
      </c>
      <c r="O83" s="98">
        <v>13.639437930658307</v>
      </c>
      <c r="P83" s="98">
        <v>0</v>
      </c>
      <c r="Q83" s="98">
        <v>2.7082218173153314</v>
      </c>
      <c r="R83" s="98">
        <v>3.4725412649629788</v>
      </c>
      <c r="S83" s="98">
        <v>5.0403004984868227</v>
      </c>
      <c r="T83" s="98">
        <v>7.252439693060083</v>
      </c>
      <c r="U83" s="98">
        <v>14.57087935927178</v>
      </c>
      <c r="V83" s="98">
        <v>22.752175033786486</v>
      </c>
      <c r="W83" s="98">
        <v>15.528294570608256</v>
      </c>
      <c r="DA83" s="63" t="s">
        <v>3327</v>
      </c>
    </row>
    <row r="84" spans="1:105" ht="12" customHeight="1" x14ac:dyDescent="0.25">
      <c r="A84" s="97" t="s">
        <v>53</v>
      </c>
      <c r="B84" s="98"/>
      <c r="C84" s="98">
        <v>2.0447114503339324E-2</v>
      </c>
      <c r="D84" s="98">
        <v>5.2547494282473496E-2</v>
      </c>
      <c r="E84" s="98">
        <v>5.7862952099929955E-2</v>
      </c>
      <c r="F84" s="98">
        <v>6.3492743328628379E-2</v>
      </c>
      <c r="G84" s="98">
        <v>6.6622677923400431E-2</v>
      </c>
      <c r="H84" s="98">
        <v>5.8168942236137028E-2</v>
      </c>
      <c r="I84" s="98">
        <v>7.2605943344023136E-2</v>
      </c>
      <c r="J84" s="98">
        <v>0.10727054462680601</v>
      </c>
      <c r="K84" s="98">
        <v>0.14895180791594881</v>
      </c>
      <c r="L84" s="98">
        <v>0.11004755109244692</v>
      </c>
      <c r="M84" s="98">
        <v>0.2724345897381763</v>
      </c>
      <c r="N84" s="98">
        <v>0.14461738229524881</v>
      </c>
      <c r="O84" s="98">
        <v>6.8004304015417016E-2</v>
      </c>
      <c r="P84" s="98">
        <v>0</v>
      </c>
      <c r="Q84" s="98">
        <v>1.349141387777973E-2</v>
      </c>
      <c r="R84" s="98">
        <v>1.7548331928200846E-2</v>
      </c>
      <c r="S84" s="98">
        <v>2.5764039796859269E-2</v>
      </c>
      <c r="T84" s="98">
        <v>3.7519780602715727E-2</v>
      </c>
      <c r="U84" s="98">
        <v>7.6355549029939448E-2</v>
      </c>
      <c r="V84" s="98">
        <v>0.1191142583798417</v>
      </c>
      <c r="W84" s="98">
        <v>8.2454398280326358E-2</v>
      </c>
      <c r="DA84" s="63" t="s">
        <v>3328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7.7282740877936633E-5</v>
      </c>
      <c r="D85" s="122">
        <f t="shared" si="34"/>
        <v>1.952371560754987E-4</v>
      </c>
      <c r="E85" s="122">
        <f t="shared" si="34"/>
        <v>2.2412043404965111E-4</v>
      </c>
      <c r="F85" s="122">
        <f t="shared" si="34"/>
        <v>3.4661449320229701E-4</v>
      </c>
      <c r="G85" s="122">
        <f t="shared" si="34"/>
        <v>6.2468611712705908E-4</v>
      </c>
      <c r="H85" s="122">
        <f t="shared" si="34"/>
        <v>7.3783271405733887E-4</v>
      </c>
      <c r="I85" s="122">
        <f t="shared" si="34"/>
        <v>8.083960895204044E-4</v>
      </c>
      <c r="J85" s="122">
        <f t="shared" si="34"/>
        <v>3.0961227205145457E-4</v>
      </c>
      <c r="K85" s="122">
        <f t="shared" si="34"/>
        <v>1.2438983594362154E-3</v>
      </c>
      <c r="L85" s="122">
        <f t="shared" si="34"/>
        <v>2.6202829479483685E-3</v>
      </c>
      <c r="M85" s="122">
        <f t="shared" si="34"/>
        <v>2.9474748585054601E-3</v>
      </c>
      <c r="N85" s="122">
        <f t="shared" si="34"/>
        <v>2.5881101370763587E-3</v>
      </c>
      <c r="O85" s="122">
        <f t="shared" si="34"/>
        <v>8.2588253768933512E-4</v>
      </c>
      <c r="P85" s="122">
        <f t="shared" si="34"/>
        <v>0</v>
      </c>
      <c r="Q85" s="122">
        <f t="shared" si="34"/>
        <v>1.6360799207637574E-4</v>
      </c>
      <c r="R85" s="122">
        <f t="shared" si="34"/>
        <v>1.3527657980438233E-4</v>
      </c>
      <c r="S85" s="122">
        <f t="shared" si="34"/>
        <v>4.7941499254849018E-4</v>
      </c>
      <c r="T85" s="122">
        <f t="shared" si="34"/>
        <v>4.3576066712063129E-4</v>
      </c>
      <c r="U85" s="122">
        <f t="shared" si="34"/>
        <v>1.5215717187421229E-3</v>
      </c>
      <c r="V85" s="122">
        <f t="shared" si="34"/>
        <v>4.5670285784789677E-3</v>
      </c>
      <c r="W85" s="122">
        <f t="shared" si="34"/>
        <v>7.180929939384986E-4</v>
      </c>
      <c r="DA85" s="130" t="s">
        <v>3329</v>
      </c>
    </row>
    <row r="86" spans="1:105" ht="12" customHeight="1" x14ac:dyDescent="0.25">
      <c r="A86" s="97" t="s">
        <v>53</v>
      </c>
      <c r="B86" s="98"/>
      <c r="C86" s="98">
        <v>7.7282740877936633E-5</v>
      </c>
      <c r="D86" s="98">
        <v>1.952371560754987E-4</v>
      </c>
      <c r="E86" s="98">
        <v>2.2412043404965111E-4</v>
      </c>
      <c r="F86" s="98">
        <v>3.4661449320229701E-4</v>
      </c>
      <c r="G86" s="98">
        <v>6.2468611712705908E-4</v>
      </c>
      <c r="H86" s="98">
        <v>7.3783271405733887E-4</v>
      </c>
      <c r="I86" s="98">
        <v>8.083960895204044E-4</v>
      </c>
      <c r="J86" s="98">
        <v>3.0961227205145457E-4</v>
      </c>
      <c r="K86" s="98">
        <v>1.2438983594362154E-3</v>
      </c>
      <c r="L86" s="98">
        <v>2.6202829479483685E-3</v>
      </c>
      <c r="M86" s="98">
        <v>2.9474748585054601E-3</v>
      </c>
      <c r="N86" s="98">
        <v>2.5881101370763587E-3</v>
      </c>
      <c r="O86" s="98">
        <v>8.2588253768933512E-4</v>
      </c>
      <c r="P86" s="98">
        <v>0</v>
      </c>
      <c r="Q86" s="98">
        <v>1.6360799207637574E-4</v>
      </c>
      <c r="R86" s="98">
        <v>1.3527657980438233E-4</v>
      </c>
      <c r="S86" s="98">
        <v>4.7941499254849018E-4</v>
      </c>
      <c r="T86" s="98">
        <v>4.3576066712063129E-4</v>
      </c>
      <c r="U86" s="98">
        <v>1.5215717187421229E-3</v>
      </c>
      <c r="V86" s="98">
        <v>4.5670285784789677E-3</v>
      </c>
      <c r="W86" s="98">
        <v>7.180929939384986E-4</v>
      </c>
      <c r="DA86" s="63" t="s">
        <v>3330</v>
      </c>
    </row>
    <row r="87" spans="1:105" ht="12" customHeight="1" x14ac:dyDescent="0.25">
      <c r="A87" s="121" t="s">
        <v>55</v>
      </c>
      <c r="B87" s="122"/>
      <c r="C87" s="122">
        <v>0.2580324104094262</v>
      </c>
      <c r="D87" s="122">
        <v>0.67131881802376969</v>
      </c>
      <c r="E87" s="122">
        <v>0.72892576999541403</v>
      </c>
      <c r="F87" s="122">
        <v>0.83694985707412262</v>
      </c>
      <c r="G87" s="122">
        <v>0.83538594416433631</v>
      </c>
      <c r="H87" s="122">
        <v>0.75622553206363952</v>
      </c>
      <c r="I87" s="122">
        <v>0.97113634066509902</v>
      </c>
      <c r="J87" s="122">
        <v>1.368140590705214</v>
      </c>
      <c r="K87" s="122">
        <v>1.9652594660215934</v>
      </c>
      <c r="L87" s="122">
        <v>1.183357279923722</v>
      </c>
      <c r="M87" s="122">
        <v>3.367545923253191</v>
      </c>
      <c r="N87" s="122">
        <v>1.7303409396579994</v>
      </c>
      <c r="O87" s="122">
        <v>0.95826261727442619</v>
      </c>
      <c r="P87" s="122">
        <v>0</v>
      </c>
      <c r="Q87" s="122">
        <v>0.24346668761474061</v>
      </c>
      <c r="R87" s="122">
        <v>0.33833799228013733</v>
      </c>
      <c r="S87" s="122">
        <v>0.47745715272768374</v>
      </c>
      <c r="T87" s="122">
        <v>0.79350513096186193</v>
      </c>
      <c r="U87" s="122">
        <v>1.7204036892126537</v>
      </c>
      <c r="V87" s="122">
        <v>2.6948248748505788</v>
      </c>
      <c r="W87" s="122">
        <v>2.0015494475024886</v>
      </c>
      <c r="DA87" s="130" t="s">
        <v>3331</v>
      </c>
    </row>
    <row r="88" spans="1:105" ht="12" customHeight="1" x14ac:dyDescent="0.25">
      <c r="A88" s="97" t="s">
        <v>132</v>
      </c>
      <c r="B88" s="98"/>
      <c r="C88" s="98">
        <v>0.23684914184808828</v>
      </c>
      <c r="D88" s="98">
        <v>0.64105600536771745</v>
      </c>
      <c r="E88" s="98">
        <v>0.69696067430238118</v>
      </c>
      <c r="F88" s="98">
        <v>0.8016457955860592</v>
      </c>
      <c r="G88" s="98">
        <v>0.79955016693377035</v>
      </c>
      <c r="H88" s="98">
        <v>0.7182872358457999</v>
      </c>
      <c r="I88" s="98">
        <v>0.93683870222480736</v>
      </c>
      <c r="J88" s="98">
        <v>1.3271011431561703</v>
      </c>
      <c r="K88" s="98">
        <v>1.8973730440426926</v>
      </c>
      <c r="L88" s="98">
        <v>1.128800287138521</v>
      </c>
      <c r="M88" s="98">
        <v>3.2743837839498524</v>
      </c>
      <c r="N88" s="98">
        <v>1.6774195995173293</v>
      </c>
      <c r="O88" s="98">
        <v>0.90895372438968891</v>
      </c>
      <c r="P88" s="98">
        <v>0</v>
      </c>
      <c r="Q88" s="98">
        <v>0.17627189556251471</v>
      </c>
      <c r="R88" s="98">
        <v>0.27157001699691907</v>
      </c>
      <c r="S88" s="98">
        <v>0.41284715026535762</v>
      </c>
      <c r="T88" s="98">
        <v>0.70192941866140501</v>
      </c>
      <c r="U88" s="98">
        <v>1.6182495837024018</v>
      </c>
      <c r="V88" s="98">
        <v>2.6175148455227553</v>
      </c>
      <c r="W88" s="98">
        <v>1.9443414515235995</v>
      </c>
      <c r="DA88" s="63" t="s">
        <v>3332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8.394945346331833E-4</v>
      </c>
      <c r="E89" s="98">
        <v>4.5583156819161802E-4</v>
      </c>
      <c r="F89" s="98">
        <v>5.4748018252173637E-4</v>
      </c>
      <c r="G89" s="98">
        <v>9.1483304851341007E-4</v>
      </c>
      <c r="H89" s="98">
        <v>3.5019647353566906E-4</v>
      </c>
      <c r="I89" s="98">
        <v>4.4071067776909889E-3</v>
      </c>
      <c r="J89" s="98">
        <v>4.3921439487356086E-3</v>
      </c>
      <c r="K89" s="98">
        <v>1.6359928389784206E-4</v>
      </c>
      <c r="L89" s="98">
        <v>0</v>
      </c>
      <c r="M89" s="98">
        <v>1.0475505592962724E-2</v>
      </c>
      <c r="N89" s="98">
        <v>7.3397190392141876E-4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3.3651038578557742E-3</v>
      </c>
      <c r="W89" s="98">
        <v>1.6567724348083236E-3</v>
      </c>
      <c r="DA89" s="63" t="s">
        <v>3333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6.5890539233653977E-4</v>
      </c>
      <c r="E90" s="101">
        <v>3.4559198770210757E-4</v>
      </c>
      <c r="F90" s="101">
        <v>4.1455157516770956E-4</v>
      </c>
      <c r="G90" s="101">
        <v>6.4414390338112036E-4</v>
      </c>
      <c r="H90" s="101">
        <v>2.5159424404855123E-4</v>
      </c>
      <c r="I90" s="101">
        <v>3.1157963110278698E-3</v>
      </c>
      <c r="J90" s="101">
        <v>3.0640297471610164E-3</v>
      </c>
      <c r="K90" s="101">
        <v>1.1404381295056118E-4</v>
      </c>
      <c r="L90" s="101">
        <v>0</v>
      </c>
      <c r="M90" s="101">
        <v>6.9709917772872365E-3</v>
      </c>
      <c r="N90" s="101">
        <v>4.8322601870546807E-4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2.4378168256839377E-3</v>
      </c>
      <c r="W90" s="101">
        <v>1.2437741896508278E-3</v>
      </c>
      <c r="DA90" s="131" t="s">
        <v>3334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1.8058914229664353E-4</v>
      </c>
      <c r="E91" s="104">
        <v>1.1023958048951046E-4</v>
      </c>
      <c r="F91" s="104">
        <v>1.3292860735402687E-4</v>
      </c>
      <c r="G91" s="104">
        <v>2.7068914513228971E-4</v>
      </c>
      <c r="H91" s="104">
        <v>9.8602229487117815E-5</v>
      </c>
      <c r="I91" s="104">
        <v>1.2913104666631193E-3</v>
      </c>
      <c r="J91" s="104">
        <v>1.3281142015745921E-3</v>
      </c>
      <c r="K91" s="104">
        <v>4.955547094728089E-5</v>
      </c>
      <c r="L91" s="104">
        <v>0</v>
      </c>
      <c r="M91" s="104">
        <v>3.504513815675488E-3</v>
      </c>
      <c r="N91" s="104">
        <v>2.5074588521595075E-4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9.2728703217183643E-4</v>
      </c>
      <c r="W91" s="104">
        <v>4.1299824515749574E-4</v>
      </c>
      <c r="DA91" s="132" t="s">
        <v>3335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1.7829867663534931E-4</v>
      </c>
      <c r="E92" s="101">
        <v>2.0755646200914081E-4</v>
      </c>
      <c r="F92" s="101">
        <v>8.1723191838005459E-5</v>
      </c>
      <c r="G92" s="101">
        <v>2.0273964141796075E-4</v>
      </c>
      <c r="H92" s="101">
        <v>9.2490564297159148E-5</v>
      </c>
      <c r="I92" s="101">
        <v>1.9797020054102555E-4</v>
      </c>
      <c r="J92" s="101">
        <v>1.8225550281266391E-4</v>
      </c>
      <c r="K92" s="101">
        <v>1.8518542608740989E-4</v>
      </c>
      <c r="L92" s="101">
        <v>2.6516698922344784E-4</v>
      </c>
      <c r="M92" s="101">
        <v>2.8047721685620693E-4</v>
      </c>
      <c r="N92" s="101">
        <v>2.4796419139115167E-4</v>
      </c>
      <c r="O92" s="101">
        <v>1.722647074820215E-4</v>
      </c>
      <c r="P92" s="101">
        <v>0</v>
      </c>
      <c r="Q92" s="101">
        <v>0</v>
      </c>
      <c r="R92" s="101">
        <v>9.3941075480028288E-5</v>
      </c>
      <c r="S92" s="101">
        <v>1.9231207824782129E-4</v>
      </c>
      <c r="T92" s="101">
        <v>2.7890599075125147E-4</v>
      </c>
      <c r="U92" s="101">
        <v>3.6586111593290768E-4</v>
      </c>
      <c r="V92" s="101">
        <v>3.5411720070024195E-4</v>
      </c>
      <c r="W92" s="101">
        <v>2.9724848127488947E-4</v>
      </c>
      <c r="DA92" s="131" t="s">
        <v>3336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3337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3338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3339</v>
      </c>
    </row>
    <row r="96" spans="1:105" ht="12" customHeight="1" x14ac:dyDescent="0.25">
      <c r="A96" s="106" t="s">
        <v>122</v>
      </c>
      <c r="B96" s="101"/>
      <c r="C96" s="101">
        <v>1.9385736635233391E-2</v>
      </c>
      <c r="D96" s="101">
        <v>2.6050584341974603E-2</v>
      </c>
      <c r="E96" s="101">
        <v>2.8918714079320493E-2</v>
      </c>
      <c r="F96" s="101">
        <v>3.2179468269526987E-2</v>
      </c>
      <c r="G96" s="101">
        <v>3.155911530914101E-2</v>
      </c>
      <c r="H96" s="101">
        <v>3.4071044102507546E-2</v>
      </c>
      <c r="I96" s="101">
        <v>1.8024078000002105E-2</v>
      </c>
      <c r="J96" s="101">
        <v>3.0075171929984743E-2</v>
      </c>
      <c r="K96" s="101">
        <v>6.2770861325731994E-2</v>
      </c>
      <c r="L96" s="101">
        <v>4.7764012589368153E-2</v>
      </c>
      <c r="M96" s="101">
        <v>7.4200228614532418E-2</v>
      </c>
      <c r="N96" s="101">
        <v>4.5980756976798258E-2</v>
      </c>
      <c r="O96" s="101">
        <v>4.3161194763662168E-2</v>
      </c>
      <c r="P96" s="101">
        <v>0</v>
      </c>
      <c r="Q96" s="101">
        <v>5.6114466835543851E-2</v>
      </c>
      <c r="R96" s="101">
        <v>5.925333527357745E-2</v>
      </c>
      <c r="S96" s="101">
        <v>5.8109393079420382E-2</v>
      </c>
      <c r="T96" s="101">
        <v>8.2011080422263377E-2</v>
      </c>
      <c r="U96" s="101">
        <v>9.0804695355236928E-2</v>
      </c>
      <c r="V96" s="101">
        <v>6.4894190703945948E-2</v>
      </c>
      <c r="W96" s="101">
        <v>4.8431686049991762E-2</v>
      </c>
      <c r="DA96" s="131" t="s">
        <v>3340</v>
      </c>
    </row>
    <row r="97" spans="1:105" ht="12" customHeight="1" x14ac:dyDescent="0.25">
      <c r="A97" s="107" t="s">
        <v>121</v>
      </c>
      <c r="B97" s="104"/>
      <c r="C97" s="104">
        <v>1.7975319261045516E-3</v>
      </c>
      <c r="D97" s="104">
        <v>3.1944351028091737E-3</v>
      </c>
      <c r="E97" s="104">
        <v>2.3829935835117111E-3</v>
      </c>
      <c r="F97" s="104">
        <v>2.4953898441767599E-3</v>
      </c>
      <c r="G97" s="104">
        <v>3.1590892314936956E-3</v>
      </c>
      <c r="H97" s="104">
        <v>3.4245650774993616E-3</v>
      </c>
      <c r="I97" s="104">
        <v>1.166848346205763E-2</v>
      </c>
      <c r="J97" s="104">
        <v>6.3898761675108022E-3</v>
      </c>
      <c r="K97" s="104">
        <v>4.7667759431834367E-3</v>
      </c>
      <c r="L97" s="104">
        <v>6.5278132066093099E-3</v>
      </c>
      <c r="M97" s="104">
        <v>8.205927878987003E-3</v>
      </c>
      <c r="N97" s="104">
        <v>5.9586470685592434E-3</v>
      </c>
      <c r="O97" s="104">
        <v>5.9754334135930717E-3</v>
      </c>
      <c r="P97" s="104">
        <v>0</v>
      </c>
      <c r="Q97" s="104">
        <v>1.1080325216682046E-2</v>
      </c>
      <c r="R97" s="104">
        <v>7.4206989341607391E-3</v>
      </c>
      <c r="S97" s="104">
        <v>6.3082973046579387E-3</v>
      </c>
      <c r="T97" s="104">
        <v>9.2857258874424059E-3</v>
      </c>
      <c r="U97" s="104">
        <v>1.09835490390822E-2</v>
      </c>
      <c r="V97" s="104">
        <v>8.6966175653216994E-3</v>
      </c>
      <c r="W97" s="104">
        <v>6.8222890128143629E-3</v>
      </c>
      <c r="DA97" s="132" t="s">
        <v>3341</v>
      </c>
    </row>
    <row r="98" spans="1:105" ht="12" customHeight="1" x14ac:dyDescent="0.25">
      <c r="A98" s="108" t="s">
        <v>53</v>
      </c>
      <c r="B98" s="98"/>
      <c r="C98" s="98">
        <v>1.4114571327700409E-3</v>
      </c>
      <c r="D98" s="98">
        <v>2.4707931021447434E-3</v>
      </c>
      <c r="E98" s="98">
        <v>1.786122581590686E-3</v>
      </c>
      <c r="F98" s="98">
        <v>1.8769825237507966E-3</v>
      </c>
      <c r="G98" s="98">
        <v>2.2189779817922656E-3</v>
      </c>
      <c r="H98" s="98">
        <v>2.4676045651771954E-3</v>
      </c>
      <c r="I98" s="98">
        <v>8.3178922229781189E-3</v>
      </c>
      <c r="J98" s="98">
        <v>4.5173094588172018E-3</v>
      </c>
      <c r="K98" s="98">
        <v>3.3840098776838283E-3</v>
      </c>
      <c r="L98" s="98">
        <v>4.5357751126156006E-3</v>
      </c>
      <c r="M98" s="98">
        <v>5.6113799598423971E-3</v>
      </c>
      <c r="N98" s="98">
        <v>4.0364480348524271E-3</v>
      </c>
      <c r="O98" s="98">
        <v>4.1860026610750162E-3</v>
      </c>
      <c r="P98" s="98">
        <v>0</v>
      </c>
      <c r="Q98" s="98">
        <v>7.9275500919598549E-3</v>
      </c>
      <c r="R98" s="98">
        <v>5.4887172901820856E-3</v>
      </c>
      <c r="S98" s="98">
        <v>4.5422970195366889E-3</v>
      </c>
      <c r="T98" s="98">
        <v>6.8793954502176912E-3</v>
      </c>
      <c r="U98" s="98">
        <v>8.1501458734731646E-3</v>
      </c>
      <c r="V98" s="98">
        <v>6.403395683784582E-3</v>
      </c>
      <c r="W98" s="98">
        <v>5.1983843434009191E-3</v>
      </c>
      <c r="DA98" s="63" t="s">
        <v>3342</v>
      </c>
    </row>
    <row r="99" spans="1:105" ht="12" customHeight="1" x14ac:dyDescent="0.25">
      <c r="A99" s="108" t="s">
        <v>52</v>
      </c>
      <c r="B99" s="98"/>
      <c r="C99" s="98">
        <v>3.8607479333451069E-4</v>
      </c>
      <c r="D99" s="98">
        <v>7.2364200066443046E-4</v>
      </c>
      <c r="E99" s="98">
        <v>5.9687100192102509E-4</v>
      </c>
      <c r="F99" s="98">
        <v>6.184073204259635E-4</v>
      </c>
      <c r="G99" s="98">
        <v>9.401112497014302E-4</v>
      </c>
      <c r="H99" s="98">
        <v>9.5696051232216611E-4</v>
      </c>
      <c r="I99" s="98">
        <v>3.3505912390795114E-3</v>
      </c>
      <c r="J99" s="98">
        <v>1.8725667086936001E-3</v>
      </c>
      <c r="K99" s="98">
        <v>1.3827660654996087E-3</v>
      </c>
      <c r="L99" s="98">
        <v>1.9920380939937089E-3</v>
      </c>
      <c r="M99" s="98">
        <v>2.594547919144605E-3</v>
      </c>
      <c r="N99" s="98">
        <v>1.9221990337068163E-3</v>
      </c>
      <c r="O99" s="98">
        <v>1.7894307525180551E-3</v>
      </c>
      <c r="P99" s="98">
        <v>0</v>
      </c>
      <c r="Q99" s="98">
        <v>3.1527751247221901E-3</v>
      </c>
      <c r="R99" s="98">
        <v>1.9319816439786538E-3</v>
      </c>
      <c r="S99" s="98">
        <v>1.76600028512125E-3</v>
      </c>
      <c r="T99" s="98">
        <v>2.4063304372247147E-3</v>
      </c>
      <c r="U99" s="98">
        <v>2.8334031656090356E-3</v>
      </c>
      <c r="V99" s="98">
        <v>2.293221881537117E-3</v>
      </c>
      <c r="W99" s="98">
        <v>1.6239046694134437E-3</v>
      </c>
      <c r="DA99" s="63" t="s">
        <v>3343</v>
      </c>
    </row>
    <row r="100" spans="1:105" ht="12" customHeight="1" x14ac:dyDescent="0.25">
      <c r="A100" s="121" t="s">
        <v>54</v>
      </c>
      <c r="B100" s="122"/>
      <c r="C100" s="122">
        <v>3.2995162230695513E-2</v>
      </c>
      <c r="D100" s="122">
        <v>8.6358199874787489E-2</v>
      </c>
      <c r="E100" s="122">
        <v>9.8607120070932419E-2</v>
      </c>
      <c r="F100" s="122">
        <v>0.1188687789511033</v>
      </c>
      <c r="G100" s="122">
        <v>0.12154347975448965</v>
      </c>
      <c r="H100" s="122">
        <v>0.11956694173241636</v>
      </c>
      <c r="I100" s="122">
        <v>0.15254331120689249</v>
      </c>
      <c r="J100" s="122">
        <v>0.21067109747920998</v>
      </c>
      <c r="K100" s="122">
        <v>0.3518229043961853</v>
      </c>
      <c r="L100" s="122">
        <v>0.31537420011562511</v>
      </c>
      <c r="M100" s="122">
        <v>0.5329261172632408</v>
      </c>
      <c r="N100" s="122">
        <v>0.30737737624742695</v>
      </c>
      <c r="O100" s="122">
        <v>0.20059300342907338</v>
      </c>
      <c r="P100" s="122">
        <v>0</v>
      </c>
      <c r="Q100" s="122">
        <v>4.8165486911751342E-2</v>
      </c>
      <c r="R100" s="122">
        <v>6.3912826883239598E-2</v>
      </c>
      <c r="S100" s="122">
        <v>0.1021769945687707</v>
      </c>
      <c r="T100" s="122">
        <v>0.1853436615710212</v>
      </c>
      <c r="U100" s="122">
        <v>0.40361635717370459</v>
      </c>
      <c r="V100" s="122">
        <v>0.60761127189033104</v>
      </c>
      <c r="W100" s="122">
        <v>0.44634399850126377</v>
      </c>
      <c r="DA100" s="130" t="s">
        <v>3344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3345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3346</v>
      </c>
    </row>
    <row r="103" spans="1:105" ht="12" customHeight="1" x14ac:dyDescent="0.25">
      <c r="A103" s="109" t="s">
        <v>120</v>
      </c>
      <c r="B103" s="33"/>
      <c r="C103" s="33">
        <v>3.2995162230695513E-2</v>
      </c>
      <c r="D103" s="33">
        <v>8.6358199874787489E-2</v>
      </c>
      <c r="E103" s="33">
        <v>9.8607120070932419E-2</v>
      </c>
      <c r="F103" s="33">
        <v>0.1188687789511033</v>
      </c>
      <c r="G103" s="33">
        <v>0.12154347975448965</v>
      </c>
      <c r="H103" s="33">
        <v>0.11956694173241636</v>
      </c>
      <c r="I103" s="33">
        <v>0.15254331120689249</v>
      </c>
      <c r="J103" s="33">
        <v>0.21067109747920998</v>
      </c>
      <c r="K103" s="33">
        <v>0.3518229043961853</v>
      </c>
      <c r="L103" s="33">
        <v>0.31537420011562511</v>
      </c>
      <c r="M103" s="33">
        <v>0.5329261172632408</v>
      </c>
      <c r="N103" s="33">
        <v>0.30737737624742695</v>
      </c>
      <c r="O103" s="33">
        <v>0.20059300342907338</v>
      </c>
      <c r="P103" s="33">
        <v>0</v>
      </c>
      <c r="Q103" s="33">
        <v>4.8165486911751342E-2</v>
      </c>
      <c r="R103" s="33">
        <v>6.3912826883239598E-2</v>
      </c>
      <c r="S103" s="33">
        <v>0.1021769945687707</v>
      </c>
      <c r="T103" s="33">
        <v>0.1853436615710212</v>
      </c>
      <c r="U103" s="33">
        <v>0.40361635717370459</v>
      </c>
      <c r="V103" s="33">
        <v>0.60761127189033104</v>
      </c>
      <c r="W103" s="33">
        <v>0.44634399850126377</v>
      </c>
      <c r="DA103" s="60" t="s">
        <v>3347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3348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3349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3350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3351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3352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3353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3354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3355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3356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3357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3358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3359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3360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3361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3362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3363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3364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3365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79.483700272970296</v>
      </c>
      <c r="D124" s="117">
        <f t="shared" si="42"/>
        <v>60.785778020394574</v>
      </c>
      <c r="E124" s="117">
        <f t="shared" si="42"/>
        <v>60.399840601637379</v>
      </c>
      <c r="F124" s="117">
        <f t="shared" si="42"/>
        <v>61.619147108342325</v>
      </c>
      <c r="G124" s="117">
        <f t="shared" si="42"/>
        <v>27.596804033164183</v>
      </c>
      <c r="H124" s="117">
        <f t="shared" si="42"/>
        <v>37.47154202506924</v>
      </c>
      <c r="I124" s="117">
        <f t="shared" si="42"/>
        <v>50.342539175229206</v>
      </c>
      <c r="J124" s="117">
        <f t="shared" si="42"/>
        <v>137.49421627299736</v>
      </c>
      <c r="K124" s="117">
        <f t="shared" si="42"/>
        <v>103.55950319050068</v>
      </c>
      <c r="L124" s="117">
        <f t="shared" si="42"/>
        <v>23.672546684425747</v>
      </c>
      <c r="M124" s="117">
        <f t="shared" si="42"/>
        <v>22.942971157541656</v>
      </c>
      <c r="N124" s="117">
        <f t="shared" si="42"/>
        <v>53.346211199939354</v>
      </c>
      <c r="O124" s="117">
        <f t="shared" si="42"/>
        <v>77.485723770363933</v>
      </c>
      <c r="P124" s="117">
        <f t="shared" si="42"/>
        <v>61.827431601280978</v>
      </c>
      <c r="Q124" s="117">
        <f t="shared" si="42"/>
        <v>60.596251428688262</v>
      </c>
      <c r="R124" s="117">
        <f t="shared" ref="R124:V124" si="43">R125+R128+R130+R139</f>
        <v>58.052046239499347</v>
      </c>
      <c r="S124" s="117">
        <f t="shared" si="43"/>
        <v>56.820103935900093</v>
      </c>
      <c r="T124" s="117">
        <f t="shared" si="43"/>
        <v>66.307346319311819</v>
      </c>
      <c r="U124" s="117">
        <f t="shared" si="43"/>
        <v>62.268428217948752</v>
      </c>
      <c r="V124" s="117">
        <f t="shared" si="43"/>
        <v>45.786178737490978</v>
      </c>
      <c r="W124" s="117">
        <f t="shared" ref="W124" si="44">W125+W128+W130+W139</f>
        <v>49.832427401037876</v>
      </c>
      <c r="DA124" s="129" t="s">
        <v>3366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73.765490090779892</v>
      </c>
      <c r="D125" s="122">
        <f t="shared" si="45"/>
        <v>56.402533532262964</v>
      </c>
      <c r="E125" s="122">
        <f t="shared" si="45"/>
        <v>56.001071287721153</v>
      </c>
      <c r="F125" s="122">
        <f t="shared" si="45"/>
        <v>56.863697458811373</v>
      </c>
      <c r="G125" s="122">
        <f t="shared" si="45"/>
        <v>25.627617035104734</v>
      </c>
      <c r="H125" s="122">
        <f t="shared" si="45"/>
        <v>34.777195349222595</v>
      </c>
      <c r="I125" s="122">
        <f t="shared" si="45"/>
        <v>46.664510295974551</v>
      </c>
      <c r="J125" s="122">
        <f t="shared" si="45"/>
        <v>126.93189467177849</v>
      </c>
      <c r="K125" s="122">
        <f t="shared" si="45"/>
        <v>95.168225868111293</v>
      </c>
      <c r="L125" s="122">
        <f t="shared" si="45"/>
        <v>22.183228449495189</v>
      </c>
      <c r="M125" s="122">
        <f t="shared" si="45"/>
        <v>21.256863752828924</v>
      </c>
      <c r="N125" s="122">
        <f t="shared" si="45"/>
        <v>49.550216393337159</v>
      </c>
      <c r="O125" s="122">
        <f t="shared" si="45"/>
        <v>71.207915281837145</v>
      </c>
      <c r="P125" s="122">
        <f t="shared" si="45"/>
        <v>56.1728866472926</v>
      </c>
      <c r="Q125" s="122">
        <f t="shared" si="45"/>
        <v>54.492058601957268</v>
      </c>
      <c r="R125" s="122">
        <f t="shared" ref="R125:V125" si="46">SUM(R126:R127)</f>
        <v>51.833264053890453</v>
      </c>
      <c r="S125" s="122">
        <f t="shared" si="46"/>
        <v>50.812248918132276</v>
      </c>
      <c r="T125" s="122">
        <f t="shared" si="46"/>
        <v>58.563787387148949</v>
      </c>
      <c r="U125" s="122">
        <f t="shared" si="46"/>
        <v>54.460642884022931</v>
      </c>
      <c r="V125" s="122">
        <f t="shared" si="46"/>
        <v>39.855084089674833</v>
      </c>
      <c r="W125" s="122">
        <f t="shared" ref="W125" si="47">SUM(W126:W127)</f>
        <v>43.013734707337697</v>
      </c>
      <c r="DA125" s="130" t="s">
        <v>3367</v>
      </c>
    </row>
    <row r="126" spans="1:105" ht="12" customHeight="1" x14ac:dyDescent="0.25">
      <c r="A126" s="97" t="s">
        <v>203</v>
      </c>
      <c r="B126" s="98"/>
      <c r="C126" s="98">
        <v>73.503038199601164</v>
      </c>
      <c r="D126" s="98">
        <v>56.206917658703013</v>
      </c>
      <c r="E126" s="98">
        <v>55.811032623315867</v>
      </c>
      <c r="F126" s="98">
        <v>56.676436518674585</v>
      </c>
      <c r="G126" s="98">
        <v>25.543805774473736</v>
      </c>
      <c r="H126" s="98">
        <v>34.666454202561738</v>
      </c>
      <c r="I126" s="98">
        <v>46.518888415885115</v>
      </c>
      <c r="J126" s="98">
        <v>126.54091508671772</v>
      </c>
      <c r="K126" s="98">
        <v>94.880128074741023</v>
      </c>
      <c r="L126" s="98">
        <v>22.116350590714003</v>
      </c>
      <c r="M126" s="98">
        <v>21.194208038224104</v>
      </c>
      <c r="N126" s="98">
        <v>49.404763428186456</v>
      </c>
      <c r="O126" s="98">
        <v>71.00300314389051</v>
      </c>
      <c r="P126" s="98">
        <v>56.01268524699924</v>
      </c>
      <c r="Q126" s="98">
        <v>54.336701373958867</v>
      </c>
      <c r="R126" s="98">
        <v>51.685145467488837</v>
      </c>
      <c r="S126" s="98">
        <v>50.667394099392538</v>
      </c>
      <c r="T126" s="98">
        <v>58.397125797394111</v>
      </c>
      <c r="U126" s="98">
        <v>54.305566810357547</v>
      </c>
      <c r="V126" s="98">
        <v>39.742788054318666</v>
      </c>
      <c r="W126" s="98">
        <v>42.89169052196452</v>
      </c>
      <c r="DA126" s="63" t="s">
        <v>3368</v>
      </c>
    </row>
    <row r="127" spans="1:105" ht="12" customHeight="1" x14ac:dyDescent="0.25">
      <c r="A127" s="97" t="s">
        <v>53</v>
      </c>
      <c r="B127" s="98"/>
      <c r="C127" s="98">
        <v>0.26245189117873241</v>
      </c>
      <c r="D127" s="98">
        <v>0.19561587355995194</v>
      </c>
      <c r="E127" s="98">
        <v>0.19003866440528683</v>
      </c>
      <c r="F127" s="98">
        <v>0.1872609401367879</v>
      </c>
      <c r="G127" s="98">
        <v>8.3811260631000042E-2</v>
      </c>
      <c r="H127" s="98">
        <v>0.11074114666085329</v>
      </c>
      <c r="I127" s="98">
        <v>0.14562188008943938</v>
      </c>
      <c r="J127" s="98">
        <v>0.39097958506078345</v>
      </c>
      <c r="K127" s="98">
        <v>0.28809779337027508</v>
      </c>
      <c r="L127" s="98">
        <v>6.6877858781186073E-2</v>
      </c>
      <c r="M127" s="98">
        <v>6.2655714604817545E-2</v>
      </c>
      <c r="N127" s="98">
        <v>0.14545296515070344</v>
      </c>
      <c r="O127" s="98">
        <v>0.20491213794663382</v>
      </c>
      <c r="P127" s="98">
        <v>0.1602014002933618</v>
      </c>
      <c r="Q127" s="98">
        <v>0.15535722799840349</v>
      </c>
      <c r="R127" s="98">
        <v>0.14811858640161576</v>
      </c>
      <c r="S127" s="98">
        <v>0.14485481873973649</v>
      </c>
      <c r="T127" s="98">
        <v>0.16666158975483708</v>
      </c>
      <c r="U127" s="98">
        <v>0.15507607366538409</v>
      </c>
      <c r="V127" s="98">
        <v>0.11229603535616922</v>
      </c>
      <c r="W127" s="98">
        <v>0.12204418537317781</v>
      </c>
      <c r="DA127" s="63" t="s">
        <v>3369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1.8547857810704792E-3</v>
      </c>
      <c r="D128" s="122">
        <f t="shared" si="48"/>
        <v>1.3883531098702131E-3</v>
      </c>
      <c r="E128" s="122">
        <f t="shared" si="48"/>
        <v>1.4407742188906145E-3</v>
      </c>
      <c r="F128" s="122">
        <f t="shared" si="48"/>
        <v>2.0061626727769311E-3</v>
      </c>
      <c r="G128" s="122">
        <f t="shared" si="48"/>
        <v>1.6180394509192676E-3</v>
      </c>
      <c r="H128" s="122">
        <f t="shared" si="48"/>
        <v>2.6986484199083495E-3</v>
      </c>
      <c r="I128" s="122">
        <f t="shared" si="48"/>
        <v>3.1238021730850187E-3</v>
      </c>
      <c r="J128" s="122">
        <f t="shared" si="48"/>
        <v>2.3736940857278181E-3</v>
      </c>
      <c r="K128" s="122">
        <f t="shared" si="48"/>
        <v>4.6947131630334588E-3</v>
      </c>
      <c r="L128" s="122">
        <f t="shared" si="48"/>
        <v>2.1650214318955632E-3</v>
      </c>
      <c r="M128" s="122">
        <f t="shared" si="48"/>
        <v>1.7520593586162489E-3</v>
      </c>
      <c r="N128" s="122">
        <f t="shared" si="48"/>
        <v>5.8122063829223339E-3</v>
      </c>
      <c r="O128" s="122">
        <f t="shared" si="48"/>
        <v>4.680001046906232E-3</v>
      </c>
      <c r="P128" s="122">
        <f t="shared" si="48"/>
        <v>7.7813461699107675E-3</v>
      </c>
      <c r="Q128" s="122">
        <f t="shared" si="48"/>
        <v>3.7396112474600163E-3</v>
      </c>
      <c r="R128" s="122">
        <f t="shared" si="48"/>
        <v>2.2621250289510601E-3</v>
      </c>
      <c r="S128" s="122">
        <f t="shared" si="48"/>
        <v>5.4233821032047946E-3</v>
      </c>
      <c r="T128" s="122">
        <f t="shared" si="48"/>
        <v>3.4860853369650504E-3</v>
      </c>
      <c r="U128" s="122">
        <f t="shared" si="48"/>
        <v>5.5241298360243565E-3</v>
      </c>
      <c r="V128" s="122">
        <f t="shared" si="48"/>
        <v>8.9370766911129936E-3</v>
      </c>
      <c r="W128" s="122">
        <f t="shared" si="48"/>
        <v>2.0106603830277962E-3</v>
      </c>
      <c r="DA128" s="130" t="s">
        <v>3370</v>
      </c>
    </row>
    <row r="129" spans="1:105" ht="12" customHeight="1" x14ac:dyDescent="0.25">
      <c r="A129" s="97" t="s">
        <v>53</v>
      </c>
      <c r="B129" s="98"/>
      <c r="C129" s="98">
        <v>1.8547857810704792E-3</v>
      </c>
      <c r="D129" s="98">
        <v>1.3883531098702131E-3</v>
      </c>
      <c r="E129" s="98">
        <v>1.4407742188906145E-3</v>
      </c>
      <c r="F129" s="98">
        <v>2.0061626727769311E-3</v>
      </c>
      <c r="G129" s="98">
        <v>1.6180394509192676E-3</v>
      </c>
      <c r="H129" s="98">
        <v>2.6986484199083495E-3</v>
      </c>
      <c r="I129" s="98">
        <v>3.1238021730850187E-3</v>
      </c>
      <c r="J129" s="98">
        <v>2.3736940857278181E-3</v>
      </c>
      <c r="K129" s="98">
        <v>4.6947131630334588E-3</v>
      </c>
      <c r="L129" s="98">
        <v>2.1650214318955632E-3</v>
      </c>
      <c r="M129" s="98">
        <v>1.7520593586162489E-3</v>
      </c>
      <c r="N129" s="98">
        <v>5.8122063829223339E-3</v>
      </c>
      <c r="O129" s="98">
        <v>4.680001046906232E-3</v>
      </c>
      <c r="P129" s="98">
        <v>7.7813461699107675E-3</v>
      </c>
      <c r="Q129" s="98">
        <v>3.7396112474600163E-3</v>
      </c>
      <c r="R129" s="98">
        <v>2.2621250289510601E-3</v>
      </c>
      <c r="S129" s="98">
        <v>5.4233821032047946E-3</v>
      </c>
      <c r="T129" s="98">
        <v>3.4860853369650504E-3</v>
      </c>
      <c r="U129" s="98">
        <v>5.5241298360243565E-3</v>
      </c>
      <c r="V129" s="98">
        <v>8.9370766911129936E-3</v>
      </c>
      <c r="W129" s="98">
        <v>2.0106603830277962E-3</v>
      </c>
      <c r="DA129" s="63" t="s">
        <v>3371</v>
      </c>
    </row>
    <row r="130" spans="1:105" ht="12" customHeight="1" x14ac:dyDescent="0.25">
      <c r="A130" s="121" t="s">
        <v>55</v>
      </c>
      <c r="B130" s="122"/>
      <c r="C130" s="122">
        <v>4.9265480271813971</v>
      </c>
      <c r="D130" s="122">
        <v>3.7553243131545915</v>
      </c>
      <c r="E130" s="122">
        <v>3.7502095472825467</v>
      </c>
      <c r="F130" s="122">
        <v>4.0595280781147949</v>
      </c>
      <c r="G130" s="122">
        <v>1.6537265523390532</v>
      </c>
      <c r="H130" s="122">
        <v>2.2579764472812625</v>
      </c>
      <c r="I130" s="122">
        <v>3.0894844423157419</v>
      </c>
      <c r="J130" s="122">
        <v>8.9392498330268051</v>
      </c>
      <c r="K130" s="122">
        <v>7.0557503521977445</v>
      </c>
      <c r="L130" s="122">
        <v>1.2267736637944904</v>
      </c>
      <c r="M130" s="122">
        <v>1.3679770092477457</v>
      </c>
      <c r="N130" s="122">
        <v>3.0993757133951654</v>
      </c>
      <c r="O130" s="122">
        <v>5.12974235675635</v>
      </c>
      <c r="P130" s="122">
        <v>4.619521052167511</v>
      </c>
      <c r="Q130" s="122">
        <v>4.9929881620602172</v>
      </c>
      <c r="R130" s="122">
        <v>5.1688972230882149</v>
      </c>
      <c r="S130" s="122">
        <v>4.8543770301693741</v>
      </c>
      <c r="T130" s="122">
        <v>6.2615915660945864</v>
      </c>
      <c r="U130" s="122">
        <v>6.3383404871502016</v>
      </c>
      <c r="V130" s="122">
        <v>4.7332801349444411</v>
      </c>
      <c r="W130" s="122">
        <v>5.5704205594677889</v>
      </c>
      <c r="DA130" s="130" t="s">
        <v>3372</v>
      </c>
    </row>
    <row r="131" spans="1:105" ht="12" customHeight="1" x14ac:dyDescent="0.25">
      <c r="A131" s="97" t="s">
        <v>128</v>
      </c>
      <c r="B131" s="98"/>
      <c r="C131" s="98">
        <v>4.3373170478679031</v>
      </c>
      <c r="D131" s="98">
        <v>3.4918359289627356</v>
      </c>
      <c r="E131" s="98">
        <v>3.1915620645957583</v>
      </c>
      <c r="F131" s="98">
        <v>3.0245947028002762</v>
      </c>
      <c r="G131" s="98">
        <v>1.6528956840266371</v>
      </c>
      <c r="H131" s="98">
        <v>2.2555849504446073</v>
      </c>
      <c r="I131" s="98">
        <v>3.0703722992934024</v>
      </c>
      <c r="J131" s="98">
        <v>5.7858497728134051</v>
      </c>
      <c r="K131" s="98">
        <v>4.8981069636337669</v>
      </c>
      <c r="L131" s="98">
        <v>1.2248195648884501</v>
      </c>
      <c r="M131" s="98">
        <v>1.3679770092477457</v>
      </c>
      <c r="N131" s="98">
        <v>3.0678050299372157</v>
      </c>
      <c r="O131" s="98">
        <v>4.9799638158031936</v>
      </c>
      <c r="P131" s="98">
        <v>4.2142884305251034</v>
      </c>
      <c r="Q131" s="98">
        <v>4.4589021709150378</v>
      </c>
      <c r="R131" s="98">
        <v>3.9569263348457802</v>
      </c>
      <c r="S131" s="98">
        <v>4.2090309514292379</v>
      </c>
      <c r="T131" s="98">
        <v>6.1114270276750187</v>
      </c>
      <c r="U131" s="98">
        <v>6.1201662567625412</v>
      </c>
      <c r="V131" s="98">
        <v>4.5229944893253435</v>
      </c>
      <c r="W131" s="98">
        <v>5.1799023711778842</v>
      </c>
      <c r="DA131" s="63" t="s">
        <v>3373</v>
      </c>
    </row>
    <row r="132" spans="1:105" ht="12" customHeight="1" x14ac:dyDescent="0.25">
      <c r="A132" s="97" t="s">
        <v>127</v>
      </c>
      <c r="B132" s="98"/>
      <c r="C132" s="98">
        <v>5.5705122735831445E-3</v>
      </c>
      <c r="D132" s="98">
        <v>4.7117424438163887E-3</v>
      </c>
      <c r="E132" s="98">
        <v>1.4897368733575037E-3</v>
      </c>
      <c r="F132" s="98">
        <v>2.7095017407424201E-3</v>
      </c>
      <c r="G132" s="98">
        <v>8.3086831241596919E-4</v>
      </c>
      <c r="H132" s="98">
        <v>2.3914968366550052E-3</v>
      </c>
      <c r="I132" s="98">
        <v>1.9112143022339372E-2</v>
      </c>
      <c r="J132" s="98">
        <v>1.5552921266294832E-2</v>
      </c>
      <c r="K132" s="98">
        <v>1.7105806611107108E-3</v>
      </c>
      <c r="L132" s="98">
        <v>1.9540989060403348E-3</v>
      </c>
      <c r="M132" s="98">
        <v>0</v>
      </c>
      <c r="N132" s="98">
        <v>7.6135053034627259E-4</v>
      </c>
      <c r="O132" s="98">
        <v>3.0978676547812607E-3</v>
      </c>
      <c r="P132" s="98">
        <v>3.7223682161739318E-3</v>
      </c>
      <c r="Q132" s="98">
        <v>4.2121869197192597E-3</v>
      </c>
      <c r="R132" s="98">
        <v>3.0635622363627745E-3</v>
      </c>
      <c r="S132" s="98">
        <v>5.589369920236625E-3</v>
      </c>
      <c r="T132" s="98">
        <v>5.8375829676541834E-3</v>
      </c>
      <c r="U132" s="98">
        <v>1.0572932602460726E-2</v>
      </c>
      <c r="V132" s="98">
        <v>4.6182731050720361E-3</v>
      </c>
      <c r="W132" s="98">
        <v>1.1272928833189918E-2</v>
      </c>
      <c r="DA132" s="63" t="s">
        <v>3374</v>
      </c>
    </row>
    <row r="133" spans="1:105" ht="12" customHeight="1" x14ac:dyDescent="0.25">
      <c r="A133" s="100" t="s">
        <v>203</v>
      </c>
      <c r="B133" s="101"/>
      <c r="C133" s="101">
        <v>4.1450616398965431E-3</v>
      </c>
      <c r="D133" s="101">
        <v>3.4439143101015913E-3</v>
      </c>
      <c r="E133" s="101">
        <v>1.0491753487212633E-3</v>
      </c>
      <c r="F133" s="101">
        <v>1.9164895769024082E-3</v>
      </c>
      <c r="G133" s="101">
        <v>5.4237953063520738E-4</v>
      </c>
      <c r="H133" s="101">
        <v>1.6087159673820795E-3</v>
      </c>
      <c r="I133" s="101">
        <v>1.2699055734228993E-2</v>
      </c>
      <c r="J133" s="101">
        <v>1.0238895554950608E-2</v>
      </c>
      <c r="K133" s="101">
        <v>1.1322474901315212E-3</v>
      </c>
      <c r="L133" s="101">
        <v>1.262382448272468E-3</v>
      </c>
      <c r="M133" s="101">
        <v>0</v>
      </c>
      <c r="N133" s="101">
        <v>4.7985630647338857E-4</v>
      </c>
      <c r="O133" s="101">
        <v>2.0388487194303996E-3</v>
      </c>
      <c r="P133" s="101">
        <v>2.4499152182202544E-3</v>
      </c>
      <c r="Q133" s="101">
        <v>2.8727605383263928E-3</v>
      </c>
      <c r="R133" s="101">
        <v>2.1761195758159811E-3</v>
      </c>
      <c r="S133" s="101">
        <v>3.8673466282826167E-3</v>
      </c>
      <c r="T133" s="101">
        <v>4.1809161000136924E-3</v>
      </c>
      <c r="U133" s="101">
        <v>7.6067194457957073E-3</v>
      </c>
      <c r="V133" s="101">
        <v>3.3026608157246118E-3</v>
      </c>
      <c r="W133" s="101">
        <v>8.3785611634137683E-3</v>
      </c>
      <c r="DA133" s="131" t="s">
        <v>3375</v>
      </c>
    </row>
    <row r="134" spans="1:105" ht="12" customHeight="1" x14ac:dyDescent="0.25">
      <c r="A134" s="103" t="s">
        <v>52</v>
      </c>
      <c r="B134" s="104"/>
      <c r="C134" s="104">
        <v>1.4254506336866012E-3</v>
      </c>
      <c r="D134" s="104">
        <v>1.2678281337147974E-3</v>
      </c>
      <c r="E134" s="104">
        <v>4.4056152463624033E-4</v>
      </c>
      <c r="F134" s="104">
        <v>7.9301216384001182E-4</v>
      </c>
      <c r="G134" s="104">
        <v>2.8848878178076187E-4</v>
      </c>
      <c r="H134" s="104">
        <v>7.8278086927292562E-4</v>
      </c>
      <c r="I134" s="104">
        <v>6.4130872881103772E-3</v>
      </c>
      <c r="J134" s="104">
        <v>5.3140257113442248E-3</v>
      </c>
      <c r="K134" s="104">
        <v>5.7833317097918968E-4</v>
      </c>
      <c r="L134" s="104">
        <v>6.9171645776786668E-4</v>
      </c>
      <c r="M134" s="104">
        <v>0</v>
      </c>
      <c r="N134" s="104">
        <v>2.8149422387288407E-4</v>
      </c>
      <c r="O134" s="104">
        <v>1.0590189353508611E-3</v>
      </c>
      <c r="P134" s="104">
        <v>1.2724529979536775E-3</v>
      </c>
      <c r="Q134" s="104">
        <v>1.3394263813928666E-3</v>
      </c>
      <c r="R134" s="104">
        <v>8.8744266054679327E-4</v>
      </c>
      <c r="S134" s="104">
        <v>1.7220232919540081E-3</v>
      </c>
      <c r="T134" s="104">
        <v>1.6566668676404911E-3</v>
      </c>
      <c r="U134" s="104">
        <v>2.9662131566650187E-3</v>
      </c>
      <c r="V134" s="104">
        <v>1.3156122893474246E-3</v>
      </c>
      <c r="W134" s="104">
        <v>2.89436766977615E-3</v>
      </c>
      <c r="DA134" s="132" t="s">
        <v>3376</v>
      </c>
    </row>
    <row r="135" spans="1:105" ht="12" customHeight="1" x14ac:dyDescent="0.25">
      <c r="A135" s="106" t="s">
        <v>122</v>
      </c>
      <c r="B135" s="101"/>
      <c r="C135" s="101">
        <v>0.53512710503508831</v>
      </c>
      <c r="D135" s="101">
        <v>0.23064786598163664</v>
      </c>
      <c r="E135" s="101">
        <v>0.51479341543988988</v>
      </c>
      <c r="F135" s="101">
        <v>0.95807514677538086</v>
      </c>
      <c r="G135" s="101">
        <v>0</v>
      </c>
      <c r="H135" s="101">
        <v>0</v>
      </c>
      <c r="I135" s="101">
        <v>0</v>
      </c>
      <c r="J135" s="101">
        <v>2.5914286493069376</v>
      </c>
      <c r="K135" s="101">
        <v>2.0035725249781531</v>
      </c>
      <c r="L135" s="101">
        <v>0</v>
      </c>
      <c r="M135" s="101">
        <v>0</v>
      </c>
      <c r="N135" s="101">
        <v>2.7304246416685943E-2</v>
      </c>
      <c r="O135" s="101">
        <v>0.1289440693564407</v>
      </c>
      <c r="P135" s="101">
        <v>0.33988845380944438</v>
      </c>
      <c r="Q135" s="101">
        <v>0.44282836648720109</v>
      </c>
      <c r="R135" s="101">
        <v>1.073614003409344</v>
      </c>
      <c r="S135" s="101">
        <v>0.57667373577332026</v>
      </c>
      <c r="T135" s="101">
        <v>0.1296158616302347</v>
      </c>
      <c r="U135" s="101">
        <v>0.18532910112261608</v>
      </c>
      <c r="V135" s="101">
        <v>0.18141347241518432</v>
      </c>
      <c r="W135" s="101">
        <v>0.33221281247443335</v>
      </c>
      <c r="DA135" s="131" t="s">
        <v>3377</v>
      </c>
    </row>
    <row r="136" spans="1:105" ht="12" customHeight="1" x14ac:dyDescent="0.25">
      <c r="A136" s="107" t="s">
        <v>121</v>
      </c>
      <c r="B136" s="104"/>
      <c r="C136" s="104">
        <v>4.8533362004822889E-2</v>
      </c>
      <c r="D136" s="104">
        <v>2.8128775766403005E-2</v>
      </c>
      <c r="E136" s="104">
        <v>4.2364330373541537E-2</v>
      </c>
      <c r="F136" s="104">
        <v>7.4148726798395154E-2</v>
      </c>
      <c r="G136" s="104">
        <v>0</v>
      </c>
      <c r="H136" s="104">
        <v>0</v>
      </c>
      <c r="I136" s="104">
        <v>0</v>
      </c>
      <c r="J136" s="104">
        <v>0.54641848964016715</v>
      </c>
      <c r="K136" s="104">
        <v>0.15236028292471504</v>
      </c>
      <c r="L136" s="104">
        <v>0</v>
      </c>
      <c r="M136" s="104">
        <v>0</v>
      </c>
      <c r="N136" s="104">
        <v>3.5050865109172019E-3</v>
      </c>
      <c r="O136" s="104">
        <v>1.7736603941934992E-2</v>
      </c>
      <c r="P136" s="104">
        <v>6.1621799616789652E-2</v>
      </c>
      <c r="Q136" s="104">
        <v>8.7045437738258929E-2</v>
      </c>
      <c r="R136" s="104">
        <v>0.13529332259672772</v>
      </c>
      <c r="S136" s="104">
        <v>6.3082973046579394E-2</v>
      </c>
      <c r="T136" s="104">
        <v>1.4711093821678419E-2</v>
      </c>
      <c r="U136" s="104">
        <v>2.2272196662583357E-2</v>
      </c>
      <c r="V136" s="104">
        <v>2.4253900098841631E-2</v>
      </c>
      <c r="W136" s="104">
        <v>4.7032446982280839E-2</v>
      </c>
      <c r="DA136" s="132" t="s">
        <v>3378</v>
      </c>
    </row>
    <row r="137" spans="1:105" ht="12" customHeight="1" x14ac:dyDescent="0.25">
      <c r="A137" s="108" t="s">
        <v>53</v>
      </c>
      <c r="B137" s="98"/>
      <c r="C137" s="98">
        <v>3.8109342584791102E-2</v>
      </c>
      <c r="D137" s="98">
        <v>2.175670592721899E-2</v>
      </c>
      <c r="E137" s="98">
        <v>3.1753290339389978E-2</v>
      </c>
      <c r="F137" s="98">
        <v>5.5773194991452231E-2</v>
      </c>
      <c r="G137" s="98">
        <v>0</v>
      </c>
      <c r="H137" s="98">
        <v>0</v>
      </c>
      <c r="I137" s="98">
        <v>0</v>
      </c>
      <c r="J137" s="98">
        <v>0.38628939701122367</v>
      </c>
      <c r="K137" s="98">
        <v>0.10816298238670902</v>
      </c>
      <c r="L137" s="98">
        <v>0</v>
      </c>
      <c r="M137" s="98">
        <v>0</v>
      </c>
      <c r="N137" s="98">
        <v>2.3743811969720156E-3</v>
      </c>
      <c r="O137" s="98">
        <v>1.2425119009857591E-2</v>
      </c>
      <c r="P137" s="98">
        <v>4.2932974036845754E-2</v>
      </c>
      <c r="Q137" s="98">
        <v>6.2277690812513435E-2</v>
      </c>
      <c r="R137" s="98">
        <v>0.10006965726158064</v>
      </c>
      <c r="S137" s="98">
        <v>4.5422970195366889E-2</v>
      </c>
      <c r="T137" s="98">
        <v>1.0898817511019039E-2</v>
      </c>
      <c r="U137" s="98">
        <v>1.6526684687876145E-2</v>
      </c>
      <c r="V137" s="98">
        <v>1.785835907366589E-2</v>
      </c>
      <c r="W137" s="98">
        <v>3.5837346609809369E-2</v>
      </c>
      <c r="DA137" s="63" t="s">
        <v>3379</v>
      </c>
    </row>
    <row r="138" spans="1:105" ht="12" customHeight="1" x14ac:dyDescent="0.25">
      <c r="A138" s="108" t="s">
        <v>52</v>
      </c>
      <c r="B138" s="98"/>
      <c r="C138" s="98">
        <v>1.042401942003179E-2</v>
      </c>
      <c r="D138" s="98">
        <v>6.3720698391840132E-3</v>
      </c>
      <c r="E138" s="98">
        <v>1.0611040034151555E-2</v>
      </c>
      <c r="F138" s="98">
        <v>1.8375531806942916E-2</v>
      </c>
      <c r="G138" s="98">
        <v>0</v>
      </c>
      <c r="H138" s="98">
        <v>0</v>
      </c>
      <c r="I138" s="98">
        <v>0</v>
      </c>
      <c r="J138" s="98">
        <v>0.16012909262894351</v>
      </c>
      <c r="K138" s="98">
        <v>4.4197300538006017E-2</v>
      </c>
      <c r="L138" s="98">
        <v>0</v>
      </c>
      <c r="M138" s="98">
        <v>0</v>
      </c>
      <c r="N138" s="98">
        <v>1.1307053139451861E-3</v>
      </c>
      <c r="O138" s="98">
        <v>5.3114849320774031E-3</v>
      </c>
      <c r="P138" s="98">
        <v>1.8688825579943898E-2</v>
      </c>
      <c r="Q138" s="98">
        <v>2.4767746925745498E-2</v>
      </c>
      <c r="R138" s="98">
        <v>3.5223665335147078E-2</v>
      </c>
      <c r="S138" s="98">
        <v>1.7660002851212497E-2</v>
      </c>
      <c r="T138" s="98">
        <v>3.8122763106593805E-3</v>
      </c>
      <c r="U138" s="98">
        <v>5.7455119747072108E-3</v>
      </c>
      <c r="V138" s="98">
        <v>6.3955410251757393E-3</v>
      </c>
      <c r="W138" s="98">
        <v>1.119510037247147E-2</v>
      </c>
      <c r="DA138" s="63" t="s">
        <v>3380</v>
      </c>
    </row>
    <row r="139" spans="1:105" ht="12" customHeight="1" x14ac:dyDescent="0.25">
      <c r="A139" s="121" t="s">
        <v>54</v>
      </c>
      <c r="B139" s="122"/>
      <c r="C139" s="122">
        <v>0.78980736922793593</v>
      </c>
      <c r="D139" s="122">
        <v>0.62653182186715373</v>
      </c>
      <c r="E139" s="122">
        <v>0.64711899241478799</v>
      </c>
      <c r="F139" s="122">
        <v>0.6939154087433822</v>
      </c>
      <c r="G139" s="122">
        <v>0.31384240626948129</v>
      </c>
      <c r="H139" s="122">
        <v>0.43367158014547497</v>
      </c>
      <c r="I139" s="122">
        <v>0.58542063476582795</v>
      </c>
      <c r="J139" s="122">
        <v>1.6206980741063506</v>
      </c>
      <c r="K139" s="122">
        <v>1.3308322570286093</v>
      </c>
      <c r="L139" s="122">
        <v>0.26037954970417299</v>
      </c>
      <c r="M139" s="122">
        <v>0.31637833610637217</v>
      </c>
      <c r="N139" s="122">
        <v>0.69080688682411417</v>
      </c>
      <c r="O139" s="122">
        <v>1.1433861307235256</v>
      </c>
      <c r="P139" s="122">
        <v>1.0272425556509504</v>
      </c>
      <c r="Q139" s="122">
        <v>1.1074650534233184</v>
      </c>
      <c r="R139" s="122">
        <v>1.0476228374917309</v>
      </c>
      <c r="S139" s="122">
        <v>1.1480546054952432</v>
      </c>
      <c r="T139" s="122">
        <v>1.4784812807313135</v>
      </c>
      <c r="U139" s="122">
        <v>1.4639207169395985</v>
      </c>
      <c r="V139" s="122">
        <v>1.1888774361805869</v>
      </c>
      <c r="W139" s="122">
        <v>1.246261473849358</v>
      </c>
      <c r="DA139" s="130" t="s">
        <v>3381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3382</v>
      </c>
    </row>
    <row r="141" spans="1:105" ht="12" customHeight="1" x14ac:dyDescent="0.25">
      <c r="A141" s="109" t="s">
        <v>120</v>
      </c>
      <c r="B141" s="33"/>
      <c r="C141" s="33">
        <v>0.78980736922793593</v>
      </c>
      <c r="D141" s="33">
        <v>0.62653182186715373</v>
      </c>
      <c r="E141" s="33">
        <v>0.64711899241478799</v>
      </c>
      <c r="F141" s="33">
        <v>0.6939154087433822</v>
      </c>
      <c r="G141" s="33">
        <v>0.31384240626948129</v>
      </c>
      <c r="H141" s="33">
        <v>0.43367158014547497</v>
      </c>
      <c r="I141" s="33">
        <v>0.58542063476582795</v>
      </c>
      <c r="J141" s="33">
        <v>1.6206980741063506</v>
      </c>
      <c r="K141" s="33">
        <v>1.3308322570286093</v>
      </c>
      <c r="L141" s="33">
        <v>0.26037954970417299</v>
      </c>
      <c r="M141" s="33">
        <v>0.31637833610637217</v>
      </c>
      <c r="N141" s="33">
        <v>0.69080688682411417</v>
      </c>
      <c r="O141" s="33">
        <v>1.1433861307235256</v>
      </c>
      <c r="P141" s="33">
        <v>1.0272425556509504</v>
      </c>
      <c r="Q141" s="33">
        <v>1.1074650534233184</v>
      </c>
      <c r="R141" s="33">
        <v>1.0476228374917309</v>
      </c>
      <c r="S141" s="33">
        <v>1.1480546054952432</v>
      </c>
      <c r="T141" s="33">
        <v>1.4784812807313135</v>
      </c>
      <c r="U141" s="33">
        <v>1.4639207169395985</v>
      </c>
      <c r="V141" s="33">
        <v>1.1888774361805869</v>
      </c>
      <c r="W141" s="33">
        <v>1.246261473849358</v>
      </c>
      <c r="DA141" s="60" t="s">
        <v>3383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34.850770035931802</v>
      </c>
      <c r="D143" s="117">
        <f t="shared" si="49"/>
        <v>46.611740603620163</v>
      </c>
      <c r="E143" s="117">
        <f t="shared" si="49"/>
        <v>46.634332552013753</v>
      </c>
      <c r="F143" s="117">
        <f t="shared" si="49"/>
        <v>40.822921634168395</v>
      </c>
      <c r="G143" s="117">
        <f t="shared" si="49"/>
        <v>34.74455570703396</v>
      </c>
      <c r="H143" s="117">
        <f t="shared" si="49"/>
        <v>27.040026282680333</v>
      </c>
      <c r="I143" s="117">
        <f t="shared" si="49"/>
        <v>24.333800538876631</v>
      </c>
      <c r="J143" s="117">
        <f t="shared" si="49"/>
        <v>39.969277576949253</v>
      </c>
      <c r="K143" s="117">
        <f t="shared" si="49"/>
        <v>34.82976980215328</v>
      </c>
      <c r="L143" s="117">
        <f t="shared" si="49"/>
        <v>19.017128349482928</v>
      </c>
      <c r="M143" s="117">
        <f t="shared" si="49"/>
        <v>12.491568676407358</v>
      </c>
      <c r="N143" s="117">
        <f t="shared" si="49"/>
        <v>10.905769153338994</v>
      </c>
      <c r="O143" s="117">
        <f t="shared" si="49"/>
        <v>24.746950581148383</v>
      </c>
      <c r="P143" s="117">
        <f t="shared" si="49"/>
        <v>20.992724561272162</v>
      </c>
      <c r="Q143" s="117">
        <f t="shared" si="49"/>
        <v>20.493180795305136</v>
      </c>
      <c r="R143" s="117">
        <f t="shared" ref="R143:V143" si="50">R144+R146+R148+R157</f>
        <v>22.232413965839573</v>
      </c>
      <c r="S143" s="117">
        <f t="shared" si="50"/>
        <v>14.408525941169255</v>
      </c>
      <c r="T143" s="117">
        <f t="shared" si="50"/>
        <v>31.203508423482671</v>
      </c>
      <c r="U143" s="117">
        <f t="shared" si="50"/>
        <v>23.348268301238086</v>
      </c>
      <c r="V143" s="117">
        <f t="shared" si="50"/>
        <v>22.520294063526279</v>
      </c>
      <c r="W143" s="117">
        <f t="shared" ref="W143" si="51">W144+W146+W148+W157</f>
        <v>13.426123469654199</v>
      </c>
      <c r="DA143" s="129" t="s">
        <v>3384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29.887479558376853</v>
      </c>
      <c r="D144" s="122">
        <f t="shared" si="52"/>
        <v>39.574028295845366</v>
      </c>
      <c r="E144" s="122">
        <f t="shared" si="52"/>
        <v>39.250586131435398</v>
      </c>
      <c r="F144" s="122">
        <f t="shared" si="52"/>
        <v>33.773394739805155</v>
      </c>
      <c r="G144" s="122">
        <f t="shared" si="52"/>
        <v>28.578334028167482</v>
      </c>
      <c r="H144" s="122">
        <f t="shared" si="52"/>
        <v>21.789985390514097</v>
      </c>
      <c r="I144" s="122">
        <f t="shared" si="52"/>
        <v>19.351606135088605</v>
      </c>
      <c r="J144" s="122">
        <f t="shared" si="52"/>
        <v>31.726817192500373</v>
      </c>
      <c r="K144" s="122">
        <f t="shared" si="52"/>
        <v>27.016014297527352</v>
      </c>
      <c r="L144" s="122">
        <f t="shared" si="52"/>
        <v>15.159458613068374</v>
      </c>
      <c r="M144" s="122">
        <f t="shared" si="52"/>
        <v>9.5702056297314595</v>
      </c>
      <c r="N144" s="122">
        <f t="shared" si="52"/>
        <v>8.2202430516537515</v>
      </c>
      <c r="O144" s="122">
        <f t="shared" si="52"/>
        <v>17.743550090137699</v>
      </c>
      <c r="P144" s="122">
        <f t="shared" si="52"/>
        <v>14.454105841478709</v>
      </c>
      <c r="Q144" s="122">
        <f t="shared" si="52"/>
        <v>13.355423535139835</v>
      </c>
      <c r="R144" s="122">
        <f t="shared" si="52"/>
        <v>14.385403930685651</v>
      </c>
      <c r="S144" s="122">
        <f t="shared" si="52"/>
        <v>9.2363453358173313</v>
      </c>
      <c r="T144" s="122">
        <f t="shared" si="52"/>
        <v>19.193204181628666</v>
      </c>
      <c r="U144" s="122">
        <f t="shared" si="52"/>
        <v>13.908445544506993</v>
      </c>
      <c r="V144" s="122">
        <f t="shared" si="52"/>
        <v>13.554867098388486</v>
      </c>
      <c r="W144" s="122">
        <f t="shared" si="52"/>
        <v>7.6119613190677597</v>
      </c>
      <c r="DA144" s="130" t="s">
        <v>3385</v>
      </c>
    </row>
    <row r="145" spans="1:105" ht="12" customHeight="1" x14ac:dyDescent="0.25">
      <c r="A145" s="97" t="s">
        <v>53</v>
      </c>
      <c r="B145" s="98"/>
      <c r="C145" s="98">
        <v>29.887479558376853</v>
      </c>
      <c r="D145" s="98">
        <v>39.574028295845366</v>
      </c>
      <c r="E145" s="98">
        <v>39.250586131435398</v>
      </c>
      <c r="F145" s="98">
        <v>33.773394739805155</v>
      </c>
      <c r="G145" s="98">
        <v>28.578334028167482</v>
      </c>
      <c r="H145" s="98">
        <v>21.789985390514097</v>
      </c>
      <c r="I145" s="98">
        <v>19.351606135088605</v>
      </c>
      <c r="J145" s="98">
        <v>31.726817192500373</v>
      </c>
      <c r="K145" s="98">
        <v>27.016014297527352</v>
      </c>
      <c r="L145" s="98">
        <v>15.159458613068374</v>
      </c>
      <c r="M145" s="98">
        <v>9.5702056297314595</v>
      </c>
      <c r="N145" s="98">
        <v>8.2202430516537515</v>
      </c>
      <c r="O145" s="98">
        <v>17.743550090137699</v>
      </c>
      <c r="P145" s="98">
        <v>14.454105841478709</v>
      </c>
      <c r="Q145" s="98">
        <v>13.355423535139835</v>
      </c>
      <c r="R145" s="98">
        <v>14.385403930685651</v>
      </c>
      <c r="S145" s="98">
        <v>9.2363453358173313</v>
      </c>
      <c r="T145" s="98">
        <v>19.193204181628666</v>
      </c>
      <c r="U145" s="98">
        <v>13.908445544506993</v>
      </c>
      <c r="V145" s="98">
        <v>13.554867098388486</v>
      </c>
      <c r="W145" s="98">
        <v>7.6119613190677597</v>
      </c>
      <c r="DA145" s="63" t="s">
        <v>3386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1.3822570225596667E-2</v>
      </c>
      <c r="D146" s="122">
        <f t="shared" si="53"/>
        <v>1.9003083191348542E-2</v>
      </c>
      <c r="E146" s="122">
        <f t="shared" si="53"/>
        <v>2.0480338711489549E-2</v>
      </c>
      <c r="F146" s="122">
        <f t="shared" si="53"/>
        <v>2.6195652910500866E-2</v>
      </c>
      <c r="G146" s="122">
        <f t="shared" si="53"/>
        <v>3.1111416784131238E-2</v>
      </c>
      <c r="H146" s="122">
        <f t="shared" si="53"/>
        <v>2.9573952347010601E-2</v>
      </c>
      <c r="I146" s="122">
        <f t="shared" si="53"/>
        <v>3.2046417820370592E-2</v>
      </c>
      <c r="J146" s="122">
        <f t="shared" si="53"/>
        <v>1.6553936145684435E-2</v>
      </c>
      <c r="K146" s="122">
        <f t="shared" si="53"/>
        <v>3.8921980924294483E-2</v>
      </c>
      <c r="L146" s="122">
        <f t="shared" si="53"/>
        <v>3.1139887698011886E-2</v>
      </c>
      <c r="M146" s="122">
        <f t="shared" si="53"/>
        <v>2.2265754349081495E-2</v>
      </c>
      <c r="N146" s="122">
        <f t="shared" si="53"/>
        <v>2.2710003967315075E-2</v>
      </c>
      <c r="O146" s="122">
        <f t="shared" si="53"/>
        <v>4.5191260109188301E-2</v>
      </c>
      <c r="P146" s="122">
        <f t="shared" si="53"/>
        <v>6.309176637983327E-2</v>
      </c>
      <c r="Q146" s="122">
        <f t="shared" si="53"/>
        <v>3.931266323892342E-2</v>
      </c>
      <c r="R146" s="122">
        <f t="shared" si="53"/>
        <v>2.5860372839271083E-2</v>
      </c>
      <c r="S146" s="122">
        <f t="shared" si="53"/>
        <v>4.2076156455388584E-2</v>
      </c>
      <c r="T146" s="122">
        <f t="shared" si="53"/>
        <v>4.8626221586371879E-2</v>
      </c>
      <c r="U146" s="122">
        <f t="shared" si="53"/>
        <v>6.1972191973201342E-2</v>
      </c>
      <c r="V146" s="122">
        <f t="shared" si="53"/>
        <v>0.11044767675653848</v>
      </c>
      <c r="W146" s="122">
        <f t="shared" si="53"/>
        <v>1.6207358873191916E-2</v>
      </c>
      <c r="DA146" s="130" t="s">
        <v>3387</v>
      </c>
    </row>
    <row r="147" spans="1:105" ht="12" customHeight="1" x14ac:dyDescent="0.25">
      <c r="A147" s="97" t="s">
        <v>53</v>
      </c>
      <c r="B147" s="98"/>
      <c r="C147" s="98">
        <v>1.3822570225596667E-2</v>
      </c>
      <c r="D147" s="98">
        <v>1.9003083191348542E-2</v>
      </c>
      <c r="E147" s="98">
        <v>2.0480338711489549E-2</v>
      </c>
      <c r="F147" s="98">
        <v>2.6195652910500866E-2</v>
      </c>
      <c r="G147" s="98">
        <v>3.1111416784131238E-2</v>
      </c>
      <c r="H147" s="98">
        <v>2.9573952347010601E-2</v>
      </c>
      <c r="I147" s="98">
        <v>3.2046417820370592E-2</v>
      </c>
      <c r="J147" s="98">
        <v>1.6553936145684435E-2</v>
      </c>
      <c r="K147" s="98">
        <v>3.8921980924294483E-2</v>
      </c>
      <c r="L147" s="98">
        <v>3.1139887698011886E-2</v>
      </c>
      <c r="M147" s="98">
        <v>2.2265754349081495E-2</v>
      </c>
      <c r="N147" s="98">
        <v>2.2710003967315075E-2</v>
      </c>
      <c r="O147" s="98">
        <v>4.5191260109188301E-2</v>
      </c>
      <c r="P147" s="98">
        <v>6.309176637983327E-2</v>
      </c>
      <c r="Q147" s="98">
        <v>3.931266323892342E-2</v>
      </c>
      <c r="R147" s="98">
        <v>2.5860372839271083E-2</v>
      </c>
      <c r="S147" s="98">
        <v>4.2076156455388584E-2</v>
      </c>
      <c r="T147" s="98">
        <v>4.8626221586371879E-2</v>
      </c>
      <c r="U147" s="98">
        <v>6.1972191973201342E-2</v>
      </c>
      <c r="V147" s="98">
        <v>0.11044767675653848</v>
      </c>
      <c r="W147" s="98">
        <v>1.6207358873191916E-2</v>
      </c>
      <c r="DA147" s="63" t="s">
        <v>3388</v>
      </c>
    </row>
    <row r="148" spans="1:105" ht="12" customHeight="1" x14ac:dyDescent="0.25">
      <c r="A148" s="121" t="s">
        <v>55</v>
      </c>
      <c r="B148" s="122"/>
      <c r="C148" s="122">
        <v>4.3610833960507964</v>
      </c>
      <c r="D148" s="122">
        <v>6.1637151070919547</v>
      </c>
      <c r="E148" s="122">
        <v>6.4449881641107885</v>
      </c>
      <c r="F148" s="122">
        <v>6.1195784711144876</v>
      </c>
      <c r="G148" s="122">
        <v>5.3355131593234475</v>
      </c>
      <c r="H148" s="122">
        <v>4.5332483206376502</v>
      </c>
      <c r="I148" s="122">
        <v>4.2684125827745207</v>
      </c>
      <c r="J148" s="122">
        <v>7.0937004697725641</v>
      </c>
      <c r="K148" s="122">
        <v>6.6727635459163945</v>
      </c>
      <c r="L148" s="122">
        <v>3.2411006173121577</v>
      </c>
      <c r="M148" s="122">
        <v>2.4651941846288028</v>
      </c>
      <c r="N148" s="122">
        <v>2.2492185078444451</v>
      </c>
      <c r="O148" s="122">
        <v>5.8523328496954239</v>
      </c>
      <c r="P148" s="122">
        <v>5.430975781505758</v>
      </c>
      <c r="Q148" s="122">
        <v>5.9345839202708373</v>
      </c>
      <c r="R148" s="122">
        <v>6.622073430772093</v>
      </c>
      <c r="S148" s="122">
        <v>4.2390860395363958</v>
      </c>
      <c r="T148" s="122">
        <v>9.8972663494962116</v>
      </c>
      <c r="U148" s="122">
        <v>7.7357622531722088</v>
      </c>
      <c r="V148" s="122">
        <v>7.2389396636981447</v>
      </c>
      <c r="W148" s="122">
        <v>4.7933897458356247</v>
      </c>
      <c r="DA148" s="130" t="s">
        <v>3389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3.7175274078470336E-2</v>
      </c>
      <c r="E149" s="98">
        <v>3.2378808073425962E-2</v>
      </c>
      <c r="F149" s="98">
        <v>1.9204950081931287E-2</v>
      </c>
      <c r="G149" s="98">
        <v>2.5139715535827129E-2</v>
      </c>
      <c r="H149" s="98">
        <v>1.3781094080276713E-2</v>
      </c>
      <c r="I149" s="98">
        <v>2.3558453864382045E-2</v>
      </c>
      <c r="J149" s="98">
        <v>3.071005222393387E-2</v>
      </c>
      <c r="K149" s="98">
        <v>2.2222251130489187E-2</v>
      </c>
      <c r="L149" s="98">
        <v>1.3258349461172391E-2</v>
      </c>
      <c r="M149" s="98">
        <v>9.6297177787297711E-3</v>
      </c>
      <c r="N149" s="98">
        <v>1.0001222386109785E-2</v>
      </c>
      <c r="O149" s="98">
        <v>2.4030926693742002E-2</v>
      </c>
      <c r="P149" s="98">
        <v>4.5492235895477344E-2</v>
      </c>
      <c r="Q149" s="98">
        <v>2.9934389572787668E-3</v>
      </c>
      <c r="R149" s="98">
        <v>1.2869927340763875E-2</v>
      </c>
      <c r="S149" s="98">
        <v>1.1057944499249725E-2</v>
      </c>
      <c r="T149" s="98">
        <v>3.0028878337551412E-2</v>
      </c>
      <c r="U149" s="98">
        <v>3.0183542064464892E-2</v>
      </c>
      <c r="V149" s="98">
        <v>3.2755841064772383E-2</v>
      </c>
      <c r="W149" s="98">
        <v>2.3878961329082786E-2</v>
      </c>
      <c r="DA149" s="63" t="s">
        <v>3390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9.3529531465846353E-5</v>
      </c>
      <c r="F150" s="98">
        <v>0</v>
      </c>
      <c r="G150" s="98">
        <v>0</v>
      </c>
      <c r="H150" s="98">
        <v>0</v>
      </c>
      <c r="I150" s="98">
        <v>8.839556728661098E-5</v>
      </c>
      <c r="J150" s="98">
        <v>8.1345977670443153E-5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2.2218223244429485E-4</v>
      </c>
      <c r="Q150" s="98">
        <v>0</v>
      </c>
      <c r="R150" s="98">
        <v>0</v>
      </c>
      <c r="S150" s="98">
        <v>0</v>
      </c>
      <c r="T150" s="98">
        <v>8.9810347435184175E-5</v>
      </c>
      <c r="U150" s="98">
        <v>0</v>
      </c>
      <c r="V150" s="98">
        <v>8.6100325560704133E-5</v>
      </c>
      <c r="W150" s="98">
        <v>9.7049579730725541E-5</v>
      </c>
      <c r="DA150" s="63" t="s">
        <v>3391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6.815727078004535E-5</v>
      </c>
      <c r="F151" s="101">
        <v>0</v>
      </c>
      <c r="G151" s="101">
        <v>0</v>
      </c>
      <c r="H151" s="101">
        <v>0</v>
      </c>
      <c r="I151" s="101">
        <v>6.0992226754664614E-5</v>
      </c>
      <c r="J151" s="101">
        <v>5.5623286393415106E-5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1.4801523589888318E-4</v>
      </c>
      <c r="Q151" s="101">
        <v>0</v>
      </c>
      <c r="R151" s="101">
        <v>0</v>
      </c>
      <c r="S151" s="101">
        <v>0</v>
      </c>
      <c r="T151" s="101">
        <v>6.376551292973037E-5</v>
      </c>
      <c r="U151" s="101">
        <v>0</v>
      </c>
      <c r="V151" s="101">
        <v>6.0775327316542048E-5</v>
      </c>
      <c r="W151" s="101">
        <v>7.1045306912364197E-5</v>
      </c>
      <c r="DA151" s="131" t="s">
        <v>3392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2.5372260685801007E-5</v>
      </c>
      <c r="F152" s="104">
        <v>0</v>
      </c>
      <c r="G152" s="104">
        <v>0</v>
      </c>
      <c r="H152" s="104">
        <v>0</v>
      </c>
      <c r="I152" s="104">
        <v>2.7403340531946362E-5</v>
      </c>
      <c r="J152" s="104">
        <v>2.572269127702805E-5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7.4166996545411669E-5</v>
      </c>
      <c r="Q152" s="104">
        <v>0</v>
      </c>
      <c r="R152" s="104">
        <v>0</v>
      </c>
      <c r="S152" s="104">
        <v>0</v>
      </c>
      <c r="T152" s="104">
        <v>2.6044834505453811E-5</v>
      </c>
      <c r="U152" s="104">
        <v>0</v>
      </c>
      <c r="V152" s="104">
        <v>2.5324998244162089E-5</v>
      </c>
      <c r="W152" s="104">
        <v>2.6004272818361337E-5</v>
      </c>
      <c r="DA152" s="132" t="s">
        <v>3393</v>
      </c>
    </row>
    <row r="153" spans="1:105" ht="12" customHeight="1" x14ac:dyDescent="0.25">
      <c r="A153" s="106" t="s">
        <v>122</v>
      </c>
      <c r="B153" s="101"/>
      <c r="C153" s="101">
        <v>3.9986110831518134</v>
      </c>
      <c r="D153" s="101">
        <v>5.4597015053020694</v>
      </c>
      <c r="E153" s="101">
        <v>5.9254142862317805</v>
      </c>
      <c r="F153" s="101">
        <v>5.6621652401819444</v>
      </c>
      <c r="G153" s="101">
        <v>4.821075651675411</v>
      </c>
      <c r="H153" s="101">
        <v>4.1093524195735984</v>
      </c>
      <c r="I153" s="101">
        <v>2.5700648764564402</v>
      </c>
      <c r="J153" s="101">
        <v>5.8330260639611176</v>
      </c>
      <c r="K153" s="101">
        <v>6.1804842226108718</v>
      </c>
      <c r="L153" s="101">
        <v>2.8375660756051699</v>
      </c>
      <c r="M153" s="101">
        <v>2.2117056970549593</v>
      </c>
      <c r="N153" s="101">
        <v>1.9838717331380173</v>
      </c>
      <c r="O153" s="101">
        <v>5.1245286542896089</v>
      </c>
      <c r="P153" s="101">
        <v>4.5585410623162774</v>
      </c>
      <c r="Q153" s="101">
        <v>4.9572206214934385</v>
      </c>
      <c r="R153" s="101">
        <v>5.8696071763266424</v>
      </c>
      <c r="S153" s="101">
        <v>3.811286204348181</v>
      </c>
      <c r="T153" s="101">
        <v>8.862724254986416</v>
      </c>
      <c r="U153" s="101">
        <v>6.8777445520509932</v>
      </c>
      <c r="V153" s="101">
        <v>6.3567280734280587</v>
      </c>
      <c r="W153" s="101">
        <v>4.1774251110421465</v>
      </c>
      <c r="DA153" s="131" t="s">
        <v>3394</v>
      </c>
    </row>
    <row r="154" spans="1:105" ht="12" customHeight="1" x14ac:dyDescent="0.25">
      <c r="A154" s="107" t="s">
        <v>121</v>
      </c>
      <c r="B154" s="104"/>
      <c r="C154" s="104">
        <v>0.36247231289898285</v>
      </c>
      <c r="D154" s="104">
        <v>0.66683832771141494</v>
      </c>
      <c r="E154" s="104">
        <v>0.48710154027411612</v>
      </c>
      <c r="F154" s="104">
        <v>0.4382082808506117</v>
      </c>
      <c r="G154" s="104">
        <v>0.48929779211220936</v>
      </c>
      <c r="H154" s="104">
        <v>0.41011480698377484</v>
      </c>
      <c r="I154" s="104">
        <v>1.6747008568864117</v>
      </c>
      <c r="J154" s="104">
        <v>1.2298830076098424</v>
      </c>
      <c r="K154" s="104">
        <v>0.47005707217503334</v>
      </c>
      <c r="L154" s="104">
        <v>0.39027619224581528</v>
      </c>
      <c r="M154" s="104">
        <v>0.24385876979511381</v>
      </c>
      <c r="N154" s="104">
        <v>0.25534555232031819</v>
      </c>
      <c r="O154" s="104">
        <v>0.7037732687120728</v>
      </c>
      <c r="P154" s="104">
        <v>0.82672030106155914</v>
      </c>
      <c r="Q154" s="104">
        <v>0.9743698598201207</v>
      </c>
      <c r="R154" s="104">
        <v>0.73959632710468703</v>
      </c>
      <c r="S154" s="104">
        <v>0.41674189068896511</v>
      </c>
      <c r="T154" s="104">
        <v>1.0044234058248094</v>
      </c>
      <c r="U154" s="104">
        <v>0.82783415905675106</v>
      </c>
      <c r="V154" s="104">
        <v>0.84936964887975253</v>
      </c>
      <c r="W154" s="104">
        <v>0.59198862388466456</v>
      </c>
      <c r="DA154" s="132" t="s">
        <v>3395</v>
      </c>
    </row>
    <row r="155" spans="1:105" ht="12" customHeight="1" x14ac:dyDescent="0.25">
      <c r="A155" s="108" t="s">
        <v>53</v>
      </c>
      <c r="B155" s="98"/>
      <c r="C155" s="98">
        <v>0.28462033082307875</v>
      </c>
      <c r="D155" s="98">
        <v>0.51577806007271509</v>
      </c>
      <c r="E155" s="98">
        <v>0.3650966862147777</v>
      </c>
      <c r="F155" s="98">
        <v>0.32961153818866662</v>
      </c>
      <c r="G155" s="98">
        <v>0.34368798969416781</v>
      </c>
      <c r="H155" s="98">
        <v>0.29551231968378788</v>
      </c>
      <c r="I155" s="98">
        <v>1.1938124845963358</v>
      </c>
      <c r="J155" s="98">
        <v>0.86946319425760576</v>
      </c>
      <c r="K155" s="98">
        <v>0.33370097404937749</v>
      </c>
      <c r="L155" s="98">
        <v>0.27117887473291136</v>
      </c>
      <c r="M155" s="98">
        <v>0.16675557402401214</v>
      </c>
      <c r="N155" s="98">
        <v>0.17297367019941137</v>
      </c>
      <c r="O155" s="98">
        <v>0.49301809119327972</v>
      </c>
      <c r="P155" s="98">
        <v>0.57599033851550407</v>
      </c>
      <c r="Q155" s="98">
        <v>0.69712447250108212</v>
      </c>
      <c r="R155" s="98">
        <v>0.54704215658814792</v>
      </c>
      <c r="S155" s="98">
        <v>0.30007549685314255</v>
      </c>
      <c r="T155" s="98">
        <v>0.74413415729489563</v>
      </c>
      <c r="U155" s="98">
        <v>0.6142795130562182</v>
      </c>
      <c r="V155" s="98">
        <v>0.62539831178296079</v>
      </c>
      <c r="W155" s="98">
        <v>0.4510779868887434</v>
      </c>
      <c r="DA155" s="63" t="s">
        <v>3396</v>
      </c>
    </row>
    <row r="156" spans="1:105" ht="12" customHeight="1" x14ac:dyDescent="0.25">
      <c r="A156" s="108" t="s">
        <v>52</v>
      </c>
      <c r="B156" s="98"/>
      <c r="C156" s="98">
        <v>7.7851982075904103E-2</v>
      </c>
      <c r="D156" s="98">
        <v>0.15106026763869987</v>
      </c>
      <c r="E156" s="98">
        <v>0.12200485405933839</v>
      </c>
      <c r="F156" s="98">
        <v>0.10859674266194511</v>
      </c>
      <c r="G156" s="98">
        <v>0.14560980241804153</v>
      </c>
      <c r="H156" s="98">
        <v>0.11460248729998695</v>
      </c>
      <c r="I156" s="98">
        <v>0.48088837229007581</v>
      </c>
      <c r="J156" s="98">
        <v>0.36041981335223655</v>
      </c>
      <c r="K156" s="98">
        <v>0.13635609812565586</v>
      </c>
      <c r="L156" s="98">
        <v>0.11909731751290391</v>
      </c>
      <c r="M156" s="98">
        <v>7.7103195771101668E-2</v>
      </c>
      <c r="N156" s="98">
        <v>8.237188212090682E-2</v>
      </c>
      <c r="O156" s="98">
        <v>0.21075517751879311</v>
      </c>
      <c r="P156" s="98">
        <v>0.25072996254605512</v>
      </c>
      <c r="Q156" s="98">
        <v>0.27724538731903864</v>
      </c>
      <c r="R156" s="98">
        <v>0.19255417051653914</v>
      </c>
      <c r="S156" s="98">
        <v>0.11666639383582256</v>
      </c>
      <c r="T156" s="98">
        <v>0.26028924852991381</v>
      </c>
      <c r="U156" s="98">
        <v>0.21355464600053287</v>
      </c>
      <c r="V156" s="98">
        <v>0.22397133709679176</v>
      </c>
      <c r="W156" s="98">
        <v>0.1409106369959211</v>
      </c>
      <c r="DA156" s="63" t="s">
        <v>3397</v>
      </c>
    </row>
    <row r="157" spans="1:105" ht="12" customHeight="1" x14ac:dyDescent="0.25">
      <c r="A157" s="121" t="s">
        <v>54</v>
      </c>
      <c r="B157" s="122"/>
      <c r="C157" s="122">
        <v>0.58838451127855718</v>
      </c>
      <c r="D157" s="122">
        <v>0.85499411749149223</v>
      </c>
      <c r="E157" s="122">
        <v>0.91827791775607692</v>
      </c>
      <c r="F157" s="122">
        <v>0.90375277033824841</v>
      </c>
      <c r="G157" s="122">
        <v>0.79959710275890505</v>
      </c>
      <c r="H157" s="122">
        <v>0.68721861918157612</v>
      </c>
      <c r="I157" s="122">
        <v>0.68173540319313197</v>
      </c>
      <c r="J157" s="122">
        <v>1.1322059785306335</v>
      </c>
      <c r="K157" s="122">
        <v>1.1020699777852405</v>
      </c>
      <c r="L157" s="122">
        <v>0.58542923140438208</v>
      </c>
      <c r="M157" s="122">
        <v>0.43390310769801321</v>
      </c>
      <c r="N157" s="122">
        <v>0.41359758987348194</v>
      </c>
      <c r="O157" s="122">
        <v>1.1058763812060721</v>
      </c>
      <c r="P157" s="122">
        <v>1.0445511719078608</v>
      </c>
      <c r="Q157" s="122">
        <v>1.1638606766555371</v>
      </c>
      <c r="R157" s="122">
        <v>1.1990762315425576</v>
      </c>
      <c r="S157" s="122">
        <v>0.89101840936013921</v>
      </c>
      <c r="T157" s="122">
        <v>2.0644116707714244</v>
      </c>
      <c r="U157" s="122">
        <v>1.6420883115856841</v>
      </c>
      <c r="V157" s="122">
        <v>1.6160396246831101</v>
      </c>
      <c r="W157" s="122">
        <v>1.0045650458776205</v>
      </c>
      <c r="DA157" s="130" t="s">
        <v>3398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3399</v>
      </c>
    </row>
    <row r="159" spans="1:105" ht="12" customHeight="1" x14ac:dyDescent="0.25">
      <c r="A159" s="109" t="s">
        <v>120</v>
      </c>
      <c r="B159" s="33"/>
      <c r="C159" s="33">
        <v>0.58838451127855718</v>
      </c>
      <c r="D159" s="33">
        <v>0.85499411749149223</v>
      </c>
      <c r="E159" s="33">
        <v>0.91827791775607692</v>
      </c>
      <c r="F159" s="33">
        <v>0.90375277033824841</v>
      </c>
      <c r="G159" s="33">
        <v>0.79959710275890505</v>
      </c>
      <c r="H159" s="33">
        <v>0.68721861918157612</v>
      </c>
      <c r="I159" s="33">
        <v>0.68173540319313197</v>
      </c>
      <c r="J159" s="33">
        <v>1.1322059785306335</v>
      </c>
      <c r="K159" s="33">
        <v>1.1020699777852405</v>
      </c>
      <c r="L159" s="33">
        <v>0.58542923140438208</v>
      </c>
      <c r="M159" s="33">
        <v>0.43390310769801321</v>
      </c>
      <c r="N159" s="33">
        <v>0.41359758987348194</v>
      </c>
      <c r="O159" s="33">
        <v>1.1058763812060721</v>
      </c>
      <c r="P159" s="33">
        <v>1.0445511719078608</v>
      </c>
      <c r="Q159" s="33">
        <v>1.1638606766555371</v>
      </c>
      <c r="R159" s="33">
        <v>1.1990762315425576</v>
      </c>
      <c r="S159" s="33">
        <v>0.89101840936013921</v>
      </c>
      <c r="T159" s="33">
        <v>2.0644116707714244</v>
      </c>
      <c r="U159" s="33">
        <v>1.6420883115856841</v>
      </c>
      <c r="V159" s="33">
        <v>1.6160396246831101</v>
      </c>
      <c r="W159" s="33">
        <v>1.0045650458776205</v>
      </c>
      <c r="DA159" s="60" t="s">
        <v>3400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7.1113919620950146</v>
      </c>
      <c r="D161" s="117">
        <f t="shared" si="54"/>
        <v>0</v>
      </c>
      <c r="E161" s="117">
        <f t="shared" si="54"/>
        <v>1.106258630730782</v>
      </c>
      <c r="F161" s="117">
        <f t="shared" si="54"/>
        <v>6.5701490079450169</v>
      </c>
      <c r="G161" s="117">
        <f t="shared" si="54"/>
        <v>6.6297315255086593</v>
      </c>
      <c r="H161" s="117">
        <f t="shared" si="54"/>
        <v>12.483657862023666</v>
      </c>
      <c r="I161" s="117">
        <f t="shared" si="54"/>
        <v>20.304537096954608</v>
      </c>
      <c r="J161" s="117">
        <f t="shared" si="54"/>
        <v>45.473381411547365</v>
      </c>
      <c r="K161" s="117">
        <f t="shared" si="54"/>
        <v>54.142057182951355</v>
      </c>
      <c r="L161" s="117">
        <f t="shared" si="54"/>
        <v>39.446243409170343</v>
      </c>
      <c r="M161" s="117">
        <f t="shared" si="54"/>
        <v>36.401407408521742</v>
      </c>
      <c r="N161" s="117">
        <f t="shared" si="54"/>
        <v>56.237163580586973</v>
      </c>
      <c r="O161" s="117">
        <f t="shared" si="54"/>
        <v>72.639239803956528</v>
      </c>
      <c r="P161" s="117">
        <f t="shared" si="54"/>
        <v>36.252790151115512</v>
      </c>
      <c r="Q161" s="117">
        <f t="shared" si="54"/>
        <v>48.495163188026076</v>
      </c>
      <c r="R161" s="117">
        <f t="shared" ref="R161:V161" si="55">R162+R164+R166+R175</f>
        <v>33.380164928760017</v>
      </c>
      <c r="S161" s="117">
        <f t="shared" si="55"/>
        <v>36.716123821200682</v>
      </c>
      <c r="T161" s="117">
        <f t="shared" si="55"/>
        <v>36.73673264245447</v>
      </c>
      <c r="U161" s="117">
        <f t="shared" si="55"/>
        <v>32.344647128758517</v>
      </c>
      <c r="V161" s="117">
        <f t="shared" si="55"/>
        <v>22.857443804424101</v>
      </c>
      <c r="W161" s="117">
        <f t="shared" ref="W161" si="56">W162+W164+W166+W175</f>
        <v>35.29589255700985</v>
      </c>
      <c r="DA161" s="129" t="s">
        <v>3401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6.5563086533652308</v>
      </c>
      <c r="D162" s="122">
        <f t="shared" si="57"/>
        <v>0</v>
      </c>
      <c r="E162" s="122">
        <f t="shared" si="57"/>
        <v>1.0186585308628029</v>
      </c>
      <c r="F162" s="122">
        <f t="shared" si="57"/>
        <v>6.0332655392155301</v>
      </c>
      <c r="G162" s="122">
        <f t="shared" si="57"/>
        <v>6.0911121656135876</v>
      </c>
      <c r="H162" s="122">
        <f t="shared" si="57"/>
        <v>11.424563300485453</v>
      </c>
      <c r="I162" s="122">
        <f t="shared" si="57"/>
        <v>18.580248463251344</v>
      </c>
      <c r="J162" s="122">
        <f t="shared" si="57"/>
        <v>41.703931170940542</v>
      </c>
      <c r="K162" s="122">
        <f t="shared" si="57"/>
        <v>49.641714918260774</v>
      </c>
      <c r="L162" s="122">
        <f t="shared" si="57"/>
        <v>36.532880070076878</v>
      </c>
      <c r="M162" s="122">
        <f t="shared" si="57"/>
        <v>33.177167811052207</v>
      </c>
      <c r="N162" s="122">
        <f t="shared" si="57"/>
        <v>51.800596328579026</v>
      </c>
      <c r="O162" s="122">
        <f t="shared" si="57"/>
        <v>66.159818092932483</v>
      </c>
      <c r="P162" s="122">
        <f t="shared" si="57"/>
        <v>32.434027520239994</v>
      </c>
      <c r="Q162" s="122">
        <f t="shared" si="57"/>
        <v>43.229167615336422</v>
      </c>
      <c r="R162" s="122">
        <f t="shared" si="57"/>
        <v>29.271745234514498</v>
      </c>
      <c r="S162" s="122">
        <f t="shared" si="57"/>
        <v>32.335934976798235</v>
      </c>
      <c r="T162" s="122">
        <f t="shared" si="57"/>
        <v>31.797368806048166</v>
      </c>
      <c r="U162" s="122">
        <f t="shared" si="57"/>
        <v>27.595126778591045</v>
      </c>
      <c r="V162" s="122">
        <f t="shared" si="57"/>
        <v>19.21859991262243</v>
      </c>
      <c r="W162" s="122">
        <f t="shared" si="57"/>
        <v>29.74263203486689</v>
      </c>
      <c r="DA162" s="130" t="s">
        <v>3402</v>
      </c>
    </row>
    <row r="163" spans="1:105" ht="12" customHeight="1" x14ac:dyDescent="0.25">
      <c r="A163" s="97" t="s">
        <v>53</v>
      </c>
      <c r="B163" s="33"/>
      <c r="C163" s="33">
        <v>6.5563086533652308</v>
      </c>
      <c r="D163" s="33">
        <v>0</v>
      </c>
      <c r="E163" s="33">
        <v>1.0186585308628029</v>
      </c>
      <c r="F163" s="33">
        <v>6.0332655392155301</v>
      </c>
      <c r="G163" s="33">
        <v>6.0911121656135876</v>
      </c>
      <c r="H163" s="33">
        <v>11.424563300485453</v>
      </c>
      <c r="I163" s="33">
        <v>18.580248463251344</v>
      </c>
      <c r="J163" s="33">
        <v>41.703931170940542</v>
      </c>
      <c r="K163" s="33">
        <v>49.641714918260774</v>
      </c>
      <c r="L163" s="33">
        <v>36.532880070076878</v>
      </c>
      <c r="M163" s="33">
        <v>33.177167811052207</v>
      </c>
      <c r="N163" s="33">
        <v>51.800596328579026</v>
      </c>
      <c r="O163" s="33">
        <v>66.159818092932483</v>
      </c>
      <c r="P163" s="33">
        <v>32.434027520239994</v>
      </c>
      <c r="Q163" s="33">
        <v>43.229167615336422</v>
      </c>
      <c r="R163" s="33">
        <v>29.271745234514498</v>
      </c>
      <c r="S163" s="33">
        <v>32.335934976798235</v>
      </c>
      <c r="T163" s="33">
        <v>31.797368806048166</v>
      </c>
      <c r="U163" s="33">
        <v>27.595126778591045</v>
      </c>
      <c r="V163" s="33">
        <v>19.21859991262243</v>
      </c>
      <c r="W163" s="33">
        <v>29.74263203486689</v>
      </c>
      <c r="DA163" s="60" t="s">
        <v>3403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7.7282740877936628E-4</v>
      </c>
      <c r="D164" s="122">
        <f t="shared" si="58"/>
        <v>0</v>
      </c>
      <c r="E164" s="122">
        <f t="shared" si="58"/>
        <v>1.1739641783553155E-4</v>
      </c>
      <c r="F164" s="122">
        <f t="shared" si="58"/>
        <v>9.978296016429761E-4</v>
      </c>
      <c r="G164" s="122">
        <f t="shared" si="58"/>
        <v>1.8023730592518423E-3</v>
      </c>
      <c r="H164" s="122">
        <f t="shared" si="58"/>
        <v>4.3259233098156312E-3</v>
      </c>
      <c r="I164" s="122">
        <f t="shared" si="58"/>
        <v>6.3074855379863636E-3</v>
      </c>
      <c r="J164" s="122">
        <f t="shared" si="58"/>
        <v>3.7875901280961279E-3</v>
      </c>
      <c r="K164" s="122">
        <f t="shared" si="58"/>
        <v>1.1235210988456141E-2</v>
      </c>
      <c r="L164" s="122">
        <f t="shared" si="58"/>
        <v>1.8392565248533336E-2</v>
      </c>
      <c r="M164" s="122">
        <f t="shared" si="58"/>
        <v>1.3286450136173222E-2</v>
      </c>
      <c r="N164" s="122">
        <f t="shared" si="58"/>
        <v>2.8769538281425588E-2</v>
      </c>
      <c r="O164" s="122">
        <f t="shared" si="58"/>
        <v>2.0973975280068734E-2</v>
      </c>
      <c r="P164" s="122">
        <f t="shared" si="58"/>
        <v>2.3199624879941379E-2</v>
      </c>
      <c r="Q164" s="122">
        <f t="shared" si="58"/>
        <v>1.4537738724500817E-2</v>
      </c>
      <c r="R164" s="122">
        <f t="shared" si="58"/>
        <v>6.778859721308492E-3</v>
      </c>
      <c r="S164" s="122">
        <f t="shared" si="58"/>
        <v>1.7888171909465539E-2</v>
      </c>
      <c r="T164" s="122">
        <f t="shared" si="58"/>
        <v>1.002249534377452E-2</v>
      </c>
      <c r="U164" s="122">
        <f t="shared" si="58"/>
        <v>1.5642956537018773E-2</v>
      </c>
      <c r="V164" s="122">
        <f t="shared" si="58"/>
        <v>2.478306083241702E-2</v>
      </c>
      <c r="W164" s="122">
        <f t="shared" si="58"/>
        <v>7.7482234045964009E-3</v>
      </c>
      <c r="DA164" s="130" t="s">
        <v>3404</v>
      </c>
    </row>
    <row r="165" spans="1:105" ht="12" customHeight="1" x14ac:dyDescent="0.25">
      <c r="A165" s="97" t="s">
        <v>53</v>
      </c>
      <c r="B165" s="98"/>
      <c r="C165" s="98">
        <v>7.7282740877936628E-4</v>
      </c>
      <c r="D165" s="98">
        <v>0</v>
      </c>
      <c r="E165" s="98">
        <v>1.1739641783553155E-4</v>
      </c>
      <c r="F165" s="98">
        <v>9.978296016429761E-4</v>
      </c>
      <c r="G165" s="98">
        <v>1.8023730592518423E-3</v>
      </c>
      <c r="H165" s="98">
        <v>4.3259233098156312E-3</v>
      </c>
      <c r="I165" s="98">
        <v>6.3074855379863636E-3</v>
      </c>
      <c r="J165" s="98">
        <v>3.7875901280961279E-3</v>
      </c>
      <c r="K165" s="98">
        <v>1.1235210988456141E-2</v>
      </c>
      <c r="L165" s="98">
        <v>1.8392565248533336E-2</v>
      </c>
      <c r="M165" s="98">
        <v>1.3286450136173222E-2</v>
      </c>
      <c r="N165" s="98">
        <v>2.8769538281425588E-2</v>
      </c>
      <c r="O165" s="98">
        <v>2.0973975280068734E-2</v>
      </c>
      <c r="P165" s="98">
        <v>2.3199624879941379E-2</v>
      </c>
      <c r="Q165" s="98">
        <v>1.4537738724500817E-2</v>
      </c>
      <c r="R165" s="98">
        <v>6.778859721308492E-3</v>
      </c>
      <c r="S165" s="98">
        <v>1.7888171909465539E-2</v>
      </c>
      <c r="T165" s="98">
        <v>1.002249534377452E-2</v>
      </c>
      <c r="U165" s="98">
        <v>1.5642956537018773E-2</v>
      </c>
      <c r="V165" s="98">
        <v>2.478306083241702E-2</v>
      </c>
      <c r="W165" s="98">
        <v>7.7482234045964009E-3</v>
      </c>
      <c r="DA165" s="63" t="s">
        <v>3405</v>
      </c>
    </row>
    <row r="166" spans="1:105" ht="12" customHeight="1" x14ac:dyDescent="0.25">
      <c r="A166" s="121" t="s">
        <v>55</v>
      </c>
      <c r="B166" s="122"/>
      <c r="C166" s="122">
        <v>0.48841454432819248</v>
      </c>
      <c r="D166" s="122">
        <v>0</v>
      </c>
      <c r="E166" s="122">
        <v>7.6572133184407101E-2</v>
      </c>
      <c r="F166" s="122">
        <v>0.46692869461278491</v>
      </c>
      <c r="G166" s="122">
        <v>0.46685340485143989</v>
      </c>
      <c r="H166" s="122">
        <v>0.91592031008391939</v>
      </c>
      <c r="I166" s="122">
        <v>1.4813804468640215</v>
      </c>
      <c r="J166" s="122">
        <v>3.2473597480553447</v>
      </c>
      <c r="K166" s="122">
        <v>3.852783428943181</v>
      </c>
      <c r="L166" s="122">
        <v>2.4520626380922135</v>
      </c>
      <c r="M166" s="122">
        <v>2.7303739164241891</v>
      </c>
      <c r="N166" s="122">
        <v>3.7231636518708466</v>
      </c>
      <c r="O166" s="122">
        <v>5.4319990506314886</v>
      </c>
      <c r="P166" s="122">
        <v>3.1833104045685059</v>
      </c>
      <c r="Q166" s="122">
        <v>4.3904277950287858</v>
      </c>
      <c r="R166" s="122">
        <v>3.4728102172061162</v>
      </c>
      <c r="S166" s="122">
        <v>3.6046376068791166</v>
      </c>
      <c r="T166" s="122">
        <v>4.0786076373848941</v>
      </c>
      <c r="U166" s="122">
        <v>3.9049607162137181</v>
      </c>
      <c r="V166" s="122">
        <v>2.9544930631504887</v>
      </c>
      <c r="W166" s="122">
        <v>4.5846845361997897</v>
      </c>
      <c r="DA166" s="130" t="s">
        <v>3406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4.1511292401828163E-4</v>
      </c>
      <c r="F167" s="98">
        <v>1.4710174530840985E-3</v>
      </c>
      <c r="G167" s="98">
        <v>2.230136055597568E-3</v>
      </c>
      <c r="H167" s="98">
        <v>2.7747169289147745E-3</v>
      </c>
      <c r="I167" s="98">
        <v>8.2157633224525621E-3</v>
      </c>
      <c r="J167" s="98">
        <v>1.4124801467981457E-2</v>
      </c>
      <c r="K167" s="98">
        <v>1.2777794400031283E-2</v>
      </c>
      <c r="L167" s="98">
        <v>1.0076345590491018E-2</v>
      </c>
      <c r="M167" s="98">
        <v>1.0751626646154597E-2</v>
      </c>
      <c r="N167" s="98">
        <v>1.6530946092743446E-2</v>
      </c>
      <c r="O167" s="98">
        <v>2.2308279618921786E-2</v>
      </c>
      <c r="P167" s="98">
        <v>2.6696759486030123E-2</v>
      </c>
      <c r="Q167" s="98">
        <v>2.2450792179590749E-3</v>
      </c>
      <c r="R167" s="98">
        <v>6.7637574345620378E-3</v>
      </c>
      <c r="S167" s="98">
        <v>9.4232918341432426E-3</v>
      </c>
      <c r="T167" s="98">
        <v>1.2457800920222568E-2</v>
      </c>
      <c r="U167" s="98">
        <v>1.5274701590198898E-2</v>
      </c>
      <c r="V167" s="98">
        <v>1.3367924326434136E-2</v>
      </c>
      <c r="W167" s="98">
        <v>2.288813305816649E-2</v>
      </c>
      <c r="DA167" s="63" t="s">
        <v>3407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1.1109111622214742E-4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9.7049579730725541E-5</v>
      </c>
      <c r="DA168" s="63" t="s">
        <v>3408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7.4007617949441588E-5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7.1045306912364197E-5</v>
      </c>
      <c r="DA169" s="131" t="s">
        <v>3409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3.7083498272705835E-5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2.6004272818361337E-5</v>
      </c>
      <c r="DA170" s="132" t="s">
        <v>3410</v>
      </c>
    </row>
    <row r="171" spans="1:105" ht="12" customHeight="1" x14ac:dyDescent="0.25">
      <c r="A171" s="106" t="s">
        <v>122</v>
      </c>
      <c r="B171" s="101"/>
      <c r="C171" s="101">
        <v>0.44779032279822961</v>
      </c>
      <c r="D171" s="101">
        <v>0</v>
      </c>
      <c r="E171" s="101">
        <v>7.0331924834026852E-2</v>
      </c>
      <c r="F171" s="101">
        <v>0.43203727746090492</v>
      </c>
      <c r="G171" s="101">
        <v>0.42184017463218482</v>
      </c>
      <c r="H171" s="101">
        <v>0.83030814060468228</v>
      </c>
      <c r="I171" s="101">
        <v>0.89192835108782342</v>
      </c>
      <c r="J171" s="101">
        <v>2.6701691479844705</v>
      </c>
      <c r="K171" s="101">
        <v>3.5685642266674265</v>
      </c>
      <c r="L171" s="101">
        <v>2.1467550605441388</v>
      </c>
      <c r="M171" s="101">
        <v>2.4495402287174621</v>
      </c>
      <c r="N171" s="101">
        <v>3.2839192725614885</v>
      </c>
      <c r="O171" s="101">
        <v>4.7564715659424799</v>
      </c>
      <c r="P171" s="101">
        <v>2.6719184171915598</v>
      </c>
      <c r="Q171" s="101">
        <v>3.6673626402282951</v>
      </c>
      <c r="R171" s="101">
        <v>3.0782342806906318</v>
      </c>
      <c r="S171" s="101">
        <v>3.2408654273848909</v>
      </c>
      <c r="T171" s="101">
        <v>3.6522568634817052</v>
      </c>
      <c r="U171" s="101">
        <v>3.4718026534976971</v>
      </c>
      <c r="V171" s="101">
        <v>2.5944199852198961</v>
      </c>
      <c r="W171" s="101">
        <v>3.9954493654983003</v>
      </c>
      <c r="DA171" s="131" t="s">
        <v>3411</v>
      </c>
    </row>
    <row r="172" spans="1:105" ht="12" customHeight="1" x14ac:dyDescent="0.25">
      <c r="A172" s="107" t="s">
        <v>121</v>
      </c>
      <c r="B172" s="104"/>
      <c r="C172" s="104">
        <v>4.0624221529962867E-2</v>
      </c>
      <c r="D172" s="104">
        <v>0</v>
      </c>
      <c r="E172" s="104">
        <v>5.8250954263619594E-3</v>
      </c>
      <c r="F172" s="104">
        <v>3.3420399698795886E-2</v>
      </c>
      <c r="G172" s="104">
        <v>4.2783094163657484E-2</v>
      </c>
      <c r="H172" s="104">
        <v>8.2837452550322377E-2</v>
      </c>
      <c r="I172" s="104">
        <v>0.58123633245374562</v>
      </c>
      <c r="J172" s="104">
        <v>0.56306579860289274</v>
      </c>
      <c r="K172" s="104">
        <v>0.27144140787572346</v>
      </c>
      <c r="L172" s="104">
        <v>0.29523123195758372</v>
      </c>
      <c r="M172" s="104">
        <v>0.27008206106057231</v>
      </c>
      <c r="N172" s="104">
        <v>0.42271343321661464</v>
      </c>
      <c r="O172" s="104">
        <v>0.65321920507008702</v>
      </c>
      <c r="P172" s="104">
        <v>0.48458413677469386</v>
      </c>
      <c r="Q172" s="104">
        <v>0.72082007558253181</v>
      </c>
      <c r="R172" s="104">
        <v>0.38781217908092214</v>
      </c>
      <c r="S172" s="104">
        <v>0.35434888766008266</v>
      </c>
      <c r="T172" s="104">
        <v>0.41389297298296651</v>
      </c>
      <c r="U172" s="104">
        <v>0.41788336112582192</v>
      </c>
      <c r="V172" s="104">
        <v>0.34670515360415838</v>
      </c>
      <c r="W172" s="104">
        <v>0.56624998806359206</v>
      </c>
      <c r="DA172" s="132" t="s">
        <v>3412</v>
      </c>
    </row>
    <row r="173" spans="1:105" ht="12" customHeight="1" x14ac:dyDescent="0.25">
      <c r="A173" s="108" t="s">
        <v>53</v>
      </c>
      <c r="B173" s="98"/>
      <c r="C173" s="98">
        <v>3.1898931200602922E-2</v>
      </c>
      <c r="D173" s="98">
        <v>0</v>
      </c>
      <c r="E173" s="98">
        <v>4.3660774216661207E-3</v>
      </c>
      <c r="F173" s="98">
        <v>2.5138158800233876E-2</v>
      </c>
      <c r="G173" s="98">
        <v>3.0051301810558116E-2</v>
      </c>
      <c r="H173" s="98">
        <v>5.96893536711781E-2</v>
      </c>
      <c r="I173" s="98">
        <v>0.41433500635709747</v>
      </c>
      <c r="J173" s="98">
        <v>0.39805817691708961</v>
      </c>
      <c r="K173" s="98">
        <v>0.19270056247921796</v>
      </c>
      <c r="L173" s="98">
        <v>0.20513798909322822</v>
      </c>
      <c r="M173" s="98">
        <v>0.1846875925913346</v>
      </c>
      <c r="N173" s="98">
        <v>0.28635037235482513</v>
      </c>
      <c r="O173" s="98">
        <v>0.45760317979085141</v>
      </c>
      <c r="P173" s="98">
        <v>0.33761815286463576</v>
      </c>
      <c r="Q173" s="98">
        <v>0.51571927219857749</v>
      </c>
      <c r="R173" s="98">
        <v>0.28684513838255943</v>
      </c>
      <c r="S173" s="98">
        <v>0.25514934039428744</v>
      </c>
      <c r="T173" s="98">
        <v>0.30663552529228738</v>
      </c>
      <c r="U173" s="98">
        <v>0.3100828647601967</v>
      </c>
      <c r="V173" s="98">
        <v>0.25528204126021198</v>
      </c>
      <c r="W173" s="98">
        <v>0.43146590050227629</v>
      </c>
      <c r="DA173" s="63" t="s">
        <v>3413</v>
      </c>
    </row>
    <row r="174" spans="1:105" ht="12" customHeight="1" x14ac:dyDescent="0.25">
      <c r="A174" s="115" t="s">
        <v>52</v>
      </c>
      <c r="B174" s="33"/>
      <c r="C174" s="33">
        <v>8.725290329359944E-3</v>
      </c>
      <c r="D174" s="33">
        <v>0</v>
      </c>
      <c r="E174" s="33">
        <v>1.4590180046958384E-3</v>
      </c>
      <c r="F174" s="33">
        <v>8.2822408985620127E-3</v>
      </c>
      <c r="G174" s="33">
        <v>1.2731792353099368E-2</v>
      </c>
      <c r="H174" s="33">
        <v>2.3148098879144281E-2</v>
      </c>
      <c r="I174" s="33">
        <v>0.16690132609664812</v>
      </c>
      <c r="J174" s="33">
        <v>0.16500762168580316</v>
      </c>
      <c r="K174" s="33">
        <v>7.8740845396505499E-2</v>
      </c>
      <c r="L174" s="33">
        <v>9.0093242864355466E-2</v>
      </c>
      <c r="M174" s="33">
        <v>8.5394468469237678E-2</v>
      </c>
      <c r="N174" s="33">
        <v>0.13636306086178951</v>
      </c>
      <c r="O174" s="33">
        <v>0.19561602527923561</v>
      </c>
      <c r="P174" s="33">
        <v>0.14696598391005811</v>
      </c>
      <c r="Q174" s="33">
        <v>0.20510080338395431</v>
      </c>
      <c r="R174" s="33">
        <v>0.10096704069836268</v>
      </c>
      <c r="S174" s="33">
        <v>9.919954726579519E-2</v>
      </c>
      <c r="T174" s="33">
        <v>0.10725744769067913</v>
      </c>
      <c r="U174" s="33">
        <v>0.10780049636562521</v>
      </c>
      <c r="V174" s="33">
        <v>9.1423112343946414E-2</v>
      </c>
      <c r="W174" s="33">
        <v>0.1347840875613158</v>
      </c>
      <c r="DA174" s="60" t="s">
        <v>3414</v>
      </c>
    </row>
    <row r="175" spans="1:105" ht="12" customHeight="1" x14ac:dyDescent="0.25">
      <c r="A175" s="121" t="s">
        <v>54</v>
      </c>
      <c r="B175" s="122"/>
      <c r="C175" s="122">
        <v>6.5895936992811197E-2</v>
      </c>
      <c r="D175" s="122">
        <v>0</v>
      </c>
      <c r="E175" s="122">
        <v>1.0910570265736365E-2</v>
      </c>
      <c r="F175" s="122">
        <v>6.8956944515058557E-2</v>
      </c>
      <c r="G175" s="122">
        <v>6.9963581984380491E-2</v>
      </c>
      <c r="H175" s="122">
        <v>0.1388483281444787</v>
      </c>
      <c r="I175" s="122">
        <v>0.23660070130125188</v>
      </c>
      <c r="J175" s="122">
        <v>0.51830290242337784</v>
      </c>
      <c r="K175" s="122">
        <v>0.63632362475894566</v>
      </c>
      <c r="L175" s="122">
        <v>0.44290813575271948</v>
      </c>
      <c r="M175" s="122">
        <v>0.48057923090916888</v>
      </c>
      <c r="N175" s="122">
        <v>0.68463406185567477</v>
      </c>
      <c r="O175" s="122">
        <v>1.0264486851124903</v>
      </c>
      <c r="P175" s="122">
        <v>0.61225260142706694</v>
      </c>
      <c r="Q175" s="122">
        <v>0.86103003893636765</v>
      </c>
      <c r="R175" s="122">
        <v>0.62883061731809486</v>
      </c>
      <c r="S175" s="122">
        <v>0.7576630656138591</v>
      </c>
      <c r="T175" s="122">
        <v>0.85073370367763179</v>
      </c>
      <c r="U175" s="122">
        <v>0.82891667741673902</v>
      </c>
      <c r="V175" s="122">
        <v>0.65956776781876458</v>
      </c>
      <c r="W175" s="122">
        <v>0.96082776253857172</v>
      </c>
      <c r="DA175" s="130" t="s">
        <v>3415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3416</v>
      </c>
    </row>
    <row r="177" spans="1:105" ht="12" customHeight="1" x14ac:dyDescent="0.25">
      <c r="A177" s="109" t="s">
        <v>120</v>
      </c>
      <c r="B177" s="33"/>
      <c r="C177" s="33">
        <v>6.5895936992811197E-2</v>
      </c>
      <c r="D177" s="33">
        <v>0</v>
      </c>
      <c r="E177" s="33">
        <v>1.0910570265736365E-2</v>
      </c>
      <c r="F177" s="33">
        <v>6.8956944515058557E-2</v>
      </c>
      <c r="G177" s="33">
        <v>6.9963581984380491E-2</v>
      </c>
      <c r="H177" s="33">
        <v>0.1388483281444787</v>
      </c>
      <c r="I177" s="33">
        <v>0.23660070130125188</v>
      </c>
      <c r="J177" s="33">
        <v>0.51830290242337784</v>
      </c>
      <c r="K177" s="33">
        <v>0.63632362475894566</v>
      </c>
      <c r="L177" s="33">
        <v>0.44290813575271948</v>
      </c>
      <c r="M177" s="33">
        <v>0.48057923090916888</v>
      </c>
      <c r="N177" s="33">
        <v>0.68463406185567477</v>
      </c>
      <c r="O177" s="33">
        <v>1.0264486851124903</v>
      </c>
      <c r="P177" s="33">
        <v>0.61225260142706694</v>
      </c>
      <c r="Q177" s="33">
        <v>0.86103003893636765</v>
      </c>
      <c r="R177" s="33">
        <v>0.62883061731809486</v>
      </c>
      <c r="S177" s="33">
        <v>0.7576630656138591</v>
      </c>
      <c r="T177" s="33">
        <v>0.85073370367763179</v>
      </c>
      <c r="U177" s="33">
        <v>0.82891667741673902</v>
      </c>
      <c r="V177" s="33">
        <v>0.65956776781876458</v>
      </c>
      <c r="W177" s="33">
        <v>0.96082776253857172</v>
      </c>
      <c r="DA177" s="60" t="s">
        <v>3417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3419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3420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3421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3422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3423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3424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3425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3426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3427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3428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3429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3430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3431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3432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3433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3434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3435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3436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3437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3438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0.16258740223140311</v>
      </c>
      <c r="E24" s="117">
        <f t="shared" si="7"/>
        <v>0.13764094507593372</v>
      </c>
      <c r="F24" s="117">
        <f t="shared" si="7"/>
        <v>7.829043570664096E-2</v>
      </c>
      <c r="G24" s="117">
        <f t="shared" si="7"/>
        <v>0.10859851419919245</v>
      </c>
      <c r="H24" s="117">
        <f t="shared" si="7"/>
        <v>5.4266855444759267E-2</v>
      </c>
      <c r="I24" s="117">
        <f t="shared" si="7"/>
        <v>5.9832995622475051E-2</v>
      </c>
      <c r="J24" s="117">
        <f t="shared" si="7"/>
        <v>2.5858237824865925E-2</v>
      </c>
      <c r="K24" s="117">
        <f t="shared" si="7"/>
        <v>1.0219495527637637E-3</v>
      </c>
      <c r="L24" s="117">
        <f t="shared" si="7"/>
        <v>0</v>
      </c>
      <c r="M24" s="117">
        <f t="shared" si="7"/>
        <v>0</v>
      </c>
      <c r="N24" s="117">
        <f t="shared" si="7"/>
        <v>3.6962414437537346E-2</v>
      </c>
      <c r="O24" s="117">
        <f t="shared" si="7"/>
        <v>7.0742226453365448E-2</v>
      </c>
      <c r="P24" s="117">
        <f t="shared" si="7"/>
        <v>0.21818195168390417</v>
      </c>
      <c r="Q24" s="117">
        <f t="shared" si="7"/>
        <v>0</v>
      </c>
      <c r="R24" s="117">
        <f t="shared" ref="R24:V24" si="8">R25+R28+R30+R39</f>
        <v>2.3984262985278015E-2</v>
      </c>
      <c r="S24" s="117">
        <f t="shared" si="8"/>
        <v>4.0547844047163481E-2</v>
      </c>
      <c r="T24" s="117">
        <f t="shared" si="8"/>
        <v>0.11193715066452016</v>
      </c>
      <c r="U24" s="117">
        <f t="shared" si="8"/>
        <v>8.6011900411812281E-2</v>
      </c>
      <c r="V24" s="117">
        <f t="shared" si="8"/>
        <v>6.6745807442914001E-2</v>
      </c>
      <c r="W24" s="117">
        <f t="shared" ref="W24" si="9">W25+W28+W30+W39</f>
        <v>1.8748451649252082E-2</v>
      </c>
      <c r="DA24" s="129" t="s">
        <v>3439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0.15080974521149587</v>
      </c>
      <c r="E25" s="122">
        <f t="shared" si="10"/>
        <v>0.12894721256330993</v>
      </c>
      <c r="F25" s="122">
        <f t="shared" si="10"/>
        <v>7.1771058501376758E-2</v>
      </c>
      <c r="G25" s="122">
        <f t="shared" si="10"/>
        <v>0.10114394202037194</v>
      </c>
      <c r="H25" s="122">
        <f t="shared" si="10"/>
        <v>5.0000532672008255E-2</v>
      </c>
      <c r="I25" s="122">
        <f t="shared" si="10"/>
        <v>5.5391505020165863E-2</v>
      </c>
      <c r="J25" s="122">
        <f t="shared" si="10"/>
        <v>2.3977979553172848E-2</v>
      </c>
      <c r="K25" s="122">
        <f t="shared" si="10"/>
        <v>9.4224445572349937E-4</v>
      </c>
      <c r="L25" s="122">
        <f t="shared" si="10"/>
        <v>0</v>
      </c>
      <c r="M25" s="122">
        <f t="shared" si="10"/>
        <v>0</v>
      </c>
      <c r="N25" s="122">
        <f t="shared" si="10"/>
        <v>3.3949269542227142E-2</v>
      </c>
      <c r="O25" s="122">
        <f t="shared" si="10"/>
        <v>6.4039713045257643E-2</v>
      </c>
      <c r="P25" s="122">
        <f t="shared" si="10"/>
        <v>0.20164983715861043</v>
      </c>
      <c r="Q25" s="122">
        <f t="shared" si="10"/>
        <v>0</v>
      </c>
      <c r="R25" s="122">
        <f t="shared" ref="R25:V25" si="11">SUM(R26:R27)</f>
        <v>2.1175762132260433E-2</v>
      </c>
      <c r="S25" s="122">
        <f t="shared" si="11"/>
        <v>3.5929613754308996E-2</v>
      </c>
      <c r="T25" s="122">
        <f t="shared" si="11"/>
        <v>9.7814037353006547E-2</v>
      </c>
      <c r="U25" s="122">
        <f t="shared" si="11"/>
        <v>7.4881486135928488E-2</v>
      </c>
      <c r="V25" s="122">
        <f t="shared" si="11"/>
        <v>5.8050468293652589E-2</v>
      </c>
      <c r="W25" s="122">
        <f t="shared" ref="W25" si="12">SUM(W26:W27)</f>
        <v>1.5956827429520735E-2</v>
      </c>
      <c r="DA25" s="130" t="s">
        <v>3440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0.14742949282418674</v>
      </c>
      <c r="E26" s="98">
        <v>0.12612331794391646</v>
      </c>
      <c r="F26" s="98">
        <v>7.0247750786371285E-2</v>
      </c>
      <c r="G26" s="98">
        <v>9.901583648119E-2</v>
      </c>
      <c r="H26" s="98">
        <v>4.8977676315802986E-2</v>
      </c>
      <c r="I26" s="98">
        <v>5.4282836279189305E-2</v>
      </c>
      <c r="J26" s="98">
        <v>2.3505137436994127E-2</v>
      </c>
      <c r="K26" s="98">
        <v>9.2401756710977609E-4</v>
      </c>
      <c r="L26" s="98">
        <v>0</v>
      </c>
      <c r="M26" s="98">
        <v>0</v>
      </c>
      <c r="N26" s="98">
        <v>3.3318325517656053E-2</v>
      </c>
      <c r="O26" s="98">
        <v>6.2879105829639251E-2</v>
      </c>
      <c r="P26" s="98">
        <v>0.19805078982205696</v>
      </c>
      <c r="Q26" s="98">
        <v>0</v>
      </c>
      <c r="R26" s="98">
        <v>2.0801098346384637E-2</v>
      </c>
      <c r="S26" s="98">
        <v>3.5298231428841732E-2</v>
      </c>
      <c r="T26" s="98">
        <v>9.6105487367088391E-2</v>
      </c>
      <c r="U26" s="98">
        <v>7.357809784546479E-2</v>
      </c>
      <c r="V26" s="98">
        <v>5.7054352155944933E-2</v>
      </c>
      <c r="W26" s="98">
        <v>1.5682104853665665E-2</v>
      </c>
      <c r="DA26" s="63" t="s">
        <v>3441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3.3802523873091256E-3</v>
      </c>
      <c r="E27" s="98">
        <v>2.8238946193934783E-3</v>
      </c>
      <c r="F27" s="98">
        <v>1.5233077150054745E-3</v>
      </c>
      <c r="G27" s="98">
        <v>2.1281055391819399E-3</v>
      </c>
      <c r="H27" s="98">
        <v>1.0228563562052673E-3</v>
      </c>
      <c r="I27" s="98">
        <v>1.1086687409765563E-3</v>
      </c>
      <c r="J27" s="98">
        <v>4.7284211617872187E-4</v>
      </c>
      <c r="K27" s="98">
        <v>1.8226888613723282E-5</v>
      </c>
      <c r="L27" s="98">
        <v>0</v>
      </c>
      <c r="M27" s="98">
        <v>0</v>
      </c>
      <c r="N27" s="98">
        <v>6.3094402457109194E-4</v>
      </c>
      <c r="O27" s="98">
        <v>1.1606072156183935E-3</v>
      </c>
      <c r="P27" s="98">
        <v>3.5990473365534654E-3</v>
      </c>
      <c r="Q27" s="98">
        <v>0</v>
      </c>
      <c r="R27" s="98">
        <v>3.7466378587579571E-4</v>
      </c>
      <c r="S27" s="98">
        <v>6.3138232546726229E-4</v>
      </c>
      <c r="T27" s="98">
        <v>1.7085499859181563E-3</v>
      </c>
      <c r="U27" s="98">
        <v>1.3033882904636962E-3</v>
      </c>
      <c r="V27" s="98">
        <v>9.9611613770765346E-4</v>
      </c>
      <c r="W27" s="98">
        <v>2.7472257585506971E-4</v>
      </c>
      <c r="DA27" s="63" t="s">
        <v>3442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2.9491990826036729E-5</v>
      </c>
      <c r="H28" s="122">
        <f t="shared" si="13"/>
        <v>3.0034983696885901E-5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3.1944337725594945E-5</v>
      </c>
      <c r="O28" s="122">
        <f t="shared" si="13"/>
        <v>3.2583903020615108E-5</v>
      </c>
      <c r="P28" s="122">
        <f t="shared" si="13"/>
        <v>1.0125338010411057E-4</v>
      </c>
      <c r="Q28" s="122">
        <f t="shared" si="13"/>
        <v>0</v>
      </c>
      <c r="R28" s="122">
        <f t="shared" si="13"/>
        <v>0</v>
      </c>
      <c r="S28" s="122">
        <f t="shared" si="13"/>
        <v>3.2302426900696654E-5</v>
      </c>
      <c r="T28" s="122">
        <f t="shared" si="13"/>
        <v>3.407322629008177E-5</v>
      </c>
      <c r="U28" s="122">
        <f t="shared" si="13"/>
        <v>3.3274849598055388E-5</v>
      </c>
      <c r="V28" s="122">
        <f t="shared" si="13"/>
        <v>6.5676396722233718E-5</v>
      </c>
      <c r="W28" s="122">
        <f t="shared" si="13"/>
        <v>0</v>
      </c>
      <c r="DA28" s="130" t="s">
        <v>3443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2.9491990826036729E-5</v>
      </c>
      <c r="H29" s="98">
        <v>3.0034983696885901E-5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3.1944337725594945E-5</v>
      </c>
      <c r="O29" s="98">
        <v>3.2583903020615108E-5</v>
      </c>
      <c r="P29" s="98">
        <v>1.0125338010411057E-4</v>
      </c>
      <c r="Q29" s="98">
        <v>0</v>
      </c>
      <c r="R29" s="98">
        <v>0</v>
      </c>
      <c r="S29" s="98">
        <v>3.2302426900696654E-5</v>
      </c>
      <c r="T29" s="98">
        <v>3.407322629008177E-5</v>
      </c>
      <c r="U29" s="98">
        <v>3.3274849598055388E-5</v>
      </c>
      <c r="V29" s="98">
        <v>6.5676396722233718E-5</v>
      </c>
      <c r="W29" s="98">
        <v>0</v>
      </c>
      <c r="DA29" s="63" t="s">
        <v>3444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1.008130409906151E-2</v>
      </c>
      <c r="E30" s="122">
        <v>7.4108288682802857E-3</v>
      </c>
      <c r="F30" s="122">
        <v>5.527588720140861E-3</v>
      </c>
      <c r="G30" s="122">
        <v>6.2870836048521733E-3</v>
      </c>
      <c r="H30" s="122">
        <v>3.5809452654599985E-3</v>
      </c>
      <c r="I30" s="122">
        <v>3.7515413305544828E-3</v>
      </c>
      <c r="J30" s="122">
        <v>1.5806640628626045E-3</v>
      </c>
      <c r="K30" s="122">
        <v>6.6482342531131298E-5</v>
      </c>
      <c r="L30" s="122">
        <v>0</v>
      </c>
      <c r="M30" s="122">
        <v>0</v>
      </c>
      <c r="N30" s="122">
        <v>2.4521546305801114E-3</v>
      </c>
      <c r="O30" s="122">
        <v>5.4734999693421176E-3</v>
      </c>
      <c r="P30" s="122">
        <v>1.349421330488094E-2</v>
      </c>
      <c r="Q30" s="122">
        <v>0</v>
      </c>
      <c r="R30" s="122">
        <v>2.3359245480119727E-3</v>
      </c>
      <c r="S30" s="122">
        <v>3.7141723027880602E-3</v>
      </c>
      <c r="T30" s="122">
        <v>1.1426391146841458E-2</v>
      </c>
      <c r="U30" s="122">
        <v>8.9697410710186647E-3</v>
      </c>
      <c r="V30" s="122">
        <v>6.908555172289413E-3</v>
      </c>
      <c r="W30" s="122">
        <v>2.2625136794489093E-3</v>
      </c>
      <c r="DA30" s="130" t="s">
        <v>3445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6.3304215709191776E-5</v>
      </c>
      <c r="E31" s="98">
        <v>7.3889943556663531E-5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9.7080470489556845E-5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3446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3447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3448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3449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8.8056083139078107E-3</v>
      </c>
      <c r="E35" s="101">
        <v>6.6933430497979809E-3</v>
      </c>
      <c r="F35" s="101">
        <v>5.0723807288962927E-3</v>
      </c>
      <c r="G35" s="101">
        <v>5.6110552398664706E-3</v>
      </c>
      <c r="H35" s="101">
        <v>3.236623805991227E-3</v>
      </c>
      <c r="I35" s="101">
        <v>2.1141914656984178E-3</v>
      </c>
      <c r="J35" s="101">
        <v>1.2644274503569649E-3</v>
      </c>
      <c r="K35" s="101">
        <v>6.6482342531131298E-5</v>
      </c>
      <c r="L35" s="101">
        <v>0</v>
      </c>
      <c r="M35" s="101">
        <v>0</v>
      </c>
      <c r="N35" s="101">
        <v>2.1116388660280521E-3</v>
      </c>
      <c r="O35" s="101">
        <v>4.7339805451227764E-3</v>
      </c>
      <c r="P35" s="101">
        <v>1.1102611641412333E-2</v>
      </c>
      <c r="Q35" s="101">
        <v>0</v>
      </c>
      <c r="R35" s="101">
        <v>2.0763177356907443E-3</v>
      </c>
      <c r="S35" s="101">
        <v>3.3104318059597486E-3</v>
      </c>
      <c r="T35" s="101">
        <v>1.0137800489790613E-2</v>
      </c>
      <c r="U35" s="101">
        <v>7.9544702282423364E-3</v>
      </c>
      <c r="V35" s="101">
        <v>6.0146418027948872E-3</v>
      </c>
      <c r="W35" s="101">
        <v>2.0014696411802969E-3</v>
      </c>
      <c r="DA35" s="131" t="s">
        <v>3450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1.2123915694445071E-3</v>
      </c>
      <c r="E36" s="104">
        <v>6.4359587492564046E-4</v>
      </c>
      <c r="F36" s="104">
        <v>4.5520799124456831E-4</v>
      </c>
      <c r="G36" s="104">
        <v>6.7602836498570275E-4</v>
      </c>
      <c r="H36" s="104">
        <v>3.4432145946877154E-4</v>
      </c>
      <c r="I36" s="104">
        <v>1.637349864856065E-3</v>
      </c>
      <c r="J36" s="104">
        <v>3.1623661250563965E-4</v>
      </c>
      <c r="K36" s="104">
        <v>0</v>
      </c>
      <c r="L36" s="104">
        <v>0</v>
      </c>
      <c r="M36" s="104">
        <v>0</v>
      </c>
      <c r="N36" s="104">
        <v>3.4051576455205903E-4</v>
      </c>
      <c r="O36" s="104">
        <v>7.3951942421934152E-4</v>
      </c>
      <c r="P36" s="104">
        <v>2.2945211929790502E-3</v>
      </c>
      <c r="Q36" s="104">
        <v>0</v>
      </c>
      <c r="R36" s="104">
        <v>2.5960681232122836E-4</v>
      </c>
      <c r="S36" s="104">
        <v>4.037404968283116E-4</v>
      </c>
      <c r="T36" s="104">
        <v>1.2885906570508456E-3</v>
      </c>
      <c r="U36" s="104">
        <v>1.0152708427763287E-3</v>
      </c>
      <c r="V36" s="104">
        <v>8.9391336949452588E-4</v>
      </c>
      <c r="W36" s="104">
        <v>2.6104403826861234E-4</v>
      </c>
      <c r="DA36" s="132" t="s">
        <v>3451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8.3046940242716887E-4</v>
      </c>
      <c r="E37" s="98">
        <v>4.2253254088081647E-4</v>
      </c>
      <c r="F37" s="98">
        <v>3.0060616113807741E-4</v>
      </c>
      <c r="G37" s="98">
        <v>4.0742515078529413E-4</v>
      </c>
      <c r="H37" s="98">
        <v>2.1500247131712747E-4</v>
      </c>
      <c r="I37" s="98">
        <v>1.0091140075286567E-3</v>
      </c>
      <c r="J37" s="98">
        <v>1.9304143430211334E-4</v>
      </c>
      <c r="K37" s="98">
        <v>0</v>
      </c>
      <c r="L37" s="98">
        <v>0</v>
      </c>
      <c r="M37" s="98">
        <v>0</v>
      </c>
      <c r="N37" s="98">
        <v>1.9917760030891074E-4</v>
      </c>
      <c r="O37" s="98">
        <v>4.5548279683552313E-4</v>
      </c>
      <c r="P37" s="98">
        <v>1.418040719486976E-3</v>
      </c>
      <c r="Q37" s="98">
        <v>0</v>
      </c>
      <c r="R37" s="98">
        <v>1.7560761040911295E-4</v>
      </c>
      <c r="S37" s="98">
        <v>2.6577172455321396E-4</v>
      </c>
      <c r="T37" s="98">
        <v>8.8302934740623075E-4</v>
      </c>
      <c r="U37" s="98">
        <v>7.0044826881976929E-4</v>
      </c>
      <c r="V37" s="98">
        <v>6.1363069508443369E-4</v>
      </c>
      <c r="W37" s="98">
        <v>1.8723018965891033E-4</v>
      </c>
      <c r="DA37" s="63" t="s">
        <v>3452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3.819221670173382E-4</v>
      </c>
      <c r="E38" s="98">
        <v>2.2106333404482402E-4</v>
      </c>
      <c r="F38" s="98">
        <v>1.5460183010649088E-4</v>
      </c>
      <c r="G38" s="98">
        <v>2.6860321420040862E-4</v>
      </c>
      <c r="H38" s="98">
        <v>1.2931898815164407E-4</v>
      </c>
      <c r="I38" s="98">
        <v>6.2823585732740838E-4</v>
      </c>
      <c r="J38" s="98">
        <v>1.2319517820352633E-4</v>
      </c>
      <c r="K38" s="98">
        <v>0</v>
      </c>
      <c r="L38" s="98">
        <v>0</v>
      </c>
      <c r="M38" s="98">
        <v>0</v>
      </c>
      <c r="N38" s="98">
        <v>1.4133816424314826E-4</v>
      </c>
      <c r="O38" s="98">
        <v>2.8403662738381839E-4</v>
      </c>
      <c r="P38" s="98">
        <v>8.764804734920739E-4</v>
      </c>
      <c r="Q38" s="98">
        <v>0</v>
      </c>
      <c r="R38" s="98">
        <v>8.3999201912115425E-5</v>
      </c>
      <c r="S38" s="98">
        <v>1.3796877227509764E-4</v>
      </c>
      <c r="T38" s="98">
        <v>4.0556130964461494E-4</v>
      </c>
      <c r="U38" s="98">
        <v>3.1482257395655939E-4</v>
      </c>
      <c r="V38" s="98">
        <v>2.802826744100922E-4</v>
      </c>
      <c r="W38" s="98">
        <v>7.3813848609701992E-5</v>
      </c>
      <c r="DA38" s="63" t="s">
        <v>3453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1.696352920845724E-3</v>
      </c>
      <c r="E39" s="122">
        <v>1.2829036443435073E-3</v>
      </c>
      <c r="F39" s="122">
        <v>9.9178848512333686E-4</v>
      </c>
      <c r="G39" s="122">
        <v>1.137996583142298E-3</v>
      </c>
      <c r="H39" s="122">
        <v>6.5534252359413035E-4</v>
      </c>
      <c r="I39" s="122">
        <v>6.8994927175470254E-4</v>
      </c>
      <c r="J39" s="122">
        <v>2.9959420883047313E-4</v>
      </c>
      <c r="K39" s="122">
        <v>1.3222754509132948E-5</v>
      </c>
      <c r="L39" s="122">
        <v>0</v>
      </c>
      <c r="M39" s="122">
        <v>0</v>
      </c>
      <c r="N39" s="122">
        <v>5.2904592700449434E-4</v>
      </c>
      <c r="O39" s="122">
        <v>1.1964295357450748E-3</v>
      </c>
      <c r="P39" s="122">
        <v>2.936647840308696E-3</v>
      </c>
      <c r="Q39" s="122">
        <v>0</v>
      </c>
      <c r="R39" s="122">
        <v>4.7257630500561034E-4</v>
      </c>
      <c r="S39" s="122">
        <v>8.7175556316572889E-4</v>
      </c>
      <c r="T39" s="122">
        <v>2.6626489383820727E-3</v>
      </c>
      <c r="U39" s="122">
        <v>2.127398355267067E-3</v>
      </c>
      <c r="V39" s="122">
        <v>1.7211075802497592E-3</v>
      </c>
      <c r="W39" s="122">
        <v>5.2911054028243463E-4</v>
      </c>
      <c r="DA39" s="130" t="s">
        <v>3454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3455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1.696352920845724E-3</v>
      </c>
      <c r="E41" s="33">
        <v>1.2829036443435073E-3</v>
      </c>
      <c r="F41" s="33">
        <v>9.9178848512333686E-4</v>
      </c>
      <c r="G41" s="33">
        <v>1.137996583142298E-3</v>
      </c>
      <c r="H41" s="33">
        <v>6.5534252359413035E-4</v>
      </c>
      <c r="I41" s="33">
        <v>6.8994927175470254E-4</v>
      </c>
      <c r="J41" s="33">
        <v>2.9959420883047313E-4</v>
      </c>
      <c r="K41" s="33">
        <v>1.3222754509132948E-5</v>
      </c>
      <c r="L41" s="33">
        <v>0</v>
      </c>
      <c r="M41" s="33">
        <v>0</v>
      </c>
      <c r="N41" s="33">
        <v>5.2904592700449434E-4</v>
      </c>
      <c r="O41" s="33">
        <v>1.1964295357450748E-3</v>
      </c>
      <c r="P41" s="33">
        <v>2.936647840308696E-3</v>
      </c>
      <c r="Q41" s="33">
        <v>0</v>
      </c>
      <c r="R41" s="33">
        <v>4.7257630500561034E-4</v>
      </c>
      <c r="S41" s="33">
        <v>8.7175556316572889E-4</v>
      </c>
      <c r="T41" s="33">
        <v>2.6626489383820727E-3</v>
      </c>
      <c r="U41" s="33">
        <v>2.127398355267067E-3</v>
      </c>
      <c r="V41" s="33">
        <v>1.7211075802497592E-3</v>
      </c>
      <c r="W41" s="33">
        <v>5.2911054028243463E-4</v>
      </c>
      <c r="DA41" s="60" t="s">
        <v>3456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1.544059998120884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4.2569251849181677</v>
      </c>
      <c r="H43" s="117">
        <f t="shared" si="14"/>
        <v>2.055084858969064E-2</v>
      </c>
      <c r="I43" s="117">
        <f t="shared" si="14"/>
        <v>1.310415087404019</v>
      </c>
      <c r="J43" s="117">
        <f t="shared" si="14"/>
        <v>2.3715692481392513E-2</v>
      </c>
      <c r="K43" s="117">
        <f t="shared" si="14"/>
        <v>2.4062332875966721</v>
      </c>
      <c r="L43" s="117">
        <f t="shared" si="14"/>
        <v>2.1428948084320307</v>
      </c>
      <c r="M43" s="117">
        <f t="shared" si="14"/>
        <v>4.8927146409623345</v>
      </c>
      <c r="N43" s="117">
        <f t="shared" si="14"/>
        <v>7.9185953860806508</v>
      </c>
      <c r="O43" s="117">
        <f t="shared" si="14"/>
        <v>11.808348965537578</v>
      </c>
      <c r="P43" s="117">
        <f t="shared" si="14"/>
        <v>1.4075122649068317</v>
      </c>
      <c r="Q43" s="117">
        <f t="shared" si="14"/>
        <v>0.30524405300842261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0.34562553458668954</v>
      </c>
      <c r="U43" s="117">
        <f t="shared" si="15"/>
        <v>2.549106774118941</v>
      </c>
      <c r="V43" s="117">
        <f t="shared" si="15"/>
        <v>4.1974461178073579</v>
      </c>
      <c r="W43" s="117">
        <f t="shared" ref="W43" si="16">W44+W47+W49+W58</f>
        <v>3.2422718269660136</v>
      </c>
      <c r="DA43" s="129" t="s">
        <v>3457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1.4294670537429519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3.9488556260440428</v>
      </c>
      <c r="H44" s="122">
        <f t="shared" si="17"/>
        <v>1.8925299248669085E-2</v>
      </c>
      <c r="I44" s="122">
        <f t="shared" si="17"/>
        <v>1.2045741537565946</v>
      </c>
      <c r="J44" s="122">
        <f t="shared" si="17"/>
        <v>2.188402764301783E-2</v>
      </c>
      <c r="K44" s="122">
        <f t="shared" si="17"/>
        <v>2.2126997344675838</v>
      </c>
      <c r="L44" s="122">
        <f t="shared" si="17"/>
        <v>1.9933642795359212</v>
      </c>
      <c r="M44" s="122">
        <f t="shared" si="17"/>
        <v>4.5090934858169209</v>
      </c>
      <c r="N44" s="122">
        <f t="shared" si="17"/>
        <v>7.3210152761717744</v>
      </c>
      <c r="O44" s="122">
        <f t="shared" si="17"/>
        <v>10.818714038507757</v>
      </c>
      <c r="P44" s="122">
        <f t="shared" si="17"/>
        <v>1.2743617452458966</v>
      </c>
      <c r="Q44" s="122">
        <f t="shared" si="17"/>
        <v>0.27362464480170662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0.29971910698318155</v>
      </c>
      <c r="U44" s="122">
        <f t="shared" si="18"/>
        <v>2.1847052051187701</v>
      </c>
      <c r="V44" s="122">
        <f t="shared" si="18"/>
        <v>3.5888672405557007</v>
      </c>
      <c r="W44" s="122">
        <f t="shared" ref="W44" si="19">SUM(W45:W46)</f>
        <v>2.7711537547763081</v>
      </c>
      <c r="DA44" s="130" t="s">
        <v>3458</v>
      </c>
    </row>
    <row r="45" spans="1:105" ht="12" customHeight="1" x14ac:dyDescent="0.25">
      <c r="A45" s="97" t="s">
        <v>216</v>
      </c>
      <c r="B45" s="98"/>
      <c r="C45" s="98">
        <v>1.3965552142145905</v>
      </c>
      <c r="D45" s="98">
        <v>0</v>
      </c>
      <c r="E45" s="98">
        <v>0</v>
      </c>
      <c r="F45" s="98">
        <v>0</v>
      </c>
      <c r="G45" s="98">
        <v>3.8657702591565086</v>
      </c>
      <c r="H45" s="98">
        <v>1.8538146120590012E-2</v>
      </c>
      <c r="I45" s="98">
        <v>1.180464433141998</v>
      </c>
      <c r="J45" s="98">
        <v>2.1452477940579747E-2</v>
      </c>
      <c r="K45" s="98">
        <v>2.1698970081148055</v>
      </c>
      <c r="L45" s="98">
        <v>1.9550485487275084</v>
      </c>
      <c r="M45" s="98">
        <v>4.4245922193656391</v>
      </c>
      <c r="N45" s="98">
        <v>7.1849548865204209</v>
      </c>
      <c r="O45" s="98">
        <v>10.62264386611441</v>
      </c>
      <c r="P45" s="98">
        <v>1.2516169302256628</v>
      </c>
      <c r="Q45" s="98">
        <v>0.26877203839323982</v>
      </c>
      <c r="R45" s="98">
        <v>0</v>
      </c>
      <c r="S45" s="98">
        <v>0</v>
      </c>
      <c r="T45" s="98">
        <v>0.29448381468901497</v>
      </c>
      <c r="U45" s="98">
        <v>2.1466781929772383</v>
      </c>
      <c r="V45" s="98">
        <v>3.5272841271116571</v>
      </c>
      <c r="W45" s="98">
        <v>2.7234438637616214</v>
      </c>
      <c r="DA45" s="63" t="s">
        <v>3459</v>
      </c>
    </row>
    <row r="46" spans="1:105" ht="12" customHeight="1" x14ac:dyDescent="0.25">
      <c r="A46" s="97" t="s">
        <v>53</v>
      </c>
      <c r="B46" s="98"/>
      <c r="C46" s="98">
        <v>3.2911839528361478E-2</v>
      </c>
      <c r="D46" s="98">
        <v>0</v>
      </c>
      <c r="E46" s="98">
        <v>0</v>
      </c>
      <c r="F46" s="98">
        <v>0</v>
      </c>
      <c r="G46" s="98">
        <v>8.3085366887534262E-2</v>
      </c>
      <c r="H46" s="98">
        <v>3.871531280790742E-4</v>
      </c>
      <c r="I46" s="98">
        <v>2.4109720614596611E-2</v>
      </c>
      <c r="J46" s="98">
        <v>4.3154970243808376E-4</v>
      </c>
      <c r="K46" s="98">
        <v>4.2802726352778576E-2</v>
      </c>
      <c r="L46" s="98">
        <v>3.8315730808412864E-2</v>
      </c>
      <c r="M46" s="98">
        <v>8.4501266451281684E-2</v>
      </c>
      <c r="N46" s="98">
        <v>0.13606038965135381</v>
      </c>
      <c r="O46" s="98">
        <v>0.19607017239334659</v>
      </c>
      <c r="P46" s="98">
        <v>2.274481502023384E-2</v>
      </c>
      <c r="Q46" s="98">
        <v>4.8526064084668001E-3</v>
      </c>
      <c r="R46" s="98">
        <v>0</v>
      </c>
      <c r="S46" s="98">
        <v>0</v>
      </c>
      <c r="T46" s="98">
        <v>5.2352922941665807E-3</v>
      </c>
      <c r="U46" s="98">
        <v>3.802701214153173E-2</v>
      </c>
      <c r="V46" s="98">
        <v>6.1583113444043693E-2</v>
      </c>
      <c r="W46" s="98">
        <v>4.7709891014686569E-2</v>
      </c>
      <c r="DA46" s="63" t="s">
        <v>3460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1.1126975144903546E-4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7.9628375230299177E-4</v>
      </c>
      <c r="H47" s="122">
        <f t="shared" si="20"/>
        <v>0</v>
      </c>
      <c r="I47" s="122">
        <f t="shared" si="20"/>
        <v>3.3640592989428854E-4</v>
      </c>
      <c r="J47" s="122">
        <f t="shared" si="20"/>
        <v>0</v>
      </c>
      <c r="K47" s="122">
        <f t="shared" si="20"/>
        <v>4.571907730371232E-4</v>
      </c>
      <c r="L47" s="122">
        <f t="shared" si="20"/>
        <v>1.0181556016967438E-3</v>
      </c>
      <c r="M47" s="122">
        <f t="shared" si="20"/>
        <v>1.6797502334083903E-3</v>
      </c>
      <c r="N47" s="122">
        <f t="shared" si="20"/>
        <v>4.0569308911505573E-3</v>
      </c>
      <c r="O47" s="122">
        <f t="shared" si="20"/>
        <v>3.3235581081027419E-3</v>
      </c>
      <c r="P47" s="122">
        <f t="shared" si="20"/>
        <v>8.7752929423562506E-4</v>
      </c>
      <c r="Q47" s="122">
        <f t="shared" si="20"/>
        <v>9.6588731315055935E-5</v>
      </c>
      <c r="R47" s="122">
        <f t="shared" si="20"/>
        <v>0</v>
      </c>
      <c r="S47" s="122">
        <f t="shared" si="20"/>
        <v>0</v>
      </c>
      <c r="T47" s="122">
        <f t="shared" si="20"/>
        <v>1.0221967887024532E-4</v>
      </c>
      <c r="U47" s="122">
        <f t="shared" si="20"/>
        <v>1.3309939839222156E-3</v>
      </c>
      <c r="V47" s="122">
        <f t="shared" si="20"/>
        <v>4.3674803820285416E-3</v>
      </c>
      <c r="W47" s="122">
        <f t="shared" si="20"/>
        <v>7.5339635647664327E-4</v>
      </c>
      <c r="DA47" s="130" t="s">
        <v>3461</v>
      </c>
    </row>
    <row r="48" spans="1:105" ht="12" customHeight="1" x14ac:dyDescent="0.25">
      <c r="A48" s="97" t="s">
        <v>53</v>
      </c>
      <c r="B48" s="98"/>
      <c r="C48" s="98">
        <v>1.1126975144903546E-4</v>
      </c>
      <c r="D48" s="98">
        <v>0</v>
      </c>
      <c r="E48" s="98">
        <v>0</v>
      </c>
      <c r="F48" s="98">
        <v>0</v>
      </c>
      <c r="G48" s="98">
        <v>7.9628375230299177E-4</v>
      </c>
      <c r="H48" s="98">
        <v>0</v>
      </c>
      <c r="I48" s="98">
        <v>3.3640592989428854E-4</v>
      </c>
      <c r="J48" s="98">
        <v>0</v>
      </c>
      <c r="K48" s="98">
        <v>4.571907730371232E-4</v>
      </c>
      <c r="L48" s="98">
        <v>1.0181556016967438E-3</v>
      </c>
      <c r="M48" s="98">
        <v>1.6797502334083903E-3</v>
      </c>
      <c r="N48" s="98">
        <v>4.0569308911505573E-3</v>
      </c>
      <c r="O48" s="98">
        <v>3.3235581081027419E-3</v>
      </c>
      <c r="P48" s="98">
        <v>8.7752929423562506E-4</v>
      </c>
      <c r="Q48" s="98">
        <v>9.6588731315055935E-5</v>
      </c>
      <c r="R48" s="98">
        <v>0</v>
      </c>
      <c r="S48" s="98">
        <v>0</v>
      </c>
      <c r="T48" s="98">
        <v>1.0221967887024532E-4</v>
      </c>
      <c r="U48" s="98">
        <v>1.3309939839222156E-3</v>
      </c>
      <c r="V48" s="98">
        <v>4.3674803820285416E-3</v>
      </c>
      <c r="W48" s="98">
        <v>7.5339635647664327E-4</v>
      </c>
      <c r="DA48" s="63" t="s">
        <v>3462</v>
      </c>
    </row>
    <row r="49" spans="1:105" ht="12" customHeight="1" x14ac:dyDescent="0.25">
      <c r="A49" s="121" t="s">
        <v>55</v>
      </c>
      <c r="B49" s="122"/>
      <c r="C49" s="122">
        <v>9.8401205809145298E-2</v>
      </c>
      <c r="D49" s="122">
        <v>0</v>
      </c>
      <c r="E49" s="122">
        <v>0</v>
      </c>
      <c r="F49" s="122">
        <v>0</v>
      </c>
      <c r="G49" s="122">
        <v>0.26478806935117616</v>
      </c>
      <c r="H49" s="122">
        <v>1.3734945242545823E-3</v>
      </c>
      <c r="I49" s="122">
        <v>8.8469052971295981E-2</v>
      </c>
      <c r="J49" s="122">
        <v>1.5440543978974314E-3</v>
      </c>
      <c r="K49" s="122">
        <v>0.16175165692391491</v>
      </c>
      <c r="L49" s="122">
        <v>0.119258484319741</v>
      </c>
      <c r="M49" s="122">
        <v>0.31226431638748242</v>
      </c>
      <c r="N49" s="122">
        <v>0.48628850875795404</v>
      </c>
      <c r="O49" s="122">
        <v>0.81381533220733715</v>
      </c>
      <c r="P49" s="122">
        <v>0.10894116192116995</v>
      </c>
      <c r="Q49" s="122">
        <v>2.6046222354690202E-2</v>
      </c>
      <c r="R49" s="122">
        <v>0</v>
      </c>
      <c r="S49" s="122">
        <v>0</v>
      </c>
      <c r="T49" s="122">
        <v>3.6995444519463946E-2</v>
      </c>
      <c r="U49" s="122">
        <v>0.29348859296237212</v>
      </c>
      <c r="V49" s="122">
        <v>0.48995010186551746</v>
      </c>
      <c r="W49" s="122">
        <v>0.37811628817552595</v>
      </c>
      <c r="DA49" s="130" t="s">
        <v>3463</v>
      </c>
    </row>
    <row r="50" spans="1:105" ht="12" customHeight="1" x14ac:dyDescent="0.25">
      <c r="A50" s="97" t="s">
        <v>138</v>
      </c>
      <c r="B50" s="98"/>
      <c r="C50" s="98">
        <v>7.3520642083916912E-2</v>
      </c>
      <c r="D50" s="98">
        <v>0</v>
      </c>
      <c r="E50" s="98">
        <v>0</v>
      </c>
      <c r="F50" s="98">
        <v>0</v>
      </c>
      <c r="G50" s="98">
        <v>0.22069744122429888</v>
      </c>
      <c r="H50" s="98">
        <v>1.3393655970410281E-4</v>
      </c>
      <c r="I50" s="98">
        <v>8.1865808384784175E-2</v>
      </c>
      <c r="J50" s="98">
        <v>1.5440543978974314E-3</v>
      </c>
      <c r="K50" s="98">
        <v>0.16175165692391491</v>
      </c>
      <c r="L50" s="98">
        <v>0.11713972550517354</v>
      </c>
      <c r="M50" s="98">
        <v>0.29857067985491509</v>
      </c>
      <c r="N50" s="98">
        <v>0.46839721376278348</v>
      </c>
      <c r="O50" s="98">
        <v>0.7802728898101704</v>
      </c>
      <c r="P50" s="98">
        <v>8.5255622725854602E-2</v>
      </c>
      <c r="Q50" s="98">
        <v>1.9167034537209006E-2</v>
      </c>
      <c r="R50" s="98">
        <v>0</v>
      </c>
      <c r="S50" s="98">
        <v>0</v>
      </c>
      <c r="T50" s="98">
        <v>1.336944015452581E-2</v>
      </c>
      <c r="U50" s="98">
        <v>5.4521220945646959E-2</v>
      </c>
      <c r="V50" s="98">
        <v>0.19719920577140249</v>
      </c>
      <c r="W50" s="98">
        <v>4.6310293975187176E-2</v>
      </c>
      <c r="DA50" s="63" t="s">
        <v>3464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1.095088304557173E-3</v>
      </c>
      <c r="H51" s="98">
        <v>0</v>
      </c>
      <c r="I51" s="98">
        <v>2.5974273598772593E-4</v>
      </c>
      <c r="J51" s="98">
        <v>0</v>
      </c>
      <c r="K51" s="98">
        <v>0</v>
      </c>
      <c r="L51" s="98">
        <v>0</v>
      </c>
      <c r="M51" s="98">
        <v>2.561452092754771E-4</v>
      </c>
      <c r="N51" s="98">
        <v>9.9863942261615903E-4</v>
      </c>
      <c r="O51" s="98">
        <v>1.1452367536236639E-3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9.658308942340774E-4</v>
      </c>
      <c r="W51" s="98">
        <v>0</v>
      </c>
      <c r="DA51" s="63" t="s">
        <v>3465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6.6017599410601478E-4</v>
      </c>
      <c r="H52" s="101">
        <v>0</v>
      </c>
      <c r="I52" s="101">
        <v>1.600594677393933E-4</v>
      </c>
      <c r="J52" s="101">
        <v>0</v>
      </c>
      <c r="K52" s="101">
        <v>0</v>
      </c>
      <c r="L52" s="101">
        <v>0</v>
      </c>
      <c r="M52" s="101">
        <v>1.5078795007578556E-4</v>
      </c>
      <c r="N52" s="101">
        <v>5.841375609755969E-4</v>
      </c>
      <c r="O52" s="101">
        <v>7.0541866602004638E-4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6.6324867768524588E-4</v>
      </c>
      <c r="W52" s="101">
        <v>0</v>
      </c>
      <c r="DA52" s="131" t="s">
        <v>3466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4.349123104511583E-4</v>
      </c>
      <c r="H53" s="104">
        <v>0</v>
      </c>
      <c r="I53" s="104">
        <v>9.9683268248332619E-5</v>
      </c>
      <c r="J53" s="104">
        <v>0</v>
      </c>
      <c r="K53" s="104">
        <v>0</v>
      </c>
      <c r="L53" s="104">
        <v>0</v>
      </c>
      <c r="M53" s="104">
        <v>1.0535725919969152E-4</v>
      </c>
      <c r="N53" s="104">
        <v>4.1450186164056218E-4</v>
      </c>
      <c r="O53" s="104">
        <v>4.3981808760361747E-4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3.0258221654883157E-4</v>
      </c>
      <c r="W53" s="104">
        <v>0</v>
      </c>
      <c r="DA53" s="132" t="s">
        <v>3467</v>
      </c>
    </row>
    <row r="54" spans="1:105" ht="12" customHeight="1" x14ac:dyDescent="0.25">
      <c r="A54" s="106" t="s">
        <v>122</v>
      </c>
      <c r="B54" s="101"/>
      <c r="C54" s="101">
        <v>2.2572059712121693E-2</v>
      </c>
      <c r="D54" s="101">
        <v>0</v>
      </c>
      <c r="E54" s="101">
        <v>0</v>
      </c>
      <c r="F54" s="101">
        <v>0</v>
      </c>
      <c r="G54" s="101">
        <v>3.8466149776915926E-2</v>
      </c>
      <c r="H54" s="101">
        <v>1.101829380762971E-3</v>
      </c>
      <c r="I54" s="101">
        <v>3.6145854090972951E-3</v>
      </c>
      <c r="J54" s="101">
        <v>0</v>
      </c>
      <c r="K54" s="101">
        <v>0</v>
      </c>
      <c r="L54" s="101">
        <v>1.8539034605365224E-3</v>
      </c>
      <c r="M54" s="101">
        <v>1.1929329624183114E-2</v>
      </c>
      <c r="N54" s="101">
        <v>1.4713354679421267E-2</v>
      </c>
      <c r="O54" s="101">
        <v>2.8034041040648938E-2</v>
      </c>
      <c r="P54" s="101">
        <v>1.9688631310771205E-2</v>
      </c>
      <c r="Q54" s="101">
        <v>5.6789434969196717E-3</v>
      </c>
      <c r="R54" s="101">
        <v>0</v>
      </c>
      <c r="S54" s="101">
        <v>0</v>
      </c>
      <c r="T54" s="101">
        <v>2.104882305083644E-2</v>
      </c>
      <c r="U54" s="101">
        <v>0.21155505926176429</v>
      </c>
      <c r="V54" s="101">
        <v>0.25521588190237759</v>
      </c>
      <c r="W54" s="101">
        <v>0.28838566916832625</v>
      </c>
      <c r="DA54" s="131" t="s">
        <v>3468</v>
      </c>
    </row>
    <row r="55" spans="1:105" ht="12" customHeight="1" x14ac:dyDescent="0.25">
      <c r="A55" s="107" t="s">
        <v>121</v>
      </c>
      <c r="B55" s="104"/>
      <c r="C55" s="104">
        <v>2.3085040131067044E-3</v>
      </c>
      <c r="D55" s="104">
        <v>0</v>
      </c>
      <c r="E55" s="104">
        <v>0</v>
      </c>
      <c r="F55" s="104">
        <v>0</v>
      </c>
      <c r="G55" s="104">
        <v>4.5293900454042085E-3</v>
      </c>
      <c r="H55" s="104">
        <v>1.3772858378750856E-4</v>
      </c>
      <c r="I55" s="104">
        <v>2.728916441426775E-3</v>
      </c>
      <c r="J55" s="104">
        <v>0</v>
      </c>
      <c r="K55" s="104">
        <v>0</v>
      </c>
      <c r="L55" s="104">
        <v>2.6485535403093254E-4</v>
      </c>
      <c r="M55" s="104">
        <v>1.5081616991087093E-3</v>
      </c>
      <c r="N55" s="104">
        <v>2.179300893133178E-3</v>
      </c>
      <c r="O55" s="104">
        <v>4.3631646028941141E-3</v>
      </c>
      <c r="P55" s="104">
        <v>3.9969078845441507E-3</v>
      </c>
      <c r="Q55" s="104">
        <v>1.2002443205615262E-3</v>
      </c>
      <c r="R55" s="104">
        <v>0</v>
      </c>
      <c r="S55" s="104">
        <v>0</v>
      </c>
      <c r="T55" s="104">
        <v>2.5771813141016913E-3</v>
      </c>
      <c r="U55" s="104">
        <v>2.7412312754960873E-2</v>
      </c>
      <c r="V55" s="104">
        <v>3.6569183297503319E-2</v>
      </c>
      <c r="W55" s="104">
        <v>4.3420325032012527E-2</v>
      </c>
      <c r="DA55" s="132" t="s">
        <v>3469</v>
      </c>
    </row>
    <row r="56" spans="1:105" ht="12" customHeight="1" x14ac:dyDescent="0.25">
      <c r="A56" s="108" t="s">
        <v>53</v>
      </c>
      <c r="B56" s="98"/>
      <c r="C56" s="98">
        <v>1.6135693851045852E-3</v>
      </c>
      <c r="D56" s="98">
        <v>0</v>
      </c>
      <c r="E56" s="98">
        <v>0</v>
      </c>
      <c r="F56" s="98">
        <v>0</v>
      </c>
      <c r="G56" s="98">
        <v>2.7297485102614704E-3</v>
      </c>
      <c r="H56" s="98">
        <v>8.6000988526850955E-5</v>
      </c>
      <c r="I56" s="98">
        <v>1.6818566792144278E-3</v>
      </c>
      <c r="J56" s="98">
        <v>0</v>
      </c>
      <c r="K56" s="98">
        <v>0</v>
      </c>
      <c r="L56" s="98">
        <v>1.5861332235126799E-4</v>
      </c>
      <c r="M56" s="98">
        <v>8.8772632713934711E-4</v>
      </c>
      <c r="N56" s="98">
        <v>1.2747366419770289E-3</v>
      </c>
      <c r="O56" s="98">
        <v>2.6873485013295859E-3</v>
      </c>
      <c r="P56" s="98">
        <v>2.4701354468482806E-3</v>
      </c>
      <c r="Q56" s="98">
        <v>7.7419362803150035E-4</v>
      </c>
      <c r="R56" s="98">
        <v>0</v>
      </c>
      <c r="S56" s="98">
        <v>0</v>
      </c>
      <c r="T56" s="98">
        <v>1.7660586948124615E-3</v>
      </c>
      <c r="U56" s="98">
        <v>1.8912103258133771E-2</v>
      </c>
      <c r="V56" s="98">
        <v>2.5103073889817733E-2</v>
      </c>
      <c r="W56" s="98">
        <v>3.1142621546598755E-2</v>
      </c>
      <c r="DA56" s="63" t="s">
        <v>3470</v>
      </c>
    </row>
    <row r="57" spans="1:105" ht="12" customHeight="1" x14ac:dyDescent="0.25">
      <c r="A57" s="108" t="s">
        <v>52</v>
      </c>
      <c r="B57" s="98"/>
      <c r="C57" s="98">
        <v>6.949346280021193E-4</v>
      </c>
      <c r="D57" s="98">
        <v>0</v>
      </c>
      <c r="E57" s="98">
        <v>0</v>
      </c>
      <c r="F57" s="98">
        <v>0</v>
      </c>
      <c r="G57" s="98">
        <v>1.7996415351427381E-3</v>
      </c>
      <c r="H57" s="98">
        <v>5.17275952606576E-5</v>
      </c>
      <c r="I57" s="98">
        <v>1.0470597622123474E-3</v>
      </c>
      <c r="J57" s="98">
        <v>0</v>
      </c>
      <c r="K57" s="98">
        <v>0</v>
      </c>
      <c r="L57" s="98">
        <v>1.0624203167966452E-4</v>
      </c>
      <c r="M57" s="98">
        <v>6.2043537196936234E-4</v>
      </c>
      <c r="N57" s="98">
        <v>9.04564251156149E-4</v>
      </c>
      <c r="O57" s="98">
        <v>1.6758161015645277E-3</v>
      </c>
      <c r="P57" s="98">
        <v>1.5267724376958702E-3</v>
      </c>
      <c r="Q57" s="98">
        <v>4.2605069253002581E-4</v>
      </c>
      <c r="R57" s="98">
        <v>0</v>
      </c>
      <c r="S57" s="98">
        <v>0</v>
      </c>
      <c r="T57" s="98">
        <v>8.1112261928922987E-4</v>
      </c>
      <c r="U57" s="98">
        <v>8.5002094968271037E-3</v>
      </c>
      <c r="V57" s="98">
        <v>1.1466109407685584E-2</v>
      </c>
      <c r="W57" s="98">
        <v>1.2277703485413771E-2</v>
      </c>
      <c r="DA57" s="63" t="s">
        <v>3471</v>
      </c>
    </row>
    <row r="58" spans="1:105" ht="12" customHeight="1" x14ac:dyDescent="0.25">
      <c r="A58" s="121" t="s">
        <v>54</v>
      </c>
      <c r="B58" s="122"/>
      <c r="C58" s="122">
        <v>1.6080468817337962E-2</v>
      </c>
      <c r="D58" s="122">
        <v>0</v>
      </c>
      <c r="E58" s="122">
        <v>0</v>
      </c>
      <c r="F58" s="122">
        <v>0</v>
      </c>
      <c r="G58" s="122">
        <v>4.2485205770645788E-2</v>
      </c>
      <c r="H58" s="122">
        <v>2.5205481676697316E-4</v>
      </c>
      <c r="I58" s="122">
        <v>1.7035474746234291E-2</v>
      </c>
      <c r="J58" s="122">
        <v>2.8761044047725422E-4</v>
      </c>
      <c r="K58" s="122">
        <v>3.132470543213596E-2</v>
      </c>
      <c r="L58" s="122">
        <v>2.9253888974671797E-2</v>
      </c>
      <c r="M58" s="122">
        <v>6.967708852452284E-2</v>
      </c>
      <c r="N58" s="122">
        <v>0.10723467025977207</v>
      </c>
      <c r="O58" s="122">
        <v>0.17249603671438116</v>
      </c>
      <c r="P58" s="122">
        <v>2.3331828445529529E-2</v>
      </c>
      <c r="Q58" s="122">
        <v>5.4765971207106972E-3</v>
      </c>
      <c r="R58" s="122">
        <v>0</v>
      </c>
      <c r="S58" s="122">
        <v>0</v>
      </c>
      <c r="T58" s="122">
        <v>8.8087634051737737E-3</v>
      </c>
      <c r="U58" s="122">
        <v>6.9581982053876626E-2</v>
      </c>
      <c r="V58" s="122">
        <v>0.1142612950041105</v>
      </c>
      <c r="W58" s="122">
        <v>9.2248387657702935E-2</v>
      </c>
      <c r="DA58" s="130" t="s">
        <v>3472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3473</v>
      </c>
    </row>
    <row r="60" spans="1:105" ht="12" customHeight="1" x14ac:dyDescent="0.25">
      <c r="A60" s="109" t="s">
        <v>120</v>
      </c>
      <c r="B60" s="33"/>
      <c r="C60" s="33">
        <v>1.6080468817337962E-2</v>
      </c>
      <c r="D60" s="33">
        <v>0</v>
      </c>
      <c r="E60" s="33">
        <v>0</v>
      </c>
      <c r="F60" s="33">
        <v>0</v>
      </c>
      <c r="G60" s="33">
        <v>4.2485205770645788E-2</v>
      </c>
      <c r="H60" s="33">
        <v>2.5205481676697316E-4</v>
      </c>
      <c r="I60" s="33">
        <v>1.7035474746234291E-2</v>
      </c>
      <c r="J60" s="33">
        <v>2.8761044047725422E-4</v>
      </c>
      <c r="K60" s="33">
        <v>3.132470543213596E-2</v>
      </c>
      <c r="L60" s="33">
        <v>2.9253888974671797E-2</v>
      </c>
      <c r="M60" s="33">
        <v>6.967708852452284E-2</v>
      </c>
      <c r="N60" s="33">
        <v>0.10723467025977207</v>
      </c>
      <c r="O60" s="33">
        <v>0.17249603671438116</v>
      </c>
      <c r="P60" s="33">
        <v>2.3331828445529529E-2</v>
      </c>
      <c r="Q60" s="33">
        <v>5.4765971207106972E-3</v>
      </c>
      <c r="R60" s="33">
        <v>0</v>
      </c>
      <c r="S60" s="33">
        <v>0</v>
      </c>
      <c r="T60" s="33">
        <v>8.8087634051737737E-3</v>
      </c>
      <c r="U60" s="33">
        <v>6.9581982053876626E-2</v>
      </c>
      <c r="V60" s="33">
        <v>0.1142612950041105</v>
      </c>
      <c r="W60" s="33">
        <v>9.2248387657702935E-2</v>
      </c>
      <c r="DA60" s="60" t="s">
        <v>3474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0.49151587208803105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0.20763589885713235</v>
      </c>
      <c r="I62" s="117">
        <f t="shared" si="21"/>
        <v>2.2611547440947271</v>
      </c>
      <c r="J62" s="117">
        <f t="shared" si="21"/>
        <v>9.5880766395621926</v>
      </c>
      <c r="K62" s="117">
        <f t="shared" si="21"/>
        <v>6.5202147998460021</v>
      </c>
      <c r="L62" s="117">
        <f t="shared" si="21"/>
        <v>0.48381413638454368</v>
      </c>
      <c r="M62" s="117">
        <f t="shared" si="21"/>
        <v>0</v>
      </c>
      <c r="N62" s="117">
        <f t="shared" si="21"/>
        <v>0</v>
      </c>
      <c r="O62" s="117">
        <f t="shared" si="21"/>
        <v>3.9471175099389008E-2</v>
      </c>
      <c r="P62" s="117">
        <f t="shared" si="21"/>
        <v>0.62538592929721826</v>
      </c>
      <c r="Q62" s="117">
        <f t="shared" si="21"/>
        <v>0.22030591580366279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4.7992929469847106E-4</v>
      </c>
      <c r="W62" s="117">
        <f t="shared" ref="W62" si="23">W63+W66+W68+W77</f>
        <v>0</v>
      </c>
      <c r="DA62" s="129" t="s">
        <v>3475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0.45563087983943878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0.19006271805116087</v>
      </c>
      <c r="I63" s="122">
        <f t="shared" si="24"/>
        <v>2.0779564934774148</v>
      </c>
      <c r="J63" s="122">
        <f t="shared" si="24"/>
        <v>8.8664411111378918</v>
      </c>
      <c r="K63" s="122">
        <f t="shared" si="24"/>
        <v>6.0130683163414504</v>
      </c>
      <c r="L63" s="122">
        <f t="shared" si="24"/>
        <v>0.45187863089171992</v>
      </c>
      <c r="M63" s="122">
        <f t="shared" si="24"/>
        <v>0</v>
      </c>
      <c r="N63" s="122">
        <f t="shared" si="24"/>
        <v>0</v>
      </c>
      <c r="O63" s="122">
        <f t="shared" si="24"/>
        <v>3.6029832002838602E-2</v>
      </c>
      <c r="P63" s="122">
        <f t="shared" si="24"/>
        <v>0.56556571902189712</v>
      </c>
      <c r="Q63" s="122">
        <f t="shared" si="24"/>
        <v>0.19734764084668505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4.0436882442850257E-4</v>
      </c>
      <c r="W63" s="122">
        <f t="shared" ref="W63" si="26">SUM(W64:W65)</f>
        <v>0</v>
      </c>
      <c r="DA63" s="130" t="s">
        <v>3476</v>
      </c>
    </row>
    <row r="64" spans="1:105" ht="12" customHeight="1" x14ac:dyDescent="0.25">
      <c r="A64" s="97" t="s">
        <v>217</v>
      </c>
      <c r="B64" s="98"/>
      <c r="C64" s="98">
        <v>0.44514050137133993</v>
      </c>
      <c r="D64" s="98">
        <v>0</v>
      </c>
      <c r="E64" s="98">
        <v>0</v>
      </c>
      <c r="F64" s="98">
        <v>0</v>
      </c>
      <c r="G64" s="98">
        <v>0</v>
      </c>
      <c r="H64" s="98">
        <v>0.18617462228803086</v>
      </c>
      <c r="I64" s="98">
        <v>2.0363659028518497</v>
      </c>
      <c r="J64" s="98">
        <v>8.6915962386302876</v>
      </c>
      <c r="K64" s="98">
        <v>5.8967508089653959</v>
      </c>
      <c r="L64" s="98">
        <v>0.44319278247100263</v>
      </c>
      <c r="M64" s="98">
        <v>0</v>
      </c>
      <c r="N64" s="98">
        <v>0</v>
      </c>
      <c r="O64" s="98">
        <v>3.5376854639082134E-2</v>
      </c>
      <c r="P64" s="98">
        <v>0.55547149914365013</v>
      </c>
      <c r="Q64" s="98">
        <v>0.19384777179299498</v>
      </c>
      <c r="R64" s="98">
        <v>0</v>
      </c>
      <c r="S64" s="98">
        <v>0</v>
      </c>
      <c r="T64" s="98">
        <v>0</v>
      </c>
      <c r="U64" s="98">
        <v>0</v>
      </c>
      <c r="V64" s="98">
        <v>3.9743006366671995E-4</v>
      </c>
      <c r="W64" s="98">
        <v>0</v>
      </c>
      <c r="DA64" s="63" t="s">
        <v>3477</v>
      </c>
    </row>
    <row r="65" spans="1:105" ht="12" customHeight="1" x14ac:dyDescent="0.25">
      <c r="A65" s="97" t="s">
        <v>53</v>
      </c>
      <c r="B65" s="98"/>
      <c r="C65" s="98">
        <v>1.0490378468098846E-2</v>
      </c>
      <c r="D65" s="98">
        <v>0</v>
      </c>
      <c r="E65" s="98">
        <v>0</v>
      </c>
      <c r="F65" s="98">
        <v>0</v>
      </c>
      <c r="G65" s="98">
        <v>0</v>
      </c>
      <c r="H65" s="98">
        <v>3.8880957631300217E-3</v>
      </c>
      <c r="I65" s="98">
        <v>4.1590590625565339E-2</v>
      </c>
      <c r="J65" s="98">
        <v>0.17484487250760472</v>
      </c>
      <c r="K65" s="98">
        <v>0.11631750737605409</v>
      </c>
      <c r="L65" s="98">
        <v>8.6858484207172678E-3</v>
      </c>
      <c r="M65" s="98">
        <v>0</v>
      </c>
      <c r="N65" s="98">
        <v>0</v>
      </c>
      <c r="O65" s="98">
        <v>6.5297736375646755E-4</v>
      </c>
      <c r="P65" s="98">
        <v>1.0094219878246942E-2</v>
      </c>
      <c r="Q65" s="98">
        <v>3.499869053690062E-3</v>
      </c>
      <c r="R65" s="98">
        <v>0</v>
      </c>
      <c r="S65" s="98">
        <v>0</v>
      </c>
      <c r="T65" s="98">
        <v>0</v>
      </c>
      <c r="U65" s="98">
        <v>0</v>
      </c>
      <c r="V65" s="98">
        <v>6.9387607617826464E-6</v>
      </c>
      <c r="W65" s="98">
        <v>0</v>
      </c>
      <c r="DA65" s="63" t="s">
        <v>3478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2.7817437862258866E-5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6.0069967393771803E-5</v>
      </c>
      <c r="I66" s="122">
        <f t="shared" si="27"/>
        <v>8.2572364610416279E-4</v>
      </c>
      <c r="J66" s="122">
        <f t="shared" si="27"/>
        <v>5.8678174460936763E-4</v>
      </c>
      <c r="K66" s="122">
        <f t="shared" si="27"/>
        <v>9.7969451365097844E-4</v>
      </c>
      <c r="L66" s="122">
        <f t="shared" si="27"/>
        <v>1.6969260028279067E-4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4.0501352041644227E-4</v>
      </c>
      <c r="Q66" s="122">
        <f t="shared" si="27"/>
        <v>6.4392487543370628E-5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3479</v>
      </c>
    </row>
    <row r="67" spans="1:105" ht="12" customHeight="1" x14ac:dyDescent="0.25">
      <c r="A67" s="97" t="s">
        <v>53</v>
      </c>
      <c r="B67" s="98"/>
      <c r="C67" s="98">
        <v>2.7817437862258866E-5</v>
      </c>
      <c r="D67" s="98">
        <v>0</v>
      </c>
      <c r="E67" s="98">
        <v>0</v>
      </c>
      <c r="F67" s="98">
        <v>0</v>
      </c>
      <c r="G67" s="98">
        <v>0</v>
      </c>
      <c r="H67" s="98">
        <v>6.0069967393771803E-5</v>
      </c>
      <c r="I67" s="98">
        <v>8.2572364610416279E-4</v>
      </c>
      <c r="J67" s="98">
        <v>5.8678174460936763E-4</v>
      </c>
      <c r="K67" s="98">
        <v>9.7969451365097844E-4</v>
      </c>
      <c r="L67" s="98">
        <v>1.6969260028279067E-4</v>
      </c>
      <c r="M67" s="98">
        <v>0</v>
      </c>
      <c r="N67" s="98">
        <v>0</v>
      </c>
      <c r="O67" s="98">
        <v>0</v>
      </c>
      <c r="P67" s="98">
        <v>4.0501352041644227E-4</v>
      </c>
      <c r="Q67" s="98">
        <v>6.4392487543370628E-5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3480</v>
      </c>
    </row>
    <row r="68" spans="1:105" ht="12" customHeight="1" x14ac:dyDescent="0.25">
      <c r="A68" s="121" t="s">
        <v>55</v>
      </c>
      <c r="B68" s="122"/>
      <c r="C68" s="122">
        <v>3.088521259705003E-2</v>
      </c>
      <c r="D68" s="122">
        <v>0</v>
      </c>
      <c r="E68" s="122">
        <v>0</v>
      </c>
      <c r="F68" s="122">
        <v>0</v>
      </c>
      <c r="G68" s="122">
        <v>0</v>
      </c>
      <c r="H68" s="122">
        <v>1.4732156247298005E-2</v>
      </c>
      <c r="I68" s="122">
        <v>0.15353093704145876</v>
      </c>
      <c r="J68" s="122">
        <v>0.60762920050437708</v>
      </c>
      <c r="K68" s="122">
        <v>0.42338393599126928</v>
      </c>
      <c r="L68" s="122">
        <v>2.6188082885281756E-2</v>
      </c>
      <c r="M68" s="122">
        <v>0</v>
      </c>
      <c r="N68" s="122">
        <v>0</v>
      </c>
      <c r="O68" s="122">
        <v>2.8171517293993308E-3</v>
      </c>
      <c r="P68" s="122">
        <v>4.8778795863286727E-2</v>
      </c>
      <c r="Q68" s="122">
        <v>1.8711177851922764E-2</v>
      </c>
      <c r="R68" s="122">
        <v>0</v>
      </c>
      <c r="S68" s="122">
        <v>0</v>
      </c>
      <c r="T68" s="122">
        <v>0</v>
      </c>
      <c r="U68" s="122">
        <v>0</v>
      </c>
      <c r="V68" s="122">
        <v>5.531214579644189E-5</v>
      </c>
      <c r="W68" s="122">
        <v>0</v>
      </c>
      <c r="DA68" s="130" t="s">
        <v>3481</v>
      </c>
    </row>
    <row r="69" spans="1:105" ht="12" customHeight="1" x14ac:dyDescent="0.25">
      <c r="A69" s="97" t="s">
        <v>134</v>
      </c>
      <c r="B69" s="98"/>
      <c r="C69" s="98">
        <v>2.6754273469801314E-2</v>
      </c>
      <c r="D69" s="98">
        <v>0</v>
      </c>
      <c r="E69" s="98">
        <v>0</v>
      </c>
      <c r="F69" s="98">
        <v>0</v>
      </c>
      <c r="G69" s="98">
        <v>0</v>
      </c>
      <c r="H69" s="98">
        <v>8.327773415652549E-3</v>
      </c>
      <c r="I69" s="98">
        <v>0.14418123212238063</v>
      </c>
      <c r="J69" s="98">
        <v>0.58767827244814808</v>
      </c>
      <c r="K69" s="98">
        <v>0.41031471659294122</v>
      </c>
      <c r="L69" s="98">
        <v>2.6121872047405452E-2</v>
      </c>
      <c r="M69" s="98">
        <v>0</v>
      </c>
      <c r="N69" s="98">
        <v>0</v>
      </c>
      <c r="O69" s="98">
        <v>1.263863873817748E-3</v>
      </c>
      <c r="P69" s="98">
        <v>3.523362820700985E-2</v>
      </c>
      <c r="Q69" s="98">
        <v>4.5528142818607236E-3</v>
      </c>
      <c r="R69" s="98">
        <v>0</v>
      </c>
      <c r="S69" s="98">
        <v>0</v>
      </c>
      <c r="T69" s="98">
        <v>0</v>
      </c>
      <c r="U69" s="98">
        <v>0</v>
      </c>
      <c r="V69" s="98">
        <v>5.531214579644189E-5</v>
      </c>
      <c r="W69" s="98">
        <v>0</v>
      </c>
      <c r="DA69" s="63" t="s">
        <v>3482</v>
      </c>
    </row>
    <row r="70" spans="1:105" ht="12" customHeight="1" x14ac:dyDescent="0.25">
      <c r="A70" s="97" t="s">
        <v>133</v>
      </c>
      <c r="B70" s="98"/>
      <c r="C70" s="98">
        <v>2.1930412837858557E-4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1.4139727711324126E-4</v>
      </c>
      <c r="J70" s="98">
        <v>1.9313836895786009E-3</v>
      </c>
      <c r="K70" s="98">
        <v>9.0280521724911585E-4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3483</v>
      </c>
    </row>
    <row r="71" spans="1:105" ht="12" customHeight="1" x14ac:dyDescent="0.25">
      <c r="A71" s="100" t="s">
        <v>217</v>
      </c>
      <c r="B71" s="101"/>
      <c r="C71" s="101">
        <v>1.5330430508203144E-4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8.7096640714244864E-5</v>
      </c>
      <c r="J71" s="101">
        <v>1.1796021333878267E-3</v>
      </c>
      <c r="K71" s="101">
        <v>5.5563034250115872E-4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3484</v>
      </c>
    </row>
    <row r="72" spans="1:105" ht="12" customHeight="1" x14ac:dyDescent="0.25">
      <c r="A72" s="103" t="s">
        <v>52</v>
      </c>
      <c r="B72" s="104"/>
      <c r="C72" s="104">
        <v>6.599982329655413E-5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5.4300636398996406E-5</v>
      </c>
      <c r="J72" s="104">
        <v>7.5178155619077419E-4</v>
      </c>
      <c r="K72" s="104">
        <v>3.4717487474795707E-4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3485</v>
      </c>
    </row>
    <row r="73" spans="1:105" ht="12" customHeight="1" x14ac:dyDescent="0.25">
      <c r="A73" s="106" t="s">
        <v>122</v>
      </c>
      <c r="B73" s="101"/>
      <c r="C73" s="101">
        <v>3.5268843300190139E-3</v>
      </c>
      <c r="D73" s="101">
        <v>0</v>
      </c>
      <c r="E73" s="101">
        <v>0</v>
      </c>
      <c r="F73" s="101">
        <v>0</v>
      </c>
      <c r="G73" s="101">
        <v>0</v>
      </c>
      <c r="H73" s="101">
        <v>5.7157399127079119E-3</v>
      </c>
      <c r="I73" s="101">
        <v>5.2513788018960714E-3</v>
      </c>
      <c r="J73" s="101">
        <v>1.4477694306587253E-2</v>
      </c>
      <c r="K73" s="101">
        <v>1.1169033545230056E-2</v>
      </c>
      <c r="L73" s="101">
        <v>6.6210837876304381E-5</v>
      </c>
      <c r="M73" s="101">
        <v>0</v>
      </c>
      <c r="N73" s="101">
        <v>0</v>
      </c>
      <c r="O73" s="101">
        <v>1.3314320283157807E-3</v>
      </c>
      <c r="P73" s="101">
        <v>1.125064646329783E-2</v>
      </c>
      <c r="Q73" s="101">
        <v>1.1597842352864117E-2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3486</v>
      </c>
    </row>
    <row r="74" spans="1:105" ht="12" customHeight="1" x14ac:dyDescent="0.25">
      <c r="A74" s="107" t="s">
        <v>121</v>
      </c>
      <c r="B74" s="104"/>
      <c r="C74" s="104">
        <v>3.847506688511174E-4</v>
      </c>
      <c r="D74" s="104">
        <v>0</v>
      </c>
      <c r="E74" s="104">
        <v>0</v>
      </c>
      <c r="F74" s="104">
        <v>0</v>
      </c>
      <c r="G74" s="104">
        <v>0</v>
      </c>
      <c r="H74" s="104">
        <v>6.8864291893754308E-4</v>
      </c>
      <c r="I74" s="104">
        <v>3.9569288400688237E-3</v>
      </c>
      <c r="J74" s="104">
        <v>3.541850060063165E-3</v>
      </c>
      <c r="K74" s="104">
        <v>9.9738063584885227E-4</v>
      </c>
      <c r="L74" s="104">
        <v>0</v>
      </c>
      <c r="M74" s="104">
        <v>0</v>
      </c>
      <c r="N74" s="104">
        <v>0</v>
      </c>
      <c r="O74" s="104">
        <v>2.2185582726580243E-4</v>
      </c>
      <c r="P74" s="104">
        <v>2.2945211929790502E-3</v>
      </c>
      <c r="Q74" s="104">
        <v>2.560521217197922E-3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3487</v>
      </c>
    </row>
    <row r="75" spans="1:105" ht="12" customHeight="1" x14ac:dyDescent="0.25">
      <c r="A75" s="108" t="s">
        <v>53</v>
      </c>
      <c r="B75" s="98"/>
      <c r="C75" s="98">
        <v>2.6892823085076422E-4</v>
      </c>
      <c r="D75" s="98">
        <v>0</v>
      </c>
      <c r="E75" s="98">
        <v>0</v>
      </c>
      <c r="F75" s="98">
        <v>0</v>
      </c>
      <c r="G75" s="98">
        <v>0</v>
      </c>
      <c r="H75" s="98">
        <v>4.3000494263425494E-4</v>
      </c>
      <c r="I75" s="98">
        <v>2.4386921848609205E-3</v>
      </c>
      <c r="J75" s="98">
        <v>2.1620640641836701E-3</v>
      </c>
      <c r="K75" s="98">
        <v>6.1327895098784975E-4</v>
      </c>
      <c r="L75" s="98">
        <v>0</v>
      </c>
      <c r="M75" s="98">
        <v>0</v>
      </c>
      <c r="N75" s="98">
        <v>0</v>
      </c>
      <c r="O75" s="98">
        <v>1.3664483905065692E-4</v>
      </c>
      <c r="P75" s="98">
        <v>1.418040719486976E-3</v>
      </c>
      <c r="Q75" s="98">
        <v>1.6516130731338674E-3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3488</v>
      </c>
    </row>
    <row r="76" spans="1:105" ht="12" customHeight="1" x14ac:dyDescent="0.25">
      <c r="A76" s="108" t="s">
        <v>52</v>
      </c>
      <c r="B76" s="98"/>
      <c r="C76" s="98">
        <v>1.1582243800035319E-4</v>
      </c>
      <c r="D76" s="98">
        <v>0</v>
      </c>
      <c r="E76" s="98">
        <v>0</v>
      </c>
      <c r="F76" s="98">
        <v>0</v>
      </c>
      <c r="G76" s="98">
        <v>0</v>
      </c>
      <c r="H76" s="98">
        <v>2.5863797630328814E-4</v>
      </c>
      <c r="I76" s="98">
        <v>1.5182366552079036E-3</v>
      </c>
      <c r="J76" s="98">
        <v>1.3797859958794949E-3</v>
      </c>
      <c r="K76" s="98">
        <v>3.8410168486100246E-4</v>
      </c>
      <c r="L76" s="98">
        <v>0</v>
      </c>
      <c r="M76" s="98">
        <v>0</v>
      </c>
      <c r="N76" s="98">
        <v>0</v>
      </c>
      <c r="O76" s="98">
        <v>8.5210988215145503E-5</v>
      </c>
      <c r="P76" s="98">
        <v>8.764804734920739E-4</v>
      </c>
      <c r="Q76" s="98">
        <v>9.0890814406405479E-4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3489</v>
      </c>
    </row>
    <row r="77" spans="1:105" ht="12" customHeight="1" x14ac:dyDescent="0.25">
      <c r="A77" s="121" t="s">
        <v>54</v>
      </c>
      <c r="B77" s="122"/>
      <c r="C77" s="122">
        <v>4.9719622136800033E-3</v>
      </c>
      <c r="D77" s="122">
        <v>0</v>
      </c>
      <c r="E77" s="122">
        <v>0</v>
      </c>
      <c r="F77" s="122">
        <v>0</v>
      </c>
      <c r="G77" s="122">
        <v>0</v>
      </c>
      <c r="H77" s="122">
        <v>2.780954591279701E-3</v>
      </c>
      <c r="I77" s="122">
        <v>2.8841589929749323E-2</v>
      </c>
      <c r="J77" s="122">
        <v>0.11341954617531534</v>
      </c>
      <c r="K77" s="122">
        <v>8.2782852999631076E-2</v>
      </c>
      <c r="L77" s="122">
        <v>5.5777300072592673E-3</v>
      </c>
      <c r="M77" s="122">
        <v>0</v>
      </c>
      <c r="N77" s="122">
        <v>0</v>
      </c>
      <c r="O77" s="122">
        <v>6.2419136715107957E-4</v>
      </c>
      <c r="P77" s="122">
        <v>1.0636400891618034E-2</v>
      </c>
      <c r="Q77" s="122">
        <v>4.182704617511618E-3</v>
      </c>
      <c r="R77" s="122">
        <v>0</v>
      </c>
      <c r="S77" s="122">
        <v>0</v>
      </c>
      <c r="T77" s="122">
        <v>0</v>
      </c>
      <c r="U77" s="122">
        <v>0</v>
      </c>
      <c r="V77" s="122">
        <v>2.0248324473526579E-5</v>
      </c>
      <c r="W77" s="122">
        <v>0</v>
      </c>
      <c r="DA77" s="130" t="s">
        <v>3490</v>
      </c>
    </row>
    <row r="78" spans="1:105" ht="12" customHeight="1" x14ac:dyDescent="0.25">
      <c r="A78" s="97" t="s">
        <v>192</v>
      </c>
      <c r="B78" s="98"/>
      <c r="C78" s="98">
        <v>3.7690924989972419E-3</v>
      </c>
      <c r="D78" s="98">
        <v>0</v>
      </c>
      <c r="E78" s="98">
        <v>0</v>
      </c>
      <c r="F78" s="98">
        <v>0</v>
      </c>
      <c r="G78" s="98">
        <v>0</v>
      </c>
      <c r="H78" s="98">
        <v>1.2812284315162107E-3</v>
      </c>
      <c r="I78" s="98">
        <v>2.5680367811891414E-2</v>
      </c>
      <c r="J78" s="98">
        <v>0.10509082716982819</v>
      </c>
      <c r="K78" s="98">
        <v>7.7242518860304366E-2</v>
      </c>
      <c r="L78" s="98">
        <v>4.8086404236992496E-3</v>
      </c>
      <c r="M78" s="98">
        <v>0</v>
      </c>
      <c r="N78" s="98">
        <v>0</v>
      </c>
      <c r="O78" s="98">
        <v>1.2298439947408887E-4</v>
      </c>
      <c r="P78" s="98">
        <v>9.7812232238358304E-3</v>
      </c>
      <c r="Q78" s="98">
        <v>3.8852536556838804E-3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3491</v>
      </c>
    </row>
    <row r="79" spans="1:105" ht="12" customHeight="1" x14ac:dyDescent="0.25">
      <c r="A79" s="109" t="s">
        <v>120</v>
      </c>
      <c r="B79" s="33"/>
      <c r="C79" s="33">
        <v>1.2028697146827612E-3</v>
      </c>
      <c r="D79" s="33">
        <v>0</v>
      </c>
      <c r="E79" s="33">
        <v>0</v>
      </c>
      <c r="F79" s="33">
        <v>0</v>
      </c>
      <c r="G79" s="33">
        <v>0</v>
      </c>
      <c r="H79" s="33">
        <v>1.4997261597634905E-3</v>
      </c>
      <c r="I79" s="33">
        <v>3.1612221178579096E-3</v>
      </c>
      <c r="J79" s="33">
        <v>8.3287190054871525E-3</v>
      </c>
      <c r="K79" s="33">
        <v>5.5403341393267065E-3</v>
      </c>
      <c r="L79" s="33">
        <v>7.6908958356001794E-4</v>
      </c>
      <c r="M79" s="33">
        <v>0</v>
      </c>
      <c r="N79" s="33">
        <v>0</v>
      </c>
      <c r="O79" s="33">
        <v>5.0120696767699075E-4</v>
      </c>
      <c r="P79" s="33">
        <v>8.5517766778220262E-4</v>
      </c>
      <c r="Q79" s="33">
        <v>2.9745096182773757E-4</v>
      </c>
      <c r="R79" s="33">
        <v>0</v>
      </c>
      <c r="S79" s="33">
        <v>0</v>
      </c>
      <c r="T79" s="33">
        <v>0</v>
      </c>
      <c r="U79" s="33">
        <v>0</v>
      </c>
      <c r="V79" s="33">
        <v>2.0248324473526579E-5</v>
      </c>
      <c r="W79" s="33">
        <v>0</v>
      </c>
      <c r="DA79" s="60" t="s">
        <v>3492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2.3670907302944841</v>
      </c>
      <c r="D81" s="117">
        <f t="shared" si="28"/>
        <v>6.2520367928224205</v>
      </c>
      <c r="E81" s="117">
        <f t="shared" si="28"/>
        <v>7.0423272866435509</v>
      </c>
      <c r="F81" s="117">
        <f t="shared" si="28"/>
        <v>8.0006556903232582</v>
      </c>
      <c r="G81" s="117">
        <f t="shared" si="28"/>
        <v>8.4468490909715683</v>
      </c>
      <c r="H81" s="117">
        <f t="shared" si="28"/>
        <v>7.6108400079045895</v>
      </c>
      <c r="I81" s="117">
        <f t="shared" si="28"/>
        <v>9.7305276308858417</v>
      </c>
      <c r="J81" s="117">
        <f t="shared" si="28"/>
        <v>14.536224902733313</v>
      </c>
      <c r="K81" s="117">
        <f t="shared" si="28"/>
        <v>20.67143453306117</v>
      </c>
      <c r="L81" s="117">
        <f t="shared" si="28"/>
        <v>15.243158001382232</v>
      </c>
      <c r="M81" s="117">
        <f t="shared" si="28"/>
        <v>38.794489238549559</v>
      </c>
      <c r="N81" s="117">
        <f t="shared" si="28"/>
        <v>20.756432510840721</v>
      </c>
      <c r="O81" s="117">
        <f t="shared" si="28"/>
        <v>10.151761400411928</v>
      </c>
      <c r="P81" s="117">
        <f t="shared" si="28"/>
        <v>0</v>
      </c>
      <c r="Q81" s="117">
        <f t="shared" si="28"/>
        <v>2.1050204253693239</v>
      </c>
      <c r="R81" s="117">
        <f t="shared" ref="R81:V81" si="29">R82+R85+R87+R100</f>
        <v>2.7665333881947602</v>
      </c>
      <c r="S81" s="117">
        <f t="shared" si="29"/>
        <v>4.0896621876806813</v>
      </c>
      <c r="T81" s="117">
        <f t="shared" si="29"/>
        <v>6.1102464742070746</v>
      </c>
      <c r="U81" s="117">
        <f t="shared" si="29"/>
        <v>12.617575757968917</v>
      </c>
      <c r="V81" s="117">
        <f t="shared" si="29"/>
        <v>19.972681524535481</v>
      </c>
      <c r="W81" s="117">
        <f t="shared" ref="W81" si="30">W82+W85+W87+W100</f>
        <v>13.934254372120249</v>
      </c>
      <c r="DA81" s="129" t="s">
        <v>3493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2.189539209057477</v>
      </c>
      <c r="D82" s="122">
        <f t="shared" si="31"/>
        <v>5.7821865445591412</v>
      </c>
      <c r="E82" s="122">
        <f t="shared" si="31"/>
        <v>6.5186808016347371</v>
      </c>
      <c r="F82" s="122">
        <f t="shared" si="31"/>
        <v>7.3834556867259415</v>
      </c>
      <c r="G82" s="122">
        <f t="shared" si="31"/>
        <v>7.8161210718543552</v>
      </c>
      <c r="H82" s="122">
        <f t="shared" si="31"/>
        <v>7.0214624858273798</v>
      </c>
      <c r="I82" s="122">
        <f t="shared" si="31"/>
        <v>8.9599687546380835</v>
      </c>
      <c r="J82" s="122">
        <f t="shared" si="31"/>
        <v>13.438405865075193</v>
      </c>
      <c r="K82" s="122">
        <f t="shared" si="31"/>
        <v>19.026842884656151</v>
      </c>
      <c r="L82" s="122">
        <f t="shared" si="31"/>
        <v>14.147904882464637</v>
      </c>
      <c r="M82" s="122">
        <f t="shared" si="31"/>
        <v>35.934976012610591</v>
      </c>
      <c r="N82" s="122">
        <f t="shared" si="31"/>
        <v>19.236679558888117</v>
      </c>
      <c r="O82" s="122">
        <f t="shared" si="31"/>
        <v>9.2788074325699981</v>
      </c>
      <c r="P82" s="122">
        <f t="shared" si="31"/>
        <v>0</v>
      </c>
      <c r="Q82" s="122">
        <f t="shared" si="31"/>
        <v>1.8816188198069306</v>
      </c>
      <c r="R82" s="122">
        <f t="shared" ref="R82:V82" si="32">SUM(R83:R84)</f>
        <v>2.4532292811841043</v>
      </c>
      <c r="S82" s="122">
        <f t="shared" si="32"/>
        <v>3.6266925208815812</v>
      </c>
      <c r="T82" s="122">
        <f t="shared" si="32"/>
        <v>5.3137142590341968</v>
      </c>
      <c r="U82" s="122">
        <f t="shared" si="32"/>
        <v>10.852300251529847</v>
      </c>
      <c r="V82" s="122">
        <f t="shared" si="32"/>
        <v>17.175325344461648</v>
      </c>
      <c r="W82" s="122">
        <f t="shared" ref="W82" si="33">SUM(W83:W84)</f>
        <v>11.84940252270516</v>
      </c>
      <c r="DA82" s="130" t="s">
        <v>3494</v>
      </c>
    </row>
    <row r="83" spans="1:105" ht="12" customHeight="1" x14ac:dyDescent="0.25">
      <c r="A83" s="97" t="s">
        <v>204</v>
      </c>
      <c r="B83" s="98"/>
      <c r="C83" s="98">
        <v>2.1690920945541379</v>
      </c>
      <c r="D83" s="98">
        <v>5.7296390502766679</v>
      </c>
      <c r="E83" s="98">
        <v>6.4608178495348074</v>
      </c>
      <c r="F83" s="98">
        <v>7.3199629433973135</v>
      </c>
      <c r="G83" s="98">
        <v>7.7494983939309545</v>
      </c>
      <c r="H83" s="98">
        <v>6.9632935435912424</v>
      </c>
      <c r="I83" s="98">
        <v>8.8873628112940608</v>
      </c>
      <c r="J83" s="98">
        <v>13.331135320448388</v>
      </c>
      <c r="K83" s="98">
        <v>18.877891076740202</v>
      </c>
      <c r="L83" s="98">
        <v>14.037857331372191</v>
      </c>
      <c r="M83" s="98">
        <v>35.662541422872415</v>
      </c>
      <c r="N83" s="98">
        <v>19.092062176592869</v>
      </c>
      <c r="O83" s="98">
        <v>9.2108031285545806</v>
      </c>
      <c r="P83" s="98">
        <v>0</v>
      </c>
      <c r="Q83" s="98">
        <v>1.8681274059291508</v>
      </c>
      <c r="R83" s="98">
        <v>2.4356809492559033</v>
      </c>
      <c r="S83" s="98">
        <v>3.600928481084722</v>
      </c>
      <c r="T83" s="98">
        <v>5.2761944784314814</v>
      </c>
      <c r="U83" s="98">
        <v>10.775944702499908</v>
      </c>
      <c r="V83" s="98">
        <v>17.056211086081806</v>
      </c>
      <c r="W83" s="98">
        <v>11.766948124424834</v>
      </c>
      <c r="DA83" s="63" t="s">
        <v>3495</v>
      </c>
    </row>
    <row r="84" spans="1:105" ht="12" customHeight="1" x14ac:dyDescent="0.25">
      <c r="A84" s="97" t="s">
        <v>53</v>
      </c>
      <c r="B84" s="98"/>
      <c r="C84" s="98">
        <v>2.0447114503339324E-2</v>
      </c>
      <c r="D84" s="98">
        <v>5.2547494282473496E-2</v>
      </c>
      <c r="E84" s="98">
        <v>5.7862952099929955E-2</v>
      </c>
      <c r="F84" s="98">
        <v>6.3492743328628379E-2</v>
      </c>
      <c r="G84" s="98">
        <v>6.6622677923400431E-2</v>
      </c>
      <c r="H84" s="98">
        <v>5.8168942236137028E-2</v>
      </c>
      <c r="I84" s="98">
        <v>7.2605943344023136E-2</v>
      </c>
      <c r="J84" s="98">
        <v>0.10727054462680601</v>
      </c>
      <c r="K84" s="98">
        <v>0.14895180791594881</v>
      </c>
      <c r="L84" s="98">
        <v>0.11004755109244692</v>
      </c>
      <c r="M84" s="98">
        <v>0.2724345897381763</v>
      </c>
      <c r="N84" s="98">
        <v>0.14461738229524881</v>
      </c>
      <c r="O84" s="98">
        <v>6.8004304015417016E-2</v>
      </c>
      <c r="P84" s="98">
        <v>0</v>
      </c>
      <c r="Q84" s="98">
        <v>1.349141387777973E-2</v>
      </c>
      <c r="R84" s="98">
        <v>1.7548331928200846E-2</v>
      </c>
      <c r="S84" s="98">
        <v>2.5764039796859269E-2</v>
      </c>
      <c r="T84" s="98">
        <v>3.7519780602715727E-2</v>
      </c>
      <c r="U84" s="98">
        <v>7.6355549029939448E-2</v>
      </c>
      <c r="V84" s="98">
        <v>0.1191142583798417</v>
      </c>
      <c r="W84" s="98">
        <v>8.2454398280326358E-2</v>
      </c>
      <c r="DA84" s="63" t="s">
        <v>3496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1.9472206503581206E-4</v>
      </c>
      <c r="D85" s="122">
        <f t="shared" si="34"/>
        <v>5.0931569586914604E-4</v>
      </c>
      <c r="E85" s="122">
        <f t="shared" si="34"/>
        <v>6.0484278871341627E-4</v>
      </c>
      <c r="F85" s="122">
        <f t="shared" si="34"/>
        <v>9.6666417420455117E-4</v>
      </c>
      <c r="G85" s="122">
        <f t="shared" si="34"/>
        <v>1.7990114403882407E-3</v>
      </c>
      <c r="H85" s="122">
        <f t="shared" si="34"/>
        <v>2.1925538098726705E-3</v>
      </c>
      <c r="I85" s="122">
        <f t="shared" si="34"/>
        <v>2.4771709383124888E-3</v>
      </c>
      <c r="J85" s="122">
        <f t="shared" si="34"/>
        <v>9.779695743489462E-4</v>
      </c>
      <c r="K85" s="122">
        <f t="shared" si="34"/>
        <v>4.0494039897573768E-3</v>
      </c>
      <c r="L85" s="122">
        <f t="shared" si="34"/>
        <v>8.7900766946485565E-3</v>
      </c>
      <c r="M85" s="122">
        <f t="shared" si="34"/>
        <v>1.0236968403602076E-2</v>
      </c>
      <c r="N85" s="122">
        <f t="shared" si="34"/>
        <v>9.3596909535993214E-3</v>
      </c>
      <c r="O85" s="122">
        <f t="shared" si="34"/>
        <v>3.1280546899790512E-3</v>
      </c>
      <c r="P85" s="122">
        <f t="shared" si="34"/>
        <v>0</v>
      </c>
      <c r="Q85" s="122">
        <f t="shared" si="34"/>
        <v>6.7612111920539145E-4</v>
      </c>
      <c r="R85" s="122">
        <f t="shared" si="34"/>
        <v>5.7257354583554749E-4</v>
      </c>
      <c r="S85" s="122">
        <f t="shared" si="34"/>
        <v>2.0673553216445859E-3</v>
      </c>
      <c r="T85" s="122">
        <f t="shared" si="34"/>
        <v>1.908100672244579E-3</v>
      </c>
      <c r="U85" s="122">
        <f t="shared" si="34"/>
        <v>6.7547944684052423E-3</v>
      </c>
      <c r="V85" s="122">
        <f t="shared" si="34"/>
        <v>2.055671217405915E-2</v>
      </c>
      <c r="W85" s="122">
        <f t="shared" si="34"/>
        <v>3.2756363325071448E-3</v>
      </c>
      <c r="DA85" s="130" t="s">
        <v>3497</v>
      </c>
    </row>
    <row r="86" spans="1:105" ht="12" customHeight="1" x14ac:dyDescent="0.25">
      <c r="A86" s="97" t="s">
        <v>53</v>
      </c>
      <c r="B86" s="98"/>
      <c r="C86" s="98">
        <v>1.9472206503581206E-4</v>
      </c>
      <c r="D86" s="98">
        <v>5.0931569586914604E-4</v>
      </c>
      <c r="E86" s="98">
        <v>6.0484278871341627E-4</v>
      </c>
      <c r="F86" s="98">
        <v>9.6666417420455117E-4</v>
      </c>
      <c r="G86" s="98">
        <v>1.7990114403882407E-3</v>
      </c>
      <c r="H86" s="98">
        <v>2.1925538098726705E-3</v>
      </c>
      <c r="I86" s="98">
        <v>2.4771709383124888E-3</v>
      </c>
      <c r="J86" s="98">
        <v>9.779695743489462E-4</v>
      </c>
      <c r="K86" s="98">
        <v>4.0494039897573768E-3</v>
      </c>
      <c r="L86" s="98">
        <v>8.7900766946485565E-3</v>
      </c>
      <c r="M86" s="98">
        <v>1.0236968403602076E-2</v>
      </c>
      <c r="N86" s="98">
        <v>9.3596909535993214E-3</v>
      </c>
      <c r="O86" s="98">
        <v>3.1280546899790512E-3</v>
      </c>
      <c r="P86" s="98">
        <v>0</v>
      </c>
      <c r="Q86" s="98">
        <v>6.7612111920539145E-4</v>
      </c>
      <c r="R86" s="98">
        <v>5.7257354583554749E-4</v>
      </c>
      <c r="S86" s="98">
        <v>2.0673553216445859E-3</v>
      </c>
      <c r="T86" s="98">
        <v>1.908100672244579E-3</v>
      </c>
      <c r="U86" s="98">
        <v>6.7547944684052423E-3</v>
      </c>
      <c r="V86" s="98">
        <v>2.055671217405915E-2</v>
      </c>
      <c r="W86" s="98">
        <v>3.2756363325071448E-3</v>
      </c>
      <c r="DA86" s="63" t="s">
        <v>3498</v>
      </c>
    </row>
    <row r="87" spans="1:105" ht="12" customHeight="1" x14ac:dyDescent="0.25">
      <c r="A87" s="121" t="s">
        <v>55</v>
      </c>
      <c r="B87" s="122"/>
      <c r="C87" s="122">
        <v>0.15153730626119311</v>
      </c>
      <c r="D87" s="122">
        <v>0.4016478618969529</v>
      </c>
      <c r="E87" s="122">
        <v>0.44561004052107184</v>
      </c>
      <c r="F87" s="122">
        <v>0.52272518742571961</v>
      </c>
      <c r="G87" s="122">
        <v>0.53314151033448243</v>
      </c>
      <c r="H87" s="122">
        <v>0.49277783664726688</v>
      </c>
      <c r="I87" s="122">
        <v>0.64740330541344071</v>
      </c>
      <c r="J87" s="122">
        <v>0.92983527231331209</v>
      </c>
      <c r="K87" s="122">
        <v>1.3610264368467004</v>
      </c>
      <c r="L87" s="122">
        <v>0.83531256599151449</v>
      </c>
      <c r="M87" s="122">
        <v>2.4235148382117542</v>
      </c>
      <c r="N87" s="122">
        <v>1.2637843804139386</v>
      </c>
      <c r="O87" s="122">
        <v>0.70796839852568094</v>
      </c>
      <c r="P87" s="122">
        <v>0</v>
      </c>
      <c r="Q87" s="122">
        <v>0.18319950075090216</v>
      </c>
      <c r="R87" s="122">
        <v>0.25961045621696699</v>
      </c>
      <c r="S87" s="122">
        <v>0.3746364131398377</v>
      </c>
      <c r="T87" s="122">
        <v>0.63552583545309671</v>
      </c>
      <c r="U87" s="122">
        <v>1.4066169123362047</v>
      </c>
      <c r="V87" s="122">
        <v>2.2402188693513203</v>
      </c>
      <c r="W87" s="122">
        <v>1.6836647363847954</v>
      </c>
      <c r="DA87" s="130" t="s">
        <v>3499</v>
      </c>
    </row>
    <row r="88" spans="1:105" ht="12" customHeight="1" x14ac:dyDescent="0.25">
      <c r="A88" s="97" t="s">
        <v>132</v>
      </c>
      <c r="B88" s="98"/>
      <c r="C88" s="98">
        <v>0.13794277146144121</v>
      </c>
      <c r="D88" s="98">
        <v>0.38206052630166665</v>
      </c>
      <c r="E88" s="98">
        <v>0.4249325544677594</v>
      </c>
      <c r="F88" s="98">
        <v>0.49983992567186436</v>
      </c>
      <c r="G88" s="98">
        <v>0.50966800508584353</v>
      </c>
      <c r="H88" s="98">
        <v>0.46793317030334902</v>
      </c>
      <c r="I88" s="98">
        <v>0.62350084684796581</v>
      </c>
      <c r="J88" s="98">
        <v>0.90195049092243162</v>
      </c>
      <c r="K88" s="98">
        <v>1.3162192081960087</v>
      </c>
      <c r="L88" s="98">
        <v>0.79883447226008608</v>
      </c>
      <c r="M88" s="98">
        <v>2.3593837067617107</v>
      </c>
      <c r="N88" s="98">
        <v>1.2275037420095489</v>
      </c>
      <c r="O88" s="98">
        <v>0.67358731170927222</v>
      </c>
      <c r="P88" s="98">
        <v>0</v>
      </c>
      <c r="Q88" s="98">
        <v>0.13376523710355992</v>
      </c>
      <c r="R88" s="98">
        <v>0.2099565376474147</v>
      </c>
      <c r="S88" s="98">
        <v>0.32578083527502216</v>
      </c>
      <c r="T88" s="98">
        <v>0.56517363123469821</v>
      </c>
      <c r="U88" s="98">
        <v>1.3269139636434673</v>
      </c>
      <c r="V88" s="98">
        <v>2.1787460012577076</v>
      </c>
      <c r="W88" s="98">
        <v>1.6378135212114666</v>
      </c>
      <c r="DA88" s="63" t="s">
        <v>3500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5.7328765673408716E-4</v>
      </c>
      <c r="E89" s="98">
        <v>3.2094484916889328E-4</v>
      </c>
      <c r="F89" s="98">
        <v>3.9140863638916656E-4</v>
      </c>
      <c r="G89" s="98">
        <v>6.8129444771570873E-4</v>
      </c>
      <c r="H89" s="98">
        <v>2.6250503378668759E-4</v>
      </c>
      <c r="I89" s="98">
        <v>3.3649882875282384E-3</v>
      </c>
      <c r="J89" s="98">
        <v>3.4105501552354339E-3</v>
      </c>
      <c r="K89" s="98">
        <v>1.286683568674963E-4</v>
      </c>
      <c r="L89" s="98">
        <v>0</v>
      </c>
      <c r="M89" s="98">
        <v>8.5275182966777843E-3</v>
      </c>
      <c r="N89" s="98">
        <v>6.0436149002229627E-4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2.9564574377734434E-3</v>
      </c>
      <c r="W89" s="98">
        <v>1.4606898342802285E-3</v>
      </c>
      <c r="DA89" s="63" t="s">
        <v>3501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3.9269851443744363E-4</v>
      </c>
      <c r="E90" s="101">
        <v>2.1070526867938283E-4</v>
      </c>
      <c r="F90" s="101">
        <v>2.584800290351397E-4</v>
      </c>
      <c r="G90" s="101">
        <v>4.1060530258341896E-4</v>
      </c>
      <c r="H90" s="101">
        <v>1.6390280429956979E-4</v>
      </c>
      <c r="I90" s="101">
        <v>2.0736778208651188E-3</v>
      </c>
      <c r="J90" s="101">
        <v>2.0824359536608418E-3</v>
      </c>
      <c r="K90" s="101">
        <v>7.91128859202154E-5</v>
      </c>
      <c r="L90" s="101">
        <v>0</v>
      </c>
      <c r="M90" s="101">
        <v>5.0230044810022972E-3</v>
      </c>
      <c r="N90" s="101">
        <v>3.5361560480634552E-4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2.0291704056016068E-3</v>
      </c>
      <c r="W90" s="101">
        <v>1.0476915891227327E-3</v>
      </c>
      <c r="DA90" s="131" t="s">
        <v>3502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1.8058914229664353E-4</v>
      </c>
      <c r="E91" s="104">
        <v>1.1023958048951046E-4</v>
      </c>
      <c r="F91" s="104">
        <v>1.3292860735402687E-4</v>
      </c>
      <c r="G91" s="104">
        <v>2.7068914513228971E-4</v>
      </c>
      <c r="H91" s="104">
        <v>9.8602229487117815E-5</v>
      </c>
      <c r="I91" s="104">
        <v>1.2913104666631193E-3</v>
      </c>
      <c r="J91" s="104">
        <v>1.3281142015745921E-3</v>
      </c>
      <c r="K91" s="104">
        <v>4.955547094728089E-5</v>
      </c>
      <c r="L91" s="104">
        <v>0</v>
      </c>
      <c r="M91" s="104">
        <v>3.504513815675488E-3</v>
      </c>
      <c r="N91" s="104">
        <v>2.5074588521595075E-4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9.2728703217183643E-4</v>
      </c>
      <c r="W91" s="104">
        <v>4.1299824515749574E-4</v>
      </c>
      <c r="DA91" s="132" t="s">
        <v>3503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1.2660843141838355E-4</v>
      </c>
      <c r="E92" s="101">
        <v>1.4777988711332706E-4</v>
      </c>
      <c r="F92" s="101">
        <v>5.8345626076025988E-5</v>
      </c>
      <c r="G92" s="101">
        <v>1.4518896973908112E-4</v>
      </c>
      <c r="H92" s="101">
        <v>6.6459231100556045E-5</v>
      </c>
      <c r="I92" s="101">
        <v>1.4278474168961285E-4</v>
      </c>
      <c r="J92" s="101">
        <v>1.3203061754424149E-4</v>
      </c>
      <c r="K92" s="101">
        <v>1.3486700559130777E-4</v>
      </c>
      <c r="L92" s="101">
        <v>1.9432952785639125E-4</v>
      </c>
      <c r="M92" s="101">
        <v>2.0824932905396225E-4</v>
      </c>
      <c r="N92" s="101">
        <v>1.8808811933992452E-4</v>
      </c>
      <c r="O92" s="101">
        <v>1.3473603680960484E-4</v>
      </c>
      <c r="P92" s="101">
        <v>0</v>
      </c>
      <c r="Q92" s="101">
        <v>0</v>
      </c>
      <c r="R92" s="101">
        <v>8.028943665840971E-5</v>
      </c>
      <c r="S92" s="101">
        <v>1.676325929179084E-4</v>
      </c>
      <c r="T92" s="101">
        <v>2.474056751698853E-4</v>
      </c>
      <c r="U92" s="101">
        <v>3.2923143284501995E-4</v>
      </c>
      <c r="V92" s="101">
        <v>3.2195550242482214E-4</v>
      </c>
      <c r="W92" s="101">
        <v>2.7155163798648648E-4</v>
      </c>
      <c r="DA92" s="131" t="s">
        <v>3504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3505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3506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3507</v>
      </c>
    </row>
    <row r="96" spans="1:105" ht="12" customHeight="1" x14ac:dyDescent="0.25">
      <c r="A96" s="106" t="s">
        <v>122</v>
      </c>
      <c r="B96" s="101"/>
      <c r="C96" s="101">
        <v>1.2312032570248195E-2</v>
      </c>
      <c r="D96" s="101">
        <v>1.6590276533449494E-2</v>
      </c>
      <c r="E96" s="101">
        <v>1.8471052454730966E-2</v>
      </c>
      <c r="F96" s="101">
        <v>2.0614675526411861E-2</v>
      </c>
      <c r="G96" s="101">
        <v>2.0280922553734228E-2</v>
      </c>
      <c r="H96" s="101">
        <v>2.1967723278961734E-2</v>
      </c>
      <c r="I96" s="101">
        <v>1.1662152923691275E-2</v>
      </c>
      <c r="J96" s="101">
        <v>1.9535404108015113E-2</v>
      </c>
      <c r="K96" s="101">
        <v>4.0953122999176875E-2</v>
      </c>
      <c r="L96" s="101">
        <v>3.1317726315491963E-2</v>
      </c>
      <c r="M96" s="101">
        <v>4.908850580985695E-2</v>
      </c>
      <c r="N96" s="101">
        <v>3.0857174397119595E-2</v>
      </c>
      <c r="O96" s="101">
        <v>2.9587378407017355E-2</v>
      </c>
      <c r="P96" s="101">
        <v>0</v>
      </c>
      <c r="Q96" s="101">
        <v>4.0552455675186949E-2</v>
      </c>
      <c r="R96" s="101">
        <v>4.3602672449505615E-2</v>
      </c>
      <c r="S96" s="101">
        <v>4.3520066912495228E-2</v>
      </c>
      <c r="T96" s="101">
        <v>6.2459160644726903E-2</v>
      </c>
      <c r="U96" s="101">
        <v>7.0236279674905741E-2</v>
      </c>
      <c r="V96" s="101">
        <v>5.0880618493913503E-2</v>
      </c>
      <c r="W96" s="101">
        <v>3.837600485915265E-2</v>
      </c>
      <c r="DA96" s="131" t="s">
        <v>3508</v>
      </c>
    </row>
    <row r="97" spans="1:105" ht="12" customHeight="1" x14ac:dyDescent="0.25">
      <c r="A97" s="107" t="s">
        <v>121</v>
      </c>
      <c r="B97" s="104"/>
      <c r="C97" s="104">
        <v>1.2825022295037247E-3</v>
      </c>
      <c r="D97" s="104">
        <v>2.2971629736843291E-3</v>
      </c>
      <c r="E97" s="104">
        <v>1.7377088622992296E-3</v>
      </c>
      <c r="F97" s="104">
        <v>1.8208319649782733E-3</v>
      </c>
      <c r="G97" s="104">
        <v>2.3660992774499597E-3</v>
      </c>
      <c r="H97" s="104">
        <v>2.5479788000689089E-3</v>
      </c>
      <c r="I97" s="104">
        <v>8.7325326125656799E-3</v>
      </c>
      <c r="J97" s="104">
        <v>4.8067965100857231E-3</v>
      </c>
      <c r="K97" s="104">
        <v>3.5905702890558673E-3</v>
      </c>
      <c r="L97" s="104">
        <v>4.9660378880799841E-3</v>
      </c>
      <c r="M97" s="104">
        <v>6.306858014454601E-3</v>
      </c>
      <c r="N97" s="104">
        <v>4.6310143979080027E-3</v>
      </c>
      <c r="O97" s="104">
        <v>4.6589723725818499E-3</v>
      </c>
      <c r="P97" s="104">
        <v>0</v>
      </c>
      <c r="Q97" s="104">
        <v>8.881807972155294E-3</v>
      </c>
      <c r="R97" s="104">
        <v>5.9709566833882509E-3</v>
      </c>
      <c r="S97" s="104">
        <v>5.1678783594023888E-3</v>
      </c>
      <c r="T97" s="104">
        <v>7.6456378985016848E-3</v>
      </c>
      <c r="U97" s="104">
        <v>9.1374375849869582E-3</v>
      </c>
      <c r="V97" s="104">
        <v>7.3138366595006648E-3</v>
      </c>
      <c r="W97" s="104">
        <v>5.7429688419094712E-3</v>
      </c>
      <c r="DA97" s="132" t="s">
        <v>3509</v>
      </c>
    </row>
    <row r="98" spans="1:105" ht="12" customHeight="1" x14ac:dyDescent="0.25">
      <c r="A98" s="108" t="s">
        <v>53</v>
      </c>
      <c r="B98" s="98"/>
      <c r="C98" s="98">
        <v>8.9642743616921402E-4</v>
      </c>
      <c r="D98" s="98">
        <v>1.5735209730198987E-3</v>
      </c>
      <c r="E98" s="98">
        <v>1.1408378603782045E-3</v>
      </c>
      <c r="F98" s="98">
        <v>1.2024246445523096E-3</v>
      </c>
      <c r="G98" s="98">
        <v>1.4259880277485296E-3</v>
      </c>
      <c r="H98" s="98">
        <v>1.5910182877467429E-3</v>
      </c>
      <c r="I98" s="98">
        <v>5.3819413734861694E-3</v>
      </c>
      <c r="J98" s="98">
        <v>2.9342298013921232E-3</v>
      </c>
      <c r="K98" s="98">
        <v>2.2078042235562589E-3</v>
      </c>
      <c r="L98" s="98">
        <v>2.9739997940862748E-3</v>
      </c>
      <c r="M98" s="98">
        <v>3.7123100953099964E-3</v>
      </c>
      <c r="N98" s="98">
        <v>2.7088153642011864E-3</v>
      </c>
      <c r="O98" s="98">
        <v>2.8695416200637952E-3</v>
      </c>
      <c r="P98" s="98">
        <v>0</v>
      </c>
      <c r="Q98" s="98">
        <v>5.7290328474331039E-3</v>
      </c>
      <c r="R98" s="98">
        <v>4.0389750394095973E-3</v>
      </c>
      <c r="S98" s="98">
        <v>3.4018780742811391E-3</v>
      </c>
      <c r="T98" s="98">
        <v>5.2393074612769701E-3</v>
      </c>
      <c r="U98" s="98">
        <v>6.3040344193779222E-3</v>
      </c>
      <c r="V98" s="98">
        <v>5.0206147779635474E-3</v>
      </c>
      <c r="W98" s="98">
        <v>4.1190641724960274E-3</v>
      </c>
      <c r="DA98" s="63" t="s">
        <v>3510</v>
      </c>
    </row>
    <row r="99" spans="1:105" ht="12" customHeight="1" x14ac:dyDescent="0.25">
      <c r="A99" s="108" t="s">
        <v>52</v>
      </c>
      <c r="B99" s="98"/>
      <c r="C99" s="98">
        <v>3.8607479333451069E-4</v>
      </c>
      <c r="D99" s="98">
        <v>7.2364200066443046E-4</v>
      </c>
      <c r="E99" s="98">
        <v>5.9687100192102509E-4</v>
      </c>
      <c r="F99" s="98">
        <v>6.184073204259635E-4</v>
      </c>
      <c r="G99" s="98">
        <v>9.401112497014302E-4</v>
      </c>
      <c r="H99" s="98">
        <v>9.5696051232216611E-4</v>
      </c>
      <c r="I99" s="98">
        <v>3.3505912390795114E-3</v>
      </c>
      <c r="J99" s="98">
        <v>1.8725667086936001E-3</v>
      </c>
      <c r="K99" s="98">
        <v>1.3827660654996087E-3</v>
      </c>
      <c r="L99" s="98">
        <v>1.9920380939937089E-3</v>
      </c>
      <c r="M99" s="98">
        <v>2.594547919144605E-3</v>
      </c>
      <c r="N99" s="98">
        <v>1.9221990337068163E-3</v>
      </c>
      <c r="O99" s="98">
        <v>1.7894307525180551E-3</v>
      </c>
      <c r="P99" s="98">
        <v>0</v>
      </c>
      <c r="Q99" s="98">
        <v>3.1527751247221901E-3</v>
      </c>
      <c r="R99" s="98">
        <v>1.9319816439786538E-3</v>
      </c>
      <c r="S99" s="98">
        <v>1.76600028512125E-3</v>
      </c>
      <c r="T99" s="98">
        <v>2.4063304372247147E-3</v>
      </c>
      <c r="U99" s="98">
        <v>2.8334031656090356E-3</v>
      </c>
      <c r="V99" s="98">
        <v>2.293221881537117E-3</v>
      </c>
      <c r="W99" s="98">
        <v>1.6239046694134437E-3</v>
      </c>
      <c r="DA99" s="63" t="s">
        <v>3511</v>
      </c>
    </row>
    <row r="100" spans="1:105" ht="12" customHeight="1" x14ac:dyDescent="0.25">
      <c r="A100" s="121" t="s">
        <v>54</v>
      </c>
      <c r="B100" s="122"/>
      <c r="C100" s="122">
        <v>2.5819492910778213E-2</v>
      </c>
      <c r="D100" s="122">
        <v>6.7693070670457531E-2</v>
      </c>
      <c r="E100" s="122">
        <v>7.7431601699028546E-2</v>
      </c>
      <c r="F100" s="122">
        <v>9.3508151997393193E-2</v>
      </c>
      <c r="G100" s="122">
        <v>9.5787497342343098E-2</v>
      </c>
      <c r="H100" s="122">
        <v>9.4407131620069806E-2</v>
      </c>
      <c r="I100" s="122">
        <v>0.12067839989600432</v>
      </c>
      <c r="J100" s="122">
        <v>0.16700579577045896</v>
      </c>
      <c r="K100" s="122">
        <v>0.27951580756856148</v>
      </c>
      <c r="L100" s="122">
        <v>0.25115047623143255</v>
      </c>
      <c r="M100" s="122">
        <v>0.42576141932361206</v>
      </c>
      <c r="N100" s="122">
        <v>0.24660888058506719</v>
      </c>
      <c r="O100" s="122">
        <v>0.16185751462626952</v>
      </c>
      <c r="P100" s="122">
        <v>0</v>
      </c>
      <c r="Q100" s="122">
        <v>3.9525983692285827E-2</v>
      </c>
      <c r="R100" s="122">
        <v>5.3121077247852873E-2</v>
      </c>
      <c r="S100" s="122">
        <v>8.6265898337617344E-2</v>
      </c>
      <c r="T100" s="122">
        <v>0.15909827904753632</v>
      </c>
      <c r="U100" s="122">
        <v>0.35190379963446</v>
      </c>
      <c r="V100" s="122">
        <v>0.53658059854845441</v>
      </c>
      <c r="W100" s="122">
        <v>0.39791147669778631</v>
      </c>
      <c r="DA100" s="130" t="s">
        <v>3512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3513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3514</v>
      </c>
    </row>
    <row r="103" spans="1:105" ht="12" customHeight="1" x14ac:dyDescent="0.25">
      <c r="A103" s="109" t="s">
        <v>120</v>
      </c>
      <c r="B103" s="33"/>
      <c r="C103" s="33">
        <v>2.5819492910778213E-2</v>
      </c>
      <c r="D103" s="33">
        <v>6.7693070670457531E-2</v>
      </c>
      <c r="E103" s="33">
        <v>7.7431601699028546E-2</v>
      </c>
      <c r="F103" s="33">
        <v>9.3508151997393193E-2</v>
      </c>
      <c r="G103" s="33">
        <v>9.5787497342343098E-2</v>
      </c>
      <c r="H103" s="33">
        <v>9.4407131620069806E-2</v>
      </c>
      <c r="I103" s="33">
        <v>0.12067839989600432</v>
      </c>
      <c r="J103" s="33">
        <v>0.16700579577045896</v>
      </c>
      <c r="K103" s="33">
        <v>0.27951580756856148</v>
      </c>
      <c r="L103" s="33">
        <v>0.25115047623143255</v>
      </c>
      <c r="M103" s="33">
        <v>0.42576141932361206</v>
      </c>
      <c r="N103" s="33">
        <v>0.24660888058506719</v>
      </c>
      <c r="O103" s="33">
        <v>0.16185751462626952</v>
      </c>
      <c r="P103" s="33">
        <v>0</v>
      </c>
      <c r="Q103" s="33">
        <v>3.9525983692285827E-2</v>
      </c>
      <c r="R103" s="33">
        <v>5.3121077247852873E-2</v>
      </c>
      <c r="S103" s="33">
        <v>8.6265898337617344E-2</v>
      </c>
      <c r="T103" s="33">
        <v>0.15909827904753632</v>
      </c>
      <c r="U103" s="33">
        <v>0.35190379963446</v>
      </c>
      <c r="V103" s="33">
        <v>0.53658059854845441</v>
      </c>
      <c r="W103" s="33">
        <v>0.39791147669778631</v>
      </c>
      <c r="DA103" s="60" t="s">
        <v>3515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3516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3517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3518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3519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3520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3521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3522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3523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3524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3525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3526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3527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3528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3529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3530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3531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3532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3533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60.411429706588024</v>
      </c>
      <c r="D124" s="117">
        <f t="shared" si="42"/>
        <v>46.315777437632036</v>
      </c>
      <c r="E124" s="117">
        <f t="shared" si="42"/>
        <v>46.062998569984188</v>
      </c>
      <c r="F124" s="117">
        <f t="shared" si="42"/>
        <v>47.020606011393895</v>
      </c>
      <c r="G124" s="117">
        <f t="shared" si="42"/>
        <v>21.167726078802449</v>
      </c>
      <c r="H124" s="117">
        <f t="shared" si="42"/>
        <v>28.801008203201917</v>
      </c>
      <c r="I124" s="117">
        <f t="shared" si="42"/>
        <v>38.775206431022212</v>
      </c>
      <c r="J124" s="117">
        <f t="shared" si="42"/>
        <v>105.67595160662245</v>
      </c>
      <c r="K124" s="117">
        <f t="shared" si="42"/>
        <v>79.806098332408908</v>
      </c>
      <c r="L124" s="117">
        <f t="shared" si="42"/>
        <v>18.347705789512908</v>
      </c>
      <c r="M124" s="117">
        <f t="shared" si="42"/>
        <v>17.849559466617983</v>
      </c>
      <c r="N124" s="117">
        <f t="shared" si="42"/>
        <v>41.683523820108228</v>
      </c>
      <c r="O124" s="117">
        <f t="shared" si="42"/>
        <v>60.907274787665798</v>
      </c>
      <c r="P124" s="117">
        <f t="shared" si="42"/>
        <v>48.937920197587047</v>
      </c>
      <c r="Q124" s="117">
        <f t="shared" si="42"/>
        <v>48.275462506304621</v>
      </c>
      <c r="R124" s="117">
        <f t="shared" ref="R124:V124" si="43">R125+R128+R130+R139</f>
        <v>46.421297425786676</v>
      </c>
      <c r="S124" s="117">
        <f t="shared" si="43"/>
        <v>45.728297765665729</v>
      </c>
      <c r="T124" s="117">
        <f t="shared" si="43"/>
        <v>53.713674584629359</v>
      </c>
      <c r="U124" s="117">
        <f t="shared" si="43"/>
        <v>50.70868196036534</v>
      </c>
      <c r="V124" s="117">
        <f t="shared" si="43"/>
        <v>37.473769023674173</v>
      </c>
      <c r="W124" s="117">
        <f t="shared" ref="W124" si="44">W125+W128+W130+W139</f>
        <v>40.92807878931837</v>
      </c>
      <c r="DA124" s="129" t="s">
        <v>3534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55.945841570793327</v>
      </c>
      <c r="D125" s="122">
        <f t="shared" si="45"/>
        <v>42.854485275708178</v>
      </c>
      <c r="E125" s="122">
        <f t="shared" si="45"/>
        <v>42.628426286626805</v>
      </c>
      <c r="F125" s="122">
        <f t="shared" si="45"/>
        <v>43.365207605703944</v>
      </c>
      <c r="G125" s="122">
        <f t="shared" si="45"/>
        <v>19.581533354600921</v>
      </c>
      <c r="H125" s="122">
        <f t="shared" si="45"/>
        <v>26.62396562384091</v>
      </c>
      <c r="I125" s="122">
        <f t="shared" si="45"/>
        <v>35.795443974829666</v>
      </c>
      <c r="J125" s="122">
        <f t="shared" si="45"/>
        <v>97.569599757286127</v>
      </c>
      <c r="K125" s="122">
        <f t="shared" si="45"/>
        <v>73.314116594863705</v>
      </c>
      <c r="L125" s="122">
        <f t="shared" si="45"/>
        <v>17.128990207092816</v>
      </c>
      <c r="M125" s="122">
        <f t="shared" si="45"/>
        <v>16.466314439595738</v>
      </c>
      <c r="N125" s="122">
        <f t="shared" si="45"/>
        <v>38.550200864093405</v>
      </c>
      <c r="O125" s="122">
        <f t="shared" si="45"/>
        <v>55.713321160110169</v>
      </c>
      <c r="P125" s="122">
        <f t="shared" si="45"/>
        <v>44.238551713244959</v>
      </c>
      <c r="Q125" s="122">
        <f t="shared" si="45"/>
        <v>43.179327578652796</v>
      </c>
      <c r="R125" s="122">
        <f t="shared" ref="R125:V125" si="46">SUM(R126:R127)</f>
        <v>41.265373560289973</v>
      </c>
      <c r="S125" s="122">
        <f t="shared" si="46"/>
        <v>40.636318621389854</v>
      </c>
      <c r="T125" s="122">
        <f t="shared" si="46"/>
        <v>47.040014552135254</v>
      </c>
      <c r="U125" s="122">
        <f t="shared" si="46"/>
        <v>43.926385840392008</v>
      </c>
      <c r="V125" s="122">
        <f t="shared" si="46"/>
        <v>32.272087973230015</v>
      </c>
      <c r="W125" s="122">
        <f t="shared" ref="W125" si="47">SUM(W126:W127)</f>
        <v>34.955543140553161</v>
      </c>
      <c r="DA125" s="130" t="s">
        <v>3535</v>
      </c>
    </row>
    <row r="126" spans="1:105" ht="12" customHeight="1" x14ac:dyDescent="0.25">
      <c r="A126" s="97" t="s">
        <v>203</v>
      </c>
      <c r="B126" s="98"/>
      <c r="C126" s="98">
        <v>55.683389679614592</v>
      </c>
      <c r="D126" s="98">
        <v>42.658869402148227</v>
      </c>
      <c r="E126" s="98">
        <v>42.438387622221519</v>
      </c>
      <c r="F126" s="98">
        <v>43.177946665567156</v>
      </c>
      <c r="G126" s="98">
        <v>19.497722093969923</v>
      </c>
      <c r="H126" s="98">
        <v>26.513224477180056</v>
      </c>
      <c r="I126" s="98">
        <v>35.64982209474023</v>
      </c>
      <c r="J126" s="98">
        <v>97.178620172225351</v>
      </c>
      <c r="K126" s="98">
        <v>73.026018801493436</v>
      </c>
      <c r="L126" s="98">
        <v>17.062112348311629</v>
      </c>
      <c r="M126" s="98">
        <v>16.403658724990919</v>
      </c>
      <c r="N126" s="98">
        <v>38.404747898942702</v>
      </c>
      <c r="O126" s="98">
        <v>55.508409022163534</v>
      </c>
      <c r="P126" s="98">
        <v>44.078350312951599</v>
      </c>
      <c r="Q126" s="98">
        <v>43.023970350654395</v>
      </c>
      <c r="R126" s="98">
        <v>41.117254973888357</v>
      </c>
      <c r="S126" s="98">
        <v>40.491463802650117</v>
      </c>
      <c r="T126" s="98">
        <v>46.873352962380416</v>
      </c>
      <c r="U126" s="98">
        <v>43.771309766726624</v>
      </c>
      <c r="V126" s="98">
        <v>32.159791937873848</v>
      </c>
      <c r="W126" s="98">
        <v>34.833498955179984</v>
      </c>
      <c r="DA126" s="63" t="s">
        <v>3536</v>
      </c>
    </row>
    <row r="127" spans="1:105" ht="12" customHeight="1" x14ac:dyDescent="0.25">
      <c r="A127" s="97" t="s">
        <v>53</v>
      </c>
      <c r="B127" s="98"/>
      <c r="C127" s="98">
        <v>0.26245189117873241</v>
      </c>
      <c r="D127" s="98">
        <v>0.19561587355995194</v>
      </c>
      <c r="E127" s="98">
        <v>0.19003866440528683</v>
      </c>
      <c r="F127" s="98">
        <v>0.1872609401367879</v>
      </c>
      <c r="G127" s="98">
        <v>8.3811260631000042E-2</v>
      </c>
      <c r="H127" s="98">
        <v>0.11074114666085329</v>
      </c>
      <c r="I127" s="98">
        <v>0.14562188008943938</v>
      </c>
      <c r="J127" s="98">
        <v>0.39097958506078345</v>
      </c>
      <c r="K127" s="98">
        <v>0.28809779337027508</v>
      </c>
      <c r="L127" s="98">
        <v>6.6877858781186073E-2</v>
      </c>
      <c r="M127" s="98">
        <v>6.2655714604817545E-2</v>
      </c>
      <c r="N127" s="98">
        <v>0.14545296515070344</v>
      </c>
      <c r="O127" s="98">
        <v>0.20491213794663382</v>
      </c>
      <c r="P127" s="98">
        <v>0.1602014002933618</v>
      </c>
      <c r="Q127" s="98">
        <v>0.15535722799840349</v>
      </c>
      <c r="R127" s="98">
        <v>0.14811858640161576</v>
      </c>
      <c r="S127" s="98">
        <v>0.14485481873973649</v>
      </c>
      <c r="T127" s="98">
        <v>0.16666158975483708</v>
      </c>
      <c r="U127" s="98">
        <v>0.15507607366538409</v>
      </c>
      <c r="V127" s="98">
        <v>0.11229603535616922</v>
      </c>
      <c r="W127" s="98">
        <v>0.12204418537317781</v>
      </c>
      <c r="DA127" s="63" t="s">
        <v>3537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4.6733295608594894E-3</v>
      </c>
      <c r="D128" s="122">
        <f t="shared" si="48"/>
        <v>3.6218005039583721E-3</v>
      </c>
      <c r="E128" s="122">
        <f t="shared" si="48"/>
        <v>3.8882750703005337E-3</v>
      </c>
      <c r="F128" s="122">
        <f t="shared" si="48"/>
        <v>5.5949350688808868E-3</v>
      </c>
      <c r="G128" s="122">
        <f t="shared" si="48"/>
        <v>4.6597345505138034E-3</v>
      </c>
      <c r="H128" s="122">
        <f t="shared" si="48"/>
        <v>8.0193406470685357E-3</v>
      </c>
      <c r="I128" s="122">
        <f t="shared" si="48"/>
        <v>9.5722778233556637E-3</v>
      </c>
      <c r="J128" s="122">
        <f t="shared" si="48"/>
        <v>7.4977667366752532E-3</v>
      </c>
      <c r="K128" s="122">
        <f t="shared" si="48"/>
        <v>1.5283234412955263E-2</v>
      </c>
      <c r="L128" s="122">
        <f t="shared" si="48"/>
        <v>7.2628432921034401E-3</v>
      </c>
      <c r="M128" s="122">
        <f t="shared" si="48"/>
        <v>6.0851329210266213E-3</v>
      </c>
      <c r="N128" s="122">
        <f t="shared" si="48"/>
        <v>2.1019374223441478E-2</v>
      </c>
      <c r="O128" s="122">
        <f t="shared" si="48"/>
        <v>1.7725643243214621E-2</v>
      </c>
      <c r="P128" s="122">
        <f t="shared" si="48"/>
        <v>3.0916032058455098E-2</v>
      </c>
      <c r="Q128" s="122">
        <f t="shared" si="48"/>
        <v>1.5454197010408946E-2</v>
      </c>
      <c r="R128" s="122">
        <f t="shared" si="48"/>
        <v>9.5747020720277666E-3</v>
      </c>
      <c r="S128" s="122">
        <f t="shared" si="48"/>
        <v>2.3386957076104376E-2</v>
      </c>
      <c r="T128" s="122">
        <f t="shared" si="48"/>
        <v>1.5264805377956632E-2</v>
      </c>
      <c r="U128" s="122">
        <f t="shared" si="48"/>
        <v>2.4523564153766813E-2</v>
      </c>
      <c r="V128" s="122">
        <f t="shared" si="48"/>
        <v>4.0226792992368136E-2</v>
      </c>
      <c r="W128" s="122">
        <f t="shared" si="48"/>
        <v>9.1717817310200053E-3</v>
      </c>
      <c r="DA128" s="130" t="s">
        <v>3538</v>
      </c>
    </row>
    <row r="129" spans="1:105" ht="12" customHeight="1" x14ac:dyDescent="0.25">
      <c r="A129" s="97" t="s">
        <v>53</v>
      </c>
      <c r="B129" s="98"/>
      <c r="C129" s="98">
        <v>4.6733295608594894E-3</v>
      </c>
      <c r="D129" s="98">
        <v>3.6218005039583721E-3</v>
      </c>
      <c r="E129" s="98">
        <v>3.8882750703005337E-3</v>
      </c>
      <c r="F129" s="98">
        <v>5.5949350688808868E-3</v>
      </c>
      <c r="G129" s="98">
        <v>4.6597345505138034E-3</v>
      </c>
      <c r="H129" s="98">
        <v>8.0193406470685357E-3</v>
      </c>
      <c r="I129" s="98">
        <v>9.5722778233556637E-3</v>
      </c>
      <c r="J129" s="98">
        <v>7.4977667366752532E-3</v>
      </c>
      <c r="K129" s="98">
        <v>1.5283234412955263E-2</v>
      </c>
      <c r="L129" s="98">
        <v>7.2628432921034401E-3</v>
      </c>
      <c r="M129" s="98">
        <v>6.0851329210266213E-3</v>
      </c>
      <c r="N129" s="98">
        <v>2.1019374223441478E-2</v>
      </c>
      <c r="O129" s="98">
        <v>1.7725643243214621E-2</v>
      </c>
      <c r="P129" s="98">
        <v>3.0916032058455098E-2</v>
      </c>
      <c r="Q129" s="98">
        <v>1.5454197010408946E-2</v>
      </c>
      <c r="R129" s="98">
        <v>9.5747020720277666E-3</v>
      </c>
      <c r="S129" s="98">
        <v>2.3386957076104376E-2</v>
      </c>
      <c r="T129" s="98">
        <v>1.5264805377956632E-2</v>
      </c>
      <c r="U129" s="98">
        <v>2.4523564153766813E-2</v>
      </c>
      <c r="V129" s="98">
        <v>4.0226792992368136E-2</v>
      </c>
      <c r="W129" s="98">
        <v>9.1717817310200053E-3</v>
      </c>
      <c r="DA129" s="63" t="s">
        <v>3539</v>
      </c>
    </row>
    <row r="130" spans="1:105" ht="12" customHeight="1" x14ac:dyDescent="0.25">
      <c r="A130" s="121" t="s">
        <v>55</v>
      </c>
      <c r="B130" s="122"/>
      <c r="C130" s="122">
        <v>3.8428719056388516</v>
      </c>
      <c r="D130" s="122">
        <v>2.9665547180132807</v>
      </c>
      <c r="E130" s="122">
        <v>2.9225314526045496</v>
      </c>
      <c r="F130" s="122">
        <v>3.103934756509009</v>
      </c>
      <c r="G130" s="122">
        <v>1.3341961623923511</v>
      </c>
      <c r="H130" s="122">
        <v>1.8266067701360049</v>
      </c>
      <c r="I130" s="122">
        <v>2.507058593570799</v>
      </c>
      <c r="J130" s="122">
        <v>6.8140742774510423</v>
      </c>
      <c r="K130" s="122">
        <v>5.4193806070729522</v>
      </c>
      <c r="L130" s="122">
        <v>1.0040976419603873</v>
      </c>
      <c r="M130" s="122">
        <v>1.124401237581188</v>
      </c>
      <c r="N130" s="122">
        <v>2.5580691903733976</v>
      </c>
      <c r="O130" s="122">
        <v>4.2536353005526681</v>
      </c>
      <c r="P130" s="122">
        <v>3.8334117982635489</v>
      </c>
      <c r="Q130" s="122">
        <v>4.1718630595652701</v>
      </c>
      <c r="R130" s="122">
        <v>4.275618570038783</v>
      </c>
      <c r="S130" s="122">
        <v>4.0993137082068483</v>
      </c>
      <c r="T130" s="122">
        <v>5.3892726395157329</v>
      </c>
      <c r="U130" s="122">
        <v>5.481413821842545</v>
      </c>
      <c r="V130" s="122">
        <v>4.1115583851749617</v>
      </c>
      <c r="W130" s="122">
        <v>4.8523334844680566</v>
      </c>
      <c r="DA130" s="130" t="s">
        <v>3540</v>
      </c>
    </row>
    <row r="131" spans="1:105" ht="12" customHeight="1" x14ac:dyDescent="0.25">
      <c r="A131" s="97" t="s">
        <v>128</v>
      </c>
      <c r="B131" s="98"/>
      <c r="C131" s="98">
        <v>3.4636453794943347</v>
      </c>
      <c r="D131" s="98">
        <v>2.7954142873259205</v>
      </c>
      <c r="E131" s="98">
        <v>2.5615457442744751</v>
      </c>
      <c r="F131" s="98">
        <v>2.4337368536400952</v>
      </c>
      <c r="G131" s="98">
        <v>1.3334701100671456</v>
      </c>
      <c r="H131" s="98">
        <v>1.8245227131516737</v>
      </c>
      <c r="I131" s="98">
        <v>2.4903454408612222</v>
      </c>
      <c r="J131" s="98">
        <v>4.7061187037976993</v>
      </c>
      <c r="K131" s="98">
        <v>3.9959374880954326</v>
      </c>
      <c r="L131" s="98">
        <v>1.0023728118256758</v>
      </c>
      <c r="M131" s="98">
        <v>1.124401237581188</v>
      </c>
      <c r="N131" s="98">
        <v>2.5363432673188742</v>
      </c>
      <c r="O131" s="98">
        <v>4.1486564725028323</v>
      </c>
      <c r="P131" s="98">
        <v>3.5417829611420122</v>
      </c>
      <c r="Q131" s="98">
        <v>3.7782947042379935</v>
      </c>
      <c r="R131" s="98">
        <v>3.3739749147083504</v>
      </c>
      <c r="S131" s="98">
        <v>3.6107050718419602</v>
      </c>
      <c r="T131" s="98">
        <v>5.2731810761864644</v>
      </c>
      <c r="U131" s="98">
        <v>5.3099694771219283</v>
      </c>
      <c r="V131" s="98">
        <v>3.9447267308456477</v>
      </c>
      <c r="W131" s="98">
        <v>4.5392683425573077</v>
      </c>
      <c r="DA131" s="63" t="s">
        <v>3541</v>
      </c>
    </row>
    <row r="132" spans="1:105" ht="12" customHeight="1" x14ac:dyDescent="0.25">
      <c r="A132" s="97" t="s">
        <v>127</v>
      </c>
      <c r="B132" s="98"/>
      <c r="C132" s="98">
        <v>4.7355668733570118E-3</v>
      </c>
      <c r="D132" s="98">
        <v>4.0248784254918136E-3</v>
      </c>
      <c r="E132" s="98">
        <v>1.282629012318025E-3</v>
      </c>
      <c r="F132" s="98">
        <v>2.3351134273931731E-3</v>
      </c>
      <c r="G132" s="98">
        <v>7.2605232520558775E-4</v>
      </c>
      <c r="H132" s="98">
        <v>2.0840569843311564E-3</v>
      </c>
      <c r="I132" s="98">
        <v>1.6713152709576608E-2</v>
      </c>
      <c r="J132" s="98">
        <v>1.364218143080282E-2</v>
      </c>
      <c r="K132" s="98">
        <v>1.5020349654091734E-3</v>
      </c>
      <c r="L132" s="98">
        <v>1.724830134711375E-3</v>
      </c>
      <c r="M132" s="98">
        <v>0</v>
      </c>
      <c r="N132" s="98">
        <v>6.7822097160534663E-4</v>
      </c>
      <c r="O132" s="98">
        <v>2.7575218259697182E-3</v>
      </c>
      <c r="P132" s="98">
        <v>3.3314169533595114E-3</v>
      </c>
      <c r="Q132" s="98">
        <v>3.7736883392583956E-3</v>
      </c>
      <c r="R132" s="98">
        <v>2.7429669334026472E-3</v>
      </c>
      <c r="S132" s="98">
        <v>5.0396154518713215E-3</v>
      </c>
      <c r="T132" s="98">
        <v>5.2641267227412723E-3</v>
      </c>
      <c r="U132" s="98">
        <v>9.5659436841770921E-3</v>
      </c>
      <c r="V132" s="98">
        <v>4.1960257927140089E-3</v>
      </c>
      <c r="W132" s="98">
        <v>1.0236694748542276E-2</v>
      </c>
      <c r="DA132" s="63" t="s">
        <v>3542</v>
      </c>
    </row>
    <row r="133" spans="1:105" ht="12" customHeight="1" x14ac:dyDescent="0.25">
      <c r="A133" s="100" t="s">
        <v>203</v>
      </c>
      <c r="B133" s="101"/>
      <c r="C133" s="101">
        <v>3.3101162396704108E-3</v>
      </c>
      <c r="D133" s="101">
        <v>2.7570502917770162E-3</v>
      </c>
      <c r="E133" s="101">
        <v>8.4206748768178477E-4</v>
      </c>
      <c r="F133" s="101">
        <v>1.5421012635531612E-3</v>
      </c>
      <c r="G133" s="101">
        <v>4.3756354342482594E-4</v>
      </c>
      <c r="H133" s="101">
        <v>1.301276115058231E-3</v>
      </c>
      <c r="I133" s="101">
        <v>1.0300065421466229E-2</v>
      </c>
      <c r="J133" s="101">
        <v>8.3281557194585954E-3</v>
      </c>
      <c r="K133" s="101">
        <v>9.2370179442998357E-4</v>
      </c>
      <c r="L133" s="101">
        <v>1.0331136769435082E-3</v>
      </c>
      <c r="M133" s="101">
        <v>0</v>
      </c>
      <c r="N133" s="101">
        <v>3.9672674773246256E-4</v>
      </c>
      <c r="O133" s="101">
        <v>1.698502890618857E-3</v>
      </c>
      <c r="P133" s="101">
        <v>2.0589639554058339E-3</v>
      </c>
      <c r="Q133" s="101">
        <v>2.4342619578655287E-3</v>
      </c>
      <c r="R133" s="101">
        <v>1.8555242728558541E-3</v>
      </c>
      <c r="S133" s="101">
        <v>3.3175921599173132E-3</v>
      </c>
      <c r="T133" s="101">
        <v>3.6074598551007809E-3</v>
      </c>
      <c r="U133" s="101">
        <v>6.5997305275120729E-3</v>
      </c>
      <c r="V133" s="101">
        <v>2.8804135033665846E-3</v>
      </c>
      <c r="W133" s="101">
        <v>7.3423270787661256E-3</v>
      </c>
      <c r="DA133" s="131" t="s">
        <v>3543</v>
      </c>
    </row>
    <row r="134" spans="1:105" ht="12" customHeight="1" x14ac:dyDescent="0.25">
      <c r="A134" s="103" t="s">
        <v>52</v>
      </c>
      <c r="B134" s="104"/>
      <c r="C134" s="104">
        <v>1.4254506336866012E-3</v>
      </c>
      <c r="D134" s="104">
        <v>1.2678281337147974E-3</v>
      </c>
      <c r="E134" s="104">
        <v>4.4056152463624033E-4</v>
      </c>
      <c r="F134" s="104">
        <v>7.9301216384001182E-4</v>
      </c>
      <c r="G134" s="104">
        <v>2.8848878178076187E-4</v>
      </c>
      <c r="H134" s="104">
        <v>7.8278086927292562E-4</v>
      </c>
      <c r="I134" s="104">
        <v>6.4130872881103772E-3</v>
      </c>
      <c r="J134" s="104">
        <v>5.3140257113442248E-3</v>
      </c>
      <c r="K134" s="104">
        <v>5.7833317097918968E-4</v>
      </c>
      <c r="L134" s="104">
        <v>6.9171645776786668E-4</v>
      </c>
      <c r="M134" s="104">
        <v>0</v>
      </c>
      <c r="N134" s="104">
        <v>2.8149422387288407E-4</v>
      </c>
      <c r="O134" s="104">
        <v>1.0590189353508611E-3</v>
      </c>
      <c r="P134" s="104">
        <v>1.2724529979536775E-3</v>
      </c>
      <c r="Q134" s="104">
        <v>1.3394263813928666E-3</v>
      </c>
      <c r="R134" s="104">
        <v>8.8744266054679327E-4</v>
      </c>
      <c r="S134" s="104">
        <v>1.7220232919540081E-3</v>
      </c>
      <c r="T134" s="104">
        <v>1.6566668676404911E-3</v>
      </c>
      <c r="U134" s="104">
        <v>2.9662131566650187E-3</v>
      </c>
      <c r="V134" s="104">
        <v>1.3156122893474246E-3</v>
      </c>
      <c r="W134" s="104">
        <v>2.89436766977615E-3</v>
      </c>
      <c r="DA134" s="132" t="s">
        <v>3544</v>
      </c>
    </row>
    <row r="135" spans="1:105" ht="12" customHeight="1" x14ac:dyDescent="0.25">
      <c r="A135" s="106" t="s">
        <v>122</v>
      </c>
      <c r="B135" s="101"/>
      <c r="C135" s="101">
        <v>0.33986339907455948</v>
      </c>
      <c r="D135" s="101">
        <v>0.14688775607692586</v>
      </c>
      <c r="E135" s="101">
        <v>0.32881047732132579</v>
      </c>
      <c r="F135" s="101">
        <v>0.61375806819645162</v>
      </c>
      <c r="G135" s="101">
        <v>0</v>
      </c>
      <c r="H135" s="101">
        <v>0</v>
      </c>
      <c r="I135" s="101">
        <v>0</v>
      </c>
      <c r="J135" s="101">
        <v>1.6832690432877098</v>
      </c>
      <c r="K135" s="101">
        <v>1.3071758188471032</v>
      </c>
      <c r="L135" s="101">
        <v>0</v>
      </c>
      <c r="M135" s="101">
        <v>0</v>
      </c>
      <c r="N135" s="101">
        <v>1.8323575966501485E-2</v>
      </c>
      <c r="O135" s="101">
        <v>8.8392292990964336E-2</v>
      </c>
      <c r="P135" s="101">
        <v>0.2393723069888499</v>
      </c>
      <c r="Q135" s="101">
        <v>0.32002046381937471</v>
      </c>
      <c r="R135" s="101">
        <v>0.79003889843032815</v>
      </c>
      <c r="S135" s="101">
        <v>0.43189023731899251</v>
      </c>
      <c r="T135" s="101">
        <v>9.8714684430249264E-2</v>
      </c>
      <c r="U135" s="101">
        <v>0.14334970815577147</v>
      </c>
      <c r="V135" s="101">
        <v>0.14223815074177093</v>
      </c>
      <c r="W135" s="101">
        <v>0.26323676802479995</v>
      </c>
      <c r="DA135" s="131" t="s">
        <v>3545</v>
      </c>
    </row>
    <row r="136" spans="1:105" ht="12" customHeight="1" x14ac:dyDescent="0.25">
      <c r="A136" s="107" t="s">
        <v>121</v>
      </c>
      <c r="B136" s="104"/>
      <c r="C136" s="104">
        <v>3.4627560196600571E-2</v>
      </c>
      <c r="D136" s="104">
        <v>2.0227796184942567E-2</v>
      </c>
      <c r="E136" s="104">
        <v>3.0892601996430749E-2</v>
      </c>
      <c r="F136" s="104">
        <v>5.4104721245068682E-2</v>
      </c>
      <c r="G136" s="104">
        <v>0</v>
      </c>
      <c r="H136" s="104">
        <v>0</v>
      </c>
      <c r="I136" s="104">
        <v>0</v>
      </c>
      <c r="J136" s="104">
        <v>0.41104434893483044</v>
      </c>
      <c r="K136" s="104">
        <v>0.1147652651650079</v>
      </c>
      <c r="L136" s="104">
        <v>0</v>
      </c>
      <c r="M136" s="104">
        <v>0</v>
      </c>
      <c r="N136" s="104">
        <v>2.7241261164164723E-3</v>
      </c>
      <c r="O136" s="104">
        <v>1.3829013232901685E-2</v>
      </c>
      <c r="P136" s="104">
        <v>4.892511317932749E-2</v>
      </c>
      <c r="Q136" s="104">
        <v>6.9774203168643384E-2</v>
      </c>
      <c r="R136" s="104">
        <v>0.10886178996670176</v>
      </c>
      <c r="S136" s="104">
        <v>5.1678783594023885E-2</v>
      </c>
      <c r="T136" s="104">
        <v>1.2112752176277952E-2</v>
      </c>
      <c r="U136" s="104">
        <v>1.8528692880668003E-2</v>
      </c>
      <c r="V136" s="104">
        <v>2.0397477794829633E-2</v>
      </c>
      <c r="W136" s="104">
        <v>3.9591679137406209E-2</v>
      </c>
      <c r="DA136" s="132" t="s">
        <v>3546</v>
      </c>
    </row>
    <row r="137" spans="1:105" ht="12" customHeight="1" x14ac:dyDescent="0.25">
      <c r="A137" s="108" t="s">
        <v>53</v>
      </c>
      <c r="B137" s="98"/>
      <c r="C137" s="98">
        <v>2.4203540776568777E-2</v>
      </c>
      <c r="D137" s="98">
        <v>1.3855726345758552E-2</v>
      </c>
      <c r="E137" s="98">
        <v>2.0281561962279194E-2</v>
      </c>
      <c r="F137" s="98">
        <v>3.5729189438125766E-2</v>
      </c>
      <c r="G137" s="98">
        <v>0</v>
      </c>
      <c r="H137" s="98">
        <v>0</v>
      </c>
      <c r="I137" s="98">
        <v>0</v>
      </c>
      <c r="J137" s="98">
        <v>0.25091525630588696</v>
      </c>
      <c r="K137" s="98">
        <v>7.0567964627001892E-2</v>
      </c>
      <c r="L137" s="98">
        <v>0</v>
      </c>
      <c r="M137" s="98">
        <v>0</v>
      </c>
      <c r="N137" s="98">
        <v>1.5934208024712859E-3</v>
      </c>
      <c r="O137" s="98">
        <v>8.5175283008242821E-3</v>
      </c>
      <c r="P137" s="98">
        <v>3.0236287599383588E-2</v>
      </c>
      <c r="Q137" s="98">
        <v>4.5006456242897883E-2</v>
      </c>
      <c r="R137" s="98">
        <v>7.3638124631554683E-2</v>
      </c>
      <c r="S137" s="98">
        <v>3.4018780742811387E-2</v>
      </c>
      <c r="T137" s="98">
        <v>8.3004758656185715E-3</v>
      </c>
      <c r="U137" s="98">
        <v>1.2783180905960791E-2</v>
      </c>
      <c r="V137" s="98">
        <v>1.4001936769653894E-2</v>
      </c>
      <c r="W137" s="98">
        <v>2.8396578764934739E-2</v>
      </c>
      <c r="DA137" s="63" t="s">
        <v>3547</v>
      </c>
    </row>
    <row r="138" spans="1:105" ht="12" customHeight="1" x14ac:dyDescent="0.25">
      <c r="A138" s="108" t="s">
        <v>52</v>
      </c>
      <c r="B138" s="98"/>
      <c r="C138" s="98">
        <v>1.042401942003179E-2</v>
      </c>
      <c r="D138" s="98">
        <v>6.3720698391840132E-3</v>
      </c>
      <c r="E138" s="98">
        <v>1.0611040034151555E-2</v>
      </c>
      <c r="F138" s="98">
        <v>1.8375531806942916E-2</v>
      </c>
      <c r="G138" s="98">
        <v>0</v>
      </c>
      <c r="H138" s="98">
        <v>0</v>
      </c>
      <c r="I138" s="98">
        <v>0</v>
      </c>
      <c r="J138" s="98">
        <v>0.16012909262894351</v>
      </c>
      <c r="K138" s="98">
        <v>4.4197300538006017E-2</v>
      </c>
      <c r="L138" s="98">
        <v>0</v>
      </c>
      <c r="M138" s="98">
        <v>0</v>
      </c>
      <c r="N138" s="98">
        <v>1.1307053139451861E-3</v>
      </c>
      <c r="O138" s="98">
        <v>5.3114849320774031E-3</v>
      </c>
      <c r="P138" s="98">
        <v>1.8688825579943898E-2</v>
      </c>
      <c r="Q138" s="98">
        <v>2.4767746925745498E-2</v>
      </c>
      <c r="R138" s="98">
        <v>3.5223665335147078E-2</v>
      </c>
      <c r="S138" s="98">
        <v>1.7660002851212497E-2</v>
      </c>
      <c r="T138" s="98">
        <v>3.8122763106593805E-3</v>
      </c>
      <c r="U138" s="98">
        <v>5.7455119747072108E-3</v>
      </c>
      <c r="V138" s="98">
        <v>6.3955410251757393E-3</v>
      </c>
      <c r="W138" s="98">
        <v>1.119510037247147E-2</v>
      </c>
      <c r="DA138" s="63" t="s">
        <v>3548</v>
      </c>
    </row>
    <row r="139" spans="1:105" ht="12" customHeight="1" x14ac:dyDescent="0.25">
      <c r="A139" s="121" t="s">
        <v>54</v>
      </c>
      <c r="B139" s="122"/>
      <c r="C139" s="122">
        <v>0.6180429005949829</v>
      </c>
      <c r="D139" s="122">
        <v>0.49111564340662001</v>
      </c>
      <c r="E139" s="122">
        <v>0.50815255568253137</v>
      </c>
      <c r="F139" s="122">
        <v>0.54586871411205951</v>
      </c>
      <c r="G139" s="122">
        <v>0.24733682725865883</v>
      </c>
      <c r="H139" s="122">
        <v>0.34241646857793312</v>
      </c>
      <c r="I139" s="122">
        <v>0.4631315847983975</v>
      </c>
      <c r="J139" s="122">
        <v>1.284779805148601</v>
      </c>
      <c r="K139" s="122">
        <v>1.0573178960592893</v>
      </c>
      <c r="L139" s="122">
        <v>0.2073550971675982</v>
      </c>
      <c r="M139" s="122">
        <v>0.25275865652002827</v>
      </c>
      <c r="N139" s="122">
        <v>0.55423439141798603</v>
      </c>
      <c r="O139" s="122">
        <v>0.92259268375974612</v>
      </c>
      <c r="P139" s="122">
        <v>0.83504065402008587</v>
      </c>
      <c r="Q139" s="122">
        <v>0.90881767107614786</v>
      </c>
      <c r="R139" s="122">
        <v>0.87073059338589276</v>
      </c>
      <c r="S139" s="122">
        <v>0.96927847899292119</v>
      </c>
      <c r="T139" s="122">
        <v>1.2691225876004117</v>
      </c>
      <c r="U139" s="122">
        <v>1.2763587339770228</v>
      </c>
      <c r="V139" s="122">
        <v>1.0498958722768266</v>
      </c>
      <c r="W139" s="122">
        <v>1.1110303825661354</v>
      </c>
      <c r="DA139" s="130" t="s">
        <v>3549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3550</v>
      </c>
    </row>
    <row r="141" spans="1:105" ht="12" customHeight="1" x14ac:dyDescent="0.25">
      <c r="A141" s="109" t="s">
        <v>120</v>
      </c>
      <c r="B141" s="33"/>
      <c r="C141" s="33">
        <v>0.6180429005949829</v>
      </c>
      <c r="D141" s="33">
        <v>0.49111564340662001</v>
      </c>
      <c r="E141" s="33">
        <v>0.50815255568253137</v>
      </c>
      <c r="F141" s="33">
        <v>0.54586871411205951</v>
      </c>
      <c r="G141" s="33">
        <v>0.24733682725865883</v>
      </c>
      <c r="H141" s="33">
        <v>0.34241646857793312</v>
      </c>
      <c r="I141" s="33">
        <v>0.4631315847983975</v>
      </c>
      <c r="J141" s="33">
        <v>1.284779805148601</v>
      </c>
      <c r="K141" s="33">
        <v>1.0573178960592893</v>
      </c>
      <c r="L141" s="33">
        <v>0.2073550971675982</v>
      </c>
      <c r="M141" s="33">
        <v>0.25275865652002827</v>
      </c>
      <c r="N141" s="33">
        <v>0.55423439141798603</v>
      </c>
      <c r="O141" s="33">
        <v>0.92259268375974612</v>
      </c>
      <c r="P141" s="33">
        <v>0.83504065402008587</v>
      </c>
      <c r="Q141" s="33">
        <v>0.90881767107614786</v>
      </c>
      <c r="R141" s="33">
        <v>0.87073059338589276</v>
      </c>
      <c r="S141" s="33">
        <v>0.96927847899292119</v>
      </c>
      <c r="T141" s="33">
        <v>1.2691225876004117</v>
      </c>
      <c r="U141" s="33">
        <v>1.2763587339770228</v>
      </c>
      <c r="V141" s="33">
        <v>1.0498958722768266</v>
      </c>
      <c r="W141" s="33">
        <v>1.1110303825661354</v>
      </c>
      <c r="DA141" s="60" t="s">
        <v>3551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43.660567727310756</v>
      </c>
      <c r="D143" s="117">
        <f t="shared" si="49"/>
        <v>62.575638435165921</v>
      </c>
      <c r="E143" s="117">
        <f t="shared" si="49"/>
        <v>66.851564169293169</v>
      </c>
      <c r="F143" s="117">
        <f t="shared" si="49"/>
        <v>61.991983948648816</v>
      </c>
      <c r="G143" s="117">
        <f t="shared" si="49"/>
        <v>56.096181472109478</v>
      </c>
      <c r="H143" s="117">
        <f t="shared" si="49"/>
        <v>45.860929066471144</v>
      </c>
      <c r="I143" s="117">
        <f t="shared" si="49"/>
        <v>43.563911959158794</v>
      </c>
      <c r="J143" s="117">
        <f t="shared" si="49"/>
        <v>75.392627151729812</v>
      </c>
      <c r="K143" s="117">
        <f t="shared" si="49"/>
        <v>68.385497185299656</v>
      </c>
      <c r="L143" s="117">
        <f t="shared" si="49"/>
        <v>40.168188446063979</v>
      </c>
      <c r="M143" s="117">
        <f t="shared" si="49"/>
        <v>27.162526248517796</v>
      </c>
      <c r="N143" s="117">
        <f t="shared" si="49"/>
        <v>24.874241381495285</v>
      </c>
      <c r="O143" s="117">
        <f t="shared" si="49"/>
        <v>57.860736056532751</v>
      </c>
      <c r="P143" s="117">
        <f t="shared" si="49"/>
        <v>50.594474823186204</v>
      </c>
      <c r="Q143" s="117">
        <f t="shared" si="49"/>
        <v>49.613869316429181</v>
      </c>
      <c r="R143" s="117">
        <f t="shared" ref="R143:V143" si="50">R144+R146+R148+R157</f>
        <v>54.389567868660514</v>
      </c>
      <c r="S143" s="117">
        <f t="shared" si="50"/>
        <v>35.523216031106735</v>
      </c>
      <c r="T143" s="117">
        <f t="shared" si="50"/>
        <v>75.251452413237558</v>
      </c>
      <c r="U143" s="117">
        <f t="shared" si="50"/>
        <v>55.582994361112881</v>
      </c>
      <c r="V143" s="117">
        <f t="shared" si="50"/>
        <v>54.579729393779417</v>
      </c>
      <c r="W143" s="117">
        <f t="shared" ref="W143" si="51">W144+W146+W148+W157</f>
        <v>31.347109958234885</v>
      </c>
      <c r="DA143" s="129" t="s">
        <v>3552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40.367149865388534</v>
      </c>
      <c r="D144" s="122">
        <f t="shared" si="52"/>
        <v>57.872932517353476</v>
      </c>
      <c r="E144" s="122">
        <f t="shared" si="52"/>
        <v>61.912184499478222</v>
      </c>
      <c r="F144" s="122">
        <f t="shared" si="52"/>
        <v>57.247255462567075</v>
      </c>
      <c r="G144" s="122">
        <f t="shared" si="52"/>
        <v>51.893768632166712</v>
      </c>
      <c r="H144" s="122">
        <f t="shared" si="52"/>
        <v>42.265840255510291</v>
      </c>
      <c r="I144" s="122">
        <f t="shared" si="52"/>
        <v>39.993085172671975</v>
      </c>
      <c r="J144" s="122">
        <f t="shared" si="52"/>
        <v>69.706450198664015</v>
      </c>
      <c r="K144" s="122">
        <f t="shared" si="52"/>
        <v>62.980677687274067</v>
      </c>
      <c r="L144" s="122">
        <f t="shared" si="52"/>
        <v>37.430371097109919</v>
      </c>
      <c r="M144" s="122">
        <f t="shared" si="52"/>
        <v>25.080776424162991</v>
      </c>
      <c r="N144" s="122">
        <f t="shared" si="52"/>
        <v>22.922890072475788</v>
      </c>
      <c r="O144" s="122">
        <f t="shared" si="52"/>
        <v>52.716818035695866</v>
      </c>
      <c r="P144" s="122">
        <f t="shared" si="52"/>
        <v>45.590797406811717</v>
      </c>
      <c r="Q144" s="122">
        <f t="shared" si="52"/>
        <v>44.130311368371288</v>
      </c>
      <c r="R144" s="122">
        <f t="shared" si="52"/>
        <v>48.358135001765881</v>
      </c>
      <c r="S144" s="122">
        <f t="shared" si="52"/>
        <v>31.384063624477378</v>
      </c>
      <c r="T144" s="122">
        <f t="shared" si="52"/>
        <v>65.66290931321943</v>
      </c>
      <c r="U144" s="122">
        <f t="shared" si="52"/>
        <v>47.840477160686675</v>
      </c>
      <c r="V144" s="122">
        <f t="shared" si="52"/>
        <v>46.927265437950517</v>
      </c>
      <c r="W144" s="122">
        <f t="shared" si="52"/>
        <v>26.547297226047778</v>
      </c>
      <c r="DA144" s="130" t="s">
        <v>3553</v>
      </c>
    </row>
    <row r="145" spans="1:105" ht="12" customHeight="1" x14ac:dyDescent="0.25">
      <c r="A145" s="97" t="s">
        <v>53</v>
      </c>
      <c r="B145" s="98"/>
      <c r="C145" s="98">
        <v>40.367149865388534</v>
      </c>
      <c r="D145" s="98">
        <v>57.872932517353476</v>
      </c>
      <c r="E145" s="98">
        <v>61.912184499478222</v>
      </c>
      <c r="F145" s="98">
        <v>57.247255462567075</v>
      </c>
      <c r="G145" s="98">
        <v>51.893768632166712</v>
      </c>
      <c r="H145" s="98">
        <v>42.265840255510291</v>
      </c>
      <c r="I145" s="98">
        <v>39.993085172671975</v>
      </c>
      <c r="J145" s="98">
        <v>69.706450198664015</v>
      </c>
      <c r="K145" s="98">
        <v>62.980677687274067</v>
      </c>
      <c r="L145" s="98">
        <v>37.430371097109919</v>
      </c>
      <c r="M145" s="98">
        <v>25.080776424162991</v>
      </c>
      <c r="N145" s="98">
        <v>22.922890072475788</v>
      </c>
      <c r="O145" s="98">
        <v>52.716818035695866</v>
      </c>
      <c r="P145" s="98">
        <v>45.590797406811717</v>
      </c>
      <c r="Q145" s="98">
        <v>44.130311368371288</v>
      </c>
      <c r="R145" s="98">
        <v>48.358135001765881</v>
      </c>
      <c r="S145" s="98">
        <v>31.384063624477378</v>
      </c>
      <c r="T145" s="98">
        <v>65.66290931321943</v>
      </c>
      <c r="U145" s="98">
        <v>47.840477160686675</v>
      </c>
      <c r="V145" s="98">
        <v>46.927265437950517</v>
      </c>
      <c r="W145" s="98">
        <v>26.547297226047778</v>
      </c>
      <c r="DA145" s="63" t="s">
        <v>3554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3.48274322035481E-2</v>
      </c>
      <c r="D146" s="122">
        <f t="shared" si="53"/>
        <v>4.9573394397930216E-2</v>
      </c>
      <c r="E146" s="122">
        <f t="shared" si="53"/>
        <v>5.5271110073383138E-2</v>
      </c>
      <c r="F146" s="122">
        <f t="shared" si="53"/>
        <v>7.3056377286853033E-2</v>
      </c>
      <c r="G146" s="122">
        <f t="shared" si="53"/>
        <v>8.9596668129499596E-2</v>
      </c>
      <c r="H146" s="122">
        <f t="shared" si="53"/>
        <v>8.7882362297088137E-2</v>
      </c>
      <c r="I146" s="122">
        <f t="shared" si="53"/>
        <v>9.8199949171869125E-2</v>
      </c>
      <c r="J146" s="122">
        <f t="shared" si="53"/>
        <v>5.2288773241856983E-2</v>
      </c>
      <c r="K146" s="122">
        <f t="shared" si="53"/>
        <v>0.12670715709885985</v>
      </c>
      <c r="L146" s="122">
        <f t="shared" si="53"/>
        <v>0.10446276473408593</v>
      </c>
      <c r="M146" s="122">
        <f t="shared" si="53"/>
        <v>7.7331897538046646E-2</v>
      </c>
      <c r="N146" s="122">
        <f t="shared" si="53"/>
        <v>8.2128892292504613E-2</v>
      </c>
      <c r="O146" s="122">
        <f t="shared" si="53"/>
        <v>0.17116324256729121</v>
      </c>
      <c r="P146" s="122">
        <f t="shared" si="53"/>
        <v>0.25066961801107646</v>
      </c>
      <c r="Q146" s="122">
        <f t="shared" si="53"/>
        <v>0.16246224607192403</v>
      </c>
      <c r="R146" s="122">
        <f t="shared" si="53"/>
        <v>0.10945697617889548</v>
      </c>
      <c r="S146" s="122">
        <f t="shared" si="53"/>
        <v>0.1814427319012131</v>
      </c>
      <c r="T146" s="122">
        <f t="shared" si="53"/>
        <v>0.21292359108672099</v>
      </c>
      <c r="U146" s="122">
        <f t="shared" si="53"/>
        <v>0.27511645647672189</v>
      </c>
      <c r="V146" s="122">
        <f t="shared" si="53"/>
        <v>0.497137484988948</v>
      </c>
      <c r="W146" s="122">
        <f t="shared" si="53"/>
        <v>7.3931112024686274E-2</v>
      </c>
      <c r="DA146" s="130" t="s">
        <v>3555</v>
      </c>
    </row>
    <row r="147" spans="1:105" ht="12" customHeight="1" x14ac:dyDescent="0.25">
      <c r="A147" s="97" t="s">
        <v>53</v>
      </c>
      <c r="B147" s="98"/>
      <c r="C147" s="98">
        <v>3.48274322035481E-2</v>
      </c>
      <c r="D147" s="98">
        <v>4.9573394397930216E-2</v>
      </c>
      <c r="E147" s="98">
        <v>5.5271110073383138E-2</v>
      </c>
      <c r="F147" s="98">
        <v>7.3056377286853033E-2</v>
      </c>
      <c r="G147" s="98">
        <v>8.9596668129499596E-2</v>
      </c>
      <c r="H147" s="98">
        <v>8.7882362297088137E-2</v>
      </c>
      <c r="I147" s="98">
        <v>9.8199949171869125E-2</v>
      </c>
      <c r="J147" s="98">
        <v>5.2288773241856983E-2</v>
      </c>
      <c r="K147" s="98">
        <v>0.12670715709885985</v>
      </c>
      <c r="L147" s="98">
        <v>0.10446276473408593</v>
      </c>
      <c r="M147" s="98">
        <v>7.7331897538046646E-2</v>
      </c>
      <c r="N147" s="98">
        <v>8.2128892292504613E-2</v>
      </c>
      <c r="O147" s="98">
        <v>0.17116324256729121</v>
      </c>
      <c r="P147" s="98">
        <v>0.25066961801107646</v>
      </c>
      <c r="Q147" s="98">
        <v>0.16246224607192403</v>
      </c>
      <c r="R147" s="98">
        <v>0.10945697617889548</v>
      </c>
      <c r="S147" s="98">
        <v>0.1814427319012131</v>
      </c>
      <c r="T147" s="98">
        <v>0.21292359108672099</v>
      </c>
      <c r="U147" s="98">
        <v>0.27511645647672189</v>
      </c>
      <c r="V147" s="98">
        <v>0.497137484988948</v>
      </c>
      <c r="W147" s="98">
        <v>7.3931112024686274E-2</v>
      </c>
      <c r="DA147" s="63" t="s">
        <v>3556</v>
      </c>
    </row>
    <row r="148" spans="1:105" ht="12" customHeight="1" x14ac:dyDescent="0.25">
      <c r="A148" s="121" t="s">
        <v>55</v>
      </c>
      <c r="B148" s="122"/>
      <c r="C148" s="122">
        <v>2.798165667702027</v>
      </c>
      <c r="D148" s="122">
        <v>3.9829335463388609</v>
      </c>
      <c r="E148" s="122">
        <v>4.163027466149603</v>
      </c>
      <c r="F148" s="122">
        <v>3.9607347864588309</v>
      </c>
      <c r="G148" s="122">
        <v>3.4826597412900151</v>
      </c>
      <c r="H148" s="122">
        <v>2.9645954418686649</v>
      </c>
      <c r="I148" s="122">
        <v>2.9332997638504104</v>
      </c>
      <c r="J148" s="122">
        <v>4.7363518652412564</v>
      </c>
      <c r="K148" s="122">
        <v>4.4025412055954751</v>
      </c>
      <c r="L148" s="122">
        <v>2.167143872585648</v>
      </c>
      <c r="M148" s="122">
        <v>1.6577672429825117</v>
      </c>
      <c r="N148" s="122">
        <v>1.5373930547336161</v>
      </c>
      <c r="O148" s="122">
        <v>4.0804285281708612</v>
      </c>
      <c r="P148" s="122">
        <v>3.9038970513941527</v>
      </c>
      <c r="Q148" s="122">
        <v>4.3659981606725022</v>
      </c>
      <c r="R148" s="122">
        <v>4.9253649719372348</v>
      </c>
      <c r="S148" s="122">
        <v>3.205441477339801</v>
      </c>
      <c r="T148" s="122">
        <v>7.6035365508124073</v>
      </c>
      <c r="U148" s="122">
        <v>6.0357017904463524</v>
      </c>
      <c r="V148" s="122">
        <v>5.7282043136213252</v>
      </c>
      <c r="W148" s="122">
        <v>3.8303213299236099</v>
      </c>
      <c r="DA148" s="130" t="s">
        <v>3557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2.6397857950732975E-2</v>
      </c>
      <c r="E149" s="98">
        <v>2.3053662389679017E-2</v>
      </c>
      <c r="F149" s="98">
        <v>1.3711222127866109E-2</v>
      </c>
      <c r="G149" s="98">
        <v>1.8003432247646056E-2</v>
      </c>
      <c r="H149" s="98">
        <v>9.9024254339828508E-3</v>
      </c>
      <c r="I149" s="98">
        <v>1.6991384261063933E-2</v>
      </c>
      <c r="J149" s="98">
        <v>2.2247159056204693E-2</v>
      </c>
      <c r="K149" s="98">
        <v>1.6184040670956933E-2</v>
      </c>
      <c r="L149" s="98">
        <v>9.7164763928195615E-3</v>
      </c>
      <c r="M149" s="98">
        <v>7.1498936308527043E-3</v>
      </c>
      <c r="N149" s="98">
        <v>7.5862208133769572E-3</v>
      </c>
      <c r="O149" s="98">
        <v>1.8795677134939875E-2</v>
      </c>
      <c r="P149" s="98">
        <v>3.6890578786031594E-2</v>
      </c>
      <c r="Q149" s="98">
        <v>2.5056480188857758E-3</v>
      </c>
      <c r="R149" s="98">
        <v>1.099965282220213E-2</v>
      </c>
      <c r="S149" s="98">
        <v>9.6388740927797339E-3</v>
      </c>
      <c r="T149" s="98">
        <v>2.6637344359957654E-2</v>
      </c>
      <c r="U149" s="98">
        <v>2.716159320971415E-2</v>
      </c>
      <c r="V149" s="98">
        <v>2.9780883974296051E-2</v>
      </c>
      <c r="W149" s="98">
        <v>2.1814648251581078E-2</v>
      </c>
      <c r="DA149" s="63" t="s">
        <v>3558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7.3900134423521502E-5</v>
      </c>
      <c r="F150" s="98">
        <v>0</v>
      </c>
      <c r="G150" s="98">
        <v>0</v>
      </c>
      <c r="H150" s="98">
        <v>0</v>
      </c>
      <c r="I150" s="98">
        <v>7.1393594208707967E-5</v>
      </c>
      <c r="J150" s="98">
        <v>6.601764390686167E-5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1.9419555996899249E-4</v>
      </c>
      <c r="Q150" s="98">
        <v>0</v>
      </c>
      <c r="R150" s="98">
        <v>0</v>
      </c>
      <c r="S150" s="98">
        <v>0</v>
      </c>
      <c r="T150" s="98">
        <v>8.2608516541972436E-5</v>
      </c>
      <c r="U150" s="98">
        <v>0</v>
      </c>
      <c r="V150" s="98">
        <v>8.0580577477641963E-5</v>
      </c>
      <c r="W150" s="98">
        <v>9.0907781763336753E-5</v>
      </c>
      <c r="DA150" s="63" t="s">
        <v>3559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4.8527873737720499E-5</v>
      </c>
      <c r="F151" s="101">
        <v>0</v>
      </c>
      <c r="G151" s="101">
        <v>0</v>
      </c>
      <c r="H151" s="101">
        <v>0</v>
      </c>
      <c r="I151" s="101">
        <v>4.3990253676761601E-5</v>
      </c>
      <c r="J151" s="101">
        <v>4.0294952629833623E-5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1.2002856342358082E-4</v>
      </c>
      <c r="Q151" s="101">
        <v>0</v>
      </c>
      <c r="R151" s="101">
        <v>0</v>
      </c>
      <c r="S151" s="101">
        <v>0</v>
      </c>
      <c r="T151" s="101">
        <v>5.6563682036518625E-5</v>
      </c>
      <c r="U151" s="101">
        <v>0</v>
      </c>
      <c r="V151" s="101">
        <v>5.5255579233479871E-5</v>
      </c>
      <c r="W151" s="101">
        <v>6.4903508944975409E-5</v>
      </c>
      <c r="DA151" s="131" t="s">
        <v>3560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2.5372260685801007E-5</v>
      </c>
      <c r="F152" s="104">
        <v>0</v>
      </c>
      <c r="G152" s="104">
        <v>0</v>
      </c>
      <c r="H152" s="104">
        <v>0</v>
      </c>
      <c r="I152" s="104">
        <v>2.7403340531946362E-5</v>
      </c>
      <c r="J152" s="104">
        <v>2.572269127702805E-5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7.4166996545411669E-5</v>
      </c>
      <c r="Q152" s="104">
        <v>0</v>
      </c>
      <c r="R152" s="104">
        <v>0</v>
      </c>
      <c r="S152" s="104">
        <v>0</v>
      </c>
      <c r="T152" s="104">
        <v>2.6044834505453811E-5</v>
      </c>
      <c r="U152" s="104">
        <v>0</v>
      </c>
      <c r="V152" s="104">
        <v>2.5324998244162089E-5</v>
      </c>
      <c r="W152" s="104">
        <v>2.6004272818361337E-5</v>
      </c>
      <c r="DA152" s="132" t="s">
        <v>3561</v>
      </c>
    </row>
    <row r="153" spans="1:105" ht="12" customHeight="1" x14ac:dyDescent="0.25">
      <c r="A153" s="106" t="s">
        <v>122</v>
      </c>
      <c r="B153" s="101"/>
      <c r="C153" s="101">
        <v>2.5395490931226008</v>
      </c>
      <c r="D153" s="101">
        <v>3.4770029176315242</v>
      </c>
      <c r="E153" s="101">
        <v>3.784699340254039</v>
      </c>
      <c r="F153" s="101">
        <v>3.6272724653381729</v>
      </c>
      <c r="G153" s="101">
        <v>3.0981813323836196</v>
      </c>
      <c r="H153" s="101">
        <v>2.6495553390534567</v>
      </c>
      <c r="I153" s="101">
        <v>1.6629138873588556</v>
      </c>
      <c r="J153" s="101">
        <v>3.7888568549946453</v>
      </c>
      <c r="K153" s="101">
        <v>4.0322870391981755</v>
      </c>
      <c r="L153" s="101">
        <v>1.8605245443241532</v>
      </c>
      <c r="M153" s="101">
        <v>1.4631939818351494</v>
      </c>
      <c r="N153" s="101">
        <v>1.3313542463392991</v>
      </c>
      <c r="O153" s="101">
        <v>3.5129094382651704</v>
      </c>
      <c r="P153" s="101">
        <v>3.2104311822307903</v>
      </c>
      <c r="Q153" s="101">
        <v>3.5824535251202132</v>
      </c>
      <c r="R153" s="101">
        <v>4.3192599696706697</v>
      </c>
      <c r="S153" s="101">
        <v>2.8543996391290007</v>
      </c>
      <c r="T153" s="101">
        <v>6.749799114240675</v>
      </c>
      <c r="U153" s="101">
        <v>5.319848142220029</v>
      </c>
      <c r="V153" s="101">
        <v>4.9840248019916533</v>
      </c>
      <c r="W153" s="101">
        <v>3.3100827048354842</v>
      </c>
      <c r="DA153" s="131" t="s">
        <v>3562</v>
      </c>
    </row>
    <row r="154" spans="1:105" ht="12" customHeight="1" x14ac:dyDescent="0.25">
      <c r="A154" s="107" t="s">
        <v>121</v>
      </c>
      <c r="B154" s="104"/>
      <c r="C154" s="104">
        <v>0.25861657457942611</v>
      </c>
      <c r="D154" s="104">
        <v>0.47953277075660361</v>
      </c>
      <c r="E154" s="104">
        <v>0.35520056337146105</v>
      </c>
      <c r="F154" s="104">
        <v>0.31975109899279175</v>
      </c>
      <c r="G154" s="104">
        <v>0.36647497665874951</v>
      </c>
      <c r="H154" s="104">
        <v>0.30513767738122527</v>
      </c>
      <c r="I154" s="104">
        <v>1.253323098636282</v>
      </c>
      <c r="J154" s="104">
        <v>0.92518183354649941</v>
      </c>
      <c r="K154" s="104">
        <v>0.35407012572634244</v>
      </c>
      <c r="L154" s="104">
        <v>0.29690285186867532</v>
      </c>
      <c r="M154" s="104">
        <v>0.18742336751650962</v>
      </c>
      <c r="N154" s="104">
        <v>0.19845258758094003</v>
      </c>
      <c r="O154" s="104">
        <v>0.54872341277075121</v>
      </c>
      <c r="P154" s="104">
        <v>0.65638109481736184</v>
      </c>
      <c r="Q154" s="104">
        <v>0.78103898753340362</v>
      </c>
      <c r="R154" s="104">
        <v>0.59510534944436233</v>
      </c>
      <c r="S154" s="104">
        <v>0.34140296411802029</v>
      </c>
      <c r="T154" s="104">
        <v>0.82701748369523287</v>
      </c>
      <c r="U154" s="104">
        <v>0.68869205501660957</v>
      </c>
      <c r="V154" s="104">
        <v>0.71431804707789814</v>
      </c>
      <c r="W154" s="104">
        <v>0.49833306905478097</v>
      </c>
      <c r="DA154" s="132" t="s">
        <v>3563</v>
      </c>
    </row>
    <row r="155" spans="1:105" ht="12" customHeight="1" x14ac:dyDescent="0.25">
      <c r="A155" s="108" t="s">
        <v>53</v>
      </c>
      <c r="B155" s="98"/>
      <c r="C155" s="98">
        <v>0.180764592503522</v>
      </c>
      <c r="D155" s="98">
        <v>0.32847250311790377</v>
      </c>
      <c r="E155" s="98">
        <v>0.23319570931212266</v>
      </c>
      <c r="F155" s="98">
        <v>0.21115435633084664</v>
      </c>
      <c r="G155" s="98">
        <v>0.22086517424070801</v>
      </c>
      <c r="H155" s="98">
        <v>0.19053519008123831</v>
      </c>
      <c r="I155" s="98">
        <v>0.77243472634620625</v>
      </c>
      <c r="J155" s="98">
        <v>0.56476202019426291</v>
      </c>
      <c r="K155" s="98">
        <v>0.21771402760068662</v>
      </c>
      <c r="L155" s="98">
        <v>0.1778055343557714</v>
      </c>
      <c r="M155" s="98">
        <v>0.11032017174540797</v>
      </c>
      <c r="N155" s="98">
        <v>0.11608070546003321</v>
      </c>
      <c r="O155" s="98">
        <v>0.33796823525195813</v>
      </c>
      <c r="P155" s="98">
        <v>0.40565113227130667</v>
      </c>
      <c r="Q155" s="98">
        <v>0.50379360021436492</v>
      </c>
      <c r="R155" s="98">
        <v>0.40255117892782322</v>
      </c>
      <c r="S155" s="98">
        <v>0.22473657028219776</v>
      </c>
      <c r="T155" s="98">
        <v>0.56672823516531901</v>
      </c>
      <c r="U155" s="98">
        <v>0.47513740901607671</v>
      </c>
      <c r="V155" s="98">
        <v>0.49034670998110641</v>
      </c>
      <c r="W155" s="98">
        <v>0.35742243205885987</v>
      </c>
      <c r="DA155" s="63" t="s">
        <v>3564</v>
      </c>
    </row>
    <row r="156" spans="1:105" ht="12" customHeight="1" x14ac:dyDescent="0.25">
      <c r="A156" s="108" t="s">
        <v>52</v>
      </c>
      <c r="B156" s="98"/>
      <c r="C156" s="98">
        <v>7.7851982075904103E-2</v>
      </c>
      <c r="D156" s="98">
        <v>0.15106026763869987</v>
      </c>
      <c r="E156" s="98">
        <v>0.12200485405933839</v>
      </c>
      <c r="F156" s="98">
        <v>0.10859674266194511</v>
      </c>
      <c r="G156" s="98">
        <v>0.14560980241804153</v>
      </c>
      <c r="H156" s="98">
        <v>0.11460248729998695</v>
      </c>
      <c r="I156" s="98">
        <v>0.48088837229007581</v>
      </c>
      <c r="J156" s="98">
        <v>0.36041981335223655</v>
      </c>
      <c r="K156" s="98">
        <v>0.13635609812565586</v>
      </c>
      <c r="L156" s="98">
        <v>0.11909731751290391</v>
      </c>
      <c r="M156" s="98">
        <v>7.7103195771101668E-2</v>
      </c>
      <c r="N156" s="98">
        <v>8.237188212090682E-2</v>
      </c>
      <c r="O156" s="98">
        <v>0.21075517751879311</v>
      </c>
      <c r="P156" s="98">
        <v>0.25072996254605512</v>
      </c>
      <c r="Q156" s="98">
        <v>0.27724538731903864</v>
      </c>
      <c r="R156" s="98">
        <v>0.19255417051653914</v>
      </c>
      <c r="S156" s="98">
        <v>0.11666639383582256</v>
      </c>
      <c r="T156" s="98">
        <v>0.26028924852991381</v>
      </c>
      <c r="U156" s="98">
        <v>0.21355464600053287</v>
      </c>
      <c r="V156" s="98">
        <v>0.22397133709679176</v>
      </c>
      <c r="W156" s="98">
        <v>0.1409106369959211</v>
      </c>
      <c r="DA156" s="63" t="s">
        <v>3565</v>
      </c>
    </row>
    <row r="157" spans="1:105" ht="12" customHeight="1" x14ac:dyDescent="0.25">
      <c r="A157" s="121" t="s">
        <v>54</v>
      </c>
      <c r="B157" s="122"/>
      <c r="C157" s="122">
        <v>0.46042476201664001</v>
      </c>
      <c r="D157" s="122">
        <v>0.67019897707564946</v>
      </c>
      <c r="E157" s="122">
        <v>0.72108109359196182</v>
      </c>
      <c r="F157" s="122">
        <v>0.71093732233605766</v>
      </c>
      <c r="G157" s="122">
        <v>0.63015643052324799</v>
      </c>
      <c r="H157" s="122">
        <v>0.54261100679510155</v>
      </c>
      <c r="I157" s="122">
        <v>0.53932707346454412</v>
      </c>
      <c r="J157" s="122">
        <v>0.89753631458268457</v>
      </c>
      <c r="K157" s="122">
        <v>0.87557113533125652</v>
      </c>
      <c r="L157" s="122">
        <v>0.46621071163432648</v>
      </c>
      <c r="M157" s="122">
        <v>0.34665068383424641</v>
      </c>
      <c r="N157" s="122">
        <v>0.33182936199337448</v>
      </c>
      <c r="O157" s="122">
        <v>0.89232625009873545</v>
      </c>
      <c r="P157" s="122">
        <v>0.84911074696925726</v>
      </c>
      <c r="Q157" s="122">
        <v>0.95509754131346336</v>
      </c>
      <c r="R157" s="122">
        <v>0.99661091877849817</v>
      </c>
      <c r="S157" s="122">
        <v>0.75226819738833939</v>
      </c>
      <c r="T157" s="122">
        <v>1.7720829581190038</v>
      </c>
      <c r="U157" s="122">
        <v>1.4316989535031273</v>
      </c>
      <c r="V157" s="122">
        <v>1.4271221572186268</v>
      </c>
      <c r="W157" s="122">
        <v>0.89556029023881156</v>
      </c>
      <c r="DA157" s="130" t="s">
        <v>3566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3567</v>
      </c>
    </row>
    <row r="159" spans="1:105" ht="12" customHeight="1" x14ac:dyDescent="0.25">
      <c r="A159" s="109" t="s">
        <v>120</v>
      </c>
      <c r="B159" s="33"/>
      <c r="C159" s="33">
        <v>0.46042476201664001</v>
      </c>
      <c r="D159" s="33">
        <v>0.67019897707564946</v>
      </c>
      <c r="E159" s="33">
        <v>0.72108109359196182</v>
      </c>
      <c r="F159" s="33">
        <v>0.71093732233605766</v>
      </c>
      <c r="G159" s="33">
        <v>0.63015643052324799</v>
      </c>
      <c r="H159" s="33">
        <v>0.54261100679510155</v>
      </c>
      <c r="I159" s="33">
        <v>0.53932707346454412</v>
      </c>
      <c r="J159" s="33">
        <v>0.89753631458268457</v>
      </c>
      <c r="K159" s="33">
        <v>0.87557113533125652</v>
      </c>
      <c r="L159" s="33">
        <v>0.46621071163432648</v>
      </c>
      <c r="M159" s="33">
        <v>0.34665068383424641</v>
      </c>
      <c r="N159" s="33">
        <v>0.33182936199337448</v>
      </c>
      <c r="O159" s="33">
        <v>0.89232625009873545</v>
      </c>
      <c r="P159" s="33">
        <v>0.84911074696925726</v>
      </c>
      <c r="Q159" s="33">
        <v>0.95509754131346336</v>
      </c>
      <c r="R159" s="33">
        <v>0.99661091877849817</v>
      </c>
      <c r="S159" s="33">
        <v>0.75226819738833939</v>
      </c>
      <c r="T159" s="33">
        <v>1.7720829581190038</v>
      </c>
      <c r="U159" s="33">
        <v>1.4316989535031273</v>
      </c>
      <c r="V159" s="33">
        <v>1.4271221572186268</v>
      </c>
      <c r="W159" s="33">
        <v>0.89556029023881156</v>
      </c>
      <c r="DA159" s="60" t="s">
        <v>3568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4.9204633594129437</v>
      </c>
      <c r="D161" s="117">
        <f t="shared" si="54"/>
        <v>0</v>
      </c>
      <c r="E161" s="117">
        <f t="shared" si="54"/>
        <v>0.77588054628579417</v>
      </c>
      <c r="F161" s="117">
        <f t="shared" si="54"/>
        <v>4.6391962940400999</v>
      </c>
      <c r="G161" s="117">
        <f t="shared" si="54"/>
        <v>4.7172510212992398</v>
      </c>
      <c r="H161" s="117">
        <f t="shared" si="54"/>
        <v>8.9441760655789437</v>
      </c>
      <c r="I161" s="117">
        <f t="shared" si="54"/>
        <v>14.69689203672721</v>
      </c>
      <c r="J161" s="117">
        <f t="shared" si="54"/>
        <v>33.062755829755901</v>
      </c>
      <c r="K161" s="117">
        <f t="shared" si="54"/>
        <v>39.647863359414188</v>
      </c>
      <c r="L161" s="117">
        <f t="shared" si="54"/>
        <v>29.189494775155907</v>
      </c>
      <c r="M161" s="117">
        <f t="shared" si="54"/>
        <v>27.183420376486318</v>
      </c>
      <c r="N161" s="117">
        <f t="shared" si="54"/>
        <v>42.663012989686479</v>
      </c>
      <c r="O161" s="117">
        <f t="shared" si="54"/>
        <v>56.029307358187694</v>
      </c>
      <c r="P161" s="117">
        <f t="shared" si="54"/>
        <v>28.589449325795695</v>
      </c>
      <c r="Q161" s="117">
        <f t="shared" si="54"/>
        <v>39.038186512965389</v>
      </c>
      <c r="R161" s="117">
        <f t="shared" ref="R161:V161" si="55">R162+R164+R166+R175</f>
        <v>27.424242193681728</v>
      </c>
      <c r="S161" s="117">
        <f t="shared" si="55"/>
        <v>30.998360814837177</v>
      </c>
      <c r="T161" s="117">
        <f t="shared" si="55"/>
        <v>31.724062119926963</v>
      </c>
      <c r="U161" s="117">
        <f t="shared" si="55"/>
        <v>28.531495987489414</v>
      </c>
      <c r="V161" s="117">
        <f t="shared" si="55"/>
        <v>20.507534137135117</v>
      </c>
      <c r="W161" s="117">
        <f t="shared" ref="W161" si="56">W162+W164+W166+W175</f>
        <v>31.817201635536318</v>
      </c>
      <c r="DA161" s="129" t="s">
        <v>3569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4.5535713356365166</v>
      </c>
      <c r="D162" s="122">
        <f t="shared" si="57"/>
        <v>0</v>
      </c>
      <c r="E162" s="122">
        <f t="shared" si="57"/>
        <v>0.71753023680149053</v>
      </c>
      <c r="F162" s="122">
        <f t="shared" si="57"/>
        <v>4.2799622108530624</v>
      </c>
      <c r="G162" s="122">
        <f t="shared" si="57"/>
        <v>4.3521935063465538</v>
      </c>
      <c r="H162" s="122">
        <f t="shared" si="57"/>
        <v>8.222711181447746</v>
      </c>
      <c r="I162" s="122">
        <f t="shared" si="57"/>
        <v>13.472366103821459</v>
      </c>
      <c r="J162" s="122">
        <f t="shared" si="57"/>
        <v>30.471701694900183</v>
      </c>
      <c r="K162" s="122">
        <f t="shared" si="57"/>
        <v>36.563762035248509</v>
      </c>
      <c r="L162" s="122">
        <f t="shared" si="57"/>
        <v>27.135523452543513</v>
      </c>
      <c r="M162" s="122">
        <f t="shared" si="57"/>
        <v>24.917235446804909</v>
      </c>
      <c r="N162" s="122">
        <f t="shared" si="57"/>
        <v>39.464817845483218</v>
      </c>
      <c r="O162" s="122">
        <f t="shared" si="57"/>
        <v>51.334272959394525</v>
      </c>
      <c r="P162" s="122">
        <f t="shared" si="57"/>
        <v>25.711347658162332</v>
      </c>
      <c r="Q162" s="122">
        <f t="shared" si="57"/>
        <v>35.041538518462218</v>
      </c>
      <c r="R162" s="122">
        <f t="shared" si="57"/>
        <v>24.289893642347852</v>
      </c>
      <c r="S162" s="122">
        <f t="shared" si="57"/>
        <v>27.555847682159232</v>
      </c>
      <c r="T162" s="122">
        <f t="shared" si="57"/>
        <v>27.816531704671867</v>
      </c>
      <c r="U162" s="122">
        <f t="shared" si="57"/>
        <v>24.692551659147863</v>
      </c>
      <c r="V162" s="122">
        <f t="shared" si="57"/>
        <v>17.475619253627755</v>
      </c>
      <c r="W162" s="122">
        <f t="shared" si="57"/>
        <v>27.261731937970961</v>
      </c>
      <c r="DA162" s="130" t="s">
        <v>3570</v>
      </c>
    </row>
    <row r="163" spans="1:105" ht="12" customHeight="1" x14ac:dyDescent="0.25">
      <c r="A163" s="97" t="s">
        <v>53</v>
      </c>
      <c r="B163" s="33"/>
      <c r="C163" s="33">
        <v>4.5535713356365166</v>
      </c>
      <c r="D163" s="33">
        <v>0</v>
      </c>
      <c r="E163" s="33">
        <v>0.71753023680149053</v>
      </c>
      <c r="F163" s="33">
        <v>4.2799622108530624</v>
      </c>
      <c r="G163" s="33">
        <v>4.3521935063465538</v>
      </c>
      <c r="H163" s="33">
        <v>8.222711181447746</v>
      </c>
      <c r="I163" s="33">
        <v>13.472366103821459</v>
      </c>
      <c r="J163" s="33">
        <v>30.471701694900183</v>
      </c>
      <c r="K163" s="33">
        <v>36.563762035248509</v>
      </c>
      <c r="L163" s="33">
        <v>27.135523452543513</v>
      </c>
      <c r="M163" s="33">
        <v>24.917235446804909</v>
      </c>
      <c r="N163" s="33">
        <v>39.464817845483218</v>
      </c>
      <c r="O163" s="33">
        <v>51.334272959394525</v>
      </c>
      <c r="P163" s="33">
        <v>25.711347658162332</v>
      </c>
      <c r="Q163" s="33">
        <v>35.041538518462218</v>
      </c>
      <c r="R163" s="33">
        <v>24.289893642347852</v>
      </c>
      <c r="S163" s="33">
        <v>27.555847682159232</v>
      </c>
      <c r="T163" s="33">
        <v>27.816531704671867</v>
      </c>
      <c r="U163" s="33">
        <v>24.692551659147863</v>
      </c>
      <c r="V163" s="33">
        <v>17.475619253627755</v>
      </c>
      <c r="W163" s="33">
        <v>27.261731937970961</v>
      </c>
      <c r="DA163" s="60" t="s">
        <v>3571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1.9472206503581204E-3</v>
      </c>
      <c r="D164" s="122">
        <f t="shared" si="58"/>
        <v>0</v>
      </c>
      <c r="E164" s="122">
        <f t="shared" si="58"/>
        <v>3.1682241313559905E-4</v>
      </c>
      <c r="F164" s="122">
        <f t="shared" si="58"/>
        <v>2.7828211075585558E-3</v>
      </c>
      <c r="G164" s="122">
        <f t="shared" si="58"/>
        <v>5.1905903853824639E-3</v>
      </c>
      <c r="H164" s="122">
        <f t="shared" si="58"/>
        <v>1.2854973022267164E-2</v>
      </c>
      <c r="I164" s="122">
        <f t="shared" si="58"/>
        <v>1.9328049790290031E-2</v>
      </c>
      <c r="J164" s="122">
        <f t="shared" si="58"/>
        <v>1.1963827792868776E-2</v>
      </c>
      <c r="K164" s="122">
        <f t="shared" si="58"/>
        <v>3.6575261842969858E-2</v>
      </c>
      <c r="L164" s="122">
        <f t="shared" si="58"/>
        <v>6.1700229462822685E-2</v>
      </c>
      <c r="M164" s="122">
        <f t="shared" si="58"/>
        <v>4.6145591317785215E-2</v>
      </c>
      <c r="N164" s="122">
        <f t="shared" si="58"/>
        <v>0.10404270797226273</v>
      </c>
      <c r="O164" s="122">
        <f t="shared" si="58"/>
        <v>7.9439555564259634E-2</v>
      </c>
      <c r="P164" s="122">
        <f t="shared" si="58"/>
        <v>9.2174327021441987E-2</v>
      </c>
      <c r="Q164" s="122">
        <f t="shared" si="58"/>
        <v>6.0078190877964788E-2</v>
      </c>
      <c r="R164" s="122">
        <f t="shared" si="58"/>
        <v>2.8692296574647991E-2</v>
      </c>
      <c r="S164" s="122">
        <f t="shared" si="58"/>
        <v>7.7138195438863605E-2</v>
      </c>
      <c r="T164" s="122">
        <f t="shared" si="58"/>
        <v>4.3886315461625323E-2</v>
      </c>
      <c r="U164" s="122">
        <f t="shared" si="58"/>
        <v>6.9444611111141585E-2</v>
      </c>
      <c r="V164" s="122">
        <f t="shared" si="58"/>
        <v>0.11155135983271396</v>
      </c>
      <c r="W164" s="122">
        <f t="shared" si="58"/>
        <v>3.5344116027752094E-2</v>
      </c>
      <c r="DA164" s="130" t="s">
        <v>3572</v>
      </c>
    </row>
    <row r="165" spans="1:105" ht="12" customHeight="1" x14ac:dyDescent="0.25">
      <c r="A165" s="97" t="s">
        <v>53</v>
      </c>
      <c r="B165" s="98"/>
      <c r="C165" s="98">
        <v>1.9472206503581204E-3</v>
      </c>
      <c r="D165" s="98">
        <v>0</v>
      </c>
      <c r="E165" s="98">
        <v>3.1682241313559905E-4</v>
      </c>
      <c r="F165" s="98">
        <v>2.7828211075585558E-3</v>
      </c>
      <c r="G165" s="98">
        <v>5.1905903853824639E-3</v>
      </c>
      <c r="H165" s="98">
        <v>1.2854973022267164E-2</v>
      </c>
      <c r="I165" s="98">
        <v>1.9328049790290031E-2</v>
      </c>
      <c r="J165" s="98">
        <v>1.1963827792868776E-2</v>
      </c>
      <c r="K165" s="98">
        <v>3.6575261842969858E-2</v>
      </c>
      <c r="L165" s="98">
        <v>6.1700229462822685E-2</v>
      </c>
      <c r="M165" s="98">
        <v>4.6145591317785215E-2</v>
      </c>
      <c r="N165" s="98">
        <v>0.10404270797226273</v>
      </c>
      <c r="O165" s="98">
        <v>7.9439555564259634E-2</v>
      </c>
      <c r="P165" s="98">
        <v>9.2174327021441987E-2</v>
      </c>
      <c r="Q165" s="98">
        <v>6.0078190877964788E-2</v>
      </c>
      <c r="R165" s="98">
        <v>2.8692296574647991E-2</v>
      </c>
      <c r="S165" s="98">
        <v>7.7138195438863605E-2</v>
      </c>
      <c r="T165" s="98">
        <v>4.3886315461625323E-2</v>
      </c>
      <c r="U165" s="98">
        <v>6.9444611111141585E-2</v>
      </c>
      <c r="V165" s="98">
        <v>0.11155135983271396</v>
      </c>
      <c r="W165" s="98">
        <v>3.5344116027752094E-2</v>
      </c>
      <c r="DA165" s="63" t="s">
        <v>3573</v>
      </c>
    </row>
    <row r="166" spans="1:105" ht="12" customHeight="1" x14ac:dyDescent="0.25">
      <c r="A166" s="121" t="s">
        <v>55</v>
      </c>
      <c r="B166" s="122"/>
      <c r="C166" s="122">
        <v>0.31337967772559011</v>
      </c>
      <c r="D166" s="122">
        <v>0</v>
      </c>
      <c r="E166" s="122">
        <v>4.9465921863726177E-2</v>
      </c>
      <c r="F166" s="122">
        <v>0.3022062659931451</v>
      </c>
      <c r="G166" s="122">
        <v>0.30472915463569972</v>
      </c>
      <c r="H166" s="122">
        <v>0.59897866855613524</v>
      </c>
      <c r="I166" s="122">
        <v>1.018020917954515</v>
      </c>
      <c r="J166" s="122">
        <v>2.1682148253043816</v>
      </c>
      <c r="K166" s="122">
        <v>2.5419804891750331</v>
      </c>
      <c r="L166" s="122">
        <v>1.6395580646891281</v>
      </c>
      <c r="M166" s="122">
        <v>1.8360985090042163</v>
      </c>
      <c r="N166" s="122">
        <v>2.5448705025185823</v>
      </c>
      <c r="O166" s="122">
        <v>3.7873584131260341</v>
      </c>
      <c r="P166" s="122">
        <v>2.2882300733903733</v>
      </c>
      <c r="Q166" s="122">
        <v>3.2299837923611214</v>
      </c>
      <c r="R166" s="122">
        <v>2.583004364249136</v>
      </c>
      <c r="S166" s="122">
        <v>2.7256958659543873</v>
      </c>
      <c r="T166" s="122">
        <v>3.1333775935877335</v>
      </c>
      <c r="U166" s="122">
        <v>3.0467863703137379</v>
      </c>
      <c r="V166" s="122">
        <v>2.3379002218691833</v>
      </c>
      <c r="W166" s="122">
        <v>3.6635566680365299</v>
      </c>
      <c r="DA166" s="130" t="s">
        <v>3574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2.9555977422665412E-4</v>
      </c>
      <c r="F167" s="98">
        <v>1.0502212693684679E-3</v>
      </c>
      <c r="G167" s="98">
        <v>1.5970786671298922E-3</v>
      </c>
      <c r="H167" s="98">
        <v>1.9937769330166813E-3</v>
      </c>
      <c r="I167" s="98">
        <v>5.9255667801189349E-3</v>
      </c>
      <c r="J167" s="98">
        <v>1.0232372859678719E-2</v>
      </c>
      <c r="K167" s="98">
        <v>9.3058233858002368E-3</v>
      </c>
      <c r="L167" s="98">
        <v>7.3845220585428669E-3</v>
      </c>
      <c r="M167" s="98">
        <v>7.9828909470685515E-3</v>
      </c>
      <c r="N167" s="98">
        <v>1.2539207955994969E-2</v>
      </c>
      <c r="O167" s="98">
        <v>1.7448316766843826E-2</v>
      </c>
      <c r="P167" s="98">
        <v>2.1648944919171173E-2</v>
      </c>
      <c r="Q167" s="98">
        <v>1.8792360141643317E-3</v>
      </c>
      <c r="R167" s="98">
        <v>5.7808394394055001E-3</v>
      </c>
      <c r="S167" s="98">
        <v>8.2139970529775102E-3</v>
      </c>
      <c r="T167" s="98">
        <v>1.105078682425488E-2</v>
      </c>
      <c r="U167" s="98">
        <v>1.3745412321279585E-2</v>
      </c>
      <c r="V167" s="98">
        <v>1.2153820216537039E-2</v>
      </c>
      <c r="W167" s="98">
        <v>2.0909476124959459E-2</v>
      </c>
      <c r="DA167" s="63" t="s">
        <v>3575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9.7097779984496244E-5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9.0907781763336753E-5</v>
      </c>
      <c r="DA168" s="63" t="s">
        <v>3576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6.0014281711790409E-5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6.4903508944975409E-5</v>
      </c>
      <c r="DA169" s="131" t="s">
        <v>3577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3.7083498272705835E-5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2.6004272818361337E-5</v>
      </c>
      <c r="DA170" s="132" t="s">
        <v>3578</v>
      </c>
    </row>
    <row r="171" spans="1:105" ht="12" customHeight="1" x14ac:dyDescent="0.25">
      <c r="A171" s="106" t="s">
        <v>122</v>
      </c>
      <c r="B171" s="101"/>
      <c r="C171" s="101">
        <v>0.28439512733880595</v>
      </c>
      <c r="D171" s="101">
        <v>0</v>
      </c>
      <c r="E171" s="101">
        <v>4.4922629314990296E-2</v>
      </c>
      <c r="F171" s="101">
        <v>0.27676990233567472</v>
      </c>
      <c r="G171" s="101">
        <v>0.27108833146824751</v>
      </c>
      <c r="H171" s="101">
        <v>0.53535135037820847</v>
      </c>
      <c r="I171" s="101">
        <v>0.57710607041096817</v>
      </c>
      <c r="J171" s="101">
        <v>1.7344151336546489</v>
      </c>
      <c r="K171" s="101">
        <v>2.3282116354402183</v>
      </c>
      <c r="L171" s="101">
        <v>1.4075762024123546</v>
      </c>
      <c r="M171" s="101">
        <v>1.6205377260161855</v>
      </c>
      <c r="N171" s="101">
        <v>2.2038016849227606</v>
      </c>
      <c r="O171" s="101">
        <v>3.2606030688993299</v>
      </c>
      <c r="P171" s="101">
        <v>1.8817446383975049</v>
      </c>
      <c r="Q171" s="101">
        <v>2.6503069404286386</v>
      </c>
      <c r="R171" s="101">
        <v>2.2651761363996141</v>
      </c>
      <c r="S171" s="101">
        <v>2.4271924516818535</v>
      </c>
      <c r="T171" s="101">
        <v>2.7815375309954313</v>
      </c>
      <c r="U171" s="101">
        <v>2.6853953002451307</v>
      </c>
      <c r="V171" s="101">
        <v>2.0341681134938865</v>
      </c>
      <c r="W171" s="101">
        <v>3.1658898702513212</v>
      </c>
      <c r="DA171" s="131" t="s">
        <v>3579</v>
      </c>
    </row>
    <row r="172" spans="1:105" ht="12" customHeight="1" x14ac:dyDescent="0.25">
      <c r="A172" s="107" t="s">
        <v>121</v>
      </c>
      <c r="B172" s="104"/>
      <c r="C172" s="104">
        <v>2.8984550386784179E-2</v>
      </c>
      <c r="D172" s="104">
        <v>0</v>
      </c>
      <c r="E172" s="104">
        <v>4.2477327745092264E-3</v>
      </c>
      <c r="F172" s="104">
        <v>2.438614238810187E-2</v>
      </c>
      <c r="G172" s="104">
        <v>3.204374450032231E-2</v>
      </c>
      <c r="H172" s="104">
        <v>6.1633541244910092E-2</v>
      </c>
      <c r="I172" s="104">
        <v>0.43498928076342791</v>
      </c>
      <c r="J172" s="104">
        <v>0.42356731879005383</v>
      </c>
      <c r="K172" s="104">
        <v>0.20446303034901467</v>
      </c>
      <c r="L172" s="104">
        <v>0.22459734021823072</v>
      </c>
      <c r="M172" s="104">
        <v>0.20757789204096239</v>
      </c>
      <c r="N172" s="104">
        <v>0.32852960963982664</v>
      </c>
      <c r="O172" s="104">
        <v>0.50930702745986034</v>
      </c>
      <c r="P172" s="104">
        <v>0.38473939229371301</v>
      </c>
      <c r="Q172" s="104">
        <v>0.57779761591831857</v>
      </c>
      <c r="R172" s="104">
        <v>0.31204738841011642</v>
      </c>
      <c r="S172" s="104">
        <v>0.29028941721955603</v>
      </c>
      <c r="T172" s="104">
        <v>0.34078927576804696</v>
      </c>
      <c r="U172" s="104">
        <v>0.34764565774732786</v>
      </c>
      <c r="V172" s="104">
        <v>0.2915782881587598</v>
      </c>
      <c r="W172" s="104">
        <v>0.47666641387848607</v>
      </c>
      <c r="DA172" s="132" t="s">
        <v>3580</v>
      </c>
    </row>
    <row r="173" spans="1:105" ht="12" customHeight="1" x14ac:dyDescent="0.25">
      <c r="A173" s="108" t="s">
        <v>53</v>
      </c>
      <c r="B173" s="98"/>
      <c r="C173" s="98">
        <v>2.0259260057424233E-2</v>
      </c>
      <c r="D173" s="98">
        <v>0</v>
      </c>
      <c r="E173" s="98">
        <v>2.7887147698133882E-3</v>
      </c>
      <c r="F173" s="98">
        <v>1.6103901489539857E-2</v>
      </c>
      <c r="G173" s="98">
        <v>1.9311952147222946E-2</v>
      </c>
      <c r="H173" s="98">
        <v>3.8485442365765808E-2</v>
      </c>
      <c r="I173" s="98">
        <v>0.26808795466677976</v>
      </c>
      <c r="J173" s="98">
        <v>0.2585596971042507</v>
      </c>
      <c r="K173" s="98">
        <v>0.12572218495250917</v>
      </c>
      <c r="L173" s="98">
        <v>0.13450409735387525</v>
      </c>
      <c r="M173" s="98">
        <v>0.12218342357172469</v>
      </c>
      <c r="N173" s="98">
        <v>0.19216654877803713</v>
      </c>
      <c r="O173" s="98">
        <v>0.31369100218062473</v>
      </c>
      <c r="P173" s="98">
        <v>0.23777340838365491</v>
      </c>
      <c r="Q173" s="98">
        <v>0.37269681253436426</v>
      </c>
      <c r="R173" s="98">
        <v>0.21108034771175374</v>
      </c>
      <c r="S173" s="98">
        <v>0.19108986995376084</v>
      </c>
      <c r="T173" s="98">
        <v>0.23353182807736783</v>
      </c>
      <c r="U173" s="98">
        <v>0.23984516138170267</v>
      </c>
      <c r="V173" s="98">
        <v>0.2001551758148134</v>
      </c>
      <c r="W173" s="98">
        <v>0.3418823263171703</v>
      </c>
      <c r="DA173" s="63" t="s">
        <v>3581</v>
      </c>
    </row>
    <row r="174" spans="1:105" ht="12" customHeight="1" x14ac:dyDescent="0.25">
      <c r="A174" s="115" t="s">
        <v>52</v>
      </c>
      <c r="B174" s="33"/>
      <c r="C174" s="33">
        <v>8.725290329359944E-3</v>
      </c>
      <c r="D174" s="33">
        <v>0</v>
      </c>
      <c r="E174" s="33">
        <v>1.4590180046958384E-3</v>
      </c>
      <c r="F174" s="33">
        <v>8.2822408985620127E-3</v>
      </c>
      <c r="G174" s="33">
        <v>1.2731792353099368E-2</v>
      </c>
      <c r="H174" s="33">
        <v>2.3148098879144281E-2</v>
      </c>
      <c r="I174" s="33">
        <v>0.16690132609664812</v>
      </c>
      <c r="J174" s="33">
        <v>0.16500762168580316</v>
      </c>
      <c r="K174" s="33">
        <v>7.8740845396505499E-2</v>
      </c>
      <c r="L174" s="33">
        <v>9.0093242864355466E-2</v>
      </c>
      <c r="M174" s="33">
        <v>8.5394468469237678E-2</v>
      </c>
      <c r="N174" s="33">
        <v>0.13636306086178951</v>
      </c>
      <c r="O174" s="33">
        <v>0.19561602527923561</v>
      </c>
      <c r="P174" s="33">
        <v>0.14696598391005811</v>
      </c>
      <c r="Q174" s="33">
        <v>0.20510080338395431</v>
      </c>
      <c r="R174" s="33">
        <v>0.10096704069836268</v>
      </c>
      <c r="S174" s="33">
        <v>9.919954726579519E-2</v>
      </c>
      <c r="T174" s="33">
        <v>0.10725744769067913</v>
      </c>
      <c r="U174" s="33">
        <v>0.10780049636562521</v>
      </c>
      <c r="V174" s="33">
        <v>9.1423112343946414E-2</v>
      </c>
      <c r="W174" s="33">
        <v>0.1347840875613158</v>
      </c>
      <c r="DA174" s="60" t="s">
        <v>3582</v>
      </c>
    </row>
    <row r="175" spans="1:105" ht="12" customHeight="1" x14ac:dyDescent="0.25">
      <c r="A175" s="121" t="s">
        <v>54</v>
      </c>
      <c r="B175" s="122"/>
      <c r="C175" s="122">
        <v>5.1565125400479424E-2</v>
      </c>
      <c r="D175" s="122">
        <v>0</v>
      </c>
      <c r="E175" s="122">
        <v>8.567565207441858E-3</v>
      </c>
      <c r="F175" s="122">
        <v>5.4244996086334034E-2</v>
      </c>
      <c r="G175" s="122">
        <v>5.5137769931604255E-2</v>
      </c>
      <c r="H175" s="122">
        <v>0.10963124255279498</v>
      </c>
      <c r="I175" s="122">
        <v>0.18717696516094393</v>
      </c>
      <c r="J175" s="122">
        <v>0.41087548175846411</v>
      </c>
      <c r="K175" s="122">
        <v>0.50554557314768012</v>
      </c>
      <c r="L175" s="122">
        <v>0.35271302846044156</v>
      </c>
      <c r="M175" s="122">
        <v>0.38394082935940771</v>
      </c>
      <c r="N175" s="122">
        <v>0.54928193371241629</v>
      </c>
      <c r="O175" s="122">
        <v>0.82823643010287762</v>
      </c>
      <c r="P175" s="122">
        <v>0.497697267221548</v>
      </c>
      <c r="Q175" s="122">
        <v>0.70658601126408971</v>
      </c>
      <c r="R175" s="122">
        <v>0.52265189051009386</v>
      </c>
      <c r="S175" s="122">
        <v>0.63967907128469592</v>
      </c>
      <c r="T175" s="122">
        <v>0.73026650620573574</v>
      </c>
      <c r="U175" s="122">
        <v>0.72271334691667066</v>
      </c>
      <c r="V175" s="122">
        <v>0.58246330180546557</v>
      </c>
      <c r="W175" s="122">
        <v>0.85656891350107522</v>
      </c>
      <c r="DA175" s="130" t="s">
        <v>3583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3584</v>
      </c>
    </row>
    <row r="177" spans="1:105" ht="12" customHeight="1" x14ac:dyDescent="0.25">
      <c r="A177" s="109" t="s">
        <v>120</v>
      </c>
      <c r="B177" s="33"/>
      <c r="C177" s="33">
        <v>5.1565125400479424E-2</v>
      </c>
      <c r="D177" s="33">
        <v>0</v>
      </c>
      <c r="E177" s="33">
        <v>8.567565207441858E-3</v>
      </c>
      <c r="F177" s="33">
        <v>5.4244996086334034E-2</v>
      </c>
      <c r="G177" s="33">
        <v>5.5137769931604255E-2</v>
      </c>
      <c r="H177" s="33">
        <v>0.10963124255279498</v>
      </c>
      <c r="I177" s="33">
        <v>0.18717696516094393</v>
      </c>
      <c r="J177" s="33">
        <v>0.41087548175846411</v>
      </c>
      <c r="K177" s="33">
        <v>0.50554557314768012</v>
      </c>
      <c r="L177" s="33">
        <v>0.35271302846044156</v>
      </c>
      <c r="M177" s="33">
        <v>0.38394082935940771</v>
      </c>
      <c r="N177" s="33">
        <v>0.54928193371241629</v>
      </c>
      <c r="O177" s="33">
        <v>0.82823643010287762</v>
      </c>
      <c r="P177" s="33">
        <v>0.497697267221548</v>
      </c>
      <c r="Q177" s="33">
        <v>0.70658601126408971</v>
      </c>
      <c r="R177" s="33">
        <v>0.52265189051009386</v>
      </c>
      <c r="S177" s="33">
        <v>0.63967907128469592</v>
      </c>
      <c r="T177" s="33">
        <v>0.73026650620573574</v>
      </c>
      <c r="U177" s="33">
        <v>0.72271334691667066</v>
      </c>
      <c r="V177" s="33">
        <v>0.58246330180546557</v>
      </c>
      <c r="W177" s="33">
        <v>0.85656891350107522</v>
      </c>
      <c r="DA177" s="60" t="s">
        <v>3585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 t="str">
        <f>IF(RES_hhdet_in_tes!C3=0,"",RES_hhdet_in_tes!C3/RES_hhdet_in_fec!C3)</f>
        <v/>
      </c>
      <c r="D3" s="119" t="str">
        <f>IF(RES_hhdet_in_tes!D3=0,"",RES_hhdet_in_tes!D3/RES_hhdet_in_fec!D3)</f>
        <v/>
      </c>
      <c r="E3" s="119" t="str">
        <f>IF(RES_hhdet_in_tes!E3=0,"",RES_hhdet_in_tes!E3/RES_hhdet_in_fec!E3)</f>
        <v/>
      </c>
      <c r="F3" s="119" t="str">
        <f>IF(RES_hhdet_in_tes!F3=0,"",RES_hhdet_in_tes!F3/RES_hhdet_in_fec!F3)</f>
        <v/>
      </c>
      <c r="G3" s="119" t="str">
        <f>IF(RES_hhdet_in_tes!G3=0,"",RES_hhdet_in_tes!G3/RES_hhdet_in_fec!G3)</f>
        <v/>
      </c>
      <c r="H3" s="119" t="str">
        <f>IF(RES_hhdet_in_tes!H3=0,"",RES_hhdet_in_tes!H3/RES_hhdet_in_fec!H3)</f>
        <v/>
      </c>
      <c r="I3" s="119" t="str">
        <f>IF(RES_hhdet_in_tes!I3=0,"",RES_hhdet_in_tes!I3/RES_hhdet_in_fec!I3)</f>
        <v/>
      </c>
      <c r="J3" s="119" t="str">
        <f>IF(RES_hhdet_in_tes!J3=0,"",RES_hhdet_in_tes!J3/RES_hhdet_in_fec!J3)</f>
        <v/>
      </c>
      <c r="K3" s="119" t="str">
        <f>IF(RES_hhdet_in_tes!K3=0,"",RES_hhdet_in_tes!K3/RES_hhdet_in_fec!K3)</f>
        <v/>
      </c>
      <c r="L3" s="119" t="str">
        <f>IF(RES_hhdet_in_tes!L3=0,"",RES_hhdet_in_tes!L3/RES_hhdet_in_fec!L3)</f>
        <v/>
      </c>
      <c r="M3" s="119" t="str">
        <f>IF(RES_hhdet_in_tes!M3=0,"",RES_hhdet_in_tes!M3/RES_hhdet_in_fec!M3)</f>
        <v/>
      </c>
      <c r="N3" s="119" t="str">
        <f>IF(RES_hhdet_in_tes!N3=0,"",RES_hhdet_in_tes!N3/RES_hhdet_in_fec!N3)</f>
        <v/>
      </c>
      <c r="O3" s="119" t="str">
        <f>IF(RES_hhdet_in_tes!O3=0,"",RES_hhdet_in_tes!O3/RES_hhdet_in_fec!O3)</f>
        <v/>
      </c>
      <c r="P3" s="119" t="str">
        <f>IF(RES_hhdet_in_tes!P3=0,"",RES_hhdet_in_tes!P3/RES_hhdet_in_fec!P3)</f>
        <v/>
      </c>
      <c r="Q3" s="119" t="str">
        <f>IF(RES_hhdet_in_tes!Q3=0,"",RES_hhdet_in_tes!Q3/RES_hhdet_in_fec!Q3)</f>
        <v/>
      </c>
      <c r="R3" s="119" t="str">
        <f>IF(RES_hhdet_in_tes!R3=0,"",RES_hhdet_in_tes!R3/RES_hhdet_in_fec!R3)</f>
        <v/>
      </c>
      <c r="S3" s="119" t="str">
        <f>IF(RES_hhdet_in_tes!S3=0,"",RES_hhdet_in_tes!S3/RES_hhdet_in_fec!S3)</f>
        <v/>
      </c>
      <c r="T3" s="119" t="str">
        <f>IF(RES_hhdet_in_tes!T3=0,"",RES_hhdet_in_tes!T3/RES_hhdet_in_fec!T3)</f>
        <v/>
      </c>
      <c r="U3" s="119" t="str">
        <f>IF(RES_hhdet_in_tes!U3=0,"",RES_hhdet_in_tes!U3/RES_hhdet_in_fec!U3)</f>
        <v/>
      </c>
      <c r="V3" s="119" t="str">
        <f>IF(RES_hhdet_in_tes!V3=0,"",RES_hhdet_in_tes!V3/RES_hhdet_in_fec!V3)</f>
        <v/>
      </c>
      <c r="W3" s="119" t="str">
        <f>IF(RES_hhdet_in_tes!W3=0,"",RES_hhdet_in_tes!W3/RES_hhdet_in_fec!W3)</f>
        <v/>
      </c>
      <c r="DA3" s="129" t="s">
        <v>3587</v>
      </c>
    </row>
    <row r="4" spans="1:105" ht="12.95" customHeight="1" x14ac:dyDescent="0.25">
      <c r="A4" s="121" t="s">
        <v>57</v>
      </c>
      <c r="B4" s="124"/>
      <c r="C4" s="124" t="str">
        <f>IF(RES_hhdet_in_tes!C4=0,"",RES_hhdet_in_tes!C4/RES_hhdet_in_fec!C4)</f>
        <v/>
      </c>
      <c r="D4" s="124" t="str">
        <f>IF(RES_hhdet_in_tes!D4=0,"",RES_hhdet_in_tes!D4/RES_hhdet_in_fec!D4)</f>
        <v/>
      </c>
      <c r="E4" s="124" t="str">
        <f>IF(RES_hhdet_in_tes!E4=0,"",RES_hhdet_in_tes!E4/RES_hhdet_in_fec!E4)</f>
        <v/>
      </c>
      <c r="F4" s="124" t="str">
        <f>IF(RES_hhdet_in_tes!F4=0,"",RES_hhdet_in_tes!F4/RES_hhdet_in_fec!F4)</f>
        <v/>
      </c>
      <c r="G4" s="124" t="str">
        <f>IF(RES_hhdet_in_tes!G4=0,"",RES_hhdet_in_tes!G4/RES_hhdet_in_fec!G4)</f>
        <v/>
      </c>
      <c r="H4" s="124" t="str">
        <f>IF(RES_hhdet_in_tes!H4=0,"",RES_hhdet_in_tes!H4/RES_hhdet_in_fec!H4)</f>
        <v/>
      </c>
      <c r="I4" s="124" t="str">
        <f>IF(RES_hhdet_in_tes!I4=0,"",RES_hhdet_in_tes!I4/RES_hhdet_in_fec!I4)</f>
        <v/>
      </c>
      <c r="J4" s="124" t="str">
        <f>IF(RES_hhdet_in_tes!J4=0,"",RES_hhdet_in_tes!J4/RES_hhdet_in_fec!J4)</f>
        <v/>
      </c>
      <c r="K4" s="124" t="str">
        <f>IF(RES_hhdet_in_tes!K4=0,"",RES_hhdet_in_tes!K4/RES_hhdet_in_fec!K4)</f>
        <v/>
      </c>
      <c r="L4" s="124" t="str">
        <f>IF(RES_hhdet_in_tes!L4=0,"",RES_hhdet_in_tes!L4/RES_hhdet_in_fec!L4)</f>
        <v/>
      </c>
      <c r="M4" s="124" t="str">
        <f>IF(RES_hhdet_in_tes!M4=0,"",RES_hhdet_in_tes!M4/RES_hhdet_in_fec!M4)</f>
        <v/>
      </c>
      <c r="N4" s="124" t="str">
        <f>IF(RES_hhdet_in_tes!N4=0,"",RES_hhdet_in_tes!N4/RES_hhdet_in_fec!N4)</f>
        <v/>
      </c>
      <c r="O4" s="124" t="str">
        <f>IF(RES_hhdet_in_tes!O4=0,"",RES_hhdet_in_tes!O4/RES_hhdet_in_fec!O4)</f>
        <v/>
      </c>
      <c r="P4" s="124" t="str">
        <f>IF(RES_hhdet_in_tes!P4=0,"",RES_hhdet_in_tes!P4/RES_hhdet_in_fec!P4)</f>
        <v/>
      </c>
      <c r="Q4" s="124" t="str">
        <f>IF(RES_hhdet_in_tes!Q4=0,"",RES_hhdet_in_tes!Q4/RES_hhdet_in_fec!Q4)</f>
        <v/>
      </c>
      <c r="R4" s="124" t="str">
        <f>IF(RES_hhdet_in_tes!R4=0,"",RES_hhdet_in_tes!R4/RES_hhdet_in_fec!R4)</f>
        <v/>
      </c>
      <c r="S4" s="124" t="str">
        <f>IF(RES_hhdet_in_tes!S4=0,"",RES_hhdet_in_tes!S4/RES_hhdet_in_fec!S4)</f>
        <v/>
      </c>
      <c r="T4" s="124" t="str">
        <f>IF(RES_hhdet_in_tes!T4=0,"",RES_hhdet_in_tes!T4/RES_hhdet_in_fec!T4)</f>
        <v/>
      </c>
      <c r="U4" s="124" t="str">
        <f>IF(RES_hhdet_in_tes!U4=0,"",RES_hhdet_in_tes!U4/RES_hhdet_in_fec!U4)</f>
        <v/>
      </c>
      <c r="V4" s="124" t="str">
        <f>IF(RES_hhdet_in_tes!V4=0,"",RES_hhdet_in_tes!V4/RES_hhdet_in_fec!V4)</f>
        <v/>
      </c>
      <c r="W4" s="124" t="str">
        <f>IF(RES_hhdet_in_tes!W4=0,"",RES_hhdet_in_tes!W4/RES_hhdet_in_fec!W4)</f>
        <v/>
      </c>
      <c r="DA4" s="130" t="s">
        <v>3588</v>
      </c>
    </row>
    <row r="5" spans="1:105" ht="12" customHeight="1" x14ac:dyDescent="0.25">
      <c r="A5" s="97" t="s">
        <v>51</v>
      </c>
      <c r="B5" s="111"/>
      <c r="C5" s="111" t="str">
        <f>IF(RES_hhdet_in_tes!C5=0,"",RES_hhdet_in_tes!C5/RES_hhdet_in_fec!C5)</f>
        <v/>
      </c>
      <c r="D5" s="111" t="str">
        <f>IF(RES_hhdet_in_tes!D5=0,"",RES_hhdet_in_tes!D5/RES_hhdet_in_fec!D5)</f>
        <v/>
      </c>
      <c r="E5" s="111" t="str">
        <f>IF(RES_hhdet_in_tes!E5=0,"",RES_hhdet_in_tes!E5/RES_hhdet_in_fec!E5)</f>
        <v/>
      </c>
      <c r="F5" s="111" t="str">
        <f>IF(RES_hhdet_in_tes!F5=0,"",RES_hhdet_in_tes!F5/RES_hhdet_in_fec!F5)</f>
        <v/>
      </c>
      <c r="G5" s="111" t="str">
        <f>IF(RES_hhdet_in_tes!G5=0,"",RES_hhdet_in_tes!G5/RES_hhdet_in_fec!G5)</f>
        <v/>
      </c>
      <c r="H5" s="111" t="str">
        <f>IF(RES_hhdet_in_tes!H5=0,"",RES_hhdet_in_tes!H5/RES_hhdet_in_fec!H5)</f>
        <v/>
      </c>
      <c r="I5" s="111" t="str">
        <f>IF(RES_hhdet_in_tes!I5=0,"",RES_hhdet_in_tes!I5/RES_hhdet_in_fec!I5)</f>
        <v/>
      </c>
      <c r="J5" s="111" t="str">
        <f>IF(RES_hhdet_in_tes!J5=0,"",RES_hhdet_in_tes!J5/RES_hhdet_in_fec!J5)</f>
        <v/>
      </c>
      <c r="K5" s="111" t="str">
        <f>IF(RES_hhdet_in_tes!K5=0,"",RES_hhdet_in_tes!K5/RES_hhdet_in_fec!K5)</f>
        <v/>
      </c>
      <c r="L5" s="111" t="str">
        <f>IF(RES_hhdet_in_tes!L5=0,"",RES_hhdet_in_tes!L5/RES_hhdet_in_fec!L5)</f>
        <v/>
      </c>
      <c r="M5" s="111" t="str">
        <f>IF(RES_hhdet_in_tes!M5=0,"",RES_hhdet_in_tes!M5/RES_hhdet_in_fec!M5)</f>
        <v/>
      </c>
      <c r="N5" s="111" t="str">
        <f>IF(RES_hhdet_in_tes!N5=0,"",RES_hhdet_in_tes!N5/RES_hhdet_in_fec!N5)</f>
        <v/>
      </c>
      <c r="O5" s="111" t="str">
        <f>IF(RES_hhdet_in_tes!O5=0,"",RES_hhdet_in_tes!O5/RES_hhdet_in_fec!O5)</f>
        <v/>
      </c>
      <c r="P5" s="111" t="str">
        <f>IF(RES_hhdet_in_tes!P5=0,"",RES_hhdet_in_tes!P5/RES_hhdet_in_fec!P5)</f>
        <v/>
      </c>
      <c r="Q5" s="111" t="str">
        <f>IF(RES_hhdet_in_tes!Q5=0,"",RES_hhdet_in_tes!Q5/RES_hhdet_in_fec!Q5)</f>
        <v/>
      </c>
      <c r="R5" s="111" t="str">
        <f>IF(RES_hhdet_in_tes!R5=0,"",RES_hhdet_in_tes!R5/RES_hhdet_in_fec!R5)</f>
        <v/>
      </c>
      <c r="S5" s="111" t="str">
        <f>IF(RES_hhdet_in_tes!S5=0,"",RES_hhdet_in_tes!S5/RES_hhdet_in_fec!S5)</f>
        <v/>
      </c>
      <c r="T5" s="111" t="str">
        <f>IF(RES_hhdet_in_tes!T5=0,"",RES_hhdet_in_tes!T5/RES_hhdet_in_fec!T5)</f>
        <v/>
      </c>
      <c r="U5" s="111" t="str">
        <f>IF(RES_hhdet_in_tes!U5=0,"",RES_hhdet_in_tes!U5/RES_hhdet_in_fec!U5)</f>
        <v/>
      </c>
      <c r="V5" s="111" t="str">
        <f>IF(RES_hhdet_in_tes!V5=0,"",RES_hhdet_in_tes!V5/RES_hhdet_in_fec!V5)</f>
        <v/>
      </c>
      <c r="W5" s="111" t="str">
        <f>IF(RES_hhdet_in_tes!W5=0,"",RES_hhdet_in_tes!W5/RES_hhdet_in_fec!W5)</f>
        <v/>
      </c>
      <c r="DA5" s="63" t="s">
        <v>3589</v>
      </c>
    </row>
    <row r="6" spans="1:105" ht="12" customHeight="1" x14ac:dyDescent="0.25">
      <c r="A6" s="97" t="s">
        <v>53</v>
      </c>
      <c r="B6" s="111"/>
      <c r="C6" s="111" t="str">
        <f>IF(RES_hhdet_in_tes!C6=0,"",RES_hhdet_in_tes!C6/RES_hhdet_in_fec!C6)</f>
        <v/>
      </c>
      <c r="D6" s="111" t="str">
        <f>IF(RES_hhdet_in_tes!D6=0,"",RES_hhdet_in_tes!D6/RES_hhdet_in_fec!D6)</f>
        <v/>
      </c>
      <c r="E6" s="111" t="str">
        <f>IF(RES_hhdet_in_tes!E6=0,"",RES_hhdet_in_tes!E6/RES_hhdet_in_fec!E6)</f>
        <v/>
      </c>
      <c r="F6" s="111" t="str">
        <f>IF(RES_hhdet_in_tes!F6=0,"",RES_hhdet_in_tes!F6/RES_hhdet_in_fec!F6)</f>
        <v/>
      </c>
      <c r="G6" s="111" t="str">
        <f>IF(RES_hhdet_in_tes!G6=0,"",RES_hhdet_in_tes!G6/RES_hhdet_in_fec!G6)</f>
        <v/>
      </c>
      <c r="H6" s="111" t="str">
        <f>IF(RES_hhdet_in_tes!H6=0,"",RES_hhdet_in_tes!H6/RES_hhdet_in_fec!H6)</f>
        <v/>
      </c>
      <c r="I6" s="111" t="str">
        <f>IF(RES_hhdet_in_tes!I6=0,"",RES_hhdet_in_tes!I6/RES_hhdet_in_fec!I6)</f>
        <v/>
      </c>
      <c r="J6" s="111" t="str">
        <f>IF(RES_hhdet_in_tes!J6=0,"",RES_hhdet_in_tes!J6/RES_hhdet_in_fec!J6)</f>
        <v/>
      </c>
      <c r="K6" s="111" t="str">
        <f>IF(RES_hhdet_in_tes!K6=0,"",RES_hhdet_in_tes!K6/RES_hhdet_in_fec!K6)</f>
        <v/>
      </c>
      <c r="L6" s="111" t="str">
        <f>IF(RES_hhdet_in_tes!L6=0,"",RES_hhdet_in_tes!L6/RES_hhdet_in_fec!L6)</f>
        <v/>
      </c>
      <c r="M6" s="111" t="str">
        <f>IF(RES_hhdet_in_tes!M6=0,"",RES_hhdet_in_tes!M6/RES_hhdet_in_fec!M6)</f>
        <v/>
      </c>
      <c r="N6" s="111" t="str">
        <f>IF(RES_hhdet_in_tes!N6=0,"",RES_hhdet_in_tes!N6/RES_hhdet_in_fec!N6)</f>
        <v/>
      </c>
      <c r="O6" s="111" t="str">
        <f>IF(RES_hhdet_in_tes!O6=0,"",RES_hhdet_in_tes!O6/RES_hhdet_in_fec!O6)</f>
        <v/>
      </c>
      <c r="P6" s="111" t="str">
        <f>IF(RES_hhdet_in_tes!P6=0,"",RES_hhdet_in_tes!P6/RES_hhdet_in_fec!P6)</f>
        <v/>
      </c>
      <c r="Q6" s="111" t="str">
        <f>IF(RES_hhdet_in_tes!Q6=0,"",RES_hhdet_in_tes!Q6/RES_hhdet_in_fec!Q6)</f>
        <v/>
      </c>
      <c r="R6" s="111" t="str">
        <f>IF(RES_hhdet_in_tes!R6=0,"",RES_hhdet_in_tes!R6/RES_hhdet_in_fec!R6)</f>
        <v/>
      </c>
      <c r="S6" s="111" t="str">
        <f>IF(RES_hhdet_in_tes!S6=0,"",RES_hhdet_in_tes!S6/RES_hhdet_in_fec!S6)</f>
        <v/>
      </c>
      <c r="T6" s="111" t="str">
        <f>IF(RES_hhdet_in_tes!T6=0,"",RES_hhdet_in_tes!T6/RES_hhdet_in_fec!T6)</f>
        <v/>
      </c>
      <c r="U6" s="111" t="str">
        <f>IF(RES_hhdet_in_tes!U6=0,"",RES_hhdet_in_tes!U6/RES_hhdet_in_fec!U6)</f>
        <v/>
      </c>
      <c r="V6" s="111" t="str">
        <f>IF(RES_hhdet_in_tes!V6=0,"",RES_hhdet_in_tes!V6/RES_hhdet_in_fec!V6)</f>
        <v/>
      </c>
      <c r="W6" s="111" t="str">
        <f>IF(RES_hhdet_in_tes!W6=0,"",RES_hhdet_in_tes!W6/RES_hhdet_in_fec!W6)</f>
        <v/>
      </c>
      <c r="DA6" s="63" t="s">
        <v>3590</v>
      </c>
    </row>
    <row r="7" spans="1:105" ht="12.95" customHeight="1" x14ac:dyDescent="0.25">
      <c r="A7" s="121" t="s">
        <v>92</v>
      </c>
      <c r="B7" s="124"/>
      <c r="C7" s="124" t="str">
        <f>IF(RES_hhdet_in_tes!C7=0,"",RES_hhdet_in_tes!C7/RES_hhdet_in_fec!C7)</f>
        <v/>
      </c>
      <c r="D7" s="124" t="str">
        <f>IF(RES_hhdet_in_tes!D7=0,"",RES_hhdet_in_tes!D7/RES_hhdet_in_fec!D7)</f>
        <v/>
      </c>
      <c r="E7" s="124" t="str">
        <f>IF(RES_hhdet_in_tes!E7=0,"",RES_hhdet_in_tes!E7/RES_hhdet_in_fec!E7)</f>
        <v/>
      </c>
      <c r="F7" s="124" t="str">
        <f>IF(RES_hhdet_in_tes!F7=0,"",RES_hhdet_in_tes!F7/RES_hhdet_in_fec!F7)</f>
        <v/>
      </c>
      <c r="G7" s="124" t="str">
        <f>IF(RES_hhdet_in_tes!G7=0,"",RES_hhdet_in_tes!G7/RES_hhdet_in_fec!G7)</f>
        <v/>
      </c>
      <c r="H7" s="124" t="str">
        <f>IF(RES_hhdet_in_tes!H7=0,"",RES_hhdet_in_tes!H7/RES_hhdet_in_fec!H7)</f>
        <v/>
      </c>
      <c r="I7" s="124" t="str">
        <f>IF(RES_hhdet_in_tes!I7=0,"",RES_hhdet_in_tes!I7/RES_hhdet_in_fec!I7)</f>
        <v/>
      </c>
      <c r="J7" s="124" t="str">
        <f>IF(RES_hhdet_in_tes!J7=0,"",RES_hhdet_in_tes!J7/RES_hhdet_in_fec!J7)</f>
        <v/>
      </c>
      <c r="K7" s="124" t="str">
        <f>IF(RES_hhdet_in_tes!K7=0,"",RES_hhdet_in_tes!K7/RES_hhdet_in_fec!K7)</f>
        <v/>
      </c>
      <c r="L7" s="124" t="str">
        <f>IF(RES_hhdet_in_tes!L7=0,"",RES_hhdet_in_tes!L7/RES_hhdet_in_fec!L7)</f>
        <v/>
      </c>
      <c r="M7" s="124" t="str">
        <f>IF(RES_hhdet_in_tes!M7=0,"",RES_hhdet_in_tes!M7/RES_hhdet_in_fec!M7)</f>
        <v/>
      </c>
      <c r="N7" s="124" t="str">
        <f>IF(RES_hhdet_in_tes!N7=0,"",RES_hhdet_in_tes!N7/RES_hhdet_in_fec!N7)</f>
        <v/>
      </c>
      <c r="O7" s="124" t="str">
        <f>IF(RES_hhdet_in_tes!O7=0,"",RES_hhdet_in_tes!O7/RES_hhdet_in_fec!O7)</f>
        <v/>
      </c>
      <c r="P7" s="124" t="str">
        <f>IF(RES_hhdet_in_tes!P7=0,"",RES_hhdet_in_tes!P7/RES_hhdet_in_fec!P7)</f>
        <v/>
      </c>
      <c r="Q7" s="124" t="str">
        <f>IF(RES_hhdet_in_tes!Q7=0,"",RES_hhdet_in_tes!Q7/RES_hhdet_in_fec!Q7)</f>
        <v/>
      </c>
      <c r="R7" s="124" t="str">
        <f>IF(RES_hhdet_in_tes!R7=0,"",RES_hhdet_in_tes!R7/RES_hhdet_in_fec!R7)</f>
        <v/>
      </c>
      <c r="S7" s="124" t="str">
        <f>IF(RES_hhdet_in_tes!S7=0,"",RES_hhdet_in_tes!S7/RES_hhdet_in_fec!S7)</f>
        <v/>
      </c>
      <c r="T7" s="124" t="str">
        <f>IF(RES_hhdet_in_tes!T7=0,"",RES_hhdet_in_tes!T7/RES_hhdet_in_fec!T7)</f>
        <v/>
      </c>
      <c r="U7" s="124" t="str">
        <f>IF(RES_hhdet_in_tes!U7=0,"",RES_hhdet_in_tes!U7/RES_hhdet_in_fec!U7)</f>
        <v/>
      </c>
      <c r="V7" s="124" t="str">
        <f>IF(RES_hhdet_in_tes!V7=0,"",RES_hhdet_in_tes!V7/RES_hhdet_in_fec!V7)</f>
        <v/>
      </c>
      <c r="W7" s="124" t="str">
        <f>IF(RES_hhdet_in_tes!W7=0,"",RES_hhdet_in_tes!W7/RES_hhdet_in_fec!W7)</f>
        <v/>
      </c>
      <c r="DA7" s="130" t="s">
        <v>3591</v>
      </c>
    </row>
    <row r="8" spans="1:105" ht="12" customHeight="1" x14ac:dyDescent="0.25">
      <c r="A8" s="97" t="s">
        <v>53</v>
      </c>
      <c r="B8" s="111"/>
      <c r="C8" s="111" t="str">
        <f>IF(RES_hhdet_in_tes!C8=0,"",RES_hhdet_in_tes!C8/RES_hhdet_in_fec!C8)</f>
        <v/>
      </c>
      <c r="D8" s="111" t="str">
        <f>IF(RES_hhdet_in_tes!D8=0,"",RES_hhdet_in_tes!D8/RES_hhdet_in_fec!D8)</f>
        <v/>
      </c>
      <c r="E8" s="111" t="str">
        <f>IF(RES_hhdet_in_tes!E8=0,"",RES_hhdet_in_tes!E8/RES_hhdet_in_fec!E8)</f>
        <v/>
      </c>
      <c r="F8" s="111" t="str">
        <f>IF(RES_hhdet_in_tes!F8=0,"",RES_hhdet_in_tes!F8/RES_hhdet_in_fec!F8)</f>
        <v/>
      </c>
      <c r="G8" s="111" t="str">
        <f>IF(RES_hhdet_in_tes!G8=0,"",RES_hhdet_in_tes!G8/RES_hhdet_in_fec!G8)</f>
        <v/>
      </c>
      <c r="H8" s="111" t="str">
        <f>IF(RES_hhdet_in_tes!H8=0,"",RES_hhdet_in_tes!H8/RES_hhdet_in_fec!H8)</f>
        <v/>
      </c>
      <c r="I8" s="111" t="str">
        <f>IF(RES_hhdet_in_tes!I8=0,"",RES_hhdet_in_tes!I8/RES_hhdet_in_fec!I8)</f>
        <v/>
      </c>
      <c r="J8" s="111" t="str">
        <f>IF(RES_hhdet_in_tes!J8=0,"",RES_hhdet_in_tes!J8/RES_hhdet_in_fec!J8)</f>
        <v/>
      </c>
      <c r="K8" s="111" t="str">
        <f>IF(RES_hhdet_in_tes!K8=0,"",RES_hhdet_in_tes!K8/RES_hhdet_in_fec!K8)</f>
        <v/>
      </c>
      <c r="L8" s="111" t="str">
        <f>IF(RES_hhdet_in_tes!L8=0,"",RES_hhdet_in_tes!L8/RES_hhdet_in_fec!L8)</f>
        <v/>
      </c>
      <c r="M8" s="111" t="str">
        <f>IF(RES_hhdet_in_tes!M8=0,"",RES_hhdet_in_tes!M8/RES_hhdet_in_fec!M8)</f>
        <v/>
      </c>
      <c r="N8" s="111" t="str">
        <f>IF(RES_hhdet_in_tes!N8=0,"",RES_hhdet_in_tes!N8/RES_hhdet_in_fec!N8)</f>
        <v/>
      </c>
      <c r="O8" s="111" t="str">
        <f>IF(RES_hhdet_in_tes!O8=0,"",RES_hhdet_in_tes!O8/RES_hhdet_in_fec!O8)</f>
        <v/>
      </c>
      <c r="P8" s="111" t="str">
        <f>IF(RES_hhdet_in_tes!P8=0,"",RES_hhdet_in_tes!P8/RES_hhdet_in_fec!P8)</f>
        <v/>
      </c>
      <c r="Q8" s="111" t="str">
        <f>IF(RES_hhdet_in_tes!Q8=0,"",RES_hhdet_in_tes!Q8/RES_hhdet_in_fec!Q8)</f>
        <v/>
      </c>
      <c r="R8" s="111" t="str">
        <f>IF(RES_hhdet_in_tes!R8=0,"",RES_hhdet_in_tes!R8/RES_hhdet_in_fec!R8)</f>
        <v/>
      </c>
      <c r="S8" s="111" t="str">
        <f>IF(RES_hhdet_in_tes!S8=0,"",RES_hhdet_in_tes!S8/RES_hhdet_in_fec!S8)</f>
        <v/>
      </c>
      <c r="T8" s="111" t="str">
        <f>IF(RES_hhdet_in_tes!T8=0,"",RES_hhdet_in_tes!T8/RES_hhdet_in_fec!T8)</f>
        <v/>
      </c>
      <c r="U8" s="111" t="str">
        <f>IF(RES_hhdet_in_tes!U8=0,"",RES_hhdet_in_tes!U8/RES_hhdet_in_fec!U8)</f>
        <v/>
      </c>
      <c r="V8" s="111" t="str">
        <f>IF(RES_hhdet_in_tes!V8=0,"",RES_hhdet_in_tes!V8/RES_hhdet_in_fec!V8)</f>
        <v/>
      </c>
      <c r="W8" s="111" t="str">
        <f>IF(RES_hhdet_in_tes!W8=0,"",RES_hhdet_in_tes!W8/RES_hhdet_in_fec!W8)</f>
        <v/>
      </c>
      <c r="DA8" s="63" t="s">
        <v>3592</v>
      </c>
    </row>
    <row r="9" spans="1:105" ht="12" customHeight="1" x14ac:dyDescent="0.25">
      <c r="A9" s="121" t="s">
        <v>55</v>
      </c>
      <c r="B9" s="124"/>
      <c r="C9" s="124" t="str">
        <f>IF(RES_hhdet_in_tes!C9=0,"",RES_hhdet_in_tes!C9/RES_hhdet_in_fec!C9)</f>
        <v/>
      </c>
      <c r="D9" s="124" t="str">
        <f>IF(RES_hhdet_in_tes!D9=0,"",RES_hhdet_in_tes!D9/RES_hhdet_in_fec!D9)</f>
        <v/>
      </c>
      <c r="E9" s="124" t="str">
        <f>IF(RES_hhdet_in_tes!E9=0,"",RES_hhdet_in_tes!E9/RES_hhdet_in_fec!E9)</f>
        <v/>
      </c>
      <c r="F9" s="124" t="str">
        <f>IF(RES_hhdet_in_tes!F9=0,"",RES_hhdet_in_tes!F9/RES_hhdet_in_fec!F9)</f>
        <v/>
      </c>
      <c r="G9" s="124" t="str">
        <f>IF(RES_hhdet_in_tes!G9=0,"",RES_hhdet_in_tes!G9/RES_hhdet_in_fec!G9)</f>
        <v/>
      </c>
      <c r="H9" s="124" t="str">
        <f>IF(RES_hhdet_in_tes!H9=0,"",RES_hhdet_in_tes!H9/RES_hhdet_in_fec!H9)</f>
        <v/>
      </c>
      <c r="I9" s="124" t="str">
        <f>IF(RES_hhdet_in_tes!I9=0,"",RES_hhdet_in_tes!I9/RES_hhdet_in_fec!I9)</f>
        <v/>
      </c>
      <c r="J9" s="124" t="str">
        <f>IF(RES_hhdet_in_tes!J9=0,"",RES_hhdet_in_tes!J9/RES_hhdet_in_fec!J9)</f>
        <v/>
      </c>
      <c r="K9" s="124" t="str">
        <f>IF(RES_hhdet_in_tes!K9=0,"",RES_hhdet_in_tes!K9/RES_hhdet_in_fec!K9)</f>
        <v/>
      </c>
      <c r="L9" s="124" t="str">
        <f>IF(RES_hhdet_in_tes!L9=0,"",RES_hhdet_in_tes!L9/RES_hhdet_in_fec!L9)</f>
        <v/>
      </c>
      <c r="M9" s="124" t="str">
        <f>IF(RES_hhdet_in_tes!M9=0,"",RES_hhdet_in_tes!M9/RES_hhdet_in_fec!M9)</f>
        <v/>
      </c>
      <c r="N9" s="124" t="str">
        <f>IF(RES_hhdet_in_tes!N9=0,"",RES_hhdet_in_tes!N9/RES_hhdet_in_fec!N9)</f>
        <v/>
      </c>
      <c r="O9" s="124" t="str">
        <f>IF(RES_hhdet_in_tes!O9=0,"",RES_hhdet_in_tes!O9/RES_hhdet_in_fec!O9)</f>
        <v/>
      </c>
      <c r="P9" s="124" t="str">
        <f>IF(RES_hhdet_in_tes!P9=0,"",RES_hhdet_in_tes!P9/RES_hhdet_in_fec!P9)</f>
        <v/>
      </c>
      <c r="Q9" s="124" t="str">
        <f>IF(RES_hhdet_in_tes!Q9=0,"",RES_hhdet_in_tes!Q9/RES_hhdet_in_fec!Q9)</f>
        <v/>
      </c>
      <c r="R9" s="124" t="str">
        <f>IF(RES_hhdet_in_tes!R9=0,"",RES_hhdet_in_tes!R9/RES_hhdet_in_fec!R9)</f>
        <v/>
      </c>
      <c r="S9" s="124" t="str">
        <f>IF(RES_hhdet_in_tes!S9=0,"",RES_hhdet_in_tes!S9/RES_hhdet_in_fec!S9)</f>
        <v/>
      </c>
      <c r="T9" s="124" t="str">
        <f>IF(RES_hhdet_in_tes!T9=0,"",RES_hhdet_in_tes!T9/RES_hhdet_in_fec!T9)</f>
        <v/>
      </c>
      <c r="U9" s="124" t="str">
        <f>IF(RES_hhdet_in_tes!U9=0,"",RES_hhdet_in_tes!U9/RES_hhdet_in_fec!U9)</f>
        <v/>
      </c>
      <c r="V9" s="124" t="str">
        <f>IF(RES_hhdet_in_tes!V9=0,"",RES_hhdet_in_tes!V9/RES_hhdet_in_fec!V9)</f>
        <v/>
      </c>
      <c r="W9" s="124" t="str">
        <f>IF(RES_hhdet_in_tes!W9=0,"",RES_hhdet_in_tes!W9/RES_hhdet_in_fec!W9)</f>
        <v/>
      </c>
      <c r="DA9" s="130" t="s">
        <v>3593</v>
      </c>
    </row>
    <row r="10" spans="1:105" ht="12" customHeight="1" x14ac:dyDescent="0.25">
      <c r="A10" s="97" t="s">
        <v>143</v>
      </c>
      <c r="B10" s="111"/>
      <c r="C10" s="111" t="str">
        <f>IF(RES_hhdet_in_tes!C10=0,"",RES_hhdet_in_tes!C10/RES_hhdet_in_fec!C10)</f>
        <v/>
      </c>
      <c r="D10" s="111" t="str">
        <f>IF(RES_hhdet_in_tes!D10=0,"",RES_hhdet_in_tes!D10/RES_hhdet_in_fec!D10)</f>
        <v/>
      </c>
      <c r="E10" s="111" t="str">
        <f>IF(RES_hhdet_in_tes!E10=0,"",RES_hhdet_in_tes!E10/RES_hhdet_in_fec!E10)</f>
        <v/>
      </c>
      <c r="F10" s="111" t="str">
        <f>IF(RES_hhdet_in_tes!F10=0,"",RES_hhdet_in_tes!F10/RES_hhdet_in_fec!F10)</f>
        <v/>
      </c>
      <c r="G10" s="111" t="str">
        <f>IF(RES_hhdet_in_tes!G10=0,"",RES_hhdet_in_tes!G10/RES_hhdet_in_fec!G10)</f>
        <v/>
      </c>
      <c r="H10" s="111" t="str">
        <f>IF(RES_hhdet_in_tes!H10=0,"",RES_hhdet_in_tes!H10/RES_hhdet_in_fec!H10)</f>
        <v/>
      </c>
      <c r="I10" s="111" t="str">
        <f>IF(RES_hhdet_in_tes!I10=0,"",RES_hhdet_in_tes!I10/RES_hhdet_in_fec!I10)</f>
        <v/>
      </c>
      <c r="J10" s="111" t="str">
        <f>IF(RES_hhdet_in_tes!J10=0,"",RES_hhdet_in_tes!J10/RES_hhdet_in_fec!J10)</f>
        <v/>
      </c>
      <c r="K10" s="111" t="str">
        <f>IF(RES_hhdet_in_tes!K10=0,"",RES_hhdet_in_tes!K10/RES_hhdet_in_fec!K10)</f>
        <v/>
      </c>
      <c r="L10" s="111" t="str">
        <f>IF(RES_hhdet_in_tes!L10=0,"",RES_hhdet_in_tes!L10/RES_hhdet_in_fec!L10)</f>
        <v/>
      </c>
      <c r="M10" s="111" t="str">
        <f>IF(RES_hhdet_in_tes!M10=0,"",RES_hhdet_in_tes!M10/RES_hhdet_in_fec!M10)</f>
        <v/>
      </c>
      <c r="N10" s="111" t="str">
        <f>IF(RES_hhdet_in_tes!N10=0,"",RES_hhdet_in_tes!N10/RES_hhdet_in_fec!N10)</f>
        <v/>
      </c>
      <c r="O10" s="111" t="str">
        <f>IF(RES_hhdet_in_tes!O10=0,"",RES_hhdet_in_tes!O10/RES_hhdet_in_fec!O10)</f>
        <v/>
      </c>
      <c r="P10" s="111" t="str">
        <f>IF(RES_hhdet_in_tes!P10=0,"",RES_hhdet_in_tes!P10/RES_hhdet_in_fec!P10)</f>
        <v/>
      </c>
      <c r="Q10" s="111" t="str">
        <f>IF(RES_hhdet_in_tes!Q10=0,"",RES_hhdet_in_tes!Q10/RES_hhdet_in_fec!Q10)</f>
        <v/>
      </c>
      <c r="R10" s="111" t="str">
        <f>IF(RES_hhdet_in_tes!R10=0,"",RES_hhdet_in_tes!R10/RES_hhdet_in_fec!R10)</f>
        <v/>
      </c>
      <c r="S10" s="111" t="str">
        <f>IF(RES_hhdet_in_tes!S10=0,"",RES_hhdet_in_tes!S10/RES_hhdet_in_fec!S10)</f>
        <v/>
      </c>
      <c r="T10" s="111" t="str">
        <f>IF(RES_hhdet_in_tes!T10=0,"",RES_hhdet_in_tes!T10/RES_hhdet_in_fec!T10)</f>
        <v/>
      </c>
      <c r="U10" s="111" t="str">
        <f>IF(RES_hhdet_in_tes!U10=0,"",RES_hhdet_in_tes!U10/RES_hhdet_in_fec!U10)</f>
        <v/>
      </c>
      <c r="V10" s="111" t="str">
        <f>IF(RES_hhdet_in_tes!V10=0,"",RES_hhdet_in_tes!V10/RES_hhdet_in_fec!V10)</f>
        <v/>
      </c>
      <c r="W10" s="111" t="str">
        <f>IF(RES_hhdet_in_tes!W10=0,"",RES_hhdet_in_tes!W10/RES_hhdet_in_fec!W10)</f>
        <v/>
      </c>
      <c r="DA10" s="63" t="s">
        <v>3594</v>
      </c>
    </row>
    <row r="11" spans="1:105" ht="12" customHeight="1" x14ac:dyDescent="0.25">
      <c r="A11" s="97" t="s">
        <v>124</v>
      </c>
      <c r="B11" s="111"/>
      <c r="C11" s="111" t="str">
        <f>IF(RES_hhdet_in_tes!C11=0,"",RES_hhdet_in_tes!C11/RES_hhdet_in_fec!C11)</f>
        <v/>
      </c>
      <c r="D11" s="111" t="str">
        <f>IF(RES_hhdet_in_tes!D11=0,"",RES_hhdet_in_tes!D11/RES_hhdet_in_fec!D11)</f>
        <v/>
      </c>
      <c r="E11" s="111" t="str">
        <f>IF(RES_hhdet_in_tes!E11=0,"",RES_hhdet_in_tes!E11/RES_hhdet_in_fec!E11)</f>
        <v/>
      </c>
      <c r="F11" s="111" t="str">
        <f>IF(RES_hhdet_in_tes!F11=0,"",RES_hhdet_in_tes!F11/RES_hhdet_in_fec!F11)</f>
        <v/>
      </c>
      <c r="G11" s="111" t="str">
        <f>IF(RES_hhdet_in_tes!G11=0,"",RES_hhdet_in_tes!G11/RES_hhdet_in_fec!G11)</f>
        <v/>
      </c>
      <c r="H11" s="111" t="str">
        <f>IF(RES_hhdet_in_tes!H11=0,"",RES_hhdet_in_tes!H11/RES_hhdet_in_fec!H11)</f>
        <v/>
      </c>
      <c r="I11" s="111" t="str">
        <f>IF(RES_hhdet_in_tes!I11=0,"",RES_hhdet_in_tes!I11/RES_hhdet_in_fec!I11)</f>
        <v/>
      </c>
      <c r="J11" s="111" t="str">
        <f>IF(RES_hhdet_in_tes!J11=0,"",RES_hhdet_in_tes!J11/RES_hhdet_in_fec!J11)</f>
        <v/>
      </c>
      <c r="K11" s="111" t="str">
        <f>IF(RES_hhdet_in_tes!K11=0,"",RES_hhdet_in_tes!K11/RES_hhdet_in_fec!K11)</f>
        <v/>
      </c>
      <c r="L11" s="111" t="str">
        <f>IF(RES_hhdet_in_tes!L11=0,"",RES_hhdet_in_tes!L11/RES_hhdet_in_fec!L11)</f>
        <v/>
      </c>
      <c r="M11" s="111" t="str">
        <f>IF(RES_hhdet_in_tes!M11=0,"",RES_hhdet_in_tes!M11/RES_hhdet_in_fec!M11)</f>
        <v/>
      </c>
      <c r="N11" s="111" t="str">
        <f>IF(RES_hhdet_in_tes!N11=0,"",RES_hhdet_in_tes!N11/RES_hhdet_in_fec!N11)</f>
        <v/>
      </c>
      <c r="O11" s="111" t="str">
        <f>IF(RES_hhdet_in_tes!O11=0,"",RES_hhdet_in_tes!O11/RES_hhdet_in_fec!O11)</f>
        <v/>
      </c>
      <c r="P11" s="111" t="str">
        <f>IF(RES_hhdet_in_tes!P11=0,"",RES_hhdet_in_tes!P11/RES_hhdet_in_fec!P11)</f>
        <v/>
      </c>
      <c r="Q11" s="111" t="str">
        <f>IF(RES_hhdet_in_tes!Q11=0,"",RES_hhdet_in_tes!Q11/RES_hhdet_in_fec!Q11)</f>
        <v/>
      </c>
      <c r="R11" s="111" t="str">
        <f>IF(RES_hhdet_in_tes!R11=0,"",RES_hhdet_in_tes!R11/RES_hhdet_in_fec!R11)</f>
        <v/>
      </c>
      <c r="S11" s="111" t="str">
        <f>IF(RES_hhdet_in_tes!S11=0,"",RES_hhdet_in_tes!S11/RES_hhdet_in_fec!S11)</f>
        <v/>
      </c>
      <c r="T11" s="111" t="str">
        <f>IF(RES_hhdet_in_tes!T11=0,"",RES_hhdet_in_tes!T11/RES_hhdet_in_fec!T11)</f>
        <v/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 t="str">
        <f>IF(RES_hhdet_in_tes!W11=0,"",RES_hhdet_in_tes!W11/RES_hhdet_in_fec!W11)</f>
        <v/>
      </c>
      <c r="DA11" s="63" t="s">
        <v>3595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DA12" s="63" t="s">
        <v>3596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DA13" s="131" t="s">
        <v>3597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DA14" s="132" t="s">
        <v>3598</v>
      </c>
    </row>
    <row r="15" spans="1:105" ht="12" customHeight="1" x14ac:dyDescent="0.25">
      <c r="A15" s="106" t="s">
        <v>122</v>
      </c>
      <c r="B15" s="112"/>
      <c r="C15" s="112" t="str">
        <f>IF(RES_hhdet_in_tes!C15=0,"",RES_hhdet_in_tes!C15/RES_hhdet_in_fec!C15)</f>
        <v/>
      </c>
      <c r="D15" s="112" t="str">
        <f>IF(RES_hhdet_in_tes!D15=0,"",RES_hhdet_in_tes!D15/RES_hhdet_in_fec!D15)</f>
        <v/>
      </c>
      <c r="E15" s="112" t="str">
        <f>IF(RES_hhdet_in_tes!E15=0,"",RES_hhdet_in_tes!E15/RES_hhdet_in_fec!E15)</f>
        <v/>
      </c>
      <c r="F15" s="112" t="str">
        <f>IF(RES_hhdet_in_tes!F15=0,"",RES_hhdet_in_tes!F15/RES_hhdet_in_fec!F15)</f>
        <v/>
      </c>
      <c r="G15" s="112" t="str">
        <f>IF(RES_hhdet_in_tes!G15=0,"",RES_hhdet_in_tes!G15/RES_hhdet_in_fec!G15)</f>
        <v/>
      </c>
      <c r="H15" s="112" t="str">
        <f>IF(RES_hhdet_in_tes!H15=0,"",RES_hhdet_in_tes!H15/RES_hhdet_in_fec!H15)</f>
        <v/>
      </c>
      <c r="I15" s="112" t="str">
        <f>IF(RES_hhdet_in_tes!I15=0,"",RES_hhdet_in_tes!I15/RES_hhdet_in_fec!I15)</f>
        <v/>
      </c>
      <c r="J15" s="112" t="str">
        <f>IF(RES_hhdet_in_tes!J15=0,"",RES_hhdet_in_tes!J15/RES_hhdet_in_fec!J15)</f>
        <v/>
      </c>
      <c r="K15" s="112" t="str">
        <f>IF(RES_hhdet_in_tes!K15=0,"",RES_hhdet_in_tes!K15/RES_hhdet_in_fec!K15)</f>
        <v/>
      </c>
      <c r="L15" s="112" t="str">
        <f>IF(RES_hhdet_in_tes!L15=0,"",RES_hhdet_in_tes!L15/RES_hhdet_in_fec!L15)</f>
        <v/>
      </c>
      <c r="M15" s="112" t="str">
        <f>IF(RES_hhdet_in_tes!M15=0,"",RES_hhdet_in_tes!M15/RES_hhdet_in_fec!M15)</f>
        <v/>
      </c>
      <c r="N15" s="112" t="str">
        <f>IF(RES_hhdet_in_tes!N15=0,"",RES_hhdet_in_tes!N15/RES_hhdet_in_fec!N15)</f>
        <v/>
      </c>
      <c r="O15" s="112" t="str">
        <f>IF(RES_hhdet_in_tes!O15=0,"",RES_hhdet_in_tes!O15/RES_hhdet_in_fec!O15)</f>
        <v/>
      </c>
      <c r="P15" s="112" t="str">
        <f>IF(RES_hhdet_in_tes!P15=0,"",RES_hhdet_in_tes!P15/RES_hhdet_in_fec!P15)</f>
        <v/>
      </c>
      <c r="Q15" s="112" t="str">
        <f>IF(RES_hhdet_in_tes!Q15=0,"",RES_hhdet_in_tes!Q15/RES_hhdet_in_fec!Q15)</f>
        <v/>
      </c>
      <c r="R15" s="112" t="str">
        <f>IF(RES_hhdet_in_tes!R15=0,"",RES_hhdet_in_tes!R15/RES_hhdet_in_fec!R15)</f>
        <v/>
      </c>
      <c r="S15" s="112" t="str">
        <f>IF(RES_hhdet_in_tes!S15=0,"",RES_hhdet_in_tes!S15/RES_hhdet_in_fec!S15)</f>
        <v/>
      </c>
      <c r="T15" s="112" t="str">
        <f>IF(RES_hhdet_in_tes!T15=0,"",RES_hhdet_in_tes!T15/RES_hhdet_in_fec!T15)</f>
        <v/>
      </c>
      <c r="U15" s="112" t="str">
        <f>IF(RES_hhdet_in_tes!U15=0,"",RES_hhdet_in_tes!U15/RES_hhdet_in_fec!U15)</f>
        <v/>
      </c>
      <c r="V15" s="112" t="str">
        <f>IF(RES_hhdet_in_tes!V15=0,"",RES_hhdet_in_tes!V15/RES_hhdet_in_fec!V15)</f>
        <v/>
      </c>
      <c r="W15" s="112" t="str">
        <f>IF(RES_hhdet_in_tes!W15=0,"",RES_hhdet_in_tes!W15/RES_hhdet_in_fec!W15)</f>
        <v/>
      </c>
      <c r="DA15" s="131" t="s">
        <v>3599</v>
      </c>
    </row>
    <row r="16" spans="1:105" ht="12" customHeight="1" x14ac:dyDescent="0.25">
      <c r="A16" s="107" t="s">
        <v>121</v>
      </c>
      <c r="B16" s="113"/>
      <c r="C16" s="113" t="str">
        <f>IF(RES_hhdet_in_tes!C16=0,"",RES_hhdet_in_tes!C16/RES_hhdet_in_fec!C16)</f>
        <v/>
      </c>
      <c r="D16" s="113" t="str">
        <f>IF(RES_hhdet_in_tes!D16=0,"",RES_hhdet_in_tes!D16/RES_hhdet_in_fec!D16)</f>
        <v/>
      </c>
      <c r="E16" s="113" t="str">
        <f>IF(RES_hhdet_in_tes!E16=0,"",RES_hhdet_in_tes!E16/RES_hhdet_in_fec!E16)</f>
        <v/>
      </c>
      <c r="F16" s="113" t="str">
        <f>IF(RES_hhdet_in_tes!F16=0,"",RES_hhdet_in_tes!F16/RES_hhdet_in_fec!F16)</f>
        <v/>
      </c>
      <c r="G16" s="113" t="str">
        <f>IF(RES_hhdet_in_tes!G16=0,"",RES_hhdet_in_tes!G16/RES_hhdet_in_fec!G16)</f>
        <v/>
      </c>
      <c r="H16" s="113" t="str">
        <f>IF(RES_hhdet_in_tes!H16=0,"",RES_hhdet_in_tes!H16/RES_hhdet_in_fec!H16)</f>
        <v/>
      </c>
      <c r="I16" s="113" t="str">
        <f>IF(RES_hhdet_in_tes!I16=0,"",RES_hhdet_in_tes!I16/RES_hhdet_in_fec!I16)</f>
        <v/>
      </c>
      <c r="J16" s="113" t="str">
        <f>IF(RES_hhdet_in_tes!J16=0,"",RES_hhdet_in_tes!J16/RES_hhdet_in_fec!J16)</f>
        <v/>
      </c>
      <c r="K16" s="113" t="str">
        <f>IF(RES_hhdet_in_tes!K16=0,"",RES_hhdet_in_tes!K16/RES_hhdet_in_fec!K16)</f>
        <v/>
      </c>
      <c r="L16" s="113" t="str">
        <f>IF(RES_hhdet_in_tes!L16=0,"",RES_hhdet_in_tes!L16/RES_hhdet_in_fec!L16)</f>
        <v/>
      </c>
      <c r="M16" s="113" t="str">
        <f>IF(RES_hhdet_in_tes!M16=0,"",RES_hhdet_in_tes!M16/RES_hhdet_in_fec!M16)</f>
        <v/>
      </c>
      <c r="N16" s="113" t="str">
        <f>IF(RES_hhdet_in_tes!N16=0,"",RES_hhdet_in_tes!N16/RES_hhdet_in_fec!N16)</f>
        <v/>
      </c>
      <c r="O16" s="113" t="str">
        <f>IF(RES_hhdet_in_tes!O16=0,"",RES_hhdet_in_tes!O16/RES_hhdet_in_fec!O16)</f>
        <v/>
      </c>
      <c r="P16" s="113" t="str">
        <f>IF(RES_hhdet_in_tes!P16=0,"",RES_hhdet_in_tes!P16/RES_hhdet_in_fec!P16)</f>
        <v/>
      </c>
      <c r="Q16" s="113" t="str">
        <f>IF(RES_hhdet_in_tes!Q16=0,"",RES_hhdet_in_tes!Q16/RES_hhdet_in_fec!Q16)</f>
        <v/>
      </c>
      <c r="R16" s="113" t="str">
        <f>IF(RES_hhdet_in_tes!R16=0,"",RES_hhdet_in_tes!R16/RES_hhdet_in_fec!R16)</f>
        <v/>
      </c>
      <c r="S16" s="113" t="str">
        <f>IF(RES_hhdet_in_tes!S16=0,"",RES_hhdet_in_tes!S16/RES_hhdet_in_fec!S16)</f>
        <v/>
      </c>
      <c r="T16" s="113" t="str">
        <f>IF(RES_hhdet_in_tes!T16=0,"",RES_hhdet_in_tes!T16/RES_hhdet_in_fec!T16)</f>
        <v/>
      </c>
      <c r="U16" s="113" t="str">
        <f>IF(RES_hhdet_in_tes!U16=0,"",RES_hhdet_in_tes!U16/RES_hhdet_in_fec!U16)</f>
        <v/>
      </c>
      <c r="V16" s="113" t="str">
        <f>IF(RES_hhdet_in_tes!V16=0,"",RES_hhdet_in_tes!V16/RES_hhdet_in_fec!V16)</f>
        <v/>
      </c>
      <c r="W16" s="113" t="str">
        <f>IF(RES_hhdet_in_tes!W16=0,"",RES_hhdet_in_tes!W16/RES_hhdet_in_fec!W16)</f>
        <v/>
      </c>
      <c r="DA16" s="132" t="s">
        <v>3600</v>
      </c>
    </row>
    <row r="17" spans="1:105" ht="12" customHeight="1" x14ac:dyDescent="0.25">
      <c r="A17" s="108" t="s">
        <v>53</v>
      </c>
      <c r="B17" s="111"/>
      <c r="C17" s="111" t="str">
        <f>IF(RES_hhdet_in_tes!C17=0,"",RES_hhdet_in_tes!C17/RES_hhdet_in_fec!C17)</f>
        <v/>
      </c>
      <c r="D17" s="111" t="str">
        <f>IF(RES_hhdet_in_tes!D17=0,"",RES_hhdet_in_tes!D17/RES_hhdet_in_fec!D17)</f>
        <v/>
      </c>
      <c r="E17" s="111" t="str">
        <f>IF(RES_hhdet_in_tes!E17=0,"",RES_hhdet_in_tes!E17/RES_hhdet_in_fec!E17)</f>
        <v/>
      </c>
      <c r="F17" s="111" t="str">
        <f>IF(RES_hhdet_in_tes!F17=0,"",RES_hhdet_in_tes!F17/RES_hhdet_in_fec!F17)</f>
        <v/>
      </c>
      <c r="G17" s="111" t="str">
        <f>IF(RES_hhdet_in_tes!G17=0,"",RES_hhdet_in_tes!G17/RES_hhdet_in_fec!G17)</f>
        <v/>
      </c>
      <c r="H17" s="111" t="str">
        <f>IF(RES_hhdet_in_tes!H17=0,"",RES_hhdet_in_tes!H17/RES_hhdet_in_fec!H17)</f>
        <v/>
      </c>
      <c r="I17" s="111" t="str">
        <f>IF(RES_hhdet_in_tes!I17=0,"",RES_hhdet_in_tes!I17/RES_hhdet_in_fec!I17)</f>
        <v/>
      </c>
      <c r="J17" s="111" t="str">
        <f>IF(RES_hhdet_in_tes!J17=0,"",RES_hhdet_in_tes!J17/RES_hhdet_in_fec!J17)</f>
        <v/>
      </c>
      <c r="K17" s="111" t="str">
        <f>IF(RES_hhdet_in_tes!K17=0,"",RES_hhdet_in_tes!K17/RES_hhdet_in_fec!K17)</f>
        <v/>
      </c>
      <c r="L17" s="111" t="str">
        <f>IF(RES_hhdet_in_tes!L17=0,"",RES_hhdet_in_tes!L17/RES_hhdet_in_fec!L17)</f>
        <v/>
      </c>
      <c r="M17" s="111" t="str">
        <f>IF(RES_hhdet_in_tes!M17=0,"",RES_hhdet_in_tes!M17/RES_hhdet_in_fec!M17)</f>
        <v/>
      </c>
      <c r="N17" s="111" t="str">
        <f>IF(RES_hhdet_in_tes!N17=0,"",RES_hhdet_in_tes!N17/RES_hhdet_in_fec!N17)</f>
        <v/>
      </c>
      <c r="O17" s="111" t="str">
        <f>IF(RES_hhdet_in_tes!O17=0,"",RES_hhdet_in_tes!O17/RES_hhdet_in_fec!O17)</f>
        <v/>
      </c>
      <c r="P17" s="111" t="str">
        <f>IF(RES_hhdet_in_tes!P17=0,"",RES_hhdet_in_tes!P17/RES_hhdet_in_fec!P17)</f>
        <v/>
      </c>
      <c r="Q17" s="111" t="str">
        <f>IF(RES_hhdet_in_tes!Q17=0,"",RES_hhdet_in_tes!Q17/RES_hhdet_in_fec!Q17)</f>
        <v/>
      </c>
      <c r="R17" s="111" t="str">
        <f>IF(RES_hhdet_in_tes!R17=0,"",RES_hhdet_in_tes!R17/RES_hhdet_in_fec!R17)</f>
        <v/>
      </c>
      <c r="S17" s="111" t="str">
        <f>IF(RES_hhdet_in_tes!S17=0,"",RES_hhdet_in_tes!S17/RES_hhdet_in_fec!S17)</f>
        <v/>
      </c>
      <c r="T17" s="111" t="str">
        <f>IF(RES_hhdet_in_tes!T17=0,"",RES_hhdet_in_tes!T17/RES_hhdet_in_fec!T17)</f>
        <v/>
      </c>
      <c r="U17" s="111" t="str">
        <f>IF(RES_hhdet_in_tes!U17=0,"",RES_hhdet_in_tes!U17/RES_hhdet_in_fec!U17)</f>
        <v/>
      </c>
      <c r="V17" s="111" t="str">
        <f>IF(RES_hhdet_in_tes!V17=0,"",RES_hhdet_in_tes!V17/RES_hhdet_in_fec!V17)</f>
        <v/>
      </c>
      <c r="W17" s="111" t="str">
        <f>IF(RES_hhdet_in_tes!W17=0,"",RES_hhdet_in_tes!W17/RES_hhdet_in_fec!W17)</f>
        <v/>
      </c>
      <c r="DA17" s="63" t="s">
        <v>3601</v>
      </c>
    </row>
    <row r="18" spans="1:105" ht="12" customHeight="1" x14ac:dyDescent="0.25">
      <c r="A18" s="108" t="s">
        <v>52</v>
      </c>
      <c r="B18" s="111"/>
      <c r="C18" s="111" t="str">
        <f>IF(RES_hhdet_in_tes!C18=0,"",RES_hhdet_in_tes!C18/RES_hhdet_in_fec!C18)</f>
        <v/>
      </c>
      <c r="D18" s="111" t="str">
        <f>IF(RES_hhdet_in_tes!D18=0,"",RES_hhdet_in_tes!D18/RES_hhdet_in_fec!D18)</f>
        <v/>
      </c>
      <c r="E18" s="111" t="str">
        <f>IF(RES_hhdet_in_tes!E18=0,"",RES_hhdet_in_tes!E18/RES_hhdet_in_fec!E18)</f>
        <v/>
      </c>
      <c r="F18" s="111" t="str">
        <f>IF(RES_hhdet_in_tes!F18=0,"",RES_hhdet_in_tes!F18/RES_hhdet_in_fec!F18)</f>
        <v/>
      </c>
      <c r="G18" s="111" t="str">
        <f>IF(RES_hhdet_in_tes!G18=0,"",RES_hhdet_in_tes!G18/RES_hhdet_in_fec!G18)</f>
        <v/>
      </c>
      <c r="H18" s="111" t="str">
        <f>IF(RES_hhdet_in_tes!H18=0,"",RES_hhdet_in_tes!H18/RES_hhdet_in_fec!H18)</f>
        <v/>
      </c>
      <c r="I18" s="111" t="str">
        <f>IF(RES_hhdet_in_tes!I18=0,"",RES_hhdet_in_tes!I18/RES_hhdet_in_fec!I18)</f>
        <v/>
      </c>
      <c r="J18" s="111" t="str">
        <f>IF(RES_hhdet_in_tes!J18=0,"",RES_hhdet_in_tes!J18/RES_hhdet_in_fec!J18)</f>
        <v/>
      </c>
      <c r="K18" s="111" t="str">
        <f>IF(RES_hhdet_in_tes!K18=0,"",RES_hhdet_in_tes!K18/RES_hhdet_in_fec!K18)</f>
        <v/>
      </c>
      <c r="L18" s="111" t="str">
        <f>IF(RES_hhdet_in_tes!L18=0,"",RES_hhdet_in_tes!L18/RES_hhdet_in_fec!L18)</f>
        <v/>
      </c>
      <c r="M18" s="111" t="str">
        <f>IF(RES_hhdet_in_tes!M18=0,"",RES_hhdet_in_tes!M18/RES_hhdet_in_fec!M18)</f>
        <v/>
      </c>
      <c r="N18" s="111" t="str">
        <f>IF(RES_hhdet_in_tes!N18=0,"",RES_hhdet_in_tes!N18/RES_hhdet_in_fec!N18)</f>
        <v/>
      </c>
      <c r="O18" s="111" t="str">
        <f>IF(RES_hhdet_in_tes!O18=0,"",RES_hhdet_in_tes!O18/RES_hhdet_in_fec!O18)</f>
        <v/>
      </c>
      <c r="P18" s="111" t="str">
        <f>IF(RES_hhdet_in_tes!P18=0,"",RES_hhdet_in_tes!P18/RES_hhdet_in_fec!P18)</f>
        <v/>
      </c>
      <c r="Q18" s="111" t="str">
        <f>IF(RES_hhdet_in_tes!Q18=0,"",RES_hhdet_in_tes!Q18/RES_hhdet_in_fec!Q18)</f>
        <v/>
      </c>
      <c r="R18" s="111" t="str">
        <f>IF(RES_hhdet_in_tes!R18=0,"",RES_hhdet_in_tes!R18/RES_hhdet_in_fec!R18)</f>
        <v/>
      </c>
      <c r="S18" s="111" t="str">
        <f>IF(RES_hhdet_in_tes!S18=0,"",RES_hhdet_in_tes!S18/RES_hhdet_in_fec!S18)</f>
        <v/>
      </c>
      <c r="T18" s="111" t="str">
        <f>IF(RES_hhdet_in_tes!T18=0,"",RES_hhdet_in_tes!T18/RES_hhdet_in_fec!T18)</f>
        <v/>
      </c>
      <c r="U18" s="111" t="str">
        <f>IF(RES_hhdet_in_tes!U18=0,"",RES_hhdet_in_tes!U18/RES_hhdet_in_fec!U18)</f>
        <v/>
      </c>
      <c r="V18" s="111" t="str">
        <f>IF(RES_hhdet_in_tes!V18=0,"",RES_hhdet_in_tes!V18/RES_hhdet_in_fec!V18)</f>
        <v/>
      </c>
      <c r="W18" s="111" t="str">
        <f>IF(RES_hhdet_in_tes!W18=0,"",RES_hhdet_in_tes!W18/RES_hhdet_in_fec!W18)</f>
        <v/>
      </c>
      <c r="DA18" s="63" t="s">
        <v>3602</v>
      </c>
    </row>
    <row r="19" spans="1:105" ht="12" customHeight="1" x14ac:dyDescent="0.25">
      <c r="A19" s="121" t="s">
        <v>54</v>
      </c>
      <c r="B19" s="124"/>
      <c r="C19" s="124" t="str">
        <f>IF(RES_hhdet_in_tes!C19=0,"",RES_hhdet_in_tes!C19/RES_hhdet_in_fec!C19)</f>
        <v/>
      </c>
      <c r="D19" s="124" t="str">
        <f>IF(RES_hhdet_in_tes!D19=0,"",RES_hhdet_in_tes!D19/RES_hhdet_in_fec!D19)</f>
        <v/>
      </c>
      <c r="E19" s="124" t="str">
        <f>IF(RES_hhdet_in_tes!E19=0,"",RES_hhdet_in_tes!E19/RES_hhdet_in_fec!E19)</f>
        <v/>
      </c>
      <c r="F19" s="124" t="str">
        <f>IF(RES_hhdet_in_tes!F19=0,"",RES_hhdet_in_tes!F19/RES_hhdet_in_fec!F19)</f>
        <v/>
      </c>
      <c r="G19" s="124" t="str">
        <f>IF(RES_hhdet_in_tes!G19=0,"",RES_hhdet_in_tes!G19/RES_hhdet_in_fec!G19)</f>
        <v/>
      </c>
      <c r="H19" s="124" t="str">
        <f>IF(RES_hhdet_in_tes!H19=0,"",RES_hhdet_in_tes!H19/RES_hhdet_in_fec!H19)</f>
        <v/>
      </c>
      <c r="I19" s="124" t="str">
        <f>IF(RES_hhdet_in_tes!I19=0,"",RES_hhdet_in_tes!I19/RES_hhdet_in_fec!I19)</f>
        <v/>
      </c>
      <c r="J19" s="124" t="str">
        <f>IF(RES_hhdet_in_tes!J19=0,"",RES_hhdet_in_tes!J19/RES_hhdet_in_fec!J19)</f>
        <v/>
      </c>
      <c r="K19" s="124" t="str">
        <f>IF(RES_hhdet_in_tes!K19=0,"",RES_hhdet_in_tes!K19/RES_hhdet_in_fec!K19)</f>
        <v/>
      </c>
      <c r="L19" s="124" t="str">
        <f>IF(RES_hhdet_in_tes!L19=0,"",RES_hhdet_in_tes!L19/RES_hhdet_in_fec!L19)</f>
        <v/>
      </c>
      <c r="M19" s="124" t="str">
        <f>IF(RES_hhdet_in_tes!M19=0,"",RES_hhdet_in_tes!M19/RES_hhdet_in_fec!M19)</f>
        <v/>
      </c>
      <c r="N19" s="124" t="str">
        <f>IF(RES_hhdet_in_tes!N19=0,"",RES_hhdet_in_tes!N19/RES_hhdet_in_fec!N19)</f>
        <v/>
      </c>
      <c r="O19" s="124" t="str">
        <f>IF(RES_hhdet_in_tes!O19=0,"",RES_hhdet_in_tes!O19/RES_hhdet_in_fec!O19)</f>
        <v/>
      </c>
      <c r="P19" s="124" t="str">
        <f>IF(RES_hhdet_in_tes!P19=0,"",RES_hhdet_in_tes!P19/RES_hhdet_in_fec!P19)</f>
        <v/>
      </c>
      <c r="Q19" s="124" t="str">
        <f>IF(RES_hhdet_in_tes!Q19=0,"",RES_hhdet_in_tes!Q19/RES_hhdet_in_fec!Q19)</f>
        <v/>
      </c>
      <c r="R19" s="124" t="str">
        <f>IF(RES_hhdet_in_tes!R19=0,"",RES_hhdet_in_tes!R19/RES_hhdet_in_fec!R19)</f>
        <v/>
      </c>
      <c r="S19" s="124" t="str">
        <f>IF(RES_hhdet_in_tes!S19=0,"",RES_hhdet_in_tes!S19/RES_hhdet_in_fec!S19)</f>
        <v/>
      </c>
      <c r="T19" s="124" t="str">
        <f>IF(RES_hhdet_in_tes!T19=0,"",RES_hhdet_in_tes!T19/RES_hhdet_in_fec!T19)</f>
        <v/>
      </c>
      <c r="U19" s="124" t="str">
        <f>IF(RES_hhdet_in_tes!U19=0,"",RES_hhdet_in_tes!U19/RES_hhdet_in_fec!U19)</f>
        <v/>
      </c>
      <c r="V19" s="124" t="str">
        <f>IF(RES_hhdet_in_tes!V19=0,"",RES_hhdet_in_tes!V19/RES_hhdet_in_fec!V19)</f>
        <v/>
      </c>
      <c r="W19" s="124" t="str">
        <f>IF(RES_hhdet_in_tes!W19=0,"",RES_hhdet_in_tes!W19/RES_hhdet_in_fec!W19)</f>
        <v/>
      </c>
      <c r="DA19" s="130" t="s">
        <v>3603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 t="str">
        <f>IF(RES_hhdet_in_tes!D20=0,"",RES_hhdet_in_tes!D20/RES_hhdet_in_fec!D20)</f>
        <v/>
      </c>
      <c r="E20" s="111" t="str">
        <f>IF(RES_hhdet_in_tes!E20=0,"",RES_hhdet_in_tes!E20/RES_hhdet_in_fec!E20)</f>
        <v/>
      </c>
      <c r="F20" s="111" t="str">
        <f>IF(RES_hhdet_in_tes!F20=0,"",RES_hhdet_in_tes!F20/RES_hhdet_in_fec!F20)</f>
        <v/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 t="str">
        <f>IF(RES_hhdet_in_tes!J20=0,"",RES_hhdet_in_tes!J20/RES_hhdet_in_fec!J20)</f>
        <v/>
      </c>
      <c r="K20" s="111" t="str">
        <f>IF(RES_hhdet_in_tes!K20=0,"",RES_hhdet_in_tes!K20/RES_hhdet_in_fec!K20)</f>
        <v/>
      </c>
      <c r="L20" s="111" t="str">
        <f>IF(RES_hhdet_in_tes!L20=0,"",RES_hhdet_in_tes!L20/RES_hhdet_in_fec!L20)</f>
        <v/>
      </c>
      <c r="M20" s="111" t="str">
        <f>IF(RES_hhdet_in_tes!M20=0,"",RES_hhdet_in_tes!M20/RES_hhdet_in_fec!M20)</f>
        <v/>
      </c>
      <c r="N20" s="111" t="str">
        <f>IF(RES_hhdet_in_tes!N20=0,"",RES_hhdet_in_tes!N20/RES_hhdet_in_fec!N20)</f>
        <v/>
      </c>
      <c r="O20" s="111" t="str">
        <f>IF(RES_hhdet_in_tes!O20=0,"",RES_hhdet_in_tes!O20/RES_hhdet_in_fec!O20)</f>
        <v/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DA20" s="63" t="s">
        <v>3604</v>
      </c>
    </row>
    <row r="21" spans="1:105" ht="12" customHeight="1" x14ac:dyDescent="0.25">
      <c r="A21" s="97" t="s">
        <v>50</v>
      </c>
      <c r="B21" s="111"/>
      <c r="C21" s="111" t="str">
        <f>IF(RES_hhdet_in_tes!C21=0,"",RES_hhdet_in_tes!C21/RES_hhdet_in_fec!C21)</f>
        <v/>
      </c>
      <c r="D21" s="111" t="str">
        <f>IF(RES_hhdet_in_tes!D21=0,"",RES_hhdet_in_tes!D21/RES_hhdet_in_fec!D21)</f>
        <v/>
      </c>
      <c r="E21" s="111" t="str">
        <f>IF(RES_hhdet_in_tes!E21=0,"",RES_hhdet_in_tes!E21/RES_hhdet_in_fec!E21)</f>
        <v/>
      </c>
      <c r="F21" s="111" t="str">
        <f>IF(RES_hhdet_in_tes!F21=0,"",RES_hhdet_in_tes!F21/RES_hhdet_in_fec!F21)</f>
        <v/>
      </c>
      <c r="G21" s="111" t="str">
        <f>IF(RES_hhdet_in_tes!G21=0,"",RES_hhdet_in_tes!G21/RES_hhdet_in_fec!G21)</f>
        <v/>
      </c>
      <c r="H21" s="111" t="str">
        <f>IF(RES_hhdet_in_tes!H21=0,"",RES_hhdet_in_tes!H21/RES_hhdet_in_fec!H21)</f>
        <v/>
      </c>
      <c r="I21" s="111" t="str">
        <f>IF(RES_hhdet_in_tes!I21=0,"",RES_hhdet_in_tes!I21/RES_hhdet_in_fec!I21)</f>
        <v/>
      </c>
      <c r="J21" s="111" t="str">
        <f>IF(RES_hhdet_in_tes!J21=0,"",RES_hhdet_in_tes!J21/RES_hhdet_in_fec!J21)</f>
        <v/>
      </c>
      <c r="K21" s="111" t="str">
        <f>IF(RES_hhdet_in_tes!K21=0,"",RES_hhdet_in_tes!K21/RES_hhdet_in_fec!K21)</f>
        <v/>
      </c>
      <c r="L21" s="111" t="str">
        <f>IF(RES_hhdet_in_tes!L21=0,"",RES_hhdet_in_tes!L21/RES_hhdet_in_fec!L21)</f>
        <v/>
      </c>
      <c r="M21" s="111" t="str">
        <f>IF(RES_hhdet_in_tes!M21=0,"",RES_hhdet_in_tes!M21/RES_hhdet_in_fec!M21)</f>
        <v/>
      </c>
      <c r="N21" s="111" t="str">
        <f>IF(RES_hhdet_in_tes!N21=0,"",RES_hhdet_in_tes!N21/RES_hhdet_in_fec!N21)</f>
        <v/>
      </c>
      <c r="O21" s="111" t="str">
        <f>IF(RES_hhdet_in_tes!O21=0,"",RES_hhdet_in_tes!O21/RES_hhdet_in_fec!O21)</f>
        <v/>
      </c>
      <c r="P21" s="111" t="str">
        <f>IF(RES_hhdet_in_tes!P21=0,"",RES_hhdet_in_tes!P21/RES_hhdet_in_fec!P21)</f>
        <v/>
      </c>
      <c r="Q21" s="111" t="str">
        <f>IF(RES_hhdet_in_tes!Q21=0,"",RES_hhdet_in_tes!Q21/RES_hhdet_in_fec!Q21)</f>
        <v/>
      </c>
      <c r="R21" s="111" t="str">
        <f>IF(RES_hhdet_in_tes!R21=0,"",RES_hhdet_in_tes!R21/RES_hhdet_in_fec!R21)</f>
        <v/>
      </c>
      <c r="S21" s="111" t="str">
        <f>IF(RES_hhdet_in_tes!S21=0,"",RES_hhdet_in_tes!S21/RES_hhdet_in_fec!S21)</f>
        <v/>
      </c>
      <c r="T21" s="111" t="str">
        <f>IF(RES_hhdet_in_tes!T21=0,"",RES_hhdet_in_tes!T21/RES_hhdet_in_fec!T21)</f>
        <v/>
      </c>
      <c r="U21" s="111" t="str">
        <f>IF(RES_hhdet_in_tes!U21=0,"",RES_hhdet_in_tes!U21/RES_hhdet_in_fec!U21)</f>
        <v/>
      </c>
      <c r="V21" s="111" t="str">
        <f>IF(RES_hhdet_in_tes!V21=0,"",RES_hhdet_in_tes!V21/RES_hhdet_in_fec!V21)</f>
        <v/>
      </c>
      <c r="W21" s="111" t="str">
        <f>IF(RES_hhdet_in_tes!W21=0,"",RES_hhdet_in_tes!W21/RES_hhdet_in_fec!W21)</f>
        <v/>
      </c>
      <c r="DA21" s="63" t="s">
        <v>3605</v>
      </c>
    </row>
    <row r="22" spans="1:105" ht="12" customHeight="1" x14ac:dyDescent="0.25">
      <c r="A22" s="109" t="s">
        <v>120</v>
      </c>
      <c r="B22" s="45"/>
      <c r="C22" s="45" t="str">
        <f>IF(RES_hhdet_in_tes!C22=0,"",RES_hhdet_in_tes!C22/RES_hhdet_in_fec!C22)</f>
        <v/>
      </c>
      <c r="D22" s="45" t="str">
        <f>IF(RES_hhdet_in_tes!D22=0,"",RES_hhdet_in_tes!D22/RES_hhdet_in_fec!D22)</f>
        <v/>
      </c>
      <c r="E22" s="45" t="str">
        <f>IF(RES_hhdet_in_tes!E22=0,"",RES_hhdet_in_tes!E22/RES_hhdet_in_fec!E22)</f>
        <v/>
      </c>
      <c r="F22" s="45" t="str">
        <f>IF(RES_hhdet_in_tes!F22=0,"",RES_hhdet_in_tes!F22/RES_hhdet_in_fec!F22)</f>
        <v/>
      </c>
      <c r="G22" s="45" t="str">
        <f>IF(RES_hhdet_in_tes!G22=0,"",RES_hhdet_in_tes!G22/RES_hhdet_in_fec!G22)</f>
        <v/>
      </c>
      <c r="H22" s="45" t="str">
        <f>IF(RES_hhdet_in_tes!H22=0,"",RES_hhdet_in_tes!H22/RES_hhdet_in_fec!H22)</f>
        <v/>
      </c>
      <c r="I22" s="45" t="str">
        <f>IF(RES_hhdet_in_tes!I22=0,"",RES_hhdet_in_tes!I22/RES_hhdet_in_fec!I22)</f>
        <v/>
      </c>
      <c r="J22" s="45" t="str">
        <f>IF(RES_hhdet_in_tes!J22=0,"",RES_hhdet_in_tes!J22/RES_hhdet_in_fec!J22)</f>
        <v/>
      </c>
      <c r="K22" s="45" t="str">
        <f>IF(RES_hhdet_in_tes!K22=0,"",RES_hhdet_in_tes!K22/RES_hhdet_in_fec!K22)</f>
        <v/>
      </c>
      <c r="L22" s="45" t="str">
        <f>IF(RES_hhdet_in_tes!L22=0,"",RES_hhdet_in_tes!L22/RES_hhdet_in_fec!L22)</f>
        <v/>
      </c>
      <c r="M22" s="45" t="str">
        <f>IF(RES_hhdet_in_tes!M22=0,"",RES_hhdet_in_tes!M22/RES_hhdet_in_fec!M22)</f>
        <v/>
      </c>
      <c r="N22" s="45" t="str">
        <f>IF(RES_hhdet_in_tes!N22=0,"",RES_hhdet_in_tes!N22/RES_hhdet_in_fec!N22)</f>
        <v/>
      </c>
      <c r="O22" s="45" t="str">
        <f>IF(RES_hhdet_in_tes!O22=0,"",RES_hhdet_in_tes!O22/RES_hhdet_in_fec!O22)</f>
        <v/>
      </c>
      <c r="P22" s="45" t="str">
        <f>IF(RES_hhdet_in_tes!P22=0,"",RES_hhdet_in_tes!P22/RES_hhdet_in_fec!P22)</f>
        <v/>
      </c>
      <c r="Q22" s="45" t="str">
        <f>IF(RES_hhdet_in_tes!Q22=0,"",RES_hhdet_in_tes!Q22/RES_hhdet_in_fec!Q22)</f>
        <v/>
      </c>
      <c r="R22" s="45" t="str">
        <f>IF(RES_hhdet_in_tes!R22=0,"",RES_hhdet_in_tes!R22/RES_hhdet_in_fec!R22)</f>
        <v/>
      </c>
      <c r="S22" s="45" t="str">
        <f>IF(RES_hhdet_in_tes!S22=0,"",RES_hhdet_in_tes!S22/RES_hhdet_in_fec!S22)</f>
        <v/>
      </c>
      <c r="T22" s="45" t="str">
        <f>IF(RES_hhdet_in_tes!T22=0,"",RES_hhdet_in_tes!T22/RES_hhdet_in_fec!T22)</f>
        <v/>
      </c>
      <c r="U22" s="45" t="str">
        <f>IF(RES_hhdet_in_tes!U22=0,"",RES_hhdet_in_tes!U22/RES_hhdet_in_fec!U22)</f>
        <v/>
      </c>
      <c r="V22" s="45" t="str">
        <f>IF(RES_hhdet_in_tes!V22=0,"",RES_hhdet_in_tes!V22/RES_hhdet_in_fec!V22)</f>
        <v/>
      </c>
      <c r="W22" s="45" t="str">
        <f>IF(RES_hhdet_in_tes!W22=0,"",RES_hhdet_in_tes!W22/RES_hhdet_in_fec!W22)</f>
        <v/>
      </c>
      <c r="DA22" s="60" t="s">
        <v>3606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 t="str">
        <f>IF(RES_hhdet_in_tes!C24=0,"",RES_hhdet_in_tes!C24/RES_hhdet_in_fec!C24)</f>
        <v/>
      </c>
      <c r="D24" s="119">
        <f>IF(RES_hhdet_in_tes!D24=0,"",RES_hhdet_in_tes!D24/RES_hhdet_in_fec!D24)</f>
        <v>0.57012116225036646</v>
      </c>
      <c r="E24" s="119">
        <f>IF(RES_hhdet_in_tes!E24=0,"",RES_hhdet_in_tes!E24/RES_hhdet_in_fec!E24)</f>
        <v>0.57520580284651823</v>
      </c>
      <c r="F24" s="119">
        <f>IF(RES_hhdet_in_tes!F24=0,"",RES_hhdet_in_tes!F24/RES_hhdet_in_fec!F24)</f>
        <v>0.58262448116413679</v>
      </c>
      <c r="G24" s="119">
        <f>IF(RES_hhdet_in_tes!G24=0,"",RES_hhdet_in_tes!G24/RES_hhdet_in_fec!G24)</f>
        <v>0.58788251328315855</v>
      </c>
      <c r="H24" s="119">
        <f>IF(RES_hhdet_in_tes!H24=0,"",RES_hhdet_in_tes!H24/RES_hhdet_in_fec!H24)</f>
        <v>0.5948438705358805</v>
      </c>
      <c r="I24" s="119">
        <f>IF(RES_hhdet_in_tes!I24=0,"",RES_hhdet_in_tes!I24/RES_hhdet_in_fec!I24)</f>
        <v>0.60229806450688761</v>
      </c>
      <c r="J24" s="119">
        <f>IF(RES_hhdet_in_tes!J24=0,"",RES_hhdet_in_tes!J24/RES_hhdet_in_fec!J24)</f>
        <v>0.60789227311340577</v>
      </c>
      <c r="K24" s="119">
        <f>IF(RES_hhdet_in_tes!K24=0,"",RES_hhdet_in_tes!K24/RES_hhdet_in_fec!K24)</f>
        <v>0.61459526339633119</v>
      </c>
      <c r="L24" s="119" t="str">
        <f>IF(RES_hhdet_in_tes!L24=0,"",RES_hhdet_in_tes!L24/RES_hhdet_in_fec!L24)</f>
        <v/>
      </c>
      <c r="M24" s="119" t="str">
        <f>IF(RES_hhdet_in_tes!M24=0,"",RES_hhdet_in_tes!M24/RES_hhdet_in_fec!M24)</f>
        <v/>
      </c>
      <c r="N24" s="119">
        <f>IF(RES_hhdet_in_tes!N24=0,"",RES_hhdet_in_tes!N24/RES_hhdet_in_fec!N24)</f>
        <v>0.65516663788831275</v>
      </c>
      <c r="O24" s="119">
        <f>IF(RES_hhdet_in_tes!O24=0,"",RES_hhdet_in_tes!O24/RES_hhdet_in_fec!O24)</f>
        <v>0.68061721456621138</v>
      </c>
      <c r="P24" s="119">
        <f>IF(RES_hhdet_in_tes!P24=0,"",RES_hhdet_in_tes!P24/RES_hhdet_in_fec!P24)</f>
        <v>0.70927218714890139</v>
      </c>
      <c r="Q24" s="119" t="str">
        <f>IF(RES_hhdet_in_tes!Q24=0,"",RES_hhdet_in_tes!Q24/RES_hhdet_in_fec!Q24)</f>
        <v/>
      </c>
      <c r="R24" s="119">
        <f>IF(RES_hhdet_in_tes!R24=0,"",RES_hhdet_in_tes!R24/RES_hhdet_in_fec!R24)</f>
        <v>0.74547120611215067</v>
      </c>
      <c r="S24" s="119">
        <f>IF(RES_hhdet_in_tes!S24=0,"",RES_hhdet_in_tes!S24/RES_hhdet_in_fec!S24)</f>
        <v>0.75523342159036377</v>
      </c>
      <c r="T24" s="119">
        <f>IF(RES_hhdet_in_tes!T24=0,"",RES_hhdet_in_tes!T24/RES_hhdet_in_fec!T24)</f>
        <v>0.76218953077314622</v>
      </c>
      <c r="U24" s="119">
        <f>IF(RES_hhdet_in_tes!U24=0,"",RES_hhdet_in_tes!U24/RES_hhdet_in_fec!U24)</f>
        <v>0.76811759540348057</v>
      </c>
      <c r="V24" s="119">
        <f>IF(RES_hhdet_in_tes!V24=0,"",RES_hhdet_in_tes!V24/RES_hhdet_in_fec!V24)</f>
        <v>0.77371261700395466</v>
      </c>
      <c r="W24" s="119">
        <f>IF(RES_hhdet_in_tes!W24=0,"",RES_hhdet_in_tes!W24/RES_hhdet_in_fec!W24)</f>
        <v>0.77715581719956939</v>
      </c>
      <c r="DA24" s="129" t="s">
        <v>3607</v>
      </c>
    </row>
    <row r="25" spans="1:105" ht="12.95" customHeight="1" x14ac:dyDescent="0.25">
      <c r="A25" s="121" t="s">
        <v>57</v>
      </c>
      <c r="B25" s="124"/>
      <c r="C25" s="124" t="str">
        <f>IF(RES_hhdet_in_tes!C25=0,"",RES_hhdet_in_tes!C25/RES_hhdet_in_fec!C25)</f>
        <v/>
      </c>
      <c r="D25" s="124">
        <f>IF(RES_hhdet_in_tes!D25=0,"",RES_hhdet_in_tes!D25/RES_hhdet_in_fec!D25)</f>
        <v>0.56395522262888542</v>
      </c>
      <c r="E25" s="124">
        <f>IF(RES_hhdet_in_tes!E25=0,"",RES_hhdet_in_tes!E25/RES_hhdet_in_fec!E25)</f>
        <v>0.57008224626253245</v>
      </c>
      <c r="F25" s="124">
        <f>IF(RES_hhdet_in_tes!F25=0,"",RES_hhdet_in_tes!F25/RES_hhdet_in_fec!F25)</f>
        <v>0.57613716594377407</v>
      </c>
      <c r="G25" s="124">
        <f>IF(RES_hhdet_in_tes!G25=0,"",RES_hhdet_in_tes!G25/RES_hhdet_in_fec!G25)</f>
        <v>0.58249191393198141</v>
      </c>
      <c r="H25" s="124">
        <f>IF(RES_hhdet_in_tes!H25=0,"",RES_hhdet_in_tes!H25/RES_hhdet_in_fec!H25)</f>
        <v>0.58889290276853357</v>
      </c>
      <c r="I25" s="124">
        <f>IF(RES_hhdet_in_tes!I25=0,"",RES_hhdet_in_tes!I25/RES_hhdet_in_fec!I25)</f>
        <v>0.59551998613354529</v>
      </c>
      <c r="J25" s="124">
        <f>IF(RES_hhdet_in_tes!J25=0,"",RES_hhdet_in_tes!J25/RES_hhdet_in_fec!J25)</f>
        <v>0.60257371886671485</v>
      </c>
      <c r="K25" s="124">
        <f>IF(RES_hhdet_in_tes!K25=0,"",RES_hhdet_in_tes!K25/RES_hhdet_in_fec!K25)</f>
        <v>0.61016045661809382</v>
      </c>
      <c r="L25" s="124" t="str">
        <f>IF(RES_hhdet_in_tes!L25=0,"",RES_hhdet_in_tes!L25/RES_hhdet_in_fec!L25)</f>
        <v/>
      </c>
      <c r="M25" s="124" t="str">
        <f>IF(RES_hhdet_in_tes!M25=0,"",RES_hhdet_in_tes!M25/RES_hhdet_in_fec!M25)</f>
        <v/>
      </c>
      <c r="N25" s="124">
        <f>IF(RES_hhdet_in_tes!N25=0,"",RES_hhdet_in_tes!N25/RES_hhdet_in_fec!N25)</f>
        <v>0.65081988979591376</v>
      </c>
      <c r="O25" s="124">
        <f>IF(RES_hhdet_in_tes!O25=0,"",RES_hhdet_in_tes!O25/RES_hhdet_in_fec!O25)</f>
        <v>0.67700472853993998</v>
      </c>
      <c r="P25" s="124">
        <f>IF(RES_hhdet_in_tes!P25=0,"",RES_hhdet_in_tes!P25/RES_hhdet_in_fec!P25)</f>
        <v>0.70704382627977513</v>
      </c>
      <c r="Q25" s="124" t="str">
        <f>IF(RES_hhdet_in_tes!Q25=0,"",RES_hhdet_in_tes!Q25/RES_hhdet_in_fec!Q25)</f>
        <v/>
      </c>
      <c r="R25" s="124">
        <f>IF(RES_hhdet_in_tes!R25=0,"",RES_hhdet_in_tes!R25/RES_hhdet_in_fec!R25)</f>
        <v>0.74404083514792951</v>
      </c>
      <c r="S25" s="124">
        <f>IF(RES_hhdet_in_tes!S25=0,"",RES_hhdet_in_tes!S25/RES_hhdet_in_fec!S25)</f>
        <v>0.75267192260934124</v>
      </c>
      <c r="T25" s="124">
        <f>IF(RES_hhdet_in_tes!T25=0,"",RES_hhdet_in_tes!T25/RES_hhdet_in_fec!T25)</f>
        <v>0.75897408575230041</v>
      </c>
      <c r="U25" s="124">
        <f>IF(RES_hhdet_in_tes!U25=0,"",RES_hhdet_in_tes!U25/RES_hhdet_in_fec!U25)</f>
        <v>0.76389647119598048</v>
      </c>
      <c r="V25" s="124">
        <f>IF(RES_hhdet_in_tes!V25=0,"",RES_hhdet_in_tes!V25/RES_hhdet_in_fec!V25)</f>
        <v>0.76817555850580477</v>
      </c>
      <c r="W25" s="124">
        <f>IF(RES_hhdet_in_tes!W25=0,"",RES_hhdet_in_tes!W25/RES_hhdet_in_fec!W25)</f>
        <v>0.77105076097990732</v>
      </c>
      <c r="DA25" s="130" t="s">
        <v>3608</v>
      </c>
    </row>
    <row r="26" spans="1:105" ht="12" customHeight="1" x14ac:dyDescent="0.25">
      <c r="A26" s="97" t="s">
        <v>74</v>
      </c>
      <c r="B26" s="111"/>
      <c r="C26" s="111" t="str">
        <f>IF(RES_hhdet_in_tes!C26=0,"",RES_hhdet_in_tes!C26/RES_hhdet_in_fec!C26)</f>
        <v/>
      </c>
      <c r="D26" s="111">
        <f>IF(RES_hhdet_in_tes!D26=0,"",RES_hhdet_in_tes!D26/RES_hhdet_in_fec!D26)</f>
        <v>0.55837283324658216</v>
      </c>
      <c r="E26" s="111">
        <f>IF(RES_hhdet_in_tes!E26=0,"",RES_hhdet_in_tes!E26/RES_hhdet_in_fec!E26)</f>
        <v>0.56464704614214745</v>
      </c>
      <c r="F26" s="111">
        <f>IF(RES_hhdet_in_tes!F26=0,"",RES_hhdet_in_tes!F26/RES_hhdet_in_fec!F26)</f>
        <v>0.5708899019195216</v>
      </c>
      <c r="G26" s="111">
        <f>IF(RES_hhdet_in_tes!G26=0,"",RES_hhdet_in_tes!G26/RES_hhdet_in_fec!G26)</f>
        <v>0.57731151018477833</v>
      </c>
      <c r="H26" s="111">
        <f>IF(RES_hhdet_in_tes!H26=0,"",RES_hhdet_in_tes!H26/RES_hhdet_in_fec!H26)</f>
        <v>0.58387993403096794</v>
      </c>
      <c r="I26" s="111">
        <f>IF(RES_hhdet_in_tes!I26=0,"",RES_hhdet_in_tes!I26/RES_hhdet_in_fec!I26)</f>
        <v>0.59064066187377207</v>
      </c>
      <c r="J26" s="111">
        <f>IF(RES_hhdet_in_tes!J26=0,"",RES_hhdet_in_tes!J26/RES_hhdet_in_fec!J26)</f>
        <v>0.59779444611626842</v>
      </c>
      <c r="K26" s="111">
        <f>IF(RES_hhdet_in_tes!K26=0,"",RES_hhdet_in_tes!K26/RES_hhdet_in_fec!K26)</f>
        <v>0.6055042164504798</v>
      </c>
      <c r="L26" s="111" t="str">
        <f>IF(RES_hhdet_in_tes!L26=0,"",RES_hhdet_in_tes!L26/RES_hhdet_in_fec!L26)</f>
        <v/>
      </c>
      <c r="M26" s="111" t="str">
        <f>IF(RES_hhdet_in_tes!M26=0,"",RES_hhdet_in_tes!M26/RES_hhdet_in_fec!M26)</f>
        <v/>
      </c>
      <c r="N26" s="111">
        <f>IF(RES_hhdet_in_tes!N26=0,"",RES_hhdet_in_tes!N26/RES_hhdet_in_fec!N26)</f>
        <v>0.64654469688470828</v>
      </c>
      <c r="O26" s="111">
        <f>IF(RES_hhdet_in_tes!O26=0,"",RES_hhdet_in_tes!O26/RES_hhdet_in_fec!O26)</f>
        <v>0.67299250335141625</v>
      </c>
      <c r="P26" s="111">
        <f>IF(RES_hhdet_in_tes!P26=0,"",RES_hhdet_in_tes!P26/RES_hhdet_in_fec!P26)</f>
        <v>0.7032996693083402</v>
      </c>
      <c r="Q26" s="111" t="str">
        <f>IF(RES_hhdet_in_tes!Q26=0,"",RES_hhdet_in_tes!Q26/RES_hhdet_in_fec!Q26)</f>
        <v/>
      </c>
      <c r="R26" s="111">
        <f>IF(RES_hhdet_in_tes!R26=0,"",RES_hhdet_in_tes!R26/RES_hhdet_in_fec!R26)</f>
        <v>0.74062634948581785</v>
      </c>
      <c r="S26" s="111">
        <f>IF(RES_hhdet_in_tes!S26=0,"",RES_hhdet_in_tes!S26/RES_hhdet_in_fec!S26)</f>
        <v>0.74935678515794013</v>
      </c>
      <c r="T26" s="111">
        <f>IF(RES_hhdet_in_tes!T26=0,"",RES_hhdet_in_tes!T26/RES_hhdet_in_fec!T26)</f>
        <v>0.75573581433487258</v>
      </c>
      <c r="U26" s="111">
        <f>IF(RES_hhdet_in_tes!U26=0,"",RES_hhdet_in_tes!U26/RES_hhdet_in_fec!U26)</f>
        <v>0.76071484153790725</v>
      </c>
      <c r="V26" s="111">
        <f>IF(RES_hhdet_in_tes!V26=0,"",RES_hhdet_in_tes!V26/RES_hhdet_in_fec!V26)</f>
        <v>0.76507894736842119</v>
      </c>
      <c r="W26" s="111">
        <f>IF(RES_hhdet_in_tes!W26=0,"",RES_hhdet_in_tes!W26/RES_hhdet_in_fec!W26)</f>
        <v>0.76797059731236961</v>
      </c>
      <c r="DA26" s="63" t="s">
        <v>3609</v>
      </c>
    </row>
    <row r="27" spans="1:105" ht="12" customHeight="1" x14ac:dyDescent="0.25">
      <c r="A27" s="97" t="s">
        <v>53</v>
      </c>
      <c r="B27" s="111"/>
      <c r="C27" s="111" t="str">
        <f>IF(RES_hhdet_in_tes!C27=0,"",RES_hhdet_in_tes!C27/RES_hhdet_in_fec!C27)</f>
        <v/>
      </c>
      <c r="D27" s="111">
        <f>IF(RES_hhdet_in_tes!D27=0,"",RES_hhdet_in_tes!D27/RES_hhdet_in_fec!D27)</f>
        <v>1</v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>
        <f>IF(RES_hhdet_in_tes!G27=0,"",RES_hhdet_in_tes!G27/RES_hhdet_in_fec!G27)</f>
        <v>1</v>
      </c>
      <c r="H27" s="111">
        <f>IF(RES_hhdet_in_tes!H27=0,"",RES_hhdet_in_tes!H27/RES_hhdet_in_fec!H27)</f>
        <v>1</v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 t="str">
        <f>IF(RES_hhdet_in_tes!L27=0,"",RES_hhdet_in_tes!L27/RES_hhdet_in_fec!L27)</f>
        <v/>
      </c>
      <c r="M27" s="111" t="str">
        <f>IF(RES_hhdet_in_tes!M27=0,"",RES_hhdet_in_tes!M27/RES_hhdet_in_fec!M27)</f>
        <v/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 t="str">
        <f>IF(RES_hhdet_in_tes!Q27=0,"",RES_hhdet_in_tes!Q27/RES_hhdet_in_fec!Q27)</f>
        <v/>
      </c>
      <c r="R27" s="111">
        <f>IF(RES_hhdet_in_tes!R27=0,"",RES_hhdet_in_tes!R27/RES_hhdet_in_fec!R27)</f>
        <v>1</v>
      </c>
      <c r="S27" s="111">
        <f>IF(RES_hhdet_in_tes!S27=0,"",RES_hhdet_in_tes!S27/RES_hhdet_in_fec!S27)</f>
        <v>1</v>
      </c>
      <c r="T27" s="111">
        <f>IF(RES_hhdet_in_tes!T27=0,"",RES_hhdet_in_tes!T27/RES_hhdet_in_fec!T27)</f>
        <v>1</v>
      </c>
      <c r="U27" s="111">
        <f>IF(RES_hhdet_in_tes!U27=0,"",RES_hhdet_in_tes!U27/RES_hhdet_in_fec!U27)</f>
        <v>1</v>
      </c>
      <c r="V27" s="111">
        <f>IF(RES_hhdet_in_tes!V27=0,"",RES_hhdet_in_tes!V27/RES_hhdet_in_fec!V27)</f>
        <v>1</v>
      </c>
      <c r="W27" s="111">
        <f>IF(RES_hhdet_in_tes!W27=0,"",RES_hhdet_in_tes!W27/RES_hhdet_in_fec!W27)</f>
        <v>1</v>
      </c>
      <c r="DA27" s="63" t="s">
        <v>3610</v>
      </c>
    </row>
    <row r="28" spans="1:105" ht="12.95" customHeight="1" x14ac:dyDescent="0.25">
      <c r="A28" s="121" t="s">
        <v>92</v>
      </c>
      <c r="B28" s="124"/>
      <c r="C28" s="124" t="str">
        <f>IF(RES_hhdet_in_tes!C28=0,"",RES_hhdet_in_tes!C28/RES_hhdet_in_fec!C28)</f>
        <v/>
      </c>
      <c r="D28" s="124" t="str">
        <f>IF(RES_hhdet_in_tes!D28=0,"",RES_hhdet_in_tes!D28/RES_hhdet_in_fec!D28)</f>
        <v/>
      </c>
      <c r="E28" s="124" t="str">
        <f>IF(RES_hhdet_in_tes!E28=0,"",RES_hhdet_in_tes!E28/RES_hhdet_in_fec!E28)</f>
        <v/>
      </c>
      <c r="F28" s="124" t="str">
        <f>IF(RES_hhdet_in_tes!F28=0,"",RES_hhdet_in_tes!F28/RES_hhdet_in_fec!F28)</f>
        <v/>
      </c>
      <c r="G28" s="124">
        <f>IF(RES_hhdet_in_tes!G28=0,"",RES_hhdet_in_tes!G28/RES_hhdet_in_fec!G28)</f>
        <v>2.8798646089045832</v>
      </c>
      <c r="H28" s="124">
        <f>IF(RES_hhdet_in_tes!H28=0,"",RES_hhdet_in_tes!H28/RES_hhdet_in_fec!H28)</f>
        <v>2.9716137114818704</v>
      </c>
      <c r="I28" s="124" t="str">
        <f>IF(RES_hhdet_in_tes!I28=0,"",RES_hhdet_in_tes!I28/RES_hhdet_in_fec!I28)</f>
        <v/>
      </c>
      <c r="J28" s="124" t="str">
        <f>IF(RES_hhdet_in_tes!J28=0,"",RES_hhdet_in_tes!J28/RES_hhdet_in_fec!J28)</f>
        <v/>
      </c>
      <c r="K28" s="124" t="str">
        <f>IF(RES_hhdet_in_tes!K28=0,"",RES_hhdet_in_tes!K28/RES_hhdet_in_fec!K28)</f>
        <v/>
      </c>
      <c r="L28" s="124" t="str">
        <f>IF(RES_hhdet_in_tes!L28=0,"",RES_hhdet_in_tes!L28/RES_hhdet_in_fec!L28)</f>
        <v/>
      </c>
      <c r="M28" s="124" t="str">
        <f>IF(RES_hhdet_in_tes!M28=0,"",RES_hhdet_in_tes!M28/RES_hhdet_in_fec!M28)</f>
        <v/>
      </c>
      <c r="N28" s="124">
        <f>IF(RES_hhdet_in_tes!N28=0,"",RES_hhdet_in_tes!N28/RES_hhdet_in_fec!N28)</f>
        <v>3.6164191081035031</v>
      </c>
      <c r="O28" s="124">
        <f>IF(RES_hhdet_in_tes!O28=0,"",RES_hhdet_in_tes!O28/RES_hhdet_in_fec!O28)</f>
        <v>3.78752976026199</v>
      </c>
      <c r="P28" s="124">
        <f>IF(RES_hhdet_in_tes!P28=0,"",RES_hhdet_in_tes!P28/RES_hhdet_in_fec!P28)</f>
        <v>3.9730955779865562</v>
      </c>
      <c r="Q28" s="124" t="str">
        <f>IF(RES_hhdet_in_tes!Q28=0,"",RES_hhdet_in_tes!Q28/RES_hhdet_in_fec!Q28)</f>
        <v/>
      </c>
      <c r="R28" s="124" t="str">
        <f>IF(RES_hhdet_in_tes!R28=0,"",RES_hhdet_in_tes!R28/RES_hhdet_in_fec!R28)</f>
        <v/>
      </c>
      <c r="S28" s="124">
        <f>IF(RES_hhdet_in_tes!S28=0,"",RES_hhdet_in_tes!S28/RES_hhdet_in_fec!S28)</f>
        <v>4.3122458700235251</v>
      </c>
      <c r="T28" s="124">
        <f>IF(RES_hhdet_in_tes!T28=0,"",RES_hhdet_in_tes!T28/RES_hhdet_in_fec!T28)</f>
        <v>4.3787813270360196</v>
      </c>
      <c r="U28" s="124">
        <f>IF(RES_hhdet_in_tes!U28=0,"",RES_hhdet_in_tes!U28/RES_hhdet_in_fec!U28)</f>
        <v>4.4393533247249124</v>
      </c>
      <c r="V28" s="124">
        <f>IF(RES_hhdet_in_tes!V28=0,"",RES_hhdet_in_tes!V28/RES_hhdet_in_fec!V28)</f>
        <v>4.5011131024946396</v>
      </c>
      <c r="W28" s="124" t="str">
        <f>IF(RES_hhdet_in_tes!W28=0,"",RES_hhdet_in_tes!W28/RES_hhdet_in_fec!W28)</f>
        <v/>
      </c>
      <c r="DA28" s="130" t="s">
        <v>3611</v>
      </c>
    </row>
    <row r="29" spans="1:105" ht="12" customHeight="1" x14ac:dyDescent="0.25">
      <c r="A29" s="97" t="s">
        <v>53</v>
      </c>
      <c r="B29" s="111"/>
      <c r="C29" s="111" t="str">
        <f>IF(RES_hhdet_in_tes!C29=0,"",RES_hhdet_in_tes!C29/RES_hhdet_in_fec!C29)</f>
        <v/>
      </c>
      <c r="D29" s="111" t="str">
        <f>IF(RES_hhdet_in_tes!D29=0,"",RES_hhdet_in_tes!D29/RES_hhdet_in_fec!D29)</f>
        <v/>
      </c>
      <c r="E29" s="111" t="str">
        <f>IF(RES_hhdet_in_tes!E29=0,"",RES_hhdet_in_tes!E29/RES_hhdet_in_fec!E29)</f>
        <v/>
      </c>
      <c r="F29" s="111" t="str">
        <f>IF(RES_hhdet_in_tes!F29=0,"",RES_hhdet_in_tes!F29/RES_hhdet_in_fec!F29)</f>
        <v/>
      </c>
      <c r="G29" s="111">
        <f>IF(RES_hhdet_in_tes!G29=0,"",RES_hhdet_in_tes!G29/RES_hhdet_in_fec!G29)</f>
        <v>2.8798646089045832</v>
      </c>
      <c r="H29" s="111">
        <f>IF(RES_hhdet_in_tes!H29=0,"",RES_hhdet_in_tes!H29/RES_hhdet_in_fec!H29)</f>
        <v>2.9716137114818704</v>
      </c>
      <c r="I29" s="111" t="str">
        <f>IF(RES_hhdet_in_tes!I29=0,"",RES_hhdet_in_tes!I29/RES_hhdet_in_fec!I29)</f>
        <v/>
      </c>
      <c r="J29" s="111" t="str">
        <f>IF(RES_hhdet_in_tes!J29=0,"",RES_hhdet_in_tes!J29/RES_hhdet_in_fec!J29)</f>
        <v/>
      </c>
      <c r="K29" s="111" t="str">
        <f>IF(RES_hhdet_in_tes!K29=0,"",RES_hhdet_in_tes!K29/RES_hhdet_in_fec!K29)</f>
        <v/>
      </c>
      <c r="L29" s="111" t="str">
        <f>IF(RES_hhdet_in_tes!L29=0,"",RES_hhdet_in_tes!L29/RES_hhdet_in_fec!L29)</f>
        <v/>
      </c>
      <c r="M29" s="111" t="str">
        <f>IF(RES_hhdet_in_tes!M29=0,"",RES_hhdet_in_tes!M29/RES_hhdet_in_fec!M29)</f>
        <v/>
      </c>
      <c r="N29" s="111">
        <f>IF(RES_hhdet_in_tes!N29=0,"",RES_hhdet_in_tes!N29/RES_hhdet_in_fec!N29)</f>
        <v>3.6164191081035031</v>
      </c>
      <c r="O29" s="111">
        <f>IF(RES_hhdet_in_tes!O29=0,"",RES_hhdet_in_tes!O29/RES_hhdet_in_fec!O29)</f>
        <v>3.78752976026199</v>
      </c>
      <c r="P29" s="111">
        <f>IF(RES_hhdet_in_tes!P29=0,"",RES_hhdet_in_tes!P29/RES_hhdet_in_fec!P29)</f>
        <v>3.9730955779865562</v>
      </c>
      <c r="Q29" s="111" t="str">
        <f>IF(RES_hhdet_in_tes!Q29=0,"",RES_hhdet_in_tes!Q29/RES_hhdet_in_fec!Q29)</f>
        <v/>
      </c>
      <c r="R29" s="111" t="str">
        <f>IF(RES_hhdet_in_tes!R29=0,"",RES_hhdet_in_tes!R29/RES_hhdet_in_fec!R29)</f>
        <v/>
      </c>
      <c r="S29" s="111">
        <f>IF(RES_hhdet_in_tes!S29=0,"",RES_hhdet_in_tes!S29/RES_hhdet_in_fec!S29)</f>
        <v>4.3122458700235251</v>
      </c>
      <c r="T29" s="111">
        <f>IF(RES_hhdet_in_tes!T29=0,"",RES_hhdet_in_tes!T29/RES_hhdet_in_fec!T29)</f>
        <v>4.3787813270360196</v>
      </c>
      <c r="U29" s="111">
        <f>IF(RES_hhdet_in_tes!U29=0,"",RES_hhdet_in_tes!U29/RES_hhdet_in_fec!U29)</f>
        <v>4.4393533247249124</v>
      </c>
      <c r="V29" s="111">
        <f>IF(RES_hhdet_in_tes!V29=0,"",RES_hhdet_in_tes!V29/RES_hhdet_in_fec!V29)</f>
        <v>4.5011131024946396</v>
      </c>
      <c r="W29" s="111" t="str">
        <f>IF(RES_hhdet_in_tes!W29=0,"",RES_hhdet_in_tes!W29/RES_hhdet_in_fec!W29)</f>
        <v/>
      </c>
      <c r="DA29" s="63" t="s">
        <v>3612</v>
      </c>
    </row>
    <row r="30" spans="1:105" ht="12" customHeight="1" x14ac:dyDescent="0.25">
      <c r="A30" s="121" t="s">
        <v>55</v>
      </c>
      <c r="B30" s="124"/>
      <c r="C30" s="124" t="str">
        <f>IF(RES_hhdet_in_tes!C30=0,"",RES_hhdet_in_tes!C30/RES_hhdet_in_fec!C30)</f>
        <v/>
      </c>
      <c r="D30" s="124">
        <f>IF(RES_hhdet_in_tes!D30=0,"",RES_hhdet_in_tes!D30/RES_hhdet_in_fec!D30)</f>
        <v>0.64615668051524111</v>
      </c>
      <c r="E30" s="124">
        <f>IF(RES_hhdet_in_tes!E30=0,"",RES_hhdet_in_tes!E30/RES_hhdet_in_fec!E30)</f>
        <v>0.64635200379483426</v>
      </c>
      <c r="F30" s="124">
        <f>IF(RES_hhdet_in_tes!F30=0,"",RES_hhdet_in_tes!F30/RES_hhdet_in_fec!F30)</f>
        <v>0.6471204273651886</v>
      </c>
      <c r="G30" s="124">
        <f>IF(RES_hhdet_in_tes!G30=0,"",RES_hhdet_in_tes!G30/RES_hhdet_in_fec!G30)</f>
        <v>0.65259651503468252</v>
      </c>
      <c r="H30" s="124">
        <f>IF(RES_hhdet_in_tes!H30=0,"",RES_hhdet_in_tes!H30/RES_hhdet_in_fec!H30)</f>
        <v>0.65314123007225389</v>
      </c>
      <c r="I30" s="124">
        <f>IF(RES_hhdet_in_tes!I30=0,"",RES_hhdet_in_tes!I30/RES_hhdet_in_fec!I30)</f>
        <v>0.68767943480198013</v>
      </c>
      <c r="J30" s="124">
        <f>IF(RES_hhdet_in_tes!J30=0,"",RES_hhdet_in_tes!J30/RES_hhdet_in_fec!J30)</f>
        <v>0.6677922644693538</v>
      </c>
      <c r="K30" s="124">
        <f>IF(RES_hhdet_in_tes!K30=0,"",RES_hhdet_in_tes!K30/RES_hhdet_in_fec!K30)</f>
        <v>0.65242251156411568</v>
      </c>
      <c r="L30" s="124" t="str">
        <f>IF(RES_hhdet_in_tes!L30=0,"",RES_hhdet_in_tes!L30/RES_hhdet_in_fec!L30)</f>
        <v/>
      </c>
      <c r="M30" s="124" t="str">
        <f>IF(RES_hhdet_in_tes!M30=0,"",RES_hhdet_in_tes!M30/RES_hhdet_in_fec!M30)</f>
        <v/>
      </c>
      <c r="N30" s="124">
        <f>IF(RES_hhdet_in_tes!N30=0,"",RES_hhdet_in_tes!N30/RES_hhdet_in_fec!N30)</f>
        <v>0.68405715851965831</v>
      </c>
      <c r="O30" s="124">
        <f>IF(RES_hhdet_in_tes!O30=0,"",RES_hhdet_in_tes!O30/RES_hhdet_in_fec!O30)</f>
        <v>0.69688183855918828</v>
      </c>
      <c r="P30" s="124">
        <f>IF(RES_hhdet_in_tes!P30=0,"",RES_hhdet_in_tes!P30/RES_hhdet_in_fec!P30)</f>
        <v>0.71875352770026912</v>
      </c>
      <c r="Q30" s="124" t="str">
        <f>IF(RES_hhdet_in_tes!Q30=0,"",RES_hhdet_in_tes!Q30/RES_hhdet_in_fec!Q30)</f>
        <v/>
      </c>
      <c r="R30" s="124">
        <f>IF(RES_hhdet_in_tes!R30=0,"",RES_hhdet_in_tes!R30/RES_hhdet_in_fec!R30)</f>
        <v>0.74292502919286418</v>
      </c>
      <c r="S30" s="124">
        <f>IF(RES_hhdet_in_tes!S30=0,"",RES_hhdet_in_tes!S30/RES_hhdet_in_fec!S30)</f>
        <v>0.75598393200443503</v>
      </c>
      <c r="T30" s="124">
        <f>IF(RES_hhdet_in_tes!T30=0,"",RES_hhdet_in_tes!T30/RES_hhdet_in_fec!T30)</f>
        <v>0.76809364699647553</v>
      </c>
      <c r="U30" s="124">
        <f>IF(RES_hhdet_in_tes!U30=0,"",RES_hhdet_in_tes!U30/RES_hhdet_in_fec!U30)</f>
        <v>0.77968597715349697</v>
      </c>
      <c r="V30" s="124">
        <f>IF(RES_hhdet_in_tes!V30=0,"",RES_hhdet_in_tes!V30/RES_hhdet_in_fec!V30)</f>
        <v>0.79098485096613813</v>
      </c>
      <c r="W30" s="124">
        <f>IF(RES_hhdet_in_tes!W30=0,"",RES_hhdet_in_tes!W30/RES_hhdet_in_fec!W30)</f>
        <v>0.79777785863539119</v>
      </c>
      <c r="DA30" s="130" t="s">
        <v>3613</v>
      </c>
    </row>
    <row r="31" spans="1:105" ht="12" customHeight="1" x14ac:dyDescent="0.25">
      <c r="A31" s="97" t="s">
        <v>141</v>
      </c>
      <c r="B31" s="111"/>
      <c r="C31" s="111" t="str">
        <f>IF(RES_hhdet_in_tes!C31=0,"",RES_hhdet_in_tes!C31/RES_hhdet_in_fec!C31)</f>
        <v/>
      </c>
      <c r="D31" s="111">
        <f>IF(RES_hhdet_in_tes!D31=0,"",RES_hhdet_in_tes!D31/RES_hhdet_in_fec!D31)</f>
        <v>0.71009181788443121</v>
      </c>
      <c r="E31" s="111">
        <f>IF(RES_hhdet_in_tes!E31=0,"",RES_hhdet_in_tes!E31/RES_hhdet_in_fec!E31)</f>
        <v>0.71199848794309673</v>
      </c>
      <c r="F31" s="111" t="str">
        <f>IF(RES_hhdet_in_tes!F31=0,"",RES_hhdet_in_tes!F31/RES_hhdet_in_fec!F31)</f>
        <v/>
      </c>
      <c r="G31" s="111" t="str">
        <f>IF(RES_hhdet_in_tes!G31=0,"",RES_hhdet_in_tes!G31/RES_hhdet_in_fec!G31)</f>
        <v/>
      </c>
      <c r="H31" s="111" t="str">
        <f>IF(RES_hhdet_in_tes!H31=0,"",RES_hhdet_in_tes!H31/RES_hhdet_in_fec!H31)</f>
        <v/>
      </c>
      <c r="I31" s="111" t="str">
        <f>IF(RES_hhdet_in_tes!I31=0,"",RES_hhdet_in_tes!I31/RES_hhdet_in_fec!I31)</f>
        <v/>
      </c>
      <c r="J31" s="111" t="str">
        <f>IF(RES_hhdet_in_tes!J31=0,"",RES_hhdet_in_tes!J31/RES_hhdet_in_fec!J31)</f>
        <v/>
      </c>
      <c r="K31" s="111" t="str">
        <f>IF(RES_hhdet_in_tes!K31=0,"",RES_hhdet_in_tes!K31/RES_hhdet_in_fec!K31)</f>
        <v/>
      </c>
      <c r="L31" s="111" t="str">
        <f>IF(RES_hhdet_in_tes!L31=0,"",RES_hhdet_in_tes!L31/RES_hhdet_in_fec!L31)</f>
        <v/>
      </c>
      <c r="M31" s="111" t="str">
        <f>IF(RES_hhdet_in_tes!M31=0,"",RES_hhdet_in_tes!M31/RES_hhdet_in_fec!M31)</f>
        <v/>
      </c>
      <c r="N31" s="111" t="str">
        <f>IF(RES_hhdet_in_tes!N31=0,"",RES_hhdet_in_tes!N31/RES_hhdet_in_fec!N31)</f>
        <v/>
      </c>
      <c r="O31" s="111" t="str">
        <f>IF(RES_hhdet_in_tes!O31=0,"",RES_hhdet_in_tes!O31/RES_hhdet_in_fec!O31)</f>
        <v/>
      </c>
      <c r="P31" s="111">
        <f>IF(RES_hhdet_in_tes!P31=0,"",RES_hhdet_in_tes!P31/RES_hhdet_in_fec!P31)</f>
        <v>0.81092032651002566</v>
      </c>
      <c r="Q31" s="111" t="str">
        <f>IF(RES_hhdet_in_tes!Q31=0,"",RES_hhdet_in_tes!Q31/RES_hhdet_in_fec!Q31)</f>
        <v/>
      </c>
      <c r="R31" s="111" t="str">
        <f>IF(RES_hhdet_in_tes!R31=0,"",RES_hhdet_in_tes!R31/RES_hhdet_in_fec!R31)</f>
        <v/>
      </c>
      <c r="S31" s="111" t="str">
        <f>IF(RES_hhdet_in_tes!S31=0,"",RES_hhdet_in_tes!S31/RES_hhdet_in_fec!S31)</f>
        <v/>
      </c>
      <c r="T31" s="111" t="str">
        <f>IF(RES_hhdet_in_tes!T31=0,"",RES_hhdet_in_tes!T31/RES_hhdet_in_fec!T31)</f>
        <v/>
      </c>
      <c r="U31" s="111" t="str">
        <f>IF(RES_hhdet_in_tes!U31=0,"",RES_hhdet_in_tes!U31/RES_hhdet_in_fec!U31)</f>
        <v/>
      </c>
      <c r="V31" s="111" t="str">
        <f>IF(RES_hhdet_in_tes!V31=0,"",RES_hhdet_in_tes!V31/RES_hhdet_in_fec!V31)</f>
        <v/>
      </c>
      <c r="W31" s="111" t="str">
        <f>IF(RES_hhdet_in_tes!W31=0,"",RES_hhdet_in_tes!W31/RES_hhdet_in_fec!W31)</f>
        <v/>
      </c>
      <c r="DA31" s="63" t="s">
        <v>3614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 t="str">
        <f>IF(RES_hhdet_in_tes!K32=0,"",RES_hhdet_in_tes!K32/RES_hhdet_in_fec!K32)</f>
        <v/>
      </c>
      <c r="L32" s="111" t="str">
        <f>IF(RES_hhdet_in_tes!L32=0,"",RES_hhdet_in_tes!L32/RES_hhdet_in_fec!L32)</f>
        <v/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 t="str">
        <f>IF(RES_hhdet_in_tes!S32=0,"",RES_hhdet_in_tes!S32/RES_hhdet_in_fec!S32)</f>
        <v/>
      </c>
      <c r="T32" s="111" t="str">
        <f>IF(RES_hhdet_in_tes!T32=0,"",RES_hhdet_in_tes!T32/RES_hhdet_in_fec!T32)</f>
        <v/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 t="str">
        <f>IF(RES_hhdet_in_tes!W32=0,"",RES_hhdet_in_tes!W32/RES_hhdet_in_fec!W32)</f>
        <v/>
      </c>
      <c r="DA32" s="63" t="s">
        <v>3615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 t="str">
        <f>IF(RES_hhdet_in_tes!K33=0,"",RES_hhdet_in_tes!K33/RES_hhdet_in_fec!K33)</f>
        <v/>
      </c>
      <c r="L33" s="112" t="str">
        <f>IF(RES_hhdet_in_tes!L33=0,"",RES_hhdet_in_tes!L33/RES_hhdet_in_fec!L33)</f>
        <v/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 t="str">
        <f>IF(RES_hhdet_in_tes!S33=0,"",RES_hhdet_in_tes!S33/RES_hhdet_in_fec!S33)</f>
        <v/>
      </c>
      <c r="T33" s="112" t="str">
        <f>IF(RES_hhdet_in_tes!T33=0,"",RES_hhdet_in_tes!T33/RES_hhdet_in_fec!T33)</f>
        <v/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 t="str">
        <f>IF(RES_hhdet_in_tes!W33=0,"",RES_hhdet_in_tes!W33/RES_hhdet_in_fec!W33)</f>
        <v/>
      </c>
      <c r="DA33" s="131" t="s">
        <v>3616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 t="str">
        <f>IF(RES_hhdet_in_tes!K34=0,"",RES_hhdet_in_tes!K34/RES_hhdet_in_fec!K34)</f>
        <v/>
      </c>
      <c r="L34" s="113" t="str">
        <f>IF(RES_hhdet_in_tes!L34=0,"",RES_hhdet_in_tes!L34/RES_hhdet_in_fec!L34)</f>
        <v/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 t="str">
        <f>IF(RES_hhdet_in_tes!S34=0,"",RES_hhdet_in_tes!S34/RES_hhdet_in_fec!S34)</f>
        <v/>
      </c>
      <c r="T34" s="113" t="str">
        <f>IF(RES_hhdet_in_tes!T34=0,"",RES_hhdet_in_tes!T34/RES_hhdet_in_fec!T34)</f>
        <v/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 t="str">
        <f>IF(RES_hhdet_in_tes!W34=0,"",RES_hhdet_in_tes!W34/RES_hhdet_in_fec!W34)</f>
        <v/>
      </c>
      <c r="DA34" s="132" t="s">
        <v>3617</v>
      </c>
    </row>
    <row r="35" spans="1:105" ht="12" customHeight="1" x14ac:dyDescent="0.25">
      <c r="A35" s="106" t="s">
        <v>122</v>
      </c>
      <c r="B35" s="112"/>
      <c r="C35" s="112" t="str">
        <f>IF(RES_hhdet_in_tes!C35=0,"",RES_hhdet_in_tes!C35/RES_hhdet_in_fec!C35)</f>
        <v/>
      </c>
      <c r="D35" s="112">
        <f>IF(RES_hhdet_in_tes!D35=0,"",RES_hhdet_in_tes!D35/RES_hhdet_in_fec!D35)</f>
        <v>0.63684853727899027</v>
      </c>
      <c r="E35" s="112">
        <f>IF(RES_hhdet_in_tes!E35=0,"",RES_hhdet_in_tes!E35/RES_hhdet_in_fec!E35)</f>
        <v>0.63872316051353906</v>
      </c>
      <c r="F35" s="112">
        <f>IF(RES_hhdet_in_tes!F35=0,"",RES_hhdet_in_tes!F35/RES_hhdet_in_fec!F35)</f>
        <v>0.64061579121657997</v>
      </c>
      <c r="G35" s="112">
        <f>IF(RES_hhdet_in_tes!G35=0,"",RES_hhdet_in_tes!G35/RES_hhdet_in_fec!G35)</f>
        <v>0.64263279737312262</v>
      </c>
      <c r="H35" s="112">
        <f>IF(RES_hhdet_in_tes!H35=0,"",RES_hhdet_in_tes!H35/RES_hhdet_in_fec!H35)</f>
        <v>0.64476225656216279</v>
      </c>
      <c r="I35" s="112">
        <f>IF(RES_hhdet_in_tes!I35=0,"",RES_hhdet_in_tes!I35/RES_hhdet_in_fec!I35)</f>
        <v>0.64703187168241905</v>
      </c>
      <c r="J35" s="112">
        <f>IF(RES_hhdet_in_tes!J35=0,"",RES_hhdet_in_tes!J35/RES_hhdet_in_fec!J35)</f>
        <v>0.64955253301606053</v>
      </c>
      <c r="K35" s="112">
        <f>IF(RES_hhdet_in_tes!K35=0,"",RES_hhdet_in_tes!K35/RES_hhdet_in_fec!K35)</f>
        <v>0.65242251156411568</v>
      </c>
      <c r="L35" s="112" t="str">
        <f>IF(RES_hhdet_in_tes!L35=0,"",RES_hhdet_in_tes!L35/RES_hhdet_in_fec!L35)</f>
        <v/>
      </c>
      <c r="M35" s="112" t="str">
        <f>IF(RES_hhdet_in_tes!M35=0,"",RES_hhdet_in_tes!M35/RES_hhdet_in_fec!M35)</f>
        <v/>
      </c>
      <c r="N35" s="112">
        <f>IF(RES_hhdet_in_tes!N35=0,"",RES_hhdet_in_tes!N35/RES_hhdet_in_fec!N35)</f>
        <v>0.67108887338870971</v>
      </c>
      <c r="O35" s="112">
        <f>IF(RES_hhdet_in_tes!O35=0,"",RES_hhdet_in_tes!O35/RES_hhdet_in_fec!O35)</f>
        <v>0.68550879022300049</v>
      </c>
      <c r="P35" s="112">
        <f>IF(RES_hhdet_in_tes!P35=0,"",RES_hhdet_in_tes!P35/RES_hhdet_in_fec!P35)</f>
        <v>0.70426725093477871</v>
      </c>
      <c r="Q35" s="112" t="str">
        <f>IF(RES_hhdet_in_tes!Q35=0,"",RES_hhdet_in_tes!Q35/RES_hhdet_in_fec!Q35)</f>
        <v/>
      </c>
      <c r="R35" s="112">
        <f>IF(RES_hhdet_in_tes!R35=0,"",RES_hhdet_in_tes!R35/RES_hhdet_in_fec!R35)</f>
        <v>0.73586866035791154</v>
      </c>
      <c r="S35" s="112">
        <f>IF(RES_hhdet_in_tes!S35=0,"",RES_hhdet_in_tes!S35/RES_hhdet_in_fec!S35)</f>
        <v>0.74893342721743195</v>
      </c>
      <c r="T35" s="112">
        <f>IF(RES_hhdet_in_tes!T35=0,"",RES_hhdet_in_tes!T35/RES_hhdet_in_fec!T35)</f>
        <v>0.76159416902122956</v>
      </c>
      <c r="U35" s="112">
        <f>IF(RES_hhdet_in_tes!U35=0,"",RES_hhdet_in_tes!U35/RES_hhdet_in_fec!U35)</f>
        <v>0.77348731142298832</v>
      </c>
      <c r="V35" s="112">
        <f>IF(RES_hhdet_in_tes!V35=0,"",RES_hhdet_in_tes!V35/RES_hhdet_in_fec!V35)</f>
        <v>0.7840550585804541</v>
      </c>
      <c r="W35" s="112">
        <f>IF(RES_hhdet_in_tes!W35=0,"",RES_hhdet_in_tes!W35/RES_hhdet_in_fec!W35)</f>
        <v>0.79237391858587114</v>
      </c>
      <c r="DA35" s="131" t="s">
        <v>3618</v>
      </c>
    </row>
    <row r="36" spans="1:105" ht="12" customHeight="1" x14ac:dyDescent="0.25">
      <c r="A36" s="107" t="s">
        <v>121</v>
      </c>
      <c r="B36" s="113"/>
      <c r="C36" s="113" t="str">
        <f>IF(RES_hhdet_in_tes!C36=0,"",RES_hhdet_in_tes!C36/RES_hhdet_in_fec!C36)</f>
        <v/>
      </c>
      <c r="D36" s="113">
        <f>IF(RES_hhdet_in_tes!D36=0,"",RES_hhdet_in_tes!D36/RES_hhdet_in_fec!D36)</f>
        <v>0.7191139903465914</v>
      </c>
      <c r="E36" s="113">
        <f>IF(RES_hhdet_in_tes!E36=0,"",RES_hhdet_in_tes!E36/RES_hhdet_in_fec!E36)</f>
        <v>0.72921256453340744</v>
      </c>
      <c r="F36" s="113">
        <f>IF(RES_hhdet_in_tes!F36=0,"",RES_hhdet_in_tes!F36/RES_hhdet_in_fec!F36)</f>
        <v>0.72967835836447181</v>
      </c>
      <c r="G36" s="113">
        <f>IF(RES_hhdet_in_tes!G36=0,"",RES_hhdet_in_tes!G36/RES_hhdet_in_fec!G36)</f>
        <v>0.74898146398074661</v>
      </c>
      <c r="H36" s="113">
        <f>IF(RES_hhdet_in_tes!H36=0,"",RES_hhdet_in_tes!H36/RES_hhdet_in_fec!H36)</f>
        <v>0.74402989647066631</v>
      </c>
      <c r="I36" s="113">
        <f>IF(RES_hhdet_in_tes!I36=0,"",RES_hhdet_in_tes!I36/RES_hhdet_in_fec!I36)</f>
        <v>0.74838625267467085</v>
      </c>
      <c r="J36" s="113">
        <f>IF(RES_hhdet_in_tes!J36=0,"",RES_hhdet_in_tes!J36/RES_hhdet_in_fec!J36)</f>
        <v>0.75225190349161752</v>
      </c>
      <c r="K36" s="113" t="str">
        <f>IF(RES_hhdet_in_tes!K36=0,"",RES_hhdet_in_tes!K36/RES_hhdet_in_fec!K36)</f>
        <v/>
      </c>
      <c r="L36" s="113" t="str">
        <f>IF(RES_hhdet_in_tes!L36=0,"",RES_hhdet_in_tes!L36/RES_hhdet_in_fec!L36)</f>
        <v/>
      </c>
      <c r="M36" s="113" t="str">
        <f>IF(RES_hhdet_in_tes!M36=0,"",RES_hhdet_in_tes!M36/RES_hhdet_in_fec!M36)</f>
        <v/>
      </c>
      <c r="N36" s="113">
        <f>IF(RES_hhdet_in_tes!N36=0,"",RES_hhdet_in_tes!N36/RES_hhdet_in_fec!N36)</f>
        <v>0.77719226271069408</v>
      </c>
      <c r="O36" s="113">
        <f>IF(RES_hhdet_in_tes!O36=0,"",RES_hhdet_in_tes!O36/RES_hhdet_in_fec!O36)</f>
        <v>0.77968777327239536</v>
      </c>
      <c r="P36" s="113">
        <f>IF(RES_hhdet_in_tes!P36=0,"",RES_hhdet_in_tes!P36/RES_hhdet_in_fec!P36)</f>
        <v>0.79395787665372264</v>
      </c>
      <c r="Q36" s="113" t="str">
        <f>IF(RES_hhdet_in_tes!Q36=0,"",RES_hhdet_in_tes!Q36/RES_hhdet_in_fec!Q36)</f>
        <v/>
      </c>
      <c r="R36" s="113">
        <f>IF(RES_hhdet_in_tes!R36=0,"",RES_hhdet_in_tes!R36/RES_hhdet_in_fec!R36)</f>
        <v>0.8046353498996317</v>
      </c>
      <c r="S36" s="113">
        <f>IF(RES_hhdet_in_tes!S36=0,"",RES_hhdet_in_tes!S36/RES_hhdet_in_fec!S36)</f>
        <v>0.81921921396864339</v>
      </c>
      <c r="T36" s="113">
        <f>IF(RES_hhdet_in_tes!T36=0,"",RES_hhdet_in_tes!T36/RES_hhdet_in_fec!T36)</f>
        <v>0.82337536033034298</v>
      </c>
      <c r="U36" s="113">
        <f>IF(RES_hhdet_in_tes!U36=0,"",RES_hhdet_in_tes!U36/RES_hhdet_in_fec!U36)</f>
        <v>0.83192031578078096</v>
      </c>
      <c r="V36" s="113">
        <f>IF(RES_hhdet_in_tes!V36=0,"",RES_hhdet_in_tes!V36/RES_hhdet_in_fec!V36)</f>
        <v>0.84099784825137536</v>
      </c>
      <c r="W36" s="113">
        <f>IF(RES_hhdet_in_tes!W36=0,"",RES_hhdet_in_tes!W36/RES_hhdet_in_fec!W36)</f>
        <v>0.84179500914171246</v>
      </c>
      <c r="DA36" s="132" t="s">
        <v>3619</v>
      </c>
    </row>
    <row r="37" spans="1:105" ht="12" customHeight="1" x14ac:dyDescent="0.25">
      <c r="A37" s="108" t="s">
        <v>53</v>
      </c>
      <c r="B37" s="111"/>
      <c r="C37" s="111" t="str">
        <f>IF(RES_hhdet_in_tes!C37=0,"",RES_hhdet_in_tes!C37/RES_hhdet_in_fec!C37)</f>
        <v/>
      </c>
      <c r="D37" s="111">
        <f>IF(RES_hhdet_in_tes!D37=0,"",RES_hhdet_in_tes!D37/RES_hhdet_in_fec!D37)</f>
        <v>0.63684853727899027</v>
      </c>
      <c r="E37" s="111">
        <f>IF(RES_hhdet_in_tes!E37=0,"",RES_hhdet_in_tes!E37/RES_hhdet_in_fec!E37)</f>
        <v>0.63872316051353906</v>
      </c>
      <c r="F37" s="111">
        <f>IF(RES_hhdet_in_tes!F37=0,"",RES_hhdet_in_tes!F37/RES_hhdet_in_fec!F37)</f>
        <v>0.64061579121657997</v>
      </c>
      <c r="G37" s="111">
        <f>IF(RES_hhdet_in_tes!G37=0,"",RES_hhdet_in_tes!G37/RES_hhdet_in_fec!G37)</f>
        <v>0.64263279737312262</v>
      </c>
      <c r="H37" s="111">
        <f>IF(RES_hhdet_in_tes!H37=0,"",RES_hhdet_in_tes!H37/RES_hhdet_in_fec!H37)</f>
        <v>0.64476225656216279</v>
      </c>
      <c r="I37" s="111">
        <f>IF(RES_hhdet_in_tes!I37=0,"",RES_hhdet_in_tes!I37/RES_hhdet_in_fec!I37)</f>
        <v>0.64703187168241905</v>
      </c>
      <c r="J37" s="111">
        <f>IF(RES_hhdet_in_tes!J37=0,"",RES_hhdet_in_tes!J37/RES_hhdet_in_fec!J37)</f>
        <v>0.64955253301606053</v>
      </c>
      <c r="K37" s="111" t="str">
        <f>IF(RES_hhdet_in_tes!K37=0,"",RES_hhdet_in_tes!K37/RES_hhdet_in_fec!K37)</f>
        <v/>
      </c>
      <c r="L37" s="111" t="str">
        <f>IF(RES_hhdet_in_tes!L37=0,"",RES_hhdet_in_tes!L37/RES_hhdet_in_fec!L37)</f>
        <v/>
      </c>
      <c r="M37" s="111" t="str">
        <f>IF(RES_hhdet_in_tes!M37=0,"",RES_hhdet_in_tes!M37/RES_hhdet_in_fec!M37)</f>
        <v/>
      </c>
      <c r="N37" s="111">
        <f>IF(RES_hhdet_in_tes!N37=0,"",RES_hhdet_in_tes!N37/RES_hhdet_in_fec!N37)</f>
        <v>0.67108887338870971</v>
      </c>
      <c r="O37" s="111">
        <f>IF(RES_hhdet_in_tes!O37=0,"",RES_hhdet_in_tes!O37/RES_hhdet_in_fec!O37)</f>
        <v>0.68550879022300049</v>
      </c>
      <c r="P37" s="111">
        <f>IF(RES_hhdet_in_tes!P37=0,"",RES_hhdet_in_tes!P37/RES_hhdet_in_fec!P37)</f>
        <v>0.70426725093477871</v>
      </c>
      <c r="Q37" s="111" t="str">
        <f>IF(RES_hhdet_in_tes!Q37=0,"",RES_hhdet_in_tes!Q37/RES_hhdet_in_fec!Q37)</f>
        <v/>
      </c>
      <c r="R37" s="111">
        <f>IF(RES_hhdet_in_tes!R37=0,"",RES_hhdet_in_tes!R37/RES_hhdet_in_fec!R37)</f>
        <v>0.73586866035791143</v>
      </c>
      <c r="S37" s="111">
        <f>IF(RES_hhdet_in_tes!S37=0,"",RES_hhdet_in_tes!S37/RES_hhdet_in_fec!S37)</f>
        <v>0.74893342721743195</v>
      </c>
      <c r="T37" s="111">
        <f>IF(RES_hhdet_in_tes!T37=0,"",RES_hhdet_in_tes!T37/RES_hhdet_in_fec!T37)</f>
        <v>0.76159416902122956</v>
      </c>
      <c r="U37" s="111">
        <f>IF(RES_hhdet_in_tes!U37=0,"",RES_hhdet_in_tes!U37/RES_hhdet_in_fec!U37)</f>
        <v>0.77348731142298843</v>
      </c>
      <c r="V37" s="111">
        <f>IF(RES_hhdet_in_tes!V37=0,"",RES_hhdet_in_tes!V37/RES_hhdet_in_fec!V37)</f>
        <v>0.7840550585804541</v>
      </c>
      <c r="W37" s="111">
        <f>IF(RES_hhdet_in_tes!W37=0,"",RES_hhdet_in_tes!W37/RES_hhdet_in_fec!W37)</f>
        <v>0.79237391858587125</v>
      </c>
      <c r="DA37" s="63" t="s">
        <v>3620</v>
      </c>
    </row>
    <row r="38" spans="1:105" ht="12" customHeight="1" x14ac:dyDescent="0.25">
      <c r="A38" s="108" t="s">
        <v>52</v>
      </c>
      <c r="B38" s="111"/>
      <c r="C38" s="111" t="str">
        <f>IF(RES_hhdet_in_tes!C38=0,"",RES_hhdet_in_tes!C38/RES_hhdet_in_fec!C38)</f>
        <v/>
      </c>
      <c r="D38" s="111">
        <f>IF(RES_hhdet_in_tes!D38=0,"",RES_hhdet_in_tes!D38/RES_hhdet_in_fec!D38)</f>
        <v>1</v>
      </c>
      <c r="E38" s="111">
        <f>IF(RES_hhdet_in_tes!E38=0,"",RES_hhdet_in_tes!E38/RES_hhdet_in_fec!E38)</f>
        <v>1</v>
      </c>
      <c r="F38" s="111">
        <f>IF(RES_hhdet_in_tes!F38=0,"",RES_hhdet_in_tes!F38/RES_hhdet_in_fec!F38)</f>
        <v>1</v>
      </c>
      <c r="G38" s="111">
        <f>IF(RES_hhdet_in_tes!G38=0,"",RES_hhdet_in_tes!G38/RES_hhdet_in_fec!G38)</f>
        <v>1</v>
      </c>
      <c r="H38" s="111">
        <f>IF(RES_hhdet_in_tes!H38=0,"",RES_hhdet_in_tes!H38/RES_hhdet_in_fec!H38)</f>
        <v>1</v>
      </c>
      <c r="I38" s="111">
        <f>IF(RES_hhdet_in_tes!I38=0,"",RES_hhdet_in_tes!I38/RES_hhdet_in_fec!I38)</f>
        <v>1</v>
      </c>
      <c r="J38" s="111">
        <f>IF(RES_hhdet_in_tes!J38=0,"",RES_hhdet_in_tes!J38/RES_hhdet_in_fec!J38)</f>
        <v>1</v>
      </c>
      <c r="K38" s="111" t="str">
        <f>IF(RES_hhdet_in_tes!K38=0,"",RES_hhdet_in_tes!K38/RES_hhdet_in_fec!K38)</f>
        <v/>
      </c>
      <c r="L38" s="111" t="str">
        <f>IF(RES_hhdet_in_tes!L38=0,"",RES_hhdet_in_tes!L38/RES_hhdet_in_fec!L38)</f>
        <v/>
      </c>
      <c r="M38" s="111" t="str">
        <f>IF(RES_hhdet_in_tes!M38=0,"",RES_hhdet_in_tes!M38/RES_hhdet_in_fec!M38)</f>
        <v/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>
        <f>IF(RES_hhdet_in_tes!P38=0,"",RES_hhdet_in_tes!P38/RES_hhdet_in_fec!P38)</f>
        <v>1</v>
      </c>
      <c r="Q38" s="111" t="str">
        <f>IF(RES_hhdet_in_tes!Q38=0,"",RES_hhdet_in_tes!Q38/RES_hhdet_in_fec!Q38)</f>
        <v/>
      </c>
      <c r="R38" s="111">
        <f>IF(RES_hhdet_in_tes!R38=0,"",RES_hhdet_in_tes!R38/RES_hhdet_in_fec!R38)</f>
        <v>1</v>
      </c>
      <c r="S38" s="111">
        <f>IF(RES_hhdet_in_tes!S38=0,"",RES_hhdet_in_tes!S38/RES_hhdet_in_fec!S38)</f>
        <v>1</v>
      </c>
      <c r="T38" s="111">
        <f>IF(RES_hhdet_in_tes!T38=0,"",RES_hhdet_in_tes!T38/RES_hhdet_in_fec!T38)</f>
        <v>1</v>
      </c>
      <c r="U38" s="111">
        <f>IF(RES_hhdet_in_tes!U38=0,"",RES_hhdet_in_tes!U38/RES_hhdet_in_fec!U38)</f>
        <v>1</v>
      </c>
      <c r="V38" s="111">
        <f>IF(RES_hhdet_in_tes!V38=0,"",RES_hhdet_in_tes!V38/RES_hhdet_in_fec!V38)</f>
        <v>1</v>
      </c>
      <c r="W38" s="111">
        <f>IF(RES_hhdet_in_tes!W38=0,"",RES_hhdet_in_tes!W38/RES_hhdet_in_fec!W38)</f>
        <v>1</v>
      </c>
      <c r="DA38" s="63" t="s">
        <v>3621</v>
      </c>
    </row>
    <row r="39" spans="1:105" ht="12" customHeight="1" x14ac:dyDescent="0.25">
      <c r="A39" s="121" t="s">
        <v>54</v>
      </c>
      <c r="B39" s="124"/>
      <c r="C39" s="124" t="str">
        <f>IF(RES_hhdet_in_tes!C39=0,"",RES_hhdet_in_tes!C39/RES_hhdet_in_fec!C39)</f>
        <v/>
      </c>
      <c r="D39" s="124">
        <f>IF(RES_hhdet_in_tes!D39=0,"",RES_hhdet_in_tes!D39/RES_hhdet_in_fec!D39)</f>
        <v>0.78386384580279689</v>
      </c>
      <c r="E39" s="124">
        <f>IF(RES_hhdet_in_tes!E39=0,"",RES_hhdet_in_tes!E39/RES_hhdet_in_fec!E39)</f>
        <v>0.78525365757897203</v>
      </c>
      <c r="F39" s="124">
        <f>IF(RES_hhdet_in_tes!F39=0,"",RES_hhdet_in_tes!F39/RES_hhdet_in_fec!F39)</f>
        <v>0.78665022743993862</v>
      </c>
      <c r="G39" s="124">
        <f>IF(RES_hhdet_in_tes!G39=0,"",RES_hhdet_in_tes!G39/RES_hhdet_in_fec!G39)</f>
        <v>0.78809243849055466</v>
      </c>
      <c r="H39" s="124">
        <f>IF(RES_hhdet_in_tes!H39=0,"",RES_hhdet_in_tes!H39/RES_hhdet_in_fec!H39)</f>
        <v>0.7895755319337957</v>
      </c>
      <c r="I39" s="124">
        <f>IF(RES_hhdet_in_tes!I39=0,"",RES_hhdet_in_tes!I39/RES_hhdet_in_fec!I39)</f>
        <v>0.79110908856783491</v>
      </c>
      <c r="J39" s="124">
        <f>IF(RES_hhdet_in_tes!J39=0,"",RES_hhdet_in_tes!J39/RES_hhdet_in_fec!J39)</f>
        <v>0.79273235754107119</v>
      </c>
      <c r="K39" s="124">
        <f>IF(RES_hhdet_in_tes!K39=0,"",RES_hhdet_in_tes!K39/RES_hhdet_in_fec!K39)</f>
        <v>0.79447871095339684</v>
      </c>
      <c r="L39" s="124" t="str">
        <f>IF(RES_hhdet_in_tes!L39=0,"",RES_hhdet_in_tes!L39/RES_hhdet_in_fec!L39)</f>
        <v/>
      </c>
      <c r="M39" s="124" t="str">
        <f>IF(RES_hhdet_in_tes!M39=0,"",RES_hhdet_in_tes!M39/RES_hhdet_in_fec!M39)</f>
        <v/>
      </c>
      <c r="N39" s="124">
        <f>IF(RES_hhdet_in_tes!N39=0,"",RES_hhdet_in_tes!N39/RES_hhdet_in_fec!N39)</f>
        <v>0.80230003780940773</v>
      </c>
      <c r="O39" s="124">
        <f>IF(RES_hhdet_in_tes!O39=0,"",RES_hhdet_in_tes!O39/RES_hhdet_in_fec!O39)</f>
        <v>0.80689511528002955</v>
      </c>
      <c r="P39" s="124">
        <f>IF(RES_hhdet_in_tes!P39=0,"",RES_hhdet_in_tes!P39/RES_hhdet_in_fec!P39)</f>
        <v>0.8128953083441246</v>
      </c>
      <c r="Q39" s="124" t="str">
        <f>IF(RES_hhdet_in_tes!Q39=0,"",RES_hhdet_in_tes!Q39/RES_hhdet_in_fec!Q39)</f>
        <v/>
      </c>
      <c r="R39" s="124">
        <f>IF(RES_hhdet_in_tes!R39=0,"",RES_hhdet_in_tes!R39/RES_hhdet_in_fec!R39)</f>
        <v>0.83114892328105205</v>
      </c>
      <c r="S39" s="124">
        <f>IF(RES_hhdet_in_tes!S39=0,"",RES_hhdet_in_tes!S39/RES_hhdet_in_fec!S39)</f>
        <v>0.8442790737944017</v>
      </c>
      <c r="T39" s="124">
        <f>IF(RES_hhdet_in_tes!T39=0,"",RES_hhdet_in_tes!T39/RES_hhdet_in_fec!T39)</f>
        <v>0.85839611508145375</v>
      </c>
      <c r="U39" s="124">
        <f>IF(RES_hhdet_in_tes!U39=0,"",RES_hhdet_in_tes!U39/RES_hhdet_in_fec!U39)</f>
        <v>0.87187695290310274</v>
      </c>
      <c r="V39" s="124">
        <f>IF(RES_hhdet_in_tes!V39=0,"",RES_hhdet_in_tes!V39/RES_hhdet_in_fec!V39)</f>
        <v>0.88309849302022636</v>
      </c>
      <c r="W39" s="124">
        <f>IF(RES_hhdet_in_tes!W39=0,"",RES_hhdet_in_tes!W39/RES_hhdet_in_fec!W39)</f>
        <v>0.89149059477420012</v>
      </c>
      <c r="DA39" s="130" t="s">
        <v>3622</v>
      </c>
    </row>
    <row r="40" spans="1:105" ht="12" customHeight="1" x14ac:dyDescent="0.25">
      <c r="A40" s="97" t="s">
        <v>50</v>
      </c>
      <c r="B40" s="111"/>
      <c r="C40" s="111" t="str">
        <f>IF(RES_hhdet_in_tes!C40=0,"",RES_hhdet_in_tes!C40/RES_hhdet_in_fec!C40)</f>
        <v/>
      </c>
      <c r="D40" s="111" t="str">
        <f>IF(RES_hhdet_in_tes!D40=0,"",RES_hhdet_in_tes!D40/RES_hhdet_in_fec!D40)</f>
        <v/>
      </c>
      <c r="E40" s="111" t="str">
        <f>IF(RES_hhdet_in_tes!E40=0,"",RES_hhdet_in_tes!E40/RES_hhdet_in_fec!E40)</f>
        <v/>
      </c>
      <c r="F40" s="111" t="str">
        <f>IF(RES_hhdet_in_tes!F40=0,"",RES_hhdet_in_tes!F40/RES_hhdet_in_fec!F40)</f>
        <v/>
      </c>
      <c r="G40" s="111" t="str">
        <f>IF(RES_hhdet_in_tes!G40=0,"",RES_hhdet_in_tes!G40/RES_hhdet_in_fec!G40)</f>
        <v/>
      </c>
      <c r="H40" s="111" t="str">
        <f>IF(RES_hhdet_in_tes!H40=0,"",RES_hhdet_in_tes!H40/RES_hhdet_in_fec!H40)</f>
        <v/>
      </c>
      <c r="I40" s="111" t="str">
        <f>IF(RES_hhdet_in_tes!I40=0,"",RES_hhdet_in_tes!I40/RES_hhdet_in_fec!I40)</f>
        <v/>
      </c>
      <c r="J40" s="111" t="str">
        <f>IF(RES_hhdet_in_tes!J40=0,"",RES_hhdet_in_tes!J40/RES_hhdet_in_fec!J40)</f>
        <v/>
      </c>
      <c r="K40" s="111" t="str">
        <f>IF(RES_hhdet_in_tes!K40=0,"",RES_hhdet_in_tes!K40/RES_hhdet_in_fec!K40)</f>
        <v/>
      </c>
      <c r="L40" s="111" t="str">
        <f>IF(RES_hhdet_in_tes!L40=0,"",RES_hhdet_in_tes!L40/RES_hhdet_in_fec!L40)</f>
        <v/>
      </c>
      <c r="M40" s="111" t="str">
        <f>IF(RES_hhdet_in_tes!M40=0,"",RES_hhdet_in_tes!M40/RES_hhdet_in_fec!M40)</f>
        <v/>
      </c>
      <c r="N40" s="111" t="str">
        <f>IF(RES_hhdet_in_tes!N40=0,"",RES_hhdet_in_tes!N40/RES_hhdet_in_fec!N40)</f>
        <v/>
      </c>
      <c r="O40" s="111" t="str">
        <f>IF(RES_hhdet_in_tes!O40=0,"",RES_hhdet_in_tes!O40/RES_hhdet_in_fec!O40)</f>
        <v/>
      </c>
      <c r="P40" s="111" t="str">
        <f>IF(RES_hhdet_in_tes!P40=0,"",RES_hhdet_in_tes!P40/RES_hhdet_in_fec!P40)</f>
        <v/>
      </c>
      <c r="Q40" s="111" t="str">
        <f>IF(RES_hhdet_in_tes!Q40=0,"",RES_hhdet_in_tes!Q40/RES_hhdet_in_fec!Q40)</f>
        <v/>
      </c>
      <c r="R40" s="111" t="str">
        <f>IF(RES_hhdet_in_tes!R40=0,"",RES_hhdet_in_tes!R40/RES_hhdet_in_fec!R40)</f>
        <v/>
      </c>
      <c r="S40" s="111" t="str">
        <f>IF(RES_hhdet_in_tes!S40=0,"",RES_hhdet_in_tes!S40/RES_hhdet_in_fec!S40)</f>
        <v/>
      </c>
      <c r="T40" s="111" t="str">
        <f>IF(RES_hhdet_in_tes!T40=0,"",RES_hhdet_in_tes!T40/RES_hhdet_in_fec!T40)</f>
        <v/>
      </c>
      <c r="U40" s="111" t="str">
        <f>IF(RES_hhdet_in_tes!U40=0,"",RES_hhdet_in_tes!U40/RES_hhdet_in_fec!U40)</f>
        <v/>
      </c>
      <c r="V40" s="111" t="str">
        <f>IF(RES_hhdet_in_tes!V40=0,"",RES_hhdet_in_tes!V40/RES_hhdet_in_fec!V40)</f>
        <v/>
      </c>
      <c r="W40" s="111" t="str">
        <f>IF(RES_hhdet_in_tes!W40=0,"",RES_hhdet_in_tes!W40/RES_hhdet_in_fec!W40)</f>
        <v/>
      </c>
      <c r="DA40" s="63" t="s">
        <v>3623</v>
      </c>
    </row>
    <row r="41" spans="1:105" ht="12" customHeight="1" x14ac:dyDescent="0.25">
      <c r="A41" s="109" t="s">
        <v>120</v>
      </c>
      <c r="B41" s="45"/>
      <c r="C41" s="45" t="str">
        <f>IF(RES_hhdet_in_tes!C41=0,"",RES_hhdet_in_tes!C41/RES_hhdet_in_fec!C41)</f>
        <v/>
      </c>
      <c r="D41" s="45">
        <f>IF(RES_hhdet_in_tes!D41=0,"",RES_hhdet_in_tes!D41/RES_hhdet_in_fec!D41)</f>
        <v>0.78386384580279689</v>
      </c>
      <c r="E41" s="45">
        <f>IF(RES_hhdet_in_tes!E41=0,"",RES_hhdet_in_tes!E41/RES_hhdet_in_fec!E41)</f>
        <v>0.78525365757897203</v>
      </c>
      <c r="F41" s="45">
        <f>IF(RES_hhdet_in_tes!F41=0,"",RES_hhdet_in_tes!F41/RES_hhdet_in_fec!F41)</f>
        <v>0.78665022743993862</v>
      </c>
      <c r="G41" s="45">
        <f>IF(RES_hhdet_in_tes!G41=0,"",RES_hhdet_in_tes!G41/RES_hhdet_in_fec!G41)</f>
        <v>0.78809243849055466</v>
      </c>
      <c r="H41" s="45">
        <f>IF(RES_hhdet_in_tes!H41=0,"",RES_hhdet_in_tes!H41/RES_hhdet_in_fec!H41)</f>
        <v>0.7895755319337957</v>
      </c>
      <c r="I41" s="45">
        <f>IF(RES_hhdet_in_tes!I41=0,"",RES_hhdet_in_tes!I41/RES_hhdet_in_fec!I41)</f>
        <v>0.79110908856783491</v>
      </c>
      <c r="J41" s="45">
        <f>IF(RES_hhdet_in_tes!J41=0,"",RES_hhdet_in_tes!J41/RES_hhdet_in_fec!J41)</f>
        <v>0.79273235754107119</v>
      </c>
      <c r="K41" s="45">
        <f>IF(RES_hhdet_in_tes!K41=0,"",RES_hhdet_in_tes!K41/RES_hhdet_in_fec!K41)</f>
        <v>0.79447871095339684</v>
      </c>
      <c r="L41" s="45" t="str">
        <f>IF(RES_hhdet_in_tes!L41=0,"",RES_hhdet_in_tes!L41/RES_hhdet_in_fec!L41)</f>
        <v/>
      </c>
      <c r="M41" s="45" t="str">
        <f>IF(RES_hhdet_in_tes!M41=0,"",RES_hhdet_in_tes!M41/RES_hhdet_in_fec!M41)</f>
        <v/>
      </c>
      <c r="N41" s="45">
        <f>IF(RES_hhdet_in_tes!N41=0,"",RES_hhdet_in_tes!N41/RES_hhdet_in_fec!N41)</f>
        <v>0.80230003780940773</v>
      </c>
      <c r="O41" s="45">
        <f>IF(RES_hhdet_in_tes!O41=0,"",RES_hhdet_in_tes!O41/RES_hhdet_in_fec!O41)</f>
        <v>0.80689511528002955</v>
      </c>
      <c r="P41" s="45">
        <f>IF(RES_hhdet_in_tes!P41=0,"",RES_hhdet_in_tes!P41/RES_hhdet_in_fec!P41)</f>
        <v>0.8128953083441246</v>
      </c>
      <c r="Q41" s="45" t="str">
        <f>IF(RES_hhdet_in_tes!Q41=0,"",RES_hhdet_in_tes!Q41/RES_hhdet_in_fec!Q41)</f>
        <v/>
      </c>
      <c r="R41" s="45">
        <f>IF(RES_hhdet_in_tes!R41=0,"",RES_hhdet_in_tes!R41/RES_hhdet_in_fec!R41)</f>
        <v>0.83114892328105205</v>
      </c>
      <c r="S41" s="45">
        <f>IF(RES_hhdet_in_tes!S41=0,"",RES_hhdet_in_tes!S41/RES_hhdet_in_fec!S41)</f>
        <v>0.8442790737944017</v>
      </c>
      <c r="T41" s="45">
        <f>IF(RES_hhdet_in_tes!T41=0,"",RES_hhdet_in_tes!T41/RES_hhdet_in_fec!T41)</f>
        <v>0.85839611508145375</v>
      </c>
      <c r="U41" s="45">
        <f>IF(RES_hhdet_in_tes!U41=0,"",RES_hhdet_in_tes!U41/RES_hhdet_in_fec!U41)</f>
        <v>0.87187695290310274</v>
      </c>
      <c r="V41" s="45">
        <f>IF(RES_hhdet_in_tes!V41=0,"",RES_hhdet_in_tes!V41/RES_hhdet_in_fec!V41)</f>
        <v>0.88309849302022636</v>
      </c>
      <c r="W41" s="45">
        <f>IF(RES_hhdet_in_tes!W41=0,"",RES_hhdet_in_tes!W41/RES_hhdet_in_fec!W41)</f>
        <v>0.89149059477420012</v>
      </c>
      <c r="DA41" s="60" t="s">
        <v>3624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0.50243666153582278</v>
      </c>
      <c r="D43" s="119" t="str">
        <f>IF(RES_hhdet_in_tes!D43=0,"",RES_hhdet_in_tes!D43/RES_hhdet_in_fec!D43)</f>
        <v/>
      </c>
      <c r="E43" s="119" t="str">
        <f>IF(RES_hhdet_in_tes!E43=0,"",RES_hhdet_in_tes!E43/RES_hhdet_in_fec!E43)</f>
        <v/>
      </c>
      <c r="F43" s="119" t="str">
        <f>IF(RES_hhdet_in_tes!F43=0,"",RES_hhdet_in_tes!F43/RES_hhdet_in_fec!F43)</f>
        <v/>
      </c>
      <c r="G43" s="119">
        <f>IF(RES_hhdet_in_tes!G43=0,"",RES_hhdet_in_tes!G43/RES_hhdet_in_fec!G43)</f>
        <v>0.52309274424234187</v>
      </c>
      <c r="H43" s="119">
        <f>IF(RES_hhdet_in_tes!H43=0,"",RES_hhdet_in_tes!H43/RES_hhdet_in_fec!H43)</f>
        <v>0.53442754409051751</v>
      </c>
      <c r="I43" s="119">
        <f>IF(RES_hhdet_in_tes!I43=0,"",RES_hhdet_in_tes!I43/RES_hhdet_in_fec!I43)</f>
        <v>0.53455833991789203</v>
      </c>
      <c r="J43" s="119">
        <f>IF(RES_hhdet_in_tes!J43=0,"",RES_hhdet_in_tes!J43/RES_hhdet_in_fec!J43)</f>
        <v>0.53987888243956683</v>
      </c>
      <c r="K43" s="119">
        <f>IF(RES_hhdet_in_tes!K43=0,"",RES_hhdet_in_tes!K43/RES_hhdet_in_fec!K43)</f>
        <v>0.5468128111575048</v>
      </c>
      <c r="L43" s="119">
        <f>IF(RES_hhdet_in_tes!L43=0,"",RES_hhdet_in_tes!L43/RES_hhdet_in_fec!L43)</f>
        <v>0.55462396632119026</v>
      </c>
      <c r="M43" s="119">
        <f>IF(RES_hhdet_in_tes!M43=0,"",RES_hhdet_in_tes!M43/RES_hhdet_in_fec!M43)</f>
        <v>0.56661646710569658</v>
      </c>
      <c r="N43" s="119">
        <f>IF(RES_hhdet_in_tes!N43=0,"",RES_hhdet_in_tes!N43/RES_hhdet_in_fec!N43)</f>
        <v>0.58428857524705713</v>
      </c>
      <c r="O43" s="119">
        <f>IF(RES_hhdet_in_tes!O43=0,"",RES_hhdet_in_tes!O43/RES_hhdet_in_fec!O43)</f>
        <v>0.60849295191199015</v>
      </c>
      <c r="P43" s="119">
        <f>IF(RES_hhdet_in_tes!P43=0,"",RES_hhdet_in_tes!P43/RES_hhdet_in_fec!P43)</f>
        <v>0.63783467503143343</v>
      </c>
      <c r="Q43" s="119">
        <f>IF(RES_hhdet_in_tes!Q43=0,"",RES_hhdet_in_tes!Q43/RES_hhdet_in_fec!Q43)</f>
        <v>0.66142166543377146</v>
      </c>
      <c r="R43" s="119" t="str">
        <f>IF(RES_hhdet_in_tes!R43=0,"",RES_hhdet_in_tes!R43/RES_hhdet_in_fec!R43)</f>
        <v/>
      </c>
      <c r="S43" s="119" t="str">
        <f>IF(RES_hhdet_in_tes!S43=0,"",RES_hhdet_in_tes!S43/RES_hhdet_in_fec!S43)</f>
        <v/>
      </c>
      <c r="T43" s="119">
        <f>IF(RES_hhdet_in_tes!T43=0,"",RES_hhdet_in_tes!T43/RES_hhdet_in_fec!T43)</f>
        <v>0.69224635177011273</v>
      </c>
      <c r="U43" s="119">
        <f>IF(RES_hhdet_in_tes!U43=0,"",RES_hhdet_in_tes!U43/RES_hhdet_in_fec!U43)</f>
        <v>0.69923444035978222</v>
      </c>
      <c r="V43" s="119">
        <f>IF(RES_hhdet_in_tes!V43=0,"",RES_hhdet_in_tes!V43/RES_hhdet_in_fec!V43)</f>
        <v>0.70382179321190985</v>
      </c>
      <c r="W43" s="119">
        <f>IF(RES_hhdet_in_tes!W43=0,"",RES_hhdet_in_tes!W43/RES_hhdet_in_fec!W43)</f>
        <v>0.70735692443841891</v>
      </c>
      <c r="DA43" s="129" t="s">
        <v>3625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0.49812658883369126</v>
      </c>
      <c r="D44" s="124" t="str">
        <f>IF(RES_hhdet_in_tes!D44=0,"",RES_hhdet_in_tes!D44/RES_hhdet_in_fec!D44)</f>
        <v/>
      </c>
      <c r="E44" s="124" t="str">
        <f>IF(RES_hhdet_in_tes!E44=0,"",RES_hhdet_in_tes!E44/RES_hhdet_in_fec!E44)</f>
        <v/>
      </c>
      <c r="F44" s="124" t="str">
        <f>IF(RES_hhdet_in_tes!F44=0,"",RES_hhdet_in_tes!F44/RES_hhdet_in_fec!F44)</f>
        <v/>
      </c>
      <c r="G44" s="124">
        <f>IF(RES_hhdet_in_tes!G44=0,"",RES_hhdet_in_tes!G44/RES_hhdet_in_fec!G44)</f>
        <v>0.5201517223920803</v>
      </c>
      <c r="H44" s="124">
        <f>IF(RES_hhdet_in_tes!H44=0,"",RES_hhdet_in_tes!H44/RES_hhdet_in_fec!H44)</f>
        <v>0.52592741697223166</v>
      </c>
      <c r="I44" s="124">
        <f>IF(RES_hhdet_in_tes!I44=0,"",RES_hhdet_in_tes!I44/RES_hhdet_in_fec!I44)</f>
        <v>0.53191535082656249</v>
      </c>
      <c r="J44" s="124">
        <f>IF(RES_hhdet_in_tes!J44=0,"",RES_hhdet_in_tes!J44/RES_hhdet_in_fec!J44)</f>
        <v>0.53829972494001743</v>
      </c>
      <c r="K44" s="124">
        <f>IF(RES_hhdet_in_tes!K44=0,"",RES_hhdet_in_tes!K44/RES_hhdet_in_fec!K44)</f>
        <v>0.54517126013492956</v>
      </c>
      <c r="L44" s="124">
        <f>IF(RES_hhdet_in_tes!L44=0,"",RES_hhdet_in_tes!L44/RES_hhdet_in_fec!L44)</f>
        <v>0.5526410938363665</v>
      </c>
      <c r="M44" s="124">
        <f>IF(RES_hhdet_in_tes!M44=0,"",RES_hhdet_in_tes!M44/RES_hhdet_in_fec!M44)</f>
        <v>0.56453975064558437</v>
      </c>
      <c r="N44" s="124">
        <f>IF(RES_hhdet_in_tes!N44=0,"",RES_hhdet_in_tes!N44/RES_hhdet_in_fec!N44)</f>
        <v>0.5821950934457123</v>
      </c>
      <c r="O44" s="124">
        <f>IF(RES_hhdet_in_tes!O44=0,"",RES_hhdet_in_tes!O44/RES_hhdet_in_fec!O44)</f>
        <v>0.60609633610283187</v>
      </c>
      <c r="P44" s="124">
        <f>IF(RES_hhdet_in_tes!P44=0,"",RES_hhdet_in_tes!P44/RES_hhdet_in_fec!P44)</f>
        <v>0.63353591886593486</v>
      </c>
      <c r="Q44" s="124">
        <f>IF(RES_hhdet_in_tes!Q44=0,"",RES_hhdet_in_tes!Q44/RES_hhdet_in_fec!Q44)</f>
        <v>0.65625370149390438</v>
      </c>
      <c r="R44" s="124" t="str">
        <f>IF(RES_hhdet_in_tes!R44=0,"",RES_hhdet_in_tes!R44/RES_hhdet_in_fec!R44)</f>
        <v/>
      </c>
      <c r="S44" s="124" t="str">
        <f>IF(RES_hhdet_in_tes!S44=0,"",RES_hhdet_in_tes!S44/RES_hhdet_in_fec!S44)</f>
        <v/>
      </c>
      <c r="T44" s="124">
        <f>IF(RES_hhdet_in_tes!T44=0,"",RES_hhdet_in_tes!T44/RES_hhdet_in_fec!T44)</f>
        <v>0.68108948944495706</v>
      </c>
      <c r="U44" s="124">
        <f>IF(RES_hhdet_in_tes!U44=0,"",RES_hhdet_in_tes!U44/RES_hhdet_in_fec!U44)</f>
        <v>0.68561253300706493</v>
      </c>
      <c r="V44" s="124">
        <f>IF(RES_hhdet_in_tes!V44=0,"",RES_hhdet_in_tes!V44/RES_hhdet_in_fec!V44)</f>
        <v>0.68949420749483548</v>
      </c>
      <c r="W44" s="124">
        <f>IF(RES_hhdet_in_tes!W44=0,"",RES_hhdet_in_tes!W44/RES_hhdet_in_fec!W44)</f>
        <v>0.69204983706258616</v>
      </c>
      <c r="DA44" s="130" t="s">
        <v>3626</v>
      </c>
    </row>
    <row r="45" spans="1:105" ht="12" customHeight="1" x14ac:dyDescent="0.25">
      <c r="A45" s="97" t="s">
        <v>216</v>
      </c>
      <c r="B45" s="111"/>
      <c r="C45" s="111">
        <f>IF(RES_hhdet_in_tes!C45=0,"",RES_hhdet_in_tes!C45/RES_hhdet_in_fec!C45)</f>
        <v>0.49230392745165341</v>
      </c>
      <c r="D45" s="111" t="str">
        <f>IF(RES_hhdet_in_tes!D45=0,"",RES_hhdet_in_tes!D45/RES_hhdet_in_fec!D45)</f>
        <v/>
      </c>
      <c r="E45" s="111" t="str">
        <f>IF(RES_hhdet_in_tes!E45=0,"",RES_hhdet_in_tes!E45/RES_hhdet_in_fec!E45)</f>
        <v/>
      </c>
      <c r="F45" s="111" t="str">
        <f>IF(RES_hhdet_in_tes!F45=0,"",RES_hhdet_in_tes!F45/RES_hhdet_in_fec!F45)</f>
        <v/>
      </c>
      <c r="G45" s="111">
        <f>IF(RES_hhdet_in_tes!G45=0,"",RES_hhdet_in_tes!G45/RES_hhdet_in_fec!G45)</f>
        <v>0.51484206540787891</v>
      </c>
      <c r="H45" s="111">
        <f>IF(RES_hhdet_in_tes!H45=0,"",RES_hhdet_in_tes!H45/RES_hhdet_in_fec!H45)</f>
        <v>0.52077146937912322</v>
      </c>
      <c r="I45" s="111">
        <f>IF(RES_hhdet_in_tes!I45=0,"",RES_hhdet_in_tes!I45/RES_hhdet_in_fec!I45)</f>
        <v>0.52687832701050641</v>
      </c>
      <c r="J45" s="111">
        <f>IF(RES_hhdet_in_tes!J45=0,"",RES_hhdet_in_tes!J45/RES_hhdet_in_fec!J45)</f>
        <v>0.533346105727044</v>
      </c>
      <c r="K45" s="111">
        <f>IF(RES_hhdet_in_tes!K45=0,"",RES_hhdet_in_tes!K45/RES_hhdet_in_fec!K45)</f>
        <v>0.54032357805707565</v>
      </c>
      <c r="L45" s="111">
        <f>IF(RES_hhdet_in_tes!L45=0,"",RES_hhdet_in_tes!L45/RES_hhdet_in_fec!L45)</f>
        <v>0.54783792614367188</v>
      </c>
      <c r="M45" s="111">
        <f>IF(RES_hhdet_in_tes!M45=0,"",RES_hhdet_in_tes!M45/RES_hhdet_in_fec!M45)</f>
        <v>0.5598835021043399</v>
      </c>
      <c r="N45" s="111">
        <f>IF(RES_hhdet_in_tes!N45=0,"",RES_hhdet_in_tes!N45/RES_hhdet_in_fec!N45)</f>
        <v>0.57762497805526092</v>
      </c>
      <c r="O45" s="111">
        <f>IF(RES_hhdet_in_tes!O45=0,"",RES_hhdet_in_tes!O45/RES_hhdet_in_fec!O45)</f>
        <v>0.60172147328248426</v>
      </c>
      <c r="P45" s="111">
        <f>IF(RES_hhdet_in_tes!P45=0,"",RES_hhdet_in_tes!P45/RES_hhdet_in_fec!P45)</f>
        <v>0.62934478980140607</v>
      </c>
      <c r="Q45" s="111">
        <f>IF(RES_hhdet_in_tes!Q45=0,"",RES_hhdet_in_tes!Q45/RES_hhdet_in_fec!Q45)</f>
        <v>0.65220595067184828</v>
      </c>
      <c r="R45" s="111" t="str">
        <f>IF(RES_hhdet_in_tes!R45=0,"",RES_hhdet_in_tes!R45/RES_hhdet_in_fec!R45)</f>
        <v/>
      </c>
      <c r="S45" s="111" t="str">
        <f>IF(RES_hhdet_in_tes!S45=0,"",RES_hhdet_in_tes!S45/RES_hhdet_in_fec!S45)</f>
        <v/>
      </c>
      <c r="T45" s="111">
        <f>IF(RES_hhdet_in_tes!T45=0,"",RES_hhdet_in_tes!T45/RES_hhdet_in_fec!T45)</f>
        <v>0.6772497901352923</v>
      </c>
      <c r="U45" s="111">
        <f>IF(RES_hhdet_in_tes!U45=0,"",RES_hhdet_in_tes!U45/RES_hhdet_in_fec!U45)</f>
        <v>0.68181538713365564</v>
      </c>
      <c r="V45" s="111">
        <f>IF(RES_hhdet_in_tes!V45=0,"",RES_hhdet_in_tes!V45/RES_hhdet_in_fec!V45)</f>
        <v>0.6857765145951269</v>
      </c>
      <c r="W45" s="111">
        <f>IF(RES_hhdet_in_tes!W45=0,"",RES_hhdet_in_tes!W45/RES_hhdet_in_fec!W45)</f>
        <v>0.68833644164465035</v>
      </c>
      <c r="DA45" s="63" t="s">
        <v>3627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 t="str">
        <f>IF(RES_hhdet_in_tes!D46=0,"",RES_hhdet_in_tes!D46/RES_hhdet_in_fec!D46)</f>
        <v/>
      </c>
      <c r="E46" s="111" t="str">
        <f>IF(RES_hhdet_in_tes!E46=0,"",RES_hhdet_in_tes!E46/RES_hhdet_in_fec!E46)</f>
        <v/>
      </c>
      <c r="F46" s="111" t="str">
        <f>IF(RES_hhdet_in_tes!F46=0,"",RES_hhdet_in_tes!F46/RES_hhdet_in_fec!F46)</f>
        <v/>
      </c>
      <c r="G46" s="111">
        <f>IF(RES_hhdet_in_tes!G46=0,"",RES_hhdet_in_tes!G46/RES_hhdet_in_fec!G46)</f>
        <v>1</v>
      </c>
      <c r="H46" s="111">
        <f>IF(RES_hhdet_in_tes!H46=0,"",RES_hhdet_in_tes!H46/RES_hhdet_in_fec!H46)</f>
        <v>1</v>
      </c>
      <c r="I46" s="111">
        <f>IF(RES_hhdet_in_tes!I46=0,"",RES_hhdet_in_tes!I46/RES_hhdet_in_fec!I46)</f>
        <v>1</v>
      </c>
      <c r="J46" s="111">
        <f>IF(RES_hhdet_in_tes!J46=0,"",RES_hhdet_in_tes!J46/RES_hhdet_in_fec!J46)</f>
        <v>1</v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>
        <f>IF(RES_hhdet_in_tes!P46=0,"",RES_hhdet_in_tes!P46/RES_hhdet_in_fec!P46)</f>
        <v>1</v>
      </c>
      <c r="Q46" s="111">
        <f>IF(RES_hhdet_in_tes!Q46=0,"",RES_hhdet_in_tes!Q46/RES_hhdet_in_fec!Q46)</f>
        <v>1</v>
      </c>
      <c r="R46" s="111" t="str">
        <f>IF(RES_hhdet_in_tes!R46=0,"",RES_hhdet_in_tes!R46/RES_hhdet_in_fec!R46)</f>
        <v/>
      </c>
      <c r="S46" s="111" t="str">
        <f>IF(RES_hhdet_in_tes!S46=0,"",RES_hhdet_in_tes!S46/RES_hhdet_in_fec!S46)</f>
        <v/>
      </c>
      <c r="T46" s="111">
        <f>IF(RES_hhdet_in_tes!T46=0,"",RES_hhdet_in_tes!T46/RES_hhdet_in_fec!T46)</f>
        <v>1</v>
      </c>
      <c r="U46" s="111">
        <f>IF(RES_hhdet_in_tes!U46=0,"",RES_hhdet_in_tes!U46/RES_hhdet_in_fec!U46)</f>
        <v>1</v>
      </c>
      <c r="V46" s="111">
        <f>IF(RES_hhdet_in_tes!V46=0,"",RES_hhdet_in_tes!V46/RES_hhdet_in_fec!V46)</f>
        <v>1</v>
      </c>
      <c r="W46" s="111">
        <f>IF(RES_hhdet_in_tes!W46=0,"",RES_hhdet_in_tes!W46/RES_hhdet_in_fec!W46)</f>
        <v>1</v>
      </c>
      <c r="DA46" s="63" t="s">
        <v>3628</v>
      </c>
    </row>
    <row r="47" spans="1:105" ht="12.95" customHeight="1" x14ac:dyDescent="0.25">
      <c r="A47" s="121" t="s">
        <v>92</v>
      </c>
      <c r="B47" s="124"/>
      <c r="C47" s="124">
        <f>IF(RES_hhdet_in_tes!C47=0,"",RES_hhdet_in_tes!C47/RES_hhdet_in_fec!C47)</f>
        <v>2.5196060960540163</v>
      </c>
      <c r="D47" s="124" t="str">
        <f>IF(RES_hhdet_in_tes!D47=0,"",RES_hhdet_in_tes!D47/RES_hhdet_in_fec!D47)</f>
        <v/>
      </c>
      <c r="E47" s="124" t="str">
        <f>IF(RES_hhdet_in_tes!E47=0,"",RES_hhdet_in_tes!E47/RES_hhdet_in_fec!E47)</f>
        <v/>
      </c>
      <c r="F47" s="124" t="str">
        <f>IF(RES_hhdet_in_tes!F47=0,"",RES_hhdet_in_tes!F47/RES_hhdet_in_fec!F47)</f>
        <v/>
      </c>
      <c r="G47" s="124">
        <f>IF(RES_hhdet_in_tes!G47=0,"",RES_hhdet_in_tes!G47/RES_hhdet_in_fec!G47)</f>
        <v>2.8798646089045832</v>
      </c>
      <c r="H47" s="124" t="str">
        <f>IF(RES_hhdet_in_tes!H47=0,"",RES_hhdet_in_tes!H47/RES_hhdet_in_fec!H47)</f>
        <v/>
      </c>
      <c r="I47" s="124">
        <f>IF(RES_hhdet_in_tes!I47=0,"",RES_hhdet_in_tes!I47/RES_hhdet_in_fec!I47)</f>
        <v>3.0643034651269967</v>
      </c>
      <c r="J47" s="124" t="str">
        <f>IF(RES_hhdet_in_tes!J47=0,"",RES_hhdet_in_tes!J47/RES_hhdet_in_fec!J47)</f>
        <v/>
      </c>
      <c r="K47" s="124">
        <f>IF(RES_hhdet_in_tes!K47=0,"",RES_hhdet_in_tes!K47/RES_hhdet_in_fec!K47)</f>
        <v>3.2554138841317624</v>
      </c>
      <c r="L47" s="124">
        <f>IF(RES_hhdet_in_tes!L47=0,"",RES_hhdet_in_tes!L47/RES_hhdet_in_fec!L47)</f>
        <v>3.3546288203459165</v>
      </c>
      <c r="M47" s="124">
        <f>IF(RES_hhdet_in_tes!M47=0,"",RES_hhdet_in_tes!M47/RES_hhdet_in_fec!M47)</f>
        <v>3.4731317127477754</v>
      </c>
      <c r="N47" s="124">
        <f>IF(RES_hhdet_in_tes!N47=0,"",RES_hhdet_in_tes!N47/RES_hhdet_in_fec!N47)</f>
        <v>3.6164191081035031</v>
      </c>
      <c r="O47" s="124">
        <f>IF(RES_hhdet_in_tes!O47=0,"",RES_hhdet_in_tes!O47/RES_hhdet_in_fec!O47)</f>
        <v>3.78752976026199</v>
      </c>
      <c r="P47" s="124">
        <f>IF(RES_hhdet_in_tes!P47=0,"",RES_hhdet_in_tes!P47/RES_hhdet_in_fec!P47)</f>
        <v>3.9730955779865562</v>
      </c>
      <c r="Q47" s="124">
        <f>IF(RES_hhdet_in_tes!Q47=0,"",RES_hhdet_in_tes!Q47/RES_hhdet_in_fec!Q47)</f>
        <v>4.1325677958920464</v>
      </c>
      <c r="R47" s="124" t="str">
        <f>IF(RES_hhdet_in_tes!R47=0,"",RES_hhdet_in_tes!R47/RES_hhdet_in_fec!R47)</f>
        <v/>
      </c>
      <c r="S47" s="124" t="str">
        <f>IF(RES_hhdet_in_tes!S47=0,"",RES_hhdet_in_tes!S47/RES_hhdet_in_fec!S47)</f>
        <v/>
      </c>
      <c r="T47" s="124">
        <f>IF(RES_hhdet_in_tes!T47=0,"",RES_hhdet_in_tes!T47/RES_hhdet_in_fec!T47)</f>
        <v>4.3787813270360196</v>
      </c>
      <c r="U47" s="124">
        <f>IF(RES_hhdet_in_tes!U47=0,"",RES_hhdet_in_tes!U47/RES_hhdet_in_fec!U47)</f>
        <v>4.4393533247249124</v>
      </c>
      <c r="V47" s="124">
        <f>IF(RES_hhdet_in_tes!V47=0,"",RES_hhdet_in_tes!V47/RES_hhdet_in_fec!V47)</f>
        <v>4.5011131024946396</v>
      </c>
      <c r="W47" s="124">
        <f>IF(RES_hhdet_in_tes!W47=0,"",RES_hhdet_in_tes!W47/RES_hhdet_in_fec!W47)</f>
        <v>4.5615767876266009</v>
      </c>
      <c r="DA47" s="130" t="s">
        <v>3629</v>
      </c>
    </row>
    <row r="48" spans="1:105" ht="12" customHeight="1" x14ac:dyDescent="0.25">
      <c r="A48" s="97" t="s">
        <v>53</v>
      </c>
      <c r="B48" s="111"/>
      <c r="C48" s="111">
        <f>IF(RES_hhdet_in_tes!C48=0,"",RES_hhdet_in_tes!C48/RES_hhdet_in_fec!C48)</f>
        <v>2.5196060960540163</v>
      </c>
      <c r="D48" s="111" t="str">
        <f>IF(RES_hhdet_in_tes!D48=0,"",RES_hhdet_in_tes!D48/RES_hhdet_in_fec!D48)</f>
        <v/>
      </c>
      <c r="E48" s="111" t="str">
        <f>IF(RES_hhdet_in_tes!E48=0,"",RES_hhdet_in_tes!E48/RES_hhdet_in_fec!E48)</f>
        <v/>
      </c>
      <c r="F48" s="111" t="str">
        <f>IF(RES_hhdet_in_tes!F48=0,"",RES_hhdet_in_tes!F48/RES_hhdet_in_fec!F48)</f>
        <v/>
      </c>
      <c r="G48" s="111">
        <f>IF(RES_hhdet_in_tes!G48=0,"",RES_hhdet_in_tes!G48/RES_hhdet_in_fec!G48)</f>
        <v>2.8798646089045832</v>
      </c>
      <c r="H48" s="111" t="str">
        <f>IF(RES_hhdet_in_tes!H48=0,"",RES_hhdet_in_tes!H48/RES_hhdet_in_fec!H48)</f>
        <v/>
      </c>
      <c r="I48" s="111">
        <f>IF(RES_hhdet_in_tes!I48=0,"",RES_hhdet_in_tes!I48/RES_hhdet_in_fec!I48)</f>
        <v>3.0643034651269967</v>
      </c>
      <c r="J48" s="111" t="str">
        <f>IF(RES_hhdet_in_tes!J48=0,"",RES_hhdet_in_tes!J48/RES_hhdet_in_fec!J48)</f>
        <v/>
      </c>
      <c r="K48" s="111">
        <f>IF(RES_hhdet_in_tes!K48=0,"",RES_hhdet_in_tes!K48/RES_hhdet_in_fec!K48)</f>
        <v>3.2554138841317624</v>
      </c>
      <c r="L48" s="111">
        <f>IF(RES_hhdet_in_tes!L48=0,"",RES_hhdet_in_tes!L48/RES_hhdet_in_fec!L48)</f>
        <v>3.3546288203459165</v>
      </c>
      <c r="M48" s="111">
        <f>IF(RES_hhdet_in_tes!M48=0,"",RES_hhdet_in_tes!M48/RES_hhdet_in_fec!M48)</f>
        <v>3.4731317127477754</v>
      </c>
      <c r="N48" s="111">
        <f>IF(RES_hhdet_in_tes!N48=0,"",RES_hhdet_in_tes!N48/RES_hhdet_in_fec!N48)</f>
        <v>3.6164191081035031</v>
      </c>
      <c r="O48" s="111">
        <f>IF(RES_hhdet_in_tes!O48=0,"",RES_hhdet_in_tes!O48/RES_hhdet_in_fec!O48)</f>
        <v>3.78752976026199</v>
      </c>
      <c r="P48" s="111">
        <f>IF(RES_hhdet_in_tes!P48=0,"",RES_hhdet_in_tes!P48/RES_hhdet_in_fec!P48)</f>
        <v>3.9730955779865562</v>
      </c>
      <c r="Q48" s="111">
        <f>IF(RES_hhdet_in_tes!Q48=0,"",RES_hhdet_in_tes!Q48/RES_hhdet_in_fec!Q48)</f>
        <v>4.1325677958920464</v>
      </c>
      <c r="R48" s="111" t="str">
        <f>IF(RES_hhdet_in_tes!R48=0,"",RES_hhdet_in_tes!R48/RES_hhdet_in_fec!R48)</f>
        <v/>
      </c>
      <c r="S48" s="111" t="str">
        <f>IF(RES_hhdet_in_tes!S48=0,"",RES_hhdet_in_tes!S48/RES_hhdet_in_fec!S48)</f>
        <v/>
      </c>
      <c r="T48" s="111">
        <f>IF(RES_hhdet_in_tes!T48=0,"",RES_hhdet_in_tes!T48/RES_hhdet_in_fec!T48)</f>
        <v>4.3787813270360196</v>
      </c>
      <c r="U48" s="111">
        <f>IF(RES_hhdet_in_tes!U48=0,"",RES_hhdet_in_tes!U48/RES_hhdet_in_fec!U48)</f>
        <v>4.4393533247249124</v>
      </c>
      <c r="V48" s="111">
        <f>IF(RES_hhdet_in_tes!V48=0,"",RES_hhdet_in_tes!V48/RES_hhdet_in_fec!V48)</f>
        <v>4.5011131024946396</v>
      </c>
      <c r="W48" s="111">
        <f>IF(RES_hhdet_in_tes!W48=0,"",RES_hhdet_in_tes!W48/RES_hhdet_in_fec!W48)</f>
        <v>4.5615767876266009</v>
      </c>
      <c r="DA48" s="63" t="s">
        <v>3630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0.53811259028531688</v>
      </c>
      <c r="D49" s="124" t="str">
        <f>IF(RES_hhdet_in_tes!D49=0,"",RES_hhdet_in_tes!D49/RES_hhdet_in_fec!D49)</f>
        <v/>
      </c>
      <c r="E49" s="124" t="str">
        <f>IF(RES_hhdet_in_tes!E49=0,"",RES_hhdet_in_tes!E49/RES_hhdet_in_fec!E49)</f>
        <v/>
      </c>
      <c r="F49" s="124" t="str">
        <f>IF(RES_hhdet_in_tes!F49=0,"",RES_hhdet_in_tes!F49/RES_hhdet_in_fec!F49)</f>
        <v/>
      </c>
      <c r="G49" s="124">
        <f>IF(RES_hhdet_in_tes!G49=0,"",RES_hhdet_in_tes!G49/RES_hhdet_in_fec!G49)</f>
        <v>0.53811088862644807</v>
      </c>
      <c r="H49" s="124">
        <f>IF(RES_hhdet_in_tes!H49=0,"",RES_hhdet_in_tes!H49/RES_hhdet_in_fec!H49)</f>
        <v>0.63880581375742518</v>
      </c>
      <c r="I49" s="124">
        <f>IF(RES_hhdet_in_tes!I49=0,"",RES_hhdet_in_tes!I49/RES_hhdet_in_fec!I49)</f>
        <v>0.53566703572332275</v>
      </c>
      <c r="J49" s="124">
        <f>IF(RES_hhdet_in_tes!J49=0,"",RES_hhdet_in_tes!J49/RES_hhdet_in_fec!J49)</f>
        <v>0.5304187719647433</v>
      </c>
      <c r="K49" s="124">
        <f>IF(RES_hhdet_in_tes!K49=0,"",RES_hhdet_in_tes!K49/RES_hhdet_in_fec!K49)</f>
        <v>0.53528724559969698</v>
      </c>
      <c r="L49" s="124">
        <f>IF(RES_hhdet_in_tes!L49=0,"",RES_hhdet_in_tes!L49/RES_hhdet_in_fec!L49)</f>
        <v>0.54289007255694954</v>
      </c>
      <c r="M49" s="124">
        <f>IF(RES_hhdet_in_tes!M49=0,"",RES_hhdet_in_tes!M49/RES_hhdet_in_fec!M49)</f>
        <v>0.55754924007303808</v>
      </c>
      <c r="N49" s="124">
        <f>IF(RES_hhdet_in_tes!N49=0,"",RES_hhdet_in_tes!N49/RES_hhdet_in_fec!N49)</f>
        <v>0.57691478093814486</v>
      </c>
      <c r="O49" s="124">
        <f>IF(RES_hhdet_in_tes!O49=0,"",RES_hhdet_in_tes!O49/RES_hhdet_in_fec!O49)</f>
        <v>0.60668563746517168</v>
      </c>
      <c r="P49" s="124">
        <f>IF(RES_hhdet_in_tes!P49=0,"",RES_hhdet_in_tes!P49/RES_hhdet_in_fec!P49)</f>
        <v>0.65518981087021277</v>
      </c>
      <c r="Q49" s="124">
        <f>IF(RES_hhdet_in_tes!Q49=0,"",RES_hhdet_in_tes!Q49/RES_hhdet_in_fec!Q49)</f>
        <v>0.68813622307691924</v>
      </c>
      <c r="R49" s="124" t="str">
        <f>IF(RES_hhdet_in_tes!R49=0,"",RES_hhdet_in_tes!R49/RES_hhdet_in_fec!R49)</f>
        <v/>
      </c>
      <c r="S49" s="124" t="str">
        <f>IF(RES_hhdet_in_tes!S49=0,"",RES_hhdet_in_tes!S49/RES_hhdet_in_fec!S49)</f>
        <v/>
      </c>
      <c r="T49" s="124">
        <f>IF(RES_hhdet_in_tes!T49=0,"",RES_hhdet_in_tes!T49/RES_hhdet_in_fec!T49)</f>
        <v>0.75597247401544743</v>
      </c>
      <c r="U49" s="124">
        <f>IF(RES_hhdet_in_tes!U49=0,"",RES_hhdet_in_tes!U49/RES_hhdet_in_fec!U49)</f>
        <v>0.77445815767774406</v>
      </c>
      <c r="V49" s="124">
        <f>IF(RES_hhdet_in_tes!V49=0,"",RES_hhdet_in_tes!V49/RES_hhdet_in_fec!V49)</f>
        <v>0.77972637998361016</v>
      </c>
      <c r="W49" s="124">
        <f>IF(RES_hhdet_in_tes!W49=0,"",RES_hhdet_in_tes!W49/RES_hhdet_in_fec!W49)</f>
        <v>0.79480860687871124</v>
      </c>
      <c r="DA49" s="130" t="s">
        <v>3631</v>
      </c>
    </row>
    <row r="50" spans="1:105" ht="12" customHeight="1" x14ac:dyDescent="0.25">
      <c r="A50" s="97" t="s">
        <v>138</v>
      </c>
      <c r="B50" s="111"/>
      <c r="C50" s="111">
        <f>IF(RES_hhdet_in_tes!C50=0,"",RES_hhdet_in_tes!C50/RES_hhdet_in_fec!C50)</f>
        <v>0.51024987464743721</v>
      </c>
      <c r="D50" s="111" t="str">
        <f>IF(RES_hhdet_in_tes!D50=0,"",RES_hhdet_in_tes!D50/RES_hhdet_in_fec!D50)</f>
        <v/>
      </c>
      <c r="E50" s="111" t="str">
        <f>IF(RES_hhdet_in_tes!E50=0,"",RES_hhdet_in_tes!E50/RES_hhdet_in_fec!E50)</f>
        <v/>
      </c>
      <c r="F50" s="111" t="str">
        <f>IF(RES_hhdet_in_tes!F50=0,"",RES_hhdet_in_tes!F50/RES_hhdet_in_fec!F50)</f>
        <v/>
      </c>
      <c r="G50" s="111">
        <f>IF(RES_hhdet_in_tes!G50=0,"",RES_hhdet_in_tes!G50/RES_hhdet_in_fec!G50)</f>
        <v>0.51994802610021496</v>
      </c>
      <c r="H50" s="111">
        <f>IF(RES_hhdet_in_tes!H50=0,"",RES_hhdet_in_tes!H50/RES_hhdet_in_fec!H50)</f>
        <v>0.52299974193602128</v>
      </c>
      <c r="I50" s="111">
        <f>IF(RES_hhdet_in_tes!I50=0,"",RES_hhdet_in_tes!I50/RES_hhdet_in_fec!I50)</f>
        <v>0.526399704395768</v>
      </c>
      <c r="J50" s="111">
        <f>IF(RES_hhdet_in_tes!J50=0,"",RES_hhdet_in_tes!J50/RES_hhdet_in_fec!J50)</f>
        <v>0.5304187719647433</v>
      </c>
      <c r="K50" s="111">
        <f>IF(RES_hhdet_in_tes!K50=0,"",RES_hhdet_in_tes!K50/RES_hhdet_in_fec!K50)</f>
        <v>0.53528724559969698</v>
      </c>
      <c r="L50" s="111">
        <f>IF(RES_hhdet_in_tes!L50=0,"",RES_hhdet_in_tes!L50/RES_hhdet_in_fec!L50)</f>
        <v>0.5410667402484205</v>
      </c>
      <c r="M50" s="111">
        <f>IF(RES_hhdet_in_tes!M50=0,"",RES_hhdet_in_tes!M50/RES_hhdet_in_fec!M50)</f>
        <v>0.55322237163373478</v>
      </c>
      <c r="N50" s="111">
        <f>IF(RES_hhdet_in_tes!N50=0,"",RES_hhdet_in_tes!N50/RES_hhdet_in_fec!N50)</f>
        <v>0.57348876372949698</v>
      </c>
      <c r="O50" s="111">
        <f>IF(RES_hhdet_in_tes!O50=0,"",RES_hhdet_in_tes!O50/RES_hhdet_in_fec!O50)</f>
        <v>0.60331393439818126</v>
      </c>
      <c r="P50" s="111">
        <f>IF(RES_hhdet_in_tes!P50=0,"",RES_hhdet_in_tes!P50/RES_hhdet_in_fec!P50)</f>
        <v>0.63965455673998206</v>
      </c>
      <c r="Q50" s="111">
        <f>IF(RES_hhdet_in_tes!Q50=0,"",RES_hhdet_in_tes!Q50/RES_hhdet_in_fec!Q50)</f>
        <v>0.67265009596906578</v>
      </c>
      <c r="R50" s="111" t="str">
        <f>IF(RES_hhdet_in_tes!R50=0,"",RES_hhdet_in_tes!R50/RES_hhdet_in_fec!R50)</f>
        <v/>
      </c>
      <c r="S50" s="111" t="str">
        <f>IF(RES_hhdet_in_tes!S50=0,"",RES_hhdet_in_tes!S50/RES_hhdet_in_fec!S50)</f>
        <v/>
      </c>
      <c r="T50" s="111">
        <f>IF(RES_hhdet_in_tes!T50=0,"",RES_hhdet_in_tes!T50/RES_hhdet_in_fec!T50)</f>
        <v>0.73581010671497538</v>
      </c>
      <c r="U50" s="111">
        <f>IF(RES_hhdet_in_tes!U50=0,"",RES_hhdet_in_tes!U50/RES_hhdet_in_fec!U50)</f>
        <v>0.75200498126520876</v>
      </c>
      <c r="V50" s="111">
        <f>IF(RES_hhdet_in_tes!V50=0,"",RES_hhdet_in_tes!V50/RES_hhdet_in_fec!V50)</f>
        <v>0.76374626531412793</v>
      </c>
      <c r="W50" s="111">
        <f>IF(RES_hhdet_in_tes!W50=0,"",RES_hhdet_in_tes!W50/RES_hhdet_in_fec!W50)</f>
        <v>0.7692692258950462</v>
      </c>
      <c r="DA50" s="63" t="s">
        <v>3632</v>
      </c>
    </row>
    <row r="51" spans="1:105" ht="12" customHeight="1" x14ac:dyDescent="0.25">
      <c r="A51" s="97" t="s">
        <v>137</v>
      </c>
      <c r="B51" s="111"/>
      <c r="C51" s="111" t="str">
        <f>IF(RES_hhdet_in_tes!C51=0,"",RES_hhdet_in_tes!C51/RES_hhdet_in_fec!C51)</f>
        <v/>
      </c>
      <c r="D51" s="111" t="str">
        <f>IF(RES_hhdet_in_tes!D51=0,"",RES_hhdet_in_tes!D51/RES_hhdet_in_fec!D51)</f>
        <v/>
      </c>
      <c r="E51" s="111" t="str">
        <f>IF(RES_hhdet_in_tes!E51=0,"",RES_hhdet_in_tes!E51/RES_hhdet_in_fec!E51)</f>
        <v/>
      </c>
      <c r="F51" s="111" t="str">
        <f>IF(RES_hhdet_in_tes!F51=0,"",RES_hhdet_in_tes!F51/RES_hhdet_in_fec!F51)</f>
        <v/>
      </c>
      <c r="G51" s="111">
        <f>IF(RES_hhdet_in_tes!G51=0,"",RES_hhdet_in_tes!G51/RES_hhdet_in_fec!G51)</f>
        <v>0.64242806827554788</v>
      </c>
      <c r="H51" s="111" t="str">
        <f>IF(RES_hhdet_in_tes!H51=0,"",RES_hhdet_in_tes!H51/RES_hhdet_in_fec!H51)</f>
        <v/>
      </c>
      <c r="I51" s="111">
        <f>IF(RES_hhdet_in_tes!I51=0,"",RES_hhdet_in_tes!I51/RES_hhdet_in_fec!I51)</f>
        <v>0.6433292033323974</v>
      </c>
      <c r="J51" s="111" t="str">
        <f>IF(RES_hhdet_in_tes!J51=0,"",RES_hhdet_in_tes!J51/RES_hhdet_in_fec!J51)</f>
        <v/>
      </c>
      <c r="K51" s="111" t="str">
        <f>IF(RES_hhdet_in_tes!K51=0,"",RES_hhdet_in_tes!K51/RES_hhdet_in_fec!K51)</f>
        <v/>
      </c>
      <c r="L51" s="111" t="str">
        <f>IF(RES_hhdet_in_tes!L51=0,"",RES_hhdet_in_tes!L51/RES_hhdet_in_fec!L51)</f>
        <v/>
      </c>
      <c r="M51" s="111">
        <f>IF(RES_hhdet_in_tes!M51=0,"",RES_hhdet_in_tes!M51/RES_hhdet_in_fec!M51)</f>
        <v>0.67777580604562881</v>
      </c>
      <c r="N51" s="111">
        <f>IF(RES_hhdet_in_tes!N51=0,"",RES_hhdet_in_tes!N51/RES_hhdet_in_fec!N51)</f>
        <v>0.6968530537083758</v>
      </c>
      <c r="O51" s="111">
        <f>IF(RES_hhdet_in_tes!O51=0,"",RES_hhdet_in_tes!O51/RES_hhdet_in_fec!O51)</f>
        <v>0.71174366071928707</v>
      </c>
      <c r="P51" s="111" t="str">
        <f>IF(RES_hhdet_in_tes!P51=0,"",RES_hhdet_in_tes!P51/RES_hhdet_in_fec!P51)</f>
        <v/>
      </c>
      <c r="Q51" s="111" t="str">
        <f>IF(RES_hhdet_in_tes!Q51=0,"",RES_hhdet_in_tes!Q51/RES_hhdet_in_fec!Q51)</f>
        <v/>
      </c>
      <c r="R51" s="111" t="str">
        <f>IF(RES_hhdet_in_tes!R51=0,"",RES_hhdet_in_tes!R51/RES_hhdet_in_fec!R51)</f>
        <v/>
      </c>
      <c r="S51" s="111" t="str">
        <f>IF(RES_hhdet_in_tes!S51=0,"",RES_hhdet_in_tes!S51/RES_hhdet_in_fec!S51)</f>
        <v/>
      </c>
      <c r="T51" s="111" t="str">
        <f>IF(RES_hhdet_in_tes!T51=0,"",RES_hhdet_in_tes!T51/RES_hhdet_in_fec!T51)</f>
        <v/>
      </c>
      <c r="U51" s="111" t="str">
        <f>IF(RES_hhdet_in_tes!U51=0,"",RES_hhdet_in_tes!U51/RES_hhdet_in_fec!U51)</f>
        <v/>
      </c>
      <c r="V51" s="111">
        <f>IF(RES_hhdet_in_tes!V51=0,"",RES_hhdet_in_tes!V51/RES_hhdet_in_fec!V51)</f>
        <v>0.82479353384825216</v>
      </c>
      <c r="W51" s="111" t="str">
        <f>IF(RES_hhdet_in_tes!W51=0,"",RES_hhdet_in_tes!W51/RES_hhdet_in_fec!W51)</f>
        <v/>
      </c>
      <c r="DA51" s="63" t="s">
        <v>3633</v>
      </c>
    </row>
    <row r="52" spans="1:105" ht="12" customHeight="1" x14ac:dyDescent="0.25">
      <c r="A52" s="100" t="s">
        <v>216</v>
      </c>
      <c r="B52" s="112"/>
      <c r="C52" s="112" t="str">
        <f>IF(RES_hhdet_in_tes!C52=0,"",RES_hhdet_in_tes!C52/RES_hhdet_in_fec!C52)</f>
        <v/>
      </c>
      <c r="D52" s="112" t="str">
        <f>IF(RES_hhdet_in_tes!D52=0,"",RES_hhdet_in_tes!D52/RES_hhdet_in_fec!D52)</f>
        <v/>
      </c>
      <c r="E52" s="112" t="str">
        <f>IF(RES_hhdet_in_tes!E52=0,"",RES_hhdet_in_tes!E52/RES_hhdet_in_fec!E52)</f>
        <v/>
      </c>
      <c r="F52" s="112" t="str">
        <f>IF(RES_hhdet_in_tes!F52=0,"",RES_hhdet_in_tes!F52/RES_hhdet_in_fec!F52)</f>
        <v/>
      </c>
      <c r="G52" s="112">
        <f>IF(RES_hhdet_in_tes!G52=0,"",RES_hhdet_in_tes!G52/RES_hhdet_in_fec!G52)</f>
        <v>0.51994802610021496</v>
      </c>
      <c r="H52" s="112" t="str">
        <f>IF(RES_hhdet_in_tes!H52=0,"",RES_hhdet_in_tes!H52/RES_hhdet_in_fec!H52)</f>
        <v/>
      </c>
      <c r="I52" s="112">
        <f>IF(RES_hhdet_in_tes!I52=0,"",RES_hhdet_in_tes!I52/RES_hhdet_in_fec!I52)</f>
        <v>0.526399704395768</v>
      </c>
      <c r="J52" s="112" t="str">
        <f>IF(RES_hhdet_in_tes!J52=0,"",RES_hhdet_in_tes!J52/RES_hhdet_in_fec!J52)</f>
        <v/>
      </c>
      <c r="K52" s="112" t="str">
        <f>IF(RES_hhdet_in_tes!K52=0,"",RES_hhdet_in_tes!K52/RES_hhdet_in_fec!K52)</f>
        <v/>
      </c>
      <c r="L52" s="112" t="str">
        <f>IF(RES_hhdet_in_tes!L52=0,"",RES_hhdet_in_tes!L52/RES_hhdet_in_fec!L52)</f>
        <v/>
      </c>
      <c r="M52" s="112">
        <f>IF(RES_hhdet_in_tes!M52=0,"",RES_hhdet_in_tes!M52/RES_hhdet_in_fec!M52)</f>
        <v>0.55322237163373478</v>
      </c>
      <c r="N52" s="112">
        <f>IF(RES_hhdet_in_tes!N52=0,"",RES_hhdet_in_tes!N52/RES_hhdet_in_fec!N52)</f>
        <v>0.57348876372949698</v>
      </c>
      <c r="O52" s="112">
        <f>IF(RES_hhdet_in_tes!O52=0,"",RES_hhdet_in_tes!O52/RES_hhdet_in_fec!O52)</f>
        <v>0.60331393439818126</v>
      </c>
      <c r="P52" s="112" t="str">
        <f>IF(RES_hhdet_in_tes!P52=0,"",RES_hhdet_in_tes!P52/RES_hhdet_in_fec!P52)</f>
        <v/>
      </c>
      <c r="Q52" s="112" t="str">
        <f>IF(RES_hhdet_in_tes!Q52=0,"",RES_hhdet_in_tes!Q52/RES_hhdet_in_fec!Q52)</f>
        <v/>
      </c>
      <c r="R52" s="112" t="str">
        <f>IF(RES_hhdet_in_tes!R52=0,"",RES_hhdet_in_tes!R52/RES_hhdet_in_fec!R52)</f>
        <v/>
      </c>
      <c r="S52" s="112" t="str">
        <f>IF(RES_hhdet_in_tes!S52=0,"",RES_hhdet_in_tes!S52/RES_hhdet_in_fec!S52)</f>
        <v/>
      </c>
      <c r="T52" s="112" t="str">
        <f>IF(RES_hhdet_in_tes!T52=0,"",RES_hhdet_in_tes!T52/RES_hhdet_in_fec!T52)</f>
        <v/>
      </c>
      <c r="U52" s="112" t="str">
        <f>IF(RES_hhdet_in_tes!U52=0,"",RES_hhdet_in_tes!U52/RES_hhdet_in_fec!U52)</f>
        <v/>
      </c>
      <c r="V52" s="112">
        <f>IF(RES_hhdet_in_tes!V52=0,"",RES_hhdet_in_tes!V52/RES_hhdet_in_fec!V52)</f>
        <v>0.76374626531412793</v>
      </c>
      <c r="W52" s="112" t="str">
        <f>IF(RES_hhdet_in_tes!W52=0,"",RES_hhdet_in_tes!W52/RES_hhdet_in_fec!W52)</f>
        <v/>
      </c>
      <c r="DA52" s="131" t="s">
        <v>3634</v>
      </c>
    </row>
    <row r="53" spans="1:105" ht="12" customHeight="1" x14ac:dyDescent="0.25">
      <c r="A53" s="103" t="s">
        <v>52</v>
      </c>
      <c r="B53" s="113"/>
      <c r="C53" s="113" t="str">
        <f>IF(RES_hhdet_in_tes!C53=0,"",RES_hhdet_in_tes!C53/RES_hhdet_in_fec!C53)</f>
        <v/>
      </c>
      <c r="D53" s="113" t="str">
        <f>IF(RES_hhdet_in_tes!D53=0,"",RES_hhdet_in_tes!D53/RES_hhdet_in_fec!D53)</f>
        <v/>
      </c>
      <c r="E53" s="113" t="str">
        <f>IF(RES_hhdet_in_tes!E53=0,"",RES_hhdet_in_tes!E53/RES_hhdet_in_fec!E53)</f>
        <v/>
      </c>
      <c r="F53" s="113" t="str">
        <f>IF(RES_hhdet_in_tes!F53=0,"",RES_hhdet_in_tes!F53/RES_hhdet_in_fec!F53)</f>
        <v/>
      </c>
      <c r="G53" s="113">
        <f>IF(RES_hhdet_in_tes!G53=0,"",RES_hhdet_in_tes!G53/RES_hhdet_in_fec!G53)</f>
        <v>1</v>
      </c>
      <c r="H53" s="113" t="str">
        <f>IF(RES_hhdet_in_tes!H53=0,"",RES_hhdet_in_tes!H53/RES_hhdet_in_fec!H53)</f>
        <v/>
      </c>
      <c r="I53" s="113">
        <f>IF(RES_hhdet_in_tes!I53=0,"",RES_hhdet_in_tes!I53/RES_hhdet_in_fec!I53)</f>
        <v>1</v>
      </c>
      <c r="J53" s="113" t="str">
        <f>IF(RES_hhdet_in_tes!J53=0,"",RES_hhdet_in_tes!J53/RES_hhdet_in_fec!J53)</f>
        <v/>
      </c>
      <c r="K53" s="113" t="str">
        <f>IF(RES_hhdet_in_tes!K53=0,"",RES_hhdet_in_tes!K53/RES_hhdet_in_fec!K53)</f>
        <v/>
      </c>
      <c r="L53" s="113" t="str">
        <f>IF(RES_hhdet_in_tes!L53=0,"",RES_hhdet_in_tes!L53/RES_hhdet_in_fec!L53)</f>
        <v/>
      </c>
      <c r="M53" s="113">
        <f>IF(RES_hhdet_in_tes!M53=0,"",RES_hhdet_in_tes!M53/RES_hhdet_in_fec!M53)</f>
        <v>1</v>
      </c>
      <c r="N53" s="113">
        <f>IF(RES_hhdet_in_tes!N53=0,"",RES_hhdet_in_tes!N53/RES_hhdet_in_fec!N53)</f>
        <v>1</v>
      </c>
      <c r="O53" s="113">
        <f>IF(RES_hhdet_in_tes!O53=0,"",RES_hhdet_in_tes!O53/RES_hhdet_in_fec!O53)</f>
        <v>1</v>
      </c>
      <c r="P53" s="113" t="str">
        <f>IF(RES_hhdet_in_tes!P53=0,"",RES_hhdet_in_tes!P53/RES_hhdet_in_fec!P53)</f>
        <v/>
      </c>
      <c r="Q53" s="113" t="str">
        <f>IF(RES_hhdet_in_tes!Q53=0,"",RES_hhdet_in_tes!Q53/RES_hhdet_in_fec!Q53)</f>
        <v/>
      </c>
      <c r="R53" s="113" t="str">
        <f>IF(RES_hhdet_in_tes!R53=0,"",RES_hhdet_in_tes!R53/RES_hhdet_in_fec!R53)</f>
        <v/>
      </c>
      <c r="S53" s="113" t="str">
        <f>IF(RES_hhdet_in_tes!S53=0,"",RES_hhdet_in_tes!S53/RES_hhdet_in_fec!S53)</f>
        <v/>
      </c>
      <c r="T53" s="113" t="str">
        <f>IF(RES_hhdet_in_tes!T53=0,"",RES_hhdet_in_tes!T53/RES_hhdet_in_fec!T53)</f>
        <v/>
      </c>
      <c r="U53" s="113" t="str">
        <f>IF(RES_hhdet_in_tes!U53=0,"",RES_hhdet_in_tes!U53/RES_hhdet_in_fec!U53)</f>
        <v/>
      </c>
      <c r="V53" s="113">
        <f>IF(RES_hhdet_in_tes!V53=0,"",RES_hhdet_in_tes!V53/RES_hhdet_in_fec!V53)</f>
        <v>1</v>
      </c>
      <c r="W53" s="113" t="str">
        <f>IF(RES_hhdet_in_tes!W53=0,"",RES_hhdet_in_tes!W53/RES_hhdet_in_fec!W53)</f>
        <v/>
      </c>
      <c r="DA53" s="132" t="s">
        <v>3635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0.63510780126204713</v>
      </c>
      <c r="D54" s="112" t="str">
        <f>IF(RES_hhdet_in_tes!D54=0,"",RES_hhdet_in_tes!D54/RES_hhdet_in_fec!D54)</f>
        <v/>
      </c>
      <c r="E54" s="112" t="str">
        <f>IF(RES_hhdet_in_tes!E54=0,"",RES_hhdet_in_tes!E54/RES_hhdet_in_fec!E54)</f>
        <v/>
      </c>
      <c r="F54" s="112" t="str">
        <f>IF(RES_hhdet_in_tes!F54=0,"",RES_hhdet_in_tes!F54/RES_hhdet_in_fec!F54)</f>
        <v/>
      </c>
      <c r="G54" s="112">
        <f>IF(RES_hhdet_in_tes!G54=0,"",RES_hhdet_in_tes!G54/RES_hhdet_in_fec!G54)</f>
        <v>0.64263279737312262</v>
      </c>
      <c r="H54" s="112">
        <f>IF(RES_hhdet_in_tes!H54=0,"",RES_hhdet_in_tes!H54/RES_hhdet_in_fec!H54)</f>
        <v>0.64476225656216279</v>
      </c>
      <c r="I54" s="112">
        <f>IF(RES_hhdet_in_tes!I54=0,"",RES_hhdet_in_tes!I54/RES_hhdet_in_fec!I54)</f>
        <v>0.64703187168241905</v>
      </c>
      <c r="J54" s="112" t="str">
        <f>IF(RES_hhdet_in_tes!J54=0,"",RES_hhdet_in_tes!J54/RES_hhdet_in_fec!J54)</f>
        <v/>
      </c>
      <c r="K54" s="112" t="str">
        <f>IF(RES_hhdet_in_tes!K54=0,"",RES_hhdet_in_tes!K54/RES_hhdet_in_fec!K54)</f>
        <v/>
      </c>
      <c r="L54" s="112">
        <f>IF(RES_hhdet_in_tes!L54=0,"",RES_hhdet_in_tes!L54/RES_hhdet_in_fec!L54)</f>
        <v>0.65567620092418732</v>
      </c>
      <c r="M54" s="112">
        <f>IF(RES_hhdet_in_tes!M54=0,"",RES_hhdet_in_tes!M54/RES_hhdet_in_fec!M54)</f>
        <v>0.6615681208324844</v>
      </c>
      <c r="N54" s="112">
        <f>IF(RES_hhdet_in_tes!N54=0,"",RES_hhdet_in_tes!N54/RES_hhdet_in_fec!N54)</f>
        <v>0.67108887338870971</v>
      </c>
      <c r="O54" s="112">
        <f>IF(RES_hhdet_in_tes!O54=0,"",RES_hhdet_in_tes!O54/RES_hhdet_in_fec!O54)</f>
        <v>0.68550879022300049</v>
      </c>
      <c r="P54" s="112">
        <f>IF(RES_hhdet_in_tes!P54=0,"",RES_hhdet_in_tes!P54/RES_hhdet_in_fec!P54)</f>
        <v>0.70426725093477871</v>
      </c>
      <c r="Q54" s="112">
        <f>IF(RES_hhdet_in_tes!Q54=0,"",RES_hhdet_in_tes!Q54/RES_hhdet_in_fec!Q54)</f>
        <v>0.72267381233497419</v>
      </c>
      <c r="R54" s="112" t="str">
        <f>IF(RES_hhdet_in_tes!R54=0,"",RES_hhdet_in_tes!R54/RES_hhdet_in_fec!R54)</f>
        <v/>
      </c>
      <c r="S54" s="112" t="str">
        <f>IF(RES_hhdet_in_tes!S54=0,"",RES_hhdet_in_tes!S54/RES_hhdet_in_fec!S54)</f>
        <v/>
      </c>
      <c r="T54" s="112">
        <f>IF(RES_hhdet_in_tes!T54=0,"",RES_hhdet_in_tes!T54/RES_hhdet_in_fec!T54)</f>
        <v>0.76159416902122956</v>
      </c>
      <c r="U54" s="112">
        <f>IF(RES_hhdet_in_tes!U54=0,"",RES_hhdet_in_tes!U54/RES_hhdet_in_fec!U54)</f>
        <v>0.77348731142298843</v>
      </c>
      <c r="V54" s="112">
        <f>IF(RES_hhdet_in_tes!V54=0,"",RES_hhdet_in_tes!V54/RES_hhdet_in_fec!V54)</f>
        <v>0.78405505858045399</v>
      </c>
      <c r="W54" s="112">
        <f>IF(RES_hhdet_in_tes!W54=0,"",RES_hhdet_in_tes!W54/RES_hhdet_in_fec!W54)</f>
        <v>0.79237391858587125</v>
      </c>
      <c r="DA54" s="131" t="s">
        <v>3636</v>
      </c>
    </row>
    <row r="55" spans="1:105" ht="12" customHeight="1" x14ac:dyDescent="0.25">
      <c r="A55" s="107" t="s">
        <v>121</v>
      </c>
      <c r="B55" s="113"/>
      <c r="C55" s="113">
        <f>IF(RES_hhdet_in_tes!C55=0,"",RES_hhdet_in_tes!C55/RES_hhdet_in_fec!C55)</f>
        <v>0.7134795276115331</v>
      </c>
      <c r="D55" s="113" t="str">
        <f>IF(RES_hhdet_in_tes!D55=0,"",RES_hhdet_in_tes!D55/RES_hhdet_in_fec!D55)</f>
        <v/>
      </c>
      <c r="E55" s="113" t="str">
        <f>IF(RES_hhdet_in_tes!E55=0,"",RES_hhdet_in_tes!E55/RES_hhdet_in_fec!E55)</f>
        <v/>
      </c>
      <c r="F55" s="113" t="str">
        <f>IF(RES_hhdet_in_tes!F55=0,"",RES_hhdet_in_tes!F55/RES_hhdet_in_fec!F55)</f>
        <v/>
      </c>
      <c r="G55" s="113">
        <f>IF(RES_hhdet_in_tes!G55=0,"",RES_hhdet_in_tes!G55/RES_hhdet_in_fec!G55)</f>
        <v>0.74898146398074661</v>
      </c>
      <c r="H55" s="113">
        <f>IF(RES_hhdet_in_tes!H55=0,"",RES_hhdet_in_tes!H55/RES_hhdet_in_fec!H55)</f>
        <v>0.7440298964706662</v>
      </c>
      <c r="I55" s="113">
        <f>IF(RES_hhdet_in_tes!I55=0,"",RES_hhdet_in_tes!I55/RES_hhdet_in_fec!I55)</f>
        <v>0.74838625267467085</v>
      </c>
      <c r="J55" s="113" t="str">
        <f>IF(RES_hhdet_in_tes!J55=0,"",RES_hhdet_in_tes!J55/RES_hhdet_in_fec!J55)</f>
        <v/>
      </c>
      <c r="K55" s="113" t="str">
        <f>IF(RES_hhdet_in_tes!K55=0,"",RES_hhdet_in_tes!K55/RES_hhdet_in_fec!K55)</f>
        <v/>
      </c>
      <c r="L55" s="113">
        <f>IF(RES_hhdet_in_tes!L55=0,"",RES_hhdet_in_tes!L55/RES_hhdet_in_fec!L55)</f>
        <v>0.76075061140719347</v>
      </c>
      <c r="M55" s="113">
        <f>IF(RES_hhdet_in_tes!M55=0,"",RES_hhdet_in_tes!M55/RES_hhdet_in_fec!M55)</f>
        <v>0.76857341515328592</v>
      </c>
      <c r="N55" s="113">
        <f>IF(RES_hhdet_in_tes!N55=0,"",RES_hhdet_in_tes!N55/RES_hhdet_in_fec!N55)</f>
        <v>0.77719226271069408</v>
      </c>
      <c r="O55" s="113">
        <f>IF(RES_hhdet_in_tes!O55=0,"",RES_hhdet_in_tes!O55/RES_hhdet_in_fec!O55)</f>
        <v>0.77968777327239547</v>
      </c>
      <c r="P55" s="113">
        <f>IF(RES_hhdet_in_tes!P55=0,"",RES_hhdet_in_tes!P55/RES_hhdet_in_fec!P55)</f>
        <v>0.79395787665372253</v>
      </c>
      <c r="Q55" s="113">
        <f>IF(RES_hhdet_in_tes!Q55=0,"",RES_hhdet_in_tes!Q55/RES_hhdet_in_fec!Q55)</f>
        <v>0.80158368987069428</v>
      </c>
      <c r="R55" s="113" t="str">
        <f>IF(RES_hhdet_in_tes!R55=0,"",RES_hhdet_in_tes!R55/RES_hhdet_in_fec!R55)</f>
        <v/>
      </c>
      <c r="S55" s="113" t="str">
        <f>IF(RES_hhdet_in_tes!S55=0,"",RES_hhdet_in_tes!S55/RES_hhdet_in_fec!S55)</f>
        <v/>
      </c>
      <c r="T55" s="113">
        <f>IF(RES_hhdet_in_tes!T55=0,"",RES_hhdet_in_tes!T55/RES_hhdet_in_fec!T55)</f>
        <v>0.82337536033034298</v>
      </c>
      <c r="U55" s="113">
        <f>IF(RES_hhdet_in_tes!U55=0,"",RES_hhdet_in_tes!U55/RES_hhdet_in_fec!U55)</f>
        <v>0.83192031578078096</v>
      </c>
      <c r="V55" s="113">
        <f>IF(RES_hhdet_in_tes!V55=0,"",RES_hhdet_in_tes!V55/RES_hhdet_in_fec!V55)</f>
        <v>0.84099784825137558</v>
      </c>
      <c r="W55" s="113">
        <f>IF(RES_hhdet_in_tes!W55=0,"",RES_hhdet_in_tes!W55/RES_hhdet_in_fec!W55)</f>
        <v>0.84179500914171246</v>
      </c>
      <c r="DA55" s="132" t="s">
        <v>3637</v>
      </c>
    </row>
    <row r="56" spans="1:105" ht="12" customHeight="1" x14ac:dyDescent="0.25">
      <c r="A56" s="108" t="s">
        <v>53</v>
      </c>
      <c r="B56" s="111"/>
      <c r="C56" s="111">
        <f>IF(RES_hhdet_in_tes!C56=0,"",RES_hhdet_in_tes!C56/RES_hhdet_in_fec!C56)</f>
        <v>0.63510780126204713</v>
      </c>
      <c r="D56" s="111" t="str">
        <f>IF(RES_hhdet_in_tes!D56=0,"",RES_hhdet_in_tes!D56/RES_hhdet_in_fec!D56)</f>
        <v/>
      </c>
      <c r="E56" s="111" t="str">
        <f>IF(RES_hhdet_in_tes!E56=0,"",RES_hhdet_in_tes!E56/RES_hhdet_in_fec!E56)</f>
        <v/>
      </c>
      <c r="F56" s="111" t="str">
        <f>IF(RES_hhdet_in_tes!F56=0,"",RES_hhdet_in_tes!F56/RES_hhdet_in_fec!F56)</f>
        <v/>
      </c>
      <c r="G56" s="111">
        <f>IF(RES_hhdet_in_tes!G56=0,"",RES_hhdet_in_tes!G56/RES_hhdet_in_fec!G56)</f>
        <v>0.64263279737312262</v>
      </c>
      <c r="H56" s="111">
        <f>IF(RES_hhdet_in_tes!H56=0,"",RES_hhdet_in_tes!H56/RES_hhdet_in_fec!H56)</f>
        <v>0.64476225656216279</v>
      </c>
      <c r="I56" s="111">
        <f>IF(RES_hhdet_in_tes!I56=0,"",RES_hhdet_in_tes!I56/RES_hhdet_in_fec!I56)</f>
        <v>0.64703187168241905</v>
      </c>
      <c r="J56" s="111" t="str">
        <f>IF(RES_hhdet_in_tes!J56=0,"",RES_hhdet_in_tes!J56/RES_hhdet_in_fec!J56)</f>
        <v/>
      </c>
      <c r="K56" s="111" t="str">
        <f>IF(RES_hhdet_in_tes!K56=0,"",RES_hhdet_in_tes!K56/RES_hhdet_in_fec!K56)</f>
        <v/>
      </c>
      <c r="L56" s="111">
        <f>IF(RES_hhdet_in_tes!L56=0,"",RES_hhdet_in_tes!L56/RES_hhdet_in_fec!L56)</f>
        <v>0.65567620092418732</v>
      </c>
      <c r="M56" s="111">
        <f>IF(RES_hhdet_in_tes!M56=0,"",RES_hhdet_in_tes!M56/RES_hhdet_in_fec!M56)</f>
        <v>0.6615681208324844</v>
      </c>
      <c r="N56" s="111">
        <f>IF(RES_hhdet_in_tes!N56=0,"",RES_hhdet_in_tes!N56/RES_hhdet_in_fec!N56)</f>
        <v>0.67108887338870971</v>
      </c>
      <c r="O56" s="111">
        <f>IF(RES_hhdet_in_tes!O56=0,"",RES_hhdet_in_tes!O56/RES_hhdet_in_fec!O56)</f>
        <v>0.68550879022300049</v>
      </c>
      <c r="P56" s="111">
        <f>IF(RES_hhdet_in_tes!P56=0,"",RES_hhdet_in_tes!P56/RES_hhdet_in_fec!P56)</f>
        <v>0.7042672509347786</v>
      </c>
      <c r="Q56" s="111">
        <f>IF(RES_hhdet_in_tes!Q56=0,"",RES_hhdet_in_tes!Q56/RES_hhdet_in_fec!Q56)</f>
        <v>0.72267381233497419</v>
      </c>
      <c r="R56" s="111" t="str">
        <f>IF(RES_hhdet_in_tes!R56=0,"",RES_hhdet_in_tes!R56/RES_hhdet_in_fec!R56)</f>
        <v/>
      </c>
      <c r="S56" s="111" t="str">
        <f>IF(RES_hhdet_in_tes!S56=0,"",RES_hhdet_in_tes!S56/RES_hhdet_in_fec!S56)</f>
        <v/>
      </c>
      <c r="T56" s="111">
        <f>IF(RES_hhdet_in_tes!T56=0,"",RES_hhdet_in_tes!T56/RES_hhdet_in_fec!T56)</f>
        <v>0.76159416902122956</v>
      </c>
      <c r="U56" s="111">
        <f>IF(RES_hhdet_in_tes!U56=0,"",RES_hhdet_in_tes!U56/RES_hhdet_in_fec!U56)</f>
        <v>0.77348731142298854</v>
      </c>
      <c r="V56" s="111">
        <f>IF(RES_hhdet_in_tes!V56=0,"",RES_hhdet_in_tes!V56/RES_hhdet_in_fec!V56)</f>
        <v>0.7840550585804541</v>
      </c>
      <c r="W56" s="111">
        <f>IF(RES_hhdet_in_tes!W56=0,"",RES_hhdet_in_tes!W56/RES_hhdet_in_fec!W56)</f>
        <v>0.79237391858587125</v>
      </c>
      <c r="DA56" s="63" t="s">
        <v>3638</v>
      </c>
    </row>
    <row r="57" spans="1:105" ht="12" customHeight="1" x14ac:dyDescent="0.25">
      <c r="A57" s="108" t="s">
        <v>52</v>
      </c>
      <c r="B57" s="111"/>
      <c r="C57" s="111">
        <f>IF(RES_hhdet_in_tes!C57=0,"",RES_hhdet_in_tes!C57/RES_hhdet_in_fec!C57)</f>
        <v>1</v>
      </c>
      <c r="D57" s="111" t="str">
        <f>IF(RES_hhdet_in_tes!D57=0,"",RES_hhdet_in_tes!D57/RES_hhdet_in_fec!D57)</f>
        <v/>
      </c>
      <c r="E57" s="111" t="str">
        <f>IF(RES_hhdet_in_tes!E57=0,"",RES_hhdet_in_tes!E57/RES_hhdet_in_fec!E57)</f>
        <v/>
      </c>
      <c r="F57" s="111" t="str">
        <f>IF(RES_hhdet_in_tes!F57=0,"",RES_hhdet_in_tes!F57/RES_hhdet_in_fec!F57)</f>
        <v/>
      </c>
      <c r="G57" s="111">
        <f>IF(RES_hhdet_in_tes!G57=0,"",RES_hhdet_in_tes!G57/RES_hhdet_in_fec!G57)</f>
        <v>1</v>
      </c>
      <c r="H57" s="111">
        <f>IF(RES_hhdet_in_tes!H57=0,"",RES_hhdet_in_tes!H57/RES_hhdet_in_fec!H57)</f>
        <v>1</v>
      </c>
      <c r="I57" s="111">
        <f>IF(RES_hhdet_in_tes!I57=0,"",RES_hhdet_in_tes!I57/RES_hhdet_in_fec!I57)</f>
        <v>1</v>
      </c>
      <c r="J57" s="111" t="str">
        <f>IF(RES_hhdet_in_tes!J57=0,"",RES_hhdet_in_tes!J57/RES_hhdet_in_fec!J57)</f>
        <v/>
      </c>
      <c r="K57" s="111" t="str">
        <f>IF(RES_hhdet_in_tes!K57=0,"",RES_hhdet_in_tes!K57/RES_hhdet_in_fec!K57)</f>
        <v/>
      </c>
      <c r="L57" s="111">
        <f>IF(RES_hhdet_in_tes!L57=0,"",RES_hhdet_in_tes!L57/RES_hhdet_in_fec!L57)</f>
        <v>1</v>
      </c>
      <c r="M57" s="111">
        <f>IF(RES_hhdet_in_tes!M57=0,"",RES_hhdet_in_tes!M57/RES_hhdet_in_fec!M57)</f>
        <v>1</v>
      </c>
      <c r="N57" s="111">
        <f>IF(RES_hhdet_in_tes!N57=0,"",RES_hhdet_in_tes!N57/RES_hhdet_in_fec!N57)</f>
        <v>1</v>
      </c>
      <c r="O57" s="111">
        <f>IF(RES_hhdet_in_tes!O57=0,"",RES_hhdet_in_tes!O57/RES_hhdet_in_fec!O57)</f>
        <v>1</v>
      </c>
      <c r="P57" s="111">
        <f>IF(RES_hhdet_in_tes!P57=0,"",RES_hhdet_in_tes!P57/RES_hhdet_in_fec!P57)</f>
        <v>1</v>
      </c>
      <c r="Q57" s="111">
        <f>IF(RES_hhdet_in_tes!Q57=0,"",RES_hhdet_in_tes!Q57/RES_hhdet_in_fec!Q57)</f>
        <v>1</v>
      </c>
      <c r="R57" s="111" t="str">
        <f>IF(RES_hhdet_in_tes!R57=0,"",RES_hhdet_in_tes!R57/RES_hhdet_in_fec!R57)</f>
        <v/>
      </c>
      <c r="S57" s="111" t="str">
        <f>IF(RES_hhdet_in_tes!S57=0,"",RES_hhdet_in_tes!S57/RES_hhdet_in_fec!S57)</f>
        <v/>
      </c>
      <c r="T57" s="111">
        <f>IF(RES_hhdet_in_tes!T57=0,"",RES_hhdet_in_tes!T57/RES_hhdet_in_fec!T57)</f>
        <v>1</v>
      </c>
      <c r="U57" s="111">
        <f>IF(RES_hhdet_in_tes!U57=0,"",RES_hhdet_in_tes!U57/RES_hhdet_in_fec!U57)</f>
        <v>1</v>
      </c>
      <c r="V57" s="111">
        <f>IF(RES_hhdet_in_tes!V57=0,"",RES_hhdet_in_tes!V57/RES_hhdet_in_fec!V57)</f>
        <v>1</v>
      </c>
      <c r="W57" s="111">
        <f>IF(RES_hhdet_in_tes!W57=0,"",RES_hhdet_in_tes!W57/RES_hhdet_in_fec!W57)</f>
        <v>1</v>
      </c>
      <c r="DA57" s="63" t="s">
        <v>3639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0.78252359331509047</v>
      </c>
      <c r="D58" s="124" t="str">
        <f>IF(RES_hhdet_in_tes!D58=0,"",RES_hhdet_in_tes!D58/RES_hhdet_in_fec!D58)</f>
        <v/>
      </c>
      <c r="E58" s="124" t="str">
        <f>IF(RES_hhdet_in_tes!E58=0,"",RES_hhdet_in_tes!E58/RES_hhdet_in_fec!E58)</f>
        <v/>
      </c>
      <c r="F58" s="124" t="str">
        <f>IF(RES_hhdet_in_tes!F58=0,"",RES_hhdet_in_tes!F58/RES_hhdet_in_fec!F58)</f>
        <v/>
      </c>
      <c r="G58" s="124">
        <f>IF(RES_hhdet_in_tes!G58=0,"",RES_hhdet_in_tes!G58/RES_hhdet_in_fec!G58)</f>
        <v>0.78809243849055455</v>
      </c>
      <c r="H58" s="124">
        <f>IF(RES_hhdet_in_tes!H58=0,"",RES_hhdet_in_tes!H58/RES_hhdet_in_fec!H58)</f>
        <v>0.7895755319337957</v>
      </c>
      <c r="I58" s="124">
        <f>IF(RES_hhdet_in_tes!I58=0,"",RES_hhdet_in_tes!I58/RES_hhdet_in_fec!I58)</f>
        <v>0.79110908856783502</v>
      </c>
      <c r="J58" s="124">
        <f>IF(RES_hhdet_in_tes!J58=0,"",RES_hhdet_in_tes!J58/RES_hhdet_in_fec!J58)</f>
        <v>0.79273235754107119</v>
      </c>
      <c r="K58" s="124">
        <f>IF(RES_hhdet_in_tes!K58=0,"",RES_hhdet_in_tes!K58/RES_hhdet_in_fec!K58)</f>
        <v>0.79447871095339684</v>
      </c>
      <c r="L58" s="124">
        <f>IF(RES_hhdet_in_tes!L58=0,"",RES_hhdet_in_tes!L58/RES_hhdet_in_fec!L58)</f>
        <v>0.79635707720971993</v>
      </c>
      <c r="M58" s="124">
        <f>IF(RES_hhdet_in_tes!M58=0,"",RES_hhdet_in_tes!M58/RES_hhdet_in_fec!M58)</f>
        <v>0.79891265511632936</v>
      </c>
      <c r="N58" s="124">
        <f>IF(RES_hhdet_in_tes!N58=0,"",RES_hhdet_in_tes!N58/RES_hhdet_in_fec!N58)</f>
        <v>0.80230003780940773</v>
      </c>
      <c r="O58" s="124">
        <f>IF(RES_hhdet_in_tes!O58=0,"",RES_hhdet_in_tes!O58/RES_hhdet_in_fec!O58)</f>
        <v>0.80689511528002966</v>
      </c>
      <c r="P58" s="124">
        <f>IF(RES_hhdet_in_tes!P58=0,"",RES_hhdet_in_tes!P58/RES_hhdet_in_fec!P58)</f>
        <v>0.8128953083441246</v>
      </c>
      <c r="Q58" s="124">
        <f>IF(RES_hhdet_in_tes!Q58=0,"",RES_hhdet_in_tes!Q58/RES_hhdet_in_fec!Q58)</f>
        <v>0.82062875778054967</v>
      </c>
      <c r="R58" s="124" t="str">
        <f>IF(RES_hhdet_in_tes!R58=0,"",RES_hhdet_in_tes!R58/RES_hhdet_in_fec!R58)</f>
        <v/>
      </c>
      <c r="S58" s="124" t="str">
        <f>IF(RES_hhdet_in_tes!S58=0,"",RES_hhdet_in_tes!S58/RES_hhdet_in_fec!S58)</f>
        <v/>
      </c>
      <c r="T58" s="124">
        <f>IF(RES_hhdet_in_tes!T58=0,"",RES_hhdet_in_tes!T58/RES_hhdet_in_fec!T58)</f>
        <v>0.85839611508145386</v>
      </c>
      <c r="U58" s="124">
        <f>IF(RES_hhdet_in_tes!U58=0,"",RES_hhdet_in_tes!U58/RES_hhdet_in_fec!U58)</f>
        <v>0.87187695290310296</v>
      </c>
      <c r="V58" s="124">
        <f>IF(RES_hhdet_in_tes!V58=0,"",RES_hhdet_in_tes!V58/RES_hhdet_in_fec!V58)</f>
        <v>0.88309849302022636</v>
      </c>
      <c r="W58" s="124">
        <f>IF(RES_hhdet_in_tes!W58=0,"",RES_hhdet_in_tes!W58/RES_hhdet_in_fec!W58)</f>
        <v>0.89149059477420012</v>
      </c>
      <c r="DA58" s="130" t="s">
        <v>3640</v>
      </c>
    </row>
    <row r="59" spans="1:105" ht="12" customHeight="1" x14ac:dyDescent="0.25">
      <c r="A59" s="97" t="s">
        <v>50</v>
      </c>
      <c r="B59" s="111"/>
      <c r="C59" s="111" t="str">
        <f>IF(RES_hhdet_in_tes!C59=0,"",RES_hhdet_in_tes!C59/RES_hhdet_in_fec!C59)</f>
        <v/>
      </c>
      <c r="D59" s="111" t="str">
        <f>IF(RES_hhdet_in_tes!D59=0,"",RES_hhdet_in_tes!D59/RES_hhdet_in_fec!D59)</f>
        <v/>
      </c>
      <c r="E59" s="111" t="str">
        <f>IF(RES_hhdet_in_tes!E59=0,"",RES_hhdet_in_tes!E59/RES_hhdet_in_fec!E59)</f>
        <v/>
      </c>
      <c r="F59" s="111" t="str">
        <f>IF(RES_hhdet_in_tes!F59=0,"",RES_hhdet_in_tes!F59/RES_hhdet_in_fec!F59)</f>
        <v/>
      </c>
      <c r="G59" s="111" t="str">
        <f>IF(RES_hhdet_in_tes!G59=0,"",RES_hhdet_in_tes!G59/RES_hhdet_in_fec!G59)</f>
        <v/>
      </c>
      <c r="H59" s="111" t="str">
        <f>IF(RES_hhdet_in_tes!H59=0,"",RES_hhdet_in_tes!H59/RES_hhdet_in_fec!H59)</f>
        <v/>
      </c>
      <c r="I59" s="111" t="str">
        <f>IF(RES_hhdet_in_tes!I59=0,"",RES_hhdet_in_tes!I59/RES_hhdet_in_fec!I59)</f>
        <v/>
      </c>
      <c r="J59" s="111" t="str">
        <f>IF(RES_hhdet_in_tes!J59=0,"",RES_hhdet_in_tes!J59/RES_hhdet_in_fec!J59)</f>
        <v/>
      </c>
      <c r="K59" s="111" t="str">
        <f>IF(RES_hhdet_in_tes!K59=0,"",RES_hhdet_in_tes!K59/RES_hhdet_in_fec!K59)</f>
        <v/>
      </c>
      <c r="L59" s="111" t="str">
        <f>IF(RES_hhdet_in_tes!L59=0,"",RES_hhdet_in_tes!L59/RES_hhdet_in_fec!L59)</f>
        <v/>
      </c>
      <c r="M59" s="111" t="str">
        <f>IF(RES_hhdet_in_tes!M59=0,"",RES_hhdet_in_tes!M59/RES_hhdet_in_fec!M59)</f>
        <v/>
      </c>
      <c r="N59" s="111" t="str">
        <f>IF(RES_hhdet_in_tes!N59=0,"",RES_hhdet_in_tes!N59/RES_hhdet_in_fec!N59)</f>
        <v/>
      </c>
      <c r="O59" s="111" t="str">
        <f>IF(RES_hhdet_in_tes!O59=0,"",RES_hhdet_in_tes!O59/RES_hhdet_in_fec!O59)</f>
        <v/>
      </c>
      <c r="P59" s="111" t="str">
        <f>IF(RES_hhdet_in_tes!P59=0,"",RES_hhdet_in_tes!P59/RES_hhdet_in_fec!P59)</f>
        <v/>
      </c>
      <c r="Q59" s="111" t="str">
        <f>IF(RES_hhdet_in_tes!Q59=0,"",RES_hhdet_in_tes!Q59/RES_hhdet_in_fec!Q59)</f>
        <v/>
      </c>
      <c r="R59" s="111" t="str">
        <f>IF(RES_hhdet_in_tes!R59=0,"",RES_hhdet_in_tes!R59/RES_hhdet_in_fec!R59)</f>
        <v/>
      </c>
      <c r="S59" s="111" t="str">
        <f>IF(RES_hhdet_in_tes!S59=0,"",RES_hhdet_in_tes!S59/RES_hhdet_in_fec!S59)</f>
        <v/>
      </c>
      <c r="T59" s="111" t="str">
        <f>IF(RES_hhdet_in_tes!T59=0,"",RES_hhdet_in_tes!T59/RES_hhdet_in_fec!T59)</f>
        <v/>
      </c>
      <c r="U59" s="111" t="str">
        <f>IF(RES_hhdet_in_tes!U59=0,"",RES_hhdet_in_tes!U59/RES_hhdet_in_fec!U59)</f>
        <v/>
      </c>
      <c r="V59" s="111" t="str">
        <f>IF(RES_hhdet_in_tes!V59=0,"",RES_hhdet_in_tes!V59/RES_hhdet_in_fec!V59)</f>
        <v/>
      </c>
      <c r="W59" s="111" t="str">
        <f>IF(RES_hhdet_in_tes!W59=0,"",RES_hhdet_in_tes!W59/RES_hhdet_in_fec!W59)</f>
        <v/>
      </c>
      <c r="DA59" s="63" t="s">
        <v>3641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0.78252359331509047</v>
      </c>
      <c r="D60" s="45" t="str">
        <f>IF(RES_hhdet_in_tes!D60=0,"",RES_hhdet_in_tes!D60/RES_hhdet_in_fec!D60)</f>
        <v/>
      </c>
      <c r="E60" s="45" t="str">
        <f>IF(RES_hhdet_in_tes!E60=0,"",RES_hhdet_in_tes!E60/RES_hhdet_in_fec!E60)</f>
        <v/>
      </c>
      <c r="F60" s="45" t="str">
        <f>IF(RES_hhdet_in_tes!F60=0,"",RES_hhdet_in_tes!F60/RES_hhdet_in_fec!F60)</f>
        <v/>
      </c>
      <c r="G60" s="45">
        <f>IF(RES_hhdet_in_tes!G60=0,"",RES_hhdet_in_tes!G60/RES_hhdet_in_fec!G60)</f>
        <v>0.78809243849055455</v>
      </c>
      <c r="H60" s="45">
        <f>IF(RES_hhdet_in_tes!H60=0,"",RES_hhdet_in_tes!H60/RES_hhdet_in_fec!H60)</f>
        <v>0.7895755319337957</v>
      </c>
      <c r="I60" s="45">
        <f>IF(RES_hhdet_in_tes!I60=0,"",RES_hhdet_in_tes!I60/RES_hhdet_in_fec!I60)</f>
        <v>0.79110908856783502</v>
      </c>
      <c r="J60" s="45">
        <f>IF(RES_hhdet_in_tes!J60=0,"",RES_hhdet_in_tes!J60/RES_hhdet_in_fec!J60)</f>
        <v>0.79273235754107119</v>
      </c>
      <c r="K60" s="45">
        <f>IF(RES_hhdet_in_tes!K60=0,"",RES_hhdet_in_tes!K60/RES_hhdet_in_fec!K60)</f>
        <v>0.79447871095339684</v>
      </c>
      <c r="L60" s="45">
        <f>IF(RES_hhdet_in_tes!L60=0,"",RES_hhdet_in_tes!L60/RES_hhdet_in_fec!L60)</f>
        <v>0.79635707720971993</v>
      </c>
      <c r="M60" s="45">
        <f>IF(RES_hhdet_in_tes!M60=0,"",RES_hhdet_in_tes!M60/RES_hhdet_in_fec!M60)</f>
        <v>0.79891265511632936</v>
      </c>
      <c r="N60" s="45">
        <f>IF(RES_hhdet_in_tes!N60=0,"",RES_hhdet_in_tes!N60/RES_hhdet_in_fec!N60)</f>
        <v>0.80230003780940773</v>
      </c>
      <c r="O60" s="45">
        <f>IF(RES_hhdet_in_tes!O60=0,"",RES_hhdet_in_tes!O60/RES_hhdet_in_fec!O60)</f>
        <v>0.80689511528002966</v>
      </c>
      <c r="P60" s="45">
        <f>IF(RES_hhdet_in_tes!P60=0,"",RES_hhdet_in_tes!P60/RES_hhdet_in_fec!P60)</f>
        <v>0.8128953083441246</v>
      </c>
      <c r="Q60" s="45">
        <f>IF(RES_hhdet_in_tes!Q60=0,"",RES_hhdet_in_tes!Q60/RES_hhdet_in_fec!Q60)</f>
        <v>0.82062875778054967</v>
      </c>
      <c r="R60" s="45" t="str">
        <f>IF(RES_hhdet_in_tes!R60=0,"",RES_hhdet_in_tes!R60/RES_hhdet_in_fec!R60)</f>
        <v/>
      </c>
      <c r="S60" s="45" t="str">
        <f>IF(RES_hhdet_in_tes!S60=0,"",RES_hhdet_in_tes!S60/RES_hhdet_in_fec!S60)</f>
        <v/>
      </c>
      <c r="T60" s="45">
        <f>IF(RES_hhdet_in_tes!T60=0,"",RES_hhdet_in_tes!T60/RES_hhdet_in_fec!T60)</f>
        <v>0.85839611508145386</v>
      </c>
      <c r="U60" s="45">
        <f>IF(RES_hhdet_in_tes!U60=0,"",RES_hhdet_in_tes!U60/RES_hhdet_in_fec!U60)</f>
        <v>0.87187695290310296</v>
      </c>
      <c r="V60" s="45">
        <f>IF(RES_hhdet_in_tes!V60=0,"",RES_hhdet_in_tes!V60/RES_hhdet_in_fec!V60)</f>
        <v>0.88309849302022636</v>
      </c>
      <c r="W60" s="45">
        <f>IF(RES_hhdet_in_tes!W60=0,"",RES_hhdet_in_tes!W60/RES_hhdet_in_fec!W60)</f>
        <v>0.89149059477420012</v>
      </c>
      <c r="DA60" s="60" t="s">
        <v>3642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0.58057467602649937</v>
      </c>
      <c r="D62" s="119" t="str">
        <f>IF(RES_hhdet_in_tes!D62=0,"",RES_hhdet_in_tes!D62/RES_hhdet_in_fec!D62)</f>
        <v/>
      </c>
      <c r="E62" s="119" t="str">
        <f>IF(RES_hhdet_in_tes!E62=0,"",RES_hhdet_in_tes!E62/RES_hhdet_in_fec!E62)</f>
        <v/>
      </c>
      <c r="F62" s="119" t="str">
        <f>IF(RES_hhdet_in_tes!F62=0,"",RES_hhdet_in_tes!F62/RES_hhdet_in_fec!F62)</f>
        <v/>
      </c>
      <c r="G62" s="119" t="str">
        <f>IF(RES_hhdet_in_tes!G62=0,"",RES_hhdet_in_tes!G62/RES_hhdet_in_fec!G62)</f>
        <v/>
      </c>
      <c r="H62" s="119">
        <f>IF(RES_hhdet_in_tes!H62=0,"",RES_hhdet_in_tes!H62/RES_hhdet_in_fec!H62)</f>
        <v>0.61912295238451809</v>
      </c>
      <c r="I62" s="119">
        <f>IF(RES_hhdet_in_tes!I62=0,"",RES_hhdet_in_tes!I62/RES_hhdet_in_fec!I62)</f>
        <v>0.62466218758896785</v>
      </c>
      <c r="J62" s="119">
        <f>IF(RES_hhdet_in_tes!J62=0,"",RES_hhdet_in_tes!J62/RES_hhdet_in_fec!J62)</f>
        <v>0.63187708914763985</v>
      </c>
      <c r="K62" s="119">
        <f>IF(RES_hhdet_in_tes!K62=0,"",RES_hhdet_in_tes!K62/RES_hhdet_in_fec!K62)</f>
        <v>0.63961333208070903</v>
      </c>
      <c r="L62" s="119">
        <f>IF(RES_hhdet_in_tes!L62=0,"",RES_hhdet_in_tes!L62/RES_hhdet_in_fec!L62)</f>
        <v>0.64789869300017633</v>
      </c>
      <c r="M62" s="119" t="str">
        <f>IF(RES_hhdet_in_tes!M62=0,"",RES_hhdet_in_tes!M62/RES_hhdet_in_fec!M62)</f>
        <v/>
      </c>
      <c r="N62" s="119" t="str">
        <f>IF(RES_hhdet_in_tes!N62=0,"",RES_hhdet_in_tes!N62/RES_hhdet_in_fec!N62)</f>
        <v/>
      </c>
      <c r="O62" s="119">
        <f>IF(RES_hhdet_in_tes!O62=0,"",RES_hhdet_in_tes!O62/RES_hhdet_in_fec!O62)</f>
        <v>0.68985439732584208</v>
      </c>
      <c r="P62" s="119">
        <f>IF(RES_hhdet_in_tes!P62=0,"",RES_hhdet_in_tes!P62/RES_hhdet_in_fec!P62)</f>
        <v>0.70739985380602699</v>
      </c>
      <c r="Q62" s="119">
        <f>IF(RES_hhdet_in_tes!Q62=0,"",RES_hhdet_in_tes!Q62/RES_hhdet_in_fec!Q62)</f>
        <v>0.72176298319962306</v>
      </c>
      <c r="R62" s="119" t="str">
        <f>IF(RES_hhdet_in_tes!R62=0,"",RES_hhdet_in_tes!R62/RES_hhdet_in_fec!R62)</f>
        <v/>
      </c>
      <c r="S62" s="119" t="str">
        <f>IF(RES_hhdet_in_tes!S62=0,"",RES_hhdet_in_tes!S62/RES_hhdet_in_fec!S62)</f>
        <v/>
      </c>
      <c r="T62" s="119" t="str">
        <f>IF(RES_hhdet_in_tes!T62=0,"",RES_hhdet_in_tes!T62/RES_hhdet_in_fec!T62)</f>
        <v/>
      </c>
      <c r="U62" s="119" t="str">
        <f>IF(RES_hhdet_in_tes!U62=0,"",RES_hhdet_in_tes!U62/RES_hhdet_in_fec!U62)</f>
        <v/>
      </c>
      <c r="V62" s="119">
        <f>IF(RES_hhdet_in_tes!V62=0,"",RES_hhdet_in_tes!V62/RES_hhdet_in_fec!V62)</f>
        <v>0.76699643561990394</v>
      </c>
      <c r="W62" s="119" t="str">
        <f>IF(RES_hhdet_in_tes!W62=0,"",RES_hhdet_in_tes!W62/RES_hhdet_in_fec!W62)</f>
        <v/>
      </c>
      <c r="DA62" s="129" t="s">
        <v>3643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0.58021060391166757</v>
      </c>
      <c r="D63" s="124" t="str">
        <f>IF(RES_hhdet_in_tes!D63=0,"",RES_hhdet_in_tes!D63/RES_hhdet_in_fec!D63)</f>
        <v/>
      </c>
      <c r="E63" s="124" t="str">
        <f>IF(RES_hhdet_in_tes!E63=0,"",RES_hhdet_in_tes!E63/RES_hhdet_in_fec!E63)</f>
        <v/>
      </c>
      <c r="F63" s="124" t="str">
        <f>IF(RES_hhdet_in_tes!F63=0,"",RES_hhdet_in_tes!F63/RES_hhdet_in_fec!F63)</f>
        <v/>
      </c>
      <c r="G63" s="124" t="str">
        <f>IF(RES_hhdet_in_tes!G63=0,"",RES_hhdet_in_tes!G63/RES_hhdet_in_fec!G63)</f>
        <v/>
      </c>
      <c r="H63" s="124">
        <f>IF(RES_hhdet_in_tes!H63=0,"",RES_hhdet_in_tes!H63/RES_hhdet_in_fec!H63)</f>
        <v>0.61743791992919062</v>
      </c>
      <c r="I63" s="124">
        <f>IF(RES_hhdet_in_tes!I63=0,"",RES_hhdet_in_tes!I63/RES_hhdet_in_fec!I63)</f>
        <v>0.62485640513604601</v>
      </c>
      <c r="J63" s="124">
        <f>IF(RES_hhdet_in_tes!J63=0,"",RES_hhdet_in_tes!J63/RES_hhdet_in_fec!J63)</f>
        <v>0.63241014719381738</v>
      </c>
      <c r="K63" s="124">
        <f>IF(RES_hhdet_in_tes!K63=0,"",RES_hhdet_in_tes!K63/RES_hhdet_in_fec!K63)</f>
        <v>0.6401245872374397</v>
      </c>
      <c r="L63" s="124">
        <f>IF(RES_hhdet_in_tes!L63=0,"",RES_hhdet_in_tes!L63/RES_hhdet_in_fec!L63)</f>
        <v>0.64810124098163235</v>
      </c>
      <c r="M63" s="124" t="str">
        <f>IF(RES_hhdet_in_tes!M63=0,"",RES_hhdet_in_tes!M63/RES_hhdet_in_fec!M63)</f>
        <v/>
      </c>
      <c r="N63" s="124" t="str">
        <f>IF(RES_hhdet_in_tes!N63=0,"",RES_hhdet_in_tes!N63/RES_hhdet_in_fec!N63)</f>
        <v/>
      </c>
      <c r="O63" s="124">
        <f>IF(RES_hhdet_in_tes!O63=0,"",RES_hhdet_in_tes!O63/RES_hhdet_in_fec!O63)</f>
        <v>0.68768857825989094</v>
      </c>
      <c r="P63" s="124">
        <f>IF(RES_hhdet_in_tes!P63=0,"",RES_hhdet_in_tes!P63/RES_hhdet_in_fec!P63)</f>
        <v>0.70589996525026655</v>
      </c>
      <c r="Q63" s="124">
        <f>IF(RES_hhdet_in_tes!Q63=0,"",RES_hhdet_in_tes!Q63/RES_hhdet_in_fec!Q63)</f>
        <v>0.72138802388954226</v>
      </c>
      <c r="R63" s="124" t="str">
        <f>IF(RES_hhdet_in_tes!R63=0,"",RES_hhdet_in_tes!R63/RES_hhdet_in_fec!R63)</f>
        <v/>
      </c>
      <c r="S63" s="124" t="str">
        <f>IF(RES_hhdet_in_tes!S63=0,"",RES_hhdet_in_tes!S63/RES_hhdet_in_fec!S63)</f>
        <v/>
      </c>
      <c r="T63" s="124" t="str">
        <f>IF(RES_hhdet_in_tes!T63=0,"",RES_hhdet_in_tes!T63/RES_hhdet_in_fec!T63)</f>
        <v/>
      </c>
      <c r="U63" s="124" t="str">
        <f>IF(RES_hhdet_in_tes!U63=0,"",RES_hhdet_in_tes!U63/RES_hhdet_in_fec!U63)</f>
        <v/>
      </c>
      <c r="V63" s="124">
        <f>IF(RES_hhdet_in_tes!V63=0,"",RES_hhdet_in_tes!V63/RES_hhdet_in_fec!V63)</f>
        <v>0.75130609609441967</v>
      </c>
      <c r="W63" s="124" t="str">
        <f>IF(RES_hhdet_in_tes!W63=0,"",RES_hhdet_in_tes!W63/RES_hhdet_in_fec!W63)</f>
        <v/>
      </c>
      <c r="DA63" s="130" t="s">
        <v>3644</v>
      </c>
    </row>
    <row r="64" spans="1:105" ht="12" customHeight="1" x14ac:dyDescent="0.25">
      <c r="A64" s="97" t="s">
        <v>217</v>
      </c>
      <c r="B64" s="111"/>
      <c r="C64" s="111">
        <f>IF(RES_hhdet_in_tes!C64=0,"",RES_hhdet_in_tes!C64/RES_hhdet_in_fec!C64)</f>
        <v>0.57452684256131925</v>
      </c>
      <c r="D64" s="111" t="str">
        <f>IF(RES_hhdet_in_tes!D64=0,"",RES_hhdet_in_tes!D64/RES_hhdet_in_fec!D64)</f>
        <v/>
      </c>
      <c r="E64" s="111" t="str">
        <f>IF(RES_hhdet_in_tes!E64=0,"",RES_hhdet_in_tes!E64/RES_hhdet_in_fec!E64)</f>
        <v/>
      </c>
      <c r="F64" s="111" t="str">
        <f>IF(RES_hhdet_in_tes!F64=0,"",RES_hhdet_in_tes!F64/RES_hhdet_in_fec!F64)</f>
        <v/>
      </c>
      <c r="G64" s="111" t="str">
        <f>IF(RES_hhdet_in_tes!G64=0,"",RES_hhdet_in_tes!G64/RES_hhdet_in_fec!G64)</f>
        <v/>
      </c>
      <c r="H64" s="111">
        <f>IF(RES_hhdet_in_tes!H64=0,"",RES_hhdet_in_tes!H64/RES_hhdet_in_fec!H64)</f>
        <v>0.61254401316422236</v>
      </c>
      <c r="I64" s="111">
        <f>IF(RES_hhdet_in_tes!I64=0,"",RES_hhdet_in_tes!I64/RES_hhdet_in_fec!I64)</f>
        <v>0.62010521738718538</v>
      </c>
      <c r="J64" s="111">
        <f>IF(RES_hhdet_in_tes!J64=0,"",RES_hhdet_in_tes!J64/RES_hhdet_in_fec!J64)</f>
        <v>0.62776803035811246</v>
      </c>
      <c r="K64" s="111">
        <f>IF(RES_hhdet_in_tes!K64=0,"",RES_hhdet_in_tes!K64/RES_hhdet_in_fec!K64)</f>
        <v>0.63561250588722595</v>
      </c>
      <c r="L64" s="111">
        <f>IF(RES_hhdet_in_tes!L64=0,"",RES_hhdet_in_tes!L64/RES_hhdet_in_fec!L64)</f>
        <v>0.64366213753856305</v>
      </c>
      <c r="M64" s="111" t="str">
        <f>IF(RES_hhdet_in_tes!M64=0,"",RES_hhdet_in_tes!M64/RES_hhdet_in_fec!M64)</f>
        <v/>
      </c>
      <c r="N64" s="111" t="str">
        <f>IF(RES_hhdet_in_tes!N64=0,"",RES_hhdet_in_tes!N64/RES_hhdet_in_fec!N64)</f>
        <v/>
      </c>
      <c r="O64" s="111">
        <f>IF(RES_hhdet_in_tes!O64=0,"",RES_hhdet_in_tes!O64/RES_hhdet_in_fec!O64)</f>
        <v>0.68374707168059567</v>
      </c>
      <c r="P64" s="111">
        <f>IF(RES_hhdet_in_tes!P64=0,"",RES_hhdet_in_tes!P64/RES_hhdet_in_fec!P64)</f>
        <v>0.70214734761225339</v>
      </c>
      <c r="Q64" s="111">
        <f>IF(RES_hhdet_in_tes!Q64=0,"",RES_hhdet_in_tes!Q64/RES_hhdet_in_fec!Q64)</f>
        <v>0.71777741413190843</v>
      </c>
      <c r="R64" s="111" t="str">
        <f>IF(RES_hhdet_in_tes!R64=0,"",RES_hhdet_in_tes!R64/RES_hhdet_in_fec!R64)</f>
        <v/>
      </c>
      <c r="S64" s="111" t="str">
        <f>IF(RES_hhdet_in_tes!S64=0,"",RES_hhdet_in_tes!S64/RES_hhdet_in_fec!S64)</f>
        <v/>
      </c>
      <c r="T64" s="111" t="str">
        <f>IF(RES_hhdet_in_tes!T64=0,"",RES_hhdet_in_tes!T64/RES_hhdet_in_fec!T64)</f>
        <v/>
      </c>
      <c r="U64" s="111" t="str">
        <f>IF(RES_hhdet_in_tes!U64=0,"",RES_hhdet_in_tes!U64/RES_hhdet_in_fec!U64)</f>
        <v/>
      </c>
      <c r="V64" s="111">
        <f>IF(RES_hhdet_in_tes!V64=0,"",RES_hhdet_in_tes!V64/RES_hhdet_in_fec!V64)</f>
        <v>0.74805805406317505</v>
      </c>
      <c r="W64" s="111" t="str">
        <f>IF(RES_hhdet_in_tes!W64=0,"",RES_hhdet_in_tes!W64/RES_hhdet_in_fec!W64)</f>
        <v/>
      </c>
      <c r="DA64" s="63" t="s">
        <v>3645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 t="str">
        <f>IF(RES_hhdet_in_tes!D65=0,"",RES_hhdet_in_tes!D65/RES_hhdet_in_fec!D65)</f>
        <v/>
      </c>
      <c r="E65" s="111" t="str">
        <f>IF(RES_hhdet_in_tes!E65=0,"",RES_hhdet_in_tes!E65/RES_hhdet_in_fec!E65)</f>
        <v/>
      </c>
      <c r="F65" s="111" t="str">
        <f>IF(RES_hhdet_in_tes!F65=0,"",RES_hhdet_in_tes!F65/RES_hhdet_in_fec!F65)</f>
        <v/>
      </c>
      <c r="G65" s="111" t="str">
        <f>IF(RES_hhdet_in_tes!G65=0,"",RES_hhdet_in_tes!G65/RES_hhdet_in_fec!G65)</f>
        <v/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 t="str">
        <f>IF(RES_hhdet_in_tes!M65=0,"",RES_hhdet_in_tes!M65/RES_hhdet_in_fec!M65)</f>
        <v/>
      </c>
      <c r="N65" s="111" t="str">
        <f>IF(RES_hhdet_in_tes!N65=0,"",RES_hhdet_in_tes!N65/RES_hhdet_in_fec!N65)</f>
        <v/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 t="str">
        <f>IF(RES_hhdet_in_tes!R65=0,"",RES_hhdet_in_tes!R65/RES_hhdet_in_fec!R65)</f>
        <v/>
      </c>
      <c r="S65" s="111" t="str">
        <f>IF(RES_hhdet_in_tes!S65=0,"",RES_hhdet_in_tes!S65/RES_hhdet_in_fec!S65)</f>
        <v/>
      </c>
      <c r="T65" s="111" t="str">
        <f>IF(RES_hhdet_in_tes!T65=0,"",RES_hhdet_in_tes!T65/RES_hhdet_in_fec!T65)</f>
        <v/>
      </c>
      <c r="U65" s="111" t="str">
        <f>IF(RES_hhdet_in_tes!U65=0,"",RES_hhdet_in_tes!U65/RES_hhdet_in_fec!U65)</f>
        <v/>
      </c>
      <c r="V65" s="111">
        <f>IF(RES_hhdet_in_tes!V65=0,"",RES_hhdet_in_tes!V65/RES_hhdet_in_fec!V65)</f>
        <v>1</v>
      </c>
      <c r="W65" s="111" t="str">
        <f>IF(RES_hhdet_in_tes!W65=0,"",RES_hhdet_in_tes!W65/RES_hhdet_in_fec!W65)</f>
        <v/>
      </c>
      <c r="DA65" s="63" t="s">
        <v>3646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2.5196060960540163</v>
      </c>
      <c r="D66" s="124" t="str">
        <f>IF(RES_hhdet_in_tes!D66=0,"",RES_hhdet_in_tes!D66/RES_hhdet_in_fec!D66)</f>
        <v/>
      </c>
      <c r="E66" s="124" t="str">
        <f>IF(RES_hhdet_in_tes!E66=0,"",RES_hhdet_in_tes!E66/RES_hhdet_in_fec!E66)</f>
        <v/>
      </c>
      <c r="F66" s="124" t="str">
        <f>IF(RES_hhdet_in_tes!F66=0,"",RES_hhdet_in_tes!F66/RES_hhdet_in_fec!F66)</f>
        <v/>
      </c>
      <c r="G66" s="124" t="str">
        <f>IF(RES_hhdet_in_tes!G66=0,"",RES_hhdet_in_tes!G66/RES_hhdet_in_fec!G66)</f>
        <v/>
      </c>
      <c r="H66" s="124">
        <f>IF(RES_hhdet_in_tes!H66=0,"",RES_hhdet_in_tes!H66/RES_hhdet_in_fec!H66)</f>
        <v>2.9716137114818704</v>
      </c>
      <c r="I66" s="124">
        <f>IF(RES_hhdet_in_tes!I66=0,"",RES_hhdet_in_tes!I66/RES_hhdet_in_fec!I66)</f>
        <v>3.0643034651269963</v>
      </c>
      <c r="J66" s="124">
        <f>IF(RES_hhdet_in_tes!J66=0,"",RES_hhdet_in_tes!J66/RES_hhdet_in_fec!J66)</f>
        <v>3.1586912491195345</v>
      </c>
      <c r="K66" s="124">
        <f>IF(RES_hhdet_in_tes!K66=0,"",RES_hhdet_in_tes!K66/RES_hhdet_in_fec!K66)</f>
        <v>3.2554138841317624</v>
      </c>
      <c r="L66" s="124">
        <f>IF(RES_hhdet_in_tes!L66=0,"",RES_hhdet_in_tes!L66/RES_hhdet_in_fec!L66)</f>
        <v>3.3546288203459169</v>
      </c>
      <c r="M66" s="124" t="str">
        <f>IF(RES_hhdet_in_tes!M66=0,"",RES_hhdet_in_tes!M66/RES_hhdet_in_fec!M66)</f>
        <v/>
      </c>
      <c r="N66" s="124" t="str">
        <f>IF(RES_hhdet_in_tes!N66=0,"",RES_hhdet_in_tes!N66/RES_hhdet_in_fec!N66)</f>
        <v/>
      </c>
      <c r="O66" s="124" t="str">
        <f>IF(RES_hhdet_in_tes!O66=0,"",RES_hhdet_in_tes!O66/RES_hhdet_in_fec!O66)</f>
        <v/>
      </c>
      <c r="P66" s="124">
        <f>IF(RES_hhdet_in_tes!P66=0,"",RES_hhdet_in_tes!P66/RES_hhdet_in_fec!P66)</f>
        <v>3.9730955779865562</v>
      </c>
      <c r="Q66" s="124">
        <f>IF(RES_hhdet_in_tes!Q66=0,"",RES_hhdet_in_tes!Q66/RES_hhdet_in_fec!Q66)</f>
        <v>4.1325677958920464</v>
      </c>
      <c r="R66" s="124" t="str">
        <f>IF(RES_hhdet_in_tes!R66=0,"",RES_hhdet_in_tes!R66/RES_hhdet_in_fec!R66)</f>
        <v/>
      </c>
      <c r="S66" s="124" t="str">
        <f>IF(RES_hhdet_in_tes!S66=0,"",RES_hhdet_in_tes!S66/RES_hhdet_in_fec!S66)</f>
        <v/>
      </c>
      <c r="T66" s="124" t="str">
        <f>IF(RES_hhdet_in_tes!T66=0,"",RES_hhdet_in_tes!T66/RES_hhdet_in_fec!T66)</f>
        <v/>
      </c>
      <c r="U66" s="124" t="str">
        <f>IF(RES_hhdet_in_tes!U66=0,"",RES_hhdet_in_tes!U66/RES_hhdet_in_fec!U66)</f>
        <v/>
      </c>
      <c r="V66" s="124" t="str">
        <f>IF(RES_hhdet_in_tes!V66=0,"",RES_hhdet_in_tes!V66/RES_hhdet_in_fec!V66)</f>
        <v/>
      </c>
      <c r="W66" s="124" t="str">
        <f>IF(RES_hhdet_in_tes!W66=0,"",RES_hhdet_in_tes!W66/RES_hhdet_in_fec!W66)</f>
        <v/>
      </c>
      <c r="DA66" s="130" t="s">
        <v>3647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2.5196060960540163</v>
      </c>
      <c r="D67" s="111" t="str">
        <f>IF(RES_hhdet_in_tes!D67=0,"",RES_hhdet_in_tes!D67/RES_hhdet_in_fec!D67)</f>
        <v/>
      </c>
      <c r="E67" s="111" t="str">
        <f>IF(RES_hhdet_in_tes!E67=0,"",RES_hhdet_in_tes!E67/RES_hhdet_in_fec!E67)</f>
        <v/>
      </c>
      <c r="F67" s="111" t="str">
        <f>IF(RES_hhdet_in_tes!F67=0,"",RES_hhdet_in_tes!F67/RES_hhdet_in_fec!F67)</f>
        <v/>
      </c>
      <c r="G67" s="111" t="str">
        <f>IF(RES_hhdet_in_tes!G67=0,"",RES_hhdet_in_tes!G67/RES_hhdet_in_fec!G67)</f>
        <v/>
      </c>
      <c r="H67" s="111">
        <f>IF(RES_hhdet_in_tes!H67=0,"",RES_hhdet_in_tes!H67/RES_hhdet_in_fec!H67)</f>
        <v>2.9716137114818704</v>
      </c>
      <c r="I67" s="111">
        <f>IF(RES_hhdet_in_tes!I67=0,"",RES_hhdet_in_tes!I67/RES_hhdet_in_fec!I67)</f>
        <v>3.0643034651269963</v>
      </c>
      <c r="J67" s="111">
        <f>IF(RES_hhdet_in_tes!J67=0,"",RES_hhdet_in_tes!J67/RES_hhdet_in_fec!J67)</f>
        <v>3.1586912491195345</v>
      </c>
      <c r="K67" s="111">
        <f>IF(RES_hhdet_in_tes!K67=0,"",RES_hhdet_in_tes!K67/RES_hhdet_in_fec!K67)</f>
        <v>3.2554138841317624</v>
      </c>
      <c r="L67" s="111">
        <f>IF(RES_hhdet_in_tes!L67=0,"",RES_hhdet_in_tes!L67/RES_hhdet_in_fec!L67)</f>
        <v>3.3546288203459169</v>
      </c>
      <c r="M67" s="111" t="str">
        <f>IF(RES_hhdet_in_tes!M67=0,"",RES_hhdet_in_tes!M67/RES_hhdet_in_fec!M67)</f>
        <v/>
      </c>
      <c r="N67" s="111" t="str">
        <f>IF(RES_hhdet_in_tes!N67=0,"",RES_hhdet_in_tes!N67/RES_hhdet_in_fec!N67)</f>
        <v/>
      </c>
      <c r="O67" s="111" t="str">
        <f>IF(RES_hhdet_in_tes!O67=0,"",RES_hhdet_in_tes!O67/RES_hhdet_in_fec!O67)</f>
        <v/>
      </c>
      <c r="P67" s="111">
        <f>IF(RES_hhdet_in_tes!P67=0,"",RES_hhdet_in_tes!P67/RES_hhdet_in_fec!P67)</f>
        <v>3.9730955779865562</v>
      </c>
      <c r="Q67" s="111">
        <f>IF(RES_hhdet_in_tes!Q67=0,"",RES_hhdet_in_tes!Q67/RES_hhdet_in_fec!Q67)</f>
        <v>4.1325677958920464</v>
      </c>
      <c r="R67" s="111" t="str">
        <f>IF(RES_hhdet_in_tes!R67=0,"",RES_hhdet_in_tes!R67/RES_hhdet_in_fec!R67)</f>
        <v/>
      </c>
      <c r="S67" s="111" t="str">
        <f>IF(RES_hhdet_in_tes!S67=0,"",RES_hhdet_in_tes!S67/RES_hhdet_in_fec!S67)</f>
        <v/>
      </c>
      <c r="T67" s="111" t="str">
        <f>IF(RES_hhdet_in_tes!T67=0,"",RES_hhdet_in_tes!T67/RES_hhdet_in_fec!T67)</f>
        <v/>
      </c>
      <c r="U67" s="111" t="str">
        <f>IF(RES_hhdet_in_tes!U67=0,"",RES_hhdet_in_tes!U67/RES_hhdet_in_fec!U67)</f>
        <v/>
      </c>
      <c r="V67" s="111" t="str">
        <f>IF(RES_hhdet_in_tes!V67=0,"",RES_hhdet_in_tes!V67/RES_hhdet_in_fec!V67)</f>
        <v/>
      </c>
      <c r="W67" s="111" t="str">
        <f>IF(RES_hhdet_in_tes!W67=0,"",RES_hhdet_in_tes!W67/RES_hhdet_in_fec!W67)</f>
        <v/>
      </c>
      <c r="DA67" s="63" t="s">
        <v>3648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0.57453798677789403</v>
      </c>
      <c r="D68" s="124" t="str">
        <f>IF(RES_hhdet_in_tes!D68=0,"",RES_hhdet_in_tes!D68/RES_hhdet_in_fec!D68)</f>
        <v/>
      </c>
      <c r="E68" s="124" t="str">
        <f>IF(RES_hhdet_in_tes!E68=0,"",RES_hhdet_in_tes!E68/RES_hhdet_in_fec!E68)</f>
        <v/>
      </c>
      <c r="F68" s="124" t="str">
        <f>IF(RES_hhdet_in_tes!F68=0,"",RES_hhdet_in_tes!F68/RES_hhdet_in_fec!F68)</f>
        <v/>
      </c>
      <c r="G68" s="124" t="str">
        <f>IF(RES_hhdet_in_tes!G68=0,"",RES_hhdet_in_tes!G68/RES_hhdet_in_fec!G68)</f>
        <v/>
      </c>
      <c r="H68" s="124">
        <f>IF(RES_hhdet_in_tes!H68=0,"",RES_hhdet_in_tes!H68/RES_hhdet_in_fec!H68)</f>
        <v>0.62462889529113574</v>
      </c>
      <c r="I68" s="124">
        <f>IF(RES_hhdet_in_tes!I68=0,"",RES_hhdet_in_tes!I68/RES_hhdet_in_fec!I68)</f>
        <v>0.61623649633954325</v>
      </c>
      <c r="J68" s="124">
        <f>IF(RES_hhdet_in_tes!J68=0,"",RES_hhdet_in_tes!J68/RES_hhdet_in_fec!J68)</f>
        <v>0.62266884257031774</v>
      </c>
      <c r="K68" s="124">
        <f>IF(RES_hhdet_in_tes!K68=0,"",RES_hhdet_in_tes!K68/RES_hhdet_in_fec!K68)</f>
        <v>0.63176362870390879</v>
      </c>
      <c r="L68" s="124">
        <f>IF(RES_hhdet_in_tes!L68=0,"",RES_hhdet_in_tes!L68/RES_hhdet_in_fec!L68)</f>
        <v>0.64125171600571129</v>
      </c>
      <c r="M68" s="124" t="str">
        <f>IF(RES_hhdet_in_tes!M68=0,"",RES_hhdet_in_tes!M68/RES_hhdet_in_fec!M68)</f>
        <v/>
      </c>
      <c r="N68" s="124" t="str">
        <f>IF(RES_hhdet_in_tes!N68=0,"",RES_hhdet_in_tes!N68/RES_hhdet_in_fec!N68)</f>
        <v/>
      </c>
      <c r="O68" s="124">
        <f>IF(RES_hhdet_in_tes!O68=0,"",RES_hhdet_in_tes!O68/RES_hhdet_in_fec!O68)</f>
        <v>0.70303265888937527</v>
      </c>
      <c r="P68" s="124">
        <f>IF(RES_hhdet_in_tes!P68=0,"",RES_hhdet_in_tes!P68/RES_hhdet_in_fec!P68)</f>
        <v>0.73745632751882029</v>
      </c>
      <c r="Q68" s="124">
        <f>IF(RES_hhdet_in_tes!Q68=0,"",RES_hhdet_in_tes!Q68/RES_hhdet_in_fec!Q68)</f>
        <v>0.74530692393313835</v>
      </c>
      <c r="R68" s="124" t="str">
        <f>IF(RES_hhdet_in_tes!R68=0,"",RES_hhdet_in_tes!R68/RES_hhdet_in_fec!R68)</f>
        <v/>
      </c>
      <c r="S68" s="124" t="str">
        <f>IF(RES_hhdet_in_tes!S68=0,"",RES_hhdet_in_tes!S68/RES_hhdet_in_fec!S68)</f>
        <v/>
      </c>
      <c r="T68" s="124" t="str">
        <f>IF(RES_hhdet_in_tes!T68=0,"",RES_hhdet_in_tes!T68/RES_hhdet_in_fec!T68)</f>
        <v/>
      </c>
      <c r="U68" s="124" t="str">
        <f>IF(RES_hhdet_in_tes!U68=0,"",RES_hhdet_in_tes!U68/RES_hhdet_in_fec!U68)</f>
        <v/>
      </c>
      <c r="V68" s="124">
        <f>IF(RES_hhdet_in_tes!V68=0,"",RES_hhdet_in_tes!V68/RES_hhdet_in_fec!V68)</f>
        <v>0.85654712420485768</v>
      </c>
      <c r="W68" s="124" t="str">
        <f>IF(RES_hhdet_in_tes!W68=0,"",RES_hhdet_in_tes!W68/RES_hhdet_in_fec!W68)</f>
        <v/>
      </c>
      <c r="DA68" s="130" t="s">
        <v>3649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0.56530731923559319</v>
      </c>
      <c r="D69" s="111" t="str">
        <f>IF(RES_hhdet_in_tes!D69=0,"",RES_hhdet_in_tes!D69/RES_hhdet_in_fec!D69)</f>
        <v/>
      </c>
      <c r="E69" s="111" t="str">
        <f>IF(RES_hhdet_in_tes!E69=0,"",RES_hhdet_in_tes!E69/RES_hhdet_in_fec!E69)</f>
        <v/>
      </c>
      <c r="F69" s="111" t="str">
        <f>IF(RES_hhdet_in_tes!F69=0,"",RES_hhdet_in_tes!F69/RES_hhdet_in_fec!F69)</f>
        <v/>
      </c>
      <c r="G69" s="111" t="str">
        <f>IF(RES_hhdet_in_tes!G69=0,"",RES_hhdet_in_tes!G69/RES_hhdet_in_fec!G69)</f>
        <v/>
      </c>
      <c r="H69" s="111">
        <f>IF(RES_hhdet_in_tes!H69=0,"",RES_hhdet_in_tes!H69/RES_hhdet_in_fec!H69)</f>
        <v>0.6036798519372012</v>
      </c>
      <c r="I69" s="111">
        <f>IF(RES_hhdet_in_tes!I69=0,"",RES_hhdet_in_tes!I69/RES_hhdet_in_fec!I69)</f>
        <v>0.61212300044440426</v>
      </c>
      <c r="J69" s="111">
        <f>IF(RES_hhdet_in_tes!J69=0,"",RES_hhdet_in_tes!J69/RES_hhdet_in_fec!J69)</f>
        <v>0.62109411719431318</v>
      </c>
      <c r="K69" s="111">
        <f>IF(RES_hhdet_in_tes!K69=0,"",RES_hhdet_in_tes!K69/RES_hhdet_in_fec!K69)</f>
        <v>0.63077745054357504</v>
      </c>
      <c r="L69" s="111">
        <f>IF(RES_hhdet_in_tes!L69=0,"",RES_hhdet_in_tes!L69/RES_hhdet_in_fec!L69)</f>
        <v>0.6412159607405159</v>
      </c>
      <c r="M69" s="111" t="str">
        <f>IF(RES_hhdet_in_tes!M69=0,"",RES_hhdet_in_tes!M69/RES_hhdet_in_fec!M69)</f>
        <v/>
      </c>
      <c r="N69" s="111" t="str">
        <f>IF(RES_hhdet_in_tes!N69=0,"",RES_hhdet_in_tes!N69/RES_hhdet_in_fec!N69)</f>
        <v/>
      </c>
      <c r="O69" s="111">
        <f>IF(RES_hhdet_in_tes!O69=0,"",RES_hhdet_in_tes!O69/RES_hhdet_in_fec!O69)</f>
        <v>0.70989875542841374</v>
      </c>
      <c r="P69" s="111">
        <f>IF(RES_hhdet_in_tes!P69=0,"",RES_hhdet_in_tes!P69/RES_hhdet_in_fec!P69)</f>
        <v>0.74521665749155774</v>
      </c>
      <c r="Q69" s="111">
        <f>IF(RES_hhdet_in_tes!Q69=0,"",RES_hhdet_in_tes!Q69/RES_hhdet_in_fec!Q69)</f>
        <v>0.77660104505247518</v>
      </c>
      <c r="R69" s="111" t="str">
        <f>IF(RES_hhdet_in_tes!R69=0,"",RES_hhdet_in_tes!R69/RES_hhdet_in_fec!R69)</f>
        <v/>
      </c>
      <c r="S69" s="111" t="str">
        <f>IF(RES_hhdet_in_tes!S69=0,"",RES_hhdet_in_tes!S69/RES_hhdet_in_fec!S69)</f>
        <v/>
      </c>
      <c r="T69" s="111" t="str">
        <f>IF(RES_hhdet_in_tes!T69=0,"",RES_hhdet_in_tes!T69/RES_hhdet_in_fec!T69)</f>
        <v/>
      </c>
      <c r="U69" s="111" t="str">
        <f>IF(RES_hhdet_in_tes!U69=0,"",RES_hhdet_in_tes!U69/RES_hhdet_in_fec!U69)</f>
        <v/>
      </c>
      <c r="V69" s="111">
        <f>IF(RES_hhdet_in_tes!V69=0,"",RES_hhdet_in_tes!V69/RES_hhdet_in_fec!V69)</f>
        <v>0.85654712420485768</v>
      </c>
      <c r="W69" s="111" t="str">
        <f>IF(RES_hhdet_in_tes!W69=0,"",RES_hhdet_in_tes!W69/RES_hhdet_in_fec!W69)</f>
        <v/>
      </c>
      <c r="DA69" s="63" t="s">
        <v>3650</v>
      </c>
    </row>
    <row r="70" spans="1:105" ht="12" customHeight="1" x14ac:dyDescent="0.25">
      <c r="A70" s="97" t="s">
        <v>133</v>
      </c>
      <c r="B70" s="111"/>
      <c r="C70" s="111">
        <f>IF(RES_hhdet_in_tes!C70=0,"",RES_hhdet_in_tes!C70/RES_hhdet_in_fec!C70)</f>
        <v>0.65039247563388558</v>
      </c>
      <c r="D70" s="111" t="str">
        <f>IF(RES_hhdet_in_tes!D70=0,"",RES_hhdet_in_tes!D70/RES_hhdet_in_fec!D70)</f>
        <v/>
      </c>
      <c r="E70" s="111" t="str">
        <f>IF(RES_hhdet_in_tes!E70=0,"",RES_hhdet_in_tes!E70/RES_hhdet_in_fec!E70)</f>
        <v/>
      </c>
      <c r="F70" s="111" t="str">
        <f>IF(RES_hhdet_in_tes!F70=0,"",RES_hhdet_in_tes!F70/RES_hhdet_in_fec!F70)</f>
        <v/>
      </c>
      <c r="G70" s="111" t="str">
        <f>IF(RES_hhdet_in_tes!G70=0,"",RES_hhdet_in_tes!G70/RES_hhdet_in_fec!G70)</f>
        <v/>
      </c>
      <c r="H70" s="111" t="str">
        <f>IF(RES_hhdet_in_tes!H70=0,"",RES_hhdet_in_tes!H70/RES_hhdet_in_fec!H70)</f>
        <v/>
      </c>
      <c r="I70" s="111">
        <f>IF(RES_hhdet_in_tes!I70=0,"",RES_hhdet_in_tes!I70/RES_hhdet_in_fec!I70)</f>
        <v>0.7192612550861891</v>
      </c>
      <c r="J70" s="111">
        <f>IF(RES_hhdet_in_tes!J70=0,"",RES_hhdet_in_tes!J70/RES_hhdet_in_fec!J70)</f>
        <v>0.72854524650153885</v>
      </c>
      <c r="K70" s="111">
        <f>IF(RES_hhdet_in_tes!K70=0,"",RES_hhdet_in_tes!K70/RES_hhdet_in_fec!K70)</f>
        <v>0.73515899526735362</v>
      </c>
      <c r="L70" s="111" t="str">
        <f>IF(RES_hhdet_in_tes!L70=0,"",RES_hhdet_in_tes!L70/RES_hhdet_in_fec!L70)</f>
        <v/>
      </c>
      <c r="M70" s="111" t="str">
        <f>IF(RES_hhdet_in_tes!M70=0,"",RES_hhdet_in_tes!M70/RES_hhdet_in_fec!M70)</f>
        <v/>
      </c>
      <c r="N70" s="111" t="str">
        <f>IF(RES_hhdet_in_tes!N70=0,"",RES_hhdet_in_tes!N70/RES_hhdet_in_fec!N70)</f>
        <v/>
      </c>
      <c r="O70" s="111" t="str">
        <f>IF(RES_hhdet_in_tes!O70=0,"",RES_hhdet_in_tes!O70/RES_hhdet_in_fec!O70)</f>
        <v/>
      </c>
      <c r="P70" s="111" t="str">
        <f>IF(RES_hhdet_in_tes!P70=0,"",RES_hhdet_in_tes!P70/RES_hhdet_in_fec!P70)</f>
        <v/>
      </c>
      <c r="Q70" s="111" t="str">
        <f>IF(RES_hhdet_in_tes!Q70=0,"",RES_hhdet_in_tes!Q70/RES_hhdet_in_fec!Q70)</f>
        <v/>
      </c>
      <c r="R70" s="111" t="str">
        <f>IF(RES_hhdet_in_tes!R70=0,"",RES_hhdet_in_tes!R70/RES_hhdet_in_fec!R70)</f>
        <v/>
      </c>
      <c r="S70" s="111" t="str">
        <f>IF(RES_hhdet_in_tes!S70=0,"",RES_hhdet_in_tes!S70/RES_hhdet_in_fec!S70)</f>
        <v/>
      </c>
      <c r="T70" s="111" t="str">
        <f>IF(RES_hhdet_in_tes!T70=0,"",RES_hhdet_in_tes!T70/RES_hhdet_in_fec!T70)</f>
        <v/>
      </c>
      <c r="U70" s="111" t="str">
        <f>IF(RES_hhdet_in_tes!U70=0,"",RES_hhdet_in_tes!U70/RES_hhdet_in_fec!U70)</f>
        <v/>
      </c>
      <c r="V70" s="111" t="str">
        <f>IF(RES_hhdet_in_tes!V70=0,"",RES_hhdet_in_tes!V70/RES_hhdet_in_fec!V70)</f>
        <v/>
      </c>
      <c r="W70" s="111" t="str">
        <f>IF(RES_hhdet_in_tes!W70=0,"",RES_hhdet_in_tes!W70/RES_hhdet_in_fec!W70)</f>
        <v/>
      </c>
      <c r="DA70" s="63" t="s">
        <v>3651</v>
      </c>
    </row>
    <row r="71" spans="1:105" ht="12" customHeight="1" x14ac:dyDescent="0.25">
      <c r="A71" s="100" t="s">
        <v>217</v>
      </c>
      <c r="B71" s="112"/>
      <c r="C71" s="112">
        <f>IF(RES_hhdet_in_tes!C71=0,"",RES_hhdet_in_tes!C71/RES_hhdet_in_fec!C71)</f>
        <v>0.56530731923559319</v>
      </c>
      <c r="D71" s="112" t="str">
        <f>IF(RES_hhdet_in_tes!D71=0,"",RES_hhdet_in_tes!D71/RES_hhdet_in_fec!D71)</f>
        <v/>
      </c>
      <c r="E71" s="112" t="str">
        <f>IF(RES_hhdet_in_tes!E71=0,"",RES_hhdet_in_tes!E71/RES_hhdet_in_fec!E71)</f>
        <v/>
      </c>
      <c r="F71" s="112" t="str">
        <f>IF(RES_hhdet_in_tes!F71=0,"",RES_hhdet_in_tes!F71/RES_hhdet_in_fec!F71)</f>
        <v/>
      </c>
      <c r="G71" s="112" t="str">
        <f>IF(RES_hhdet_in_tes!G71=0,"",RES_hhdet_in_tes!G71/RES_hhdet_in_fec!G71)</f>
        <v/>
      </c>
      <c r="H71" s="112" t="str">
        <f>IF(RES_hhdet_in_tes!H71=0,"",RES_hhdet_in_tes!H71/RES_hhdet_in_fec!H71)</f>
        <v/>
      </c>
      <c r="I71" s="112">
        <f>IF(RES_hhdet_in_tes!I71=0,"",RES_hhdet_in_tes!I71/RES_hhdet_in_fec!I71)</f>
        <v>0.61212300044440426</v>
      </c>
      <c r="J71" s="112">
        <f>IF(RES_hhdet_in_tes!J71=0,"",RES_hhdet_in_tes!J71/RES_hhdet_in_fec!J71)</f>
        <v>0.62109411719431307</v>
      </c>
      <c r="K71" s="112">
        <f>IF(RES_hhdet_in_tes!K71=0,"",RES_hhdet_in_tes!K71/RES_hhdet_in_fec!K71)</f>
        <v>0.63077745054357504</v>
      </c>
      <c r="L71" s="112" t="str">
        <f>IF(RES_hhdet_in_tes!L71=0,"",RES_hhdet_in_tes!L71/RES_hhdet_in_fec!L71)</f>
        <v/>
      </c>
      <c r="M71" s="112" t="str">
        <f>IF(RES_hhdet_in_tes!M71=0,"",RES_hhdet_in_tes!M71/RES_hhdet_in_fec!M71)</f>
        <v/>
      </c>
      <c r="N71" s="112" t="str">
        <f>IF(RES_hhdet_in_tes!N71=0,"",RES_hhdet_in_tes!N71/RES_hhdet_in_fec!N71)</f>
        <v/>
      </c>
      <c r="O71" s="112" t="str">
        <f>IF(RES_hhdet_in_tes!O71=0,"",RES_hhdet_in_tes!O71/RES_hhdet_in_fec!O71)</f>
        <v/>
      </c>
      <c r="P71" s="112" t="str">
        <f>IF(RES_hhdet_in_tes!P71=0,"",RES_hhdet_in_tes!P71/RES_hhdet_in_fec!P71)</f>
        <v/>
      </c>
      <c r="Q71" s="112" t="str">
        <f>IF(RES_hhdet_in_tes!Q71=0,"",RES_hhdet_in_tes!Q71/RES_hhdet_in_fec!Q71)</f>
        <v/>
      </c>
      <c r="R71" s="112" t="str">
        <f>IF(RES_hhdet_in_tes!R71=0,"",RES_hhdet_in_tes!R71/RES_hhdet_in_fec!R71)</f>
        <v/>
      </c>
      <c r="S71" s="112" t="str">
        <f>IF(RES_hhdet_in_tes!S71=0,"",RES_hhdet_in_tes!S71/RES_hhdet_in_fec!S71)</f>
        <v/>
      </c>
      <c r="T71" s="112" t="str">
        <f>IF(RES_hhdet_in_tes!T71=0,"",RES_hhdet_in_tes!T71/RES_hhdet_in_fec!T71)</f>
        <v/>
      </c>
      <c r="U71" s="112" t="str">
        <f>IF(RES_hhdet_in_tes!U71=0,"",RES_hhdet_in_tes!U71/RES_hhdet_in_fec!U71)</f>
        <v/>
      </c>
      <c r="V71" s="112" t="str">
        <f>IF(RES_hhdet_in_tes!V71=0,"",RES_hhdet_in_tes!V71/RES_hhdet_in_fec!V71)</f>
        <v/>
      </c>
      <c r="W71" s="112" t="str">
        <f>IF(RES_hhdet_in_tes!W71=0,"",RES_hhdet_in_tes!W71/RES_hhdet_in_fec!W71)</f>
        <v/>
      </c>
      <c r="DA71" s="131" t="s">
        <v>3652</v>
      </c>
    </row>
    <row r="72" spans="1:105" ht="12" customHeight="1" x14ac:dyDescent="0.25">
      <c r="A72" s="103" t="s">
        <v>52</v>
      </c>
      <c r="B72" s="113"/>
      <c r="C72" s="113">
        <f>IF(RES_hhdet_in_tes!C72=0,"",RES_hhdet_in_tes!C72/RES_hhdet_in_fec!C72)</f>
        <v>1</v>
      </c>
      <c r="D72" s="113" t="str">
        <f>IF(RES_hhdet_in_tes!D72=0,"",RES_hhdet_in_tes!D72/RES_hhdet_in_fec!D72)</f>
        <v/>
      </c>
      <c r="E72" s="113" t="str">
        <f>IF(RES_hhdet_in_tes!E72=0,"",RES_hhdet_in_tes!E72/RES_hhdet_in_fec!E72)</f>
        <v/>
      </c>
      <c r="F72" s="113" t="str">
        <f>IF(RES_hhdet_in_tes!F72=0,"",RES_hhdet_in_tes!F72/RES_hhdet_in_fec!F72)</f>
        <v/>
      </c>
      <c r="G72" s="113" t="str">
        <f>IF(RES_hhdet_in_tes!G72=0,"",RES_hhdet_in_tes!G72/RES_hhdet_in_fec!G72)</f>
        <v/>
      </c>
      <c r="H72" s="113" t="str">
        <f>IF(RES_hhdet_in_tes!H72=0,"",RES_hhdet_in_tes!H72/RES_hhdet_in_fec!H72)</f>
        <v/>
      </c>
      <c r="I72" s="113">
        <f>IF(RES_hhdet_in_tes!I72=0,"",RES_hhdet_in_tes!I72/RES_hhdet_in_fec!I72)</f>
        <v>1</v>
      </c>
      <c r="J72" s="113">
        <f>IF(RES_hhdet_in_tes!J72=0,"",RES_hhdet_in_tes!J72/RES_hhdet_in_fec!J72)</f>
        <v>1</v>
      </c>
      <c r="K72" s="113">
        <f>IF(RES_hhdet_in_tes!K72=0,"",RES_hhdet_in_tes!K72/RES_hhdet_in_fec!K72)</f>
        <v>1</v>
      </c>
      <c r="L72" s="113" t="str">
        <f>IF(RES_hhdet_in_tes!L72=0,"",RES_hhdet_in_tes!L72/RES_hhdet_in_fec!L72)</f>
        <v/>
      </c>
      <c r="M72" s="113" t="str">
        <f>IF(RES_hhdet_in_tes!M72=0,"",RES_hhdet_in_tes!M72/RES_hhdet_in_fec!M72)</f>
        <v/>
      </c>
      <c r="N72" s="113" t="str">
        <f>IF(RES_hhdet_in_tes!N72=0,"",RES_hhdet_in_tes!N72/RES_hhdet_in_fec!N72)</f>
        <v/>
      </c>
      <c r="O72" s="113" t="str">
        <f>IF(RES_hhdet_in_tes!O72=0,"",RES_hhdet_in_tes!O72/RES_hhdet_in_fec!O72)</f>
        <v/>
      </c>
      <c r="P72" s="113" t="str">
        <f>IF(RES_hhdet_in_tes!P72=0,"",RES_hhdet_in_tes!P72/RES_hhdet_in_fec!P72)</f>
        <v/>
      </c>
      <c r="Q72" s="113" t="str">
        <f>IF(RES_hhdet_in_tes!Q72=0,"",RES_hhdet_in_tes!Q72/RES_hhdet_in_fec!Q72)</f>
        <v/>
      </c>
      <c r="R72" s="113" t="str">
        <f>IF(RES_hhdet_in_tes!R72=0,"",RES_hhdet_in_tes!R72/RES_hhdet_in_fec!R72)</f>
        <v/>
      </c>
      <c r="S72" s="113" t="str">
        <f>IF(RES_hhdet_in_tes!S72=0,"",RES_hhdet_in_tes!S72/RES_hhdet_in_fec!S72)</f>
        <v/>
      </c>
      <c r="T72" s="113" t="str">
        <f>IF(RES_hhdet_in_tes!T72=0,"",RES_hhdet_in_tes!T72/RES_hhdet_in_fec!T72)</f>
        <v/>
      </c>
      <c r="U72" s="113" t="str">
        <f>IF(RES_hhdet_in_tes!U72=0,"",RES_hhdet_in_tes!U72/RES_hhdet_in_fec!U72)</f>
        <v/>
      </c>
      <c r="V72" s="113" t="str">
        <f>IF(RES_hhdet_in_tes!V72=0,"",RES_hhdet_in_tes!V72/RES_hhdet_in_fec!V72)</f>
        <v/>
      </c>
      <c r="W72" s="113" t="str">
        <f>IF(RES_hhdet_in_tes!W72=0,"",RES_hhdet_in_tes!W72/RES_hhdet_in_fec!W72)</f>
        <v/>
      </c>
      <c r="DA72" s="132" t="s">
        <v>3653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0.63510780126204713</v>
      </c>
      <c r="D73" s="112" t="str">
        <f>IF(RES_hhdet_in_tes!D73=0,"",RES_hhdet_in_tes!D73/RES_hhdet_in_fec!D73)</f>
        <v/>
      </c>
      <c r="E73" s="112" t="str">
        <f>IF(RES_hhdet_in_tes!E73=0,"",RES_hhdet_in_tes!E73/RES_hhdet_in_fec!E73)</f>
        <v/>
      </c>
      <c r="F73" s="112" t="str">
        <f>IF(RES_hhdet_in_tes!F73=0,"",RES_hhdet_in_tes!F73/RES_hhdet_in_fec!F73)</f>
        <v/>
      </c>
      <c r="G73" s="112" t="str">
        <f>IF(RES_hhdet_in_tes!G73=0,"",RES_hhdet_in_tes!G73/RES_hhdet_in_fec!G73)</f>
        <v/>
      </c>
      <c r="H73" s="112">
        <f>IF(RES_hhdet_in_tes!H73=0,"",RES_hhdet_in_tes!H73/RES_hhdet_in_fec!H73)</f>
        <v>0.64476225656216279</v>
      </c>
      <c r="I73" s="112">
        <f>IF(RES_hhdet_in_tes!I73=0,"",RES_hhdet_in_tes!I73/RES_hhdet_in_fec!I73)</f>
        <v>0.64703187168241905</v>
      </c>
      <c r="J73" s="112">
        <f>IF(RES_hhdet_in_tes!J73=0,"",RES_hhdet_in_tes!J73/RES_hhdet_in_fec!J73)</f>
        <v>0.64955253301606053</v>
      </c>
      <c r="K73" s="112">
        <f>IF(RES_hhdet_in_tes!K73=0,"",RES_hhdet_in_tes!K73/RES_hhdet_in_fec!K73)</f>
        <v>0.65242251156411557</v>
      </c>
      <c r="L73" s="112">
        <f>IF(RES_hhdet_in_tes!L73=0,"",RES_hhdet_in_tes!L73/RES_hhdet_in_fec!L73)</f>
        <v>0.65567620092418732</v>
      </c>
      <c r="M73" s="112" t="str">
        <f>IF(RES_hhdet_in_tes!M73=0,"",RES_hhdet_in_tes!M73/RES_hhdet_in_fec!M73)</f>
        <v/>
      </c>
      <c r="N73" s="112" t="str">
        <f>IF(RES_hhdet_in_tes!N73=0,"",RES_hhdet_in_tes!N73/RES_hhdet_in_fec!N73)</f>
        <v/>
      </c>
      <c r="O73" s="112">
        <f>IF(RES_hhdet_in_tes!O73=0,"",RES_hhdet_in_tes!O73/RES_hhdet_in_fec!O73)</f>
        <v>0.68550879022300049</v>
      </c>
      <c r="P73" s="112">
        <f>IF(RES_hhdet_in_tes!P73=0,"",RES_hhdet_in_tes!P73/RES_hhdet_in_fec!P73)</f>
        <v>0.70426725093477871</v>
      </c>
      <c r="Q73" s="112">
        <f>IF(RES_hhdet_in_tes!Q73=0,"",RES_hhdet_in_tes!Q73/RES_hhdet_in_fec!Q73)</f>
        <v>0.72267381233497419</v>
      </c>
      <c r="R73" s="112" t="str">
        <f>IF(RES_hhdet_in_tes!R73=0,"",RES_hhdet_in_tes!R73/RES_hhdet_in_fec!R73)</f>
        <v/>
      </c>
      <c r="S73" s="112" t="str">
        <f>IF(RES_hhdet_in_tes!S73=0,"",RES_hhdet_in_tes!S73/RES_hhdet_in_fec!S73)</f>
        <v/>
      </c>
      <c r="T73" s="112" t="str">
        <f>IF(RES_hhdet_in_tes!T73=0,"",RES_hhdet_in_tes!T73/RES_hhdet_in_fec!T73)</f>
        <v/>
      </c>
      <c r="U73" s="112" t="str">
        <f>IF(RES_hhdet_in_tes!U73=0,"",RES_hhdet_in_tes!U73/RES_hhdet_in_fec!U73)</f>
        <v/>
      </c>
      <c r="V73" s="112" t="str">
        <f>IF(RES_hhdet_in_tes!V73=0,"",RES_hhdet_in_tes!V73/RES_hhdet_in_fec!V73)</f>
        <v/>
      </c>
      <c r="W73" s="112" t="str">
        <f>IF(RES_hhdet_in_tes!W73=0,"",RES_hhdet_in_tes!W73/RES_hhdet_in_fec!W73)</f>
        <v/>
      </c>
      <c r="DA73" s="131" t="s">
        <v>3654</v>
      </c>
    </row>
    <row r="74" spans="1:105" ht="12" customHeight="1" x14ac:dyDescent="0.25">
      <c r="A74" s="107" t="s">
        <v>121</v>
      </c>
      <c r="B74" s="113"/>
      <c r="C74" s="113">
        <f>IF(RES_hhdet_in_tes!C74=0,"",RES_hhdet_in_tes!C74/RES_hhdet_in_fec!C74)</f>
        <v>0.7134795276115331</v>
      </c>
      <c r="D74" s="113" t="str">
        <f>IF(RES_hhdet_in_tes!D74=0,"",RES_hhdet_in_tes!D74/RES_hhdet_in_fec!D74)</f>
        <v/>
      </c>
      <c r="E74" s="113" t="str">
        <f>IF(RES_hhdet_in_tes!E74=0,"",RES_hhdet_in_tes!E74/RES_hhdet_in_fec!E74)</f>
        <v/>
      </c>
      <c r="F74" s="113" t="str">
        <f>IF(RES_hhdet_in_tes!F74=0,"",RES_hhdet_in_tes!F74/RES_hhdet_in_fec!F74)</f>
        <v/>
      </c>
      <c r="G74" s="113" t="str">
        <f>IF(RES_hhdet_in_tes!G74=0,"",RES_hhdet_in_tes!G74/RES_hhdet_in_fec!G74)</f>
        <v/>
      </c>
      <c r="H74" s="113">
        <f>IF(RES_hhdet_in_tes!H74=0,"",RES_hhdet_in_tes!H74/RES_hhdet_in_fec!H74)</f>
        <v>0.74402989647066631</v>
      </c>
      <c r="I74" s="113">
        <f>IF(RES_hhdet_in_tes!I74=0,"",RES_hhdet_in_tes!I74/RES_hhdet_in_fec!I74)</f>
        <v>0.74838625267467096</v>
      </c>
      <c r="J74" s="113">
        <f>IF(RES_hhdet_in_tes!J74=0,"",RES_hhdet_in_tes!J74/RES_hhdet_in_fec!J74)</f>
        <v>0.75225190349161752</v>
      </c>
      <c r="K74" s="113">
        <f>IF(RES_hhdet_in_tes!K74=0,"",RES_hhdet_in_tes!K74/RES_hhdet_in_fec!K74)</f>
        <v>0.75324922586102228</v>
      </c>
      <c r="L74" s="113" t="str">
        <f>IF(RES_hhdet_in_tes!L74=0,"",RES_hhdet_in_tes!L74/RES_hhdet_in_fec!L74)</f>
        <v/>
      </c>
      <c r="M74" s="113" t="str">
        <f>IF(RES_hhdet_in_tes!M74=0,"",RES_hhdet_in_tes!M74/RES_hhdet_in_fec!M74)</f>
        <v/>
      </c>
      <c r="N74" s="113" t="str">
        <f>IF(RES_hhdet_in_tes!N74=0,"",RES_hhdet_in_tes!N74/RES_hhdet_in_fec!N74)</f>
        <v/>
      </c>
      <c r="O74" s="113">
        <f>IF(RES_hhdet_in_tes!O74=0,"",RES_hhdet_in_tes!O74/RES_hhdet_in_fec!O74)</f>
        <v>0.77968777327239547</v>
      </c>
      <c r="P74" s="113">
        <f>IF(RES_hhdet_in_tes!P74=0,"",RES_hhdet_in_tes!P74/RES_hhdet_in_fec!P74)</f>
        <v>0.79395787665372264</v>
      </c>
      <c r="Q74" s="113">
        <f>IF(RES_hhdet_in_tes!Q74=0,"",RES_hhdet_in_tes!Q74/RES_hhdet_in_fec!Q74)</f>
        <v>0.80158368987069428</v>
      </c>
      <c r="R74" s="113" t="str">
        <f>IF(RES_hhdet_in_tes!R74=0,"",RES_hhdet_in_tes!R74/RES_hhdet_in_fec!R74)</f>
        <v/>
      </c>
      <c r="S74" s="113" t="str">
        <f>IF(RES_hhdet_in_tes!S74=0,"",RES_hhdet_in_tes!S74/RES_hhdet_in_fec!S74)</f>
        <v/>
      </c>
      <c r="T74" s="113" t="str">
        <f>IF(RES_hhdet_in_tes!T74=0,"",RES_hhdet_in_tes!T74/RES_hhdet_in_fec!T74)</f>
        <v/>
      </c>
      <c r="U74" s="113" t="str">
        <f>IF(RES_hhdet_in_tes!U74=0,"",RES_hhdet_in_tes!U74/RES_hhdet_in_fec!U74)</f>
        <v/>
      </c>
      <c r="V74" s="113" t="str">
        <f>IF(RES_hhdet_in_tes!V74=0,"",RES_hhdet_in_tes!V74/RES_hhdet_in_fec!V74)</f>
        <v/>
      </c>
      <c r="W74" s="113" t="str">
        <f>IF(RES_hhdet_in_tes!W74=0,"",RES_hhdet_in_tes!W74/RES_hhdet_in_fec!W74)</f>
        <v/>
      </c>
      <c r="DA74" s="132" t="s">
        <v>3655</v>
      </c>
    </row>
    <row r="75" spans="1:105" ht="12" customHeight="1" x14ac:dyDescent="0.25">
      <c r="A75" s="108" t="s">
        <v>53</v>
      </c>
      <c r="B75" s="111"/>
      <c r="C75" s="111">
        <f>IF(RES_hhdet_in_tes!C75=0,"",RES_hhdet_in_tes!C75/RES_hhdet_in_fec!C75)</f>
        <v>0.63510780126204713</v>
      </c>
      <c r="D75" s="111" t="str">
        <f>IF(RES_hhdet_in_tes!D75=0,"",RES_hhdet_in_tes!D75/RES_hhdet_in_fec!D75)</f>
        <v/>
      </c>
      <c r="E75" s="111" t="str">
        <f>IF(RES_hhdet_in_tes!E75=0,"",RES_hhdet_in_tes!E75/RES_hhdet_in_fec!E75)</f>
        <v/>
      </c>
      <c r="F75" s="111" t="str">
        <f>IF(RES_hhdet_in_tes!F75=0,"",RES_hhdet_in_tes!F75/RES_hhdet_in_fec!F75)</f>
        <v/>
      </c>
      <c r="G75" s="111" t="str">
        <f>IF(RES_hhdet_in_tes!G75=0,"",RES_hhdet_in_tes!G75/RES_hhdet_in_fec!G75)</f>
        <v/>
      </c>
      <c r="H75" s="111">
        <f>IF(RES_hhdet_in_tes!H75=0,"",RES_hhdet_in_tes!H75/RES_hhdet_in_fec!H75)</f>
        <v>0.64476225656216279</v>
      </c>
      <c r="I75" s="111">
        <f>IF(RES_hhdet_in_tes!I75=0,"",RES_hhdet_in_tes!I75/RES_hhdet_in_fec!I75)</f>
        <v>0.64703187168241905</v>
      </c>
      <c r="J75" s="111">
        <f>IF(RES_hhdet_in_tes!J75=0,"",RES_hhdet_in_tes!J75/RES_hhdet_in_fec!J75)</f>
        <v>0.64955253301606053</v>
      </c>
      <c r="K75" s="111">
        <f>IF(RES_hhdet_in_tes!K75=0,"",RES_hhdet_in_tes!K75/RES_hhdet_in_fec!K75)</f>
        <v>0.65242251156411557</v>
      </c>
      <c r="L75" s="111" t="str">
        <f>IF(RES_hhdet_in_tes!L75=0,"",RES_hhdet_in_tes!L75/RES_hhdet_in_fec!L75)</f>
        <v/>
      </c>
      <c r="M75" s="111" t="str">
        <f>IF(RES_hhdet_in_tes!M75=0,"",RES_hhdet_in_tes!M75/RES_hhdet_in_fec!M75)</f>
        <v/>
      </c>
      <c r="N75" s="111" t="str">
        <f>IF(RES_hhdet_in_tes!N75=0,"",RES_hhdet_in_tes!N75/RES_hhdet_in_fec!N75)</f>
        <v/>
      </c>
      <c r="O75" s="111">
        <f>IF(RES_hhdet_in_tes!O75=0,"",RES_hhdet_in_tes!O75/RES_hhdet_in_fec!O75)</f>
        <v>0.68550879022300049</v>
      </c>
      <c r="P75" s="111">
        <f>IF(RES_hhdet_in_tes!P75=0,"",RES_hhdet_in_tes!P75/RES_hhdet_in_fec!P75)</f>
        <v>0.70426725093477871</v>
      </c>
      <c r="Q75" s="111">
        <f>IF(RES_hhdet_in_tes!Q75=0,"",RES_hhdet_in_tes!Q75/RES_hhdet_in_fec!Q75)</f>
        <v>0.72267381233497419</v>
      </c>
      <c r="R75" s="111" t="str">
        <f>IF(RES_hhdet_in_tes!R75=0,"",RES_hhdet_in_tes!R75/RES_hhdet_in_fec!R75)</f>
        <v/>
      </c>
      <c r="S75" s="111" t="str">
        <f>IF(RES_hhdet_in_tes!S75=0,"",RES_hhdet_in_tes!S75/RES_hhdet_in_fec!S75)</f>
        <v/>
      </c>
      <c r="T75" s="111" t="str">
        <f>IF(RES_hhdet_in_tes!T75=0,"",RES_hhdet_in_tes!T75/RES_hhdet_in_fec!T75)</f>
        <v/>
      </c>
      <c r="U75" s="111" t="str">
        <f>IF(RES_hhdet_in_tes!U75=0,"",RES_hhdet_in_tes!U75/RES_hhdet_in_fec!U75)</f>
        <v/>
      </c>
      <c r="V75" s="111" t="str">
        <f>IF(RES_hhdet_in_tes!V75=0,"",RES_hhdet_in_tes!V75/RES_hhdet_in_fec!V75)</f>
        <v/>
      </c>
      <c r="W75" s="111" t="str">
        <f>IF(RES_hhdet_in_tes!W75=0,"",RES_hhdet_in_tes!W75/RES_hhdet_in_fec!W75)</f>
        <v/>
      </c>
      <c r="DA75" s="63" t="s">
        <v>3656</v>
      </c>
    </row>
    <row r="76" spans="1:105" ht="12" customHeight="1" x14ac:dyDescent="0.25">
      <c r="A76" s="108" t="s">
        <v>52</v>
      </c>
      <c r="B76" s="111"/>
      <c r="C76" s="111">
        <f>IF(RES_hhdet_in_tes!C76=0,"",RES_hhdet_in_tes!C76/RES_hhdet_in_fec!C76)</f>
        <v>1</v>
      </c>
      <c r="D76" s="111" t="str">
        <f>IF(RES_hhdet_in_tes!D76=0,"",RES_hhdet_in_tes!D76/RES_hhdet_in_fec!D76)</f>
        <v/>
      </c>
      <c r="E76" s="111" t="str">
        <f>IF(RES_hhdet_in_tes!E76=0,"",RES_hhdet_in_tes!E76/RES_hhdet_in_fec!E76)</f>
        <v/>
      </c>
      <c r="F76" s="111" t="str">
        <f>IF(RES_hhdet_in_tes!F76=0,"",RES_hhdet_in_tes!F76/RES_hhdet_in_fec!F76)</f>
        <v/>
      </c>
      <c r="G76" s="111" t="str">
        <f>IF(RES_hhdet_in_tes!G76=0,"",RES_hhdet_in_tes!G76/RES_hhdet_in_fec!G76)</f>
        <v/>
      </c>
      <c r="H76" s="111">
        <f>IF(RES_hhdet_in_tes!H76=0,"",RES_hhdet_in_tes!H76/RES_hhdet_in_fec!H76)</f>
        <v>1</v>
      </c>
      <c r="I76" s="111">
        <f>IF(RES_hhdet_in_tes!I76=0,"",RES_hhdet_in_tes!I76/RES_hhdet_in_fec!I76)</f>
        <v>1</v>
      </c>
      <c r="J76" s="111">
        <f>IF(RES_hhdet_in_tes!J76=0,"",RES_hhdet_in_tes!J76/RES_hhdet_in_fec!J76)</f>
        <v>1</v>
      </c>
      <c r="K76" s="111">
        <f>IF(RES_hhdet_in_tes!K76=0,"",RES_hhdet_in_tes!K76/RES_hhdet_in_fec!K76)</f>
        <v>1</v>
      </c>
      <c r="L76" s="111" t="str">
        <f>IF(RES_hhdet_in_tes!L76=0,"",RES_hhdet_in_tes!L76/RES_hhdet_in_fec!L76)</f>
        <v/>
      </c>
      <c r="M76" s="111" t="str">
        <f>IF(RES_hhdet_in_tes!M76=0,"",RES_hhdet_in_tes!M76/RES_hhdet_in_fec!M76)</f>
        <v/>
      </c>
      <c r="N76" s="111" t="str">
        <f>IF(RES_hhdet_in_tes!N76=0,"",RES_hhdet_in_tes!N76/RES_hhdet_in_fec!N76)</f>
        <v/>
      </c>
      <c r="O76" s="111">
        <f>IF(RES_hhdet_in_tes!O76=0,"",RES_hhdet_in_tes!O76/RES_hhdet_in_fec!O76)</f>
        <v>1</v>
      </c>
      <c r="P76" s="111">
        <f>IF(RES_hhdet_in_tes!P76=0,"",RES_hhdet_in_tes!P76/RES_hhdet_in_fec!P76)</f>
        <v>1</v>
      </c>
      <c r="Q76" s="111">
        <f>IF(RES_hhdet_in_tes!Q76=0,"",RES_hhdet_in_tes!Q76/RES_hhdet_in_fec!Q76)</f>
        <v>1</v>
      </c>
      <c r="R76" s="111" t="str">
        <f>IF(RES_hhdet_in_tes!R76=0,"",RES_hhdet_in_tes!R76/RES_hhdet_in_fec!R76)</f>
        <v/>
      </c>
      <c r="S76" s="111" t="str">
        <f>IF(RES_hhdet_in_tes!S76=0,"",RES_hhdet_in_tes!S76/RES_hhdet_in_fec!S76)</f>
        <v/>
      </c>
      <c r="T76" s="111" t="str">
        <f>IF(RES_hhdet_in_tes!T76=0,"",RES_hhdet_in_tes!T76/RES_hhdet_in_fec!T76)</f>
        <v/>
      </c>
      <c r="U76" s="111" t="str">
        <f>IF(RES_hhdet_in_tes!U76=0,"",RES_hhdet_in_tes!U76/RES_hhdet_in_fec!U76)</f>
        <v/>
      </c>
      <c r="V76" s="111" t="str">
        <f>IF(RES_hhdet_in_tes!V76=0,"",RES_hhdet_in_tes!V76/RES_hhdet_in_fec!V76)</f>
        <v/>
      </c>
      <c r="W76" s="111" t="str">
        <f>IF(RES_hhdet_in_tes!W76=0,"",RES_hhdet_in_tes!W76/RES_hhdet_in_fec!W76)</f>
        <v/>
      </c>
      <c r="DA76" s="63" t="s">
        <v>3657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0.65859533889711652</v>
      </c>
      <c r="D77" s="124" t="str">
        <f>IF(RES_hhdet_in_tes!D77=0,"",RES_hhdet_in_tes!D77/RES_hhdet_in_fec!D77)</f>
        <v/>
      </c>
      <c r="E77" s="124" t="str">
        <f>IF(RES_hhdet_in_tes!E77=0,"",RES_hhdet_in_tes!E77/RES_hhdet_in_fec!E77)</f>
        <v/>
      </c>
      <c r="F77" s="124" t="str">
        <f>IF(RES_hhdet_in_tes!F77=0,"",RES_hhdet_in_tes!F77/RES_hhdet_in_fec!F77)</f>
        <v/>
      </c>
      <c r="G77" s="124" t="str">
        <f>IF(RES_hhdet_in_tes!G77=0,"",RES_hhdet_in_tes!G77/RES_hhdet_in_fec!G77)</f>
        <v/>
      </c>
      <c r="H77" s="124">
        <f>IF(RES_hhdet_in_tes!H77=0,"",RES_hhdet_in_tes!H77/RES_hhdet_in_fec!H77)</f>
        <v>0.70573052075938303</v>
      </c>
      <c r="I77" s="124">
        <f>IF(RES_hhdet_in_tes!I77=0,"",RES_hhdet_in_tes!I77/RES_hhdet_in_fec!I77)</f>
        <v>0.64239003505783121</v>
      </c>
      <c r="J77" s="124">
        <f>IF(RES_hhdet_in_tes!J77=0,"",RES_hhdet_in_tes!J77/RES_hhdet_in_fec!J77)</f>
        <v>0.63774126654320928</v>
      </c>
      <c r="K77" s="124">
        <f>IF(RES_hhdet_in_tes!K77=0,"",RES_hhdet_in_tes!K77/RES_hhdet_in_fec!K77)</f>
        <v>0.6370802097732895</v>
      </c>
      <c r="L77" s="124">
        <f>IF(RES_hhdet_in_tes!L77=0,"",RES_hhdet_in_tes!L77/RES_hhdet_in_fec!L77)</f>
        <v>0.6471229400062869</v>
      </c>
      <c r="M77" s="124" t="str">
        <f>IF(RES_hhdet_in_tes!M77=0,"",RES_hhdet_in_tes!M77/RES_hhdet_in_fec!M77)</f>
        <v/>
      </c>
      <c r="N77" s="124" t="str">
        <f>IF(RES_hhdet_in_tes!N77=0,"",RES_hhdet_in_tes!N77/RES_hhdet_in_fec!N77)</f>
        <v/>
      </c>
      <c r="O77" s="124">
        <f>IF(RES_hhdet_in_tes!O77=0,"",RES_hhdet_in_tes!O77/RES_hhdet_in_fec!O77)</f>
        <v>0.76412007321300945</v>
      </c>
      <c r="P77" s="124">
        <f>IF(RES_hhdet_in_tes!P77=0,"",RES_hhdet_in_tes!P77/RES_hhdet_in_fec!P77)</f>
        <v>0.64004760438486197</v>
      </c>
      <c r="Q77" s="124">
        <f>IF(RES_hhdet_in_tes!Q77=0,"",RES_hhdet_in_tes!Q77/RES_hhdet_in_fec!Q77)</f>
        <v>0.63901266724067041</v>
      </c>
      <c r="R77" s="124" t="str">
        <f>IF(RES_hhdet_in_tes!R77=0,"",RES_hhdet_in_tes!R77/RES_hhdet_in_fec!R77)</f>
        <v/>
      </c>
      <c r="S77" s="124" t="str">
        <f>IF(RES_hhdet_in_tes!S77=0,"",RES_hhdet_in_tes!S77/RES_hhdet_in_fec!S77)</f>
        <v/>
      </c>
      <c r="T77" s="124" t="str">
        <f>IF(RES_hhdet_in_tes!T77=0,"",RES_hhdet_in_tes!T77/RES_hhdet_in_fec!T77)</f>
        <v/>
      </c>
      <c r="U77" s="124" t="str">
        <f>IF(RES_hhdet_in_tes!U77=0,"",RES_hhdet_in_tes!U77/RES_hhdet_in_fec!U77)</f>
        <v/>
      </c>
      <c r="V77" s="124">
        <f>IF(RES_hhdet_in_tes!V77=0,"",RES_hhdet_in_tes!V77/RES_hhdet_in_fec!V77)</f>
        <v>0.88309849302022636</v>
      </c>
      <c r="W77" s="124" t="str">
        <f>IF(RES_hhdet_in_tes!W77=0,"",RES_hhdet_in_tes!W77/RES_hhdet_in_fec!W77)</f>
        <v/>
      </c>
      <c r="DA77" s="130" t="s">
        <v>3658</v>
      </c>
    </row>
    <row r="78" spans="1:105" ht="12" customHeight="1" x14ac:dyDescent="0.25">
      <c r="A78" s="97" t="s">
        <v>192</v>
      </c>
      <c r="B78" s="111"/>
      <c r="C78" s="111">
        <f>IF(RES_hhdet_in_tes!C78=0,"",RES_hhdet_in_tes!C78/RES_hhdet_in_fec!C78)</f>
        <v>0.62690989391008356</v>
      </c>
      <c r="D78" s="111" t="str">
        <f>IF(RES_hhdet_in_tes!D78=0,"",RES_hhdet_in_tes!D78/RES_hhdet_in_fec!D78)</f>
        <v/>
      </c>
      <c r="E78" s="111" t="str">
        <f>IF(RES_hhdet_in_tes!E78=0,"",RES_hhdet_in_tes!E78/RES_hhdet_in_fec!E78)</f>
        <v/>
      </c>
      <c r="F78" s="111" t="str">
        <f>IF(RES_hhdet_in_tes!F78=0,"",RES_hhdet_in_tes!F78/RES_hhdet_in_fec!F78)</f>
        <v/>
      </c>
      <c r="G78" s="111" t="str">
        <f>IF(RES_hhdet_in_tes!G78=0,"",RES_hhdet_in_tes!G78/RES_hhdet_in_fec!G78)</f>
        <v/>
      </c>
      <c r="H78" s="111">
        <f>IF(RES_hhdet_in_tes!H78=0,"",RES_hhdet_in_tes!H78/RES_hhdet_in_fec!H78)</f>
        <v>0.62770694039619401</v>
      </c>
      <c r="I78" s="111">
        <f>IF(RES_hhdet_in_tes!I78=0,"",RES_hhdet_in_tes!I78/RES_hhdet_in_fec!I78)</f>
        <v>0.6278606486005992</v>
      </c>
      <c r="J78" s="111">
        <f>IF(RES_hhdet_in_tes!J78=0,"",RES_hhdet_in_tes!J78/RES_hhdet_in_fec!J78)</f>
        <v>0.62801020430928678</v>
      </c>
      <c r="K78" s="111">
        <f>IF(RES_hhdet_in_tes!K78=0,"",RES_hhdet_in_tes!K78/RES_hhdet_in_fec!K78)</f>
        <v>0.62815406283505804</v>
      </c>
      <c r="L78" s="111">
        <f>IF(RES_hhdet_in_tes!L78=0,"",RES_hhdet_in_tes!L78/RES_hhdet_in_fec!L78)</f>
        <v>0.62829181091075847</v>
      </c>
      <c r="M78" s="111" t="str">
        <f>IF(RES_hhdet_in_tes!M78=0,"",RES_hhdet_in_tes!M78/RES_hhdet_in_fec!M78)</f>
        <v/>
      </c>
      <c r="N78" s="111" t="str">
        <f>IF(RES_hhdet_in_tes!N78=0,"",RES_hhdet_in_tes!N78/RES_hhdet_in_fec!N78)</f>
        <v/>
      </c>
      <c r="O78" s="111">
        <f>IF(RES_hhdet_in_tes!O78=0,"",RES_hhdet_in_tes!O78/RES_hhdet_in_fec!O78)</f>
        <v>0.62836593761296489</v>
      </c>
      <c r="P78" s="111">
        <f>IF(RES_hhdet_in_tes!P78=0,"",RES_hhdet_in_tes!P78/RES_hhdet_in_fec!P78)</f>
        <v>0.628365937612965</v>
      </c>
      <c r="Q78" s="111">
        <f>IF(RES_hhdet_in_tes!Q78=0,"",RES_hhdet_in_tes!Q78/RES_hhdet_in_fec!Q78)</f>
        <v>0.628365937612965</v>
      </c>
      <c r="R78" s="111" t="str">
        <f>IF(RES_hhdet_in_tes!R78=0,"",RES_hhdet_in_tes!R78/RES_hhdet_in_fec!R78)</f>
        <v/>
      </c>
      <c r="S78" s="111" t="str">
        <f>IF(RES_hhdet_in_tes!S78=0,"",RES_hhdet_in_tes!S78/RES_hhdet_in_fec!S78)</f>
        <v/>
      </c>
      <c r="T78" s="111" t="str">
        <f>IF(RES_hhdet_in_tes!T78=0,"",RES_hhdet_in_tes!T78/RES_hhdet_in_fec!T78)</f>
        <v/>
      </c>
      <c r="U78" s="111" t="str">
        <f>IF(RES_hhdet_in_tes!U78=0,"",RES_hhdet_in_tes!U78/RES_hhdet_in_fec!U78)</f>
        <v/>
      </c>
      <c r="V78" s="111" t="str">
        <f>IF(RES_hhdet_in_tes!V78=0,"",RES_hhdet_in_tes!V78/RES_hhdet_in_fec!V78)</f>
        <v/>
      </c>
      <c r="W78" s="111" t="str">
        <f>IF(RES_hhdet_in_tes!W78=0,"",RES_hhdet_in_tes!W78/RES_hhdet_in_fec!W78)</f>
        <v/>
      </c>
      <c r="DA78" s="63" t="s">
        <v>3659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0.78252359331509058</v>
      </c>
      <c r="D79" s="45" t="str">
        <f>IF(RES_hhdet_in_tes!D79=0,"",RES_hhdet_in_tes!D79/RES_hhdet_in_fec!D79)</f>
        <v/>
      </c>
      <c r="E79" s="45" t="str">
        <f>IF(RES_hhdet_in_tes!E79=0,"",RES_hhdet_in_tes!E79/RES_hhdet_in_fec!E79)</f>
        <v/>
      </c>
      <c r="F79" s="45" t="str">
        <f>IF(RES_hhdet_in_tes!F79=0,"",RES_hhdet_in_tes!F79/RES_hhdet_in_fec!F79)</f>
        <v/>
      </c>
      <c r="G79" s="45" t="str">
        <f>IF(RES_hhdet_in_tes!G79=0,"",RES_hhdet_in_tes!G79/RES_hhdet_in_fec!G79)</f>
        <v/>
      </c>
      <c r="H79" s="45">
        <f>IF(RES_hhdet_in_tes!H79=0,"",RES_hhdet_in_tes!H79/RES_hhdet_in_fec!H79)</f>
        <v>0.7895755319337957</v>
      </c>
      <c r="I79" s="45">
        <f>IF(RES_hhdet_in_tes!I79=0,"",RES_hhdet_in_tes!I79/RES_hhdet_in_fec!I79)</f>
        <v>0.79110908856783491</v>
      </c>
      <c r="J79" s="45">
        <f>IF(RES_hhdet_in_tes!J79=0,"",RES_hhdet_in_tes!J79/RES_hhdet_in_fec!J79)</f>
        <v>0.7927323575410713</v>
      </c>
      <c r="K79" s="45">
        <f>IF(RES_hhdet_in_tes!K79=0,"",RES_hhdet_in_tes!K79/RES_hhdet_in_fec!K79)</f>
        <v>0.79447871095339684</v>
      </c>
      <c r="L79" s="45">
        <f>IF(RES_hhdet_in_tes!L79=0,"",RES_hhdet_in_tes!L79/RES_hhdet_in_fec!L79)</f>
        <v>0.79635707720971993</v>
      </c>
      <c r="M79" s="45" t="str">
        <f>IF(RES_hhdet_in_tes!M79=0,"",RES_hhdet_in_tes!M79/RES_hhdet_in_fec!M79)</f>
        <v/>
      </c>
      <c r="N79" s="45" t="str">
        <f>IF(RES_hhdet_in_tes!N79=0,"",RES_hhdet_in_tes!N79/RES_hhdet_in_fec!N79)</f>
        <v/>
      </c>
      <c r="O79" s="45">
        <f>IF(RES_hhdet_in_tes!O79=0,"",RES_hhdet_in_tes!O79/RES_hhdet_in_fec!O79)</f>
        <v>0.80689511528002944</v>
      </c>
      <c r="P79" s="45">
        <f>IF(RES_hhdet_in_tes!P79=0,"",RES_hhdet_in_tes!P79/RES_hhdet_in_fec!P79)</f>
        <v>0.8128953083441246</v>
      </c>
      <c r="Q79" s="45">
        <f>IF(RES_hhdet_in_tes!Q79=0,"",RES_hhdet_in_tes!Q79/RES_hhdet_in_fec!Q79)</f>
        <v>0.82062875778054978</v>
      </c>
      <c r="R79" s="45" t="str">
        <f>IF(RES_hhdet_in_tes!R79=0,"",RES_hhdet_in_tes!R79/RES_hhdet_in_fec!R79)</f>
        <v/>
      </c>
      <c r="S79" s="45" t="str">
        <f>IF(RES_hhdet_in_tes!S79=0,"",RES_hhdet_in_tes!S79/RES_hhdet_in_fec!S79)</f>
        <v/>
      </c>
      <c r="T79" s="45" t="str">
        <f>IF(RES_hhdet_in_tes!T79=0,"",RES_hhdet_in_tes!T79/RES_hhdet_in_fec!T79)</f>
        <v/>
      </c>
      <c r="U79" s="45" t="str">
        <f>IF(RES_hhdet_in_tes!U79=0,"",RES_hhdet_in_tes!U79/RES_hhdet_in_fec!U79)</f>
        <v/>
      </c>
      <c r="V79" s="45">
        <f>IF(RES_hhdet_in_tes!V79=0,"",RES_hhdet_in_tes!V79/RES_hhdet_in_fec!V79)</f>
        <v>0.88309849302022636</v>
      </c>
      <c r="W79" s="45" t="str">
        <f>IF(RES_hhdet_in_tes!W79=0,"",RES_hhdet_in_tes!W79/RES_hhdet_in_fec!W79)</f>
        <v/>
      </c>
      <c r="DA79" s="60" t="s">
        <v>3660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/>
      <c r="C81" s="119">
        <f>IF(RES_hhdet_in_tes!C81=0,"",RES_hhdet_in_tes!C81/RES_hhdet_in_fec!C81)</f>
        <v>0.55264004814563839</v>
      </c>
      <c r="D81" s="119">
        <f>IF(RES_hhdet_in_tes!D81=0,"",RES_hhdet_in_tes!D81/RES_hhdet_in_fec!D81)</f>
        <v>0.56357906097164423</v>
      </c>
      <c r="E81" s="119">
        <f>IF(RES_hhdet_in_tes!E81=0,"",RES_hhdet_in_tes!E81/RES_hhdet_in_fec!E81)</f>
        <v>0.57473290404387456</v>
      </c>
      <c r="F81" s="119">
        <f>IF(RES_hhdet_in_tes!F81=0,"",RES_hhdet_in_tes!F81/RES_hhdet_in_fec!F81)</f>
        <v>0.58617978640391466</v>
      </c>
      <c r="G81" s="119">
        <f>IF(RES_hhdet_in_tes!G81=0,"",RES_hhdet_in_tes!G81/RES_hhdet_in_fec!G81)</f>
        <v>0.59746243403794808</v>
      </c>
      <c r="H81" s="119">
        <f>IF(RES_hhdet_in_tes!H81=0,"",RES_hhdet_in_tes!H81/RES_hhdet_in_fec!H81)</f>
        <v>0.60912096742840471</v>
      </c>
      <c r="I81" s="119">
        <f>IF(RES_hhdet_in_tes!I81=0,"",RES_hhdet_in_tes!I81/RES_hhdet_in_fec!I81)</f>
        <v>0.62073265256866006</v>
      </c>
      <c r="J81" s="119">
        <f>IF(RES_hhdet_in_tes!J81=0,"",RES_hhdet_in_tes!J81/RES_hhdet_in_fec!J81)</f>
        <v>0.63184723794803421</v>
      </c>
      <c r="K81" s="119">
        <f>IF(RES_hhdet_in_tes!K81=0,"",RES_hhdet_in_tes!K81/RES_hhdet_in_fec!K81)</f>
        <v>0.6436823918369553</v>
      </c>
      <c r="L81" s="119">
        <f>IF(RES_hhdet_in_tes!L81=0,"",RES_hhdet_in_tes!L81/RES_hhdet_in_fec!L81)</f>
        <v>0.65504929200769868</v>
      </c>
      <c r="M81" s="119">
        <f>IF(RES_hhdet_in_tes!M81=0,"",RES_hhdet_in_tes!M81/RES_hhdet_in_fec!M81)</f>
        <v>0.66516020849417568</v>
      </c>
      <c r="N81" s="119">
        <f>IF(RES_hhdet_in_tes!N81=0,"",RES_hhdet_in_tes!N81/RES_hhdet_in_fec!N81)</f>
        <v>0.67442694843016238</v>
      </c>
      <c r="O81" s="119">
        <f>IF(RES_hhdet_in_tes!O81=0,"",RES_hhdet_in_tes!O81/RES_hhdet_in_fec!O81)</f>
        <v>0.68283291236235399</v>
      </c>
      <c r="P81" s="119" t="str">
        <f>IF(RES_hhdet_in_tes!P81=0,"",RES_hhdet_in_tes!P81/RES_hhdet_in_fec!P81)</f>
        <v/>
      </c>
      <c r="Q81" s="119">
        <f>IF(RES_hhdet_in_tes!Q81=0,"",RES_hhdet_in_tes!Q81/RES_hhdet_in_fec!Q81)</f>
        <v>0.69852800034489093</v>
      </c>
      <c r="R81" s="119">
        <f>IF(RES_hhdet_in_tes!R81=0,"",RES_hhdet_in_tes!R81/RES_hhdet_in_fec!R81)</f>
        <v>0.7107387705541246</v>
      </c>
      <c r="S81" s="119">
        <f>IF(RES_hhdet_in_tes!S81=0,"",RES_hhdet_in_tes!S81/RES_hhdet_in_fec!S81)</f>
        <v>0.72432397895239464</v>
      </c>
      <c r="T81" s="119">
        <f>IF(RES_hhdet_in_tes!T81=0,"",RES_hhdet_in_tes!T81/RES_hhdet_in_fec!T81)</f>
        <v>0.73891234245329063</v>
      </c>
      <c r="U81" s="119">
        <f>IF(RES_hhdet_in_tes!U81=0,"",RES_hhdet_in_tes!U81/RES_hhdet_in_fec!U81)</f>
        <v>0.75226518031191714</v>
      </c>
      <c r="V81" s="119">
        <f>IF(RES_hhdet_in_tes!V81=0,"",RES_hhdet_in_tes!V81/RES_hhdet_in_fec!V81)</f>
        <v>0.76294821556227155</v>
      </c>
      <c r="W81" s="119">
        <f>IF(RES_hhdet_in_tes!W81=0,"",RES_hhdet_in_tes!W81/RES_hhdet_in_fec!W81)</f>
        <v>0.77158071937460648</v>
      </c>
      <c r="DA81" s="129" t="s">
        <v>3661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0.54846300665875736</v>
      </c>
      <c r="D82" s="124">
        <f>IF(RES_hhdet_in_tes!D82=0,"",RES_hhdet_in_tes!D82/RES_hhdet_in_fec!D82)</f>
        <v>0.55944486444734354</v>
      </c>
      <c r="E82" s="124">
        <f>IF(RES_hhdet_in_tes!E82=0,"",RES_hhdet_in_tes!E82/RES_hhdet_in_fec!E82)</f>
        <v>0.57053987440627651</v>
      </c>
      <c r="F82" s="124">
        <f>IF(RES_hhdet_in_tes!F82=0,"",RES_hhdet_in_tes!F82/RES_hhdet_in_fec!F82)</f>
        <v>0.58171142942983456</v>
      </c>
      <c r="G82" s="124">
        <f>IF(RES_hhdet_in_tes!G82=0,"",RES_hhdet_in_tes!G82/RES_hhdet_in_fec!G82)</f>
        <v>0.5930144838563961</v>
      </c>
      <c r="H82" s="124">
        <f>IF(RES_hhdet_in_tes!H82=0,"",RES_hhdet_in_tes!H82/RES_hhdet_in_fec!H82)</f>
        <v>0.6043470577371256</v>
      </c>
      <c r="I82" s="124">
        <f>IF(RES_hhdet_in_tes!I82=0,"",RES_hhdet_in_tes!I82/RES_hhdet_in_fec!I82)</f>
        <v>0.61574670680263954</v>
      </c>
      <c r="J82" s="124">
        <f>IF(RES_hhdet_in_tes!J82=0,"",RES_hhdet_in_tes!J82/RES_hhdet_in_fec!J82)</f>
        <v>0.62717758932039369</v>
      </c>
      <c r="K82" s="124">
        <f>IF(RES_hhdet_in_tes!K82=0,"",RES_hhdet_in_tes!K82/RES_hhdet_in_fec!K82)</f>
        <v>0.63857010207900988</v>
      </c>
      <c r="L82" s="124">
        <f>IF(RES_hhdet_in_tes!L82=0,"",RES_hhdet_in_tes!L82/RES_hhdet_in_fec!L82)</f>
        <v>0.64991381247435009</v>
      </c>
      <c r="M82" s="124">
        <f>IF(RES_hhdet_in_tes!M82=0,"",RES_hhdet_in_tes!M82/RES_hhdet_in_fec!M82)</f>
        <v>0.66032534321298653</v>
      </c>
      <c r="N82" s="124">
        <f>IF(RES_hhdet_in_tes!N82=0,"",RES_hhdet_in_tes!N82/RES_hhdet_in_fec!N82)</f>
        <v>0.66942573549897444</v>
      </c>
      <c r="O82" s="124">
        <f>IF(RES_hhdet_in_tes!O82=0,"",RES_hhdet_in_tes!O82/RES_hhdet_in_fec!O82)</f>
        <v>0.67691749297317827</v>
      </c>
      <c r="P82" s="124" t="str">
        <f>IF(RES_hhdet_in_tes!P82=0,"",RES_hhdet_in_tes!P82/RES_hhdet_in_fec!P82)</f>
        <v/>
      </c>
      <c r="Q82" s="124">
        <f>IF(RES_hhdet_in_tes!Q82=0,"",RES_hhdet_in_tes!Q82/RES_hhdet_in_fec!Q82)</f>
        <v>0.6913361768763896</v>
      </c>
      <c r="R82" s="124">
        <f>IF(RES_hhdet_in_tes!R82=0,"",RES_hhdet_in_tes!R82/RES_hhdet_in_fec!R82)</f>
        <v>0.70291298062070795</v>
      </c>
      <c r="S82" s="124">
        <f>IF(RES_hhdet_in_tes!S82=0,"",RES_hhdet_in_tes!S82/RES_hhdet_in_fec!S82)</f>
        <v>0.71587965243535134</v>
      </c>
      <c r="T82" s="124">
        <f>IF(RES_hhdet_in_tes!T82=0,"",RES_hhdet_in_tes!T82/RES_hhdet_in_fec!T82)</f>
        <v>0.72890861440747512</v>
      </c>
      <c r="U82" s="124">
        <f>IF(RES_hhdet_in_tes!U82=0,"",RES_hhdet_in_tes!U82/RES_hhdet_in_fec!U82)</f>
        <v>0.74091119036938569</v>
      </c>
      <c r="V82" s="124">
        <f>IF(RES_hhdet_in_tes!V82=0,"",RES_hhdet_in_tes!V82/RES_hhdet_in_fec!V82)</f>
        <v>0.75095571242432702</v>
      </c>
      <c r="W82" s="124">
        <f>IF(RES_hhdet_in_tes!W82=0,"",RES_hhdet_in_tes!W82/RES_hhdet_in_fec!W82)</f>
        <v>0.75905406885476212</v>
      </c>
      <c r="DA82" s="130" t="s">
        <v>3662</v>
      </c>
    </row>
    <row r="83" spans="1:105" ht="12" customHeight="1" x14ac:dyDescent="0.25">
      <c r="A83" s="97" t="s">
        <v>204</v>
      </c>
      <c r="B83" s="111"/>
      <c r="C83" s="111">
        <f>IF(RES_hhdet_in_tes!C83=0,"",RES_hhdet_in_tes!C83/RES_hhdet_in_fec!C83)</f>
        <v>0.54613839674618891</v>
      </c>
      <c r="D83" s="111">
        <f>IF(RES_hhdet_in_tes!D83=0,"",RES_hhdet_in_tes!D83/RES_hhdet_in_fec!D83)</f>
        <v>0.55719357613346654</v>
      </c>
      <c r="E83" s="111">
        <f>IF(RES_hhdet_in_tes!E83=0,"",RES_hhdet_in_tes!E83/RES_hhdet_in_fec!E83)</f>
        <v>0.56835385132091309</v>
      </c>
      <c r="F83" s="111">
        <f>IF(RES_hhdet_in_tes!F83=0,"",RES_hhdet_in_tes!F83/RES_hhdet_in_fec!F83)</f>
        <v>0.57960849394773639</v>
      </c>
      <c r="G83" s="111">
        <f>IF(RES_hhdet_in_tes!G83=0,"",RES_hhdet_in_tes!G83/RES_hhdet_in_fec!G83)</f>
        <v>0.590946839402961</v>
      </c>
      <c r="H83" s="111">
        <f>IF(RES_hhdet_in_tes!H83=0,"",RES_hhdet_in_tes!H83/RES_hhdet_in_fec!H83)</f>
        <v>0.6023561816317291</v>
      </c>
      <c r="I83" s="111">
        <f>IF(RES_hhdet_in_tes!I83=0,"",RES_hhdet_in_tes!I83/RES_hhdet_in_fec!I83)</f>
        <v>0.61381981307313804</v>
      </c>
      <c r="J83" s="111">
        <f>IF(RES_hhdet_in_tes!J83=0,"",RES_hhdet_in_tes!J83/RES_hhdet_in_fec!J83)</f>
        <v>0.62530170965721787</v>
      </c>
      <c r="K83" s="111">
        <f>IF(RES_hhdet_in_tes!K83=0,"",RES_hhdet_in_tes!K83/RES_hhdet_in_fec!K83)</f>
        <v>0.63675421763473272</v>
      </c>
      <c r="L83" s="111">
        <f>IF(RES_hhdet_in_tes!L83=0,"",RES_hhdet_in_tes!L83/RES_hhdet_in_fec!L83)</f>
        <v>0.64813504148911294</v>
      </c>
      <c r="M83" s="111">
        <f>IF(RES_hhdet_in_tes!M83=0,"",RES_hhdet_in_tes!M83/RES_hhdet_in_fec!M83)</f>
        <v>0.65861632930378589</v>
      </c>
      <c r="N83" s="111">
        <f>IF(RES_hhdet_in_tes!N83=0,"",RES_hhdet_in_tes!N83/RES_hhdet_in_fec!N83)</f>
        <v>0.66775367117439643</v>
      </c>
      <c r="O83" s="111">
        <f>IF(RES_hhdet_in_tes!O83=0,"",RES_hhdet_in_tes!O83/RES_hhdet_in_fec!O83)</f>
        <v>0.6753066493928479</v>
      </c>
      <c r="P83" s="111" t="str">
        <f>IF(RES_hhdet_in_tes!P83=0,"",RES_hhdet_in_tes!P83/RES_hhdet_in_fec!P83)</f>
        <v/>
      </c>
      <c r="Q83" s="111">
        <f>IF(RES_hhdet_in_tes!Q83=0,"",RES_hhdet_in_tes!Q83/RES_hhdet_in_fec!Q83)</f>
        <v>0.689798521666527</v>
      </c>
      <c r="R83" s="111">
        <f>IF(RES_hhdet_in_tes!R83=0,"",RES_hhdet_in_tes!R83/RES_hhdet_in_fec!R83)</f>
        <v>0.70141166465933136</v>
      </c>
      <c r="S83" s="111">
        <f>IF(RES_hhdet_in_tes!S83=0,"",RES_hhdet_in_tes!S83/RES_hhdet_in_fec!S83)</f>
        <v>0.71442734062498403</v>
      </c>
      <c r="T83" s="111">
        <f>IF(RES_hhdet_in_tes!T83=0,"",RES_hhdet_in_tes!T83/RES_hhdet_in_fec!T83)</f>
        <v>0.7275061498932992</v>
      </c>
      <c r="U83" s="111">
        <f>IF(RES_hhdet_in_tes!U83=0,"",RES_hhdet_in_tes!U83/RES_hhdet_in_fec!U83)</f>
        <v>0.73955349137133108</v>
      </c>
      <c r="V83" s="111">
        <f>IF(RES_hhdet_in_tes!V83=0,"",RES_hhdet_in_tes!V83/RES_hhdet_in_fec!V83)</f>
        <v>0.7496518930938999</v>
      </c>
      <c r="W83" s="111">
        <f>IF(RES_hhdet_in_tes!W83=0,"",RES_hhdet_in_tes!W83/RES_hhdet_in_fec!W83)</f>
        <v>0.75777465908568942</v>
      </c>
      <c r="DA83" s="63" t="s">
        <v>3663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 t="str">
        <f>IF(RES_hhdet_in_tes!P84=0,"",RES_hhdet_in_tes!P84/RES_hhdet_in_fec!P84)</f>
        <v/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DA84" s="63" t="s">
        <v>3664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2.5196060960540163</v>
      </c>
      <c r="D85" s="124">
        <f>IF(RES_hhdet_in_tes!D85=0,"",RES_hhdet_in_tes!D85/RES_hhdet_in_fec!D85)</f>
        <v>2.6087026983336736</v>
      </c>
      <c r="E85" s="124">
        <f>IF(RES_hhdet_in_tes!E85=0,"",RES_hhdet_in_tes!E85/RES_hhdet_in_fec!E85)</f>
        <v>2.6987400380432103</v>
      </c>
      <c r="F85" s="124">
        <f>IF(RES_hhdet_in_tes!F85=0,"",RES_hhdet_in_tes!F85/RES_hhdet_in_fec!F85)</f>
        <v>2.7888740752694674</v>
      </c>
      <c r="G85" s="124">
        <f>IF(RES_hhdet_in_tes!G85=0,"",RES_hhdet_in_tes!G85/RES_hhdet_in_fec!G85)</f>
        <v>2.8798646089045832</v>
      </c>
      <c r="H85" s="124">
        <f>IF(RES_hhdet_in_tes!H85=0,"",RES_hhdet_in_tes!H85/RES_hhdet_in_fec!H85)</f>
        <v>2.9716137114818708</v>
      </c>
      <c r="I85" s="124">
        <f>IF(RES_hhdet_in_tes!I85=0,"",RES_hhdet_in_tes!I85/RES_hhdet_in_fec!I85)</f>
        <v>3.0643034651269963</v>
      </c>
      <c r="J85" s="124">
        <f>IF(RES_hhdet_in_tes!J85=0,"",RES_hhdet_in_tes!J85/RES_hhdet_in_fec!J85)</f>
        <v>3.1586912491195345</v>
      </c>
      <c r="K85" s="124">
        <f>IF(RES_hhdet_in_tes!K85=0,"",RES_hhdet_in_tes!K85/RES_hhdet_in_fec!K85)</f>
        <v>3.2554138841317624</v>
      </c>
      <c r="L85" s="124">
        <f>IF(RES_hhdet_in_tes!L85=0,"",RES_hhdet_in_tes!L85/RES_hhdet_in_fec!L85)</f>
        <v>3.3546288203459169</v>
      </c>
      <c r="M85" s="124">
        <f>IF(RES_hhdet_in_tes!M85=0,"",RES_hhdet_in_tes!M85/RES_hhdet_in_fec!M85)</f>
        <v>3.4731317127477754</v>
      </c>
      <c r="N85" s="124">
        <f>IF(RES_hhdet_in_tes!N85=0,"",RES_hhdet_in_tes!N85/RES_hhdet_in_fec!N85)</f>
        <v>3.6164191081035035</v>
      </c>
      <c r="O85" s="124">
        <f>IF(RES_hhdet_in_tes!O85=0,"",RES_hhdet_in_tes!O85/RES_hhdet_in_fec!O85)</f>
        <v>3.78752976026199</v>
      </c>
      <c r="P85" s="124" t="str">
        <f>IF(RES_hhdet_in_tes!P85=0,"",RES_hhdet_in_tes!P85/RES_hhdet_in_fec!P85)</f>
        <v/>
      </c>
      <c r="Q85" s="124">
        <f>IF(RES_hhdet_in_tes!Q85=0,"",RES_hhdet_in_tes!Q85/RES_hhdet_in_fec!Q85)</f>
        <v>4.1325677958920464</v>
      </c>
      <c r="R85" s="124">
        <f>IF(RES_hhdet_in_tes!R85=0,"",RES_hhdet_in_tes!R85/RES_hhdet_in_fec!R85)</f>
        <v>4.2326140020949792</v>
      </c>
      <c r="S85" s="124">
        <f>IF(RES_hhdet_in_tes!S85=0,"",RES_hhdet_in_tes!S85/RES_hhdet_in_fec!S85)</f>
        <v>4.3122458700235251</v>
      </c>
      <c r="T85" s="124">
        <f>IF(RES_hhdet_in_tes!T85=0,"",RES_hhdet_in_tes!T85/RES_hhdet_in_fec!T85)</f>
        <v>4.3787813270360196</v>
      </c>
      <c r="U85" s="124">
        <f>IF(RES_hhdet_in_tes!U85=0,"",RES_hhdet_in_tes!U85/RES_hhdet_in_fec!U85)</f>
        <v>4.4393533247249124</v>
      </c>
      <c r="V85" s="124">
        <f>IF(RES_hhdet_in_tes!V85=0,"",RES_hhdet_in_tes!V85/RES_hhdet_in_fec!V85)</f>
        <v>4.5011131024946396</v>
      </c>
      <c r="W85" s="124">
        <f>IF(RES_hhdet_in_tes!W85=0,"",RES_hhdet_in_tes!W85/RES_hhdet_in_fec!W85)</f>
        <v>4.5615767876266009</v>
      </c>
      <c r="DA85" s="130" t="s">
        <v>3665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2.5196060960540163</v>
      </c>
      <c r="D86" s="111">
        <f>IF(RES_hhdet_in_tes!D86=0,"",RES_hhdet_in_tes!D86/RES_hhdet_in_fec!D86)</f>
        <v>2.6087026983336736</v>
      </c>
      <c r="E86" s="111">
        <f>IF(RES_hhdet_in_tes!E86=0,"",RES_hhdet_in_tes!E86/RES_hhdet_in_fec!E86)</f>
        <v>2.6987400380432103</v>
      </c>
      <c r="F86" s="111">
        <f>IF(RES_hhdet_in_tes!F86=0,"",RES_hhdet_in_tes!F86/RES_hhdet_in_fec!F86)</f>
        <v>2.7888740752694674</v>
      </c>
      <c r="G86" s="111">
        <f>IF(RES_hhdet_in_tes!G86=0,"",RES_hhdet_in_tes!G86/RES_hhdet_in_fec!G86)</f>
        <v>2.8798646089045832</v>
      </c>
      <c r="H86" s="111">
        <f>IF(RES_hhdet_in_tes!H86=0,"",RES_hhdet_in_tes!H86/RES_hhdet_in_fec!H86)</f>
        <v>2.9716137114818708</v>
      </c>
      <c r="I86" s="111">
        <f>IF(RES_hhdet_in_tes!I86=0,"",RES_hhdet_in_tes!I86/RES_hhdet_in_fec!I86)</f>
        <v>3.0643034651269963</v>
      </c>
      <c r="J86" s="111">
        <f>IF(RES_hhdet_in_tes!J86=0,"",RES_hhdet_in_tes!J86/RES_hhdet_in_fec!J86)</f>
        <v>3.1586912491195345</v>
      </c>
      <c r="K86" s="111">
        <f>IF(RES_hhdet_in_tes!K86=0,"",RES_hhdet_in_tes!K86/RES_hhdet_in_fec!K86)</f>
        <v>3.2554138841317624</v>
      </c>
      <c r="L86" s="111">
        <f>IF(RES_hhdet_in_tes!L86=0,"",RES_hhdet_in_tes!L86/RES_hhdet_in_fec!L86)</f>
        <v>3.3546288203459169</v>
      </c>
      <c r="M86" s="111">
        <f>IF(RES_hhdet_in_tes!M86=0,"",RES_hhdet_in_tes!M86/RES_hhdet_in_fec!M86)</f>
        <v>3.4731317127477754</v>
      </c>
      <c r="N86" s="111">
        <f>IF(RES_hhdet_in_tes!N86=0,"",RES_hhdet_in_tes!N86/RES_hhdet_in_fec!N86)</f>
        <v>3.6164191081035035</v>
      </c>
      <c r="O86" s="111">
        <f>IF(RES_hhdet_in_tes!O86=0,"",RES_hhdet_in_tes!O86/RES_hhdet_in_fec!O86)</f>
        <v>3.78752976026199</v>
      </c>
      <c r="P86" s="111" t="str">
        <f>IF(RES_hhdet_in_tes!P86=0,"",RES_hhdet_in_tes!P86/RES_hhdet_in_fec!P86)</f>
        <v/>
      </c>
      <c r="Q86" s="111">
        <f>IF(RES_hhdet_in_tes!Q86=0,"",RES_hhdet_in_tes!Q86/RES_hhdet_in_fec!Q86)</f>
        <v>4.1325677958920464</v>
      </c>
      <c r="R86" s="111">
        <f>IF(RES_hhdet_in_tes!R86=0,"",RES_hhdet_in_tes!R86/RES_hhdet_in_fec!R86)</f>
        <v>4.2326140020949792</v>
      </c>
      <c r="S86" s="111">
        <f>IF(RES_hhdet_in_tes!S86=0,"",RES_hhdet_in_tes!S86/RES_hhdet_in_fec!S86)</f>
        <v>4.3122458700235251</v>
      </c>
      <c r="T86" s="111">
        <f>IF(RES_hhdet_in_tes!T86=0,"",RES_hhdet_in_tes!T86/RES_hhdet_in_fec!T86)</f>
        <v>4.3787813270360196</v>
      </c>
      <c r="U86" s="111">
        <f>IF(RES_hhdet_in_tes!U86=0,"",RES_hhdet_in_tes!U86/RES_hhdet_in_fec!U86)</f>
        <v>4.4393533247249124</v>
      </c>
      <c r="V86" s="111">
        <f>IF(RES_hhdet_in_tes!V86=0,"",RES_hhdet_in_tes!V86/RES_hhdet_in_fec!V86)</f>
        <v>4.5011131024946396</v>
      </c>
      <c r="W86" s="111">
        <f>IF(RES_hhdet_in_tes!W86=0,"",RES_hhdet_in_tes!W86/RES_hhdet_in_fec!W86)</f>
        <v>4.5615767876266009</v>
      </c>
      <c r="DA86" s="63" t="s">
        <v>3666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0.58728012508484972</v>
      </c>
      <c r="D87" s="124">
        <f>IF(RES_hhdet_in_tes!D87=0,"",RES_hhdet_in_tes!D87/RES_hhdet_in_fec!D87)</f>
        <v>0.59829674234266972</v>
      </c>
      <c r="E87" s="124">
        <f>IF(RES_hhdet_in_tes!E87=0,"",RES_hhdet_in_tes!E87/RES_hhdet_in_fec!E87)</f>
        <v>0.61132430607286026</v>
      </c>
      <c r="F87" s="124">
        <f>IF(RES_hhdet_in_tes!F87=0,"",RES_hhdet_in_tes!F87/RES_hhdet_in_fec!F87)</f>
        <v>0.62455974274624393</v>
      </c>
      <c r="G87" s="124">
        <f>IF(RES_hhdet_in_tes!G87=0,"",RES_hhdet_in_tes!G87/RES_hhdet_in_fec!G87)</f>
        <v>0.63819784622759146</v>
      </c>
      <c r="H87" s="124">
        <f>IF(RES_hhdet_in_tes!H87=0,"",RES_hhdet_in_tes!H87/RES_hhdet_in_fec!H87)</f>
        <v>0.65162813969338129</v>
      </c>
      <c r="I87" s="124">
        <f>IF(RES_hhdet_in_tes!I87=0,"",RES_hhdet_in_tes!I87/RES_hhdet_in_fec!I87)</f>
        <v>0.66664512314517621</v>
      </c>
      <c r="J87" s="124">
        <f>IF(RES_hhdet_in_tes!J87=0,"",RES_hhdet_in_tes!J87/RES_hhdet_in_fec!J87)</f>
        <v>0.67963429974256118</v>
      </c>
      <c r="K87" s="124">
        <f>IF(RES_hhdet_in_tes!K87=0,"",RES_hhdet_in_tes!K87/RES_hhdet_in_fec!K87)</f>
        <v>0.69254287302933981</v>
      </c>
      <c r="L87" s="124">
        <f>IF(RES_hhdet_in_tes!L87=0,"",RES_hhdet_in_tes!L87/RES_hhdet_in_fec!L87)</f>
        <v>0.70588365843776102</v>
      </c>
      <c r="M87" s="124">
        <f>IF(RES_hhdet_in_tes!M87=0,"",RES_hhdet_in_tes!M87/RES_hhdet_in_fec!M87)</f>
        <v>0.71966794022827663</v>
      </c>
      <c r="N87" s="124">
        <f>IF(RES_hhdet_in_tes!N87=0,"",RES_hhdet_in_tes!N87/RES_hhdet_in_fec!N87)</f>
        <v>0.7303672654614094</v>
      </c>
      <c r="O87" s="124">
        <f>IF(RES_hhdet_in_tes!O87=0,"",RES_hhdet_in_tes!O87/RES_hhdet_in_fec!O87)</f>
        <v>0.73880415009754441</v>
      </c>
      <c r="P87" s="124" t="str">
        <f>IF(RES_hhdet_in_tes!P87=0,"",RES_hhdet_in_tes!P87/RES_hhdet_in_fec!P87)</f>
        <v/>
      </c>
      <c r="Q87" s="124">
        <f>IF(RES_hhdet_in_tes!Q87=0,"",RES_hhdet_in_tes!Q87/RES_hhdet_in_fec!Q87)</f>
        <v>0.75246228773932033</v>
      </c>
      <c r="R87" s="124">
        <f>IF(RES_hhdet_in_tes!R87=0,"",RES_hhdet_in_tes!R87/RES_hhdet_in_fec!R87)</f>
        <v>0.76731097937713877</v>
      </c>
      <c r="S87" s="124">
        <f>IF(RES_hhdet_in_tes!S87=0,"",RES_hhdet_in_tes!S87/RES_hhdet_in_fec!S87)</f>
        <v>0.78464928423328162</v>
      </c>
      <c r="T87" s="124">
        <f>IF(RES_hhdet_in_tes!T87=0,"",RES_hhdet_in_tes!T87/RES_hhdet_in_fec!T87)</f>
        <v>0.80090954759515209</v>
      </c>
      <c r="U87" s="124">
        <f>IF(RES_hhdet_in_tes!U87=0,"",RES_hhdet_in_tes!U87/RES_hhdet_in_fec!U87)</f>
        <v>0.8176086352034887</v>
      </c>
      <c r="V87" s="124">
        <f>IF(RES_hhdet_in_tes!V87=0,"",RES_hhdet_in_tes!V87/RES_hhdet_in_fec!V87)</f>
        <v>0.83130406367335274</v>
      </c>
      <c r="W87" s="124">
        <f>IF(RES_hhdet_in_tes!W87=0,"",RES_hhdet_in_tes!W87/RES_hhdet_in_fec!W87)</f>
        <v>0.84118068553622483</v>
      </c>
      <c r="DA87" s="130" t="s">
        <v>3667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0.58240773171099669</v>
      </c>
      <c r="D88" s="111">
        <f>IF(RES_hhdet_in_tes!D88=0,"",RES_hhdet_in_tes!D88/RES_hhdet_in_fec!D88)</f>
        <v>0.59598619013406184</v>
      </c>
      <c r="E88" s="111">
        <f>IF(RES_hhdet_in_tes!E88=0,"",RES_hhdet_in_tes!E88/RES_hhdet_in_fec!E88)</f>
        <v>0.60969373184949527</v>
      </c>
      <c r="F88" s="111">
        <f>IF(RES_hhdet_in_tes!F88=0,"",RES_hhdet_in_tes!F88/RES_hhdet_in_fec!F88)</f>
        <v>0.62351717981187238</v>
      </c>
      <c r="G88" s="111">
        <f>IF(RES_hhdet_in_tes!G88=0,"",RES_hhdet_in_tes!G88/RES_hhdet_in_fec!G88)</f>
        <v>0.63744343527610214</v>
      </c>
      <c r="H88" s="111">
        <f>IF(RES_hhdet_in_tes!H88=0,"",RES_hhdet_in_tes!H88/RES_hhdet_in_fec!H88)</f>
        <v>0.65145689210576996</v>
      </c>
      <c r="I88" s="111">
        <f>IF(RES_hhdet_in_tes!I88=0,"",RES_hhdet_in_tes!I88/RES_hhdet_in_fec!I88)</f>
        <v>0.66553702933842729</v>
      </c>
      <c r="J88" s="111">
        <f>IF(RES_hhdet_in_tes!J88=0,"",RES_hhdet_in_tes!J88/RES_hhdet_in_fec!J88)</f>
        <v>0.67963960062408901</v>
      </c>
      <c r="K88" s="111">
        <f>IF(RES_hhdet_in_tes!K88=0,"",RES_hhdet_in_tes!K88/RES_hhdet_in_fec!K88)</f>
        <v>0.69370607552828323</v>
      </c>
      <c r="L88" s="111">
        <f>IF(RES_hhdet_in_tes!L88=0,"",RES_hhdet_in_tes!L88/RES_hhdet_in_fec!L88)</f>
        <v>0.70768450483398659</v>
      </c>
      <c r="M88" s="111">
        <f>IF(RES_hhdet_in_tes!M88=0,"",RES_hhdet_in_tes!M88/RES_hhdet_in_fec!M88)</f>
        <v>0.7205580843414795</v>
      </c>
      <c r="N88" s="111">
        <f>IF(RES_hhdet_in_tes!N88=0,"",RES_hhdet_in_tes!N88/RES_hhdet_in_fec!N88)</f>
        <v>0.73178097022519473</v>
      </c>
      <c r="O88" s="111">
        <f>IF(RES_hhdet_in_tes!O88=0,"",RES_hhdet_in_tes!O88/RES_hhdet_in_fec!O88)</f>
        <v>0.74105787086306074</v>
      </c>
      <c r="P88" s="111" t="str">
        <f>IF(RES_hhdet_in_tes!P88=0,"",RES_hhdet_in_tes!P88/RES_hhdet_in_fec!P88)</f>
        <v/>
      </c>
      <c r="Q88" s="111">
        <f>IF(RES_hhdet_in_tes!Q88=0,"",RES_hhdet_in_tes!Q88/RES_hhdet_in_fec!Q88)</f>
        <v>0.75885742691250613</v>
      </c>
      <c r="R88" s="111">
        <f>IF(RES_hhdet_in_tes!R88=0,"",RES_hhdet_in_tes!R88/RES_hhdet_in_fec!R88)</f>
        <v>0.77312120082017977</v>
      </c>
      <c r="S88" s="111">
        <f>IF(RES_hhdet_in_tes!S88=0,"",RES_hhdet_in_tes!S88/RES_hhdet_in_fec!S88)</f>
        <v>0.78910762752177521</v>
      </c>
      <c r="T88" s="111">
        <f>IF(RES_hhdet_in_tes!T88=0,"",RES_hhdet_in_tes!T88/RES_hhdet_in_fec!T88)</f>
        <v>0.80517159732740207</v>
      </c>
      <c r="U88" s="111">
        <f>IF(RES_hhdet_in_tes!U88=0,"",RES_hhdet_in_tes!U88/RES_hhdet_in_fec!U88)</f>
        <v>0.81996867294574782</v>
      </c>
      <c r="V88" s="111">
        <f>IF(RES_hhdet_in_tes!V88=0,"",RES_hhdet_in_tes!V88/RES_hhdet_in_fec!V88)</f>
        <v>0.83237197488466608</v>
      </c>
      <c r="W88" s="111">
        <f>IF(RES_hhdet_in_tes!W88=0,"",RES_hhdet_in_tes!W88/RES_hhdet_in_fec!W88)</f>
        <v>0.8423487139710284</v>
      </c>
      <c r="DA88" s="63" t="s">
        <v>3668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>
        <f>IF(RES_hhdet_in_tes!D89=0,"",RES_hhdet_in_tes!D89/RES_hhdet_in_fec!D89)</f>
        <v>0.68289623467838878</v>
      </c>
      <c r="E89" s="111">
        <f>IF(RES_hhdet_in_tes!E89=0,"",RES_hhdet_in_tes!E89/RES_hhdet_in_fec!E89)</f>
        <v>0.70408649063545692</v>
      </c>
      <c r="F89" s="111">
        <f>IF(RES_hhdet_in_tes!F89=0,"",RES_hhdet_in_tes!F89/RES_hhdet_in_fec!F89)</f>
        <v>0.71492749671103695</v>
      </c>
      <c r="G89" s="111">
        <f>IF(RES_hhdet_in_tes!G89=0,"",RES_hhdet_in_tes!G89/RES_hhdet_in_fec!G89)</f>
        <v>0.74471997794876554</v>
      </c>
      <c r="H89" s="111">
        <f>IF(RES_hhdet_in_tes!H89=0,"",RES_hhdet_in_tes!H89/RES_hhdet_in_fec!H89)</f>
        <v>0.74959359566466421</v>
      </c>
      <c r="I89" s="111">
        <f>IF(RES_hhdet_in_tes!I89=0,"",RES_hhdet_in_tes!I89/RES_hhdet_in_fec!I89)</f>
        <v>0.76353681843199028</v>
      </c>
      <c r="J89" s="111">
        <f>IF(RES_hhdet_in_tes!J89=0,"",RES_hhdet_in_tes!J89/RES_hhdet_in_fec!J89)</f>
        <v>0.77651147026209111</v>
      </c>
      <c r="K89" s="111">
        <f>IF(RES_hhdet_in_tes!K89=0,"",RES_hhdet_in_tes!K89/RES_hhdet_in_fec!K89)</f>
        <v>0.78648484150970954</v>
      </c>
      <c r="L89" s="111" t="str">
        <f>IF(RES_hhdet_in_tes!L89=0,"",RES_hhdet_in_tes!L89/RES_hhdet_in_fec!L89)</f>
        <v/>
      </c>
      <c r="M89" s="111">
        <f>IF(RES_hhdet_in_tes!M89=0,"",RES_hhdet_in_tes!M89/RES_hhdet_in_fec!M89)</f>
        <v>0.81404360114192809</v>
      </c>
      <c r="N89" s="111">
        <f>IF(RES_hhdet_in_tes!N89=0,"",RES_hhdet_in_tes!N89/RES_hhdet_in_fec!N89)</f>
        <v>0.82341229520278891</v>
      </c>
      <c r="O89" s="111" t="str">
        <f>IF(RES_hhdet_in_tes!O89=0,"",RES_hhdet_in_tes!O89/RES_hhdet_in_fec!O89)</f>
        <v/>
      </c>
      <c r="P89" s="111" t="str">
        <f>IF(RES_hhdet_in_tes!P89=0,"",RES_hhdet_in_tes!P89/RES_hhdet_in_fec!P89)</f>
        <v/>
      </c>
      <c r="Q89" s="111" t="str">
        <f>IF(RES_hhdet_in_tes!Q89=0,"",RES_hhdet_in_tes!Q89/RES_hhdet_in_fec!Q89)</f>
        <v/>
      </c>
      <c r="R89" s="111" t="str">
        <f>IF(RES_hhdet_in_tes!R89=0,"",RES_hhdet_in_tes!R89/RES_hhdet_in_fec!R89)</f>
        <v/>
      </c>
      <c r="S89" s="111" t="str">
        <f>IF(RES_hhdet_in_tes!S89=0,"",RES_hhdet_in_tes!S89/RES_hhdet_in_fec!S89)</f>
        <v/>
      </c>
      <c r="T89" s="111" t="str">
        <f>IF(RES_hhdet_in_tes!T89=0,"",RES_hhdet_in_tes!T89/RES_hhdet_in_fec!T89)</f>
        <v/>
      </c>
      <c r="U89" s="111" t="str">
        <f>IF(RES_hhdet_in_tes!U89=0,"",RES_hhdet_in_tes!U89/RES_hhdet_in_fec!U89)</f>
        <v/>
      </c>
      <c r="V89" s="111">
        <f>IF(RES_hhdet_in_tes!V89=0,"",RES_hhdet_in_tes!V89/RES_hhdet_in_fec!V89)</f>
        <v>0.87856350432443475</v>
      </c>
      <c r="W89" s="111">
        <f>IF(RES_hhdet_in_tes!W89=0,"",RES_hhdet_in_tes!W89/RES_hhdet_in_fec!W89)</f>
        <v>0.88164783744076447</v>
      </c>
      <c r="DA89" s="63" t="s">
        <v>3669</v>
      </c>
    </row>
    <row r="90" spans="1:105" ht="12" customHeight="1" x14ac:dyDescent="0.25">
      <c r="A90" s="100" t="s">
        <v>204</v>
      </c>
      <c r="B90" s="112"/>
      <c r="C90" s="112" t="str">
        <f>IF(RES_hhdet_in_tes!C90=0,"",RES_hhdet_in_tes!C90/RES_hhdet_in_fec!C90)</f>
        <v/>
      </c>
      <c r="D90" s="112">
        <f>IF(RES_hhdet_in_tes!D90=0,"",RES_hhdet_in_tes!D90/RES_hhdet_in_fec!D90)</f>
        <v>0.59598619013406184</v>
      </c>
      <c r="E90" s="112">
        <f>IF(RES_hhdet_in_tes!E90=0,"",RES_hhdet_in_tes!E90/RES_hhdet_in_fec!E90)</f>
        <v>0.60969373184949527</v>
      </c>
      <c r="F90" s="112">
        <f>IF(RES_hhdet_in_tes!F90=0,"",RES_hhdet_in_tes!F90/RES_hhdet_in_fec!F90)</f>
        <v>0.62351717981187238</v>
      </c>
      <c r="G90" s="112">
        <f>IF(RES_hhdet_in_tes!G90=0,"",RES_hhdet_in_tes!G90/RES_hhdet_in_fec!G90)</f>
        <v>0.63744343527610214</v>
      </c>
      <c r="H90" s="112">
        <f>IF(RES_hhdet_in_tes!H90=0,"",RES_hhdet_in_tes!H90/RES_hhdet_in_fec!H90)</f>
        <v>0.65145689210576996</v>
      </c>
      <c r="I90" s="112">
        <f>IF(RES_hhdet_in_tes!I90=0,"",RES_hhdet_in_tes!I90/RES_hhdet_in_fec!I90)</f>
        <v>0.66553702933842729</v>
      </c>
      <c r="J90" s="112">
        <f>IF(RES_hhdet_in_tes!J90=0,"",RES_hhdet_in_tes!J90/RES_hhdet_in_fec!J90)</f>
        <v>0.67963960062408901</v>
      </c>
      <c r="K90" s="112">
        <f>IF(RES_hhdet_in_tes!K90=0,"",RES_hhdet_in_tes!K90/RES_hhdet_in_fec!K90)</f>
        <v>0.69370607552828323</v>
      </c>
      <c r="L90" s="112" t="str">
        <f>IF(RES_hhdet_in_tes!L90=0,"",RES_hhdet_in_tes!L90/RES_hhdet_in_fec!L90)</f>
        <v/>
      </c>
      <c r="M90" s="112">
        <f>IF(RES_hhdet_in_tes!M90=0,"",RES_hhdet_in_tes!M90/RES_hhdet_in_fec!M90)</f>
        <v>0.72055808434147961</v>
      </c>
      <c r="N90" s="112">
        <f>IF(RES_hhdet_in_tes!N90=0,"",RES_hhdet_in_tes!N90/RES_hhdet_in_fec!N90)</f>
        <v>0.73178097022519473</v>
      </c>
      <c r="O90" s="112" t="str">
        <f>IF(RES_hhdet_in_tes!O90=0,"",RES_hhdet_in_tes!O90/RES_hhdet_in_fec!O90)</f>
        <v/>
      </c>
      <c r="P90" s="112" t="str">
        <f>IF(RES_hhdet_in_tes!P90=0,"",RES_hhdet_in_tes!P90/RES_hhdet_in_fec!P90)</f>
        <v/>
      </c>
      <c r="Q90" s="112" t="str">
        <f>IF(RES_hhdet_in_tes!Q90=0,"",RES_hhdet_in_tes!Q90/RES_hhdet_in_fec!Q90)</f>
        <v/>
      </c>
      <c r="R90" s="112" t="str">
        <f>IF(RES_hhdet_in_tes!R90=0,"",RES_hhdet_in_tes!R90/RES_hhdet_in_fec!R90)</f>
        <v/>
      </c>
      <c r="S90" s="112" t="str">
        <f>IF(RES_hhdet_in_tes!S90=0,"",RES_hhdet_in_tes!S90/RES_hhdet_in_fec!S90)</f>
        <v/>
      </c>
      <c r="T90" s="112" t="str">
        <f>IF(RES_hhdet_in_tes!T90=0,"",RES_hhdet_in_tes!T90/RES_hhdet_in_fec!T90)</f>
        <v/>
      </c>
      <c r="U90" s="112" t="str">
        <f>IF(RES_hhdet_in_tes!U90=0,"",RES_hhdet_in_tes!U90/RES_hhdet_in_fec!U90)</f>
        <v/>
      </c>
      <c r="V90" s="112">
        <f>IF(RES_hhdet_in_tes!V90=0,"",RES_hhdet_in_tes!V90/RES_hhdet_in_fec!V90)</f>
        <v>0.83237197488466608</v>
      </c>
      <c r="W90" s="112">
        <f>IF(RES_hhdet_in_tes!W90=0,"",RES_hhdet_in_tes!W90/RES_hhdet_in_fec!W90)</f>
        <v>0.84234871397102828</v>
      </c>
      <c r="DA90" s="131" t="s">
        <v>3670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>
        <f>IF(RES_hhdet_in_tes!D91=0,"",RES_hhdet_in_tes!D91/RES_hhdet_in_fec!D91)</f>
        <v>1</v>
      </c>
      <c r="E91" s="113">
        <f>IF(RES_hhdet_in_tes!E91=0,"",RES_hhdet_in_tes!E91/RES_hhdet_in_fec!E91)</f>
        <v>1</v>
      </c>
      <c r="F91" s="113">
        <f>IF(RES_hhdet_in_tes!F91=0,"",RES_hhdet_in_tes!F91/RES_hhdet_in_fec!F91)</f>
        <v>1</v>
      </c>
      <c r="G91" s="113">
        <f>IF(RES_hhdet_in_tes!G91=0,"",RES_hhdet_in_tes!G91/RES_hhdet_in_fec!G91)</f>
        <v>1</v>
      </c>
      <c r="H91" s="113">
        <f>IF(RES_hhdet_in_tes!H91=0,"",RES_hhdet_in_tes!H91/RES_hhdet_in_fec!H91)</f>
        <v>1</v>
      </c>
      <c r="I91" s="113">
        <f>IF(RES_hhdet_in_tes!I91=0,"",RES_hhdet_in_tes!I91/RES_hhdet_in_fec!I91)</f>
        <v>1</v>
      </c>
      <c r="J91" s="113">
        <f>IF(RES_hhdet_in_tes!J91=0,"",RES_hhdet_in_tes!J91/RES_hhdet_in_fec!J91)</f>
        <v>1</v>
      </c>
      <c r="K91" s="113">
        <f>IF(RES_hhdet_in_tes!K91=0,"",RES_hhdet_in_tes!K91/RES_hhdet_in_fec!K91)</f>
        <v>1</v>
      </c>
      <c r="L91" s="113" t="str">
        <f>IF(RES_hhdet_in_tes!L91=0,"",RES_hhdet_in_tes!L91/RES_hhdet_in_fec!L91)</f>
        <v/>
      </c>
      <c r="M91" s="113">
        <f>IF(RES_hhdet_in_tes!M91=0,"",RES_hhdet_in_tes!M91/RES_hhdet_in_fec!M91)</f>
        <v>1</v>
      </c>
      <c r="N91" s="113">
        <f>IF(RES_hhdet_in_tes!N91=0,"",RES_hhdet_in_tes!N91/RES_hhdet_in_fec!N91)</f>
        <v>1</v>
      </c>
      <c r="O91" s="113" t="str">
        <f>IF(RES_hhdet_in_tes!O91=0,"",RES_hhdet_in_tes!O91/RES_hhdet_in_fec!O91)</f>
        <v/>
      </c>
      <c r="P91" s="113" t="str">
        <f>IF(RES_hhdet_in_tes!P91=0,"",RES_hhdet_in_tes!P91/RES_hhdet_in_fec!P91)</f>
        <v/>
      </c>
      <c r="Q91" s="113" t="str">
        <f>IF(RES_hhdet_in_tes!Q91=0,"",RES_hhdet_in_tes!Q91/RES_hhdet_in_fec!Q91)</f>
        <v/>
      </c>
      <c r="R91" s="113" t="str">
        <f>IF(RES_hhdet_in_tes!R91=0,"",RES_hhdet_in_tes!R91/RES_hhdet_in_fec!R91)</f>
        <v/>
      </c>
      <c r="S91" s="113" t="str">
        <f>IF(RES_hhdet_in_tes!S91=0,"",RES_hhdet_in_tes!S91/RES_hhdet_in_fec!S91)</f>
        <v/>
      </c>
      <c r="T91" s="113" t="str">
        <f>IF(RES_hhdet_in_tes!T91=0,"",RES_hhdet_in_tes!T91/RES_hhdet_in_fec!T91)</f>
        <v/>
      </c>
      <c r="U91" s="113" t="str">
        <f>IF(RES_hhdet_in_tes!U91=0,"",RES_hhdet_in_tes!U91/RES_hhdet_in_fec!U91)</f>
        <v/>
      </c>
      <c r="V91" s="113">
        <f>IF(RES_hhdet_in_tes!V91=0,"",RES_hhdet_in_tes!V91/RES_hhdet_in_fec!V91)</f>
        <v>1</v>
      </c>
      <c r="W91" s="113">
        <f>IF(RES_hhdet_in_tes!W91=0,"",RES_hhdet_in_tes!W91/RES_hhdet_in_fec!W91)</f>
        <v>1</v>
      </c>
      <c r="DA91" s="132" t="s">
        <v>3671</v>
      </c>
    </row>
    <row r="92" spans="1:105" ht="12" customHeight="1" x14ac:dyDescent="0.25">
      <c r="A92" s="106" t="s">
        <v>124</v>
      </c>
      <c r="B92" s="112"/>
      <c r="C92" s="112" t="str">
        <f>IF(RES_hhdet_in_tes!C92=0,"",RES_hhdet_in_tes!C92/RES_hhdet_in_fec!C92)</f>
        <v/>
      </c>
      <c r="D92" s="112">
        <f>IF(RES_hhdet_in_tes!D92=0,"",RES_hhdet_in_tes!D92/RES_hhdet_in_fec!D92)</f>
        <v>0.71009181788443121</v>
      </c>
      <c r="E92" s="112">
        <f>IF(RES_hhdet_in_tes!E92=0,"",RES_hhdet_in_tes!E92/RES_hhdet_in_fec!E92)</f>
        <v>0.71199848794309673</v>
      </c>
      <c r="F92" s="112">
        <f>IF(RES_hhdet_in_tes!F92=0,"",RES_hhdet_in_tes!F92/RES_hhdet_in_fec!F92)</f>
        <v>0.71394208625234201</v>
      </c>
      <c r="G92" s="112">
        <f>IF(RES_hhdet_in_tes!G92=0,"",RES_hhdet_in_tes!G92/RES_hhdet_in_fec!G92)</f>
        <v>0.71613508203738385</v>
      </c>
      <c r="H92" s="112">
        <f>IF(RES_hhdet_in_tes!H92=0,"",RES_hhdet_in_tes!H92/RES_hhdet_in_fec!H92)</f>
        <v>0.71855147176994083</v>
      </c>
      <c r="I92" s="112">
        <f>IF(RES_hhdet_in_tes!I92=0,"",RES_hhdet_in_tes!I92/RES_hhdet_in_fec!I92)</f>
        <v>0.72124360787331443</v>
      </c>
      <c r="J92" s="112">
        <f>IF(RES_hhdet_in_tes!J92=0,"",RES_hhdet_in_tes!J92/RES_hhdet_in_fec!J92)</f>
        <v>0.7244259597470295</v>
      </c>
      <c r="K92" s="112">
        <f>IF(RES_hhdet_in_tes!K92=0,"",RES_hhdet_in_tes!K92/RES_hhdet_in_fec!K92)</f>
        <v>0.72828088279284364</v>
      </c>
      <c r="L92" s="112">
        <f>IF(RES_hhdet_in_tes!L92=0,"",RES_hhdet_in_tes!L92/RES_hhdet_in_fec!L92)</f>
        <v>0.73285716455691963</v>
      </c>
      <c r="M92" s="112">
        <f>IF(RES_hhdet_in_tes!M92=0,"",RES_hhdet_in_tes!M92/RES_hhdet_in_fec!M92)</f>
        <v>0.74248215733232281</v>
      </c>
      <c r="N92" s="112">
        <f>IF(RES_hhdet_in_tes!N92=0,"",RES_hhdet_in_tes!N92/RES_hhdet_in_fec!N92)</f>
        <v>0.7585293597623719</v>
      </c>
      <c r="O92" s="112">
        <f>IF(RES_hhdet_in_tes!O92=0,"",RES_hhdet_in_tes!O92/RES_hhdet_in_fec!O92)</f>
        <v>0.78214533190825886</v>
      </c>
      <c r="P92" s="112" t="str">
        <f>IF(RES_hhdet_in_tes!P92=0,"",RES_hhdet_in_tes!P92/RES_hhdet_in_fec!P92)</f>
        <v/>
      </c>
      <c r="Q92" s="112" t="str">
        <f>IF(RES_hhdet_in_tes!Q92=0,"",RES_hhdet_in_tes!Q92/RES_hhdet_in_fec!Q92)</f>
        <v/>
      </c>
      <c r="R92" s="112">
        <f>IF(RES_hhdet_in_tes!R92=0,"",RES_hhdet_in_tes!R92/RES_hhdet_in_fec!R92)</f>
        <v>0.85467870415725766</v>
      </c>
      <c r="S92" s="112">
        <f>IF(RES_hhdet_in_tes!S92=0,"",RES_hhdet_in_tes!S92/RES_hhdet_in_fec!S92)</f>
        <v>0.87166960310152808</v>
      </c>
      <c r="T92" s="112">
        <f>IF(RES_hhdet_in_tes!T92=0,"",RES_hhdet_in_tes!T92/RES_hhdet_in_fec!T92)</f>
        <v>0.88705758705104176</v>
      </c>
      <c r="U92" s="112">
        <f>IF(RES_hhdet_in_tes!U92=0,"",RES_hhdet_in_tes!U92/RES_hhdet_in_fec!U92)</f>
        <v>0.89988090700897294</v>
      </c>
      <c r="V92" s="112">
        <f>IF(RES_hhdet_in_tes!V92=0,"",RES_hhdet_in_tes!V92/RES_hhdet_in_fec!V92)</f>
        <v>0.90917781397847297</v>
      </c>
      <c r="W92" s="112">
        <f>IF(RES_hhdet_in_tes!W92=0,"",RES_hhdet_in_tes!W92/RES_hhdet_in_fec!W92)</f>
        <v>0.91355096860986462</v>
      </c>
      <c r="DA92" s="131" t="s">
        <v>3672</v>
      </c>
    </row>
    <row r="93" spans="1:105" ht="12" customHeight="1" x14ac:dyDescent="0.25">
      <c r="A93" s="107" t="s">
        <v>123</v>
      </c>
      <c r="B93" s="113"/>
      <c r="C93" s="113" t="str">
        <f>IF(RES_hhdet_in_tes!C93=0,"",RES_hhdet_in_tes!C93/RES_hhdet_in_fec!C93)</f>
        <v/>
      </c>
      <c r="D93" s="113" t="str">
        <f>IF(RES_hhdet_in_tes!D93=0,"",RES_hhdet_in_tes!D93/RES_hhdet_in_fec!D93)</f>
        <v/>
      </c>
      <c r="E93" s="113" t="str">
        <f>IF(RES_hhdet_in_tes!E93=0,"",RES_hhdet_in_tes!E93/RES_hhdet_in_fec!E93)</f>
        <v/>
      </c>
      <c r="F93" s="113" t="str">
        <f>IF(RES_hhdet_in_tes!F93=0,"",RES_hhdet_in_tes!F93/RES_hhdet_in_fec!F93)</f>
        <v/>
      </c>
      <c r="G93" s="113" t="str">
        <f>IF(RES_hhdet_in_tes!G93=0,"",RES_hhdet_in_tes!G93/RES_hhdet_in_fec!G93)</f>
        <v/>
      </c>
      <c r="H93" s="113" t="str">
        <f>IF(RES_hhdet_in_tes!H93=0,"",RES_hhdet_in_tes!H93/RES_hhdet_in_fec!H93)</f>
        <v/>
      </c>
      <c r="I93" s="113" t="str">
        <f>IF(RES_hhdet_in_tes!I93=0,"",RES_hhdet_in_tes!I93/RES_hhdet_in_fec!I93)</f>
        <v/>
      </c>
      <c r="J93" s="113" t="str">
        <f>IF(RES_hhdet_in_tes!J93=0,"",RES_hhdet_in_tes!J93/RES_hhdet_in_fec!J93)</f>
        <v/>
      </c>
      <c r="K93" s="113" t="str">
        <f>IF(RES_hhdet_in_tes!K93=0,"",RES_hhdet_in_tes!K93/RES_hhdet_in_fec!K93)</f>
        <v/>
      </c>
      <c r="L93" s="113" t="str">
        <f>IF(RES_hhdet_in_tes!L93=0,"",RES_hhdet_in_tes!L93/RES_hhdet_in_fec!L93)</f>
        <v/>
      </c>
      <c r="M93" s="113" t="str">
        <f>IF(RES_hhdet_in_tes!M93=0,"",RES_hhdet_in_tes!M93/RES_hhdet_in_fec!M93)</f>
        <v/>
      </c>
      <c r="N93" s="113" t="str">
        <f>IF(RES_hhdet_in_tes!N93=0,"",RES_hhdet_in_tes!N93/RES_hhdet_in_fec!N93)</f>
        <v/>
      </c>
      <c r="O93" s="113" t="str">
        <f>IF(RES_hhdet_in_tes!O93=0,"",RES_hhdet_in_tes!O93/RES_hhdet_in_fec!O93)</f>
        <v/>
      </c>
      <c r="P93" s="113" t="str">
        <f>IF(RES_hhdet_in_tes!P93=0,"",RES_hhdet_in_tes!P93/RES_hhdet_in_fec!P93)</f>
        <v/>
      </c>
      <c r="Q93" s="113" t="str">
        <f>IF(RES_hhdet_in_tes!Q93=0,"",RES_hhdet_in_tes!Q93/RES_hhdet_in_fec!Q93)</f>
        <v/>
      </c>
      <c r="R93" s="113" t="str">
        <f>IF(RES_hhdet_in_tes!R93=0,"",RES_hhdet_in_tes!R93/RES_hhdet_in_fec!R93)</f>
        <v/>
      </c>
      <c r="S93" s="113" t="str">
        <f>IF(RES_hhdet_in_tes!S93=0,"",RES_hhdet_in_tes!S93/RES_hhdet_in_fec!S93)</f>
        <v/>
      </c>
      <c r="T93" s="113" t="str">
        <f>IF(RES_hhdet_in_tes!T93=0,"",RES_hhdet_in_tes!T93/RES_hhdet_in_fec!T93)</f>
        <v/>
      </c>
      <c r="U93" s="113" t="str">
        <f>IF(RES_hhdet_in_tes!U93=0,"",RES_hhdet_in_tes!U93/RES_hhdet_in_fec!U93)</f>
        <v/>
      </c>
      <c r="V93" s="113" t="str">
        <f>IF(RES_hhdet_in_tes!V93=0,"",RES_hhdet_in_tes!V93/RES_hhdet_in_fec!V93)</f>
        <v/>
      </c>
      <c r="W93" s="113" t="str">
        <f>IF(RES_hhdet_in_tes!W93=0,"",RES_hhdet_in_tes!W93/RES_hhdet_in_fec!W93)</f>
        <v/>
      </c>
      <c r="DA93" s="132" t="s">
        <v>3673</v>
      </c>
    </row>
    <row r="94" spans="1:105" ht="12" customHeight="1" x14ac:dyDescent="0.25">
      <c r="A94" s="108" t="s">
        <v>50</v>
      </c>
      <c r="B94" s="111"/>
      <c r="C94" s="111" t="str">
        <f>IF(RES_hhdet_in_tes!C94=0,"",RES_hhdet_in_tes!C94/RES_hhdet_in_fec!C94)</f>
        <v/>
      </c>
      <c r="D94" s="111" t="str">
        <f>IF(RES_hhdet_in_tes!D94=0,"",RES_hhdet_in_tes!D94/RES_hhdet_in_fec!D94)</f>
        <v/>
      </c>
      <c r="E94" s="111" t="str">
        <f>IF(RES_hhdet_in_tes!E94=0,"",RES_hhdet_in_tes!E94/RES_hhdet_in_fec!E94)</f>
        <v/>
      </c>
      <c r="F94" s="111" t="str">
        <f>IF(RES_hhdet_in_tes!F94=0,"",RES_hhdet_in_tes!F94/RES_hhdet_in_fec!F94)</f>
        <v/>
      </c>
      <c r="G94" s="111" t="str">
        <f>IF(RES_hhdet_in_tes!G94=0,"",RES_hhdet_in_tes!G94/RES_hhdet_in_fec!G94)</f>
        <v/>
      </c>
      <c r="H94" s="111" t="str">
        <f>IF(RES_hhdet_in_tes!H94=0,"",RES_hhdet_in_tes!H94/RES_hhdet_in_fec!H94)</f>
        <v/>
      </c>
      <c r="I94" s="111" t="str">
        <f>IF(RES_hhdet_in_tes!I94=0,"",RES_hhdet_in_tes!I94/RES_hhdet_in_fec!I94)</f>
        <v/>
      </c>
      <c r="J94" s="111" t="str">
        <f>IF(RES_hhdet_in_tes!J94=0,"",RES_hhdet_in_tes!J94/RES_hhdet_in_fec!J94)</f>
        <v/>
      </c>
      <c r="K94" s="111" t="str">
        <f>IF(RES_hhdet_in_tes!K94=0,"",RES_hhdet_in_tes!K94/RES_hhdet_in_fec!K94)</f>
        <v/>
      </c>
      <c r="L94" s="111" t="str">
        <f>IF(RES_hhdet_in_tes!L94=0,"",RES_hhdet_in_tes!L94/RES_hhdet_in_fec!L94)</f>
        <v/>
      </c>
      <c r="M94" s="111" t="str">
        <f>IF(RES_hhdet_in_tes!M94=0,"",RES_hhdet_in_tes!M94/RES_hhdet_in_fec!M94)</f>
        <v/>
      </c>
      <c r="N94" s="111" t="str">
        <f>IF(RES_hhdet_in_tes!N94=0,"",RES_hhdet_in_tes!N94/RES_hhdet_in_fec!N94)</f>
        <v/>
      </c>
      <c r="O94" s="111" t="str">
        <f>IF(RES_hhdet_in_tes!O94=0,"",RES_hhdet_in_tes!O94/RES_hhdet_in_fec!O94)</f>
        <v/>
      </c>
      <c r="P94" s="111" t="str">
        <f>IF(RES_hhdet_in_tes!P94=0,"",RES_hhdet_in_tes!P94/RES_hhdet_in_fec!P94)</f>
        <v/>
      </c>
      <c r="Q94" s="111" t="str">
        <f>IF(RES_hhdet_in_tes!Q94=0,"",RES_hhdet_in_tes!Q94/RES_hhdet_in_fec!Q94)</f>
        <v/>
      </c>
      <c r="R94" s="111" t="str">
        <f>IF(RES_hhdet_in_tes!R94=0,"",RES_hhdet_in_tes!R94/RES_hhdet_in_fec!R94)</f>
        <v/>
      </c>
      <c r="S94" s="111" t="str">
        <f>IF(RES_hhdet_in_tes!S94=0,"",RES_hhdet_in_tes!S94/RES_hhdet_in_fec!S94)</f>
        <v/>
      </c>
      <c r="T94" s="111" t="str">
        <f>IF(RES_hhdet_in_tes!T94=0,"",RES_hhdet_in_tes!T94/RES_hhdet_in_fec!T94)</f>
        <v/>
      </c>
      <c r="U94" s="111" t="str">
        <f>IF(RES_hhdet_in_tes!U94=0,"",RES_hhdet_in_tes!U94/RES_hhdet_in_fec!U94)</f>
        <v/>
      </c>
      <c r="V94" s="111" t="str">
        <f>IF(RES_hhdet_in_tes!V94=0,"",RES_hhdet_in_tes!V94/RES_hhdet_in_fec!V94)</f>
        <v/>
      </c>
      <c r="W94" s="111" t="str">
        <f>IF(RES_hhdet_in_tes!W94=0,"",RES_hhdet_in_tes!W94/RES_hhdet_in_fec!W94)</f>
        <v/>
      </c>
      <c r="DA94" s="63" t="s">
        <v>3674</v>
      </c>
    </row>
    <row r="95" spans="1:105" ht="12" customHeight="1" x14ac:dyDescent="0.25">
      <c r="A95" s="108" t="s">
        <v>52</v>
      </c>
      <c r="B95" s="111"/>
      <c r="C95" s="111" t="str">
        <f>IF(RES_hhdet_in_tes!C95=0,"",RES_hhdet_in_tes!C95/RES_hhdet_in_fec!C95)</f>
        <v/>
      </c>
      <c r="D95" s="111" t="str">
        <f>IF(RES_hhdet_in_tes!D95=0,"",RES_hhdet_in_tes!D95/RES_hhdet_in_fec!D95)</f>
        <v/>
      </c>
      <c r="E95" s="111" t="str">
        <f>IF(RES_hhdet_in_tes!E95=0,"",RES_hhdet_in_tes!E95/RES_hhdet_in_fec!E95)</f>
        <v/>
      </c>
      <c r="F95" s="111" t="str">
        <f>IF(RES_hhdet_in_tes!F95=0,"",RES_hhdet_in_tes!F95/RES_hhdet_in_fec!F95)</f>
        <v/>
      </c>
      <c r="G95" s="111" t="str">
        <f>IF(RES_hhdet_in_tes!G95=0,"",RES_hhdet_in_tes!G95/RES_hhdet_in_fec!G95)</f>
        <v/>
      </c>
      <c r="H95" s="111" t="str">
        <f>IF(RES_hhdet_in_tes!H95=0,"",RES_hhdet_in_tes!H95/RES_hhdet_in_fec!H95)</f>
        <v/>
      </c>
      <c r="I95" s="111" t="str">
        <f>IF(RES_hhdet_in_tes!I95=0,"",RES_hhdet_in_tes!I95/RES_hhdet_in_fec!I95)</f>
        <v/>
      </c>
      <c r="J95" s="111" t="str">
        <f>IF(RES_hhdet_in_tes!J95=0,"",RES_hhdet_in_tes!J95/RES_hhdet_in_fec!J95)</f>
        <v/>
      </c>
      <c r="K95" s="111" t="str">
        <f>IF(RES_hhdet_in_tes!K95=0,"",RES_hhdet_in_tes!K95/RES_hhdet_in_fec!K95)</f>
        <v/>
      </c>
      <c r="L95" s="111" t="str">
        <f>IF(RES_hhdet_in_tes!L95=0,"",RES_hhdet_in_tes!L95/RES_hhdet_in_fec!L95)</f>
        <v/>
      </c>
      <c r="M95" s="111" t="str">
        <f>IF(RES_hhdet_in_tes!M95=0,"",RES_hhdet_in_tes!M95/RES_hhdet_in_fec!M95)</f>
        <v/>
      </c>
      <c r="N95" s="111" t="str">
        <f>IF(RES_hhdet_in_tes!N95=0,"",RES_hhdet_in_tes!N95/RES_hhdet_in_fec!N95)</f>
        <v/>
      </c>
      <c r="O95" s="111" t="str">
        <f>IF(RES_hhdet_in_tes!O95=0,"",RES_hhdet_in_tes!O95/RES_hhdet_in_fec!O95)</f>
        <v/>
      </c>
      <c r="P95" s="111" t="str">
        <f>IF(RES_hhdet_in_tes!P95=0,"",RES_hhdet_in_tes!P95/RES_hhdet_in_fec!P95)</f>
        <v/>
      </c>
      <c r="Q95" s="111" t="str">
        <f>IF(RES_hhdet_in_tes!Q95=0,"",RES_hhdet_in_tes!Q95/RES_hhdet_in_fec!Q95)</f>
        <v/>
      </c>
      <c r="R95" s="111" t="str">
        <f>IF(RES_hhdet_in_tes!R95=0,"",RES_hhdet_in_tes!R95/RES_hhdet_in_fec!R95)</f>
        <v/>
      </c>
      <c r="S95" s="111" t="str">
        <f>IF(RES_hhdet_in_tes!S95=0,"",RES_hhdet_in_tes!S95/RES_hhdet_in_fec!S95)</f>
        <v/>
      </c>
      <c r="T95" s="111" t="str">
        <f>IF(RES_hhdet_in_tes!T95=0,"",RES_hhdet_in_tes!T95/RES_hhdet_in_fec!T95)</f>
        <v/>
      </c>
      <c r="U95" s="111" t="str">
        <f>IF(RES_hhdet_in_tes!U95=0,"",RES_hhdet_in_tes!U95/RES_hhdet_in_fec!U95)</f>
        <v/>
      </c>
      <c r="V95" s="111" t="str">
        <f>IF(RES_hhdet_in_tes!V95=0,"",RES_hhdet_in_tes!V95/RES_hhdet_in_fec!V95)</f>
        <v/>
      </c>
      <c r="W95" s="111" t="str">
        <f>IF(RES_hhdet_in_tes!W95=0,"",RES_hhdet_in_tes!W95/RES_hhdet_in_fec!W95)</f>
        <v/>
      </c>
      <c r="DA95" s="63" t="s">
        <v>3675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0.63510780126204713</v>
      </c>
      <c r="D96" s="112">
        <f>IF(RES_hhdet_in_tes!D96=0,"",RES_hhdet_in_tes!D96/RES_hhdet_in_fec!D96)</f>
        <v>0.63684853727899027</v>
      </c>
      <c r="E96" s="112">
        <f>IF(RES_hhdet_in_tes!E96=0,"",RES_hhdet_in_tes!E96/RES_hhdet_in_fec!E96)</f>
        <v>0.63872316051353906</v>
      </c>
      <c r="F96" s="112">
        <f>IF(RES_hhdet_in_tes!F96=0,"",RES_hhdet_in_tes!F96/RES_hhdet_in_fec!F96)</f>
        <v>0.64061579121657997</v>
      </c>
      <c r="G96" s="112">
        <f>IF(RES_hhdet_in_tes!G96=0,"",RES_hhdet_in_tes!G96/RES_hhdet_in_fec!G96)</f>
        <v>0.64263279737312262</v>
      </c>
      <c r="H96" s="112">
        <f>IF(RES_hhdet_in_tes!H96=0,"",RES_hhdet_in_tes!H96/RES_hhdet_in_fec!H96)</f>
        <v>0.64476225656216279</v>
      </c>
      <c r="I96" s="112">
        <f>IF(RES_hhdet_in_tes!I96=0,"",RES_hhdet_in_tes!I96/RES_hhdet_in_fec!I96)</f>
        <v>0.64703187168241905</v>
      </c>
      <c r="J96" s="112">
        <f>IF(RES_hhdet_in_tes!J96=0,"",RES_hhdet_in_tes!J96/RES_hhdet_in_fec!J96)</f>
        <v>0.64955253301606064</v>
      </c>
      <c r="K96" s="112">
        <f>IF(RES_hhdet_in_tes!K96=0,"",RES_hhdet_in_tes!K96/RES_hhdet_in_fec!K96)</f>
        <v>0.65242251156411557</v>
      </c>
      <c r="L96" s="112">
        <f>IF(RES_hhdet_in_tes!L96=0,"",RES_hhdet_in_tes!L96/RES_hhdet_in_fec!L96)</f>
        <v>0.65567620092418721</v>
      </c>
      <c r="M96" s="112">
        <f>IF(RES_hhdet_in_tes!M96=0,"",RES_hhdet_in_tes!M96/RES_hhdet_in_fec!M96)</f>
        <v>0.6615681208324844</v>
      </c>
      <c r="N96" s="112">
        <f>IF(RES_hhdet_in_tes!N96=0,"",RES_hhdet_in_tes!N96/RES_hhdet_in_fec!N96)</f>
        <v>0.67108887338870971</v>
      </c>
      <c r="O96" s="112">
        <f>IF(RES_hhdet_in_tes!O96=0,"",RES_hhdet_in_tes!O96/RES_hhdet_in_fec!O96)</f>
        <v>0.68550879022300049</v>
      </c>
      <c r="P96" s="112" t="str">
        <f>IF(RES_hhdet_in_tes!P96=0,"",RES_hhdet_in_tes!P96/RES_hhdet_in_fec!P96)</f>
        <v/>
      </c>
      <c r="Q96" s="112">
        <f>IF(RES_hhdet_in_tes!Q96=0,"",RES_hhdet_in_tes!Q96/RES_hhdet_in_fec!Q96)</f>
        <v>0.72267381233497419</v>
      </c>
      <c r="R96" s="112">
        <f>IF(RES_hhdet_in_tes!R96=0,"",RES_hhdet_in_tes!R96/RES_hhdet_in_fec!R96)</f>
        <v>0.73586866035791143</v>
      </c>
      <c r="S96" s="112">
        <f>IF(RES_hhdet_in_tes!S96=0,"",RES_hhdet_in_tes!S96/RES_hhdet_in_fec!S96)</f>
        <v>0.74893342721743195</v>
      </c>
      <c r="T96" s="112">
        <f>IF(RES_hhdet_in_tes!T96=0,"",RES_hhdet_in_tes!T96/RES_hhdet_in_fec!T96)</f>
        <v>0.76159416902122956</v>
      </c>
      <c r="U96" s="112">
        <f>IF(RES_hhdet_in_tes!U96=0,"",RES_hhdet_in_tes!U96/RES_hhdet_in_fec!U96)</f>
        <v>0.77348731142298843</v>
      </c>
      <c r="V96" s="112">
        <f>IF(RES_hhdet_in_tes!V96=0,"",RES_hhdet_in_tes!V96/RES_hhdet_in_fec!V96)</f>
        <v>0.7840550585804541</v>
      </c>
      <c r="W96" s="112">
        <f>IF(RES_hhdet_in_tes!W96=0,"",RES_hhdet_in_tes!W96/RES_hhdet_in_fec!W96)</f>
        <v>0.79237391858587125</v>
      </c>
      <c r="DA96" s="131" t="s">
        <v>3676</v>
      </c>
    </row>
    <row r="97" spans="1:105" ht="12" customHeight="1" x14ac:dyDescent="0.25">
      <c r="A97" s="107" t="s">
        <v>121</v>
      </c>
      <c r="B97" s="113"/>
      <c r="C97" s="113">
        <f>IF(RES_hhdet_in_tes!C97=0,"",RES_hhdet_in_tes!C97/RES_hhdet_in_fec!C97)</f>
        <v>0.7134795276115331</v>
      </c>
      <c r="D97" s="113">
        <f>IF(RES_hhdet_in_tes!D97=0,"",RES_hhdet_in_tes!D97/RES_hhdet_in_fec!D97)</f>
        <v>0.71911399034659151</v>
      </c>
      <c r="E97" s="113">
        <f>IF(RES_hhdet_in_tes!E97=0,"",RES_hhdet_in_tes!E97/RES_hhdet_in_fec!E97)</f>
        <v>0.72921256453340744</v>
      </c>
      <c r="F97" s="113">
        <f>IF(RES_hhdet_in_tes!F97=0,"",RES_hhdet_in_tes!F97/RES_hhdet_in_fec!F97)</f>
        <v>0.72967835836447181</v>
      </c>
      <c r="G97" s="113">
        <f>IF(RES_hhdet_in_tes!G97=0,"",RES_hhdet_in_tes!G97/RES_hhdet_in_fec!G97)</f>
        <v>0.7489814639807465</v>
      </c>
      <c r="H97" s="113">
        <f>IF(RES_hhdet_in_tes!H97=0,"",RES_hhdet_in_tes!H97/RES_hhdet_in_fec!H97)</f>
        <v>0.7440298964706662</v>
      </c>
      <c r="I97" s="113">
        <f>IF(RES_hhdet_in_tes!I97=0,"",RES_hhdet_in_tes!I97/RES_hhdet_in_fec!I97)</f>
        <v>0.74838625267467085</v>
      </c>
      <c r="J97" s="113">
        <f>IF(RES_hhdet_in_tes!J97=0,"",RES_hhdet_in_tes!J97/RES_hhdet_in_fec!J97)</f>
        <v>0.75225190349161752</v>
      </c>
      <c r="K97" s="113">
        <f>IF(RES_hhdet_in_tes!K97=0,"",RES_hhdet_in_tes!K97/RES_hhdet_in_fec!K97)</f>
        <v>0.75324922586102216</v>
      </c>
      <c r="L97" s="113">
        <f>IF(RES_hhdet_in_tes!L97=0,"",RES_hhdet_in_tes!L97/RES_hhdet_in_fec!L97)</f>
        <v>0.76075061140719336</v>
      </c>
      <c r="M97" s="113">
        <f>IF(RES_hhdet_in_tes!M97=0,"",RES_hhdet_in_tes!M97/RES_hhdet_in_fec!M97)</f>
        <v>0.76857341515328592</v>
      </c>
      <c r="N97" s="113">
        <f>IF(RES_hhdet_in_tes!N97=0,"",RES_hhdet_in_tes!N97/RES_hhdet_in_fec!N97)</f>
        <v>0.77719226271069408</v>
      </c>
      <c r="O97" s="113">
        <f>IF(RES_hhdet_in_tes!O97=0,"",RES_hhdet_in_tes!O97/RES_hhdet_in_fec!O97)</f>
        <v>0.77968777327239525</v>
      </c>
      <c r="P97" s="113" t="str">
        <f>IF(RES_hhdet_in_tes!P97=0,"",RES_hhdet_in_tes!P97/RES_hhdet_in_fec!P97)</f>
        <v/>
      </c>
      <c r="Q97" s="113">
        <f>IF(RES_hhdet_in_tes!Q97=0,"",RES_hhdet_in_tes!Q97/RES_hhdet_in_fec!Q97)</f>
        <v>0.80158368987069428</v>
      </c>
      <c r="R97" s="113">
        <f>IF(RES_hhdet_in_tes!R97=0,"",RES_hhdet_in_tes!R97/RES_hhdet_in_fec!R97)</f>
        <v>0.80463534989963181</v>
      </c>
      <c r="S97" s="113">
        <f>IF(RES_hhdet_in_tes!S97=0,"",RES_hhdet_in_tes!S97/RES_hhdet_in_fec!S97)</f>
        <v>0.8192192139686435</v>
      </c>
      <c r="T97" s="113">
        <f>IF(RES_hhdet_in_tes!T97=0,"",RES_hhdet_in_tes!T97/RES_hhdet_in_fec!T97)</f>
        <v>0.82337536033034298</v>
      </c>
      <c r="U97" s="113">
        <f>IF(RES_hhdet_in_tes!U97=0,"",RES_hhdet_in_tes!U97/RES_hhdet_in_fec!U97)</f>
        <v>0.83192031578078107</v>
      </c>
      <c r="V97" s="113">
        <f>IF(RES_hhdet_in_tes!V97=0,"",RES_hhdet_in_tes!V97/RES_hhdet_in_fec!V97)</f>
        <v>0.84099784825137547</v>
      </c>
      <c r="W97" s="113">
        <f>IF(RES_hhdet_in_tes!W97=0,"",RES_hhdet_in_tes!W97/RES_hhdet_in_fec!W97)</f>
        <v>0.84179500914171246</v>
      </c>
      <c r="DA97" s="132" t="s">
        <v>3677</v>
      </c>
    </row>
    <row r="98" spans="1:105" ht="12" customHeight="1" x14ac:dyDescent="0.25">
      <c r="A98" s="108" t="s">
        <v>53</v>
      </c>
      <c r="B98" s="111"/>
      <c r="C98" s="111">
        <f>IF(RES_hhdet_in_tes!C98=0,"",RES_hhdet_in_tes!C98/RES_hhdet_in_fec!C98)</f>
        <v>0.63510780126204713</v>
      </c>
      <c r="D98" s="111">
        <f>IF(RES_hhdet_in_tes!D98=0,"",RES_hhdet_in_tes!D98/RES_hhdet_in_fec!D98)</f>
        <v>0.63684853727899027</v>
      </c>
      <c r="E98" s="111">
        <f>IF(RES_hhdet_in_tes!E98=0,"",RES_hhdet_in_tes!E98/RES_hhdet_in_fec!E98)</f>
        <v>0.63872316051353906</v>
      </c>
      <c r="F98" s="111">
        <f>IF(RES_hhdet_in_tes!F98=0,"",RES_hhdet_in_tes!F98/RES_hhdet_in_fec!F98)</f>
        <v>0.64061579121657997</v>
      </c>
      <c r="G98" s="111">
        <f>IF(RES_hhdet_in_tes!G98=0,"",RES_hhdet_in_tes!G98/RES_hhdet_in_fec!G98)</f>
        <v>0.64263279737312262</v>
      </c>
      <c r="H98" s="111">
        <f>IF(RES_hhdet_in_tes!H98=0,"",RES_hhdet_in_tes!H98/RES_hhdet_in_fec!H98)</f>
        <v>0.64476225656216279</v>
      </c>
      <c r="I98" s="111">
        <f>IF(RES_hhdet_in_tes!I98=0,"",RES_hhdet_in_tes!I98/RES_hhdet_in_fec!I98)</f>
        <v>0.64703187168241905</v>
      </c>
      <c r="J98" s="111">
        <f>IF(RES_hhdet_in_tes!J98=0,"",RES_hhdet_in_tes!J98/RES_hhdet_in_fec!J98)</f>
        <v>0.64955253301606053</v>
      </c>
      <c r="K98" s="111">
        <f>IF(RES_hhdet_in_tes!K98=0,"",RES_hhdet_in_tes!K98/RES_hhdet_in_fec!K98)</f>
        <v>0.65242251156411557</v>
      </c>
      <c r="L98" s="111">
        <f>IF(RES_hhdet_in_tes!L98=0,"",RES_hhdet_in_tes!L98/RES_hhdet_in_fec!L98)</f>
        <v>0.65567620092418732</v>
      </c>
      <c r="M98" s="111">
        <f>IF(RES_hhdet_in_tes!M98=0,"",RES_hhdet_in_tes!M98/RES_hhdet_in_fec!M98)</f>
        <v>0.6615681208324844</v>
      </c>
      <c r="N98" s="111">
        <f>IF(RES_hhdet_in_tes!N98=0,"",RES_hhdet_in_tes!N98/RES_hhdet_in_fec!N98)</f>
        <v>0.67108887338870971</v>
      </c>
      <c r="O98" s="111">
        <f>IF(RES_hhdet_in_tes!O98=0,"",RES_hhdet_in_tes!O98/RES_hhdet_in_fec!O98)</f>
        <v>0.68550879022300049</v>
      </c>
      <c r="P98" s="111" t="str">
        <f>IF(RES_hhdet_in_tes!P98=0,"",RES_hhdet_in_tes!P98/RES_hhdet_in_fec!P98)</f>
        <v/>
      </c>
      <c r="Q98" s="111">
        <f>IF(RES_hhdet_in_tes!Q98=0,"",RES_hhdet_in_tes!Q98/RES_hhdet_in_fec!Q98)</f>
        <v>0.72267381233497419</v>
      </c>
      <c r="R98" s="111">
        <f>IF(RES_hhdet_in_tes!R98=0,"",RES_hhdet_in_tes!R98/RES_hhdet_in_fec!R98)</f>
        <v>0.73586866035791143</v>
      </c>
      <c r="S98" s="111">
        <f>IF(RES_hhdet_in_tes!S98=0,"",RES_hhdet_in_tes!S98/RES_hhdet_in_fec!S98)</f>
        <v>0.74893342721743195</v>
      </c>
      <c r="T98" s="111">
        <f>IF(RES_hhdet_in_tes!T98=0,"",RES_hhdet_in_tes!T98/RES_hhdet_in_fec!T98)</f>
        <v>0.76159416902122956</v>
      </c>
      <c r="U98" s="111">
        <f>IF(RES_hhdet_in_tes!U98=0,"",RES_hhdet_in_tes!U98/RES_hhdet_in_fec!U98)</f>
        <v>0.77348731142298843</v>
      </c>
      <c r="V98" s="111">
        <f>IF(RES_hhdet_in_tes!V98=0,"",RES_hhdet_in_tes!V98/RES_hhdet_in_fec!V98)</f>
        <v>0.7840550585804541</v>
      </c>
      <c r="W98" s="111">
        <f>IF(RES_hhdet_in_tes!W98=0,"",RES_hhdet_in_tes!W98/RES_hhdet_in_fec!W98)</f>
        <v>0.79237391858587125</v>
      </c>
      <c r="DA98" s="63" t="s">
        <v>3678</v>
      </c>
    </row>
    <row r="99" spans="1:105" ht="12" customHeight="1" x14ac:dyDescent="0.25">
      <c r="A99" s="108" t="s">
        <v>52</v>
      </c>
      <c r="B99" s="111"/>
      <c r="C99" s="111">
        <f>IF(RES_hhdet_in_tes!C99=0,"",RES_hhdet_in_tes!C99/RES_hhdet_in_fec!C99)</f>
        <v>1</v>
      </c>
      <c r="D99" s="111">
        <f>IF(RES_hhdet_in_tes!D99=0,"",RES_hhdet_in_tes!D99/RES_hhdet_in_fec!D99)</f>
        <v>1</v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 t="str">
        <f>IF(RES_hhdet_in_tes!P99=0,"",RES_hhdet_in_tes!P99/RES_hhdet_in_fec!P99)</f>
        <v/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>
        <f>IF(RES_hhdet_in_tes!S99=0,"",RES_hhdet_in_tes!S99/RES_hhdet_in_fec!S99)</f>
        <v>1</v>
      </c>
      <c r="T99" s="111">
        <f>IF(RES_hhdet_in_tes!T99=0,"",RES_hhdet_in_tes!T99/RES_hhdet_in_fec!T99)</f>
        <v>1</v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DA99" s="63" t="s">
        <v>3679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0.78252359331509058</v>
      </c>
      <c r="D100" s="124">
        <f>IF(RES_hhdet_in_tes!D100=0,"",RES_hhdet_in_tes!D100/RES_hhdet_in_fec!D100)</f>
        <v>0.78386384580279689</v>
      </c>
      <c r="E100" s="124">
        <f>IF(RES_hhdet_in_tes!E100=0,"",RES_hhdet_in_tes!E100/RES_hhdet_in_fec!E100)</f>
        <v>0.78525365757897203</v>
      </c>
      <c r="F100" s="124">
        <f>IF(RES_hhdet_in_tes!F100=0,"",RES_hhdet_in_tes!F100/RES_hhdet_in_fec!F100)</f>
        <v>0.78665022743993851</v>
      </c>
      <c r="G100" s="124">
        <f>IF(RES_hhdet_in_tes!G100=0,"",RES_hhdet_in_tes!G100/RES_hhdet_in_fec!G100)</f>
        <v>0.78809243849055455</v>
      </c>
      <c r="H100" s="124">
        <f>IF(RES_hhdet_in_tes!H100=0,"",RES_hhdet_in_tes!H100/RES_hhdet_in_fec!H100)</f>
        <v>0.7895755319337957</v>
      </c>
      <c r="I100" s="124">
        <f>IF(RES_hhdet_in_tes!I100=0,"",RES_hhdet_in_tes!I100/RES_hhdet_in_fec!I100)</f>
        <v>0.79110908856783491</v>
      </c>
      <c r="J100" s="124">
        <f>IF(RES_hhdet_in_tes!J100=0,"",RES_hhdet_in_tes!J100/RES_hhdet_in_fec!J100)</f>
        <v>0.7927323575410713</v>
      </c>
      <c r="K100" s="124">
        <f>IF(RES_hhdet_in_tes!K100=0,"",RES_hhdet_in_tes!K100/RES_hhdet_in_fec!K100)</f>
        <v>0.79447871095339684</v>
      </c>
      <c r="L100" s="124">
        <f>IF(RES_hhdet_in_tes!L100=0,"",RES_hhdet_in_tes!L100/RES_hhdet_in_fec!L100)</f>
        <v>0.79635707720971993</v>
      </c>
      <c r="M100" s="124">
        <f>IF(RES_hhdet_in_tes!M100=0,"",RES_hhdet_in_tes!M100/RES_hhdet_in_fec!M100)</f>
        <v>0.79891265511632947</v>
      </c>
      <c r="N100" s="124">
        <f>IF(RES_hhdet_in_tes!N100=0,"",RES_hhdet_in_tes!N100/RES_hhdet_in_fec!N100)</f>
        <v>0.80230003780940773</v>
      </c>
      <c r="O100" s="124">
        <f>IF(RES_hhdet_in_tes!O100=0,"",RES_hhdet_in_tes!O100/RES_hhdet_in_fec!O100)</f>
        <v>0.80689511528002944</v>
      </c>
      <c r="P100" s="124" t="str">
        <f>IF(RES_hhdet_in_tes!P100=0,"",RES_hhdet_in_tes!P100/RES_hhdet_in_fec!P100)</f>
        <v/>
      </c>
      <c r="Q100" s="124">
        <f>IF(RES_hhdet_in_tes!Q100=0,"",RES_hhdet_in_tes!Q100/RES_hhdet_in_fec!Q100)</f>
        <v>0.82062875778054967</v>
      </c>
      <c r="R100" s="124">
        <f>IF(RES_hhdet_in_tes!R100=0,"",RES_hhdet_in_tes!R100/RES_hhdet_in_fec!R100)</f>
        <v>0.83114892328105205</v>
      </c>
      <c r="S100" s="124">
        <f>IF(RES_hhdet_in_tes!S100=0,"",RES_hhdet_in_tes!S100/RES_hhdet_in_fec!S100)</f>
        <v>0.8442790737944017</v>
      </c>
      <c r="T100" s="124">
        <f>IF(RES_hhdet_in_tes!T100=0,"",RES_hhdet_in_tes!T100/RES_hhdet_in_fec!T100)</f>
        <v>0.85839611508145375</v>
      </c>
      <c r="U100" s="124">
        <f>IF(RES_hhdet_in_tes!U100=0,"",RES_hhdet_in_tes!U100/RES_hhdet_in_fec!U100)</f>
        <v>0.87187695290310296</v>
      </c>
      <c r="V100" s="124">
        <f>IF(RES_hhdet_in_tes!V100=0,"",RES_hhdet_in_tes!V100/RES_hhdet_in_fec!V100)</f>
        <v>0.88309849302022647</v>
      </c>
      <c r="W100" s="124">
        <f>IF(RES_hhdet_in_tes!W100=0,"",RES_hhdet_in_tes!W100/RES_hhdet_in_fec!W100)</f>
        <v>0.89149059477420012</v>
      </c>
      <c r="DA100" s="130" t="s">
        <v>3680</v>
      </c>
    </row>
    <row r="101" spans="1:105" ht="12" customHeight="1" x14ac:dyDescent="0.25">
      <c r="A101" s="97" t="s">
        <v>207</v>
      </c>
      <c r="B101" s="111"/>
      <c r="C101" s="111" t="str">
        <f>IF(RES_hhdet_in_tes!C101=0,"",RES_hhdet_in_tes!C101/RES_hhdet_in_fec!C101)</f>
        <v/>
      </c>
      <c r="D101" s="111" t="str">
        <f>IF(RES_hhdet_in_tes!D101=0,"",RES_hhdet_in_tes!D101/RES_hhdet_in_fec!D101)</f>
        <v/>
      </c>
      <c r="E101" s="111" t="str">
        <f>IF(RES_hhdet_in_tes!E101=0,"",RES_hhdet_in_tes!E101/RES_hhdet_in_fec!E101)</f>
        <v/>
      </c>
      <c r="F101" s="111" t="str">
        <f>IF(RES_hhdet_in_tes!F101=0,"",RES_hhdet_in_tes!F101/RES_hhdet_in_fec!F101)</f>
        <v/>
      </c>
      <c r="G101" s="111" t="str">
        <f>IF(RES_hhdet_in_tes!G101=0,"",RES_hhdet_in_tes!G101/RES_hhdet_in_fec!G101)</f>
        <v/>
      </c>
      <c r="H101" s="111" t="str">
        <f>IF(RES_hhdet_in_tes!H101=0,"",RES_hhdet_in_tes!H101/RES_hhdet_in_fec!H101)</f>
        <v/>
      </c>
      <c r="I101" s="111" t="str">
        <f>IF(RES_hhdet_in_tes!I101=0,"",RES_hhdet_in_tes!I101/RES_hhdet_in_fec!I101)</f>
        <v/>
      </c>
      <c r="J101" s="111" t="str">
        <f>IF(RES_hhdet_in_tes!J101=0,"",RES_hhdet_in_tes!J101/RES_hhdet_in_fec!J101)</f>
        <v/>
      </c>
      <c r="K101" s="111" t="str">
        <f>IF(RES_hhdet_in_tes!K101=0,"",RES_hhdet_in_tes!K101/RES_hhdet_in_fec!K101)</f>
        <v/>
      </c>
      <c r="L101" s="111" t="str">
        <f>IF(RES_hhdet_in_tes!L101=0,"",RES_hhdet_in_tes!L101/RES_hhdet_in_fec!L101)</f>
        <v/>
      </c>
      <c r="M101" s="111" t="str">
        <f>IF(RES_hhdet_in_tes!M101=0,"",RES_hhdet_in_tes!M101/RES_hhdet_in_fec!M101)</f>
        <v/>
      </c>
      <c r="N101" s="111" t="str">
        <f>IF(RES_hhdet_in_tes!N101=0,"",RES_hhdet_in_tes!N101/RES_hhdet_in_fec!N101)</f>
        <v/>
      </c>
      <c r="O101" s="111" t="str">
        <f>IF(RES_hhdet_in_tes!O101=0,"",RES_hhdet_in_tes!O101/RES_hhdet_in_fec!O101)</f>
        <v/>
      </c>
      <c r="P101" s="111" t="str">
        <f>IF(RES_hhdet_in_tes!P101=0,"",RES_hhdet_in_tes!P101/RES_hhdet_in_fec!P101)</f>
        <v/>
      </c>
      <c r="Q101" s="111" t="str">
        <f>IF(RES_hhdet_in_tes!Q101=0,"",RES_hhdet_in_tes!Q101/RES_hhdet_in_fec!Q101)</f>
        <v/>
      </c>
      <c r="R101" s="111" t="str">
        <f>IF(RES_hhdet_in_tes!R101=0,"",RES_hhdet_in_tes!R101/RES_hhdet_in_fec!R101)</f>
        <v/>
      </c>
      <c r="S101" s="111" t="str">
        <f>IF(RES_hhdet_in_tes!S101=0,"",RES_hhdet_in_tes!S101/RES_hhdet_in_fec!S101)</f>
        <v/>
      </c>
      <c r="T101" s="111" t="str">
        <f>IF(RES_hhdet_in_tes!T101=0,"",RES_hhdet_in_tes!T101/RES_hhdet_in_fec!T101)</f>
        <v/>
      </c>
      <c r="U101" s="111" t="str">
        <f>IF(RES_hhdet_in_tes!U101=0,"",RES_hhdet_in_tes!U101/RES_hhdet_in_fec!U101)</f>
        <v/>
      </c>
      <c r="V101" s="111" t="str">
        <f>IF(RES_hhdet_in_tes!V101=0,"",RES_hhdet_in_tes!V101/RES_hhdet_in_fec!V101)</f>
        <v/>
      </c>
      <c r="W101" s="111" t="str">
        <f>IF(RES_hhdet_in_tes!W101=0,"",RES_hhdet_in_tes!W101/RES_hhdet_in_fec!W101)</f>
        <v/>
      </c>
      <c r="DA101" s="63" t="s">
        <v>3681</v>
      </c>
    </row>
    <row r="102" spans="1:105" ht="12" customHeight="1" x14ac:dyDescent="0.25">
      <c r="A102" s="97" t="s">
        <v>50</v>
      </c>
      <c r="B102" s="111"/>
      <c r="C102" s="111" t="str">
        <f>IF(RES_hhdet_in_tes!C102=0,"",RES_hhdet_in_tes!C102/RES_hhdet_in_fec!C102)</f>
        <v/>
      </c>
      <c r="D102" s="111" t="str">
        <f>IF(RES_hhdet_in_tes!D102=0,"",RES_hhdet_in_tes!D102/RES_hhdet_in_fec!D102)</f>
        <v/>
      </c>
      <c r="E102" s="111" t="str">
        <f>IF(RES_hhdet_in_tes!E102=0,"",RES_hhdet_in_tes!E102/RES_hhdet_in_fec!E102)</f>
        <v/>
      </c>
      <c r="F102" s="111" t="str">
        <f>IF(RES_hhdet_in_tes!F102=0,"",RES_hhdet_in_tes!F102/RES_hhdet_in_fec!F102)</f>
        <v/>
      </c>
      <c r="G102" s="111" t="str">
        <f>IF(RES_hhdet_in_tes!G102=0,"",RES_hhdet_in_tes!G102/RES_hhdet_in_fec!G102)</f>
        <v/>
      </c>
      <c r="H102" s="111" t="str">
        <f>IF(RES_hhdet_in_tes!H102=0,"",RES_hhdet_in_tes!H102/RES_hhdet_in_fec!H102)</f>
        <v/>
      </c>
      <c r="I102" s="111" t="str">
        <f>IF(RES_hhdet_in_tes!I102=0,"",RES_hhdet_in_tes!I102/RES_hhdet_in_fec!I102)</f>
        <v/>
      </c>
      <c r="J102" s="111" t="str">
        <f>IF(RES_hhdet_in_tes!J102=0,"",RES_hhdet_in_tes!J102/RES_hhdet_in_fec!J102)</f>
        <v/>
      </c>
      <c r="K102" s="111" t="str">
        <f>IF(RES_hhdet_in_tes!K102=0,"",RES_hhdet_in_tes!K102/RES_hhdet_in_fec!K102)</f>
        <v/>
      </c>
      <c r="L102" s="111" t="str">
        <f>IF(RES_hhdet_in_tes!L102=0,"",RES_hhdet_in_tes!L102/RES_hhdet_in_fec!L102)</f>
        <v/>
      </c>
      <c r="M102" s="111" t="str">
        <f>IF(RES_hhdet_in_tes!M102=0,"",RES_hhdet_in_tes!M102/RES_hhdet_in_fec!M102)</f>
        <v/>
      </c>
      <c r="N102" s="111" t="str">
        <f>IF(RES_hhdet_in_tes!N102=0,"",RES_hhdet_in_tes!N102/RES_hhdet_in_fec!N102)</f>
        <v/>
      </c>
      <c r="O102" s="111" t="str">
        <f>IF(RES_hhdet_in_tes!O102=0,"",RES_hhdet_in_tes!O102/RES_hhdet_in_fec!O102)</f>
        <v/>
      </c>
      <c r="P102" s="111" t="str">
        <f>IF(RES_hhdet_in_tes!P102=0,"",RES_hhdet_in_tes!P102/RES_hhdet_in_fec!P102)</f>
        <v/>
      </c>
      <c r="Q102" s="111" t="str">
        <f>IF(RES_hhdet_in_tes!Q102=0,"",RES_hhdet_in_tes!Q102/RES_hhdet_in_fec!Q102)</f>
        <v/>
      </c>
      <c r="R102" s="111" t="str">
        <f>IF(RES_hhdet_in_tes!R102=0,"",RES_hhdet_in_tes!R102/RES_hhdet_in_fec!R102)</f>
        <v/>
      </c>
      <c r="S102" s="111" t="str">
        <f>IF(RES_hhdet_in_tes!S102=0,"",RES_hhdet_in_tes!S102/RES_hhdet_in_fec!S102)</f>
        <v/>
      </c>
      <c r="T102" s="111" t="str">
        <f>IF(RES_hhdet_in_tes!T102=0,"",RES_hhdet_in_tes!T102/RES_hhdet_in_fec!T102)</f>
        <v/>
      </c>
      <c r="U102" s="111" t="str">
        <f>IF(RES_hhdet_in_tes!U102=0,"",RES_hhdet_in_tes!U102/RES_hhdet_in_fec!U102)</f>
        <v/>
      </c>
      <c r="V102" s="111" t="str">
        <f>IF(RES_hhdet_in_tes!V102=0,"",RES_hhdet_in_tes!V102/RES_hhdet_in_fec!V102)</f>
        <v/>
      </c>
      <c r="W102" s="111" t="str">
        <f>IF(RES_hhdet_in_tes!W102=0,"",RES_hhdet_in_tes!W102/RES_hhdet_in_fec!W102)</f>
        <v/>
      </c>
      <c r="DA102" s="63" t="s">
        <v>3682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0.78252359331509058</v>
      </c>
      <c r="D103" s="45">
        <f>IF(RES_hhdet_in_tes!D103=0,"",RES_hhdet_in_tes!D103/RES_hhdet_in_fec!D103)</f>
        <v>0.78386384580279689</v>
      </c>
      <c r="E103" s="45">
        <f>IF(RES_hhdet_in_tes!E103=0,"",RES_hhdet_in_tes!E103/RES_hhdet_in_fec!E103)</f>
        <v>0.78525365757897203</v>
      </c>
      <c r="F103" s="45">
        <f>IF(RES_hhdet_in_tes!F103=0,"",RES_hhdet_in_tes!F103/RES_hhdet_in_fec!F103)</f>
        <v>0.78665022743993851</v>
      </c>
      <c r="G103" s="45">
        <f>IF(RES_hhdet_in_tes!G103=0,"",RES_hhdet_in_tes!G103/RES_hhdet_in_fec!G103)</f>
        <v>0.78809243849055455</v>
      </c>
      <c r="H103" s="45">
        <f>IF(RES_hhdet_in_tes!H103=0,"",RES_hhdet_in_tes!H103/RES_hhdet_in_fec!H103)</f>
        <v>0.7895755319337957</v>
      </c>
      <c r="I103" s="45">
        <f>IF(RES_hhdet_in_tes!I103=0,"",RES_hhdet_in_tes!I103/RES_hhdet_in_fec!I103)</f>
        <v>0.79110908856783491</v>
      </c>
      <c r="J103" s="45">
        <f>IF(RES_hhdet_in_tes!J103=0,"",RES_hhdet_in_tes!J103/RES_hhdet_in_fec!J103)</f>
        <v>0.7927323575410713</v>
      </c>
      <c r="K103" s="45">
        <f>IF(RES_hhdet_in_tes!K103=0,"",RES_hhdet_in_tes!K103/RES_hhdet_in_fec!K103)</f>
        <v>0.79447871095339684</v>
      </c>
      <c r="L103" s="45">
        <f>IF(RES_hhdet_in_tes!L103=0,"",RES_hhdet_in_tes!L103/RES_hhdet_in_fec!L103)</f>
        <v>0.79635707720971993</v>
      </c>
      <c r="M103" s="45">
        <f>IF(RES_hhdet_in_tes!M103=0,"",RES_hhdet_in_tes!M103/RES_hhdet_in_fec!M103)</f>
        <v>0.79891265511632947</v>
      </c>
      <c r="N103" s="45">
        <f>IF(RES_hhdet_in_tes!N103=0,"",RES_hhdet_in_tes!N103/RES_hhdet_in_fec!N103)</f>
        <v>0.80230003780940773</v>
      </c>
      <c r="O103" s="45">
        <f>IF(RES_hhdet_in_tes!O103=0,"",RES_hhdet_in_tes!O103/RES_hhdet_in_fec!O103)</f>
        <v>0.80689511528002944</v>
      </c>
      <c r="P103" s="45" t="str">
        <f>IF(RES_hhdet_in_tes!P103=0,"",RES_hhdet_in_tes!P103/RES_hhdet_in_fec!P103)</f>
        <v/>
      </c>
      <c r="Q103" s="45">
        <f>IF(RES_hhdet_in_tes!Q103=0,"",RES_hhdet_in_tes!Q103/RES_hhdet_in_fec!Q103)</f>
        <v>0.82062875778054967</v>
      </c>
      <c r="R103" s="45">
        <f>IF(RES_hhdet_in_tes!R103=0,"",RES_hhdet_in_tes!R103/RES_hhdet_in_fec!R103)</f>
        <v>0.83114892328105205</v>
      </c>
      <c r="S103" s="45">
        <f>IF(RES_hhdet_in_tes!S103=0,"",RES_hhdet_in_tes!S103/RES_hhdet_in_fec!S103)</f>
        <v>0.8442790737944017</v>
      </c>
      <c r="T103" s="45">
        <f>IF(RES_hhdet_in_tes!T103=0,"",RES_hhdet_in_tes!T103/RES_hhdet_in_fec!T103)</f>
        <v>0.85839611508145375</v>
      </c>
      <c r="U103" s="45">
        <f>IF(RES_hhdet_in_tes!U103=0,"",RES_hhdet_in_tes!U103/RES_hhdet_in_fec!U103)</f>
        <v>0.87187695290310296</v>
      </c>
      <c r="V103" s="45">
        <f>IF(RES_hhdet_in_tes!V103=0,"",RES_hhdet_in_tes!V103/RES_hhdet_in_fec!V103)</f>
        <v>0.88309849302022647</v>
      </c>
      <c r="W103" s="45">
        <f>IF(RES_hhdet_in_tes!W103=0,"",RES_hhdet_in_tes!W103/RES_hhdet_in_fec!W103)</f>
        <v>0.89149059477420012</v>
      </c>
      <c r="DA103" s="60" t="s">
        <v>3683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DA105" s="129" t="s">
        <v>3684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DA106" s="130" t="s">
        <v>3685</v>
      </c>
    </row>
    <row r="107" spans="1:105" ht="12" customHeight="1" x14ac:dyDescent="0.25">
      <c r="A107" s="97" t="s">
        <v>202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DA107" s="63" t="s">
        <v>3686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DA108" s="63" t="s">
        <v>3687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DA109" s="130" t="s">
        <v>3688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DA110" s="63" t="s">
        <v>3689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DA111" s="130" t="s">
        <v>3690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DA112" s="63" t="s">
        <v>3691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DA113" s="63" t="s">
        <v>3692</v>
      </c>
    </row>
    <row r="114" spans="1:105" ht="12" customHeight="1" x14ac:dyDescent="0.25">
      <c r="A114" s="100" t="s">
        <v>202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DA114" s="131" t="s">
        <v>3693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DA115" s="132" t="s">
        <v>3694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DA116" s="131" t="s">
        <v>3695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DA117" s="132" t="s">
        <v>3696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DA118" s="63" t="s">
        <v>3697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DA119" s="63" t="s">
        <v>3698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DA120" s="130" t="s">
        <v>3699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DA121" s="63" t="s">
        <v>3700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DA122" s="60" t="s">
        <v>3701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/>
      <c r="C124" s="119">
        <f>IF(RES_hhdet_in_tes!C124=0,"",RES_hhdet_in_tes!C124/RES_hhdet_in_fec!C124)</f>
        <v>0.7600480287042185</v>
      </c>
      <c r="D124" s="119">
        <f>IF(RES_hhdet_in_tes!D124=0,"",RES_hhdet_in_tes!D124/RES_hhdet_in_fec!D124)</f>
        <v>0.76195088630916874</v>
      </c>
      <c r="E124" s="119">
        <f>IF(RES_hhdet_in_tes!E124=0,"",RES_hhdet_in_tes!E124/RES_hhdet_in_fec!E124)</f>
        <v>0.7626344392825346</v>
      </c>
      <c r="F124" s="119">
        <f>IF(RES_hhdet_in_tes!F124=0,"",RES_hhdet_in_tes!F124/RES_hhdet_in_fec!F124)</f>
        <v>0.76308433689806776</v>
      </c>
      <c r="G124" s="119">
        <f>IF(RES_hhdet_in_tes!G124=0,"",RES_hhdet_in_tes!G124/RES_hhdet_in_fec!G124)</f>
        <v>0.76703541661434227</v>
      </c>
      <c r="H124" s="119">
        <f>IF(RES_hhdet_in_tes!H124=0,"",RES_hhdet_in_tes!H124/RES_hhdet_in_fec!H124)</f>
        <v>0.76861016778902358</v>
      </c>
      <c r="I124" s="119">
        <f>IF(RES_hhdet_in_tes!I124=0,"",RES_hhdet_in_tes!I124/RES_hhdet_in_fec!I124)</f>
        <v>0.77022746699477884</v>
      </c>
      <c r="J124" s="119">
        <f>IF(RES_hhdet_in_tes!J124=0,"",RES_hhdet_in_tes!J124/RES_hhdet_in_fec!J124)</f>
        <v>0.7685847046598735</v>
      </c>
      <c r="K124" s="119">
        <f>IF(RES_hhdet_in_tes!K124=0,"",RES_hhdet_in_tes!K124/RES_hhdet_in_fec!K124)</f>
        <v>0.77063037069232843</v>
      </c>
      <c r="L124" s="119">
        <f>IF(RES_hhdet_in_tes!L124=0,"",RES_hhdet_in_tes!L124/RES_hhdet_in_fec!L124)</f>
        <v>0.77506260877220823</v>
      </c>
      <c r="M124" s="119">
        <f>IF(RES_hhdet_in_tes!M124=0,"",RES_hhdet_in_tes!M124/RES_hhdet_in_fec!M124)</f>
        <v>0.77799685768905291</v>
      </c>
      <c r="N124" s="119">
        <f>IF(RES_hhdet_in_tes!N124=0,"",RES_hhdet_in_tes!N124/RES_hhdet_in_fec!N124)</f>
        <v>0.78137740024085567</v>
      </c>
      <c r="O124" s="119">
        <f>IF(RES_hhdet_in_tes!O124=0,"",RES_hhdet_in_tes!O124/RES_hhdet_in_fec!O124)</f>
        <v>0.7860451167517013</v>
      </c>
      <c r="P124" s="119">
        <f>IF(RES_hhdet_in_tes!P124=0,"",RES_hhdet_in_tes!P124/RES_hhdet_in_fec!P124)</f>
        <v>0.79152439184572443</v>
      </c>
      <c r="Q124" s="119">
        <f>IF(RES_hhdet_in_tes!Q124=0,"",RES_hhdet_in_tes!Q124/RES_hhdet_in_fec!Q124)</f>
        <v>0.79667407418950387</v>
      </c>
      <c r="R124" s="119">
        <f>IF(RES_hhdet_in_tes!R124=0,"",RES_hhdet_in_tes!R124/RES_hhdet_in_fec!R124)</f>
        <v>0.79964963223296404</v>
      </c>
      <c r="S124" s="119">
        <f>IF(RES_hhdet_in_tes!S124=0,"",RES_hhdet_in_tes!S124/RES_hhdet_in_fec!S124)</f>
        <v>0.80479081518845419</v>
      </c>
      <c r="T124" s="119">
        <f>IF(RES_hhdet_in_tes!T124=0,"",RES_hhdet_in_tes!T124/RES_hhdet_in_fec!T124)</f>
        <v>0.81007124498640071</v>
      </c>
      <c r="U124" s="119">
        <f>IF(RES_hhdet_in_tes!U124=0,"",RES_hhdet_in_tes!U124/RES_hhdet_in_fec!U124)</f>
        <v>0.81435622211110603</v>
      </c>
      <c r="V124" s="119">
        <f>IF(RES_hhdet_in_tes!V124=0,"",RES_hhdet_in_tes!V124/RES_hhdet_in_fec!V124)</f>
        <v>0.81845155147200832</v>
      </c>
      <c r="W124" s="119">
        <f>IF(RES_hhdet_in_tes!W124=0,"",RES_hhdet_in_tes!W124/RES_hhdet_in_fec!W124)</f>
        <v>0.8213141707896402</v>
      </c>
      <c r="DA124" s="129" t="s">
        <v>3702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0.75842838571184545</v>
      </c>
      <c r="D125" s="124">
        <f>IF(RES_hhdet_in_tes!D125=0,"",RES_hhdet_in_tes!D125/RES_hhdet_in_fec!D125)</f>
        <v>0.75979716852958157</v>
      </c>
      <c r="E125" s="124">
        <f>IF(RES_hhdet_in_tes!E125=0,"",RES_hhdet_in_tes!E125/RES_hhdet_in_fec!E125)</f>
        <v>0.76120733597418788</v>
      </c>
      <c r="F125" s="124">
        <f>IF(RES_hhdet_in_tes!F125=0,"",RES_hhdet_in_tes!F125/RES_hhdet_in_fec!F125)</f>
        <v>0.76261674044525651</v>
      </c>
      <c r="G125" s="124">
        <f>IF(RES_hhdet_in_tes!G125=0,"",RES_hhdet_in_tes!G125/RES_hhdet_in_fec!G125)</f>
        <v>0.76407936515432229</v>
      </c>
      <c r="H125" s="124">
        <f>IF(RES_hhdet_in_tes!H125=0,"",RES_hhdet_in_tes!H125/RES_hhdet_in_fec!H125)</f>
        <v>0.76555815834171514</v>
      </c>
      <c r="I125" s="124">
        <f>IF(RES_hhdet_in_tes!I125=0,"",RES_hhdet_in_tes!I125/RES_hhdet_in_fec!I125)</f>
        <v>0.76708067325239904</v>
      </c>
      <c r="J125" s="124">
        <f>IF(RES_hhdet_in_tes!J125=0,"",RES_hhdet_in_tes!J125/RES_hhdet_in_fec!J125)</f>
        <v>0.76867677749223218</v>
      </c>
      <c r="K125" s="124">
        <f>IF(RES_hhdet_in_tes!K125=0,"",RES_hhdet_in_tes!K125/RES_hhdet_in_fec!K125)</f>
        <v>0.7703633846917135</v>
      </c>
      <c r="L125" s="124">
        <f>IF(RES_hhdet_in_tes!L125=0,"",RES_hhdet_in_tes!L125/RES_hhdet_in_fec!L125)</f>
        <v>0.77215948283139146</v>
      </c>
      <c r="M125" s="124">
        <f>IF(RES_hhdet_in_tes!M125=0,"",RES_hhdet_in_tes!M125/RES_hhdet_in_fec!M125)</f>
        <v>0.7746351781270816</v>
      </c>
      <c r="N125" s="124">
        <f>IF(RES_hhdet_in_tes!N125=0,"",RES_hhdet_in_tes!N125/RES_hhdet_in_fec!N125)</f>
        <v>0.77800267425829273</v>
      </c>
      <c r="O125" s="124">
        <f>IF(RES_hhdet_in_tes!O125=0,"",RES_hhdet_in_tes!O125/RES_hhdet_in_fec!O125)</f>
        <v>0.78240348617986921</v>
      </c>
      <c r="P125" s="124">
        <f>IF(RES_hhdet_in_tes!P125=0,"",RES_hhdet_in_tes!P125/RES_hhdet_in_fec!P125)</f>
        <v>0.78754278716379889</v>
      </c>
      <c r="Q125" s="124">
        <f>IF(RES_hhdet_in_tes!Q125=0,"",RES_hhdet_in_tes!Q125/RES_hhdet_in_fec!Q125)</f>
        <v>0.79239670305099952</v>
      </c>
      <c r="R125" s="124">
        <f>IF(RES_hhdet_in_tes!R125=0,"",RES_hhdet_in_tes!R125/RES_hhdet_in_fec!R125)</f>
        <v>0.79611759578534036</v>
      </c>
      <c r="S125" s="124">
        <f>IF(RES_hhdet_in_tes!S125=0,"",RES_hhdet_in_tes!S125/RES_hhdet_in_fec!S125)</f>
        <v>0.79973469953794629</v>
      </c>
      <c r="T125" s="124">
        <f>IF(RES_hhdet_in_tes!T125=0,"",RES_hhdet_in_tes!T125/RES_hhdet_in_fec!T125)</f>
        <v>0.80322698805606219</v>
      </c>
      <c r="U125" s="124">
        <f>IF(RES_hhdet_in_tes!U125=0,"",RES_hhdet_in_tes!U125/RES_hhdet_in_fec!U125)</f>
        <v>0.80657119553171219</v>
      </c>
      <c r="V125" s="124">
        <f>IF(RES_hhdet_in_tes!V125=0,"",RES_hhdet_in_tes!V125/RES_hhdet_in_fec!V125)</f>
        <v>0.80973578930650592</v>
      </c>
      <c r="W125" s="124">
        <f>IF(RES_hhdet_in_tes!W125=0,"",RES_hhdet_in_tes!W125/RES_hhdet_in_fec!W125)</f>
        <v>0.81266003471654158</v>
      </c>
      <c r="DA125" s="130" t="s">
        <v>3703</v>
      </c>
    </row>
    <row r="126" spans="1:105" ht="12" customHeight="1" x14ac:dyDescent="0.25">
      <c r="A126" s="97" t="s">
        <v>203</v>
      </c>
      <c r="B126" s="111"/>
      <c r="C126" s="111">
        <f>IF(RES_hhdet_in_tes!C126=0,"",RES_hhdet_in_tes!C126/RES_hhdet_in_fec!C126)</f>
        <v>0.75756582372015113</v>
      </c>
      <c r="D126" s="111">
        <f>IF(RES_hhdet_in_tes!D126=0,"",RES_hhdet_in_tes!D126/RES_hhdet_in_fec!D126)</f>
        <v>0.75896119515358229</v>
      </c>
      <c r="E126" s="111">
        <f>IF(RES_hhdet_in_tes!E126=0,"",RES_hhdet_in_tes!E126/RES_hhdet_in_fec!E126)</f>
        <v>0.76039423797531147</v>
      </c>
      <c r="F126" s="111">
        <f>IF(RES_hhdet_in_tes!F126=0,"",RES_hhdet_in_tes!F126/RES_hhdet_in_fec!F126)</f>
        <v>0.76183241780453592</v>
      </c>
      <c r="G126" s="111">
        <f>IF(RES_hhdet_in_tes!G126=0,"",RES_hhdet_in_tes!G126/RES_hhdet_in_fec!G126)</f>
        <v>0.76330529076658793</v>
      </c>
      <c r="H126" s="111">
        <f>IF(RES_hhdet_in_tes!H126=0,"",RES_hhdet_in_tes!H126/RES_hhdet_in_fec!H126)</f>
        <v>0.76480923956799762</v>
      </c>
      <c r="I126" s="111">
        <f>IF(RES_hhdet_in_tes!I126=0,"",RES_hhdet_in_tes!I126/RES_hhdet_in_fec!I126)</f>
        <v>0.76635154683891049</v>
      </c>
      <c r="J126" s="111">
        <f>IF(RES_hhdet_in_tes!J126=0,"",RES_hhdet_in_tes!J126/RES_hhdet_in_fec!J126)</f>
        <v>0.76796204694449566</v>
      </c>
      <c r="K126" s="111">
        <f>IF(RES_hhdet_in_tes!K126=0,"",RES_hhdet_in_tes!K126/RES_hhdet_in_fec!K126)</f>
        <v>0.76966610694251802</v>
      </c>
      <c r="L126" s="111">
        <f>IF(RES_hhdet_in_tes!L126=0,"",RES_hhdet_in_tes!L126/RES_hhdet_in_fec!L126)</f>
        <v>0.77147051356092633</v>
      </c>
      <c r="M126" s="111">
        <f>IF(RES_hhdet_in_tes!M126=0,"",RES_hhdet_in_tes!M126/RES_hhdet_in_fec!M126)</f>
        <v>0.77396893978801418</v>
      </c>
      <c r="N126" s="111">
        <f>IF(RES_hhdet_in_tes!N126=0,"",RES_hhdet_in_tes!N126/RES_hhdet_in_fec!N126)</f>
        <v>0.77734909012907016</v>
      </c>
      <c r="O126" s="111">
        <f>IF(RES_hhdet_in_tes!O126=0,"",RES_hhdet_in_tes!O126/RES_hhdet_in_fec!O126)</f>
        <v>0.78177551039177118</v>
      </c>
      <c r="P126" s="111">
        <f>IF(RES_hhdet_in_tes!P126=0,"",RES_hhdet_in_tes!P126/RES_hhdet_in_fec!P126)</f>
        <v>0.78693514011298005</v>
      </c>
      <c r="Q126" s="111">
        <f>IF(RES_hhdet_in_tes!Q126=0,"",RES_hhdet_in_tes!Q126/RES_hhdet_in_fec!Q126)</f>
        <v>0.79180313237184918</v>
      </c>
      <c r="R126" s="111">
        <f>IF(RES_hhdet_in_tes!R126=0,"",RES_hhdet_in_tes!R126/RES_hhdet_in_fec!R126)</f>
        <v>0.79553331236635627</v>
      </c>
      <c r="S126" s="111">
        <f>IF(RES_hhdet_in_tes!S126=0,"",RES_hhdet_in_tes!S126/RES_hhdet_in_fec!S126)</f>
        <v>0.79916215393314605</v>
      </c>
      <c r="T126" s="111">
        <f>IF(RES_hhdet_in_tes!T126=0,"",RES_hhdet_in_tes!T126/RES_hhdet_in_fec!T126)</f>
        <v>0.80266541070882758</v>
      </c>
      <c r="U126" s="111">
        <f>IF(RES_hhdet_in_tes!U126=0,"",RES_hhdet_in_tes!U126/RES_hhdet_in_fec!U126)</f>
        <v>0.80601883633002147</v>
      </c>
      <c r="V126" s="111">
        <f>IF(RES_hhdet_in_tes!V126=0,"",RES_hhdet_in_tes!V126/RES_hhdet_in_fec!V126)</f>
        <v>0.80919818443334379</v>
      </c>
      <c r="W126" s="111">
        <f>IF(RES_hhdet_in_tes!W126=0,"",RES_hhdet_in_tes!W126/RES_hhdet_in_fec!W126)</f>
        <v>0.81212697684046764</v>
      </c>
      <c r="DA126" s="63" t="s">
        <v>3704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>
        <f>IF(RES_hhdet_in_tes!D127=0,"",RES_hhdet_in_tes!D127/RES_hhdet_in_fec!D127)</f>
        <v>1</v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>
        <f>IF(RES_hhdet_in_tes!H127=0,"",RES_hhdet_in_tes!H127/RES_hhdet_in_fec!H127)</f>
        <v>1</v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DA127" s="63" t="s">
        <v>3705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2.5196060960540163</v>
      </c>
      <c r="D128" s="124">
        <f>IF(RES_hhdet_in_tes!D128=0,"",RES_hhdet_in_tes!D128/RES_hhdet_in_fec!D128)</f>
        <v>2.6087026983336736</v>
      </c>
      <c r="E128" s="124">
        <f>IF(RES_hhdet_in_tes!E128=0,"",RES_hhdet_in_tes!E128/RES_hhdet_in_fec!E128)</f>
        <v>2.6987400380432103</v>
      </c>
      <c r="F128" s="124">
        <f>IF(RES_hhdet_in_tes!F128=0,"",RES_hhdet_in_tes!F128/RES_hhdet_in_fec!F128)</f>
        <v>2.7888740752694674</v>
      </c>
      <c r="G128" s="124">
        <f>IF(RES_hhdet_in_tes!G128=0,"",RES_hhdet_in_tes!G128/RES_hhdet_in_fec!G128)</f>
        <v>2.8798646089045836</v>
      </c>
      <c r="H128" s="124">
        <f>IF(RES_hhdet_in_tes!H128=0,"",RES_hhdet_in_tes!H128/RES_hhdet_in_fec!H128)</f>
        <v>2.9716137114818704</v>
      </c>
      <c r="I128" s="124">
        <f>IF(RES_hhdet_in_tes!I128=0,"",RES_hhdet_in_tes!I128/RES_hhdet_in_fec!I128)</f>
        <v>3.0643034651269963</v>
      </c>
      <c r="J128" s="124">
        <f>IF(RES_hhdet_in_tes!J128=0,"",RES_hhdet_in_tes!J128/RES_hhdet_in_fec!J128)</f>
        <v>3.1586912491195345</v>
      </c>
      <c r="K128" s="124">
        <f>IF(RES_hhdet_in_tes!K128=0,"",RES_hhdet_in_tes!K128/RES_hhdet_in_fec!K128)</f>
        <v>3.2554138841317624</v>
      </c>
      <c r="L128" s="124">
        <f>IF(RES_hhdet_in_tes!L128=0,"",RES_hhdet_in_tes!L128/RES_hhdet_in_fec!L128)</f>
        <v>3.3546288203459165</v>
      </c>
      <c r="M128" s="124">
        <f>IF(RES_hhdet_in_tes!M128=0,"",RES_hhdet_in_tes!M128/RES_hhdet_in_fec!M128)</f>
        <v>3.4731317127477754</v>
      </c>
      <c r="N128" s="124">
        <f>IF(RES_hhdet_in_tes!N128=0,"",RES_hhdet_in_tes!N128/RES_hhdet_in_fec!N128)</f>
        <v>3.6164191081035035</v>
      </c>
      <c r="O128" s="124">
        <f>IF(RES_hhdet_in_tes!O128=0,"",RES_hhdet_in_tes!O128/RES_hhdet_in_fec!O128)</f>
        <v>3.7875297602619895</v>
      </c>
      <c r="P128" s="124">
        <f>IF(RES_hhdet_in_tes!P128=0,"",RES_hhdet_in_tes!P128/RES_hhdet_in_fec!P128)</f>
        <v>3.9730955779865562</v>
      </c>
      <c r="Q128" s="124">
        <f>IF(RES_hhdet_in_tes!Q128=0,"",RES_hhdet_in_tes!Q128/RES_hhdet_in_fec!Q128)</f>
        <v>4.1325677958920464</v>
      </c>
      <c r="R128" s="124">
        <f>IF(RES_hhdet_in_tes!R128=0,"",RES_hhdet_in_tes!R128/RES_hhdet_in_fec!R128)</f>
        <v>4.2326140020949792</v>
      </c>
      <c r="S128" s="124">
        <f>IF(RES_hhdet_in_tes!S128=0,"",RES_hhdet_in_tes!S128/RES_hhdet_in_fec!S128)</f>
        <v>4.3122458700235251</v>
      </c>
      <c r="T128" s="124">
        <f>IF(RES_hhdet_in_tes!T128=0,"",RES_hhdet_in_tes!T128/RES_hhdet_in_fec!T128)</f>
        <v>4.3787813270360196</v>
      </c>
      <c r="U128" s="124">
        <f>IF(RES_hhdet_in_tes!U128=0,"",RES_hhdet_in_tes!U128/RES_hhdet_in_fec!U128)</f>
        <v>4.4393533247249124</v>
      </c>
      <c r="V128" s="124">
        <f>IF(RES_hhdet_in_tes!V128=0,"",RES_hhdet_in_tes!V128/RES_hhdet_in_fec!V128)</f>
        <v>4.5011131024946396</v>
      </c>
      <c r="W128" s="124">
        <f>IF(RES_hhdet_in_tes!W128=0,"",RES_hhdet_in_tes!W128/RES_hhdet_in_fec!W128)</f>
        <v>4.5615767876266009</v>
      </c>
      <c r="DA128" s="130" t="s">
        <v>3706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2.5196060960540163</v>
      </c>
      <c r="D129" s="111">
        <f>IF(RES_hhdet_in_tes!D129=0,"",RES_hhdet_in_tes!D129/RES_hhdet_in_fec!D129)</f>
        <v>2.6087026983336736</v>
      </c>
      <c r="E129" s="111">
        <f>IF(RES_hhdet_in_tes!E129=0,"",RES_hhdet_in_tes!E129/RES_hhdet_in_fec!E129)</f>
        <v>2.6987400380432103</v>
      </c>
      <c r="F129" s="111">
        <f>IF(RES_hhdet_in_tes!F129=0,"",RES_hhdet_in_tes!F129/RES_hhdet_in_fec!F129)</f>
        <v>2.7888740752694674</v>
      </c>
      <c r="G129" s="111">
        <f>IF(RES_hhdet_in_tes!G129=0,"",RES_hhdet_in_tes!G129/RES_hhdet_in_fec!G129)</f>
        <v>2.8798646089045836</v>
      </c>
      <c r="H129" s="111">
        <f>IF(RES_hhdet_in_tes!H129=0,"",RES_hhdet_in_tes!H129/RES_hhdet_in_fec!H129)</f>
        <v>2.9716137114818704</v>
      </c>
      <c r="I129" s="111">
        <f>IF(RES_hhdet_in_tes!I129=0,"",RES_hhdet_in_tes!I129/RES_hhdet_in_fec!I129)</f>
        <v>3.0643034651269963</v>
      </c>
      <c r="J129" s="111">
        <f>IF(RES_hhdet_in_tes!J129=0,"",RES_hhdet_in_tes!J129/RES_hhdet_in_fec!J129)</f>
        <v>3.1586912491195345</v>
      </c>
      <c r="K129" s="111">
        <f>IF(RES_hhdet_in_tes!K129=0,"",RES_hhdet_in_tes!K129/RES_hhdet_in_fec!K129)</f>
        <v>3.2554138841317624</v>
      </c>
      <c r="L129" s="111">
        <f>IF(RES_hhdet_in_tes!L129=0,"",RES_hhdet_in_tes!L129/RES_hhdet_in_fec!L129)</f>
        <v>3.3546288203459165</v>
      </c>
      <c r="M129" s="111">
        <f>IF(RES_hhdet_in_tes!M129=0,"",RES_hhdet_in_tes!M129/RES_hhdet_in_fec!M129)</f>
        <v>3.4731317127477754</v>
      </c>
      <c r="N129" s="111">
        <f>IF(RES_hhdet_in_tes!N129=0,"",RES_hhdet_in_tes!N129/RES_hhdet_in_fec!N129)</f>
        <v>3.6164191081035035</v>
      </c>
      <c r="O129" s="111">
        <f>IF(RES_hhdet_in_tes!O129=0,"",RES_hhdet_in_tes!O129/RES_hhdet_in_fec!O129)</f>
        <v>3.7875297602619895</v>
      </c>
      <c r="P129" s="111">
        <f>IF(RES_hhdet_in_tes!P129=0,"",RES_hhdet_in_tes!P129/RES_hhdet_in_fec!P129)</f>
        <v>3.9730955779865562</v>
      </c>
      <c r="Q129" s="111">
        <f>IF(RES_hhdet_in_tes!Q129=0,"",RES_hhdet_in_tes!Q129/RES_hhdet_in_fec!Q129)</f>
        <v>4.1325677958920464</v>
      </c>
      <c r="R129" s="111">
        <f>IF(RES_hhdet_in_tes!R129=0,"",RES_hhdet_in_tes!R129/RES_hhdet_in_fec!R129)</f>
        <v>4.2326140020949792</v>
      </c>
      <c r="S129" s="111">
        <f>IF(RES_hhdet_in_tes!S129=0,"",RES_hhdet_in_tes!S129/RES_hhdet_in_fec!S129)</f>
        <v>4.3122458700235251</v>
      </c>
      <c r="T129" s="111">
        <f>IF(RES_hhdet_in_tes!T129=0,"",RES_hhdet_in_tes!T129/RES_hhdet_in_fec!T129)</f>
        <v>4.3787813270360196</v>
      </c>
      <c r="U129" s="111">
        <f>IF(RES_hhdet_in_tes!U129=0,"",RES_hhdet_in_tes!U129/RES_hhdet_in_fec!U129)</f>
        <v>4.4393533247249124</v>
      </c>
      <c r="V129" s="111">
        <f>IF(RES_hhdet_in_tes!V129=0,"",RES_hhdet_in_tes!V129/RES_hhdet_in_fec!V129)</f>
        <v>4.5011131024946396</v>
      </c>
      <c r="W129" s="111">
        <f>IF(RES_hhdet_in_tes!W129=0,"",RES_hhdet_in_tes!W129/RES_hhdet_in_fec!W129)</f>
        <v>4.5615767876266009</v>
      </c>
      <c r="DA129" s="63" t="s">
        <v>3707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0.78003337924170324</v>
      </c>
      <c r="D130" s="124">
        <f>IF(RES_hhdet_in_tes!D130=0,"",RES_hhdet_in_tes!D130/RES_hhdet_in_fec!D130)</f>
        <v>0.78995966010756624</v>
      </c>
      <c r="E130" s="124">
        <f>IF(RES_hhdet_in_tes!E130=0,"",RES_hhdet_in_tes!E130/RES_hhdet_in_fec!E130)</f>
        <v>0.77929817407730084</v>
      </c>
      <c r="F130" s="124">
        <f>IF(RES_hhdet_in_tes!F130=0,"",RES_hhdet_in_tes!F130/RES_hhdet_in_fec!F130)</f>
        <v>0.76460482518708084</v>
      </c>
      <c r="G130" s="124">
        <f>IF(RES_hhdet_in_tes!G130=0,"",RES_hhdet_in_tes!G130/RES_hhdet_in_fec!G130)</f>
        <v>0.80678160516032471</v>
      </c>
      <c r="H130" s="124">
        <f>IF(RES_hhdet_in_tes!H130=0,"",RES_hhdet_in_tes!H130/RES_hhdet_in_fec!H130)</f>
        <v>0.80895740623660972</v>
      </c>
      <c r="I130" s="124">
        <f>IF(RES_hhdet_in_tes!I130=0,"",RES_hhdet_in_tes!I130/RES_hhdet_in_fec!I130)</f>
        <v>0.81148121648789329</v>
      </c>
      <c r="J130" s="124">
        <f>IF(RES_hhdet_in_tes!J130=0,"",RES_hhdet_in_tes!J130/RES_hhdet_in_fec!J130)</f>
        <v>0.76226466479053712</v>
      </c>
      <c r="K130" s="124">
        <f>IF(RES_hhdet_in_tes!K130=0,"",RES_hhdet_in_tes!K130/RES_hhdet_in_fec!K130)</f>
        <v>0.76807998250461185</v>
      </c>
      <c r="L130" s="124">
        <f>IF(RES_hhdet_in_tes!L130=0,"",RES_hhdet_in_tes!L130/RES_hhdet_in_fec!L130)</f>
        <v>0.81848646705917072</v>
      </c>
      <c r="M130" s="124">
        <f>IF(RES_hhdet_in_tes!M130=0,"",RES_hhdet_in_tes!M130/RES_hhdet_in_fec!M130)</f>
        <v>0.82194454291267616</v>
      </c>
      <c r="N130" s="124">
        <f>IF(RES_hhdet_in_tes!N130=0,"",RES_hhdet_in_tes!N130/RES_hhdet_in_fec!N130)</f>
        <v>0.82534982103579768</v>
      </c>
      <c r="O130" s="124">
        <f>IF(RES_hhdet_in_tes!O130=0,"",RES_hhdet_in_tes!O130/RES_hhdet_in_fec!O130)</f>
        <v>0.82921031988092597</v>
      </c>
      <c r="P130" s="124">
        <f>IF(RES_hhdet_in_tes!P130=0,"",RES_hhdet_in_tes!P130/RES_hhdet_in_fec!P130)</f>
        <v>0.82982884047359973</v>
      </c>
      <c r="Q130" s="124">
        <f>IF(RES_hhdet_in_tes!Q130=0,"",RES_hhdet_in_tes!Q130/RES_hhdet_in_fec!Q130)</f>
        <v>0.83554435223092283</v>
      </c>
      <c r="R130" s="124">
        <f>IF(RES_hhdet_in_tes!R130=0,"",RES_hhdet_in_tes!R130/RES_hhdet_in_fec!R130)</f>
        <v>0.82718196657898868</v>
      </c>
      <c r="S130" s="124">
        <f>IF(RES_hhdet_in_tes!S130=0,"",RES_hhdet_in_tes!S130/RES_hhdet_in_fec!S130)</f>
        <v>0.84445721515450956</v>
      </c>
      <c r="T130" s="124">
        <f>IF(RES_hhdet_in_tes!T130=0,"",RES_hhdet_in_tes!T130/RES_hhdet_in_fec!T130)</f>
        <v>0.86068734803746916</v>
      </c>
      <c r="U130" s="124">
        <f>IF(RES_hhdet_in_tes!U130=0,"",RES_hhdet_in_tes!U130/RES_hhdet_in_fec!U130)</f>
        <v>0.86480267712898751</v>
      </c>
      <c r="V130" s="124">
        <f>IF(RES_hhdet_in_tes!V130=0,"",RES_hhdet_in_tes!V130/RES_hhdet_in_fec!V130)</f>
        <v>0.86864885828762017</v>
      </c>
      <c r="W130" s="124">
        <f>IF(RES_hhdet_in_tes!W130=0,"",RES_hhdet_in_tes!W130/RES_hhdet_in_fec!W130)</f>
        <v>0.87108925307637097</v>
      </c>
      <c r="DA130" s="130" t="s">
        <v>3708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0.79856864076767464</v>
      </c>
      <c r="D131" s="111">
        <f>IF(RES_hhdet_in_tes!D131=0,"",RES_hhdet_in_tes!D131/RES_hhdet_in_fec!D131)</f>
        <v>0.80055716940752997</v>
      </c>
      <c r="E131" s="111">
        <f>IF(RES_hhdet_in_tes!E131=0,"",RES_hhdet_in_tes!E131/RES_hhdet_in_fec!E131)</f>
        <v>0.80259938313276047</v>
      </c>
      <c r="F131" s="111">
        <f>IF(RES_hhdet_in_tes!F131=0,"",RES_hhdet_in_tes!F131/RES_hhdet_in_fec!F131)</f>
        <v>0.80464891755145107</v>
      </c>
      <c r="G131" s="111">
        <f>IF(RES_hhdet_in_tes!G131=0,"",RES_hhdet_in_tes!G131/RES_hhdet_in_fec!G131)</f>
        <v>0.80674789277606707</v>
      </c>
      <c r="H131" s="111">
        <f>IF(RES_hhdet_in_tes!H131=0,"",RES_hhdet_in_tes!H131/RES_hhdet_in_fec!H131)</f>
        <v>0.80889115384106225</v>
      </c>
      <c r="I131" s="111">
        <f>IF(RES_hhdet_in_tes!I131=0,"",RES_hhdet_in_tes!I131/RES_hhdet_in_fec!I131)</f>
        <v>0.81108907914337813</v>
      </c>
      <c r="J131" s="111">
        <f>IF(RES_hhdet_in_tes!J131=0,"",RES_hhdet_in_tes!J131/RES_hhdet_in_fec!J131)</f>
        <v>0.81338418531204282</v>
      </c>
      <c r="K131" s="111">
        <f>IF(RES_hhdet_in_tes!K131=0,"",RES_hhdet_in_tes!K131/RES_hhdet_in_fec!K131)</f>
        <v>0.81581262266493249</v>
      </c>
      <c r="L131" s="111">
        <f>IF(RES_hhdet_in_tes!L131=0,"",RES_hhdet_in_tes!L131/RES_hhdet_in_fec!L131)</f>
        <v>0.81838406289416721</v>
      </c>
      <c r="M131" s="111">
        <f>IF(RES_hhdet_in_tes!M131=0,"",RES_hhdet_in_tes!M131/RES_hhdet_in_fec!M131)</f>
        <v>0.82194454291267616</v>
      </c>
      <c r="N131" s="111">
        <f>IF(RES_hhdet_in_tes!N131=0,"",RES_hhdet_in_tes!N131/RES_hhdet_in_fec!N131)</f>
        <v>0.82676155836760645</v>
      </c>
      <c r="O131" s="111">
        <f>IF(RES_hhdet_in_tes!O131=0,"",RES_hhdet_in_tes!O131/RES_hhdet_in_fec!O131)</f>
        <v>0.83306960169824373</v>
      </c>
      <c r="P131" s="111">
        <f>IF(RES_hhdet_in_tes!P131=0,"",RES_hhdet_in_tes!P131/RES_hhdet_in_fec!P131)</f>
        <v>0.84042253384652732</v>
      </c>
      <c r="Q131" s="111">
        <f>IF(RES_hhdet_in_tes!Q131=0,"",RES_hhdet_in_tes!Q131/RES_hhdet_in_fec!Q131)</f>
        <v>0.8473598566219781</v>
      </c>
      <c r="R131" s="111">
        <f>IF(RES_hhdet_in_tes!R131=0,"",RES_hhdet_in_tes!R131/RES_hhdet_in_fec!R131)</f>
        <v>0.85267569552564082</v>
      </c>
      <c r="S131" s="111">
        <f>IF(RES_hhdet_in_tes!S131=0,"",RES_hhdet_in_tes!S131/RES_hhdet_in_fec!S131)</f>
        <v>0.85784711813912717</v>
      </c>
      <c r="T131" s="111">
        <f>IF(RES_hhdet_in_tes!T131=0,"",RES_hhdet_in_tes!T131/RES_hhdet_in_fec!T131)</f>
        <v>0.86283957123391364</v>
      </c>
      <c r="U131" s="111">
        <f>IF(RES_hhdet_in_tes!U131=0,"",RES_hhdet_in_tes!U131/RES_hhdet_in_fec!U131)</f>
        <v>0.86761850158149256</v>
      </c>
      <c r="V131" s="111">
        <f>IF(RES_hhdet_in_tes!V131=0,"",RES_hhdet_in_tes!V131/RES_hhdet_in_fec!V131)</f>
        <v>0.87214935595334964</v>
      </c>
      <c r="W131" s="111">
        <f>IF(RES_hhdet_in_tes!W131=0,"",RES_hhdet_in_tes!W131/RES_hhdet_in_fec!W131)</f>
        <v>0.87632314613008822</v>
      </c>
      <c r="DA131" s="63" t="s">
        <v>3709</v>
      </c>
    </row>
    <row r="132" spans="1:105" ht="12" customHeight="1" x14ac:dyDescent="0.25">
      <c r="A132" s="97" t="s">
        <v>127</v>
      </c>
      <c r="B132" s="111"/>
      <c r="C132" s="111">
        <f>IF(RES_hhdet_in_tes!C132=0,"",RES_hhdet_in_tes!C132/RES_hhdet_in_fec!C132)</f>
        <v>0.8501133541728888</v>
      </c>
      <c r="D132" s="111">
        <f>IF(RES_hhdet_in_tes!D132=0,"",RES_hhdet_in_tes!D132/RES_hhdet_in_fec!D132)</f>
        <v>0.8542229278202581</v>
      </c>
      <c r="E132" s="111">
        <f>IF(RES_hhdet_in_tes!E132=0,"",RES_hhdet_in_tes!E132/RES_hhdet_in_fec!E132)</f>
        <v>0.86097688474830592</v>
      </c>
      <c r="F132" s="111">
        <f>IF(RES_hhdet_in_tes!F132=0,"",RES_hhdet_in_tes!F132/RES_hhdet_in_fec!F132)</f>
        <v>0.86182392588289602</v>
      </c>
      <c r="G132" s="111">
        <f>IF(RES_hhdet_in_tes!G132=0,"",RES_hhdet_in_tes!G132/RES_hhdet_in_fec!G132)</f>
        <v>0.87384765354018468</v>
      </c>
      <c r="H132" s="111">
        <f>IF(RES_hhdet_in_tes!H132=0,"",RES_hhdet_in_tes!H132/RES_hhdet_in_fec!H132)</f>
        <v>0.87144459168348054</v>
      </c>
      <c r="I132" s="111">
        <f>IF(RES_hhdet_in_tes!I132=0,"",RES_hhdet_in_tes!I132/RES_hhdet_in_fec!I132)</f>
        <v>0.87447821471623111</v>
      </c>
      <c r="J132" s="111">
        <f>IF(RES_hhdet_in_tes!J132=0,"",RES_hhdet_in_tes!J132/RES_hhdet_in_fec!J132)</f>
        <v>0.8771459198708329</v>
      </c>
      <c r="K132" s="111">
        <f>IF(RES_hhdet_in_tes!K132=0,"",RES_hhdet_in_tes!K132/RES_hhdet_in_fec!K132)</f>
        <v>0.87808485127727043</v>
      </c>
      <c r="L132" s="111">
        <f>IF(RES_hhdet_in_tes!L132=0,"",RES_hhdet_in_tes!L132/RES_hhdet_in_fec!L132)</f>
        <v>0.88267289305558438</v>
      </c>
      <c r="M132" s="111" t="str">
        <f>IF(RES_hhdet_in_tes!M132=0,"",RES_hhdet_in_tes!M132/RES_hhdet_in_fec!M132)</f>
        <v/>
      </c>
      <c r="N132" s="111">
        <f>IF(RES_hhdet_in_tes!N132=0,"",RES_hhdet_in_tes!N132/RES_hhdet_in_fec!N132)</f>
        <v>0.89081302839164311</v>
      </c>
      <c r="O132" s="111">
        <f>IF(RES_hhdet_in_tes!O132=0,"",RES_hhdet_in_tes!O132/RES_hhdet_in_fec!O132)</f>
        <v>0.8901354522727104</v>
      </c>
      <c r="P132" s="111">
        <f>IF(RES_hhdet_in_tes!P132=0,"",RES_hhdet_in_tes!P132/RES_hhdet_in_fec!P132)</f>
        <v>0.8949724368707771</v>
      </c>
      <c r="Q132" s="111">
        <f>IF(RES_hhdet_in_tes!Q132=0,"",RES_hhdet_in_tes!Q132/RES_hhdet_in_fec!Q132)</f>
        <v>0.89589764442597675</v>
      </c>
      <c r="R132" s="111">
        <f>IF(RES_hhdet_in_tes!R132=0,"",RES_hhdet_in_tes!R132/RES_hhdet_in_fec!R132)</f>
        <v>0.89535211684135552</v>
      </c>
      <c r="S132" s="111">
        <f>IF(RES_hhdet_in_tes!S132=0,"",RES_hhdet_in_tes!S132/RES_hhdet_in_fec!S132)</f>
        <v>0.90164285488156959</v>
      </c>
      <c r="T132" s="111">
        <f>IF(RES_hhdet_in_tes!T132=0,"",RES_hhdet_in_tes!T132/RES_hhdet_in_fec!T132)</f>
        <v>0.90176478037393049</v>
      </c>
      <c r="U132" s="111">
        <f>IF(RES_hhdet_in_tes!U132=0,"",RES_hhdet_in_tes!U132/RES_hhdet_in_fec!U132)</f>
        <v>0.90475784192086228</v>
      </c>
      <c r="V132" s="111">
        <f>IF(RES_hhdet_in_tes!V132=0,"",RES_hhdet_in_tes!V132/RES_hhdet_in_fec!V132)</f>
        <v>0.90857030263232108</v>
      </c>
      <c r="W132" s="111">
        <f>IF(RES_hhdet_in_tes!W132=0,"",RES_hhdet_in_tes!W132/RES_hhdet_in_fec!W132)</f>
        <v>0.90807765222497039</v>
      </c>
      <c r="DA132" s="63" t="s">
        <v>3710</v>
      </c>
    </row>
    <row r="133" spans="1:105" ht="12" customHeight="1" x14ac:dyDescent="0.25">
      <c r="A133" s="100" t="s">
        <v>203</v>
      </c>
      <c r="B133" s="112"/>
      <c r="C133" s="112">
        <f>IF(RES_hhdet_in_tes!C133=0,"",RES_hhdet_in_tes!C133/RES_hhdet_in_fec!C133)</f>
        <v>0.79856864076767464</v>
      </c>
      <c r="D133" s="112">
        <f>IF(RES_hhdet_in_tes!D133=0,"",RES_hhdet_in_tes!D133/RES_hhdet_in_fec!D133)</f>
        <v>0.80055716940752997</v>
      </c>
      <c r="E133" s="112">
        <f>IF(RES_hhdet_in_tes!E133=0,"",RES_hhdet_in_tes!E133/RES_hhdet_in_fec!E133)</f>
        <v>0.80259938313276047</v>
      </c>
      <c r="F133" s="112">
        <f>IF(RES_hhdet_in_tes!F133=0,"",RES_hhdet_in_tes!F133/RES_hhdet_in_fec!F133)</f>
        <v>0.80464891755145107</v>
      </c>
      <c r="G133" s="112">
        <f>IF(RES_hhdet_in_tes!G133=0,"",RES_hhdet_in_tes!G133/RES_hhdet_in_fec!G133)</f>
        <v>0.80674789277606718</v>
      </c>
      <c r="H133" s="112">
        <f>IF(RES_hhdet_in_tes!H133=0,"",RES_hhdet_in_tes!H133/RES_hhdet_in_fec!H133)</f>
        <v>0.80889115384106225</v>
      </c>
      <c r="I133" s="112">
        <f>IF(RES_hhdet_in_tes!I133=0,"",RES_hhdet_in_tes!I133/RES_hhdet_in_fec!I133)</f>
        <v>0.81108907914337813</v>
      </c>
      <c r="J133" s="112">
        <f>IF(RES_hhdet_in_tes!J133=0,"",RES_hhdet_in_tes!J133/RES_hhdet_in_fec!J133)</f>
        <v>0.81338418531204271</v>
      </c>
      <c r="K133" s="112">
        <f>IF(RES_hhdet_in_tes!K133=0,"",RES_hhdet_in_tes!K133/RES_hhdet_in_fec!K133)</f>
        <v>0.81581262266493249</v>
      </c>
      <c r="L133" s="112">
        <f>IF(RES_hhdet_in_tes!L133=0,"",RES_hhdet_in_tes!L133/RES_hhdet_in_fec!L133)</f>
        <v>0.81838406289416721</v>
      </c>
      <c r="M133" s="112" t="str">
        <f>IF(RES_hhdet_in_tes!M133=0,"",RES_hhdet_in_tes!M133/RES_hhdet_in_fec!M133)</f>
        <v/>
      </c>
      <c r="N133" s="112">
        <f>IF(RES_hhdet_in_tes!N133=0,"",RES_hhdet_in_tes!N133/RES_hhdet_in_fec!N133)</f>
        <v>0.82676155836760656</v>
      </c>
      <c r="O133" s="112">
        <f>IF(RES_hhdet_in_tes!O133=0,"",RES_hhdet_in_tes!O133/RES_hhdet_in_fec!O133)</f>
        <v>0.83306960169824362</v>
      </c>
      <c r="P133" s="112">
        <f>IF(RES_hhdet_in_tes!P133=0,"",RES_hhdet_in_tes!P133/RES_hhdet_in_fec!P133)</f>
        <v>0.84042253384652721</v>
      </c>
      <c r="Q133" s="112">
        <f>IF(RES_hhdet_in_tes!Q133=0,"",RES_hhdet_in_tes!Q133/RES_hhdet_in_fec!Q133)</f>
        <v>0.8473598566219781</v>
      </c>
      <c r="R133" s="112">
        <f>IF(RES_hhdet_in_tes!R133=0,"",RES_hhdet_in_tes!R133/RES_hhdet_in_fec!R133)</f>
        <v>0.85267569552564082</v>
      </c>
      <c r="S133" s="112">
        <f>IF(RES_hhdet_in_tes!S133=0,"",RES_hhdet_in_tes!S133/RES_hhdet_in_fec!S133)</f>
        <v>0.85784711813912717</v>
      </c>
      <c r="T133" s="112">
        <f>IF(RES_hhdet_in_tes!T133=0,"",RES_hhdet_in_tes!T133/RES_hhdet_in_fec!T133)</f>
        <v>0.86283957123391364</v>
      </c>
      <c r="U133" s="112">
        <f>IF(RES_hhdet_in_tes!U133=0,"",RES_hhdet_in_tes!U133/RES_hhdet_in_fec!U133)</f>
        <v>0.86761850158149256</v>
      </c>
      <c r="V133" s="112">
        <f>IF(RES_hhdet_in_tes!V133=0,"",RES_hhdet_in_tes!V133/RES_hhdet_in_fec!V133)</f>
        <v>0.87214935595334964</v>
      </c>
      <c r="W133" s="112">
        <f>IF(RES_hhdet_in_tes!W133=0,"",RES_hhdet_in_tes!W133/RES_hhdet_in_fec!W133)</f>
        <v>0.87632314613008822</v>
      </c>
      <c r="DA133" s="131" t="s">
        <v>3711</v>
      </c>
    </row>
    <row r="134" spans="1:105" ht="12" customHeight="1" x14ac:dyDescent="0.25">
      <c r="A134" s="103" t="s">
        <v>52</v>
      </c>
      <c r="B134" s="113"/>
      <c r="C134" s="113">
        <f>IF(RES_hhdet_in_tes!C134=0,"",RES_hhdet_in_tes!C134/RES_hhdet_in_fec!C134)</f>
        <v>1</v>
      </c>
      <c r="D134" s="113">
        <f>IF(RES_hhdet_in_tes!D134=0,"",RES_hhdet_in_tes!D134/RES_hhdet_in_fec!D134)</f>
        <v>1</v>
      </c>
      <c r="E134" s="113">
        <f>IF(RES_hhdet_in_tes!E134=0,"",RES_hhdet_in_tes!E134/RES_hhdet_in_fec!E134)</f>
        <v>1</v>
      </c>
      <c r="F134" s="113">
        <f>IF(RES_hhdet_in_tes!F134=0,"",RES_hhdet_in_tes!F134/RES_hhdet_in_fec!F134)</f>
        <v>1</v>
      </c>
      <c r="G134" s="113">
        <f>IF(RES_hhdet_in_tes!G134=0,"",RES_hhdet_in_tes!G134/RES_hhdet_in_fec!G134)</f>
        <v>1</v>
      </c>
      <c r="H134" s="113">
        <f>IF(RES_hhdet_in_tes!H134=0,"",RES_hhdet_in_tes!H134/RES_hhdet_in_fec!H134)</f>
        <v>1</v>
      </c>
      <c r="I134" s="113">
        <f>IF(RES_hhdet_in_tes!I134=0,"",RES_hhdet_in_tes!I134/RES_hhdet_in_fec!I134)</f>
        <v>1</v>
      </c>
      <c r="J134" s="113">
        <f>IF(RES_hhdet_in_tes!J134=0,"",RES_hhdet_in_tes!J134/RES_hhdet_in_fec!J134)</f>
        <v>1</v>
      </c>
      <c r="K134" s="113">
        <f>IF(RES_hhdet_in_tes!K134=0,"",RES_hhdet_in_tes!K134/RES_hhdet_in_fec!K134)</f>
        <v>1</v>
      </c>
      <c r="L134" s="113">
        <f>IF(RES_hhdet_in_tes!L134=0,"",RES_hhdet_in_tes!L134/RES_hhdet_in_fec!L134)</f>
        <v>1</v>
      </c>
      <c r="M134" s="113" t="str">
        <f>IF(RES_hhdet_in_tes!M134=0,"",RES_hhdet_in_tes!M134/RES_hhdet_in_fec!M134)</f>
        <v/>
      </c>
      <c r="N134" s="113">
        <f>IF(RES_hhdet_in_tes!N134=0,"",RES_hhdet_in_tes!N134/RES_hhdet_in_fec!N134)</f>
        <v>1</v>
      </c>
      <c r="O134" s="113">
        <f>IF(RES_hhdet_in_tes!O134=0,"",RES_hhdet_in_tes!O134/RES_hhdet_in_fec!O134)</f>
        <v>1</v>
      </c>
      <c r="P134" s="113">
        <f>IF(RES_hhdet_in_tes!P134=0,"",RES_hhdet_in_tes!P134/RES_hhdet_in_fec!P134)</f>
        <v>1</v>
      </c>
      <c r="Q134" s="113">
        <f>IF(RES_hhdet_in_tes!Q134=0,"",RES_hhdet_in_tes!Q134/RES_hhdet_in_fec!Q134)</f>
        <v>1</v>
      </c>
      <c r="R134" s="113">
        <f>IF(RES_hhdet_in_tes!R134=0,"",RES_hhdet_in_tes!R134/RES_hhdet_in_fec!R134)</f>
        <v>1</v>
      </c>
      <c r="S134" s="113">
        <f>IF(RES_hhdet_in_tes!S134=0,"",RES_hhdet_in_tes!S134/RES_hhdet_in_fec!S134)</f>
        <v>1</v>
      </c>
      <c r="T134" s="113">
        <f>IF(RES_hhdet_in_tes!T134=0,"",RES_hhdet_in_tes!T134/RES_hhdet_in_fec!T134)</f>
        <v>1</v>
      </c>
      <c r="U134" s="113">
        <f>IF(RES_hhdet_in_tes!U134=0,"",RES_hhdet_in_tes!U134/RES_hhdet_in_fec!U134)</f>
        <v>1</v>
      </c>
      <c r="V134" s="113">
        <f>IF(RES_hhdet_in_tes!V134=0,"",RES_hhdet_in_tes!V134/RES_hhdet_in_fec!V134)</f>
        <v>1</v>
      </c>
      <c r="W134" s="113">
        <f>IF(RES_hhdet_in_tes!W134=0,"",RES_hhdet_in_tes!W134/RES_hhdet_in_fec!W134)</f>
        <v>1</v>
      </c>
      <c r="DA134" s="132" t="s">
        <v>3712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0.63510780126204713</v>
      </c>
      <c r="D135" s="112">
        <f>IF(RES_hhdet_in_tes!D135=0,"",RES_hhdet_in_tes!D135/RES_hhdet_in_fec!D135)</f>
        <v>0.63684853727899027</v>
      </c>
      <c r="E135" s="112">
        <f>IF(RES_hhdet_in_tes!E135=0,"",RES_hhdet_in_tes!E135/RES_hhdet_in_fec!E135)</f>
        <v>0.63872316051353906</v>
      </c>
      <c r="F135" s="112">
        <f>IF(RES_hhdet_in_tes!F135=0,"",RES_hhdet_in_tes!F135/RES_hhdet_in_fec!F135)</f>
        <v>0.64061579121657997</v>
      </c>
      <c r="G135" s="112" t="str">
        <f>IF(RES_hhdet_in_tes!G135=0,"",RES_hhdet_in_tes!G135/RES_hhdet_in_fec!G135)</f>
        <v/>
      </c>
      <c r="H135" s="112" t="str">
        <f>IF(RES_hhdet_in_tes!H135=0,"",RES_hhdet_in_tes!H135/RES_hhdet_in_fec!H135)</f>
        <v/>
      </c>
      <c r="I135" s="112" t="str">
        <f>IF(RES_hhdet_in_tes!I135=0,"",RES_hhdet_in_tes!I135/RES_hhdet_in_fec!I135)</f>
        <v/>
      </c>
      <c r="J135" s="112">
        <f>IF(RES_hhdet_in_tes!J135=0,"",RES_hhdet_in_tes!J135/RES_hhdet_in_fec!J135)</f>
        <v>0.64955253301606053</v>
      </c>
      <c r="K135" s="112">
        <f>IF(RES_hhdet_in_tes!K135=0,"",RES_hhdet_in_tes!K135/RES_hhdet_in_fec!K135)</f>
        <v>0.65242251156411557</v>
      </c>
      <c r="L135" s="112" t="str">
        <f>IF(RES_hhdet_in_tes!L135=0,"",RES_hhdet_in_tes!L135/RES_hhdet_in_fec!L135)</f>
        <v/>
      </c>
      <c r="M135" s="112" t="str">
        <f>IF(RES_hhdet_in_tes!M135=0,"",RES_hhdet_in_tes!M135/RES_hhdet_in_fec!M135)</f>
        <v/>
      </c>
      <c r="N135" s="112">
        <f>IF(RES_hhdet_in_tes!N135=0,"",RES_hhdet_in_tes!N135/RES_hhdet_in_fec!N135)</f>
        <v>0.67108887338870971</v>
      </c>
      <c r="O135" s="112">
        <f>IF(RES_hhdet_in_tes!O135=0,"",RES_hhdet_in_tes!O135/RES_hhdet_in_fec!O135)</f>
        <v>0.68550879022300049</v>
      </c>
      <c r="P135" s="112">
        <f>IF(RES_hhdet_in_tes!P135=0,"",RES_hhdet_in_tes!P135/RES_hhdet_in_fec!P135)</f>
        <v>0.70426725093477871</v>
      </c>
      <c r="Q135" s="112">
        <f>IF(RES_hhdet_in_tes!Q135=0,"",RES_hhdet_in_tes!Q135/RES_hhdet_in_fec!Q135)</f>
        <v>0.72267381233497419</v>
      </c>
      <c r="R135" s="112">
        <f>IF(RES_hhdet_in_tes!R135=0,"",RES_hhdet_in_tes!R135/RES_hhdet_in_fec!R135)</f>
        <v>0.73586866035791143</v>
      </c>
      <c r="S135" s="112">
        <f>IF(RES_hhdet_in_tes!S135=0,"",RES_hhdet_in_tes!S135/RES_hhdet_in_fec!S135)</f>
        <v>0.74893342721743195</v>
      </c>
      <c r="T135" s="112">
        <f>IF(RES_hhdet_in_tes!T135=0,"",RES_hhdet_in_tes!T135/RES_hhdet_in_fec!T135)</f>
        <v>0.76159416902122956</v>
      </c>
      <c r="U135" s="112">
        <f>IF(RES_hhdet_in_tes!U135=0,"",RES_hhdet_in_tes!U135/RES_hhdet_in_fec!U135)</f>
        <v>0.77348731142298854</v>
      </c>
      <c r="V135" s="112">
        <f>IF(RES_hhdet_in_tes!V135=0,"",RES_hhdet_in_tes!V135/RES_hhdet_in_fec!V135)</f>
        <v>0.7840550585804541</v>
      </c>
      <c r="W135" s="112">
        <f>IF(RES_hhdet_in_tes!W135=0,"",RES_hhdet_in_tes!W135/RES_hhdet_in_fec!W135)</f>
        <v>0.79237391858587125</v>
      </c>
      <c r="DA135" s="131" t="s">
        <v>3713</v>
      </c>
    </row>
    <row r="136" spans="1:105" ht="12" customHeight="1" x14ac:dyDescent="0.25">
      <c r="A136" s="107" t="s">
        <v>121</v>
      </c>
      <c r="B136" s="113"/>
      <c r="C136" s="113">
        <f>IF(RES_hhdet_in_tes!C136=0,"",RES_hhdet_in_tes!C136/RES_hhdet_in_fec!C136)</f>
        <v>0.71347952761153322</v>
      </c>
      <c r="D136" s="113">
        <f>IF(RES_hhdet_in_tes!D136=0,"",RES_hhdet_in_tes!D136/RES_hhdet_in_fec!D136)</f>
        <v>0.71911399034659151</v>
      </c>
      <c r="E136" s="113">
        <f>IF(RES_hhdet_in_tes!E136=0,"",RES_hhdet_in_tes!E136/RES_hhdet_in_fec!E136)</f>
        <v>0.72921256453340744</v>
      </c>
      <c r="F136" s="113">
        <f>IF(RES_hhdet_in_tes!F136=0,"",RES_hhdet_in_tes!F136/RES_hhdet_in_fec!F136)</f>
        <v>0.7296783583644717</v>
      </c>
      <c r="G136" s="113" t="str">
        <f>IF(RES_hhdet_in_tes!G136=0,"",RES_hhdet_in_tes!G136/RES_hhdet_in_fec!G136)</f>
        <v/>
      </c>
      <c r="H136" s="113" t="str">
        <f>IF(RES_hhdet_in_tes!H136=0,"",RES_hhdet_in_tes!H136/RES_hhdet_in_fec!H136)</f>
        <v/>
      </c>
      <c r="I136" s="113" t="str">
        <f>IF(RES_hhdet_in_tes!I136=0,"",RES_hhdet_in_tes!I136/RES_hhdet_in_fec!I136)</f>
        <v/>
      </c>
      <c r="J136" s="113">
        <f>IF(RES_hhdet_in_tes!J136=0,"",RES_hhdet_in_tes!J136/RES_hhdet_in_fec!J136)</f>
        <v>0.75225190349161752</v>
      </c>
      <c r="K136" s="113">
        <f>IF(RES_hhdet_in_tes!K136=0,"",RES_hhdet_in_tes!K136/RES_hhdet_in_fec!K136)</f>
        <v>0.75324922586102205</v>
      </c>
      <c r="L136" s="113" t="str">
        <f>IF(RES_hhdet_in_tes!L136=0,"",RES_hhdet_in_tes!L136/RES_hhdet_in_fec!L136)</f>
        <v/>
      </c>
      <c r="M136" s="113" t="str">
        <f>IF(RES_hhdet_in_tes!M136=0,"",RES_hhdet_in_tes!M136/RES_hhdet_in_fec!M136)</f>
        <v/>
      </c>
      <c r="N136" s="113">
        <f>IF(RES_hhdet_in_tes!N136=0,"",RES_hhdet_in_tes!N136/RES_hhdet_in_fec!N136)</f>
        <v>0.77719226271069408</v>
      </c>
      <c r="O136" s="113">
        <f>IF(RES_hhdet_in_tes!O136=0,"",RES_hhdet_in_tes!O136/RES_hhdet_in_fec!O136)</f>
        <v>0.77968777327239547</v>
      </c>
      <c r="P136" s="113">
        <f>IF(RES_hhdet_in_tes!P136=0,"",RES_hhdet_in_tes!P136/RES_hhdet_in_fec!P136)</f>
        <v>0.79395787665372264</v>
      </c>
      <c r="Q136" s="113">
        <f>IF(RES_hhdet_in_tes!Q136=0,"",RES_hhdet_in_tes!Q136/RES_hhdet_in_fec!Q136)</f>
        <v>0.80158368987069439</v>
      </c>
      <c r="R136" s="113">
        <f>IF(RES_hhdet_in_tes!R136=0,"",RES_hhdet_in_tes!R136/RES_hhdet_in_fec!R136)</f>
        <v>0.8046353498996317</v>
      </c>
      <c r="S136" s="113">
        <f>IF(RES_hhdet_in_tes!S136=0,"",RES_hhdet_in_tes!S136/RES_hhdet_in_fec!S136)</f>
        <v>0.81921921396864339</v>
      </c>
      <c r="T136" s="113">
        <f>IF(RES_hhdet_in_tes!T136=0,"",RES_hhdet_in_tes!T136/RES_hhdet_in_fec!T136)</f>
        <v>0.82337536033034298</v>
      </c>
      <c r="U136" s="113">
        <f>IF(RES_hhdet_in_tes!U136=0,"",RES_hhdet_in_tes!U136/RES_hhdet_in_fec!U136)</f>
        <v>0.83192031578078096</v>
      </c>
      <c r="V136" s="113">
        <f>IF(RES_hhdet_in_tes!V136=0,"",RES_hhdet_in_tes!V136/RES_hhdet_in_fec!V136)</f>
        <v>0.84099784825137547</v>
      </c>
      <c r="W136" s="113">
        <f>IF(RES_hhdet_in_tes!W136=0,"",RES_hhdet_in_tes!W136/RES_hhdet_in_fec!W136)</f>
        <v>0.84179500914171257</v>
      </c>
      <c r="DA136" s="132" t="s">
        <v>3714</v>
      </c>
    </row>
    <row r="137" spans="1:105" ht="12" customHeight="1" x14ac:dyDescent="0.25">
      <c r="A137" s="108" t="s">
        <v>53</v>
      </c>
      <c r="B137" s="111"/>
      <c r="C137" s="111">
        <f>IF(RES_hhdet_in_tes!C137=0,"",RES_hhdet_in_tes!C137/RES_hhdet_in_fec!C137)</f>
        <v>0.63510780126204713</v>
      </c>
      <c r="D137" s="111">
        <f>IF(RES_hhdet_in_tes!D137=0,"",RES_hhdet_in_tes!D137/RES_hhdet_in_fec!D137)</f>
        <v>0.63684853727899027</v>
      </c>
      <c r="E137" s="111">
        <f>IF(RES_hhdet_in_tes!E137=0,"",RES_hhdet_in_tes!E137/RES_hhdet_in_fec!E137)</f>
        <v>0.63872316051353906</v>
      </c>
      <c r="F137" s="111">
        <f>IF(RES_hhdet_in_tes!F137=0,"",RES_hhdet_in_tes!F137/RES_hhdet_in_fec!F137)</f>
        <v>0.64061579121657997</v>
      </c>
      <c r="G137" s="111" t="str">
        <f>IF(RES_hhdet_in_tes!G137=0,"",RES_hhdet_in_tes!G137/RES_hhdet_in_fec!G137)</f>
        <v/>
      </c>
      <c r="H137" s="111" t="str">
        <f>IF(RES_hhdet_in_tes!H137=0,"",RES_hhdet_in_tes!H137/RES_hhdet_in_fec!H137)</f>
        <v/>
      </c>
      <c r="I137" s="111" t="str">
        <f>IF(RES_hhdet_in_tes!I137=0,"",RES_hhdet_in_tes!I137/RES_hhdet_in_fec!I137)</f>
        <v/>
      </c>
      <c r="J137" s="111">
        <f>IF(RES_hhdet_in_tes!J137=0,"",RES_hhdet_in_tes!J137/RES_hhdet_in_fec!J137)</f>
        <v>0.64955253301606053</v>
      </c>
      <c r="K137" s="111">
        <f>IF(RES_hhdet_in_tes!K137=0,"",RES_hhdet_in_tes!K137/RES_hhdet_in_fec!K137)</f>
        <v>0.65242251156411557</v>
      </c>
      <c r="L137" s="111" t="str">
        <f>IF(RES_hhdet_in_tes!L137=0,"",RES_hhdet_in_tes!L137/RES_hhdet_in_fec!L137)</f>
        <v/>
      </c>
      <c r="M137" s="111" t="str">
        <f>IF(RES_hhdet_in_tes!M137=0,"",RES_hhdet_in_tes!M137/RES_hhdet_in_fec!M137)</f>
        <v/>
      </c>
      <c r="N137" s="111">
        <f>IF(RES_hhdet_in_tes!N137=0,"",RES_hhdet_in_tes!N137/RES_hhdet_in_fec!N137)</f>
        <v>0.67108887338870971</v>
      </c>
      <c r="O137" s="111">
        <f>IF(RES_hhdet_in_tes!O137=0,"",RES_hhdet_in_tes!O137/RES_hhdet_in_fec!O137)</f>
        <v>0.68550879022300049</v>
      </c>
      <c r="P137" s="111">
        <f>IF(RES_hhdet_in_tes!P137=0,"",RES_hhdet_in_tes!P137/RES_hhdet_in_fec!P137)</f>
        <v>0.70426725093477871</v>
      </c>
      <c r="Q137" s="111">
        <f>IF(RES_hhdet_in_tes!Q137=0,"",RES_hhdet_in_tes!Q137/RES_hhdet_in_fec!Q137)</f>
        <v>0.72267381233497419</v>
      </c>
      <c r="R137" s="111">
        <f>IF(RES_hhdet_in_tes!R137=0,"",RES_hhdet_in_tes!R137/RES_hhdet_in_fec!R137)</f>
        <v>0.73586866035791143</v>
      </c>
      <c r="S137" s="111">
        <f>IF(RES_hhdet_in_tes!S137=0,"",RES_hhdet_in_tes!S137/RES_hhdet_in_fec!S137)</f>
        <v>0.74893342721743195</v>
      </c>
      <c r="T137" s="111">
        <f>IF(RES_hhdet_in_tes!T137=0,"",RES_hhdet_in_tes!T137/RES_hhdet_in_fec!T137)</f>
        <v>0.76159416902122967</v>
      </c>
      <c r="U137" s="111">
        <f>IF(RES_hhdet_in_tes!U137=0,"",RES_hhdet_in_tes!U137/RES_hhdet_in_fec!U137)</f>
        <v>0.77348731142298843</v>
      </c>
      <c r="V137" s="111">
        <f>IF(RES_hhdet_in_tes!V137=0,"",RES_hhdet_in_tes!V137/RES_hhdet_in_fec!V137)</f>
        <v>0.7840550585804541</v>
      </c>
      <c r="W137" s="111">
        <f>IF(RES_hhdet_in_tes!W137=0,"",RES_hhdet_in_tes!W137/RES_hhdet_in_fec!W137)</f>
        <v>0.79237391858587125</v>
      </c>
      <c r="DA137" s="63" t="s">
        <v>3715</v>
      </c>
    </row>
    <row r="138" spans="1:105" ht="12" customHeight="1" x14ac:dyDescent="0.25">
      <c r="A138" s="108" t="s">
        <v>52</v>
      </c>
      <c r="B138" s="111"/>
      <c r="C138" s="111">
        <f>IF(RES_hhdet_in_tes!C138=0,"",RES_hhdet_in_tes!C138/RES_hhdet_in_fec!C138)</f>
        <v>1</v>
      </c>
      <c r="D138" s="111">
        <f>IF(RES_hhdet_in_tes!D138=0,"",RES_hhdet_in_tes!D138/RES_hhdet_in_fec!D138)</f>
        <v>1</v>
      </c>
      <c r="E138" s="111">
        <f>IF(RES_hhdet_in_tes!E138=0,"",RES_hhdet_in_tes!E138/RES_hhdet_in_fec!E138)</f>
        <v>1</v>
      </c>
      <c r="F138" s="111">
        <f>IF(RES_hhdet_in_tes!F138=0,"",RES_hhdet_in_tes!F138/RES_hhdet_in_fec!F138)</f>
        <v>1</v>
      </c>
      <c r="G138" s="111" t="str">
        <f>IF(RES_hhdet_in_tes!G138=0,"",RES_hhdet_in_tes!G138/RES_hhdet_in_fec!G138)</f>
        <v/>
      </c>
      <c r="H138" s="111" t="str">
        <f>IF(RES_hhdet_in_tes!H138=0,"",RES_hhdet_in_tes!H138/RES_hhdet_in_fec!H138)</f>
        <v/>
      </c>
      <c r="I138" s="111" t="str">
        <f>IF(RES_hhdet_in_tes!I138=0,"",RES_hhdet_in_tes!I138/RES_hhdet_in_fec!I138)</f>
        <v/>
      </c>
      <c r="J138" s="111">
        <f>IF(RES_hhdet_in_tes!J138=0,"",RES_hhdet_in_tes!J138/RES_hhdet_in_fec!J138)</f>
        <v>1</v>
      </c>
      <c r="K138" s="111">
        <f>IF(RES_hhdet_in_tes!K138=0,"",RES_hhdet_in_tes!K138/RES_hhdet_in_fec!K138)</f>
        <v>1</v>
      </c>
      <c r="L138" s="111" t="str">
        <f>IF(RES_hhdet_in_tes!L138=0,"",RES_hhdet_in_tes!L138/RES_hhdet_in_fec!L138)</f>
        <v/>
      </c>
      <c r="M138" s="111" t="str">
        <f>IF(RES_hhdet_in_tes!M138=0,"",RES_hhdet_in_tes!M138/RES_hhdet_in_fec!M138)</f>
        <v/>
      </c>
      <c r="N138" s="111">
        <f>IF(RES_hhdet_in_tes!N138=0,"",RES_hhdet_in_tes!N138/RES_hhdet_in_fec!N138)</f>
        <v>1</v>
      </c>
      <c r="O138" s="111">
        <f>IF(RES_hhdet_in_tes!O138=0,"",RES_hhdet_in_tes!O138/RES_hhdet_in_fec!O138)</f>
        <v>1</v>
      </c>
      <c r="P138" s="111">
        <f>IF(RES_hhdet_in_tes!P138=0,"",RES_hhdet_in_tes!P138/RES_hhdet_in_fec!P138)</f>
        <v>1</v>
      </c>
      <c r="Q138" s="111">
        <f>IF(RES_hhdet_in_tes!Q138=0,"",RES_hhdet_in_tes!Q138/RES_hhdet_in_fec!Q138)</f>
        <v>1</v>
      </c>
      <c r="R138" s="111">
        <f>IF(RES_hhdet_in_tes!R138=0,"",RES_hhdet_in_tes!R138/RES_hhdet_in_fec!R138)</f>
        <v>1</v>
      </c>
      <c r="S138" s="111">
        <f>IF(RES_hhdet_in_tes!S138=0,"",RES_hhdet_in_tes!S138/RES_hhdet_in_fec!S138)</f>
        <v>1</v>
      </c>
      <c r="T138" s="111">
        <f>IF(RES_hhdet_in_tes!T138=0,"",RES_hhdet_in_tes!T138/RES_hhdet_in_fec!T138)</f>
        <v>1</v>
      </c>
      <c r="U138" s="111">
        <f>IF(RES_hhdet_in_tes!U138=0,"",RES_hhdet_in_tes!U138/RES_hhdet_in_fec!U138)</f>
        <v>1</v>
      </c>
      <c r="V138" s="111">
        <f>IF(RES_hhdet_in_tes!V138=0,"",RES_hhdet_in_tes!V138/RES_hhdet_in_fec!V138)</f>
        <v>1</v>
      </c>
      <c r="W138" s="111">
        <f>IF(RES_hhdet_in_tes!W138=0,"",RES_hhdet_in_tes!W138/RES_hhdet_in_fec!W138)</f>
        <v>1</v>
      </c>
      <c r="DA138" s="63" t="s">
        <v>3716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0.78252359331509058</v>
      </c>
      <c r="D139" s="124">
        <f>IF(RES_hhdet_in_tes!D139=0,"",RES_hhdet_in_tes!D139/RES_hhdet_in_fec!D139)</f>
        <v>0.78386384580279689</v>
      </c>
      <c r="E139" s="124">
        <f>IF(RES_hhdet_in_tes!E139=0,"",RES_hhdet_in_tes!E139/RES_hhdet_in_fec!E139)</f>
        <v>0.78525365757897214</v>
      </c>
      <c r="F139" s="124">
        <f>IF(RES_hhdet_in_tes!F139=0,"",RES_hhdet_in_tes!F139/RES_hhdet_in_fec!F139)</f>
        <v>0.78665022743993851</v>
      </c>
      <c r="G139" s="124">
        <f>IF(RES_hhdet_in_tes!G139=0,"",RES_hhdet_in_tes!G139/RES_hhdet_in_fec!G139)</f>
        <v>0.78809243849055455</v>
      </c>
      <c r="H139" s="124">
        <f>IF(RES_hhdet_in_tes!H139=0,"",RES_hhdet_in_tes!H139/RES_hhdet_in_fec!H139)</f>
        <v>0.7895755319337957</v>
      </c>
      <c r="I139" s="124">
        <f>IF(RES_hhdet_in_tes!I139=0,"",RES_hhdet_in_tes!I139/RES_hhdet_in_fec!I139)</f>
        <v>0.79110908856783491</v>
      </c>
      <c r="J139" s="124">
        <f>IF(RES_hhdet_in_tes!J139=0,"",RES_hhdet_in_tes!J139/RES_hhdet_in_fec!J139)</f>
        <v>0.79273235754107119</v>
      </c>
      <c r="K139" s="124">
        <f>IF(RES_hhdet_in_tes!K139=0,"",RES_hhdet_in_tes!K139/RES_hhdet_in_fec!K139)</f>
        <v>0.79447871095339684</v>
      </c>
      <c r="L139" s="124">
        <f>IF(RES_hhdet_in_tes!L139=0,"",RES_hhdet_in_tes!L139/RES_hhdet_in_fec!L139)</f>
        <v>0.79635707720971993</v>
      </c>
      <c r="M139" s="124">
        <f>IF(RES_hhdet_in_tes!M139=0,"",RES_hhdet_in_tes!M139/RES_hhdet_in_fec!M139)</f>
        <v>0.79891265511632947</v>
      </c>
      <c r="N139" s="124">
        <f>IF(RES_hhdet_in_tes!N139=0,"",RES_hhdet_in_tes!N139/RES_hhdet_in_fec!N139)</f>
        <v>0.80230003780940773</v>
      </c>
      <c r="O139" s="124">
        <f>IF(RES_hhdet_in_tes!O139=0,"",RES_hhdet_in_tes!O139/RES_hhdet_in_fec!O139)</f>
        <v>0.80689511528002955</v>
      </c>
      <c r="P139" s="124">
        <f>IF(RES_hhdet_in_tes!P139=0,"",RES_hhdet_in_tes!P139/RES_hhdet_in_fec!P139)</f>
        <v>0.8128953083441246</v>
      </c>
      <c r="Q139" s="124">
        <f>IF(RES_hhdet_in_tes!Q139=0,"",RES_hhdet_in_tes!Q139/RES_hhdet_in_fec!Q139)</f>
        <v>0.82062875778054967</v>
      </c>
      <c r="R139" s="124">
        <f>IF(RES_hhdet_in_tes!R139=0,"",RES_hhdet_in_tes!R139/RES_hhdet_in_fec!R139)</f>
        <v>0.83114892328105205</v>
      </c>
      <c r="S139" s="124">
        <f>IF(RES_hhdet_in_tes!S139=0,"",RES_hhdet_in_tes!S139/RES_hhdet_in_fec!S139)</f>
        <v>0.8442790737944017</v>
      </c>
      <c r="T139" s="124">
        <f>IF(RES_hhdet_in_tes!T139=0,"",RES_hhdet_in_tes!T139/RES_hhdet_in_fec!T139)</f>
        <v>0.85839611508145375</v>
      </c>
      <c r="U139" s="124">
        <f>IF(RES_hhdet_in_tes!U139=0,"",RES_hhdet_in_tes!U139/RES_hhdet_in_fec!U139)</f>
        <v>0.87187695290310285</v>
      </c>
      <c r="V139" s="124">
        <f>IF(RES_hhdet_in_tes!V139=0,"",RES_hhdet_in_tes!V139/RES_hhdet_in_fec!V139)</f>
        <v>0.88309849302022625</v>
      </c>
      <c r="W139" s="124">
        <f>IF(RES_hhdet_in_tes!W139=0,"",RES_hhdet_in_tes!W139/RES_hhdet_in_fec!W139)</f>
        <v>0.89149059477420012</v>
      </c>
      <c r="DA139" s="130" t="s">
        <v>3717</v>
      </c>
    </row>
    <row r="140" spans="1:105" ht="12" customHeight="1" x14ac:dyDescent="0.25">
      <c r="A140" s="97" t="s">
        <v>50</v>
      </c>
      <c r="B140" s="111"/>
      <c r="C140" s="111" t="str">
        <f>IF(RES_hhdet_in_tes!C140=0,"",RES_hhdet_in_tes!C140/RES_hhdet_in_fec!C140)</f>
        <v/>
      </c>
      <c r="D140" s="111" t="str">
        <f>IF(RES_hhdet_in_tes!D140=0,"",RES_hhdet_in_tes!D140/RES_hhdet_in_fec!D140)</f>
        <v/>
      </c>
      <c r="E140" s="111" t="str">
        <f>IF(RES_hhdet_in_tes!E140=0,"",RES_hhdet_in_tes!E140/RES_hhdet_in_fec!E140)</f>
        <v/>
      </c>
      <c r="F140" s="111" t="str">
        <f>IF(RES_hhdet_in_tes!F140=0,"",RES_hhdet_in_tes!F140/RES_hhdet_in_fec!F140)</f>
        <v/>
      </c>
      <c r="G140" s="111" t="str">
        <f>IF(RES_hhdet_in_tes!G140=0,"",RES_hhdet_in_tes!G140/RES_hhdet_in_fec!G140)</f>
        <v/>
      </c>
      <c r="H140" s="111" t="str">
        <f>IF(RES_hhdet_in_tes!H140=0,"",RES_hhdet_in_tes!H140/RES_hhdet_in_fec!H140)</f>
        <v/>
      </c>
      <c r="I140" s="111" t="str">
        <f>IF(RES_hhdet_in_tes!I140=0,"",RES_hhdet_in_tes!I140/RES_hhdet_in_fec!I140)</f>
        <v/>
      </c>
      <c r="J140" s="111" t="str">
        <f>IF(RES_hhdet_in_tes!J140=0,"",RES_hhdet_in_tes!J140/RES_hhdet_in_fec!J140)</f>
        <v/>
      </c>
      <c r="K140" s="111" t="str">
        <f>IF(RES_hhdet_in_tes!K140=0,"",RES_hhdet_in_tes!K140/RES_hhdet_in_fec!K140)</f>
        <v/>
      </c>
      <c r="L140" s="111" t="str">
        <f>IF(RES_hhdet_in_tes!L140=0,"",RES_hhdet_in_tes!L140/RES_hhdet_in_fec!L140)</f>
        <v/>
      </c>
      <c r="M140" s="111" t="str">
        <f>IF(RES_hhdet_in_tes!M140=0,"",RES_hhdet_in_tes!M140/RES_hhdet_in_fec!M140)</f>
        <v/>
      </c>
      <c r="N140" s="111" t="str">
        <f>IF(RES_hhdet_in_tes!N140=0,"",RES_hhdet_in_tes!N140/RES_hhdet_in_fec!N140)</f>
        <v/>
      </c>
      <c r="O140" s="111" t="str">
        <f>IF(RES_hhdet_in_tes!O140=0,"",RES_hhdet_in_tes!O140/RES_hhdet_in_fec!O140)</f>
        <v/>
      </c>
      <c r="P140" s="111" t="str">
        <f>IF(RES_hhdet_in_tes!P140=0,"",RES_hhdet_in_tes!P140/RES_hhdet_in_fec!P140)</f>
        <v/>
      </c>
      <c r="Q140" s="111" t="str">
        <f>IF(RES_hhdet_in_tes!Q140=0,"",RES_hhdet_in_tes!Q140/RES_hhdet_in_fec!Q140)</f>
        <v/>
      </c>
      <c r="R140" s="111" t="str">
        <f>IF(RES_hhdet_in_tes!R140=0,"",RES_hhdet_in_tes!R140/RES_hhdet_in_fec!R140)</f>
        <v/>
      </c>
      <c r="S140" s="111" t="str">
        <f>IF(RES_hhdet_in_tes!S140=0,"",RES_hhdet_in_tes!S140/RES_hhdet_in_fec!S140)</f>
        <v/>
      </c>
      <c r="T140" s="111" t="str">
        <f>IF(RES_hhdet_in_tes!T140=0,"",RES_hhdet_in_tes!T140/RES_hhdet_in_fec!T140)</f>
        <v/>
      </c>
      <c r="U140" s="111" t="str">
        <f>IF(RES_hhdet_in_tes!U140=0,"",RES_hhdet_in_tes!U140/RES_hhdet_in_fec!U140)</f>
        <v/>
      </c>
      <c r="V140" s="111" t="str">
        <f>IF(RES_hhdet_in_tes!V140=0,"",RES_hhdet_in_tes!V140/RES_hhdet_in_fec!V140)</f>
        <v/>
      </c>
      <c r="W140" s="111" t="str">
        <f>IF(RES_hhdet_in_tes!W140=0,"",RES_hhdet_in_tes!W140/RES_hhdet_in_fec!W140)</f>
        <v/>
      </c>
      <c r="DA140" s="63" t="s">
        <v>3718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0.78252359331509058</v>
      </c>
      <c r="D141" s="45">
        <f>IF(RES_hhdet_in_tes!D141=0,"",RES_hhdet_in_tes!D141/RES_hhdet_in_fec!D141)</f>
        <v>0.78386384580279689</v>
      </c>
      <c r="E141" s="45">
        <f>IF(RES_hhdet_in_tes!E141=0,"",RES_hhdet_in_tes!E141/RES_hhdet_in_fec!E141)</f>
        <v>0.78525365757897214</v>
      </c>
      <c r="F141" s="45">
        <f>IF(RES_hhdet_in_tes!F141=0,"",RES_hhdet_in_tes!F141/RES_hhdet_in_fec!F141)</f>
        <v>0.78665022743993851</v>
      </c>
      <c r="G141" s="45">
        <f>IF(RES_hhdet_in_tes!G141=0,"",RES_hhdet_in_tes!G141/RES_hhdet_in_fec!G141)</f>
        <v>0.78809243849055455</v>
      </c>
      <c r="H141" s="45">
        <f>IF(RES_hhdet_in_tes!H141=0,"",RES_hhdet_in_tes!H141/RES_hhdet_in_fec!H141)</f>
        <v>0.7895755319337957</v>
      </c>
      <c r="I141" s="45">
        <f>IF(RES_hhdet_in_tes!I141=0,"",RES_hhdet_in_tes!I141/RES_hhdet_in_fec!I141)</f>
        <v>0.79110908856783491</v>
      </c>
      <c r="J141" s="45">
        <f>IF(RES_hhdet_in_tes!J141=0,"",RES_hhdet_in_tes!J141/RES_hhdet_in_fec!J141)</f>
        <v>0.79273235754107119</v>
      </c>
      <c r="K141" s="45">
        <f>IF(RES_hhdet_in_tes!K141=0,"",RES_hhdet_in_tes!K141/RES_hhdet_in_fec!K141)</f>
        <v>0.79447871095339684</v>
      </c>
      <c r="L141" s="45">
        <f>IF(RES_hhdet_in_tes!L141=0,"",RES_hhdet_in_tes!L141/RES_hhdet_in_fec!L141)</f>
        <v>0.79635707720971993</v>
      </c>
      <c r="M141" s="45">
        <f>IF(RES_hhdet_in_tes!M141=0,"",RES_hhdet_in_tes!M141/RES_hhdet_in_fec!M141)</f>
        <v>0.79891265511632947</v>
      </c>
      <c r="N141" s="45">
        <f>IF(RES_hhdet_in_tes!N141=0,"",RES_hhdet_in_tes!N141/RES_hhdet_in_fec!N141)</f>
        <v>0.80230003780940773</v>
      </c>
      <c r="O141" s="45">
        <f>IF(RES_hhdet_in_tes!O141=0,"",RES_hhdet_in_tes!O141/RES_hhdet_in_fec!O141)</f>
        <v>0.80689511528002955</v>
      </c>
      <c r="P141" s="45">
        <f>IF(RES_hhdet_in_tes!P141=0,"",RES_hhdet_in_tes!P141/RES_hhdet_in_fec!P141)</f>
        <v>0.8128953083441246</v>
      </c>
      <c r="Q141" s="45">
        <f>IF(RES_hhdet_in_tes!Q141=0,"",RES_hhdet_in_tes!Q141/RES_hhdet_in_fec!Q141)</f>
        <v>0.82062875778054967</v>
      </c>
      <c r="R141" s="45">
        <f>IF(RES_hhdet_in_tes!R141=0,"",RES_hhdet_in_tes!R141/RES_hhdet_in_fec!R141)</f>
        <v>0.83114892328105205</v>
      </c>
      <c r="S141" s="45">
        <f>IF(RES_hhdet_in_tes!S141=0,"",RES_hhdet_in_tes!S141/RES_hhdet_in_fec!S141)</f>
        <v>0.8442790737944017</v>
      </c>
      <c r="T141" s="45">
        <f>IF(RES_hhdet_in_tes!T141=0,"",RES_hhdet_in_tes!T141/RES_hhdet_in_fec!T141)</f>
        <v>0.85839611508145375</v>
      </c>
      <c r="U141" s="45">
        <f>IF(RES_hhdet_in_tes!U141=0,"",RES_hhdet_in_tes!U141/RES_hhdet_in_fec!U141)</f>
        <v>0.87187695290310285</v>
      </c>
      <c r="V141" s="45">
        <f>IF(RES_hhdet_in_tes!V141=0,"",RES_hhdet_in_tes!V141/RES_hhdet_in_fec!V141)</f>
        <v>0.88309849302022625</v>
      </c>
      <c r="W141" s="45">
        <f>IF(RES_hhdet_in_tes!W141=0,"",RES_hhdet_in_tes!W141/RES_hhdet_in_fec!W141)</f>
        <v>0.89149059477420012</v>
      </c>
      <c r="DA141" s="60" t="s">
        <v>3719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1.2527863138259465</v>
      </c>
      <c r="D143" s="119">
        <f>IF(RES_hhdet_in_tes!D143=0,"",RES_hhdet_in_tes!D143/RES_hhdet_in_fec!D143)</f>
        <v>1.3424866272920497</v>
      </c>
      <c r="E143" s="119">
        <f>IF(RES_hhdet_in_tes!E143=0,"",RES_hhdet_in_tes!E143/RES_hhdet_in_fec!E143)</f>
        <v>1.4335267711772237</v>
      </c>
      <c r="F143" s="119">
        <f>IF(RES_hhdet_in_tes!F143=0,"",RES_hhdet_in_tes!F143/RES_hhdet_in_fec!F143)</f>
        <v>1.518558238045415</v>
      </c>
      <c r="G143" s="119">
        <f>IF(RES_hhdet_in_tes!G143=0,"",RES_hhdet_in_tes!G143/RES_hhdet_in_fec!G143)</f>
        <v>1.6145315526585631</v>
      </c>
      <c r="H143" s="119">
        <f>IF(RES_hhdet_in_tes!H143=0,"",RES_hhdet_in_tes!H143/RES_hhdet_in_fec!H143)</f>
        <v>1.6960386275898691</v>
      </c>
      <c r="I143" s="119">
        <f>IF(RES_hhdet_in_tes!I143=0,"",RES_hhdet_in_tes!I143/RES_hhdet_in_fec!I143)</f>
        <v>1.7902633782815547</v>
      </c>
      <c r="J143" s="119">
        <f>IF(RES_hhdet_in_tes!J143=0,"",RES_hhdet_in_tes!J143/RES_hhdet_in_fec!J143)</f>
        <v>1.8862644441492136</v>
      </c>
      <c r="K143" s="119">
        <f>IF(RES_hhdet_in_tes!K143=0,"",RES_hhdet_in_tes!K143/RES_hhdet_in_fec!K143)</f>
        <v>1.9634208774205526</v>
      </c>
      <c r="L143" s="119">
        <f>IF(RES_hhdet_in_tes!L143=0,"",RES_hhdet_in_tes!L143/RES_hhdet_in_fec!L143)</f>
        <v>2.1122110398521943</v>
      </c>
      <c r="M143" s="119">
        <f>IF(RES_hhdet_in_tes!M143=0,"",RES_hhdet_in_tes!M143/RES_hhdet_in_fec!M143)</f>
        <v>2.1744687918835415</v>
      </c>
      <c r="N143" s="119">
        <f>IF(RES_hhdet_in_tes!N143=0,"",RES_hhdet_in_tes!N143/RES_hhdet_in_fec!N143)</f>
        <v>2.2808332939891356</v>
      </c>
      <c r="O143" s="119">
        <f>IF(RES_hhdet_in_tes!O143=0,"",RES_hhdet_in_tes!O143/RES_hhdet_in_fec!O143)</f>
        <v>2.3380955914871238</v>
      </c>
      <c r="P143" s="119">
        <f>IF(RES_hhdet_in_tes!P143=0,"",RES_hhdet_in_tes!P143/RES_hhdet_in_fec!P143)</f>
        <v>2.4100956822214492</v>
      </c>
      <c r="Q143" s="119">
        <f>IF(RES_hhdet_in_tes!Q143=0,"",RES_hhdet_in_tes!Q143/RES_hhdet_in_fec!Q143)</f>
        <v>2.4209940766147642</v>
      </c>
      <c r="R143" s="119">
        <f>IF(RES_hhdet_in_tes!R143=0,"",RES_hhdet_in_tes!R143/RES_hhdet_in_fec!R143)</f>
        <v>2.4464085614918325</v>
      </c>
      <c r="S143" s="119">
        <f>IF(RES_hhdet_in_tes!S143=0,"",RES_hhdet_in_tes!S143/RES_hhdet_in_fec!S143)</f>
        <v>2.4654302720590455</v>
      </c>
      <c r="T143" s="119">
        <f>IF(RES_hhdet_in_tes!T143=0,"",RES_hhdet_in_tes!T143/RES_hhdet_in_fec!T143)</f>
        <v>2.4116343390606021</v>
      </c>
      <c r="U143" s="119">
        <f>IF(RES_hhdet_in_tes!U143=0,"",RES_hhdet_in_tes!U143/RES_hhdet_in_fec!U143)</f>
        <v>2.3806045760646621</v>
      </c>
      <c r="V143" s="119">
        <f>IF(RES_hhdet_in_tes!V143=0,"",RES_hhdet_in_tes!V143/RES_hhdet_in_fec!V143)</f>
        <v>2.4235797827425527</v>
      </c>
      <c r="W143" s="119">
        <f>IF(RES_hhdet_in_tes!W143=0,"",RES_hhdet_in_tes!W143/RES_hhdet_in_fec!W143)</f>
        <v>2.33478487138047</v>
      </c>
      <c r="DA143" s="129" t="s">
        <v>3720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1.3506374730108162</v>
      </c>
      <c r="D144" s="124">
        <f>IF(RES_hhdet_in_tes!D144=0,"",RES_hhdet_in_tes!D144/RES_hhdet_in_fec!D144)</f>
        <v>1.4623968044069247</v>
      </c>
      <c r="E144" s="124">
        <f>IF(RES_hhdet_in_tes!E144=0,"",RES_hhdet_in_tes!E144/RES_hhdet_in_fec!E144)</f>
        <v>1.5773569416812703</v>
      </c>
      <c r="F144" s="124">
        <f>IF(RES_hhdet_in_tes!F144=0,"",RES_hhdet_in_tes!F144/RES_hhdet_in_fec!F144)</f>
        <v>1.6950400131111412</v>
      </c>
      <c r="G144" s="124">
        <f>IF(RES_hhdet_in_tes!G144=0,"",RES_hhdet_in_tes!G144/RES_hhdet_in_fec!G144)</f>
        <v>1.8158430292339289</v>
      </c>
      <c r="H144" s="124">
        <f>IF(RES_hhdet_in_tes!H144=0,"",RES_hhdet_in_tes!H144/RES_hhdet_in_fec!H144)</f>
        <v>1.9396910781734626</v>
      </c>
      <c r="I144" s="124">
        <f>IF(RES_hhdet_in_tes!I144=0,"",RES_hhdet_in_tes!I144/RES_hhdet_in_fec!I144)</f>
        <v>2.0666545656980868</v>
      </c>
      <c r="J144" s="124">
        <f>IF(RES_hhdet_in_tes!J144=0,"",RES_hhdet_in_tes!J144/RES_hhdet_in_fec!J144)</f>
        <v>2.1970829842692607</v>
      </c>
      <c r="K144" s="124">
        <f>IF(RES_hhdet_in_tes!K144=0,"",RES_hhdet_in_tes!K144/RES_hhdet_in_fec!K144)</f>
        <v>2.3312349850598943</v>
      </c>
      <c r="L144" s="124">
        <f>IF(RES_hhdet_in_tes!L144=0,"",RES_hhdet_in_tes!L144/RES_hhdet_in_fec!L144)</f>
        <v>2.4691100158974453</v>
      </c>
      <c r="M144" s="124">
        <f>IF(RES_hhdet_in_tes!M144=0,"",RES_hhdet_in_tes!M144/RES_hhdet_in_fec!M144)</f>
        <v>2.6207144751671088</v>
      </c>
      <c r="N144" s="124">
        <f>IF(RES_hhdet_in_tes!N144=0,"",RES_hhdet_in_tes!N144/RES_hhdet_in_fec!N144)</f>
        <v>2.7885903042567763</v>
      </c>
      <c r="O144" s="124">
        <f>IF(RES_hhdet_in_tes!O144=0,"",RES_hhdet_in_tes!O144/RES_hhdet_in_fec!O144)</f>
        <v>2.9710411821700307</v>
      </c>
      <c r="P144" s="124">
        <f>IF(RES_hhdet_in_tes!P144=0,"",RES_hhdet_in_tes!P144/RES_hhdet_in_fec!P144)</f>
        <v>3.1541762532263018</v>
      </c>
      <c r="Q144" s="124">
        <f>IF(RES_hhdet_in_tes!Q144=0,"",RES_hhdet_in_tes!Q144/RES_hhdet_in_fec!Q144)</f>
        <v>3.3042989054041429</v>
      </c>
      <c r="R144" s="124">
        <f>IF(RES_hhdet_in_tes!R144=0,"",RES_hhdet_in_tes!R144/RES_hhdet_in_fec!R144)</f>
        <v>3.3616112022139784</v>
      </c>
      <c r="S144" s="124">
        <f>IF(RES_hhdet_in_tes!S144=0,"",RES_hhdet_in_tes!S144/RES_hhdet_in_fec!S144)</f>
        <v>3.3978876366579875</v>
      </c>
      <c r="T144" s="124">
        <f>IF(RES_hhdet_in_tes!T144=0,"",RES_hhdet_in_tes!T144/RES_hhdet_in_fec!T144)</f>
        <v>3.4211541070391256</v>
      </c>
      <c r="U144" s="124">
        <f>IF(RES_hhdet_in_tes!U144=0,"",RES_hhdet_in_tes!U144/RES_hhdet_in_fec!U144)</f>
        <v>3.4396710263269363</v>
      </c>
      <c r="V144" s="124">
        <f>IF(RES_hhdet_in_tes!V144=0,"",RES_hhdet_in_tes!V144/RES_hhdet_in_fec!V144)</f>
        <v>3.4620232789688963</v>
      </c>
      <c r="W144" s="124">
        <f>IF(RES_hhdet_in_tes!W144=0,"",RES_hhdet_in_tes!W144/RES_hhdet_in_fec!W144)</f>
        <v>3.4875764751388725</v>
      </c>
      <c r="DA144" s="130" t="s">
        <v>3721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1.3506374730108162</v>
      </c>
      <c r="D145" s="111">
        <f>IF(RES_hhdet_in_tes!D145=0,"",RES_hhdet_in_tes!D145/RES_hhdet_in_fec!D145)</f>
        <v>1.4623968044069247</v>
      </c>
      <c r="E145" s="111">
        <f>IF(RES_hhdet_in_tes!E145=0,"",RES_hhdet_in_tes!E145/RES_hhdet_in_fec!E145)</f>
        <v>1.5773569416812703</v>
      </c>
      <c r="F145" s="111">
        <f>IF(RES_hhdet_in_tes!F145=0,"",RES_hhdet_in_tes!F145/RES_hhdet_in_fec!F145)</f>
        <v>1.6950400131111412</v>
      </c>
      <c r="G145" s="111">
        <f>IF(RES_hhdet_in_tes!G145=0,"",RES_hhdet_in_tes!G145/RES_hhdet_in_fec!G145)</f>
        <v>1.8158430292339289</v>
      </c>
      <c r="H145" s="111">
        <f>IF(RES_hhdet_in_tes!H145=0,"",RES_hhdet_in_tes!H145/RES_hhdet_in_fec!H145)</f>
        <v>1.9396910781734626</v>
      </c>
      <c r="I145" s="111">
        <f>IF(RES_hhdet_in_tes!I145=0,"",RES_hhdet_in_tes!I145/RES_hhdet_in_fec!I145)</f>
        <v>2.0666545656980868</v>
      </c>
      <c r="J145" s="111">
        <f>IF(RES_hhdet_in_tes!J145=0,"",RES_hhdet_in_tes!J145/RES_hhdet_in_fec!J145)</f>
        <v>2.1970829842692607</v>
      </c>
      <c r="K145" s="111">
        <f>IF(RES_hhdet_in_tes!K145=0,"",RES_hhdet_in_tes!K145/RES_hhdet_in_fec!K145)</f>
        <v>2.3312349850598943</v>
      </c>
      <c r="L145" s="111">
        <f>IF(RES_hhdet_in_tes!L145=0,"",RES_hhdet_in_tes!L145/RES_hhdet_in_fec!L145)</f>
        <v>2.4691100158974453</v>
      </c>
      <c r="M145" s="111">
        <f>IF(RES_hhdet_in_tes!M145=0,"",RES_hhdet_in_tes!M145/RES_hhdet_in_fec!M145)</f>
        <v>2.6207144751671088</v>
      </c>
      <c r="N145" s="111">
        <f>IF(RES_hhdet_in_tes!N145=0,"",RES_hhdet_in_tes!N145/RES_hhdet_in_fec!N145)</f>
        <v>2.7885903042567763</v>
      </c>
      <c r="O145" s="111">
        <f>IF(RES_hhdet_in_tes!O145=0,"",RES_hhdet_in_tes!O145/RES_hhdet_in_fec!O145)</f>
        <v>2.9710411821700307</v>
      </c>
      <c r="P145" s="111">
        <f>IF(RES_hhdet_in_tes!P145=0,"",RES_hhdet_in_tes!P145/RES_hhdet_in_fec!P145)</f>
        <v>3.1541762532263018</v>
      </c>
      <c r="Q145" s="111">
        <f>IF(RES_hhdet_in_tes!Q145=0,"",RES_hhdet_in_tes!Q145/RES_hhdet_in_fec!Q145)</f>
        <v>3.3042989054041429</v>
      </c>
      <c r="R145" s="111">
        <f>IF(RES_hhdet_in_tes!R145=0,"",RES_hhdet_in_tes!R145/RES_hhdet_in_fec!R145)</f>
        <v>3.3616112022139784</v>
      </c>
      <c r="S145" s="111">
        <f>IF(RES_hhdet_in_tes!S145=0,"",RES_hhdet_in_tes!S145/RES_hhdet_in_fec!S145)</f>
        <v>3.3978876366579875</v>
      </c>
      <c r="T145" s="111">
        <f>IF(RES_hhdet_in_tes!T145=0,"",RES_hhdet_in_tes!T145/RES_hhdet_in_fec!T145)</f>
        <v>3.4211541070391256</v>
      </c>
      <c r="U145" s="111">
        <f>IF(RES_hhdet_in_tes!U145=0,"",RES_hhdet_in_tes!U145/RES_hhdet_in_fec!U145)</f>
        <v>3.4396710263269363</v>
      </c>
      <c r="V145" s="111">
        <f>IF(RES_hhdet_in_tes!V145=0,"",RES_hhdet_in_tes!V145/RES_hhdet_in_fec!V145)</f>
        <v>3.4620232789688963</v>
      </c>
      <c r="W145" s="111">
        <f>IF(RES_hhdet_in_tes!W145=0,"",RES_hhdet_in_tes!W145/RES_hhdet_in_fec!W145)</f>
        <v>3.4875764751388725</v>
      </c>
      <c r="DA145" s="63" t="s">
        <v>3722</v>
      </c>
    </row>
    <row r="146" spans="1:105" ht="12.95" customHeight="1" x14ac:dyDescent="0.25">
      <c r="A146" s="121" t="s">
        <v>92</v>
      </c>
      <c r="B146" s="124"/>
      <c r="C146" s="124">
        <f>IF(RES_hhdet_in_tes!C146=0,"",RES_hhdet_in_tes!C146/RES_hhdet_in_fec!C146)</f>
        <v>2.5196060960540163</v>
      </c>
      <c r="D146" s="124">
        <f>IF(RES_hhdet_in_tes!D146=0,"",RES_hhdet_in_tes!D146/RES_hhdet_in_fec!D146)</f>
        <v>2.6087026983336736</v>
      </c>
      <c r="E146" s="124">
        <f>IF(RES_hhdet_in_tes!E146=0,"",RES_hhdet_in_tes!E146/RES_hhdet_in_fec!E146)</f>
        <v>2.6987400380432103</v>
      </c>
      <c r="F146" s="124">
        <f>IF(RES_hhdet_in_tes!F146=0,"",RES_hhdet_in_tes!F146/RES_hhdet_in_fec!F146)</f>
        <v>2.7888740752694674</v>
      </c>
      <c r="G146" s="124">
        <f>IF(RES_hhdet_in_tes!G146=0,"",RES_hhdet_in_tes!G146/RES_hhdet_in_fec!G146)</f>
        <v>2.8798646089045832</v>
      </c>
      <c r="H146" s="124">
        <f>IF(RES_hhdet_in_tes!H146=0,"",RES_hhdet_in_tes!H146/RES_hhdet_in_fec!H146)</f>
        <v>2.9716137114818699</v>
      </c>
      <c r="I146" s="124">
        <f>IF(RES_hhdet_in_tes!I146=0,"",RES_hhdet_in_tes!I146/RES_hhdet_in_fec!I146)</f>
        <v>3.0643034651269963</v>
      </c>
      <c r="J146" s="124">
        <f>IF(RES_hhdet_in_tes!J146=0,"",RES_hhdet_in_tes!J146/RES_hhdet_in_fec!J146)</f>
        <v>3.1586912491195345</v>
      </c>
      <c r="K146" s="124">
        <f>IF(RES_hhdet_in_tes!K146=0,"",RES_hhdet_in_tes!K146/RES_hhdet_in_fec!K146)</f>
        <v>3.2554138841317619</v>
      </c>
      <c r="L146" s="124">
        <f>IF(RES_hhdet_in_tes!L146=0,"",RES_hhdet_in_tes!L146/RES_hhdet_in_fec!L146)</f>
        <v>3.3546288203459165</v>
      </c>
      <c r="M146" s="124">
        <f>IF(RES_hhdet_in_tes!M146=0,"",RES_hhdet_in_tes!M146/RES_hhdet_in_fec!M146)</f>
        <v>3.4731317127477754</v>
      </c>
      <c r="N146" s="124">
        <f>IF(RES_hhdet_in_tes!N146=0,"",RES_hhdet_in_tes!N146/RES_hhdet_in_fec!N146)</f>
        <v>3.6164191081035035</v>
      </c>
      <c r="O146" s="124">
        <f>IF(RES_hhdet_in_tes!O146=0,"",RES_hhdet_in_tes!O146/RES_hhdet_in_fec!O146)</f>
        <v>3.7875297602619904</v>
      </c>
      <c r="P146" s="124">
        <f>IF(RES_hhdet_in_tes!P146=0,"",RES_hhdet_in_tes!P146/RES_hhdet_in_fec!P146)</f>
        <v>3.9730955779865567</v>
      </c>
      <c r="Q146" s="124">
        <f>IF(RES_hhdet_in_tes!Q146=0,"",RES_hhdet_in_tes!Q146/RES_hhdet_in_fec!Q146)</f>
        <v>4.1325677958920464</v>
      </c>
      <c r="R146" s="124">
        <f>IF(RES_hhdet_in_tes!R146=0,"",RES_hhdet_in_tes!R146/RES_hhdet_in_fec!R146)</f>
        <v>4.2326140020949792</v>
      </c>
      <c r="S146" s="124">
        <f>IF(RES_hhdet_in_tes!S146=0,"",RES_hhdet_in_tes!S146/RES_hhdet_in_fec!S146)</f>
        <v>4.3122458700235251</v>
      </c>
      <c r="T146" s="124">
        <f>IF(RES_hhdet_in_tes!T146=0,"",RES_hhdet_in_tes!T146/RES_hhdet_in_fec!T146)</f>
        <v>4.3787813270360196</v>
      </c>
      <c r="U146" s="124">
        <f>IF(RES_hhdet_in_tes!U146=0,"",RES_hhdet_in_tes!U146/RES_hhdet_in_fec!U146)</f>
        <v>4.4393533247249124</v>
      </c>
      <c r="V146" s="124">
        <f>IF(RES_hhdet_in_tes!V146=0,"",RES_hhdet_in_tes!V146/RES_hhdet_in_fec!V146)</f>
        <v>4.5011131024946396</v>
      </c>
      <c r="W146" s="124">
        <f>IF(RES_hhdet_in_tes!W146=0,"",RES_hhdet_in_tes!W146/RES_hhdet_in_fec!W146)</f>
        <v>4.5615767876266009</v>
      </c>
      <c r="DA146" s="130" t="s">
        <v>3723</v>
      </c>
    </row>
    <row r="147" spans="1:105" ht="12" customHeight="1" x14ac:dyDescent="0.25">
      <c r="A147" s="97" t="s">
        <v>53</v>
      </c>
      <c r="B147" s="111"/>
      <c r="C147" s="111">
        <f>IF(RES_hhdet_in_tes!C147=0,"",RES_hhdet_in_tes!C147/RES_hhdet_in_fec!C147)</f>
        <v>2.5196060960540163</v>
      </c>
      <c r="D147" s="111">
        <f>IF(RES_hhdet_in_tes!D147=0,"",RES_hhdet_in_tes!D147/RES_hhdet_in_fec!D147)</f>
        <v>2.6087026983336736</v>
      </c>
      <c r="E147" s="111">
        <f>IF(RES_hhdet_in_tes!E147=0,"",RES_hhdet_in_tes!E147/RES_hhdet_in_fec!E147)</f>
        <v>2.6987400380432103</v>
      </c>
      <c r="F147" s="111">
        <f>IF(RES_hhdet_in_tes!F147=0,"",RES_hhdet_in_tes!F147/RES_hhdet_in_fec!F147)</f>
        <v>2.7888740752694674</v>
      </c>
      <c r="G147" s="111">
        <f>IF(RES_hhdet_in_tes!G147=0,"",RES_hhdet_in_tes!G147/RES_hhdet_in_fec!G147)</f>
        <v>2.8798646089045832</v>
      </c>
      <c r="H147" s="111">
        <f>IF(RES_hhdet_in_tes!H147=0,"",RES_hhdet_in_tes!H147/RES_hhdet_in_fec!H147)</f>
        <v>2.9716137114818699</v>
      </c>
      <c r="I147" s="111">
        <f>IF(RES_hhdet_in_tes!I147=0,"",RES_hhdet_in_tes!I147/RES_hhdet_in_fec!I147)</f>
        <v>3.0643034651269963</v>
      </c>
      <c r="J147" s="111">
        <f>IF(RES_hhdet_in_tes!J147=0,"",RES_hhdet_in_tes!J147/RES_hhdet_in_fec!J147)</f>
        <v>3.1586912491195345</v>
      </c>
      <c r="K147" s="111">
        <f>IF(RES_hhdet_in_tes!K147=0,"",RES_hhdet_in_tes!K147/RES_hhdet_in_fec!K147)</f>
        <v>3.2554138841317619</v>
      </c>
      <c r="L147" s="111">
        <f>IF(RES_hhdet_in_tes!L147=0,"",RES_hhdet_in_tes!L147/RES_hhdet_in_fec!L147)</f>
        <v>3.3546288203459165</v>
      </c>
      <c r="M147" s="111">
        <f>IF(RES_hhdet_in_tes!M147=0,"",RES_hhdet_in_tes!M147/RES_hhdet_in_fec!M147)</f>
        <v>3.4731317127477754</v>
      </c>
      <c r="N147" s="111">
        <f>IF(RES_hhdet_in_tes!N147=0,"",RES_hhdet_in_tes!N147/RES_hhdet_in_fec!N147)</f>
        <v>3.6164191081035035</v>
      </c>
      <c r="O147" s="111">
        <f>IF(RES_hhdet_in_tes!O147=0,"",RES_hhdet_in_tes!O147/RES_hhdet_in_fec!O147)</f>
        <v>3.7875297602619904</v>
      </c>
      <c r="P147" s="111">
        <f>IF(RES_hhdet_in_tes!P147=0,"",RES_hhdet_in_tes!P147/RES_hhdet_in_fec!P147)</f>
        <v>3.9730955779865567</v>
      </c>
      <c r="Q147" s="111">
        <f>IF(RES_hhdet_in_tes!Q147=0,"",RES_hhdet_in_tes!Q147/RES_hhdet_in_fec!Q147)</f>
        <v>4.1325677958920464</v>
      </c>
      <c r="R147" s="111">
        <f>IF(RES_hhdet_in_tes!R147=0,"",RES_hhdet_in_tes!R147/RES_hhdet_in_fec!R147)</f>
        <v>4.2326140020949792</v>
      </c>
      <c r="S147" s="111">
        <f>IF(RES_hhdet_in_tes!S147=0,"",RES_hhdet_in_tes!S147/RES_hhdet_in_fec!S147)</f>
        <v>4.3122458700235251</v>
      </c>
      <c r="T147" s="111">
        <f>IF(RES_hhdet_in_tes!T147=0,"",RES_hhdet_in_tes!T147/RES_hhdet_in_fec!T147)</f>
        <v>4.3787813270360196</v>
      </c>
      <c r="U147" s="111">
        <f>IF(RES_hhdet_in_tes!U147=0,"",RES_hhdet_in_tes!U147/RES_hhdet_in_fec!U147)</f>
        <v>4.4393533247249124</v>
      </c>
      <c r="V147" s="111">
        <f>IF(RES_hhdet_in_tes!V147=0,"",RES_hhdet_in_tes!V147/RES_hhdet_in_fec!V147)</f>
        <v>4.5011131024946396</v>
      </c>
      <c r="W147" s="111">
        <f>IF(RES_hhdet_in_tes!W147=0,"",RES_hhdet_in_tes!W147/RES_hhdet_in_fec!W147)</f>
        <v>4.5615767876266009</v>
      </c>
      <c r="DA147" s="63" t="s">
        <v>3724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0.64162168286805099</v>
      </c>
      <c r="D148" s="124">
        <f>IF(RES_hhdet_in_tes!D148=0,"",RES_hhdet_in_tes!D148/RES_hhdet_in_fec!D148)</f>
        <v>0.64619040256356231</v>
      </c>
      <c r="E148" s="124">
        <f>IF(RES_hhdet_in_tes!E148=0,"",RES_hhdet_in_tes!E148/RES_hhdet_in_fec!E148)</f>
        <v>0.64593252309315508</v>
      </c>
      <c r="F148" s="124">
        <f>IF(RES_hhdet_in_tes!F148=0,"",RES_hhdet_in_tes!F148/RES_hhdet_in_fec!F148)</f>
        <v>0.6472234656609458</v>
      </c>
      <c r="G148" s="124">
        <f>IF(RES_hhdet_in_tes!G148=0,"",RES_hhdet_in_tes!G148/RES_hhdet_in_fec!G148)</f>
        <v>0.65273191861673197</v>
      </c>
      <c r="H148" s="124">
        <f>IF(RES_hhdet_in_tes!H148=0,"",RES_hhdet_in_tes!H148/RES_hhdet_in_fec!H148)</f>
        <v>0.65396714059812688</v>
      </c>
      <c r="I148" s="124">
        <f>IF(RES_hhdet_in_tes!I148=0,"",RES_hhdet_in_tes!I148/RES_hhdet_in_fec!I148)</f>
        <v>0.68721092606838141</v>
      </c>
      <c r="J148" s="124">
        <f>IF(RES_hhdet_in_tes!J148=0,"",RES_hhdet_in_tes!J148/RES_hhdet_in_fec!J148)</f>
        <v>0.66768422002361649</v>
      </c>
      <c r="K148" s="124">
        <f>IF(RES_hhdet_in_tes!K148=0,"",RES_hhdet_in_tes!K148/RES_hhdet_in_fec!K148)</f>
        <v>0.6597777930089771</v>
      </c>
      <c r="L148" s="124">
        <f>IF(RES_hhdet_in_tes!L148=0,"",RES_hhdet_in_tes!L148/RES_hhdet_in_fec!L148)</f>
        <v>0.66864442930588774</v>
      </c>
      <c r="M148" s="124">
        <f>IF(RES_hhdet_in_tes!M148=0,"",RES_hhdet_in_tes!M148/RES_hhdet_in_fec!M148)</f>
        <v>0.67246923318218454</v>
      </c>
      <c r="N148" s="124">
        <f>IF(RES_hhdet_in_tes!N148=0,"",RES_hhdet_in_tes!N148/RES_hhdet_in_fec!N148)</f>
        <v>0.68352321011576056</v>
      </c>
      <c r="O148" s="124">
        <f>IF(RES_hhdet_in_tes!O148=0,"",RES_hhdet_in_tes!O148/RES_hhdet_in_fec!O148)</f>
        <v>0.6972311098783831</v>
      </c>
      <c r="P148" s="124">
        <f>IF(RES_hhdet_in_tes!P148=0,"",RES_hhdet_in_tes!P148/RES_hhdet_in_fec!P148)</f>
        <v>0.71882055977642068</v>
      </c>
      <c r="Q148" s="124">
        <f>IF(RES_hhdet_in_tes!Q148=0,"",RES_hhdet_in_tes!Q148/RES_hhdet_in_fec!Q148)</f>
        <v>0.73568732354757072</v>
      </c>
      <c r="R148" s="124">
        <f>IF(RES_hhdet_in_tes!R148=0,"",RES_hhdet_in_tes!R148/RES_hhdet_in_fec!R148)</f>
        <v>0.7437798785271047</v>
      </c>
      <c r="S148" s="124">
        <f>IF(RES_hhdet_in_tes!S148=0,"",RES_hhdet_in_tes!S148/RES_hhdet_in_fec!S148)</f>
        <v>0.75616334451431932</v>
      </c>
      <c r="T148" s="124">
        <f>IF(RES_hhdet_in_tes!T148=0,"",RES_hhdet_in_tes!T148/RES_hhdet_in_fec!T148)</f>
        <v>0.76824612800275305</v>
      </c>
      <c r="U148" s="124">
        <f>IF(RES_hhdet_in_tes!U148=0,"",RES_hhdet_in_tes!U148/RES_hhdet_in_fec!U148)</f>
        <v>0.78023362054221468</v>
      </c>
      <c r="V148" s="124">
        <f>IF(RES_hhdet_in_tes!V148=0,"",RES_hhdet_in_tes!V148/RES_hhdet_in_fec!V148)</f>
        <v>0.7913043318135583</v>
      </c>
      <c r="W148" s="124">
        <f>IF(RES_hhdet_in_tes!W148=0,"",RES_hhdet_in_tes!W148/RES_hhdet_in_fec!W148)</f>
        <v>0.79908405805125604</v>
      </c>
      <c r="DA148" s="130" t="s">
        <v>3725</v>
      </c>
    </row>
    <row r="149" spans="1:105" ht="12" customHeight="1" x14ac:dyDescent="0.25">
      <c r="A149" s="97" t="s">
        <v>124</v>
      </c>
      <c r="B149" s="111"/>
      <c r="C149" s="111" t="str">
        <f>IF(RES_hhdet_in_tes!C149=0,"",RES_hhdet_in_tes!C149/RES_hhdet_in_fec!C149)</f>
        <v/>
      </c>
      <c r="D149" s="111">
        <f>IF(RES_hhdet_in_tes!D149=0,"",RES_hhdet_in_tes!D149/RES_hhdet_in_fec!D149)</f>
        <v>0.71009181788443121</v>
      </c>
      <c r="E149" s="111">
        <f>IF(RES_hhdet_in_tes!E149=0,"",RES_hhdet_in_tes!E149/RES_hhdet_in_fec!E149)</f>
        <v>0.71199848794309673</v>
      </c>
      <c r="F149" s="111">
        <f>IF(RES_hhdet_in_tes!F149=0,"",RES_hhdet_in_tes!F149/RES_hhdet_in_fec!F149)</f>
        <v>0.71394208625234201</v>
      </c>
      <c r="G149" s="111">
        <f>IF(RES_hhdet_in_tes!G149=0,"",RES_hhdet_in_tes!G149/RES_hhdet_in_fec!G149)</f>
        <v>0.71613508203738396</v>
      </c>
      <c r="H149" s="111">
        <f>IF(RES_hhdet_in_tes!H149=0,"",RES_hhdet_in_tes!H149/RES_hhdet_in_fec!H149)</f>
        <v>0.71855147176994083</v>
      </c>
      <c r="I149" s="111">
        <f>IF(RES_hhdet_in_tes!I149=0,"",RES_hhdet_in_tes!I149/RES_hhdet_in_fec!I149)</f>
        <v>0.72124360787331443</v>
      </c>
      <c r="J149" s="111">
        <f>IF(RES_hhdet_in_tes!J149=0,"",RES_hhdet_in_tes!J149/RES_hhdet_in_fec!J149)</f>
        <v>0.7244259597470295</v>
      </c>
      <c r="K149" s="111">
        <f>IF(RES_hhdet_in_tes!K149=0,"",RES_hhdet_in_tes!K149/RES_hhdet_in_fec!K149)</f>
        <v>0.72828088279284364</v>
      </c>
      <c r="L149" s="111">
        <f>IF(RES_hhdet_in_tes!L149=0,"",RES_hhdet_in_tes!L149/RES_hhdet_in_fec!L149)</f>
        <v>0.73285716455691963</v>
      </c>
      <c r="M149" s="111">
        <f>IF(RES_hhdet_in_tes!M149=0,"",RES_hhdet_in_tes!M149/RES_hhdet_in_fec!M149)</f>
        <v>0.74248215733232281</v>
      </c>
      <c r="N149" s="111">
        <f>IF(RES_hhdet_in_tes!N149=0,"",RES_hhdet_in_tes!N149/RES_hhdet_in_fec!N149)</f>
        <v>0.7585293597623719</v>
      </c>
      <c r="O149" s="111">
        <f>IF(RES_hhdet_in_tes!O149=0,"",RES_hhdet_in_tes!O149/RES_hhdet_in_fec!O149)</f>
        <v>0.78214533190825886</v>
      </c>
      <c r="P149" s="111">
        <f>IF(RES_hhdet_in_tes!P149=0,"",RES_hhdet_in_tes!P149/RES_hhdet_in_fec!P149)</f>
        <v>0.81092032651002555</v>
      </c>
      <c r="Q149" s="111">
        <f>IF(RES_hhdet_in_tes!Q149=0,"",RES_hhdet_in_tes!Q149/RES_hhdet_in_fec!Q149)</f>
        <v>0.83704663921511024</v>
      </c>
      <c r="R149" s="111">
        <f>IF(RES_hhdet_in_tes!R149=0,"",RES_hhdet_in_tes!R149/RES_hhdet_in_fec!R149)</f>
        <v>0.85467870415725766</v>
      </c>
      <c r="S149" s="111">
        <f>IF(RES_hhdet_in_tes!S149=0,"",RES_hhdet_in_tes!S149/RES_hhdet_in_fec!S149)</f>
        <v>0.87166960310152808</v>
      </c>
      <c r="T149" s="111">
        <f>IF(RES_hhdet_in_tes!T149=0,"",RES_hhdet_in_tes!T149/RES_hhdet_in_fec!T149)</f>
        <v>0.88705758705104176</v>
      </c>
      <c r="U149" s="111">
        <f>IF(RES_hhdet_in_tes!U149=0,"",RES_hhdet_in_tes!U149/RES_hhdet_in_fec!U149)</f>
        <v>0.89988090700897283</v>
      </c>
      <c r="V149" s="111">
        <f>IF(RES_hhdet_in_tes!V149=0,"",RES_hhdet_in_tes!V149/RES_hhdet_in_fec!V149)</f>
        <v>0.90917781397847297</v>
      </c>
      <c r="W149" s="111">
        <f>IF(RES_hhdet_in_tes!W149=0,"",RES_hhdet_in_tes!W149/RES_hhdet_in_fec!W149)</f>
        <v>0.91355096860986451</v>
      </c>
      <c r="DA149" s="63" t="s">
        <v>3726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>
        <f>IF(RES_hhdet_in_tes!E150=0,"",RES_hhdet_in_tes!E150/RES_hhdet_in_fec!E150)</f>
        <v>0.79012621217403611</v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 t="str">
        <f>IF(RES_hhdet_in_tes!H150=0,"",RES_hhdet_in_tes!H150/RES_hhdet_in_fec!H150)</f>
        <v/>
      </c>
      <c r="I150" s="111">
        <f>IF(RES_hhdet_in_tes!I150=0,"",RES_hhdet_in_tes!I150/RES_hhdet_in_fec!I150)</f>
        <v>0.80766034316204616</v>
      </c>
      <c r="J150" s="111">
        <f>IF(RES_hhdet_in_tes!J150=0,"",RES_hhdet_in_tes!J150/RES_hhdet_in_fec!J150)</f>
        <v>0.81156617447415602</v>
      </c>
      <c r="K150" s="111" t="str">
        <f>IF(RES_hhdet_in_tes!K150=0,"",RES_hhdet_in_tes!K150/RES_hhdet_in_fec!K150)</f>
        <v/>
      </c>
      <c r="L150" s="111" t="str">
        <f>IF(RES_hhdet_in_tes!L150=0,"",RES_hhdet_in_tes!L150/RES_hhdet_in_fec!L150)</f>
        <v/>
      </c>
      <c r="M150" s="111" t="str">
        <f>IF(RES_hhdet_in_tes!M150=0,"",RES_hhdet_in_tes!M150/RES_hhdet_in_fec!M150)</f>
        <v/>
      </c>
      <c r="N150" s="111" t="str">
        <f>IF(RES_hhdet_in_tes!N150=0,"",RES_hhdet_in_tes!N150/RES_hhdet_in_fec!N150)</f>
        <v/>
      </c>
      <c r="O150" s="111" t="str">
        <f>IF(RES_hhdet_in_tes!O150=0,"",RES_hhdet_in_tes!O150/RES_hhdet_in_fec!O150)</f>
        <v/>
      </c>
      <c r="P150" s="111">
        <f>IF(RES_hhdet_in_tes!P150=0,"",RES_hhdet_in_tes!P150/RES_hhdet_in_fec!P150)</f>
        <v>0.87403730637048516</v>
      </c>
      <c r="Q150" s="111" t="str">
        <f>IF(RES_hhdet_in_tes!Q150=0,"",RES_hhdet_in_tes!Q150/RES_hhdet_in_fec!Q150)</f>
        <v/>
      </c>
      <c r="R150" s="111" t="str">
        <f>IF(RES_hhdet_in_tes!R150=0,"",RES_hhdet_in_tes!R150/RES_hhdet_in_fec!R150)</f>
        <v/>
      </c>
      <c r="S150" s="111" t="str">
        <f>IF(RES_hhdet_in_tes!S150=0,"",RES_hhdet_in_tes!S150/RES_hhdet_in_fec!S150)</f>
        <v/>
      </c>
      <c r="T150" s="111">
        <f>IF(RES_hhdet_in_tes!T150=0,"",RES_hhdet_in_tes!T150/RES_hhdet_in_fec!T150)</f>
        <v>0.91981067773499847</v>
      </c>
      <c r="U150" s="111" t="str">
        <f>IF(RES_hhdet_in_tes!U150=0,"",RES_hhdet_in_tes!U150/RES_hhdet_in_fec!U150)</f>
        <v/>
      </c>
      <c r="V150" s="111">
        <f>IF(RES_hhdet_in_tes!V150=0,"",RES_hhdet_in_tes!V150/RES_hhdet_in_fec!V150)</f>
        <v>0.93589167001266993</v>
      </c>
      <c r="W150" s="111">
        <f>IF(RES_hhdet_in_tes!W150=0,"",RES_hhdet_in_tes!W150/RES_hhdet_in_fec!W150)</f>
        <v>0.93671484220302792</v>
      </c>
      <c r="DA150" s="63" t="s">
        <v>3727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>
        <f>IF(RES_hhdet_in_tes!E151=0,"",RES_hhdet_in_tes!E151/RES_hhdet_in_fec!E151)</f>
        <v>0.71199848794309673</v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 t="str">
        <f>IF(RES_hhdet_in_tes!H151=0,"",RES_hhdet_in_tes!H151/RES_hhdet_in_fec!H151)</f>
        <v/>
      </c>
      <c r="I151" s="112">
        <f>IF(RES_hhdet_in_tes!I151=0,"",RES_hhdet_in_tes!I151/RES_hhdet_in_fec!I151)</f>
        <v>0.72124360787331443</v>
      </c>
      <c r="J151" s="112">
        <f>IF(RES_hhdet_in_tes!J151=0,"",RES_hhdet_in_tes!J151/RES_hhdet_in_fec!J151)</f>
        <v>0.7244259597470295</v>
      </c>
      <c r="K151" s="112" t="str">
        <f>IF(RES_hhdet_in_tes!K151=0,"",RES_hhdet_in_tes!K151/RES_hhdet_in_fec!K151)</f>
        <v/>
      </c>
      <c r="L151" s="112" t="str">
        <f>IF(RES_hhdet_in_tes!L151=0,"",RES_hhdet_in_tes!L151/RES_hhdet_in_fec!L151)</f>
        <v/>
      </c>
      <c r="M151" s="112" t="str">
        <f>IF(RES_hhdet_in_tes!M151=0,"",RES_hhdet_in_tes!M151/RES_hhdet_in_fec!M151)</f>
        <v/>
      </c>
      <c r="N151" s="112" t="str">
        <f>IF(RES_hhdet_in_tes!N151=0,"",RES_hhdet_in_tes!N151/RES_hhdet_in_fec!N151)</f>
        <v/>
      </c>
      <c r="O151" s="112" t="str">
        <f>IF(RES_hhdet_in_tes!O151=0,"",RES_hhdet_in_tes!O151/RES_hhdet_in_fec!O151)</f>
        <v/>
      </c>
      <c r="P151" s="112">
        <f>IF(RES_hhdet_in_tes!P151=0,"",RES_hhdet_in_tes!P151/RES_hhdet_in_fec!P151)</f>
        <v>0.81092032651002566</v>
      </c>
      <c r="Q151" s="112" t="str">
        <f>IF(RES_hhdet_in_tes!Q151=0,"",RES_hhdet_in_tes!Q151/RES_hhdet_in_fec!Q151)</f>
        <v/>
      </c>
      <c r="R151" s="112" t="str">
        <f>IF(RES_hhdet_in_tes!R151=0,"",RES_hhdet_in_tes!R151/RES_hhdet_in_fec!R151)</f>
        <v/>
      </c>
      <c r="S151" s="112" t="str">
        <f>IF(RES_hhdet_in_tes!S151=0,"",RES_hhdet_in_tes!S151/RES_hhdet_in_fec!S151)</f>
        <v/>
      </c>
      <c r="T151" s="112">
        <f>IF(RES_hhdet_in_tes!T151=0,"",RES_hhdet_in_tes!T151/RES_hhdet_in_fec!T151)</f>
        <v>0.88705758705104176</v>
      </c>
      <c r="U151" s="112" t="str">
        <f>IF(RES_hhdet_in_tes!U151=0,"",RES_hhdet_in_tes!U151/RES_hhdet_in_fec!U151)</f>
        <v/>
      </c>
      <c r="V151" s="112">
        <f>IF(RES_hhdet_in_tes!V151=0,"",RES_hhdet_in_tes!V151/RES_hhdet_in_fec!V151)</f>
        <v>0.90917781397847297</v>
      </c>
      <c r="W151" s="112">
        <f>IF(RES_hhdet_in_tes!W151=0,"",RES_hhdet_in_tes!W151/RES_hhdet_in_fec!W151)</f>
        <v>0.9135509686098644</v>
      </c>
      <c r="DA151" s="131" t="s">
        <v>3728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>
        <f>IF(RES_hhdet_in_tes!E152=0,"",RES_hhdet_in_tes!E152/RES_hhdet_in_fec!E152)</f>
        <v>1</v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 t="str">
        <f>IF(RES_hhdet_in_tes!H152=0,"",RES_hhdet_in_tes!H152/RES_hhdet_in_fec!H152)</f>
        <v/>
      </c>
      <c r="I152" s="113">
        <f>IF(RES_hhdet_in_tes!I152=0,"",RES_hhdet_in_tes!I152/RES_hhdet_in_fec!I152)</f>
        <v>1</v>
      </c>
      <c r="J152" s="113">
        <f>IF(RES_hhdet_in_tes!J152=0,"",RES_hhdet_in_tes!J152/RES_hhdet_in_fec!J152)</f>
        <v>1</v>
      </c>
      <c r="K152" s="113" t="str">
        <f>IF(RES_hhdet_in_tes!K152=0,"",RES_hhdet_in_tes!K152/RES_hhdet_in_fec!K152)</f>
        <v/>
      </c>
      <c r="L152" s="113" t="str">
        <f>IF(RES_hhdet_in_tes!L152=0,"",RES_hhdet_in_tes!L152/RES_hhdet_in_fec!L152)</f>
        <v/>
      </c>
      <c r="M152" s="113" t="str">
        <f>IF(RES_hhdet_in_tes!M152=0,"",RES_hhdet_in_tes!M152/RES_hhdet_in_fec!M152)</f>
        <v/>
      </c>
      <c r="N152" s="113" t="str">
        <f>IF(RES_hhdet_in_tes!N152=0,"",RES_hhdet_in_tes!N152/RES_hhdet_in_fec!N152)</f>
        <v/>
      </c>
      <c r="O152" s="113" t="str">
        <f>IF(RES_hhdet_in_tes!O152=0,"",RES_hhdet_in_tes!O152/RES_hhdet_in_fec!O152)</f>
        <v/>
      </c>
      <c r="P152" s="113">
        <f>IF(RES_hhdet_in_tes!P152=0,"",RES_hhdet_in_tes!P152/RES_hhdet_in_fec!P152)</f>
        <v>1</v>
      </c>
      <c r="Q152" s="113" t="str">
        <f>IF(RES_hhdet_in_tes!Q152=0,"",RES_hhdet_in_tes!Q152/RES_hhdet_in_fec!Q152)</f>
        <v/>
      </c>
      <c r="R152" s="113" t="str">
        <f>IF(RES_hhdet_in_tes!R152=0,"",RES_hhdet_in_tes!R152/RES_hhdet_in_fec!R152)</f>
        <v/>
      </c>
      <c r="S152" s="113" t="str">
        <f>IF(RES_hhdet_in_tes!S152=0,"",RES_hhdet_in_tes!S152/RES_hhdet_in_fec!S152)</f>
        <v/>
      </c>
      <c r="T152" s="113">
        <f>IF(RES_hhdet_in_tes!T152=0,"",RES_hhdet_in_tes!T152/RES_hhdet_in_fec!T152)</f>
        <v>1</v>
      </c>
      <c r="U152" s="113" t="str">
        <f>IF(RES_hhdet_in_tes!U152=0,"",RES_hhdet_in_tes!U152/RES_hhdet_in_fec!U152)</f>
        <v/>
      </c>
      <c r="V152" s="113">
        <f>IF(RES_hhdet_in_tes!V152=0,"",RES_hhdet_in_tes!V152/RES_hhdet_in_fec!V152)</f>
        <v>1</v>
      </c>
      <c r="W152" s="113">
        <f>IF(RES_hhdet_in_tes!W152=0,"",RES_hhdet_in_tes!W152/RES_hhdet_in_fec!W152)</f>
        <v>1</v>
      </c>
      <c r="DA152" s="132" t="s">
        <v>3729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0.63510780126204713</v>
      </c>
      <c r="D153" s="112">
        <f>IF(RES_hhdet_in_tes!D153=0,"",RES_hhdet_in_tes!D153/RES_hhdet_in_fec!D153)</f>
        <v>0.63684853727899027</v>
      </c>
      <c r="E153" s="112">
        <f>IF(RES_hhdet_in_tes!E153=0,"",RES_hhdet_in_tes!E153/RES_hhdet_in_fec!E153)</f>
        <v>0.63872316051353906</v>
      </c>
      <c r="F153" s="112">
        <f>IF(RES_hhdet_in_tes!F153=0,"",RES_hhdet_in_tes!F153/RES_hhdet_in_fec!F153)</f>
        <v>0.64061579121657997</v>
      </c>
      <c r="G153" s="112">
        <f>IF(RES_hhdet_in_tes!G153=0,"",RES_hhdet_in_tes!G153/RES_hhdet_in_fec!G153)</f>
        <v>0.64263279737312262</v>
      </c>
      <c r="H153" s="112">
        <f>IF(RES_hhdet_in_tes!H153=0,"",RES_hhdet_in_tes!H153/RES_hhdet_in_fec!H153)</f>
        <v>0.64476225656216279</v>
      </c>
      <c r="I153" s="112">
        <f>IF(RES_hhdet_in_tes!I153=0,"",RES_hhdet_in_tes!I153/RES_hhdet_in_fec!I153)</f>
        <v>0.64703187168241905</v>
      </c>
      <c r="J153" s="112">
        <f>IF(RES_hhdet_in_tes!J153=0,"",RES_hhdet_in_tes!J153/RES_hhdet_in_fec!J153)</f>
        <v>0.64955253301606053</v>
      </c>
      <c r="K153" s="112">
        <f>IF(RES_hhdet_in_tes!K153=0,"",RES_hhdet_in_tes!K153/RES_hhdet_in_fec!K153)</f>
        <v>0.65242251156411557</v>
      </c>
      <c r="L153" s="112">
        <f>IF(RES_hhdet_in_tes!L153=0,"",RES_hhdet_in_tes!L153/RES_hhdet_in_fec!L153)</f>
        <v>0.65567620092418732</v>
      </c>
      <c r="M153" s="112">
        <f>IF(RES_hhdet_in_tes!M153=0,"",RES_hhdet_in_tes!M153/RES_hhdet_in_fec!M153)</f>
        <v>0.6615681208324844</v>
      </c>
      <c r="N153" s="112">
        <f>IF(RES_hhdet_in_tes!N153=0,"",RES_hhdet_in_tes!N153/RES_hhdet_in_fec!N153)</f>
        <v>0.67108887338870971</v>
      </c>
      <c r="O153" s="112">
        <f>IF(RES_hhdet_in_tes!O153=0,"",RES_hhdet_in_tes!O153/RES_hhdet_in_fec!O153)</f>
        <v>0.68550879022300049</v>
      </c>
      <c r="P153" s="112">
        <f>IF(RES_hhdet_in_tes!P153=0,"",RES_hhdet_in_tes!P153/RES_hhdet_in_fec!P153)</f>
        <v>0.70426725093477871</v>
      </c>
      <c r="Q153" s="112">
        <f>IF(RES_hhdet_in_tes!Q153=0,"",RES_hhdet_in_tes!Q153/RES_hhdet_in_fec!Q153)</f>
        <v>0.72267381233497419</v>
      </c>
      <c r="R153" s="112">
        <f>IF(RES_hhdet_in_tes!R153=0,"",RES_hhdet_in_tes!R153/RES_hhdet_in_fec!R153)</f>
        <v>0.73586866035791143</v>
      </c>
      <c r="S153" s="112">
        <f>IF(RES_hhdet_in_tes!S153=0,"",RES_hhdet_in_tes!S153/RES_hhdet_in_fec!S153)</f>
        <v>0.74893342721743195</v>
      </c>
      <c r="T153" s="112">
        <f>IF(RES_hhdet_in_tes!T153=0,"",RES_hhdet_in_tes!T153/RES_hhdet_in_fec!T153)</f>
        <v>0.76159416902122956</v>
      </c>
      <c r="U153" s="112">
        <f>IF(RES_hhdet_in_tes!U153=0,"",RES_hhdet_in_tes!U153/RES_hhdet_in_fec!U153)</f>
        <v>0.77348731142298843</v>
      </c>
      <c r="V153" s="112">
        <f>IF(RES_hhdet_in_tes!V153=0,"",RES_hhdet_in_tes!V153/RES_hhdet_in_fec!V153)</f>
        <v>0.78405505858045399</v>
      </c>
      <c r="W153" s="112">
        <f>IF(RES_hhdet_in_tes!W153=0,"",RES_hhdet_in_tes!W153/RES_hhdet_in_fec!W153)</f>
        <v>0.79237391858587125</v>
      </c>
      <c r="DA153" s="131" t="s">
        <v>3730</v>
      </c>
    </row>
    <row r="154" spans="1:105" ht="12" customHeight="1" x14ac:dyDescent="0.25">
      <c r="A154" s="107" t="s">
        <v>121</v>
      </c>
      <c r="B154" s="113"/>
      <c r="C154" s="113">
        <f>IF(RES_hhdet_in_tes!C154=0,"",RES_hhdet_in_tes!C154/RES_hhdet_in_fec!C154)</f>
        <v>0.7134795276115331</v>
      </c>
      <c r="D154" s="113">
        <f>IF(RES_hhdet_in_tes!D154=0,"",RES_hhdet_in_tes!D154/RES_hhdet_in_fec!D154)</f>
        <v>0.7191139903465914</v>
      </c>
      <c r="E154" s="113">
        <f>IF(RES_hhdet_in_tes!E154=0,"",RES_hhdet_in_tes!E154/RES_hhdet_in_fec!E154)</f>
        <v>0.72921256453340744</v>
      </c>
      <c r="F154" s="113">
        <f>IF(RES_hhdet_in_tes!F154=0,"",RES_hhdet_in_tes!F154/RES_hhdet_in_fec!F154)</f>
        <v>0.72967835836447181</v>
      </c>
      <c r="G154" s="113">
        <f>IF(RES_hhdet_in_tes!G154=0,"",RES_hhdet_in_tes!G154/RES_hhdet_in_fec!G154)</f>
        <v>0.7489814639807465</v>
      </c>
      <c r="H154" s="113">
        <f>IF(RES_hhdet_in_tes!H154=0,"",RES_hhdet_in_tes!H154/RES_hhdet_in_fec!H154)</f>
        <v>0.74402989647066631</v>
      </c>
      <c r="I154" s="113">
        <f>IF(RES_hhdet_in_tes!I154=0,"",RES_hhdet_in_tes!I154/RES_hhdet_in_fec!I154)</f>
        <v>0.74838625267467096</v>
      </c>
      <c r="J154" s="113">
        <f>IF(RES_hhdet_in_tes!J154=0,"",RES_hhdet_in_tes!J154/RES_hhdet_in_fec!J154)</f>
        <v>0.75225190349161752</v>
      </c>
      <c r="K154" s="113">
        <f>IF(RES_hhdet_in_tes!K154=0,"",RES_hhdet_in_tes!K154/RES_hhdet_in_fec!K154)</f>
        <v>0.75324922586102205</v>
      </c>
      <c r="L154" s="113">
        <f>IF(RES_hhdet_in_tes!L154=0,"",RES_hhdet_in_tes!L154/RES_hhdet_in_fec!L154)</f>
        <v>0.76075061140719336</v>
      </c>
      <c r="M154" s="113">
        <f>IF(RES_hhdet_in_tes!M154=0,"",RES_hhdet_in_tes!M154/RES_hhdet_in_fec!M154)</f>
        <v>0.76857341515328603</v>
      </c>
      <c r="N154" s="113">
        <f>IF(RES_hhdet_in_tes!N154=0,"",RES_hhdet_in_tes!N154/RES_hhdet_in_fec!N154)</f>
        <v>0.77719226271069419</v>
      </c>
      <c r="O154" s="113">
        <f>IF(RES_hhdet_in_tes!O154=0,"",RES_hhdet_in_tes!O154/RES_hhdet_in_fec!O154)</f>
        <v>0.77968777327239536</v>
      </c>
      <c r="P154" s="113">
        <f>IF(RES_hhdet_in_tes!P154=0,"",RES_hhdet_in_tes!P154/RES_hhdet_in_fec!P154)</f>
        <v>0.79395787665372264</v>
      </c>
      <c r="Q154" s="113">
        <f>IF(RES_hhdet_in_tes!Q154=0,"",RES_hhdet_in_tes!Q154/RES_hhdet_in_fec!Q154)</f>
        <v>0.80158368987069439</v>
      </c>
      <c r="R154" s="113">
        <f>IF(RES_hhdet_in_tes!R154=0,"",RES_hhdet_in_tes!R154/RES_hhdet_in_fec!R154)</f>
        <v>0.8046353498996317</v>
      </c>
      <c r="S154" s="113">
        <f>IF(RES_hhdet_in_tes!S154=0,"",RES_hhdet_in_tes!S154/RES_hhdet_in_fec!S154)</f>
        <v>0.81921921396864339</v>
      </c>
      <c r="T154" s="113">
        <f>IF(RES_hhdet_in_tes!T154=0,"",RES_hhdet_in_tes!T154/RES_hhdet_in_fec!T154)</f>
        <v>0.82337536033034309</v>
      </c>
      <c r="U154" s="113">
        <f>IF(RES_hhdet_in_tes!U154=0,"",RES_hhdet_in_tes!U154/RES_hhdet_in_fec!U154)</f>
        <v>0.83192031578078096</v>
      </c>
      <c r="V154" s="113">
        <f>IF(RES_hhdet_in_tes!V154=0,"",RES_hhdet_in_tes!V154/RES_hhdet_in_fec!V154)</f>
        <v>0.84099784825137547</v>
      </c>
      <c r="W154" s="113">
        <f>IF(RES_hhdet_in_tes!W154=0,"",RES_hhdet_in_tes!W154/RES_hhdet_in_fec!W154)</f>
        <v>0.84179500914171246</v>
      </c>
      <c r="DA154" s="132" t="s">
        <v>3731</v>
      </c>
    </row>
    <row r="155" spans="1:105" ht="12" customHeight="1" x14ac:dyDescent="0.25">
      <c r="A155" s="108" t="s">
        <v>53</v>
      </c>
      <c r="B155" s="111"/>
      <c r="C155" s="111">
        <f>IF(RES_hhdet_in_tes!C155=0,"",RES_hhdet_in_tes!C155/RES_hhdet_in_fec!C155)</f>
        <v>0.63510780126204713</v>
      </c>
      <c r="D155" s="111">
        <f>IF(RES_hhdet_in_tes!D155=0,"",RES_hhdet_in_tes!D155/RES_hhdet_in_fec!D155)</f>
        <v>0.63684853727899027</v>
      </c>
      <c r="E155" s="111">
        <f>IF(RES_hhdet_in_tes!E155=0,"",RES_hhdet_in_tes!E155/RES_hhdet_in_fec!E155)</f>
        <v>0.63872316051353906</v>
      </c>
      <c r="F155" s="111">
        <f>IF(RES_hhdet_in_tes!F155=0,"",RES_hhdet_in_tes!F155/RES_hhdet_in_fec!F155)</f>
        <v>0.64061579121657997</v>
      </c>
      <c r="G155" s="111">
        <f>IF(RES_hhdet_in_tes!G155=0,"",RES_hhdet_in_tes!G155/RES_hhdet_in_fec!G155)</f>
        <v>0.64263279737312262</v>
      </c>
      <c r="H155" s="111">
        <f>IF(RES_hhdet_in_tes!H155=0,"",RES_hhdet_in_tes!H155/RES_hhdet_in_fec!H155)</f>
        <v>0.64476225656216279</v>
      </c>
      <c r="I155" s="111">
        <f>IF(RES_hhdet_in_tes!I155=0,"",RES_hhdet_in_tes!I155/RES_hhdet_in_fec!I155)</f>
        <v>0.64703187168241905</v>
      </c>
      <c r="J155" s="111">
        <f>IF(RES_hhdet_in_tes!J155=0,"",RES_hhdet_in_tes!J155/RES_hhdet_in_fec!J155)</f>
        <v>0.64955253301606053</v>
      </c>
      <c r="K155" s="111">
        <f>IF(RES_hhdet_in_tes!K155=0,"",RES_hhdet_in_tes!K155/RES_hhdet_in_fec!K155)</f>
        <v>0.65242251156411557</v>
      </c>
      <c r="L155" s="111">
        <f>IF(RES_hhdet_in_tes!L155=0,"",RES_hhdet_in_tes!L155/RES_hhdet_in_fec!L155)</f>
        <v>0.65567620092418732</v>
      </c>
      <c r="M155" s="111">
        <f>IF(RES_hhdet_in_tes!M155=0,"",RES_hhdet_in_tes!M155/RES_hhdet_in_fec!M155)</f>
        <v>0.6615681208324844</v>
      </c>
      <c r="N155" s="111">
        <f>IF(RES_hhdet_in_tes!N155=0,"",RES_hhdet_in_tes!N155/RES_hhdet_in_fec!N155)</f>
        <v>0.67108887338870971</v>
      </c>
      <c r="O155" s="111">
        <f>IF(RES_hhdet_in_tes!O155=0,"",RES_hhdet_in_tes!O155/RES_hhdet_in_fec!O155)</f>
        <v>0.68550879022300049</v>
      </c>
      <c r="P155" s="111">
        <f>IF(RES_hhdet_in_tes!P155=0,"",RES_hhdet_in_tes!P155/RES_hhdet_in_fec!P155)</f>
        <v>0.70426725093477871</v>
      </c>
      <c r="Q155" s="111">
        <f>IF(RES_hhdet_in_tes!Q155=0,"",RES_hhdet_in_tes!Q155/RES_hhdet_in_fec!Q155)</f>
        <v>0.72267381233497419</v>
      </c>
      <c r="R155" s="111">
        <f>IF(RES_hhdet_in_tes!R155=0,"",RES_hhdet_in_tes!R155/RES_hhdet_in_fec!R155)</f>
        <v>0.73586866035791143</v>
      </c>
      <c r="S155" s="111">
        <f>IF(RES_hhdet_in_tes!S155=0,"",RES_hhdet_in_tes!S155/RES_hhdet_in_fec!S155)</f>
        <v>0.74893342721743195</v>
      </c>
      <c r="T155" s="111">
        <f>IF(RES_hhdet_in_tes!T155=0,"",RES_hhdet_in_tes!T155/RES_hhdet_in_fec!T155)</f>
        <v>0.76159416902122967</v>
      </c>
      <c r="U155" s="111">
        <f>IF(RES_hhdet_in_tes!U155=0,"",RES_hhdet_in_tes!U155/RES_hhdet_in_fec!U155)</f>
        <v>0.77348731142298843</v>
      </c>
      <c r="V155" s="111">
        <f>IF(RES_hhdet_in_tes!V155=0,"",RES_hhdet_in_tes!V155/RES_hhdet_in_fec!V155)</f>
        <v>0.7840550585804541</v>
      </c>
      <c r="W155" s="111">
        <f>IF(RES_hhdet_in_tes!W155=0,"",RES_hhdet_in_tes!W155/RES_hhdet_in_fec!W155)</f>
        <v>0.79237391858587125</v>
      </c>
      <c r="DA155" s="63" t="s">
        <v>3732</v>
      </c>
    </row>
    <row r="156" spans="1:105" ht="12" customHeight="1" x14ac:dyDescent="0.25">
      <c r="A156" s="108" t="s">
        <v>52</v>
      </c>
      <c r="B156" s="111"/>
      <c r="C156" s="111">
        <f>IF(RES_hhdet_in_tes!C156=0,"",RES_hhdet_in_tes!C156/RES_hhdet_in_fec!C156)</f>
        <v>1</v>
      </c>
      <c r="D156" s="111">
        <f>IF(RES_hhdet_in_tes!D156=0,"",RES_hhdet_in_tes!D156/RES_hhdet_in_fec!D156)</f>
        <v>1</v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DA156" s="63" t="s">
        <v>3733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0.78252359331509058</v>
      </c>
      <c r="D157" s="124">
        <f>IF(RES_hhdet_in_tes!D157=0,"",RES_hhdet_in_tes!D157/RES_hhdet_in_fec!D157)</f>
        <v>0.78386384580279689</v>
      </c>
      <c r="E157" s="124">
        <f>IF(RES_hhdet_in_tes!E157=0,"",RES_hhdet_in_tes!E157/RES_hhdet_in_fec!E157)</f>
        <v>0.78525365757897203</v>
      </c>
      <c r="F157" s="124">
        <f>IF(RES_hhdet_in_tes!F157=0,"",RES_hhdet_in_tes!F157/RES_hhdet_in_fec!F157)</f>
        <v>0.78665022743993851</v>
      </c>
      <c r="G157" s="124">
        <f>IF(RES_hhdet_in_tes!G157=0,"",RES_hhdet_in_tes!G157/RES_hhdet_in_fec!G157)</f>
        <v>0.78809243849055455</v>
      </c>
      <c r="H157" s="124">
        <f>IF(RES_hhdet_in_tes!H157=0,"",RES_hhdet_in_tes!H157/RES_hhdet_in_fec!H157)</f>
        <v>0.7895755319337957</v>
      </c>
      <c r="I157" s="124">
        <f>IF(RES_hhdet_in_tes!I157=0,"",RES_hhdet_in_tes!I157/RES_hhdet_in_fec!I157)</f>
        <v>0.79110908856783491</v>
      </c>
      <c r="J157" s="124">
        <f>IF(RES_hhdet_in_tes!J157=0,"",RES_hhdet_in_tes!J157/RES_hhdet_in_fec!J157)</f>
        <v>0.79273235754107119</v>
      </c>
      <c r="K157" s="124">
        <f>IF(RES_hhdet_in_tes!K157=0,"",RES_hhdet_in_tes!K157/RES_hhdet_in_fec!K157)</f>
        <v>0.79447871095339684</v>
      </c>
      <c r="L157" s="124">
        <f>IF(RES_hhdet_in_tes!L157=0,"",RES_hhdet_in_tes!L157/RES_hhdet_in_fec!L157)</f>
        <v>0.79635707720971993</v>
      </c>
      <c r="M157" s="124">
        <f>IF(RES_hhdet_in_tes!M157=0,"",RES_hhdet_in_tes!M157/RES_hhdet_in_fec!M157)</f>
        <v>0.79891265511632947</v>
      </c>
      <c r="N157" s="124">
        <f>IF(RES_hhdet_in_tes!N157=0,"",RES_hhdet_in_tes!N157/RES_hhdet_in_fec!N157)</f>
        <v>0.80230003780940773</v>
      </c>
      <c r="O157" s="124">
        <f>IF(RES_hhdet_in_tes!O157=0,"",RES_hhdet_in_tes!O157/RES_hhdet_in_fec!O157)</f>
        <v>0.80689511528002955</v>
      </c>
      <c r="P157" s="124">
        <f>IF(RES_hhdet_in_tes!P157=0,"",RES_hhdet_in_tes!P157/RES_hhdet_in_fec!P157)</f>
        <v>0.8128953083441246</v>
      </c>
      <c r="Q157" s="124">
        <f>IF(RES_hhdet_in_tes!Q157=0,"",RES_hhdet_in_tes!Q157/RES_hhdet_in_fec!Q157)</f>
        <v>0.82062875778054967</v>
      </c>
      <c r="R157" s="124">
        <f>IF(RES_hhdet_in_tes!R157=0,"",RES_hhdet_in_tes!R157/RES_hhdet_in_fec!R157)</f>
        <v>0.83114892328105205</v>
      </c>
      <c r="S157" s="124">
        <f>IF(RES_hhdet_in_tes!S157=0,"",RES_hhdet_in_tes!S157/RES_hhdet_in_fec!S157)</f>
        <v>0.8442790737944017</v>
      </c>
      <c r="T157" s="124">
        <f>IF(RES_hhdet_in_tes!T157=0,"",RES_hhdet_in_tes!T157/RES_hhdet_in_fec!T157)</f>
        <v>0.85839611508145375</v>
      </c>
      <c r="U157" s="124">
        <f>IF(RES_hhdet_in_tes!U157=0,"",RES_hhdet_in_tes!U157/RES_hhdet_in_fec!U157)</f>
        <v>0.87187695290310285</v>
      </c>
      <c r="V157" s="124">
        <f>IF(RES_hhdet_in_tes!V157=0,"",RES_hhdet_in_tes!V157/RES_hhdet_in_fec!V157)</f>
        <v>0.88309849302022636</v>
      </c>
      <c r="W157" s="124">
        <f>IF(RES_hhdet_in_tes!W157=0,"",RES_hhdet_in_tes!W157/RES_hhdet_in_fec!W157)</f>
        <v>0.89149059477420012</v>
      </c>
      <c r="DA157" s="130" t="s">
        <v>3734</v>
      </c>
    </row>
    <row r="158" spans="1:105" ht="12" customHeight="1" x14ac:dyDescent="0.25">
      <c r="A158" s="97" t="s">
        <v>50</v>
      </c>
      <c r="B158" s="111"/>
      <c r="C158" s="111" t="str">
        <f>IF(RES_hhdet_in_tes!C158=0,"",RES_hhdet_in_tes!C158/RES_hhdet_in_fec!C158)</f>
        <v/>
      </c>
      <c r="D158" s="111" t="str">
        <f>IF(RES_hhdet_in_tes!D158=0,"",RES_hhdet_in_tes!D158/RES_hhdet_in_fec!D158)</f>
        <v/>
      </c>
      <c r="E158" s="111" t="str">
        <f>IF(RES_hhdet_in_tes!E158=0,"",RES_hhdet_in_tes!E158/RES_hhdet_in_fec!E158)</f>
        <v/>
      </c>
      <c r="F158" s="111" t="str">
        <f>IF(RES_hhdet_in_tes!F158=0,"",RES_hhdet_in_tes!F158/RES_hhdet_in_fec!F158)</f>
        <v/>
      </c>
      <c r="G158" s="111" t="str">
        <f>IF(RES_hhdet_in_tes!G158=0,"",RES_hhdet_in_tes!G158/RES_hhdet_in_fec!G158)</f>
        <v/>
      </c>
      <c r="H158" s="111" t="str">
        <f>IF(RES_hhdet_in_tes!H158=0,"",RES_hhdet_in_tes!H158/RES_hhdet_in_fec!H158)</f>
        <v/>
      </c>
      <c r="I158" s="111" t="str">
        <f>IF(RES_hhdet_in_tes!I158=0,"",RES_hhdet_in_tes!I158/RES_hhdet_in_fec!I158)</f>
        <v/>
      </c>
      <c r="J158" s="111" t="str">
        <f>IF(RES_hhdet_in_tes!J158=0,"",RES_hhdet_in_tes!J158/RES_hhdet_in_fec!J158)</f>
        <v/>
      </c>
      <c r="K158" s="111" t="str">
        <f>IF(RES_hhdet_in_tes!K158=0,"",RES_hhdet_in_tes!K158/RES_hhdet_in_fec!K158)</f>
        <v/>
      </c>
      <c r="L158" s="111" t="str">
        <f>IF(RES_hhdet_in_tes!L158=0,"",RES_hhdet_in_tes!L158/RES_hhdet_in_fec!L158)</f>
        <v/>
      </c>
      <c r="M158" s="111" t="str">
        <f>IF(RES_hhdet_in_tes!M158=0,"",RES_hhdet_in_tes!M158/RES_hhdet_in_fec!M158)</f>
        <v/>
      </c>
      <c r="N158" s="111" t="str">
        <f>IF(RES_hhdet_in_tes!N158=0,"",RES_hhdet_in_tes!N158/RES_hhdet_in_fec!N158)</f>
        <v/>
      </c>
      <c r="O158" s="111" t="str">
        <f>IF(RES_hhdet_in_tes!O158=0,"",RES_hhdet_in_tes!O158/RES_hhdet_in_fec!O158)</f>
        <v/>
      </c>
      <c r="P158" s="111" t="str">
        <f>IF(RES_hhdet_in_tes!P158=0,"",RES_hhdet_in_tes!P158/RES_hhdet_in_fec!P158)</f>
        <v/>
      </c>
      <c r="Q158" s="111" t="str">
        <f>IF(RES_hhdet_in_tes!Q158=0,"",RES_hhdet_in_tes!Q158/RES_hhdet_in_fec!Q158)</f>
        <v/>
      </c>
      <c r="R158" s="111" t="str">
        <f>IF(RES_hhdet_in_tes!R158=0,"",RES_hhdet_in_tes!R158/RES_hhdet_in_fec!R158)</f>
        <v/>
      </c>
      <c r="S158" s="111" t="str">
        <f>IF(RES_hhdet_in_tes!S158=0,"",RES_hhdet_in_tes!S158/RES_hhdet_in_fec!S158)</f>
        <v/>
      </c>
      <c r="T158" s="111" t="str">
        <f>IF(RES_hhdet_in_tes!T158=0,"",RES_hhdet_in_tes!T158/RES_hhdet_in_fec!T158)</f>
        <v/>
      </c>
      <c r="U158" s="111" t="str">
        <f>IF(RES_hhdet_in_tes!U158=0,"",RES_hhdet_in_tes!U158/RES_hhdet_in_fec!U158)</f>
        <v/>
      </c>
      <c r="V158" s="111" t="str">
        <f>IF(RES_hhdet_in_tes!V158=0,"",RES_hhdet_in_tes!V158/RES_hhdet_in_fec!V158)</f>
        <v/>
      </c>
      <c r="W158" s="111" t="str">
        <f>IF(RES_hhdet_in_tes!W158=0,"",RES_hhdet_in_tes!W158/RES_hhdet_in_fec!W158)</f>
        <v/>
      </c>
      <c r="DA158" s="63" t="s">
        <v>3735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0.78252359331509058</v>
      </c>
      <c r="D159" s="45">
        <f>IF(RES_hhdet_in_tes!D159=0,"",RES_hhdet_in_tes!D159/RES_hhdet_in_fec!D159)</f>
        <v>0.78386384580279689</v>
      </c>
      <c r="E159" s="45">
        <f>IF(RES_hhdet_in_tes!E159=0,"",RES_hhdet_in_tes!E159/RES_hhdet_in_fec!E159)</f>
        <v>0.78525365757897203</v>
      </c>
      <c r="F159" s="45">
        <f>IF(RES_hhdet_in_tes!F159=0,"",RES_hhdet_in_tes!F159/RES_hhdet_in_fec!F159)</f>
        <v>0.78665022743993851</v>
      </c>
      <c r="G159" s="45">
        <f>IF(RES_hhdet_in_tes!G159=0,"",RES_hhdet_in_tes!G159/RES_hhdet_in_fec!G159)</f>
        <v>0.78809243849055455</v>
      </c>
      <c r="H159" s="45">
        <f>IF(RES_hhdet_in_tes!H159=0,"",RES_hhdet_in_tes!H159/RES_hhdet_in_fec!H159)</f>
        <v>0.7895755319337957</v>
      </c>
      <c r="I159" s="45">
        <f>IF(RES_hhdet_in_tes!I159=0,"",RES_hhdet_in_tes!I159/RES_hhdet_in_fec!I159)</f>
        <v>0.79110908856783491</v>
      </c>
      <c r="J159" s="45">
        <f>IF(RES_hhdet_in_tes!J159=0,"",RES_hhdet_in_tes!J159/RES_hhdet_in_fec!J159)</f>
        <v>0.79273235754107119</v>
      </c>
      <c r="K159" s="45">
        <f>IF(RES_hhdet_in_tes!K159=0,"",RES_hhdet_in_tes!K159/RES_hhdet_in_fec!K159)</f>
        <v>0.79447871095339684</v>
      </c>
      <c r="L159" s="45">
        <f>IF(RES_hhdet_in_tes!L159=0,"",RES_hhdet_in_tes!L159/RES_hhdet_in_fec!L159)</f>
        <v>0.79635707720971993</v>
      </c>
      <c r="M159" s="45">
        <f>IF(RES_hhdet_in_tes!M159=0,"",RES_hhdet_in_tes!M159/RES_hhdet_in_fec!M159)</f>
        <v>0.79891265511632947</v>
      </c>
      <c r="N159" s="45">
        <f>IF(RES_hhdet_in_tes!N159=0,"",RES_hhdet_in_tes!N159/RES_hhdet_in_fec!N159)</f>
        <v>0.80230003780940773</v>
      </c>
      <c r="O159" s="45">
        <f>IF(RES_hhdet_in_tes!O159=0,"",RES_hhdet_in_tes!O159/RES_hhdet_in_fec!O159)</f>
        <v>0.80689511528002955</v>
      </c>
      <c r="P159" s="45">
        <f>IF(RES_hhdet_in_tes!P159=0,"",RES_hhdet_in_tes!P159/RES_hhdet_in_fec!P159)</f>
        <v>0.8128953083441246</v>
      </c>
      <c r="Q159" s="45">
        <f>IF(RES_hhdet_in_tes!Q159=0,"",RES_hhdet_in_tes!Q159/RES_hhdet_in_fec!Q159)</f>
        <v>0.82062875778054967</v>
      </c>
      <c r="R159" s="45">
        <f>IF(RES_hhdet_in_tes!R159=0,"",RES_hhdet_in_tes!R159/RES_hhdet_in_fec!R159)</f>
        <v>0.83114892328105205</v>
      </c>
      <c r="S159" s="45">
        <f>IF(RES_hhdet_in_tes!S159=0,"",RES_hhdet_in_tes!S159/RES_hhdet_in_fec!S159)</f>
        <v>0.8442790737944017</v>
      </c>
      <c r="T159" s="45">
        <f>IF(RES_hhdet_in_tes!T159=0,"",RES_hhdet_in_tes!T159/RES_hhdet_in_fec!T159)</f>
        <v>0.85839611508145375</v>
      </c>
      <c r="U159" s="45">
        <f>IF(RES_hhdet_in_tes!U159=0,"",RES_hhdet_in_tes!U159/RES_hhdet_in_fec!U159)</f>
        <v>0.87187695290310285</v>
      </c>
      <c r="V159" s="45">
        <f>IF(RES_hhdet_in_tes!V159=0,"",RES_hhdet_in_tes!V159/RES_hhdet_in_fec!V159)</f>
        <v>0.88309849302022636</v>
      </c>
      <c r="W159" s="45">
        <f>IF(RES_hhdet_in_tes!W159=0,"",RES_hhdet_in_tes!W159/RES_hhdet_in_fec!W159)</f>
        <v>0.89149059477420012</v>
      </c>
      <c r="DA159" s="60" t="s">
        <v>3736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0.69191283304870399</v>
      </c>
      <c r="D161" s="119" t="str">
        <f>IF(RES_hhdet_in_tes!D161=0,"",RES_hhdet_in_tes!D161/RES_hhdet_in_fec!D161)</f>
        <v/>
      </c>
      <c r="E161" s="119">
        <f>IF(RES_hhdet_in_tes!E161=0,"",RES_hhdet_in_tes!E161/RES_hhdet_in_fec!E161)</f>
        <v>0.70135547396656805</v>
      </c>
      <c r="F161" s="119">
        <f>IF(RES_hhdet_in_tes!F161=0,"",RES_hhdet_in_tes!F161/RES_hhdet_in_fec!F161)</f>
        <v>0.70610214295446061</v>
      </c>
      <c r="G161" s="119">
        <f>IF(RES_hhdet_in_tes!G161=0,"",RES_hhdet_in_tes!G161/RES_hhdet_in_fec!G161)</f>
        <v>0.71152972079624499</v>
      </c>
      <c r="H161" s="119">
        <f>IF(RES_hhdet_in_tes!H161=0,"",RES_hhdet_in_tes!H161/RES_hhdet_in_fec!H161)</f>
        <v>0.71647077839163453</v>
      </c>
      <c r="I161" s="119">
        <f>IF(RES_hhdet_in_tes!I161=0,"",RES_hhdet_in_tes!I161/RES_hhdet_in_fec!I161)</f>
        <v>0.72382305326879548</v>
      </c>
      <c r="J161" s="119">
        <f>IF(RES_hhdet_in_tes!J161=0,"",RES_hhdet_in_tes!J161/RES_hhdet_in_fec!J161)</f>
        <v>0.72707933308342121</v>
      </c>
      <c r="K161" s="119">
        <f>IF(RES_hhdet_in_tes!K161=0,"",RES_hhdet_in_tes!K161/RES_hhdet_in_fec!K161)</f>
        <v>0.73229325633933973</v>
      </c>
      <c r="L161" s="119">
        <f>IF(RES_hhdet_in_tes!L161=0,"",RES_hhdet_in_tes!L161/RES_hhdet_in_fec!L161)</f>
        <v>0.73998161174379462</v>
      </c>
      <c r="M161" s="119">
        <f>IF(RES_hhdet_in_tes!M161=0,"",RES_hhdet_in_tes!M161/RES_hhdet_in_fec!M161)</f>
        <v>0.74676838923877842</v>
      </c>
      <c r="N161" s="119">
        <f>IF(RES_hhdet_in_tes!N161=0,"",RES_hhdet_in_tes!N161/RES_hhdet_in_fec!N161)</f>
        <v>0.7586266851554675</v>
      </c>
      <c r="O161" s="119">
        <f>IF(RES_hhdet_in_tes!O161=0,"",RES_hhdet_in_tes!O161/RES_hhdet_in_fec!O161)</f>
        <v>0.77133664269344238</v>
      </c>
      <c r="P161" s="119">
        <f>IF(RES_hhdet_in_tes!P161=0,"",RES_hhdet_in_tes!P161/RES_hhdet_in_fec!P161)</f>
        <v>0.78861376480607204</v>
      </c>
      <c r="Q161" s="119">
        <f>IF(RES_hhdet_in_tes!Q161=0,"",RES_hhdet_in_tes!Q161/RES_hhdet_in_fec!Q161)</f>
        <v>0.80499134236554737</v>
      </c>
      <c r="R161" s="119">
        <f>IF(RES_hhdet_in_tes!R161=0,"",RES_hhdet_in_tes!R161/RES_hhdet_in_fec!R161)</f>
        <v>0.82157299858195953</v>
      </c>
      <c r="S161" s="119">
        <f>IF(RES_hhdet_in_tes!S161=0,"",RES_hhdet_in_tes!S161/RES_hhdet_in_fec!S161)</f>
        <v>0.84427106101374605</v>
      </c>
      <c r="T161" s="119">
        <f>IF(RES_hhdet_in_tes!T161=0,"",RES_hhdet_in_tes!T161/RES_hhdet_in_fec!T161)</f>
        <v>0.86355154195899664</v>
      </c>
      <c r="U161" s="119">
        <f>IF(RES_hhdet_in_tes!U161=0,"",RES_hhdet_in_tes!U161/RES_hhdet_in_fec!U161)</f>
        <v>0.88210874194763667</v>
      </c>
      <c r="V161" s="119">
        <f>IF(RES_hhdet_in_tes!V161=0,"",RES_hhdet_in_tes!V161/RES_hhdet_in_fec!V161)</f>
        <v>0.89719280566122828</v>
      </c>
      <c r="W161" s="119">
        <f>IF(RES_hhdet_in_tes!W161=0,"",RES_hhdet_in_tes!W161/RES_hhdet_in_fec!W161)</f>
        <v>0.90144204695051244</v>
      </c>
      <c r="DA161" s="129" t="s">
        <v>3737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0.69453278916319072</v>
      </c>
      <c r="D162" s="124" t="str">
        <f>IF(RES_hhdet_in_tes!D162=0,"",RES_hhdet_in_tes!D162/RES_hhdet_in_fec!D162)</f>
        <v/>
      </c>
      <c r="E162" s="124">
        <f>IF(RES_hhdet_in_tes!E162=0,"",RES_hhdet_in_tes!E162/RES_hhdet_in_fec!E162)</f>
        <v>0.70438740270868105</v>
      </c>
      <c r="F162" s="124">
        <f>IF(RES_hhdet_in_tes!F162=0,"",RES_hhdet_in_tes!F162/RES_hhdet_in_fec!F162)</f>
        <v>0.70939397297098916</v>
      </c>
      <c r="G162" s="124">
        <f>IF(RES_hhdet_in_tes!G162=0,"",RES_hhdet_in_tes!G162/RES_hhdet_in_fec!G162)</f>
        <v>0.71451540999625252</v>
      </c>
      <c r="H162" s="124">
        <f>IF(RES_hhdet_in_tes!H162=0,"",RES_hhdet_in_tes!H162/RES_hhdet_in_fec!H162)</f>
        <v>0.71973964913812916</v>
      </c>
      <c r="I162" s="124">
        <f>IF(RES_hhdet_in_tes!I162=0,"",RES_hhdet_in_tes!I162/RES_hhdet_in_fec!I162)</f>
        <v>0.72509073979648708</v>
      </c>
      <c r="J162" s="124">
        <f>IF(RES_hhdet_in_tes!J162=0,"",RES_hhdet_in_tes!J162/RES_hhdet_in_fec!J162)</f>
        <v>0.73066736970189949</v>
      </c>
      <c r="K162" s="124">
        <f>IF(RES_hhdet_in_tes!K162=0,"",RES_hhdet_in_tes!K162/RES_hhdet_in_fec!K162)</f>
        <v>0.73655316089409473</v>
      </c>
      <c r="L162" s="124">
        <f>IF(RES_hhdet_in_tes!L162=0,"",RES_hhdet_in_tes!L162/RES_hhdet_in_fec!L162)</f>
        <v>0.74276989387347825</v>
      </c>
      <c r="M162" s="124">
        <f>IF(RES_hhdet_in_tes!M162=0,"",RES_hhdet_in_tes!M162/RES_hhdet_in_fec!M162)</f>
        <v>0.75103563959140318</v>
      </c>
      <c r="N162" s="124">
        <f>IF(RES_hhdet_in_tes!N162=0,"",RES_hhdet_in_tes!N162/RES_hhdet_in_fec!N162)</f>
        <v>0.76186029973770775</v>
      </c>
      <c r="O162" s="124">
        <f>IF(RES_hhdet_in_tes!O162=0,"",RES_hhdet_in_tes!O162/RES_hhdet_in_fec!O162)</f>
        <v>0.77591315150363604</v>
      </c>
      <c r="P162" s="124">
        <f>IF(RES_hhdet_in_tes!P162=0,"",RES_hhdet_in_tes!P162/RES_hhdet_in_fec!P162)</f>
        <v>0.79272756496606933</v>
      </c>
      <c r="Q162" s="124">
        <f>IF(RES_hhdet_in_tes!Q162=0,"",RES_hhdet_in_tes!Q162/RES_hhdet_in_fec!Q162)</f>
        <v>0.81059942745764368</v>
      </c>
      <c r="R162" s="124">
        <f>IF(RES_hhdet_in_tes!R162=0,"",RES_hhdet_in_tes!R162/RES_hhdet_in_fec!R162)</f>
        <v>0.82980681362679687</v>
      </c>
      <c r="S162" s="124">
        <f>IF(RES_hhdet_in_tes!S162=0,"",RES_hhdet_in_tes!S162/RES_hhdet_in_fec!S162)</f>
        <v>0.85217414316088824</v>
      </c>
      <c r="T162" s="124">
        <f>IF(RES_hhdet_in_tes!T162=0,"",RES_hhdet_in_tes!T162/RES_hhdet_in_fec!T162)</f>
        <v>0.87480608456448428</v>
      </c>
      <c r="U162" s="124">
        <f>IF(RES_hhdet_in_tes!U162=0,"",RES_hhdet_in_tes!U162/RES_hhdet_in_fec!U162)</f>
        <v>0.89481566282583391</v>
      </c>
      <c r="V162" s="124">
        <f>IF(RES_hhdet_in_tes!V162=0,"",RES_hhdet_in_tes!V162/RES_hhdet_in_fec!V162)</f>
        <v>0.90930761517908931</v>
      </c>
      <c r="W162" s="124">
        <f>IF(RES_hhdet_in_tes!W162=0,"",RES_hhdet_in_tes!W162/RES_hhdet_in_fec!W162)</f>
        <v>0.91658774199984705</v>
      </c>
      <c r="DA162" s="130" t="s">
        <v>3738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0.69453278916319072</v>
      </c>
      <c r="D163" s="45" t="str">
        <f>IF(RES_hhdet_in_tes!D163=0,"",RES_hhdet_in_tes!D163/RES_hhdet_in_fec!D163)</f>
        <v/>
      </c>
      <c r="E163" s="45">
        <f>IF(RES_hhdet_in_tes!E163=0,"",RES_hhdet_in_tes!E163/RES_hhdet_in_fec!E163)</f>
        <v>0.70438740270868105</v>
      </c>
      <c r="F163" s="45">
        <f>IF(RES_hhdet_in_tes!F163=0,"",RES_hhdet_in_tes!F163/RES_hhdet_in_fec!F163)</f>
        <v>0.70939397297098916</v>
      </c>
      <c r="G163" s="45">
        <f>IF(RES_hhdet_in_tes!G163=0,"",RES_hhdet_in_tes!G163/RES_hhdet_in_fec!G163)</f>
        <v>0.71451540999625252</v>
      </c>
      <c r="H163" s="45">
        <f>IF(RES_hhdet_in_tes!H163=0,"",RES_hhdet_in_tes!H163/RES_hhdet_in_fec!H163)</f>
        <v>0.71973964913812916</v>
      </c>
      <c r="I163" s="45">
        <f>IF(RES_hhdet_in_tes!I163=0,"",RES_hhdet_in_tes!I163/RES_hhdet_in_fec!I163)</f>
        <v>0.72509073979648708</v>
      </c>
      <c r="J163" s="45">
        <f>IF(RES_hhdet_in_tes!J163=0,"",RES_hhdet_in_tes!J163/RES_hhdet_in_fec!J163)</f>
        <v>0.73066736970189949</v>
      </c>
      <c r="K163" s="45">
        <f>IF(RES_hhdet_in_tes!K163=0,"",RES_hhdet_in_tes!K163/RES_hhdet_in_fec!K163)</f>
        <v>0.73655316089409473</v>
      </c>
      <c r="L163" s="45">
        <f>IF(RES_hhdet_in_tes!L163=0,"",RES_hhdet_in_tes!L163/RES_hhdet_in_fec!L163)</f>
        <v>0.74276989387347825</v>
      </c>
      <c r="M163" s="45">
        <f>IF(RES_hhdet_in_tes!M163=0,"",RES_hhdet_in_tes!M163/RES_hhdet_in_fec!M163)</f>
        <v>0.75103563959140318</v>
      </c>
      <c r="N163" s="45">
        <f>IF(RES_hhdet_in_tes!N163=0,"",RES_hhdet_in_tes!N163/RES_hhdet_in_fec!N163)</f>
        <v>0.76186029973770775</v>
      </c>
      <c r="O163" s="45">
        <f>IF(RES_hhdet_in_tes!O163=0,"",RES_hhdet_in_tes!O163/RES_hhdet_in_fec!O163)</f>
        <v>0.77591315150363604</v>
      </c>
      <c r="P163" s="45">
        <f>IF(RES_hhdet_in_tes!P163=0,"",RES_hhdet_in_tes!P163/RES_hhdet_in_fec!P163)</f>
        <v>0.79272756496606933</v>
      </c>
      <c r="Q163" s="45">
        <f>IF(RES_hhdet_in_tes!Q163=0,"",RES_hhdet_in_tes!Q163/RES_hhdet_in_fec!Q163)</f>
        <v>0.81059942745764368</v>
      </c>
      <c r="R163" s="45">
        <f>IF(RES_hhdet_in_tes!R163=0,"",RES_hhdet_in_tes!R163/RES_hhdet_in_fec!R163)</f>
        <v>0.82980681362679687</v>
      </c>
      <c r="S163" s="45">
        <f>IF(RES_hhdet_in_tes!S163=0,"",RES_hhdet_in_tes!S163/RES_hhdet_in_fec!S163)</f>
        <v>0.85217414316088824</v>
      </c>
      <c r="T163" s="45">
        <f>IF(RES_hhdet_in_tes!T163=0,"",RES_hhdet_in_tes!T163/RES_hhdet_in_fec!T163)</f>
        <v>0.87480608456448428</v>
      </c>
      <c r="U163" s="45">
        <f>IF(RES_hhdet_in_tes!U163=0,"",RES_hhdet_in_tes!U163/RES_hhdet_in_fec!U163)</f>
        <v>0.89481566282583391</v>
      </c>
      <c r="V163" s="45">
        <f>IF(RES_hhdet_in_tes!V163=0,"",RES_hhdet_in_tes!V163/RES_hhdet_in_fec!V163)</f>
        <v>0.90930761517908931</v>
      </c>
      <c r="W163" s="45">
        <f>IF(RES_hhdet_in_tes!W163=0,"",RES_hhdet_in_tes!W163/RES_hhdet_in_fec!W163)</f>
        <v>0.91658774199984705</v>
      </c>
      <c r="DA163" s="60" t="s">
        <v>3739</v>
      </c>
    </row>
    <row r="164" spans="1:105" ht="12.95" customHeight="1" x14ac:dyDescent="0.25">
      <c r="A164" s="121" t="s">
        <v>92</v>
      </c>
      <c r="B164" s="124"/>
      <c r="C164" s="124">
        <f>IF(RES_hhdet_in_tes!C164=0,"",RES_hhdet_in_tes!C164/RES_hhdet_in_fec!C164)</f>
        <v>2.5196060960540163</v>
      </c>
      <c r="D164" s="124" t="str">
        <f>IF(RES_hhdet_in_tes!D164=0,"",RES_hhdet_in_tes!D164/RES_hhdet_in_fec!D164)</f>
        <v/>
      </c>
      <c r="E164" s="124">
        <f>IF(RES_hhdet_in_tes!E164=0,"",RES_hhdet_in_tes!E164/RES_hhdet_in_fec!E164)</f>
        <v>2.6987400380432103</v>
      </c>
      <c r="F164" s="124">
        <f>IF(RES_hhdet_in_tes!F164=0,"",RES_hhdet_in_tes!F164/RES_hhdet_in_fec!F164)</f>
        <v>2.7888740752694674</v>
      </c>
      <c r="G164" s="124">
        <f>IF(RES_hhdet_in_tes!G164=0,"",RES_hhdet_in_tes!G164/RES_hhdet_in_fec!G164)</f>
        <v>2.8798646089045832</v>
      </c>
      <c r="H164" s="124">
        <f>IF(RES_hhdet_in_tes!H164=0,"",RES_hhdet_in_tes!H164/RES_hhdet_in_fec!H164)</f>
        <v>2.9716137114818704</v>
      </c>
      <c r="I164" s="124">
        <f>IF(RES_hhdet_in_tes!I164=0,"",RES_hhdet_in_tes!I164/RES_hhdet_in_fec!I164)</f>
        <v>3.0643034651269963</v>
      </c>
      <c r="J164" s="124">
        <f>IF(RES_hhdet_in_tes!J164=0,"",RES_hhdet_in_tes!J164/RES_hhdet_in_fec!J164)</f>
        <v>3.1586912491195345</v>
      </c>
      <c r="K164" s="124">
        <f>IF(RES_hhdet_in_tes!K164=0,"",RES_hhdet_in_tes!K164/RES_hhdet_in_fec!K164)</f>
        <v>3.2554138841317619</v>
      </c>
      <c r="L164" s="124">
        <f>IF(RES_hhdet_in_tes!L164=0,"",RES_hhdet_in_tes!L164/RES_hhdet_in_fec!L164)</f>
        <v>3.3546288203459165</v>
      </c>
      <c r="M164" s="124">
        <f>IF(RES_hhdet_in_tes!M164=0,"",RES_hhdet_in_tes!M164/RES_hhdet_in_fec!M164)</f>
        <v>3.4731317127477754</v>
      </c>
      <c r="N164" s="124">
        <f>IF(RES_hhdet_in_tes!N164=0,"",RES_hhdet_in_tes!N164/RES_hhdet_in_fec!N164)</f>
        <v>3.6164191081035035</v>
      </c>
      <c r="O164" s="124">
        <f>IF(RES_hhdet_in_tes!O164=0,"",RES_hhdet_in_tes!O164/RES_hhdet_in_fec!O164)</f>
        <v>3.78752976026199</v>
      </c>
      <c r="P164" s="124">
        <f>IF(RES_hhdet_in_tes!P164=0,"",RES_hhdet_in_tes!P164/RES_hhdet_in_fec!P164)</f>
        <v>3.9730955779865567</v>
      </c>
      <c r="Q164" s="124">
        <f>IF(RES_hhdet_in_tes!Q164=0,"",RES_hhdet_in_tes!Q164/RES_hhdet_in_fec!Q164)</f>
        <v>4.1325677958920464</v>
      </c>
      <c r="R164" s="124">
        <f>IF(RES_hhdet_in_tes!R164=0,"",RES_hhdet_in_tes!R164/RES_hhdet_in_fec!R164)</f>
        <v>4.2326140020949792</v>
      </c>
      <c r="S164" s="124">
        <f>IF(RES_hhdet_in_tes!S164=0,"",RES_hhdet_in_tes!S164/RES_hhdet_in_fec!S164)</f>
        <v>4.3122458700235251</v>
      </c>
      <c r="T164" s="124">
        <f>IF(RES_hhdet_in_tes!T164=0,"",RES_hhdet_in_tes!T164/RES_hhdet_in_fec!T164)</f>
        <v>4.3787813270360196</v>
      </c>
      <c r="U164" s="124">
        <f>IF(RES_hhdet_in_tes!U164=0,"",RES_hhdet_in_tes!U164/RES_hhdet_in_fec!U164)</f>
        <v>4.4393533247249124</v>
      </c>
      <c r="V164" s="124">
        <f>IF(RES_hhdet_in_tes!V164=0,"",RES_hhdet_in_tes!V164/RES_hhdet_in_fec!V164)</f>
        <v>4.5011131024946396</v>
      </c>
      <c r="W164" s="124">
        <f>IF(RES_hhdet_in_tes!W164=0,"",RES_hhdet_in_tes!W164/RES_hhdet_in_fec!W164)</f>
        <v>4.5615767876266009</v>
      </c>
      <c r="DA164" s="130" t="s">
        <v>3740</v>
      </c>
    </row>
    <row r="165" spans="1:105" ht="12" customHeight="1" x14ac:dyDescent="0.25">
      <c r="A165" s="97" t="s">
        <v>53</v>
      </c>
      <c r="B165" s="111"/>
      <c r="C165" s="111">
        <f>IF(RES_hhdet_in_tes!C165=0,"",RES_hhdet_in_tes!C165/RES_hhdet_in_fec!C165)</f>
        <v>2.5196060960540163</v>
      </c>
      <c r="D165" s="111" t="str">
        <f>IF(RES_hhdet_in_tes!D165=0,"",RES_hhdet_in_tes!D165/RES_hhdet_in_fec!D165)</f>
        <v/>
      </c>
      <c r="E165" s="111">
        <f>IF(RES_hhdet_in_tes!E165=0,"",RES_hhdet_in_tes!E165/RES_hhdet_in_fec!E165)</f>
        <v>2.6987400380432103</v>
      </c>
      <c r="F165" s="111">
        <f>IF(RES_hhdet_in_tes!F165=0,"",RES_hhdet_in_tes!F165/RES_hhdet_in_fec!F165)</f>
        <v>2.7888740752694674</v>
      </c>
      <c r="G165" s="111">
        <f>IF(RES_hhdet_in_tes!G165=0,"",RES_hhdet_in_tes!G165/RES_hhdet_in_fec!G165)</f>
        <v>2.8798646089045832</v>
      </c>
      <c r="H165" s="111">
        <f>IF(RES_hhdet_in_tes!H165=0,"",RES_hhdet_in_tes!H165/RES_hhdet_in_fec!H165)</f>
        <v>2.9716137114818704</v>
      </c>
      <c r="I165" s="111">
        <f>IF(RES_hhdet_in_tes!I165=0,"",RES_hhdet_in_tes!I165/RES_hhdet_in_fec!I165)</f>
        <v>3.0643034651269963</v>
      </c>
      <c r="J165" s="111">
        <f>IF(RES_hhdet_in_tes!J165=0,"",RES_hhdet_in_tes!J165/RES_hhdet_in_fec!J165)</f>
        <v>3.1586912491195345</v>
      </c>
      <c r="K165" s="111">
        <f>IF(RES_hhdet_in_tes!K165=0,"",RES_hhdet_in_tes!K165/RES_hhdet_in_fec!K165)</f>
        <v>3.2554138841317619</v>
      </c>
      <c r="L165" s="111">
        <f>IF(RES_hhdet_in_tes!L165=0,"",RES_hhdet_in_tes!L165/RES_hhdet_in_fec!L165)</f>
        <v>3.3546288203459165</v>
      </c>
      <c r="M165" s="111">
        <f>IF(RES_hhdet_in_tes!M165=0,"",RES_hhdet_in_tes!M165/RES_hhdet_in_fec!M165)</f>
        <v>3.4731317127477754</v>
      </c>
      <c r="N165" s="111">
        <f>IF(RES_hhdet_in_tes!N165=0,"",RES_hhdet_in_tes!N165/RES_hhdet_in_fec!N165)</f>
        <v>3.6164191081035035</v>
      </c>
      <c r="O165" s="111">
        <f>IF(RES_hhdet_in_tes!O165=0,"",RES_hhdet_in_tes!O165/RES_hhdet_in_fec!O165)</f>
        <v>3.78752976026199</v>
      </c>
      <c r="P165" s="111">
        <f>IF(RES_hhdet_in_tes!P165=0,"",RES_hhdet_in_tes!P165/RES_hhdet_in_fec!P165)</f>
        <v>3.9730955779865567</v>
      </c>
      <c r="Q165" s="111">
        <f>IF(RES_hhdet_in_tes!Q165=0,"",RES_hhdet_in_tes!Q165/RES_hhdet_in_fec!Q165)</f>
        <v>4.1325677958920464</v>
      </c>
      <c r="R165" s="111">
        <f>IF(RES_hhdet_in_tes!R165=0,"",RES_hhdet_in_tes!R165/RES_hhdet_in_fec!R165)</f>
        <v>4.2326140020949792</v>
      </c>
      <c r="S165" s="111">
        <f>IF(RES_hhdet_in_tes!S165=0,"",RES_hhdet_in_tes!S165/RES_hhdet_in_fec!S165)</f>
        <v>4.3122458700235251</v>
      </c>
      <c r="T165" s="111">
        <f>IF(RES_hhdet_in_tes!T165=0,"",RES_hhdet_in_tes!T165/RES_hhdet_in_fec!T165)</f>
        <v>4.3787813270360196</v>
      </c>
      <c r="U165" s="111">
        <f>IF(RES_hhdet_in_tes!U165=0,"",RES_hhdet_in_tes!U165/RES_hhdet_in_fec!U165)</f>
        <v>4.4393533247249124</v>
      </c>
      <c r="V165" s="111">
        <f>IF(RES_hhdet_in_tes!V165=0,"",RES_hhdet_in_tes!V165/RES_hhdet_in_fec!V165)</f>
        <v>4.5011131024946396</v>
      </c>
      <c r="W165" s="111">
        <f>IF(RES_hhdet_in_tes!W165=0,"",RES_hhdet_in_tes!W165/RES_hhdet_in_fec!W165)</f>
        <v>4.5615767876266009</v>
      </c>
      <c r="DA165" s="63" t="s">
        <v>3741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0.64162642444778051</v>
      </c>
      <c r="D166" s="124" t="str">
        <f>IF(RES_hhdet_in_tes!D166=0,"",RES_hhdet_in_tes!D166/RES_hhdet_in_fec!D166)</f>
        <v/>
      </c>
      <c r="E166" s="124">
        <f>IF(RES_hhdet_in_tes!E166=0,"",RES_hhdet_in_tes!E166/RES_hhdet_in_fec!E166)</f>
        <v>0.64600422903980503</v>
      </c>
      <c r="F166" s="124">
        <f>IF(RES_hhdet_in_tes!F166=0,"",RES_hhdet_in_tes!F166/RES_hhdet_in_fec!F166)</f>
        <v>0.64722144832790585</v>
      </c>
      <c r="G166" s="124">
        <f>IF(RES_hhdet_in_tes!G166=0,"",RES_hhdet_in_tes!G166/RES_hhdet_in_fec!G166)</f>
        <v>0.65272985367359448</v>
      </c>
      <c r="H166" s="124">
        <f>IF(RES_hhdet_in_tes!H166=0,"",RES_hhdet_in_tes!H166/RES_hhdet_in_fec!H166)</f>
        <v>0.65396373675921105</v>
      </c>
      <c r="I166" s="124">
        <f>IF(RES_hhdet_in_tes!I166=0,"",RES_hhdet_in_tes!I166/RES_hhdet_in_fec!I166)</f>
        <v>0.68721098628619937</v>
      </c>
      <c r="J166" s="124">
        <f>IF(RES_hhdet_in_tes!J166=0,"",RES_hhdet_in_tes!J166/RES_hhdet_in_fec!J166)</f>
        <v>0.66768544095023641</v>
      </c>
      <c r="K166" s="124">
        <f>IF(RES_hhdet_in_tes!K166=0,"",RES_hhdet_in_tes!K166/RES_hhdet_in_fec!K166)</f>
        <v>0.6597776740003003</v>
      </c>
      <c r="L166" s="124">
        <f>IF(RES_hhdet_in_tes!L166=0,"",RES_hhdet_in_tes!L166/RES_hhdet_in_fec!L166)</f>
        <v>0.66864444619765462</v>
      </c>
      <c r="M166" s="124">
        <f>IF(RES_hhdet_in_tes!M166=0,"",RES_hhdet_in_tes!M166/RES_hhdet_in_fec!M166)</f>
        <v>0.67247145087323679</v>
      </c>
      <c r="N166" s="124">
        <f>IF(RES_hhdet_in_tes!N166=0,"",RES_hhdet_in_tes!N166/RES_hhdet_in_fec!N166)</f>
        <v>0.6835236751518603</v>
      </c>
      <c r="O166" s="124">
        <f>IF(RES_hhdet_in_tes!O166=0,"",RES_hhdet_in_tes!O166/RES_hhdet_in_fec!O166)</f>
        <v>0.69723105210884395</v>
      </c>
      <c r="P166" s="124">
        <f>IF(RES_hhdet_in_tes!P166=0,"",RES_hhdet_in_tes!P166/RES_hhdet_in_fec!P166)</f>
        <v>0.71882090735054793</v>
      </c>
      <c r="Q166" s="124">
        <f>IF(RES_hhdet_in_tes!Q166=0,"",RES_hhdet_in_tes!Q166/RES_hhdet_in_fec!Q166)</f>
        <v>0.73568771499177887</v>
      </c>
      <c r="R166" s="124">
        <f>IF(RES_hhdet_in_tes!R166=0,"",RES_hhdet_in_tes!R166/RES_hhdet_in_fec!R166)</f>
        <v>0.74377930341588572</v>
      </c>
      <c r="S166" s="124">
        <f>IF(RES_hhdet_in_tes!S166=0,"",RES_hhdet_in_tes!S166/RES_hhdet_in_fec!S166)</f>
        <v>0.75616363230318895</v>
      </c>
      <c r="T166" s="124">
        <f>IF(RES_hhdet_in_tes!T166=0,"",RES_hhdet_in_tes!T166/RES_hhdet_in_fec!T166)</f>
        <v>0.76824688034879973</v>
      </c>
      <c r="U166" s="124">
        <f>IF(RES_hhdet_in_tes!U166=0,"",RES_hhdet_in_tes!U166/RES_hhdet_in_fec!U166)</f>
        <v>0.78023483249478809</v>
      </c>
      <c r="V166" s="124">
        <f>IF(RES_hhdet_in_tes!V166=0,"",RES_hhdet_in_tes!V166/RES_hhdet_in_fec!V166)</f>
        <v>0.79130333762780647</v>
      </c>
      <c r="W166" s="124">
        <f>IF(RES_hhdet_in_tes!W166=0,"",RES_hhdet_in_tes!W166/RES_hhdet_in_fec!W166)</f>
        <v>0.79908587801620579</v>
      </c>
      <c r="DA166" s="130" t="s">
        <v>3742</v>
      </c>
    </row>
    <row r="167" spans="1:105" ht="12" customHeight="1" x14ac:dyDescent="0.25">
      <c r="A167" s="97" t="s">
        <v>124</v>
      </c>
      <c r="B167" s="111"/>
      <c r="C167" s="111" t="str">
        <f>IF(RES_hhdet_in_tes!C167=0,"",RES_hhdet_in_tes!C167/RES_hhdet_in_fec!C167)</f>
        <v/>
      </c>
      <c r="D167" s="111" t="str">
        <f>IF(RES_hhdet_in_tes!D167=0,"",RES_hhdet_in_tes!D167/RES_hhdet_in_fec!D167)</f>
        <v/>
      </c>
      <c r="E167" s="111">
        <f>IF(RES_hhdet_in_tes!E167=0,"",RES_hhdet_in_tes!E167/RES_hhdet_in_fec!E167)</f>
        <v>0.71199848794309673</v>
      </c>
      <c r="F167" s="111">
        <f>IF(RES_hhdet_in_tes!F167=0,"",RES_hhdet_in_tes!F167/RES_hhdet_in_fec!F167)</f>
        <v>0.71394208625234201</v>
      </c>
      <c r="G167" s="111">
        <f>IF(RES_hhdet_in_tes!G167=0,"",RES_hhdet_in_tes!G167/RES_hhdet_in_fec!G167)</f>
        <v>0.71613508203738396</v>
      </c>
      <c r="H167" s="111">
        <f>IF(RES_hhdet_in_tes!H167=0,"",RES_hhdet_in_tes!H167/RES_hhdet_in_fec!H167)</f>
        <v>0.71855147176994072</v>
      </c>
      <c r="I167" s="111">
        <f>IF(RES_hhdet_in_tes!I167=0,"",RES_hhdet_in_tes!I167/RES_hhdet_in_fec!I167)</f>
        <v>0.72124360787331443</v>
      </c>
      <c r="J167" s="111">
        <f>IF(RES_hhdet_in_tes!J167=0,"",RES_hhdet_in_tes!J167/RES_hhdet_in_fec!J167)</f>
        <v>0.72442595974702961</v>
      </c>
      <c r="K167" s="111">
        <f>IF(RES_hhdet_in_tes!K167=0,"",RES_hhdet_in_tes!K167/RES_hhdet_in_fec!K167)</f>
        <v>0.72828088279284364</v>
      </c>
      <c r="L167" s="111">
        <f>IF(RES_hhdet_in_tes!L167=0,"",RES_hhdet_in_tes!L167/RES_hhdet_in_fec!L167)</f>
        <v>0.73285716455691963</v>
      </c>
      <c r="M167" s="111">
        <f>IF(RES_hhdet_in_tes!M167=0,"",RES_hhdet_in_tes!M167/RES_hhdet_in_fec!M167)</f>
        <v>0.74248215733232281</v>
      </c>
      <c r="N167" s="111">
        <f>IF(RES_hhdet_in_tes!N167=0,"",RES_hhdet_in_tes!N167/RES_hhdet_in_fec!N167)</f>
        <v>0.7585293597623719</v>
      </c>
      <c r="O167" s="111">
        <f>IF(RES_hhdet_in_tes!O167=0,"",RES_hhdet_in_tes!O167/RES_hhdet_in_fec!O167)</f>
        <v>0.78214533190825886</v>
      </c>
      <c r="P167" s="111">
        <f>IF(RES_hhdet_in_tes!P167=0,"",RES_hhdet_in_tes!P167/RES_hhdet_in_fec!P167)</f>
        <v>0.81092032651002566</v>
      </c>
      <c r="Q167" s="111">
        <f>IF(RES_hhdet_in_tes!Q167=0,"",RES_hhdet_in_tes!Q167/RES_hhdet_in_fec!Q167)</f>
        <v>0.83704663921511024</v>
      </c>
      <c r="R167" s="111">
        <f>IF(RES_hhdet_in_tes!R167=0,"",RES_hhdet_in_tes!R167/RES_hhdet_in_fec!R167)</f>
        <v>0.85467870415725766</v>
      </c>
      <c r="S167" s="111">
        <f>IF(RES_hhdet_in_tes!S167=0,"",RES_hhdet_in_tes!S167/RES_hhdet_in_fec!S167)</f>
        <v>0.87166960310152797</v>
      </c>
      <c r="T167" s="111">
        <f>IF(RES_hhdet_in_tes!T167=0,"",RES_hhdet_in_tes!T167/RES_hhdet_in_fec!T167)</f>
        <v>0.88705758705104187</v>
      </c>
      <c r="U167" s="111">
        <f>IF(RES_hhdet_in_tes!U167=0,"",RES_hhdet_in_tes!U167/RES_hhdet_in_fec!U167)</f>
        <v>0.89988090700897283</v>
      </c>
      <c r="V167" s="111">
        <f>IF(RES_hhdet_in_tes!V167=0,"",RES_hhdet_in_tes!V167/RES_hhdet_in_fec!V167)</f>
        <v>0.90917781397847297</v>
      </c>
      <c r="W167" s="111">
        <f>IF(RES_hhdet_in_tes!W167=0,"",RES_hhdet_in_tes!W167/RES_hhdet_in_fec!W167)</f>
        <v>0.91355096860986462</v>
      </c>
      <c r="DA167" s="63" t="s">
        <v>3743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 t="str">
        <f>IF(RES_hhdet_in_tes!H168=0,"",RES_hhdet_in_tes!H168/RES_hhdet_in_fec!H168)</f>
        <v/>
      </c>
      <c r="I168" s="111" t="str">
        <f>IF(RES_hhdet_in_tes!I168=0,"",RES_hhdet_in_tes!I168/RES_hhdet_in_fec!I168)</f>
        <v/>
      </c>
      <c r="J168" s="111" t="str">
        <f>IF(RES_hhdet_in_tes!J168=0,"",RES_hhdet_in_tes!J168/RES_hhdet_in_fec!J168)</f>
        <v/>
      </c>
      <c r="K168" s="111" t="str">
        <f>IF(RES_hhdet_in_tes!K168=0,"",RES_hhdet_in_tes!K168/RES_hhdet_in_fec!K168)</f>
        <v/>
      </c>
      <c r="L168" s="111" t="str">
        <f>IF(RES_hhdet_in_tes!L168=0,"",RES_hhdet_in_tes!L168/RES_hhdet_in_fec!L168)</f>
        <v/>
      </c>
      <c r="M168" s="111" t="str">
        <f>IF(RES_hhdet_in_tes!M168=0,"",RES_hhdet_in_tes!M168/RES_hhdet_in_fec!M168)</f>
        <v/>
      </c>
      <c r="N168" s="111" t="str">
        <f>IF(RES_hhdet_in_tes!N168=0,"",RES_hhdet_in_tes!N168/RES_hhdet_in_fec!N168)</f>
        <v/>
      </c>
      <c r="O168" s="111" t="str">
        <f>IF(RES_hhdet_in_tes!O168=0,"",RES_hhdet_in_tes!O168/RES_hhdet_in_fec!O168)</f>
        <v/>
      </c>
      <c r="P168" s="111">
        <f>IF(RES_hhdet_in_tes!P168=0,"",RES_hhdet_in_tes!P168/RES_hhdet_in_fec!P168)</f>
        <v>0.87403730637048516</v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 t="str">
        <f>IF(RES_hhdet_in_tes!T168=0,"",RES_hhdet_in_tes!T168/RES_hhdet_in_fec!T168)</f>
        <v/>
      </c>
      <c r="U168" s="111" t="str">
        <f>IF(RES_hhdet_in_tes!U168=0,"",RES_hhdet_in_tes!U168/RES_hhdet_in_fec!U168)</f>
        <v/>
      </c>
      <c r="V168" s="111" t="str">
        <f>IF(RES_hhdet_in_tes!V168=0,"",RES_hhdet_in_tes!V168/RES_hhdet_in_fec!V168)</f>
        <v/>
      </c>
      <c r="W168" s="111">
        <f>IF(RES_hhdet_in_tes!W168=0,"",RES_hhdet_in_tes!W168/RES_hhdet_in_fec!W168)</f>
        <v>0.93671484220302792</v>
      </c>
      <c r="DA168" s="63" t="s">
        <v>3744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 t="str">
        <f>IF(RES_hhdet_in_tes!H169=0,"",RES_hhdet_in_tes!H169/RES_hhdet_in_fec!H169)</f>
        <v/>
      </c>
      <c r="I169" s="112" t="str">
        <f>IF(RES_hhdet_in_tes!I169=0,"",RES_hhdet_in_tes!I169/RES_hhdet_in_fec!I169)</f>
        <v/>
      </c>
      <c r="J169" s="112" t="str">
        <f>IF(RES_hhdet_in_tes!J169=0,"",RES_hhdet_in_tes!J169/RES_hhdet_in_fec!J169)</f>
        <v/>
      </c>
      <c r="K169" s="112" t="str">
        <f>IF(RES_hhdet_in_tes!K169=0,"",RES_hhdet_in_tes!K169/RES_hhdet_in_fec!K169)</f>
        <v/>
      </c>
      <c r="L169" s="112" t="str">
        <f>IF(RES_hhdet_in_tes!L169=0,"",RES_hhdet_in_tes!L169/RES_hhdet_in_fec!L169)</f>
        <v/>
      </c>
      <c r="M169" s="112" t="str">
        <f>IF(RES_hhdet_in_tes!M169=0,"",RES_hhdet_in_tes!M169/RES_hhdet_in_fec!M169)</f>
        <v/>
      </c>
      <c r="N169" s="112" t="str">
        <f>IF(RES_hhdet_in_tes!N169=0,"",RES_hhdet_in_tes!N169/RES_hhdet_in_fec!N169)</f>
        <v/>
      </c>
      <c r="O169" s="112" t="str">
        <f>IF(RES_hhdet_in_tes!O169=0,"",RES_hhdet_in_tes!O169/RES_hhdet_in_fec!O169)</f>
        <v/>
      </c>
      <c r="P169" s="112">
        <f>IF(RES_hhdet_in_tes!P169=0,"",RES_hhdet_in_tes!P169/RES_hhdet_in_fec!P169)</f>
        <v>0.81092032651002566</v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 t="str">
        <f>IF(RES_hhdet_in_tes!T169=0,"",RES_hhdet_in_tes!T169/RES_hhdet_in_fec!T169)</f>
        <v/>
      </c>
      <c r="U169" s="112" t="str">
        <f>IF(RES_hhdet_in_tes!U169=0,"",RES_hhdet_in_tes!U169/RES_hhdet_in_fec!U169)</f>
        <v/>
      </c>
      <c r="V169" s="112" t="str">
        <f>IF(RES_hhdet_in_tes!V169=0,"",RES_hhdet_in_tes!V169/RES_hhdet_in_fec!V169)</f>
        <v/>
      </c>
      <c r="W169" s="112">
        <f>IF(RES_hhdet_in_tes!W169=0,"",RES_hhdet_in_tes!W169/RES_hhdet_in_fec!W169)</f>
        <v>0.9135509686098644</v>
      </c>
      <c r="DA169" s="131" t="s">
        <v>3745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 t="str">
        <f>IF(RES_hhdet_in_tes!H170=0,"",RES_hhdet_in_tes!H170/RES_hhdet_in_fec!H170)</f>
        <v/>
      </c>
      <c r="I170" s="113" t="str">
        <f>IF(RES_hhdet_in_tes!I170=0,"",RES_hhdet_in_tes!I170/RES_hhdet_in_fec!I170)</f>
        <v/>
      </c>
      <c r="J170" s="113" t="str">
        <f>IF(RES_hhdet_in_tes!J170=0,"",RES_hhdet_in_tes!J170/RES_hhdet_in_fec!J170)</f>
        <v/>
      </c>
      <c r="K170" s="113" t="str">
        <f>IF(RES_hhdet_in_tes!K170=0,"",RES_hhdet_in_tes!K170/RES_hhdet_in_fec!K170)</f>
        <v/>
      </c>
      <c r="L170" s="113" t="str">
        <f>IF(RES_hhdet_in_tes!L170=0,"",RES_hhdet_in_tes!L170/RES_hhdet_in_fec!L170)</f>
        <v/>
      </c>
      <c r="M170" s="113" t="str">
        <f>IF(RES_hhdet_in_tes!M170=0,"",RES_hhdet_in_tes!M170/RES_hhdet_in_fec!M170)</f>
        <v/>
      </c>
      <c r="N170" s="113" t="str">
        <f>IF(RES_hhdet_in_tes!N170=0,"",RES_hhdet_in_tes!N170/RES_hhdet_in_fec!N170)</f>
        <v/>
      </c>
      <c r="O170" s="113" t="str">
        <f>IF(RES_hhdet_in_tes!O170=0,"",RES_hhdet_in_tes!O170/RES_hhdet_in_fec!O170)</f>
        <v/>
      </c>
      <c r="P170" s="113">
        <f>IF(RES_hhdet_in_tes!P170=0,"",RES_hhdet_in_tes!P170/RES_hhdet_in_fec!P170)</f>
        <v>1</v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 t="str">
        <f>IF(RES_hhdet_in_tes!T170=0,"",RES_hhdet_in_tes!T170/RES_hhdet_in_fec!T170)</f>
        <v/>
      </c>
      <c r="U170" s="113" t="str">
        <f>IF(RES_hhdet_in_tes!U170=0,"",RES_hhdet_in_tes!U170/RES_hhdet_in_fec!U170)</f>
        <v/>
      </c>
      <c r="V170" s="113" t="str">
        <f>IF(RES_hhdet_in_tes!V170=0,"",RES_hhdet_in_tes!V170/RES_hhdet_in_fec!V170)</f>
        <v/>
      </c>
      <c r="W170" s="113">
        <f>IF(RES_hhdet_in_tes!W170=0,"",RES_hhdet_in_tes!W170/RES_hhdet_in_fec!W170)</f>
        <v>1</v>
      </c>
      <c r="DA170" s="132" t="s">
        <v>3746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0.63510780126204713</v>
      </c>
      <c r="D171" s="112" t="str">
        <f>IF(RES_hhdet_in_tes!D171=0,"",RES_hhdet_in_tes!D171/RES_hhdet_in_fec!D171)</f>
        <v/>
      </c>
      <c r="E171" s="112">
        <f>IF(RES_hhdet_in_tes!E171=0,"",RES_hhdet_in_tes!E171/RES_hhdet_in_fec!E171)</f>
        <v>0.63872316051353906</v>
      </c>
      <c r="F171" s="112">
        <f>IF(RES_hhdet_in_tes!F171=0,"",RES_hhdet_in_tes!F171/RES_hhdet_in_fec!F171)</f>
        <v>0.64061579121658008</v>
      </c>
      <c r="G171" s="112">
        <f>IF(RES_hhdet_in_tes!G171=0,"",RES_hhdet_in_tes!G171/RES_hhdet_in_fec!G171)</f>
        <v>0.64263279737312273</v>
      </c>
      <c r="H171" s="112">
        <f>IF(RES_hhdet_in_tes!H171=0,"",RES_hhdet_in_tes!H171/RES_hhdet_in_fec!H171)</f>
        <v>0.64476225656216279</v>
      </c>
      <c r="I171" s="112">
        <f>IF(RES_hhdet_in_tes!I171=0,"",RES_hhdet_in_tes!I171/RES_hhdet_in_fec!I171)</f>
        <v>0.64703187168241905</v>
      </c>
      <c r="J171" s="112">
        <f>IF(RES_hhdet_in_tes!J171=0,"",RES_hhdet_in_tes!J171/RES_hhdet_in_fec!J171)</f>
        <v>0.64955253301606053</v>
      </c>
      <c r="K171" s="112">
        <f>IF(RES_hhdet_in_tes!K171=0,"",RES_hhdet_in_tes!K171/RES_hhdet_in_fec!K171)</f>
        <v>0.65242251156411557</v>
      </c>
      <c r="L171" s="112">
        <f>IF(RES_hhdet_in_tes!L171=0,"",RES_hhdet_in_tes!L171/RES_hhdet_in_fec!L171)</f>
        <v>0.65567620092418732</v>
      </c>
      <c r="M171" s="112">
        <f>IF(RES_hhdet_in_tes!M171=0,"",RES_hhdet_in_tes!M171/RES_hhdet_in_fec!M171)</f>
        <v>0.6615681208324844</v>
      </c>
      <c r="N171" s="112">
        <f>IF(RES_hhdet_in_tes!N171=0,"",RES_hhdet_in_tes!N171/RES_hhdet_in_fec!N171)</f>
        <v>0.67108887338870971</v>
      </c>
      <c r="O171" s="112">
        <f>IF(RES_hhdet_in_tes!O171=0,"",RES_hhdet_in_tes!O171/RES_hhdet_in_fec!O171)</f>
        <v>0.68550879022300049</v>
      </c>
      <c r="P171" s="112">
        <f>IF(RES_hhdet_in_tes!P171=0,"",RES_hhdet_in_tes!P171/RES_hhdet_in_fec!P171)</f>
        <v>0.70426725093477871</v>
      </c>
      <c r="Q171" s="112">
        <f>IF(RES_hhdet_in_tes!Q171=0,"",RES_hhdet_in_tes!Q171/RES_hhdet_in_fec!Q171)</f>
        <v>0.7226738123349743</v>
      </c>
      <c r="R171" s="112">
        <f>IF(RES_hhdet_in_tes!R171=0,"",RES_hhdet_in_tes!R171/RES_hhdet_in_fec!R171)</f>
        <v>0.73586866035791132</v>
      </c>
      <c r="S171" s="112">
        <f>IF(RES_hhdet_in_tes!S171=0,"",RES_hhdet_in_tes!S171/RES_hhdet_in_fec!S171)</f>
        <v>0.74893342721743184</v>
      </c>
      <c r="T171" s="112">
        <f>IF(RES_hhdet_in_tes!T171=0,"",RES_hhdet_in_tes!T171/RES_hhdet_in_fec!T171)</f>
        <v>0.76159416902122956</v>
      </c>
      <c r="U171" s="112">
        <f>IF(RES_hhdet_in_tes!U171=0,"",RES_hhdet_in_tes!U171/RES_hhdet_in_fec!U171)</f>
        <v>0.77348731142298843</v>
      </c>
      <c r="V171" s="112">
        <f>IF(RES_hhdet_in_tes!V171=0,"",RES_hhdet_in_tes!V171/RES_hhdet_in_fec!V171)</f>
        <v>0.7840550585804541</v>
      </c>
      <c r="W171" s="112">
        <f>IF(RES_hhdet_in_tes!W171=0,"",RES_hhdet_in_tes!W171/RES_hhdet_in_fec!W171)</f>
        <v>0.79237391858587125</v>
      </c>
      <c r="DA171" s="131" t="s">
        <v>3747</v>
      </c>
    </row>
    <row r="172" spans="1:105" ht="12" customHeight="1" x14ac:dyDescent="0.25">
      <c r="A172" s="107" t="s">
        <v>121</v>
      </c>
      <c r="B172" s="113"/>
      <c r="C172" s="113">
        <f>IF(RES_hhdet_in_tes!C172=0,"",RES_hhdet_in_tes!C172/RES_hhdet_in_fec!C172)</f>
        <v>0.7134795276115331</v>
      </c>
      <c r="D172" s="113" t="str">
        <f>IF(RES_hhdet_in_tes!D172=0,"",RES_hhdet_in_tes!D172/RES_hhdet_in_fec!D172)</f>
        <v/>
      </c>
      <c r="E172" s="113">
        <f>IF(RES_hhdet_in_tes!E172=0,"",RES_hhdet_in_tes!E172/RES_hhdet_in_fec!E172)</f>
        <v>0.72921256453340733</v>
      </c>
      <c r="F172" s="113">
        <f>IF(RES_hhdet_in_tes!F172=0,"",RES_hhdet_in_tes!F172/RES_hhdet_in_fec!F172)</f>
        <v>0.72967835836447181</v>
      </c>
      <c r="G172" s="113">
        <f>IF(RES_hhdet_in_tes!G172=0,"",RES_hhdet_in_tes!G172/RES_hhdet_in_fec!G172)</f>
        <v>0.74898146398074639</v>
      </c>
      <c r="H172" s="113">
        <f>IF(RES_hhdet_in_tes!H172=0,"",RES_hhdet_in_tes!H172/RES_hhdet_in_fec!H172)</f>
        <v>0.74402989647066631</v>
      </c>
      <c r="I172" s="113">
        <f>IF(RES_hhdet_in_tes!I172=0,"",RES_hhdet_in_tes!I172/RES_hhdet_in_fec!I172)</f>
        <v>0.74838625267467096</v>
      </c>
      <c r="J172" s="113">
        <f>IF(RES_hhdet_in_tes!J172=0,"",RES_hhdet_in_tes!J172/RES_hhdet_in_fec!J172)</f>
        <v>0.75225190349161752</v>
      </c>
      <c r="K172" s="113">
        <f>IF(RES_hhdet_in_tes!K172=0,"",RES_hhdet_in_tes!K172/RES_hhdet_in_fec!K172)</f>
        <v>0.75324922586102216</v>
      </c>
      <c r="L172" s="113">
        <f>IF(RES_hhdet_in_tes!L172=0,"",RES_hhdet_in_tes!L172/RES_hhdet_in_fec!L172)</f>
        <v>0.76075061140719324</v>
      </c>
      <c r="M172" s="113">
        <f>IF(RES_hhdet_in_tes!M172=0,"",RES_hhdet_in_tes!M172/RES_hhdet_in_fec!M172)</f>
        <v>0.76857341515328603</v>
      </c>
      <c r="N172" s="113">
        <f>IF(RES_hhdet_in_tes!N172=0,"",RES_hhdet_in_tes!N172/RES_hhdet_in_fec!N172)</f>
        <v>0.77719226271069419</v>
      </c>
      <c r="O172" s="113">
        <f>IF(RES_hhdet_in_tes!O172=0,"",RES_hhdet_in_tes!O172/RES_hhdet_in_fec!O172)</f>
        <v>0.77968777327239536</v>
      </c>
      <c r="P172" s="113">
        <f>IF(RES_hhdet_in_tes!P172=0,"",RES_hhdet_in_tes!P172/RES_hhdet_in_fec!P172)</f>
        <v>0.79395787665372253</v>
      </c>
      <c r="Q172" s="113">
        <f>IF(RES_hhdet_in_tes!Q172=0,"",RES_hhdet_in_tes!Q172/RES_hhdet_in_fec!Q172)</f>
        <v>0.80158368987069428</v>
      </c>
      <c r="R172" s="113">
        <f>IF(RES_hhdet_in_tes!R172=0,"",RES_hhdet_in_tes!R172/RES_hhdet_in_fec!R172)</f>
        <v>0.8046353498996317</v>
      </c>
      <c r="S172" s="113">
        <f>IF(RES_hhdet_in_tes!S172=0,"",RES_hhdet_in_tes!S172/RES_hhdet_in_fec!S172)</f>
        <v>0.81921921396864339</v>
      </c>
      <c r="T172" s="113">
        <f>IF(RES_hhdet_in_tes!T172=0,"",RES_hhdet_in_tes!T172/RES_hhdet_in_fec!T172)</f>
        <v>0.82337536033034298</v>
      </c>
      <c r="U172" s="113">
        <f>IF(RES_hhdet_in_tes!U172=0,"",RES_hhdet_in_tes!U172/RES_hhdet_in_fec!U172)</f>
        <v>0.83192031578078085</v>
      </c>
      <c r="V172" s="113">
        <f>IF(RES_hhdet_in_tes!V172=0,"",RES_hhdet_in_tes!V172/RES_hhdet_in_fec!V172)</f>
        <v>0.84099784825137547</v>
      </c>
      <c r="W172" s="113">
        <f>IF(RES_hhdet_in_tes!W172=0,"",RES_hhdet_in_tes!W172/RES_hhdet_in_fec!W172)</f>
        <v>0.84179500914171246</v>
      </c>
      <c r="DA172" s="132" t="s">
        <v>3748</v>
      </c>
    </row>
    <row r="173" spans="1:105" ht="12" customHeight="1" x14ac:dyDescent="0.25">
      <c r="A173" s="108" t="s">
        <v>53</v>
      </c>
      <c r="B173" s="111"/>
      <c r="C173" s="111">
        <f>IF(RES_hhdet_in_tes!C173=0,"",RES_hhdet_in_tes!C173/RES_hhdet_in_fec!C173)</f>
        <v>0.63510780126204713</v>
      </c>
      <c r="D173" s="111" t="str">
        <f>IF(RES_hhdet_in_tes!D173=0,"",RES_hhdet_in_tes!D173/RES_hhdet_in_fec!D173)</f>
        <v/>
      </c>
      <c r="E173" s="111">
        <f>IF(RES_hhdet_in_tes!E173=0,"",RES_hhdet_in_tes!E173/RES_hhdet_in_fec!E173)</f>
        <v>0.63872316051353906</v>
      </c>
      <c r="F173" s="111">
        <f>IF(RES_hhdet_in_tes!F173=0,"",RES_hhdet_in_tes!F173/RES_hhdet_in_fec!F173)</f>
        <v>0.64061579121657997</v>
      </c>
      <c r="G173" s="111">
        <f>IF(RES_hhdet_in_tes!G173=0,"",RES_hhdet_in_tes!G173/RES_hhdet_in_fec!G173)</f>
        <v>0.64263279737312262</v>
      </c>
      <c r="H173" s="111">
        <f>IF(RES_hhdet_in_tes!H173=0,"",RES_hhdet_in_tes!H173/RES_hhdet_in_fec!H173)</f>
        <v>0.64476225656216279</v>
      </c>
      <c r="I173" s="111">
        <f>IF(RES_hhdet_in_tes!I173=0,"",RES_hhdet_in_tes!I173/RES_hhdet_in_fec!I173)</f>
        <v>0.64703187168241905</v>
      </c>
      <c r="J173" s="111">
        <f>IF(RES_hhdet_in_tes!J173=0,"",RES_hhdet_in_tes!J173/RES_hhdet_in_fec!J173)</f>
        <v>0.64955253301606053</v>
      </c>
      <c r="K173" s="111">
        <f>IF(RES_hhdet_in_tes!K173=0,"",RES_hhdet_in_tes!K173/RES_hhdet_in_fec!K173)</f>
        <v>0.65242251156411568</v>
      </c>
      <c r="L173" s="111">
        <f>IF(RES_hhdet_in_tes!L173=0,"",RES_hhdet_in_tes!L173/RES_hhdet_in_fec!L173)</f>
        <v>0.65567620092418732</v>
      </c>
      <c r="M173" s="111">
        <f>IF(RES_hhdet_in_tes!M173=0,"",RES_hhdet_in_tes!M173/RES_hhdet_in_fec!M173)</f>
        <v>0.6615681208324844</v>
      </c>
      <c r="N173" s="111">
        <f>IF(RES_hhdet_in_tes!N173=0,"",RES_hhdet_in_tes!N173/RES_hhdet_in_fec!N173)</f>
        <v>0.67108887338870971</v>
      </c>
      <c r="O173" s="111">
        <f>IF(RES_hhdet_in_tes!O173=0,"",RES_hhdet_in_tes!O173/RES_hhdet_in_fec!O173)</f>
        <v>0.68550879022300049</v>
      </c>
      <c r="P173" s="111">
        <f>IF(RES_hhdet_in_tes!P173=0,"",RES_hhdet_in_tes!P173/RES_hhdet_in_fec!P173)</f>
        <v>0.70426725093477871</v>
      </c>
      <c r="Q173" s="111">
        <f>IF(RES_hhdet_in_tes!Q173=0,"",RES_hhdet_in_tes!Q173/RES_hhdet_in_fec!Q173)</f>
        <v>0.72267381233497419</v>
      </c>
      <c r="R173" s="111">
        <f>IF(RES_hhdet_in_tes!R173=0,"",RES_hhdet_in_tes!R173/RES_hhdet_in_fec!R173)</f>
        <v>0.73586866035791143</v>
      </c>
      <c r="S173" s="111">
        <f>IF(RES_hhdet_in_tes!S173=0,"",RES_hhdet_in_tes!S173/RES_hhdet_in_fec!S173)</f>
        <v>0.74893342721743195</v>
      </c>
      <c r="T173" s="111">
        <f>IF(RES_hhdet_in_tes!T173=0,"",RES_hhdet_in_tes!T173/RES_hhdet_in_fec!T173)</f>
        <v>0.76159416902122956</v>
      </c>
      <c r="U173" s="111">
        <f>IF(RES_hhdet_in_tes!U173=0,"",RES_hhdet_in_tes!U173/RES_hhdet_in_fec!U173)</f>
        <v>0.77348731142298843</v>
      </c>
      <c r="V173" s="111">
        <f>IF(RES_hhdet_in_tes!V173=0,"",RES_hhdet_in_tes!V173/RES_hhdet_in_fec!V173)</f>
        <v>0.7840550585804541</v>
      </c>
      <c r="W173" s="111">
        <f>IF(RES_hhdet_in_tes!W173=0,"",RES_hhdet_in_tes!W173/RES_hhdet_in_fec!W173)</f>
        <v>0.79237391858587125</v>
      </c>
      <c r="DA173" s="63" t="s">
        <v>3749</v>
      </c>
    </row>
    <row r="174" spans="1:105" ht="12" customHeight="1" x14ac:dyDescent="0.25">
      <c r="A174" s="115" t="s">
        <v>52</v>
      </c>
      <c r="B174" s="45"/>
      <c r="C174" s="45">
        <f>IF(RES_hhdet_in_tes!C174=0,"",RES_hhdet_in_tes!C174/RES_hhdet_in_fec!C174)</f>
        <v>1</v>
      </c>
      <c r="D174" s="45" t="str">
        <f>IF(RES_hhdet_in_tes!D174=0,"",RES_hhdet_in_tes!D174/RES_hhdet_in_fec!D174)</f>
        <v/>
      </c>
      <c r="E174" s="45">
        <f>IF(RES_hhdet_in_tes!E174=0,"",RES_hhdet_in_tes!E174/RES_hhdet_in_fec!E174)</f>
        <v>1</v>
      </c>
      <c r="F174" s="45">
        <f>IF(RES_hhdet_in_tes!F174=0,"",RES_hhdet_in_tes!F174/RES_hhdet_in_fec!F174)</f>
        <v>1</v>
      </c>
      <c r="G174" s="45">
        <f>IF(RES_hhdet_in_tes!G174=0,"",RES_hhdet_in_tes!G174/RES_hhdet_in_fec!G174)</f>
        <v>1</v>
      </c>
      <c r="H174" s="45">
        <f>IF(RES_hhdet_in_tes!H174=0,"",RES_hhdet_in_tes!H174/RES_hhdet_in_fec!H174)</f>
        <v>1</v>
      </c>
      <c r="I174" s="45">
        <f>IF(RES_hhdet_in_tes!I174=0,"",RES_hhdet_in_tes!I174/RES_hhdet_in_fec!I174)</f>
        <v>1</v>
      </c>
      <c r="J174" s="45">
        <f>IF(RES_hhdet_in_tes!J174=0,"",RES_hhdet_in_tes!J174/RES_hhdet_in_fec!J174)</f>
        <v>1</v>
      </c>
      <c r="K174" s="45">
        <f>IF(RES_hhdet_in_tes!K174=0,"",RES_hhdet_in_tes!K174/RES_hhdet_in_fec!K174)</f>
        <v>1</v>
      </c>
      <c r="L174" s="45">
        <f>IF(RES_hhdet_in_tes!L174=0,"",RES_hhdet_in_tes!L174/RES_hhdet_in_fec!L174)</f>
        <v>1</v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>
        <f>IF(RES_hhdet_in_tes!O174=0,"",RES_hhdet_in_tes!O174/RES_hhdet_in_fec!O174)</f>
        <v>1</v>
      </c>
      <c r="P174" s="45">
        <f>IF(RES_hhdet_in_tes!P174=0,"",RES_hhdet_in_tes!P174/RES_hhdet_in_fec!P174)</f>
        <v>1</v>
      </c>
      <c r="Q174" s="45">
        <f>IF(RES_hhdet_in_tes!Q174=0,"",RES_hhdet_in_tes!Q174/RES_hhdet_in_fec!Q174)</f>
        <v>1</v>
      </c>
      <c r="R174" s="45">
        <f>IF(RES_hhdet_in_tes!R174=0,"",RES_hhdet_in_tes!R174/RES_hhdet_in_fec!R174)</f>
        <v>1</v>
      </c>
      <c r="S174" s="45">
        <f>IF(RES_hhdet_in_tes!S174=0,"",RES_hhdet_in_tes!S174/RES_hhdet_in_fec!S174)</f>
        <v>1</v>
      </c>
      <c r="T174" s="45">
        <f>IF(RES_hhdet_in_tes!T174=0,"",RES_hhdet_in_tes!T174/RES_hhdet_in_fec!T174)</f>
        <v>1</v>
      </c>
      <c r="U174" s="45">
        <f>IF(RES_hhdet_in_tes!U174=0,"",RES_hhdet_in_tes!U174/RES_hhdet_in_fec!U174)</f>
        <v>1</v>
      </c>
      <c r="V174" s="45">
        <f>IF(RES_hhdet_in_tes!V174=0,"",RES_hhdet_in_tes!V174/RES_hhdet_in_fec!V174)</f>
        <v>1</v>
      </c>
      <c r="W174" s="45">
        <f>IF(RES_hhdet_in_tes!W174=0,"",RES_hhdet_in_tes!W174/RES_hhdet_in_fec!W174)</f>
        <v>1</v>
      </c>
      <c r="DA174" s="60" t="s">
        <v>3750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0.78252359331509058</v>
      </c>
      <c r="D175" s="124" t="str">
        <f>IF(RES_hhdet_in_tes!D175=0,"",RES_hhdet_in_tes!D175/RES_hhdet_in_fec!D175)</f>
        <v/>
      </c>
      <c r="E175" s="124">
        <f>IF(RES_hhdet_in_tes!E175=0,"",RES_hhdet_in_tes!E175/RES_hhdet_in_fec!E175)</f>
        <v>0.78525365757897214</v>
      </c>
      <c r="F175" s="124">
        <f>IF(RES_hhdet_in_tes!F175=0,"",RES_hhdet_in_tes!F175/RES_hhdet_in_fec!F175)</f>
        <v>0.78665022743993851</v>
      </c>
      <c r="G175" s="124">
        <f>IF(RES_hhdet_in_tes!G175=0,"",RES_hhdet_in_tes!G175/RES_hhdet_in_fec!G175)</f>
        <v>0.78809243849055455</v>
      </c>
      <c r="H175" s="124">
        <f>IF(RES_hhdet_in_tes!H175=0,"",RES_hhdet_in_tes!H175/RES_hhdet_in_fec!H175)</f>
        <v>0.7895755319337957</v>
      </c>
      <c r="I175" s="124">
        <f>IF(RES_hhdet_in_tes!I175=0,"",RES_hhdet_in_tes!I175/RES_hhdet_in_fec!I175)</f>
        <v>0.79110908856783491</v>
      </c>
      <c r="J175" s="124">
        <f>IF(RES_hhdet_in_tes!J175=0,"",RES_hhdet_in_tes!J175/RES_hhdet_in_fec!J175)</f>
        <v>0.79273235754107119</v>
      </c>
      <c r="K175" s="124">
        <f>IF(RES_hhdet_in_tes!K175=0,"",RES_hhdet_in_tes!K175/RES_hhdet_in_fec!K175)</f>
        <v>0.79447871095339684</v>
      </c>
      <c r="L175" s="124">
        <f>IF(RES_hhdet_in_tes!L175=0,"",RES_hhdet_in_tes!L175/RES_hhdet_in_fec!L175)</f>
        <v>0.79635707720971993</v>
      </c>
      <c r="M175" s="124">
        <f>IF(RES_hhdet_in_tes!M175=0,"",RES_hhdet_in_tes!M175/RES_hhdet_in_fec!M175)</f>
        <v>0.79891265511632947</v>
      </c>
      <c r="N175" s="124">
        <f>IF(RES_hhdet_in_tes!N175=0,"",RES_hhdet_in_tes!N175/RES_hhdet_in_fec!N175)</f>
        <v>0.80230003780940773</v>
      </c>
      <c r="O175" s="124">
        <f>IF(RES_hhdet_in_tes!O175=0,"",RES_hhdet_in_tes!O175/RES_hhdet_in_fec!O175)</f>
        <v>0.80689511528002955</v>
      </c>
      <c r="P175" s="124">
        <f>IF(RES_hhdet_in_tes!P175=0,"",RES_hhdet_in_tes!P175/RES_hhdet_in_fec!P175)</f>
        <v>0.8128953083441246</v>
      </c>
      <c r="Q175" s="124">
        <f>IF(RES_hhdet_in_tes!Q175=0,"",RES_hhdet_in_tes!Q175/RES_hhdet_in_fec!Q175)</f>
        <v>0.82062875778054967</v>
      </c>
      <c r="R175" s="124">
        <f>IF(RES_hhdet_in_tes!R175=0,"",RES_hhdet_in_tes!R175/RES_hhdet_in_fec!R175)</f>
        <v>0.83114892328105205</v>
      </c>
      <c r="S175" s="124">
        <f>IF(RES_hhdet_in_tes!S175=0,"",RES_hhdet_in_tes!S175/RES_hhdet_in_fec!S175)</f>
        <v>0.84427907379440159</v>
      </c>
      <c r="T175" s="124">
        <f>IF(RES_hhdet_in_tes!T175=0,"",RES_hhdet_in_tes!T175/RES_hhdet_in_fec!T175)</f>
        <v>0.85839611508145364</v>
      </c>
      <c r="U175" s="124">
        <f>IF(RES_hhdet_in_tes!U175=0,"",RES_hhdet_in_tes!U175/RES_hhdet_in_fec!U175)</f>
        <v>0.87187695290310285</v>
      </c>
      <c r="V175" s="124">
        <f>IF(RES_hhdet_in_tes!V175=0,"",RES_hhdet_in_tes!V175/RES_hhdet_in_fec!V175)</f>
        <v>0.88309849302022636</v>
      </c>
      <c r="W175" s="124">
        <f>IF(RES_hhdet_in_tes!W175=0,"",RES_hhdet_in_tes!W175/RES_hhdet_in_fec!W175)</f>
        <v>0.89149059477420012</v>
      </c>
      <c r="DA175" s="130" t="s">
        <v>3751</v>
      </c>
    </row>
    <row r="176" spans="1:105" ht="12" customHeight="1" x14ac:dyDescent="0.25">
      <c r="A176" s="97" t="s">
        <v>50</v>
      </c>
      <c r="B176" s="111"/>
      <c r="C176" s="111" t="str">
        <f>IF(RES_hhdet_in_tes!C176=0,"",RES_hhdet_in_tes!C176/RES_hhdet_in_fec!C176)</f>
        <v/>
      </c>
      <c r="D176" s="111" t="str">
        <f>IF(RES_hhdet_in_tes!D176=0,"",RES_hhdet_in_tes!D176/RES_hhdet_in_fec!D176)</f>
        <v/>
      </c>
      <c r="E176" s="111" t="str">
        <f>IF(RES_hhdet_in_tes!E176=0,"",RES_hhdet_in_tes!E176/RES_hhdet_in_fec!E176)</f>
        <v/>
      </c>
      <c r="F176" s="111" t="str">
        <f>IF(RES_hhdet_in_tes!F176=0,"",RES_hhdet_in_tes!F176/RES_hhdet_in_fec!F176)</f>
        <v/>
      </c>
      <c r="G176" s="111" t="str">
        <f>IF(RES_hhdet_in_tes!G176=0,"",RES_hhdet_in_tes!G176/RES_hhdet_in_fec!G176)</f>
        <v/>
      </c>
      <c r="H176" s="111" t="str">
        <f>IF(RES_hhdet_in_tes!H176=0,"",RES_hhdet_in_tes!H176/RES_hhdet_in_fec!H176)</f>
        <v/>
      </c>
      <c r="I176" s="111" t="str">
        <f>IF(RES_hhdet_in_tes!I176=0,"",RES_hhdet_in_tes!I176/RES_hhdet_in_fec!I176)</f>
        <v/>
      </c>
      <c r="J176" s="111" t="str">
        <f>IF(RES_hhdet_in_tes!J176=0,"",RES_hhdet_in_tes!J176/RES_hhdet_in_fec!J176)</f>
        <v/>
      </c>
      <c r="K176" s="111" t="str">
        <f>IF(RES_hhdet_in_tes!K176=0,"",RES_hhdet_in_tes!K176/RES_hhdet_in_fec!K176)</f>
        <v/>
      </c>
      <c r="L176" s="111" t="str">
        <f>IF(RES_hhdet_in_tes!L176=0,"",RES_hhdet_in_tes!L176/RES_hhdet_in_fec!L176)</f>
        <v/>
      </c>
      <c r="M176" s="111" t="str">
        <f>IF(RES_hhdet_in_tes!M176=0,"",RES_hhdet_in_tes!M176/RES_hhdet_in_fec!M176)</f>
        <v/>
      </c>
      <c r="N176" s="111" t="str">
        <f>IF(RES_hhdet_in_tes!N176=0,"",RES_hhdet_in_tes!N176/RES_hhdet_in_fec!N176)</f>
        <v/>
      </c>
      <c r="O176" s="111" t="str">
        <f>IF(RES_hhdet_in_tes!O176=0,"",RES_hhdet_in_tes!O176/RES_hhdet_in_fec!O176)</f>
        <v/>
      </c>
      <c r="P176" s="111" t="str">
        <f>IF(RES_hhdet_in_tes!P176=0,"",RES_hhdet_in_tes!P176/RES_hhdet_in_fec!P176)</f>
        <v/>
      </c>
      <c r="Q176" s="111" t="str">
        <f>IF(RES_hhdet_in_tes!Q176=0,"",RES_hhdet_in_tes!Q176/RES_hhdet_in_fec!Q176)</f>
        <v/>
      </c>
      <c r="R176" s="111" t="str">
        <f>IF(RES_hhdet_in_tes!R176=0,"",RES_hhdet_in_tes!R176/RES_hhdet_in_fec!R176)</f>
        <v/>
      </c>
      <c r="S176" s="111" t="str">
        <f>IF(RES_hhdet_in_tes!S176=0,"",RES_hhdet_in_tes!S176/RES_hhdet_in_fec!S176)</f>
        <v/>
      </c>
      <c r="T176" s="111" t="str">
        <f>IF(RES_hhdet_in_tes!T176=0,"",RES_hhdet_in_tes!T176/RES_hhdet_in_fec!T176)</f>
        <v/>
      </c>
      <c r="U176" s="111" t="str">
        <f>IF(RES_hhdet_in_tes!U176=0,"",RES_hhdet_in_tes!U176/RES_hhdet_in_fec!U176)</f>
        <v/>
      </c>
      <c r="V176" s="111" t="str">
        <f>IF(RES_hhdet_in_tes!V176=0,"",RES_hhdet_in_tes!V176/RES_hhdet_in_fec!V176)</f>
        <v/>
      </c>
      <c r="W176" s="111" t="str">
        <f>IF(RES_hhdet_in_tes!W176=0,"",RES_hhdet_in_tes!W176/RES_hhdet_in_fec!W176)</f>
        <v/>
      </c>
      <c r="DA176" s="63" t="s">
        <v>3752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0.78252359331509058</v>
      </c>
      <c r="D177" s="45" t="str">
        <f>IF(RES_hhdet_in_tes!D177=0,"",RES_hhdet_in_tes!D177/RES_hhdet_in_fec!D177)</f>
        <v/>
      </c>
      <c r="E177" s="45">
        <f>IF(RES_hhdet_in_tes!E177=0,"",RES_hhdet_in_tes!E177/RES_hhdet_in_fec!E177)</f>
        <v>0.78525365757897214</v>
      </c>
      <c r="F177" s="45">
        <f>IF(RES_hhdet_in_tes!F177=0,"",RES_hhdet_in_tes!F177/RES_hhdet_in_fec!F177)</f>
        <v>0.78665022743993851</v>
      </c>
      <c r="G177" s="45">
        <f>IF(RES_hhdet_in_tes!G177=0,"",RES_hhdet_in_tes!G177/RES_hhdet_in_fec!G177)</f>
        <v>0.78809243849055455</v>
      </c>
      <c r="H177" s="45">
        <f>IF(RES_hhdet_in_tes!H177=0,"",RES_hhdet_in_tes!H177/RES_hhdet_in_fec!H177)</f>
        <v>0.7895755319337957</v>
      </c>
      <c r="I177" s="45">
        <f>IF(RES_hhdet_in_tes!I177=0,"",RES_hhdet_in_tes!I177/RES_hhdet_in_fec!I177)</f>
        <v>0.79110908856783491</v>
      </c>
      <c r="J177" s="45">
        <f>IF(RES_hhdet_in_tes!J177=0,"",RES_hhdet_in_tes!J177/RES_hhdet_in_fec!J177)</f>
        <v>0.79273235754107119</v>
      </c>
      <c r="K177" s="45">
        <f>IF(RES_hhdet_in_tes!K177=0,"",RES_hhdet_in_tes!K177/RES_hhdet_in_fec!K177)</f>
        <v>0.79447871095339684</v>
      </c>
      <c r="L177" s="45">
        <f>IF(RES_hhdet_in_tes!L177=0,"",RES_hhdet_in_tes!L177/RES_hhdet_in_fec!L177)</f>
        <v>0.79635707720971993</v>
      </c>
      <c r="M177" s="45">
        <f>IF(RES_hhdet_in_tes!M177=0,"",RES_hhdet_in_tes!M177/RES_hhdet_in_fec!M177)</f>
        <v>0.79891265511632947</v>
      </c>
      <c r="N177" s="45">
        <f>IF(RES_hhdet_in_tes!N177=0,"",RES_hhdet_in_tes!N177/RES_hhdet_in_fec!N177)</f>
        <v>0.80230003780940773</v>
      </c>
      <c r="O177" s="45">
        <f>IF(RES_hhdet_in_tes!O177=0,"",RES_hhdet_in_tes!O177/RES_hhdet_in_fec!O177)</f>
        <v>0.80689511528002955</v>
      </c>
      <c r="P177" s="45">
        <f>IF(RES_hhdet_in_tes!P177=0,"",RES_hhdet_in_tes!P177/RES_hhdet_in_fec!P177)</f>
        <v>0.8128953083441246</v>
      </c>
      <c r="Q177" s="45">
        <f>IF(RES_hhdet_in_tes!Q177=0,"",RES_hhdet_in_tes!Q177/RES_hhdet_in_fec!Q177)</f>
        <v>0.82062875778054967</v>
      </c>
      <c r="R177" s="45">
        <f>IF(RES_hhdet_in_tes!R177=0,"",RES_hhdet_in_tes!R177/RES_hhdet_in_fec!R177)</f>
        <v>0.83114892328105205</v>
      </c>
      <c r="S177" s="45">
        <f>IF(RES_hhdet_in_tes!S177=0,"",RES_hhdet_in_tes!S177/RES_hhdet_in_fec!S177)</f>
        <v>0.84427907379440159</v>
      </c>
      <c r="T177" s="45">
        <f>IF(RES_hhdet_in_tes!T177=0,"",RES_hhdet_in_tes!T177/RES_hhdet_in_fec!T177)</f>
        <v>0.85839611508145364</v>
      </c>
      <c r="U177" s="45">
        <f>IF(RES_hhdet_in_tes!U177=0,"",RES_hhdet_in_tes!U177/RES_hhdet_in_fec!U177)</f>
        <v>0.87187695290310285</v>
      </c>
      <c r="V177" s="45">
        <f>IF(RES_hhdet_in_tes!V177=0,"",RES_hhdet_in_tes!V177/RES_hhdet_in_fec!V177)</f>
        <v>0.88309849302022636</v>
      </c>
      <c r="W177" s="45">
        <f>IF(RES_hhdet_in_tes!W177=0,"",RES_hhdet_in_tes!W177/RES_hhdet_in_fec!W177)</f>
        <v>0.89149059477420012</v>
      </c>
      <c r="DA177" s="60" t="s">
        <v>3753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3755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3756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3757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3758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3759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3760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3761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3762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3763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3764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3765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3766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3767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3768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3769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3770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3771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3772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3773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3774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0.69777961515879772</v>
      </c>
      <c r="E24" s="117">
        <f t="shared" si="7"/>
        <v>0.59037999346143655</v>
      </c>
      <c r="F24" s="117">
        <f t="shared" si="7"/>
        <v>0.32508103741928396</v>
      </c>
      <c r="G24" s="117">
        <f t="shared" si="7"/>
        <v>0.45311247484656125</v>
      </c>
      <c r="H24" s="117">
        <f t="shared" si="7"/>
        <v>0.22160839133017501</v>
      </c>
      <c r="I24" s="117">
        <f t="shared" si="7"/>
        <v>0.24280116382813344</v>
      </c>
      <c r="J24" s="117">
        <f t="shared" si="7"/>
        <v>0.10387774033066867</v>
      </c>
      <c r="K24" s="117">
        <f t="shared" si="7"/>
        <v>4.0315739559082043E-3</v>
      </c>
      <c r="L24" s="117">
        <f t="shared" si="7"/>
        <v>0</v>
      </c>
      <c r="M24" s="117">
        <f t="shared" si="7"/>
        <v>0</v>
      </c>
      <c r="N24" s="117">
        <f t="shared" si="7"/>
        <v>0.13614327317835323</v>
      </c>
      <c r="O24" s="117">
        <f t="shared" si="7"/>
        <v>0.24683554838157198</v>
      </c>
      <c r="P24" s="117">
        <f t="shared" si="7"/>
        <v>0.744273113861183</v>
      </c>
      <c r="Q24" s="117">
        <f t="shared" si="7"/>
        <v>0</v>
      </c>
      <c r="R24" s="117">
        <f t="shared" ref="R24:V24" si="8">R25+R28+R30+R39</f>
        <v>7.4199107778698023E-2</v>
      </c>
      <c r="S24" s="117">
        <f t="shared" si="8"/>
        <v>0.12444454864560207</v>
      </c>
      <c r="T24" s="117">
        <f t="shared" si="8"/>
        <v>0.33596168922910857</v>
      </c>
      <c r="U24" s="117">
        <f t="shared" si="8"/>
        <v>0.2555278503893762</v>
      </c>
      <c r="V24" s="117">
        <f t="shared" si="8"/>
        <v>0.19701264489391884</v>
      </c>
      <c r="W24" s="117">
        <f t="shared" ref="W24" si="9">W25+W28+W30+W39</f>
        <v>5.3947501428347054E-2</v>
      </c>
      <c r="DA24" s="129" t="s">
        <v>3775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0.69754409412505691</v>
      </c>
      <c r="E25" s="122">
        <f t="shared" si="10"/>
        <v>0.59010582478326989</v>
      </c>
      <c r="F25" s="122">
        <f t="shared" si="10"/>
        <v>0.32508103741928396</v>
      </c>
      <c r="G25" s="122">
        <f t="shared" si="10"/>
        <v>0.45311247484656125</v>
      </c>
      <c r="H25" s="122">
        <f t="shared" si="10"/>
        <v>0.22160839133017501</v>
      </c>
      <c r="I25" s="122">
        <f t="shared" si="10"/>
        <v>0.24280116382813344</v>
      </c>
      <c r="J25" s="122">
        <f t="shared" si="10"/>
        <v>0.10387774033066867</v>
      </c>
      <c r="K25" s="122">
        <f t="shared" si="10"/>
        <v>4.0315739559082043E-3</v>
      </c>
      <c r="L25" s="122">
        <f t="shared" si="10"/>
        <v>0</v>
      </c>
      <c r="M25" s="122">
        <f t="shared" si="10"/>
        <v>0</v>
      </c>
      <c r="N25" s="122">
        <f t="shared" si="10"/>
        <v>0.13614327317835323</v>
      </c>
      <c r="O25" s="122">
        <f t="shared" si="10"/>
        <v>0.24683554838157198</v>
      </c>
      <c r="P25" s="122">
        <f t="shared" si="10"/>
        <v>0.74395683857265937</v>
      </c>
      <c r="Q25" s="122">
        <f t="shared" si="10"/>
        <v>0</v>
      </c>
      <c r="R25" s="122">
        <f t="shared" ref="R25:V25" si="11">SUM(R26:R27)</f>
        <v>7.4199107778698023E-2</v>
      </c>
      <c r="S25" s="122">
        <f t="shared" si="11"/>
        <v>0.12444454864560207</v>
      </c>
      <c r="T25" s="122">
        <f t="shared" si="11"/>
        <v>0.33596168922910857</v>
      </c>
      <c r="U25" s="122">
        <f t="shared" si="11"/>
        <v>0.2555278503893762</v>
      </c>
      <c r="V25" s="122">
        <f t="shared" si="11"/>
        <v>0.19701264489391884</v>
      </c>
      <c r="W25" s="122">
        <f t="shared" ref="W25" si="12">SUM(W26:W27)</f>
        <v>5.3947501428347054E-2</v>
      </c>
      <c r="DA25" s="130" t="s">
        <v>3776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0.69754409412505691</v>
      </c>
      <c r="E26" s="98">
        <v>0.59010582478326989</v>
      </c>
      <c r="F26" s="98">
        <v>0.32508103741928396</v>
      </c>
      <c r="G26" s="98">
        <v>0.45311247484656125</v>
      </c>
      <c r="H26" s="98">
        <v>0.22160839133017501</v>
      </c>
      <c r="I26" s="98">
        <v>0.24280116382813344</v>
      </c>
      <c r="J26" s="98">
        <v>0.10387774033066867</v>
      </c>
      <c r="K26" s="98">
        <v>4.0315739559082043E-3</v>
      </c>
      <c r="L26" s="98">
        <v>0</v>
      </c>
      <c r="M26" s="98">
        <v>0</v>
      </c>
      <c r="N26" s="98">
        <v>0.13614327317835323</v>
      </c>
      <c r="O26" s="98">
        <v>0.24683554838157198</v>
      </c>
      <c r="P26" s="98">
        <v>0.74395683857265937</v>
      </c>
      <c r="Q26" s="98">
        <v>0</v>
      </c>
      <c r="R26" s="98">
        <v>7.4199107778698023E-2</v>
      </c>
      <c r="S26" s="98">
        <v>0.12444454864560207</v>
      </c>
      <c r="T26" s="98">
        <v>0.33596168922910857</v>
      </c>
      <c r="U26" s="98">
        <v>0.2555278503893762</v>
      </c>
      <c r="V26" s="98">
        <v>0.19701264489391884</v>
      </c>
      <c r="W26" s="98">
        <v>5.3947501428347054E-2</v>
      </c>
      <c r="DA26" s="63" t="s">
        <v>3777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3778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3779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3780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2.3552103374078584E-4</v>
      </c>
      <c r="E30" s="122">
        <v>2.7416867816662928E-4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3.1627528852361437E-4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3781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2.3552103374078584E-4</v>
      </c>
      <c r="E31" s="98">
        <v>2.7416867816662928E-4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3.1627528852361437E-4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3782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3783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3784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3785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3786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3787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3788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3789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3790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3791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3792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9.2547497922429027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24.266651731596319</v>
      </c>
      <c r="H43" s="117">
        <f t="shared" si="14"/>
        <v>0.10880610065063394</v>
      </c>
      <c r="I43" s="117">
        <f t="shared" si="14"/>
        <v>7.2121239981945404</v>
      </c>
      <c r="J43" s="117">
        <f t="shared" si="14"/>
        <v>0.12870365351044094</v>
      </c>
      <c r="K43" s="117">
        <f t="shared" si="14"/>
        <v>12.790441940418775</v>
      </c>
      <c r="L43" s="117">
        <f t="shared" si="14"/>
        <v>11.1557114492804</v>
      </c>
      <c r="M43" s="117">
        <f t="shared" si="14"/>
        <v>24.592254503826659</v>
      </c>
      <c r="N43" s="117">
        <f t="shared" si="14"/>
        <v>38.452692762283725</v>
      </c>
      <c r="O43" s="117">
        <f t="shared" si="14"/>
        <v>54.76060552414507</v>
      </c>
      <c r="P43" s="117">
        <f t="shared" si="14"/>
        <v>6.0700670758414832</v>
      </c>
      <c r="Q43" s="117">
        <f t="shared" si="14"/>
        <v>1.2592945478226301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1.2454216351933005</v>
      </c>
      <c r="U43" s="117">
        <f t="shared" si="15"/>
        <v>8.8818382227611554</v>
      </c>
      <c r="V43" s="117">
        <f t="shared" si="15"/>
        <v>14.415109028429102</v>
      </c>
      <c r="W43" s="117">
        <f t="shared" ref="W43" si="16">W44+W47+W49+W58</f>
        <v>10.415880153097779</v>
      </c>
      <c r="DA43" s="129" t="s">
        <v>3793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8.80739798529655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22.964591015743526</v>
      </c>
      <c r="H44" s="122">
        <f t="shared" si="17"/>
        <v>0.10802892603741114</v>
      </c>
      <c r="I44" s="122">
        <f t="shared" si="17"/>
        <v>6.7431432542190297</v>
      </c>
      <c r="J44" s="122">
        <f t="shared" si="17"/>
        <v>0.12001764079387051</v>
      </c>
      <c r="K44" s="122">
        <f t="shared" si="17"/>
        <v>11.895376414757655</v>
      </c>
      <c r="L44" s="122">
        <f t="shared" si="17"/>
        <v>10.517644292669013</v>
      </c>
      <c r="M44" s="122">
        <f t="shared" si="17"/>
        <v>23.019411631333295</v>
      </c>
      <c r="N44" s="122">
        <f t="shared" si="17"/>
        <v>36.080627354829666</v>
      </c>
      <c r="O44" s="122">
        <f t="shared" si="17"/>
        <v>51.019542184099954</v>
      </c>
      <c r="P44" s="122">
        <f t="shared" si="17"/>
        <v>5.6888114304233666</v>
      </c>
      <c r="Q44" s="122">
        <f t="shared" si="17"/>
        <v>1.1778509895141249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1.1954673619136629</v>
      </c>
      <c r="U44" s="122">
        <f t="shared" si="18"/>
        <v>8.6819163523424052</v>
      </c>
      <c r="V44" s="122">
        <f t="shared" si="18"/>
        <v>13.723862725048713</v>
      </c>
      <c r="W44" s="122">
        <f t="shared" ref="W44" si="19">SUM(W45:W46)</f>
        <v>10.259774252804007</v>
      </c>
      <c r="DA44" s="130" t="s">
        <v>3794</v>
      </c>
    </row>
    <row r="45" spans="1:105" ht="12" customHeight="1" x14ac:dyDescent="0.25">
      <c r="A45" s="97" t="s">
        <v>216</v>
      </c>
      <c r="B45" s="98"/>
      <c r="C45" s="98">
        <v>8.80739798529655</v>
      </c>
      <c r="D45" s="98">
        <v>0</v>
      </c>
      <c r="E45" s="98">
        <v>0</v>
      </c>
      <c r="F45" s="98">
        <v>0</v>
      </c>
      <c r="G45" s="98">
        <v>22.964591015743526</v>
      </c>
      <c r="H45" s="98">
        <v>0.10802892603741114</v>
      </c>
      <c r="I45" s="98">
        <v>6.7431432542190297</v>
      </c>
      <c r="J45" s="98">
        <v>0.12001764079387051</v>
      </c>
      <c r="K45" s="98">
        <v>11.895376414757655</v>
      </c>
      <c r="L45" s="98">
        <v>10.517644292669013</v>
      </c>
      <c r="M45" s="98">
        <v>23.019411631333295</v>
      </c>
      <c r="N45" s="98">
        <v>36.080627354829666</v>
      </c>
      <c r="O45" s="98">
        <v>51.019542184099954</v>
      </c>
      <c r="P45" s="98">
        <v>5.6888114304233666</v>
      </c>
      <c r="Q45" s="98">
        <v>1.1778509895141249</v>
      </c>
      <c r="R45" s="98">
        <v>0</v>
      </c>
      <c r="S45" s="98">
        <v>0</v>
      </c>
      <c r="T45" s="98">
        <v>1.1954673619136629</v>
      </c>
      <c r="U45" s="98">
        <v>8.6819163523424052</v>
      </c>
      <c r="V45" s="98">
        <v>13.723862725048713</v>
      </c>
      <c r="W45" s="98">
        <v>10.259774252804007</v>
      </c>
      <c r="DA45" s="63" t="s">
        <v>3795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3796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3797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3798</v>
      </c>
    </row>
    <row r="49" spans="1:105" ht="12" customHeight="1" x14ac:dyDescent="0.25">
      <c r="A49" s="121" t="s">
        <v>55</v>
      </c>
      <c r="B49" s="122"/>
      <c r="C49" s="122">
        <v>0.44735180694635346</v>
      </c>
      <c r="D49" s="122">
        <v>0</v>
      </c>
      <c r="E49" s="122">
        <v>0</v>
      </c>
      <c r="F49" s="122">
        <v>0</v>
      </c>
      <c r="G49" s="122">
        <v>1.3020607158527944</v>
      </c>
      <c r="H49" s="122">
        <v>7.7717461322280353E-4</v>
      </c>
      <c r="I49" s="122">
        <v>0.46898074397551043</v>
      </c>
      <c r="J49" s="122">
        <v>8.6860127165704487E-3</v>
      </c>
      <c r="K49" s="122">
        <v>0.8950655256611213</v>
      </c>
      <c r="L49" s="122">
        <v>0.63806715661138602</v>
      </c>
      <c r="M49" s="122">
        <v>1.5728428724933625</v>
      </c>
      <c r="N49" s="122">
        <v>2.3720654074540577</v>
      </c>
      <c r="O49" s="122">
        <v>3.7410633400451183</v>
      </c>
      <c r="P49" s="122">
        <v>0.38125564541811663</v>
      </c>
      <c r="Q49" s="122">
        <v>8.1443558308505123E-2</v>
      </c>
      <c r="R49" s="122">
        <v>0</v>
      </c>
      <c r="S49" s="122">
        <v>0</v>
      </c>
      <c r="T49" s="122">
        <v>4.9954273279637626E-2</v>
      </c>
      <c r="U49" s="122">
        <v>0.19992187041875092</v>
      </c>
      <c r="V49" s="122">
        <v>0.69124630338038839</v>
      </c>
      <c r="W49" s="122">
        <v>0.15610590029377269</v>
      </c>
      <c r="DA49" s="130" t="s">
        <v>3799</v>
      </c>
    </row>
    <row r="50" spans="1:105" ht="12" customHeight="1" x14ac:dyDescent="0.25">
      <c r="A50" s="97" t="s">
        <v>138</v>
      </c>
      <c r="B50" s="98"/>
      <c r="C50" s="98">
        <v>0.44735180694635346</v>
      </c>
      <c r="D50" s="98">
        <v>0</v>
      </c>
      <c r="E50" s="98">
        <v>0</v>
      </c>
      <c r="F50" s="98">
        <v>0</v>
      </c>
      <c r="G50" s="98">
        <v>1.2981774556412138</v>
      </c>
      <c r="H50" s="98">
        <v>7.7717461322280353E-4</v>
      </c>
      <c r="I50" s="98">
        <v>0.46806560817474441</v>
      </c>
      <c r="J50" s="98">
        <v>8.6860127165704487E-3</v>
      </c>
      <c r="K50" s="98">
        <v>0.8950655256611213</v>
      </c>
      <c r="L50" s="98">
        <v>0.63806715661138602</v>
      </c>
      <c r="M50" s="98">
        <v>1.5720489364087642</v>
      </c>
      <c r="N50" s="98">
        <v>2.3691108923167845</v>
      </c>
      <c r="O50" s="98">
        <v>3.7376842245406428</v>
      </c>
      <c r="P50" s="98">
        <v>0.38125564541811663</v>
      </c>
      <c r="Q50" s="98">
        <v>8.1443558308505123E-2</v>
      </c>
      <c r="R50" s="98">
        <v>0</v>
      </c>
      <c r="S50" s="98">
        <v>0</v>
      </c>
      <c r="T50" s="98">
        <v>4.9954273279637626E-2</v>
      </c>
      <c r="U50" s="98">
        <v>0.19992187041875092</v>
      </c>
      <c r="V50" s="98">
        <v>0.68892919780344419</v>
      </c>
      <c r="W50" s="98">
        <v>0.15610590029377269</v>
      </c>
      <c r="DA50" s="63" t="s">
        <v>3800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3.8832602115805425E-3</v>
      </c>
      <c r="H51" s="98">
        <v>0</v>
      </c>
      <c r="I51" s="98">
        <v>9.1513580076599537E-4</v>
      </c>
      <c r="J51" s="98">
        <v>0</v>
      </c>
      <c r="K51" s="98">
        <v>0</v>
      </c>
      <c r="L51" s="98">
        <v>0</v>
      </c>
      <c r="M51" s="98">
        <v>7.9393608459840952E-4</v>
      </c>
      <c r="N51" s="98">
        <v>2.9545151372730115E-3</v>
      </c>
      <c r="O51" s="98">
        <v>3.3791155044757323E-3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2.3171055769442405E-3</v>
      </c>
      <c r="W51" s="98">
        <v>0</v>
      </c>
      <c r="DA51" s="63" t="s">
        <v>3801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3.8832602115805425E-3</v>
      </c>
      <c r="H52" s="101">
        <v>0</v>
      </c>
      <c r="I52" s="101">
        <v>9.1513580076599537E-4</v>
      </c>
      <c r="J52" s="101">
        <v>0</v>
      </c>
      <c r="K52" s="101">
        <v>0</v>
      </c>
      <c r="L52" s="101">
        <v>0</v>
      </c>
      <c r="M52" s="101">
        <v>7.9393608459840952E-4</v>
      </c>
      <c r="N52" s="101">
        <v>2.9545151372730115E-3</v>
      </c>
      <c r="O52" s="101">
        <v>3.3791155044757323E-3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2.3171055769442405E-3</v>
      </c>
      <c r="W52" s="101">
        <v>0</v>
      </c>
      <c r="DA52" s="131" t="s">
        <v>3802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3803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3804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3805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3806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3807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3808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3809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3810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1.8469260808750492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0.68544017055293671</v>
      </c>
      <c r="I62" s="117">
        <f t="shared" si="21"/>
        <v>7.9184016038673377</v>
      </c>
      <c r="J62" s="117">
        <f t="shared" si="21"/>
        <v>15.967186960284421</v>
      </c>
      <c r="K62" s="117">
        <f t="shared" si="21"/>
        <v>12.258626048757883</v>
      </c>
      <c r="L62" s="117">
        <f t="shared" si="21"/>
        <v>0.94795502252560349</v>
      </c>
      <c r="M62" s="117">
        <f t="shared" si="21"/>
        <v>0</v>
      </c>
      <c r="N62" s="117">
        <f t="shared" si="21"/>
        <v>0</v>
      </c>
      <c r="O62" s="117">
        <f t="shared" si="21"/>
        <v>6.1577865908321726E-2</v>
      </c>
      <c r="P62" s="117">
        <f t="shared" si="21"/>
        <v>0.83610154180575091</v>
      </c>
      <c r="Q62" s="117">
        <f t="shared" si="21"/>
        <v>0.25123879621458761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1.3995484038292238E-3</v>
      </c>
      <c r="W62" s="117">
        <f t="shared" ref="W62" si="23">W63+W66+W68+W77</f>
        <v>0</v>
      </c>
      <c r="DA62" s="129" t="s">
        <v>3811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1.727402103788964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0.65149505322758672</v>
      </c>
      <c r="I63" s="122">
        <f t="shared" si="24"/>
        <v>7.3032830848631685</v>
      </c>
      <c r="J63" s="122">
        <f t="shared" si="24"/>
        <v>14.776706297884473</v>
      </c>
      <c r="K63" s="122">
        <f t="shared" si="24"/>
        <v>11.314267081845687</v>
      </c>
      <c r="L63" s="122">
        <f t="shared" si="24"/>
        <v>0.88570710146568143</v>
      </c>
      <c r="M63" s="122">
        <f t="shared" si="24"/>
        <v>0</v>
      </c>
      <c r="N63" s="122">
        <f t="shared" si="24"/>
        <v>0</v>
      </c>
      <c r="O63" s="122">
        <f t="shared" si="24"/>
        <v>5.9312573765253014E-2</v>
      </c>
      <c r="P63" s="122">
        <f t="shared" si="24"/>
        <v>0.77456922989482202</v>
      </c>
      <c r="Q63" s="122">
        <f t="shared" si="24"/>
        <v>0.24051143390600485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1.2478732924988017E-3</v>
      </c>
      <c r="W63" s="122">
        <f t="shared" ref="W63" si="26">SUM(W64:W65)</f>
        <v>0</v>
      </c>
      <c r="DA63" s="130" t="s">
        <v>3812</v>
      </c>
    </row>
    <row r="64" spans="1:105" ht="12" customHeight="1" x14ac:dyDescent="0.25">
      <c r="A64" s="97" t="s">
        <v>217</v>
      </c>
      <c r="B64" s="98"/>
      <c r="C64" s="98">
        <v>1.727402103788964</v>
      </c>
      <c r="D64" s="98">
        <v>0</v>
      </c>
      <c r="E64" s="98">
        <v>0</v>
      </c>
      <c r="F64" s="98">
        <v>0</v>
      </c>
      <c r="G64" s="98">
        <v>0</v>
      </c>
      <c r="H64" s="98">
        <v>0.65149505322758672</v>
      </c>
      <c r="I64" s="98">
        <v>7.3032830848631685</v>
      </c>
      <c r="J64" s="98">
        <v>14.776706297884473</v>
      </c>
      <c r="K64" s="98">
        <v>11.314267081845687</v>
      </c>
      <c r="L64" s="98">
        <v>0.88570710146568143</v>
      </c>
      <c r="M64" s="98">
        <v>0</v>
      </c>
      <c r="N64" s="98">
        <v>0</v>
      </c>
      <c r="O64" s="98">
        <v>5.9312573765253014E-2</v>
      </c>
      <c r="P64" s="98">
        <v>0.77456922989482202</v>
      </c>
      <c r="Q64" s="98">
        <v>0.24051143390600485</v>
      </c>
      <c r="R64" s="98">
        <v>0</v>
      </c>
      <c r="S64" s="98">
        <v>0</v>
      </c>
      <c r="T64" s="98">
        <v>0</v>
      </c>
      <c r="U64" s="98">
        <v>0</v>
      </c>
      <c r="V64" s="98">
        <v>1.2478732924988017E-3</v>
      </c>
      <c r="W64" s="98">
        <v>0</v>
      </c>
      <c r="DA64" s="63" t="s">
        <v>3813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3814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3815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3816</v>
      </c>
    </row>
    <row r="68" spans="1:105" ht="12" customHeight="1" x14ac:dyDescent="0.25">
      <c r="A68" s="121" t="s">
        <v>55</v>
      </c>
      <c r="B68" s="122"/>
      <c r="C68" s="122">
        <v>0.10611985639248087</v>
      </c>
      <c r="D68" s="122">
        <v>0</v>
      </c>
      <c r="E68" s="122">
        <v>0</v>
      </c>
      <c r="F68" s="122">
        <v>0</v>
      </c>
      <c r="G68" s="122">
        <v>0</v>
      </c>
      <c r="H68" s="122">
        <v>2.9569920678708086E-2</v>
      </c>
      <c r="I68" s="122">
        <v>0.52415532969083267</v>
      </c>
      <c r="J68" s="122">
        <v>1.0118831510127992</v>
      </c>
      <c r="K68" s="122">
        <v>0.79439174752960706</v>
      </c>
      <c r="L68" s="122">
        <v>5.240290759197859E-2</v>
      </c>
      <c r="M68" s="122">
        <v>0</v>
      </c>
      <c r="N68" s="122">
        <v>0</v>
      </c>
      <c r="O68" s="122">
        <v>2.0409243985526552E-3</v>
      </c>
      <c r="P68" s="122">
        <v>4.6291529770535481E-2</v>
      </c>
      <c r="Q68" s="122">
        <v>5.2209155339737121E-3</v>
      </c>
      <c r="R68" s="122">
        <v>0</v>
      </c>
      <c r="S68" s="122">
        <v>0</v>
      </c>
      <c r="T68" s="122">
        <v>0</v>
      </c>
      <c r="U68" s="122">
        <v>0</v>
      </c>
      <c r="V68" s="122">
        <v>1.51675111330422E-4</v>
      </c>
      <c r="W68" s="122">
        <v>0</v>
      </c>
      <c r="DA68" s="130" t="s">
        <v>3817</v>
      </c>
    </row>
    <row r="69" spans="1:105" ht="12" customHeight="1" x14ac:dyDescent="0.25">
      <c r="A69" s="97" t="s">
        <v>134</v>
      </c>
      <c r="B69" s="98"/>
      <c r="C69" s="98">
        <v>0.10551524489694744</v>
      </c>
      <c r="D69" s="98">
        <v>0</v>
      </c>
      <c r="E69" s="98">
        <v>0</v>
      </c>
      <c r="F69" s="98">
        <v>0</v>
      </c>
      <c r="G69" s="98">
        <v>0</v>
      </c>
      <c r="H69" s="98">
        <v>2.9569920678708086E-2</v>
      </c>
      <c r="I69" s="98">
        <v>0.52383889039455789</v>
      </c>
      <c r="J69" s="98">
        <v>1.0098561431808633</v>
      </c>
      <c r="K69" s="98">
        <v>0.79331747151516074</v>
      </c>
      <c r="L69" s="98">
        <v>5.240290759197859E-2</v>
      </c>
      <c r="M69" s="98">
        <v>0</v>
      </c>
      <c r="N69" s="98">
        <v>0</v>
      </c>
      <c r="O69" s="98">
        <v>2.0409243985526552E-3</v>
      </c>
      <c r="P69" s="98">
        <v>4.6291529770535481E-2</v>
      </c>
      <c r="Q69" s="98">
        <v>5.2209155339737121E-3</v>
      </c>
      <c r="R69" s="98">
        <v>0</v>
      </c>
      <c r="S69" s="98">
        <v>0</v>
      </c>
      <c r="T69" s="98">
        <v>0</v>
      </c>
      <c r="U69" s="98">
        <v>0</v>
      </c>
      <c r="V69" s="98">
        <v>1.51675111330422E-4</v>
      </c>
      <c r="W69" s="98">
        <v>0</v>
      </c>
      <c r="DA69" s="63" t="s">
        <v>3818</v>
      </c>
    </row>
    <row r="70" spans="1:105" ht="12" customHeight="1" x14ac:dyDescent="0.25">
      <c r="A70" s="97" t="s">
        <v>133</v>
      </c>
      <c r="B70" s="98"/>
      <c r="C70" s="98">
        <v>6.0461149553342811E-4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3.1643929627482619E-4</v>
      </c>
      <c r="J70" s="98">
        <v>2.0270078319358886E-3</v>
      </c>
      <c r="K70" s="98">
        <v>1.0742760144462852E-3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3819</v>
      </c>
    </row>
    <row r="71" spans="1:105" ht="12" customHeight="1" x14ac:dyDescent="0.25">
      <c r="A71" s="100" t="s">
        <v>217</v>
      </c>
      <c r="B71" s="101"/>
      <c r="C71" s="101">
        <v>6.0461149553342811E-4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3.1643929627482619E-4</v>
      </c>
      <c r="J71" s="101">
        <v>2.0270078319358886E-3</v>
      </c>
      <c r="K71" s="101">
        <v>1.0742760144462852E-3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3820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3821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3822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3823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3824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3825</v>
      </c>
    </row>
    <row r="77" spans="1:105" ht="12" customHeight="1" x14ac:dyDescent="0.25">
      <c r="A77" s="121" t="s">
        <v>54</v>
      </c>
      <c r="B77" s="122"/>
      <c r="C77" s="122">
        <v>1.340412069360433E-2</v>
      </c>
      <c r="D77" s="122">
        <v>0</v>
      </c>
      <c r="E77" s="122">
        <v>0</v>
      </c>
      <c r="F77" s="122">
        <v>0</v>
      </c>
      <c r="G77" s="122">
        <v>0</v>
      </c>
      <c r="H77" s="122">
        <v>4.3751966466418924E-3</v>
      </c>
      <c r="I77" s="122">
        <v>9.0963189313337106E-2</v>
      </c>
      <c r="J77" s="122">
        <v>0.17859751138714691</v>
      </c>
      <c r="K77" s="122">
        <v>0.14996721938258833</v>
      </c>
      <c r="L77" s="122">
        <v>9.8450134679433643E-3</v>
      </c>
      <c r="M77" s="122">
        <v>0</v>
      </c>
      <c r="N77" s="122">
        <v>0</v>
      </c>
      <c r="O77" s="122">
        <v>2.2436774451605452E-4</v>
      </c>
      <c r="P77" s="122">
        <v>1.524078214039341E-2</v>
      </c>
      <c r="Q77" s="122">
        <v>5.5064467746090218E-3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DA77" s="130" t="s">
        <v>3826</v>
      </c>
    </row>
    <row r="78" spans="1:105" ht="12" customHeight="1" x14ac:dyDescent="0.25">
      <c r="A78" s="97" t="s">
        <v>192</v>
      </c>
      <c r="B78" s="98"/>
      <c r="C78" s="98">
        <v>1.340412069360433E-2</v>
      </c>
      <c r="D78" s="98">
        <v>0</v>
      </c>
      <c r="E78" s="98">
        <v>0</v>
      </c>
      <c r="F78" s="98">
        <v>0</v>
      </c>
      <c r="G78" s="98">
        <v>0</v>
      </c>
      <c r="H78" s="98">
        <v>4.3751966466418924E-3</v>
      </c>
      <c r="I78" s="98">
        <v>9.0963189313337106E-2</v>
      </c>
      <c r="J78" s="98">
        <v>0.17859751138714691</v>
      </c>
      <c r="K78" s="98">
        <v>0.14996721938258833</v>
      </c>
      <c r="L78" s="98">
        <v>9.8450134679433643E-3</v>
      </c>
      <c r="M78" s="98">
        <v>0</v>
      </c>
      <c r="N78" s="98">
        <v>0</v>
      </c>
      <c r="O78" s="98">
        <v>2.2436774451605452E-4</v>
      </c>
      <c r="P78" s="98">
        <v>1.524078214039341E-2</v>
      </c>
      <c r="Q78" s="98">
        <v>5.5064467746090218E-3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3827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3828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0</v>
      </c>
      <c r="D81" s="117">
        <f t="shared" si="28"/>
        <v>4.7104206748157168E-4</v>
      </c>
      <c r="E81" s="117">
        <f t="shared" si="28"/>
        <v>5.4833735633325856E-4</v>
      </c>
      <c r="F81" s="117">
        <f t="shared" si="28"/>
        <v>2.1590211419962498E-4</v>
      </c>
      <c r="G81" s="117">
        <f t="shared" si="28"/>
        <v>5.3561193866458114E-4</v>
      </c>
      <c r="H81" s="117">
        <f t="shared" si="28"/>
        <v>2.443481210921873E-4</v>
      </c>
      <c r="I81" s="117">
        <f t="shared" si="28"/>
        <v>5.2301169207947965E-4</v>
      </c>
      <c r="J81" s="117">
        <f t="shared" si="28"/>
        <v>4.8149549102009473E-4</v>
      </c>
      <c r="K81" s="117">
        <f t="shared" si="28"/>
        <v>4.8923596976588649E-4</v>
      </c>
      <c r="L81" s="117">
        <f t="shared" si="28"/>
        <v>7.0053692595334165E-4</v>
      </c>
      <c r="M81" s="117">
        <f t="shared" si="28"/>
        <v>7.4098456927768096E-4</v>
      </c>
      <c r="N81" s="117">
        <f t="shared" si="28"/>
        <v>6.5508935668189504E-4</v>
      </c>
      <c r="O81" s="117">
        <f t="shared" si="28"/>
        <v>4.551011005672942E-4</v>
      </c>
      <c r="P81" s="117">
        <f t="shared" si="28"/>
        <v>0</v>
      </c>
      <c r="Q81" s="117">
        <f t="shared" si="28"/>
        <v>0</v>
      </c>
      <c r="R81" s="117">
        <f t="shared" ref="R81:V81" si="29">R82+R85+R87+R100</f>
        <v>2.4818018423128276E-4</v>
      </c>
      <c r="S81" s="117">
        <f t="shared" si="29"/>
        <v>5.0806366401023428E-4</v>
      </c>
      <c r="T81" s="117">
        <f t="shared" si="29"/>
        <v>7.368335929108014E-4</v>
      </c>
      <c r="U81" s="117">
        <f t="shared" si="29"/>
        <v>9.6655779903856366E-4</v>
      </c>
      <c r="V81" s="117">
        <f t="shared" si="29"/>
        <v>9.3553189230770892E-4</v>
      </c>
      <c r="W81" s="117">
        <f t="shared" ref="W81" si="30">W82+W85+W87+W100</f>
        <v>7.8529208302447742E-4</v>
      </c>
      <c r="DA81" s="129" t="s">
        <v>3829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3830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3831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3832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3833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3834</v>
      </c>
    </row>
    <row r="87" spans="1:105" ht="12" customHeight="1" x14ac:dyDescent="0.25">
      <c r="A87" s="121" t="s">
        <v>55</v>
      </c>
      <c r="B87" s="122"/>
      <c r="C87" s="122">
        <v>0</v>
      </c>
      <c r="D87" s="122">
        <v>4.7104206748157168E-4</v>
      </c>
      <c r="E87" s="122">
        <v>5.4833735633325856E-4</v>
      </c>
      <c r="F87" s="122">
        <v>2.1590211419962498E-4</v>
      </c>
      <c r="G87" s="122">
        <v>5.3561193866458114E-4</v>
      </c>
      <c r="H87" s="122">
        <v>2.443481210921873E-4</v>
      </c>
      <c r="I87" s="122">
        <v>5.2301169207947965E-4</v>
      </c>
      <c r="J87" s="122">
        <v>4.8149549102009473E-4</v>
      </c>
      <c r="K87" s="122">
        <v>4.8923596976588649E-4</v>
      </c>
      <c r="L87" s="122">
        <v>7.0053692595334165E-4</v>
      </c>
      <c r="M87" s="122">
        <v>7.4098456927768096E-4</v>
      </c>
      <c r="N87" s="122">
        <v>6.5508935668189504E-4</v>
      </c>
      <c r="O87" s="122">
        <v>4.551011005672942E-4</v>
      </c>
      <c r="P87" s="122">
        <v>0</v>
      </c>
      <c r="Q87" s="122">
        <v>0</v>
      </c>
      <c r="R87" s="122">
        <v>2.4818018423128276E-4</v>
      </c>
      <c r="S87" s="122">
        <v>5.0806366401023428E-4</v>
      </c>
      <c r="T87" s="122">
        <v>7.368335929108014E-4</v>
      </c>
      <c r="U87" s="122">
        <v>9.6655779903856366E-4</v>
      </c>
      <c r="V87" s="122">
        <v>9.3553189230770892E-4</v>
      </c>
      <c r="W87" s="122">
        <v>7.8529208302447742E-4</v>
      </c>
      <c r="DA87" s="130" t="s">
        <v>3835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3836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3837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3838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3839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4.7104206748157168E-4</v>
      </c>
      <c r="E92" s="101">
        <v>5.4833735633325856E-4</v>
      </c>
      <c r="F92" s="101">
        <v>2.1590211419962498E-4</v>
      </c>
      <c r="G92" s="101">
        <v>5.3561193866458114E-4</v>
      </c>
      <c r="H92" s="101">
        <v>2.443481210921873E-4</v>
      </c>
      <c r="I92" s="101">
        <v>5.2301169207947965E-4</v>
      </c>
      <c r="J92" s="101">
        <v>4.8149549102009473E-4</v>
      </c>
      <c r="K92" s="101">
        <v>4.8923596976588649E-4</v>
      </c>
      <c r="L92" s="101">
        <v>7.0053692595334165E-4</v>
      </c>
      <c r="M92" s="101">
        <v>7.4098456927768096E-4</v>
      </c>
      <c r="N92" s="101">
        <v>6.5508935668189504E-4</v>
      </c>
      <c r="O92" s="101">
        <v>4.551011005672942E-4</v>
      </c>
      <c r="P92" s="101">
        <v>0</v>
      </c>
      <c r="Q92" s="101">
        <v>0</v>
      </c>
      <c r="R92" s="101">
        <v>2.4818018423128276E-4</v>
      </c>
      <c r="S92" s="101">
        <v>5.0806366401023428E-4</v>
      </c>
      <c r="T92" s="101">
        <v>7.368335929108014E-4</v>
      </c>
      <c r="U92" s="101">
        <v>9.6655779903856366E-4</v>
      </c>
      <c r="V92" s="101">
        <v>9.3553189230770892E-4</v>
      </c>
      <c r="W92" s="101">
        <v>7.8529208302447742E-4</v>
      </c>
      <c r="DA92" s="131" t="s">
        <v>3840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3841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3842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3843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3844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3845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3846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3847</v>
      </c>
    </row>
    <row r="100" spans="1:105" ht="12" customHeight="1" x14ac:dyDescent="0.25">
      <c r="A100" s="121" t="s">
        <v>54</v>
      </c>
      <c r="B100" s="122"/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</v>
      </c>
      <c r="M100" s="122">
        <v>0</v>
      </c>
      <c r="N100" s="122">
        <v>0</v>
      </c>
      <c r="O100" s="122">
        <v>0</v>
      </c>
      <c r="P100" s="122">
        <v>0</v>
      </c>
      <c r="Q100" s="122">
        <v>0</v>
      </c>
      <c r="R100" s="122">
        <v>0</v>
      </c>
      <c r="S100" s="122">
        <v>0</v>
      </c>
      <c r="T100" s="122">
        <v>0</v>
      </c>
      <c r="U100" s="122">
        <v>0</v>
      </c>
      <c r="V100" s="122">
        <v>0</v>
      </c>
      <c r="W100" s="122">
        <v>0</v>
      </c>
      <c r="DA100" s="130" t="s">
        <v>3848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3849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3850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3851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3852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3853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3854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3855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3856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3857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3858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3859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3860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3861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3862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3863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3864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3865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3866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3867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3868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3869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3870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3871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3872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3873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3874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3875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3876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3877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3878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3879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3880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3881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3882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3883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3884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3885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3886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3887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9.8212271069907708E-2</v>
      </c>
      <c r="E143" s="117">
        <f t="shared" si="49"/>
        <v>8.5720690291469809E-2</v>
      </c>
      <c r="F143" s="117">
        <f t="shared" si="49"/>
        <v>5.073699683691188E-2</v>
      </c>
      <c r="G143" s="117">
        <f t="shared" si="49"/>
        <v>6.6415880394408058E-2</v>
      </c>
      <c r="H143" s="117">
        <f t="shared" si="49"/>
        <v>3.6407870042735907E-2</v>
      </c>
      <c r="I143" s="117">
        <f t="shared" si="49"/>
        <v>6.2399524940348221E-2</v>
      </c>
      <c r="J143" s="117">
        <f t="shared" si="49"/>
        <v>8.1278939773008776E-2</v>
      </c>
      <c r="K143" s="117">
        <f t="shared" si="49"/>
        <v>5.8708316371906384E-2</v>
      </c>
      <c r="L143" s="117">
        <f t="shared" si="49"/>
        <v>3.5026846297667079E-2</v>
      </c>
      <c r="M143" s="117">
        <f t="shared" si="49"/>
        <v>2.5440470211867048E-2</v>
      </c>
      <c r="N143" s="117">
        <f t="shared" si="49"/>
        <v>2.6421937386169773E-2</v>
      </c>
      <c r="O143" s="117">
        <f t="shared" si="49"/>
        <v>6.3486603529137542E-2</v>
      </c>
      <c r="P143" s="117">
        <f t="shared" si="49"/>
        <v>0.12057564676864985</v>
      </c>
      <c r="Q143" s="117">
        <f t="shared" si="49"/>
        <v>7.9082789728172221E-3</v>
      </c>
      <c r="R143" s="117">
        <f t="shared" ref="R143:V143" si="50">R144+R146+R148+R157</f>
        <v>3.4000685239685739E-2</v>
      </c>
      <c r="S143" s="117">
        <f t="shared" si="50"/>
        <v>2.9213660680588473E-2</v>
      </c>
      <c r="T143" s="117">
        <f t="shared" si="50"/>
        <v>7.9500877083385713E-2</v>
      </c>
      <c r="U143" s="117">
        <f t="shared" si="50"/>
        <v>7.9741018420681528E-2</v>
      </c>
      <c r="V143" s="117">
        <f t="shared" si="50"/>
        <v>8.6697260601061088E-2</v>
      </c>
      <c r="W143" s="117">
        <f t="shared" ref="W143" si="51">W144+W146+W148+W157</f>
        <v>6.3272823191441827E-2</v>
      </c>
      <c r="DA143" s="129" t="s">
        <v>3888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3889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3890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3891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3892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9.8212271069907708E-2</v>
      </c>
      <c r="E148" s="122">
        <v>8.5720690291469809E-2</v>
      </c>
      <c r="F148" s="122">
        <v>5.073699683691188E-2</v>
      </c>
      <c r="G148" s="122">
        <v>6.6415880394408058E-2</v>
      </c>
      <c r="H148" s="122">
        <v>3.6407870042735907E-2</v>
      </c>
      <c r="I148" s="122">
        <v>6.2399524940348221E-2</v>
      </c>
      <c r="J148" s="122">
        <v>8.1278939773008776E-2</v>
      </c>
      <c r="K148" s="122">
        <v>5.8708316371906384E-2</v>
      </c>
      <c r="L148" s="122">
        <v>3.5026846297667079E-2</v>
      </c>
      <c r="M148" s="122">
        <v>2.5440470211867048E-2</v>
      </c>
      <c r="N148" s="122">
        <v>2.6421937386169773E-2</v>
      </c>
      <c r="O148" s="122">
        <v>6.3486603529137542E-2</v>
      </c>
      <c r="P148" s="122">
        <v>0.12057564676864985</v>
      </c>
      <c r="Q148" s="122">
        <v>7.9082789728172221E-3</v>
      </c>
      <c r="R148" s="122">
        <v>3.4000685239685739E-2</v>
      </c>
      <c r="S148" s="122">
        <v>2.9213660680588473E-2</v>
      </c>
      <c r="T148" s="122">
        <v>7.9500877083385713E-2</v>
      </c>
      <c r="U148" s="122">
        <v>7.9741018420681528E-2</v>
      </c>
      <c r="V148" s="122">
        <v>8.6697260601061088E-2</v>
      </c>
      <c r="W148" s="122">
        <v>6.3272823191441827E-2</v>
      </c>
      <c r="DA148" s="130" t="s">
        <v>3893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9.8212271069907708E-2</v>
      </c>
      <c r="E149" s="98">
        <v>8.5540627587988319E-2</v>
      </c>
      <c r="F149" s="98">
        <v>5.073699683691188E-2</v>
      </c>
      <c r="G149" s="98">
        <v>6.6415880394408058E-2</v>
      </c>
      <c r="H149" s="98">
        <v>3.6407870042735907E-2</v>
      </c>
      <c r="I149" s="98">
        <v>6.2238391357458095E-2</v>
      </c>
      <c r="J149" s="98">
        <v>8.113199023688597E-2</v>
      </c>
      <c r="K149" s="98">
        <v>5.8708316371906384E-2</v>
      </c>
      <c r="L149" s="98">
        <v>3.5026846297667079E-2</v>
      </c>
      <c r="M149" s="98">
        <v>2.5440470211867048E-2</v>
      </c>
      <c r="N149" s="98">
        <v>2.6421937386169773E-2</v>
      </c>
      <c r="O149" s="98">
        <v>6.3486603529137542E-2</v>
      </c>
      <c r="P149" s="98">
        <v>0.12018460963897347</v>
      </c>
      <c r="Q149" s="98">
        <v>7.9082789728172221E-3</v>
      </c>
      <c r="R149" s="98">
        <v>3.4000685239685739E-2</v>
      </c>
      <c r="S149" s="98">
        <v>2.9213660680588473E-2</v>
      </c>
      <c r="T149" s="98">
        <v>7.9332416836729633E-2</v>
      </c>
      <c r="U149" s="98">
        <v>7.9741018420681528E-2</v>
      </c>
      <c r="V149" s="98">
        <v>8.6536700038463074E-2</v>
      </c>
      <c r="W149" s="98">
        <v>6.3085130669633019E-2</v>
      </c>
      <c r="DA149" s="63" t="s">
        <v>3894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1.8006270348149507E-4</v>
      </c>
      <c r="F150" s="98">
        <v>0</v>
      </c>
      <c r="G150" s="98">
        <v>0</v>
      </c>
      <c r="H150" s="98">
        <v>0</v>
      </c>
      <c r="I150" s="98">
        <v>1.6113358289012724E-4</v>
      </c>
      <c r="J150" s="98">
        <v>1.469495361228007E-4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3.9103712967637126E-4</v>
      </c>
      <c r="Q150" s="98">
        <v>0</v>
      </c>
      <c r="R150" s="98">
        <v>0</v>
      </c>
      <c r="S150" s="98">
        <v>0</v>
      </c>
      <c r="T150" s="98">
        <v>1.6846024665607715E-4</v>
      </c>
      <c r="U150" s="98">
        <v>0</v>
      </c>
      <c r="V150" s="98">
        <v>1.6056056259801483E-4</v>
      </c>
      <c r="W150" s="98">
        <v>1.8769252180881316E-4</v>
      </c>
      <c r="DA150" s="63" t="s">
        <v>3895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1.8006270348149507E-4</v>
      </c>
      <c r="F151" s="101">
        <v>0</v>
      </c>
      <c r="G151" s="101">
        <v>0</v>
      </c>
      <c r="H151" s="101">
        <v>0</v>
      </c>
      <c r="I151" s="101">
        <v>1.6113358289012724E-4</v>
      </c>
      <c r="J151" s="101">
        <v>1.469495361228007E-4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3.9103712967637126E-4</v>
      </c>
      <c r="Q151" s="101">
        <v>0</v>
      </c>
      <c r="R151" s="101">
        <v>0</v>
      </c>
      <c r="S151" s="101">
        <v>0</v>
      </c>
      <c r="T151" s="101">
        <v>1.6846024665607715E-4</v>
      </c>
      <c r="U151" s="101">
        <v>0</v>
      </c>
      <c r="V151" s="101">
        <v>1.6056056259801483E-4</v>
      </c>
      <c r="W151" s="101">
        <v>1.8769252180881316E-4</v>
      </c>
      <c r="DA151" s="131" t="s">
        <v>3896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3897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3898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3899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3900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3901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3902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3903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3904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0</v>
      </c>
      <c r="E161" s="117">
        <f t="shared" si="54"/>
        <v>1.0966747126665171E-3</v>
      </c>
      <c r="F161" s="117">
        <f t="shared" si="54"/>
        <v>3.8862380555932502E-3</v>
      </c>
      <c r="G161" s="117">
        <f t="shared" si="54"/>
        <v>5.8917313253103922E-3</v>
      </c>
      <c r="H161" s="117">
        <f t="shared" si="54"/>
        <v>7.3304436327656193E-3</v>
      </c>
      <c r="I161" s="117">
        <f t="shared" si="54"/>
        <v>2.1704985221298413E-2</v>
      </c>
      <c r="J161" s="117">
        <f t="shared" si="54"/>
        <v>3.7315900554057355E-2</v>
      </c>
      <c r="K161" s="117">
        <f t="shared" si="54"/>
        <v>3.3757281913846172E-2</v>
      </c>
      <c r="L161" s="117">
        <f t="shared" si="54"/>
        <v>2.6620403186226983E-2</v>
      </c>
      <c r="M161" s="117">
        <f t="shared" si="54"/>
        <v>2.8404408488977767E-2</v>
      </c>
      <c r="N161" s="117">
        <f t="shared" si="54"/>
        <v>4.367262377879301E-2</v>
      </c>
      <c r="O161" s="117">
        <f t="shared" si="54"/>
        <v>5.89355925234646E-2</v>
      </c>
      <c r="P161" s="117">
        <f t="shared" si="54"/>
        <v>7.0724907905604179E-2</v>
      </c>
      <c r="Q161" s="117">
        <f t="shared" si="54"/>
        <v>5.9312092296129161E-3</v>
      </c>
      <c r="R161" s="117">
        <f t="shared" ref="R161:V161" si="55">R162+R164+R166+R175</f>
        <v>1.7868973264652362E-2</v>
      </c>
      <c r="S161" s="117">
        <f t="shared" si="55"/>
        <v>2.4895119536501479E-2</v>
      </c>
      <c r="T161" s="117">
        <f t="shared" si="55"/>
        <v>3.2911900483349139E-2</v>
      </c>
      <c r="U161" s="117">
        <f t="shared" si="55"/>
        <v>4.0353788109860039E-2</v>
      </c>
      <c r="V161" s="117">
        <f t="shared" si="55"/>
        <v>3.5316328934616018E-2</v>
      </c>
      <c r="W161" s="117">
        <f t="shared" ref="W161" si="56">W162+W164+W166+W175</f>
        <v>6.065518291469358E-2</v>
      </c>
      <c r="DA161" s="129" t="s">
        <v>3905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3906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3907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3908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3909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1.0966747126665171E-3</v>
      </c>
      <c r="F166" s="122">
        <v>3.8862380555932502E-3</v>
      </c>
      <c r="G166" s="122">
        <v>5.8917313253103922E-3</v>
      </c>
      <c r="H166" s="122">
        <v>7.3304436327656193E-3</v>
      </c>
      <c r="I166" s="122">
        <v>2.1704985221298413E-2</v>
      </c>
      <c r="J166" s="122">
        <v>3.7315900554057355E-2</v>
      </c>
      <c r="K166" s="122">
        <v>3.3757281913846172E-2</v>
      </c>
      <c r="L166" s="122">
        <v>2.6620403186226983E-2</v>
      </c>
      <c r="M166" s="122">
        <v>2.8404408488977767E-2</v>
      </c>
      <c r="N166" s="122">
        <v>4.367262377879301E-2</v>
      </c>
      <c r="O166" s="122">
        <v>5.89355925234646E-2</v>
      </c>
      <c r="P166" s="122">
        <v>7.0724907905604179E-2</v>
      </c>
      <c r="Q166" s="122">
        <v>5.9312092296129161E-3</v>
      </c>
      <c r="R166" s="122">
        <v>1.7868973264652362E-2</v>
      </c>
      <c r="S166" s="122">
        <v>2.4895119536501479E-2</v>
      </c>
      <c r="T166" s="122">
        <v>3.2911900483349139E-2</v>
      </c>
      <c r="U166" s="122">
        <v>4.0353788109860039E-2</v>
      </c>
      <c r="V166" s="122">
        <v>3.5316328934616018E-2</v>
      </c>
      <c r="W166" s="122">
        <v>6.065518291469358E-2</v>
      </c>
      <c r="DA166" s="130" t="s">
        <v>3910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1.0966747126665171E-3</v>
      </c>
      <c r="F167" s="98">
        <v>3.8862380555932502E-3</v>
      </c>
      <c r="G167" s="98">
        <v>5.8917313253103922E-3</v>
      </c>
      <c r="H167" s="98">
        <v>7.3304436327656193E-3</v>
      </c>
      <c r="I167" s="98">
        <v>2.1704985221298413E-2</v>
      </c>
      <c r="J167" s="98">
        <v>3.7315900554057355E-2</v>
      </c>
      <c r="K167" s="98">
        <v>3.3757281913846172E-2</v>
      </c>
      <c r="L167" s="98">
        <v>2.6620403186226983E-2</v>
      </c>
      <c r="M167" s="98">
        <v>2.8404408488977767E-2</v>
      </c>
      <c r="N167" s="98">
        <v>4.367262377879301E-2</v>
      </c>
      <c r="O167" s="98">
        <v>5.89355925234646E-2</v>
      </c>
      <c r="P167" s="98">
        <v>7.0529389340765997E-2</v>
      </c>
      <c r="Q167" s="98">
        <v>5.9312092296129161E-3</v>
      </c>
      <c r="R167" s="98">
        <v>1.7868973264652362E-2</v>
      </c>
      <c r="S167" s="98">
        <v>2.4895119536501479E-2</v>
      </c>
      <c r="T167" s="98">
        <v>3.2911900483349139E-2</v>
      </c>
      <c r="U167" s="98">
        <v>4.0353788109860039E-2</v>
      </c>
      <c r="V167" s="98">
        <v>3.5316328934616018E-2</v>
      </c>
      <c r="W167" s="98">
        <v>6.0467490392884765E-2</v>
      </c>
      <c r="DA167" s="63" t="s">
        <v>3911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1.9551856483818563E-4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1.8769252180881316E-4</v>
      </c>
      <c r="DA168" s="63" t="s">
        <v>3912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1.9551856483818563E-4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1.8769252180881316E-4</v>
      </c>
      <c r="DA169" s="131" t="s">
        <v>3913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3914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3915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3916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3917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3918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0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0</v>
      </c>
      <c r="K175" s="122">
        <v>0</v>
      </c>
      <c r="L175" s="122">
        <v>0</v>
      </c>
      <c r="M175" s="122">
        <v>0</v>
      </c>
      <c r="N175" s="122">
        <v>0</v>
      </c>
      <c r="O175" s="122">
        <v>0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DA175" s="130" t="s">
        <v>3919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3920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3921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3923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3924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3925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3926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3927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0</v>
      </c>
      <c r="D8" s="98">
        <f>IF(RES_hhdet_in_fec!D8=0,0,RES_hhdet_in_fec!D8*1000*11630/RES_hhdet_in_new!D5)</f>
        <v>0</v>
      </c>
      <c r="E8" s="98">
        <f>IF(RES_hhdet_in_fec!E8=0,0,RES_hhdet_in_fec!E8*1000*11630/RES_hhdet_in_new!E5)</f>
        <v>0</v>
      </c>
      <c r="F8" s="98">
        <f>IF(RES_hhdet_in_fec!F8=0,0,RES_hhdet_in_fec!F8*1000*11630/RES_hhdet_in_new!F5)</f>
        <v>0</v>
      </c>
      <c r="G8" s="98">
        <f>IF(RES_hhdet_in_fec!G8=0,0,RES_hhdet_in_fec!G8*1000*11630/RES_hhdet_in_new!G5)</f>
        <v>0</v>
      </c>
      <c r="H8" s="98">
        <f>IF(RES_hhdet_in_fec!H8=0,0,RES_hhdet_in_fec!H8*1000*11630/RES_hhdet_in_new!H5)</f>
        <v>0</v>
      </c>
      <c r="I8" s="98">
        <f>IF(RES_hhdet_in_fec!I8=0,0,RES_hhdet_in_fec!I8*1000*11630/RES_hhdet_in_new!I5)</f>
        <v>0</v>
      </c>
      <c r="J8" s="98">
        <f>IF(RES_hhdet_in_fec!J8=0,0,RES_hhdet_in_fec!J8*1000*11630/RES_hhdet_in_new!J5)</f>
        <v>0</v>
      </c>
      <c r="K8" s="98">
        <f>IF(RES_hhdet_in_fec!K8=0,0,RES_hhdet_in_fec!K8*1000*11630/RES_hhdet_in_new!K5)</f>
        <v>0</v>
      </c>
      <c r="L8" s="98">
        <f>IF(RES_hhdet_in_fec!L8=0,0,RES_hhdet_in_fec!L8*1000*11630/RES_hhdet_in_new!L5)</f>
        <v>0</v>
      </c>
      <c r="M8" s="98">
        <f>IF(RES_hhdet_in_fec!M8=0,0,RES_hhdet_in_fec!M8*1000*11630/RES_hhdet_in_new!M5)</f>
        <v>0</v>
      </c>
      <c r="N8" s="98">
        <f>IF(RES_hhdet_in_fec!N8=0,0,RES_hhdet_in_fec!N8*1000*11630/RES_hhdet_in_new!N5)</f>
        <v>0</v>
      </c>
      <c r="O8" s="98">
        <f>IF(RES_hhdet_in_fec!O8=0,0,RES_hhdet_in_fec!O8*1000*11630/RES_hhdet_in_new!O5)</f>
        <v>0</v>
      </c>
      <c r="P8" s="98">
        <f>IF(RES_hhdet_in_fec!P8=0,0,RES_hhdet_in_fec!P8*1000*11630/RES_hhdet_in_new!P5)</f>
        <v>0</v>
      </c>
      <c r="Q8" s="98">
        <f>IF(RES_hhdet_in_fec!Q8=0,0,RES_hhdet_in_fec!Q8*1000*11630/RES_hhdet_in_new!Q5)</f>
        <v>0</v>
      </c>
      <c r="R8" s="98">
        <f>IF(RES_hhdet_in_fec!R8=0,0,RES_hhdet_in_fec!R8*1000*11630/RES_hhdet_in_new!R5)</f>
        <v>0</v>
      </c>
      <c r="S8" s="98">
        <f>IF(RES_hhdet_in_fec!S8=0,0,RES_hhdet_in_fec!S8*1000*11630/RES_hhdet_in_new!S5)</f>
        <v>0</v>
      </c>
      <c r="T8" s="98">
        <f>IF(RES_hhdet_in_fec!T8=0,0,RES_hhdet_in_fec!T8*1000*11630/RES_hhdet_in_new!T5)</f>
        <v>0</v>
      </c>
      <c r="U8" s="98">
        <f>IF(RES_hhdet_in_fec!U8=0,0,RES_hhdet_in_fec!U8*1000*11630/RES_hhdet_in_new!U5)</f>
        <v>0</v>
      </c>
      <c r="V8" s="98">
        <f>IF(RES_hhdet_in_fec!V8=0,0,RES_hhdet_in_fec!V8*1000*11630/RES_hhdet_in_new!V5)</f>
        <v>0</v>
      </c>
      <c r="W8" s="98">
        <f>IF(RES_hhdet_in_fec!W8=0,0,RES_hhdet_in_fec!W8*1000*11630/RES_hhdet_in_new!W5)</f>
        <v>0</v>
      </c>
      <c r="DA8" s="63" t="s">
        <v>3928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3929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3930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3931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3932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3933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3934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3935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3936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3937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3938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3939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3940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3941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3942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20991.446095462285</v>
      </c>
      <c r="E24" s="117">
        <f t="shared" si="7"/>
        <v>24199.492686850586</v>
      </c>
      <c r="F24" s="117">
        <f t="shared" si="7"/>
        <v>18385.725418135477</v>
      </c>
      <c r="G24" s="117">
        <f t="shared" si="7"/>
        <v>23100.96421962032</v>
      </c>
      <c r="H24" s="117">
        <f t="shared" si="7"/>
        <v>20403.658069068239</v>
      </c>
      <c r="I24" s="117">
        <f t="shared" si="7"/>
        <v>21006.142370543159</v>
      </c>
      <c r="J24" s="117">
        <f t="shared" si="7"/>
        <v>19788.460502250047</v>
      </c>
      <c r="K24" s="117">
        <f t="shared" si="7"/>
        <v>19338.374384734187</v>
      </c>
      <c r="L24" s="117">
        <f t="shared" si="7"/>
        <v>0</v>
      </c>
      <c r="M24" s="117">
        <f t="shared" si="7"/>
        <v>0</v>
      </c>
      <c r="N24" s="117">
        <f t="shared" si="7"/>
        <v>18225.765233224378</v>
      </c>
      <c r="O24" s="117">
        <f t="shared" si="7"/>
        <v>16335.174937739757</v>
      </c>
      <c r="P24" s="117">
        <f t="shared" si="7"/>
        <v>19656.863367266094</v>
      </c>
      <c r="Q24" s="117">
        <f t="shared" si="7"/>
        <v>0</v>
      </c>
      <c r="R24" s="117">
        <f t="shared" ref="R24:V24" si="8">R25+R28+R30+R39</f>
        <v>13858.347739919494</v>
      </c>
      <c r="S24" s="117">
        <f t="shared" si="8"/>
        <v>13574.018908458802</v>
      </c>
      <c r="T24" s="117">
        <f t="shared" si="8"/>
        <v>12842.19743595585</v>
      </c>
      <c r="U24" s="117">
        <f t="shared" si="8"/>
        <v>12285.835021992523</v>
      </c>
      <c r="V24" s="117">
        <f t="shared" si="8"/>
        <v>11803.344997966926</v>
      </c>
      <c r="W24" s="117">
        <f t="shared" ref="W24" si="9">W25+W28+W30+W39</f>
        <v>10791.04917697056</v>
      </c>
      <c r="DA24" s="129" t="s">
        <v>3943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19683.730538551954</v>
      </c>
      <c r="E25" s="122">
        <f t="shared" si="10"/>
        <v>22874.747908791447</v>
      </c>
      <c r="F25" s="122">
        <f t="shared" si="10"/>
        <v>17044.499321078256</v>
      </c>
      <c r="G25" s="122">
        <f t="shared" si="10"/>
        <v>21714.345377794642</v>
      </c>
      <c r="H25" s="122">
        <f t="shared" si="10"/>
        <v>18989.550373696962</v>
      </c>
      <c r="I25" s="122">
        <f t="shared" si="10"/>
        <v>19668.1652821233</v>
      </c>
      <c r="J25" s="122">
        <f t="shared" si="10"/>
        <v>18511.521061879102</v>
      </c>
      <c r="K25" s="122">
        <f t="shared" si="10"/>
        <v>17959.706993800191</v>
      </c>
      <c r="L25" s="122">
        <f t="shared" si="10"/>
        <v>0</v>
      </c>
      <c r="M25" s="122">
        <f t="shared" si="10"/>
        <v>0</v>
      </c>
      <c r="N25" s="122">
        <f t="shared" si="10"/>
        <v>16851.820764280448</v>
      </c>
      <c r="O25" s="122">
        <f t="shared" si="10"/>
        <v>14866.395081379924</v>
      </c>
      <c r="P25" s="122">
        <f t="shared" si="10"/>
        <v>18224.678172303338</v>
      </c>
      <c r="Q25" s="122">
        <f t="shared" si="10"/>
        <v>0</v>
      </c>
      <c r="R25" s="122">
        <f t="shared" ref="R25:V25" si="11">SUM(R26:R27)</f>
        <v>12259.089872111797</v>
      </c>
      <c r="S25" s="122">
        <f t="shared" si="11"/>
        <v>12068.928544417086</v>
      </c>
      <c r="T25" s="122">
        <f t="shared" si="11"/>
        <v>11269.439365292727</v>
      </c>
      <c r="U25" s="122">
        <f t="shared" si="11"/>
        <v>10755.083851421081</v>
      </c>
      <c r="V25" s="122">
        <f t="shared" si="11"/>
        <v>10339.6546114963</v>
      </c>
      <c r="W25" s="122">
        <f t="shared" ref="W25" si="12">SUM(W26:W27)</f>
        <v>9256.9932036381233</v>
      </c>
      <c r="DA25" s="130" t="s">
        <v>3944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19434.918290043061</v>
      </c>
      <c r="E26" s="98">
        <v>22589.166218151917</v>
      </c>
      <c r="F26" s="98">
        <v>16836.074983131035</v>
      </c>
      <c r="G26" s="98">
        <v>21448.217771120599</v>
      </c>
      <c r="H26" s="98">
        <v>18760.784615568744</v>
      </c>
      <c r="I26" s="98">
        <v>19433.732237440439</v>
      </c>
      <c r="J26" s="98">
        <v>18291.554909432762</v>
      </c>
      <c r="K26" s="98">
        <v>17747.728279222589</v>
      </c>
      <c r="L26" s="98">
        <v>0</v>
      </c>
      <c r="M26" s="98">
        <v>0</v>
      </c>
      <c r="N26" s="98">
        <v>16647.990791898177</v>
      </c>
      <c r="O26" s="98">
        <v>14683.991541952329</v>
      </c>
      <c r="P26" s="98">
        <v>17994.6950925005</v>
      </c>
      <c r="Q26" s="98">
        <v>0</v>
      </c>
      <c r="R26" s="98">
        <v>12097.706915454926</v>
      </c>
      <c r="S26" s="98">
        <v>11909.298621695689</v>
      </c>
      <c r="T26" s="98">
        <v>11120.037588328605</v>
      </c>
      <c r="U26" s="98">
        <v>10612.080022948507</v>
      </c>
      <c r="V26" s="98">
        <v>10203.362485831123</v>
      </c>
      <c r="W26" s="98">
        <v>9134.1076822075665</v>
      </c>
      <c r="DA26" s="63" t="s">
        <v>3945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248.81224850889325</v>
      </c>
      <c r="E27" s="98">
        <v>285.58169063953176</v>
      </c>
      <c r="F27" s="98">
        <v>208.42433794721964</v>
      </c>
      <c r="G27" s="98">
        <v>266.12760667404257</v>
      </c>
      <c r="H27" s="98">
        <v>228.7657581282165</v>
      </c>
      <c r="I27" s="98">
        <v>234.43304468286092</v>
      </c>
      <c r="J27" s="98">
        <v>219.9661524463414</v>
      </c>
      <c r="K27" s="98">
        <v>211.97871457760178</v>
      </c>
      <c r="L27" s="98">
        <v>0</v>
      </c>
      <c r="M27" s="98">
        <v>0</v>
      </c>
      <c r="N27" s="98">
        <v>203.82997238227219</v>
      </c>
      <c r="O27" s="98">
        <v>182.40353942759347</v>
      </c>
      <c r="P27" s="98">
        <v>229.98307980283957</v>
      </c>
      <c r="Q27" s="98">
        <v>0</v>
      </c>
      <c r="R27" s="98">
        <v>161.38295665687053</v>
      </c>
      <c r="S27" s="98">
        <v>159.62992272139695</v>
      </c>
      <c r="T27" s="98">
        <v>149.4017769641215</v>
      </c>
      <c r="U27" s="98">
        <v>143.00382847257347</v>
      </c>
      <c r="V27" s="98">
        <v>136.2921256651766</v>
      </c>
      <c r="W27" s="98">
        <v>122.88552143055618</v>
      </c>
      <c r="DA27" s="63" t="s">
        <v>3946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1.2806450805901104</v>
      </c>
      <c r="H28" s="122">
        <f t="shared" si="13"/>
        <v>2.2605359495486965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2.8535950790858973</v>
      </c>
      <c r="O28" s="122">
        <f t="shared" si="13"/>
        <v>1.3520571387003046</v>
      </c>
      <c r="P28" s="122">
        <f t="shared" si="13"/>
        <v>1.6285040541064029</v>
      </c>
      <c r="Q28" s="122">
        <f t="shared" si="13"/>
        <v>0</v>
      </c>
      <c r="R28" s="122">
        <f t="shared" si="13"/>
        <v>0</v>
      </c>
      <c r="S28" s="122">
        <f t="shared" si="13"/>
        <v>1.8938846342863251</v>
      </c>
      <c r="T28" s="122">
        <f t="shared" si="13"/>
        <v>0.68043723934115763</v>
      </c>
      <c r="U28" s="122">
        <f t="shared" si="13"/>
        <v>0.82237564313462652</v>
      </c>
      <c r="V28" s="122">
        <f t="shared" si="13"/>
        <v>1.9964120416354219</v>
      </c>
      <c r="W28" s="122">
        <f t="shared" si="13"/>
        <v>0</v>
      </c>
      <c r="DA28" s="130" t="s">
        <v>3947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0</v>
      </c>
      <c r="D29" s="98">
        <f>IF(RES_hhdet_in_fec!D29=0,0,RES_hhdet_in_fec!D29*1000*11630/RES_hhdet_in_new!D26)</f>
        <v>0</v>
      </c>
      <c r="E29" s="98">
        <f>IF(RES_hhdet_in_fec!E29=0,0,RES_hhdet_in_fec!E29*1000*11630/RES_hhdet_in_new!E26)</f>
        <v>0</v>
      </c>
      <c r="F29" s="98">
        <f>IF(RES_hhdet_in_fec!F29=0,0,RES_hhdet_in_fec!F29*1000*11630/RES_hhdet_in_new!F26)</f>
        <v>0</v>
      </c>
      <c r="G29" s="98">
        <f>IF(RES_hhdet_in_fec!G29=0,0,RES_hhdet_in_fec!G29*1000*11630/RES_hhdet_in_new!G26)</f>
        <v>1.2806450805901104</v>
      </c>
      <c r="H29" s="98">
        <f>IF(RES_hhdet_in_fec!H29=0,0,RES_hhdet_in_fec!H29*1000*11630/RES_hhdet_in_new!H26)</f>
        <v>2.2605359495486965</v>
      </c>
      <c r="I29" s="98">
        <f>IF(RES_hhdet_in_fec!I29=0,0,RES_hhdet_in_fec!I29*1000*11630/RES_hhdet_in_new!I26)</f>
        <v>0</v>
      </c>
      <c r="J29" s="98">
        <f>IF(RES_hhdet_in_fec!J29=0,0,RES_hhdet_in_fec!J29*1000*11630/RES_hhdet_in_new!J26)</f>
        <v>0</v>
      </c>
      <c r="K29" s="98">
        <f>IF(RES_hhdet_in_fec!K29=0,0,RES_hhdet_in_fec!K29*1000*11630/RES_hhdet_in_new!K26)</f>
        <v>0</v>
      </c>
      <c r="L29" s="98">
        <f>IF(RES_hhdet_in_fec!L29=0,0,RES_hhdet_in_fec!L29*1000*11630/RES_hhdet_in_new!L26)</f>
        <v>0</v>
      </c>
      <c r="M29" s="98">
        <f>IF(RES_hhdet_in_fec!M29=0,0,RES_hhdet_in_fec!M29*1000*11630/RES_hhdet_in_new!M26)</f>
        <v>0</v>
      </c>
      <c r="N29" s="98">
        <f>IF(RES_hhdet_in_fec!N29=0,0,RES_hhdet_in_fec!N29*1000*11630/RES_hhdet_in_new!N26)</f>
        <v>2.8535950790858973</v>
      </c>
      <c r="O29" s="98">
        <f>IF(RES_hhdet_in_fec!O29=0,0,RES_hhdet_in_fec!O29*1000*11630/RES_hhdet_in_new!O26)</f>
        <v>1.3520571387003046</v>
      </c>
      <c r="P29" s="98">
        <f>IF(RES_hhdet_in_fec!P29=0,0,RES_hhdet_in_fec!P29*1000*11630/RES_hhdet_in_new!P26)</f>
        <v>1.6285040541064029</v>
      </c>
      <c r="Q29" s="98">
        <f>IF(RES_hhdet_in_fec!Q29=0,0,RES_hhdet_in_fec!Q29*1000*11630/RES_hhdet_in_new!Q26)</f>
        <v>0</v>
      </c>
      <c r="R29" s="98">
        <f>IF(RES_hhdet_in_fec!R29=0,0,RES_hhdet_in_fec!R29*1000*11630/RES_hhdet_in_new!R26)</f>
        <v>0</v>
      </c>
      <c r="S29" s="98">
        <f>IF(RES_hhdet_in_fec!S29=0,0,RES_hhdet_in_fec!S29*1000*11630/RES_hhdet_in_new!S26)</f>
        <v>1.8938846342863251</v>
      </c>
      <c r="T29" s="98">
        <f>IF(RES_hhdet_in_fec!T29=0,0,RES_hhdet_in_fec!T29*1000*11630/RES_hhdet_in_new!T26)</f>
        <v>0.68043723934115763</v>
      </c>
      <c r="U29" s="98">
        <f>IF(RES_hhdet_in_fec!U29=0,0,RES_hhdet_in_fec!U29*1000*11630/RES_hhdet_in_new!U26)</f>
        <v>0.82237564313462652</v>
      </c>
      <c r="V29" s="98">
        <f>IF(RES_hhdet_in_fec!V29=0,0,RES_hhdet_in_fec!V29*1000*11630/RES_hhdet_in_new!V26)</f>
        <v>1.9964120416354219</v>
      </c>
      <c r="W29" s="98">
        <f>IF(RES_hhdet_in_fec!W29=0,0,RES_hhdet_in_fec!W29*1000*11630/RES_hhdet_in_new!W26)</f>
        <v>0</v>
      </c>
      <c r="DA29" s="63" t="s">
        <v>3948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1148.4220018677017</v>
      </c>
      <c r="E30" s="122">
        <v>1159.5235121860746</v>
      </c>
      <c r="F30" s="122">
        <v>1168.7224909677093</v>
      </c>
      <c r="G30" s="122">
        <v>1204.7619742687564</v>
      </c>
      <c r="H30" s="122">
        <v>1226.215930967848</v>
      </c>
      <c r="I30" s="122">
        <v>1153.5614221686985</v>
      </c>
      <c r="J30" s="122">
        <v>1101.1282417714035</v>
      </c>
      <c r="K30" s="122">
        <v>1185.1057097699077</v>
      </c>
      <c r="L30" s="122">
        <v>0</v>
      </c>
      <c r="M30" s="122">
        <v>0</v>
      </c>
      <c r="N30" s="122">
        <v>1158.0643029955522</v>
      </c>
      <c r="O30" s="122">
        <v>1234.394472892084</v>
      </c>
      <c r="P30" s="122">
        <v>1199.7089763812769</v>
      </c>
      <c r="Q30" s="122">
        <v>0</v>
      </c>
      <c r="R30" s="122">
        <v>1354.3464422221693</v>
      </c>
      <c r="S30" s="122">
        <v>1242.1423390658649</v>
      </c>
      <c r="T30" s="122">
        <v>1300.8373183273952</v>
      </c>
      <c r="U30" s="122">
        <v>1262.2170215776637</v>
      </c>
      <c r="V30" s="122">
        <v>1195.0328766144798</v>
      </c>
      <c r="W30" s="122">
        <v>1268.5734027514677</v>
      </c>
      <c r="DA30" s="130" t="s">
        <v>3949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1036.8068046345561</v>
      </c>
      <c r="E31" s="98">
        <v>1206.9408265831539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1392.3018512221092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3950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3951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3952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3953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1165.2626765275566</v>
      </c>
      <c r="E35" s="101">
        <v>1171.8628736672383</v>
      </c>
      <c r="F35" s="101">
        <v>1180.5905866706585</v>
      </c>
      <c r="G35" s="101">
        <v>1223.4417034843666</v>
      </c>
      <c r="H35" s="101">
        <v>1242.1512316995695</v>
      </c>
      <c r="I35" s="101">
        <v>1225.8481119299674</v>
      </c>
      <c r="J35" s="101">
        <v>1131.9555001479691</v>
      </c>
      <c r="K35" s="101">
        <v>1185.1057097699077</v>
      </c>
      <c r="L35" s="101">
        <v>0</v>
      </c>
      <c r="M35" s="101">
        <v>0</v>
      </c>
      <c r="N35" s="101">
        <v>1180.4772707288384</v>
      </c>
      <c r="O35" s="101">
        <v>1254.9117377534774</v>
      </c>
      <c r="P35" s="101">
        <v>1222.2952126789851</v>
      </c>
      <c r="Q35" s="101">
        <v>0</v>
      </c>
      <c r="R35" s="101">
        <v>1367.294224666083</v>
      </c>
      <c r="S35" s="101">
        <v>1253.8260510457496</v>
      </c>
      <c r="T35" s="101">
        <v>1311.9516716793992</v>
      </c>
      <c r="U35" s="101">
        <v>1272.3597674474768</v>
      </c>
      <c r="V35" s="101">
        <v>1205.6221052506253</v>
      </c>
      <c r="W35" s="101">
        <v>1277.2347137446807</v>
      </c>
      <c r="DA35" s="131" t="s">
        <v>3954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1031.9800068241859</v>
      </c>
      <c r="E36" s="104">
        <v>1026.4524213422665</v>
      </c>
      <c r="F36" s="104">
        <v>1036.4779959919899</v>
      </c>
      <c r="G36" s="104">
        <v>1049.7202217791905</v>
      </c>
      <c r="H36" s="104">
        <v>1076.4241040896643</v>
      </c>
      <c r="I36" s="104">
        <v>1060.1911145603924</v>
      </c>
      <c r="J36" s="104">
        <v>977.81920826513999</v>
      </c>
      <c r="K36" s="104">
        <v>0</v>
      </c>
      <c r="L36" s="104">
        <v>0</v>
      </c>
      <c r="M36" s="104">
        <v>0</v>
      </c>
      <c r="N36" s="104">
        <v>1019.1039030491763</v>
      </c>
      <c r="O36" s="104">
        <v>1103.0839777791657</v>
      </c>
      <c r="P36" s="104">
        <v>1084.2080628491128</v>
      </c>
      <c r="Q36" s="104">
        <v>0</v>
      </c>
      <c r="R36" s="104">
        <v>1250.7641826708614</v>
      </c>
      <c r="S36" s="104">
        <v>1146.33590083081</v>
      </c>
      <c r="T36" s="104">
        <v>1213.4044052916313</v>
      </c>
      <c r="U36" s="104">
        <v>1182.7655122641297</v>
      </c>
      <c r="V36" s="104">
        <v>1123.7962476076823</v>
      </c>
      <c r="W36" s="104">
        <v>1202.1700184701672</v>
      </c>
      <c r="DA36" s="132" t="s">
        <v>3955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798.20343827620479</v>
      </c>
      <c r="E37" s="98">
        <v>769.35576384813612</v>
      </c>
      <c r="F37" s="98">
        <v>779.61809825792011</v>
      </c>
      <c r="G37" s="98">
        <v>737.33468366411557</v>
      </c>
      <c r="H37" s="98">
        <v>775.6281376489402</v>
      </c>
      <c r="I37" s="98">
        <v>755.75848869715253</v>
      </c>
      <c r="J37" s="98">
        <v>691.26722376373766</v>
      </c>
      <c r="K37" s="98">
        <v>0</v>
      </c>
      <c r="L37" s="98">
        <v>0</v>
      </c>
      <c r="M37" s="98">
        <v>0</v>
      </c>
      <c r="N37" s="98">
        <v>690.35133301961355</v>
      </c>
      <c r="O37" s="98">
        <v>772.74938013178485</v>
      </c>
      <c r="P37" s="98">
        <v>755.38651747128006</v>
      </c>
      <c r="Q37" s="98">
        <v>0</v>
      </c>
      <c r="R37" s="98">
        <v>925.12727659156042</v>
      </c>
      <c r="S37" s="98">
        <v>825.42053651893252</v>
      </c>
      <c r="T37" s="98">
        <v>898.95920321383971</v>
      </c>
      <c r="U37" s="98">
        <v>877.64996767123068</v>
      </c>
      <c r="V37" s="98">
        <v>827.46102002683006</v>
      </c>
      <c r="W37" s="98">
        <v>916.01833202655587</v>
      </c>
      <c r="DA37" s="63" t="s">
        <v>3956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233.77656854798121</v>
      </c>
      <c r="E38" s="98">
        <v>257.09665749413034</v>
      </c>
      <c r="F38" s="98">
        <v>256.85989773406988</v>
      </c>
      <c r="G38" s="98">
        <v>312.38553811507524</v>
      </c>
      <c r="H38" s="98">
        <v>300.7959664407241</v>
      </c>
      <c r="I38" s="98">
        <v>304.43262586323999</v>
      </c>
      <c r="J38" s="98">
        <v>286.55198450140227</v>
      </c>
      <c r="K38" s="98">
        <v>0</v>
      </c>
      <c r="L38" s="98">
        <v>0</v>
      </c>
      <c r="M38" s="98">
        <v>0</v>
      </c>
      <c r="N38" s="98">
        <v>328.75257002956289</v>
      </c>
      <c r="O38" s="98">
        <v>330.33459764738075</v>
      </c>
      <c r="P38" s="98">
        <v>328.82154537783282</v>
      </c>
      <c r="Q38" s="98">
        <v>0</v>
      </c>
      <c r="R38" s="98">
        <v>325.63690607930079</v>
      </c>
      <c r="S38" s="98">
        <v>320.91536431187711</v>
      </c>
      <c r="T38" s="98">
        <v>314.44520207779146</v>
      </c>
      <c r="U38" s="98">
        <v>305.1155445928988</v>
      </c>
      <c r="V38" s="98">
        <v>296.33522758085206</v>
      </c>
      <c r="W38" s="98">
        <v>286.15168644361137</v>
      </c>
      <c r="DA38" s="63" t="s">
        <v>3957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159.29355504262941</v>
      </c>
      <c r="E39" s="122">
        <v>165.22126587306502</v>
      </c>
      <c r="F39" s="122">
        <v>172.50360608950979</v>
      </c>
      <c r="G39" s="122">
        <v>180.57622247633043</v>
      </c>
      <c r="H39" s="122">
        <v>185.63122845387832</v>
      </c>
      <c r="I39" s="122">
        <v>184.41566625116005</v>
      </c>
      <c r="J39" s="122">
        <v>175.8111985995416</v>
      </c>
      <c r="K39" s="122">
        <v>193.56168116408696</v>
      </c>
      <c r="L39" s="122">
        <v>0</v>
      </c>
      <c r="M39" s="122">
        <v>0</v>
      </c>
      <c r="N39" s="122">
        <v>213.02657086929122</v>
      </c>
      <c r="O39" s="122">
        <v>233.03332632905034</v>
      </c>
      <c r="P39" s="122">
        <v>230.84771452737195</v>
      </c>
      <c r="Q39" s="122">
        <v>0</v>
      </c>
      <c r="R39" s="122">
        <v>244.91142558552767</v>
      </c>
      <c r="S39" s="122">
        <v>261.0541403415649</v>
      </c>
      <c r="T39" s="122">
        <v>271.24031509638559</v>
      </c>
      <c r="U39" s="122">
        <v>267.71177335064357</v>
      </c>
      <c r="V39" s="122">
        <v>266.66109781451132</v>
      </c>
      <c r="W39" s="122">
        <v>265.48257058096954</v>
      </c>
      <c r="DA39" s="130" t="s">
        <v>3958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3959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159.29355504262941</v>
      </c>
      <c r="E41" s="33">
        <v>165.22126587306502</v>
      </c>
      <c r="F41" s="33">
        <v>172.50360608950979</v>
      </c>
      <c r="G41" s="33">
        <v>180.57622247633043</v>
      </c>
      <c r="H41" s="33">
        <v>185.63122845387832</v>
      </c>
      <c r="I41" s="33">
        <v>184.41566625116005</v>
      </c>
      <c r="J41" s="33">
        <v>175.8111985995416</v>
      </c>
      <c r="K41" s="33">
        <v>193.56168116408696</v>
      </c>
      <c r="L41" s="33">
        <v>0</v>
      </c>
      <c r="M41" s="33">
        <v>0</v>
      </c>
      <c r="N41" s="33">
        <v>213.02657086929122</v>
      </c>
      <c r="O41" s="33">
        <v>233.03332632905034</v>
      </c>
      <c r="P41" s="33">
        <v>230.84771452737195</v>
      </c>
      <c r="Q41" s="33">
        <v>0</v>
      </c>
      <c r="R41" s="33">
        <v>244.91142558552767</v>
      </c>
      <c r="S41" s="33">
        <v>261.0541403415649</v>
      </c>
      <c r="T41" s="33">
        <v>271.24031509638559</v>
      </c>
      <c r="U41" s="33">
        <v>267.71177335064357</v>
      </c>
      <c r="V41" s="33">
        <v>266.66109781451132</v>
      </c>
      <c r="W41" s="33">
        <v>265.48257058096954</v>
      </c>
      <c r="DA41" s="60" t="s">
        <v>3960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23451.876492399777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27259.464481050891</v>
      </c>
      <c r="H43" s="117">
        <f t="shared" si="14"/>
        <v>22360.970326187089</v>
      </c>
      <c r="I43" s="117">
        <f t="shared" si="14"/>
        <v>20993.928794925145</v>
      </c>
      <c r="J43" s="117">
        <f t="shared" si="14"/>
        <v>21286.680566224735</v>
      </c>
      <c r="K43" s="117">
        <f t="shared" si="14"/>
        <v>21602.981985516675</v>
      </c>
      <c r="L43" s="117">
        <f t="shared" si="14"/>
        <v>21876.684111036011</v>
      </c>
      <c r="M43" s="117">
        <f t="shared" si="14"/>
        <v>20663.512181807022</v>
      </c>
      <c r="N43" s="117">
        <f t="shared" si="14"/>
        <v>21600.118139671617</v>
      </c>
      <c r="O43" s="117">
        <f t="shared" si="14"/>
        <v>21153.860034973281</v>
      </c>
      <c r="P43" s="117">
        <f t="shared" si="14"/>
        <v>17748.247825909977</v>
      </c>
      <c r="Q43" s="117">
        <f t="shared" si="14"/>
        <v>17147.632689184535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13196.907814434955</v>
      </c>
      <c r="U43" s="117">
        <f t="shared" si="15"/>
        <v>12229.004057753682</v>
      </c>
      <c r="V43" s="117">
        <f t="shared" si="15"/>
        <v>12291.137696521586</v>
      </c>
      <c r="W43" s="117">
        <f t="shared" ref="W43" si="16">W44+W47+W49+W58</f>
        <v>11759.931959339869</v>
      </c>
      <c r="DA43" s="129" t="s">
        <v>3961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21899.2465954377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25429.698616713871</v>
      </c>
      <c r="H44" s="122">
        <f t="shared" si="17"/>
        <v>20925.057637149435</v>
      </c>
      <c r="I44" s="122">
        <f t="shared" si="17"/>
        <v>19394.159417594146</v>
      </c>
      <c r="J44" s="122">
        <f t="shared" si="17"/>
        <v>19700.242394131004</v>
      </c>
      <c r="K44" s="122">
        <f t="shared" si="17"/>
        <v>19925.268608154318</v>
      </c>
      <c r="L44" s="122">
        <f t="shared" si="17"/>
        <v>20423.152091605105</v>
      </c>
      <c r="M44" s="122">
        <f t="shared" si="17"/>
        <v>19113.40920663398</v>
      </c>
      <c r="N44" s="122">
        <f t="shared" si="17"/>
        <v>20041.865372578613</v>
      </c>
      <c r="O44" s="122">
        <f t="shared" si="17"/>
        <v>19457.631873464346</v>
      </c>
      <c r="P44" s="122">
        <f t="shared" si="17"/>
        <v>16178.300772149649</v>
      </c>
      <c r="Q44" s="122">
        <f t="shared" si="17"/>
        <v>15492.404296589355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11631.541910670758</v>
      </c>
      <c r="U44" s="122">
        <f t="shared" si="18"/>
        <v>10689.071166876483</v>
      </c>
      <c r="V44" s="122">
        <f t="shared" si="18"/>
        <v>10727.448436225117</v>
      </c>
      <c r="W44" s="122">
        <f t="shared" ref="W44" si="19">SUM(W45:W46)</f>
        <v>10273.472146304337</v>
      </c>
      <c r="DA44" s="130" t="s">
        <v>3962</v>
      </c>
    </row>
    <row r="45" spans="1:105" ht="12" customHeight="1" x14ac:dyDescent="0.25">
      <c r="A45" s="97" t="s">
        <v>216</v>
      </c>
      <c r="B45" s="98"/>
      <c r="C45" s="98">
        <v>21648.088659929272</v>
      </c>
      <c r="D45" s="98">
        <v>0</v>
      </c>
      <c r="E45" s="98">
        <v>0</v>
      </c>
      <c r="F45" s="98">
        <v>0</v>
      </c>
      <c r="G45" s="98">
        <v>25151.391353781262</v>
      </c>
      <c r="H45" s="98">
        <v>20699.928093171453</v>
      </c>
      <c r="I45" s="98">
        <v>19187.682207912439</v>
      </c>
      <c r="J45" s="98">
        <v>19491.12060082455</v>
      </c>
      <c r="K45" s="98">
        <v>19715.139563205896</v>
      </c>
      <c r="L45" s="98">
        <v>20206.20372290898</v>
      </c>
      <c r="M45" s="98">
        <v>18911.197328274226</v>
      </c>
      <c r="N45" s="98">
        <v>19825.011551604894</v>
      </c>
      <c r="O45" s="98">
        <v>19243.900867284327</v>
      </c>
      <c r="P45" s="98">
        <v>15995.36702478774</v>
      </c>
      <c r="Q45" s="98">
        <v>15312.098186268367</v>
      </c>
      <c r="R45" s="98">
        <v>0</v>
      </c>
      <c r="S45" s="98">
        <v>0</v>
      </c>
      <c r="T45" s="98">
        <v>11493.163616622673</v>
      </c>
      <c r="U45" s="98">
        <v>10561.510119513918</v>
      </c>
      <c r="V45" s="98">
        <v>10600.528073057612</v>
      </c>
      <c r="W45" s="98">
        <v>10151.066226935089</v>
      </c>
      <c r="DA45" s="63" t="s">
        <v>3963</v>
      </c>
    </row>
    <row r="46" spans="1:105" ht="12" customHeight="1" x14ac:dyDescent="0.25">
      <c r="A46" s="97" t="s">
        <v>53</v>
      </c>
      <c r="B46" s="98"/>
      <c r="C46" s="98">
        <v>251.15793550842781</v>
      </c>
      <c r="D46" s="98">
        <v>0</v>
      </c>
      <c r="E46" s="98">
        <v>0</v>
      </c>
      <c r="F46" s="98">
        <v>0</v>
      </c>
      <c r="G46" s="98">
        <v>278.30726293261046</v>
      </c>
      <c r="H46" s="98">
        <v>225.12954397798165</v>
      </c>
      <c r="I46" s="98">
        <v>206.47720968170736</v>
      </c>
      <c r="J46" s="98">
        <v>209.12179330645475</v>
      </c>
      <c r="K46" s="98">
        <v>210.12904494842331</v>
      </c>
      <c r="L46" s="98">
        <v>216.94836869612541</v>
      </c>
      <c r="M46" s="98">
        <v>202.21187835975431</v>
      </c>
      <c r="N46" s="98">
        <v>216.85382097372135</v>
      </c>
      <c r="O46" s="98">
        <v>213.7310061800188</v>
      </c>
      <c r="P46" s="98">
        <v>182.93374736190842</v>
      </c>
      <c r="Q46" s="98">
        <v>180.30611032098687</v>
      </c>
      <c r="R46" s="98">
        <v>0</v>
      </c>
      <c r="S46" s="98">
        <v>0</v>
      </c>
      <c r="T46" s="98">
        <v>138.37829404808485</v>
      </c>
      <c r="U46" s="98">
        <v>127.56104736256535</v>
      </c>
      <c r="V46" s="98">
        <v>126.92036316750455</v>
      </c>
      <c r="W46" s="98">
        <v>122.40591936924879</v>
      </c>
      <c r="DA46" s="63" t="s">
        <v>3964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0.33700722775043235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0.92618081721249057</v>
      </c>
      <c r="H47" s="122">
        <f t="shared" si="20"/>
        <v>0</v>
      </c>
      <c r="I47" s="122">
        <f t="shared" si="20"/>
        <v>0.94018174632579965</v>
      </c>
      <c r="J47" s="122">
        <f t="shared" si="20"/>
        <v>0</v>
      </c>
      <c r="K47" s="122">
        <f t="shared" si="20"/>
        <v>0.68945495882094188</v>
      </c>
      <c r="L47" s="122">
        <f t="shared" si="20"/>
        <v>1.7184977058403523</v>
      </c>
      <c r="M47" s="122">
        <f t="shared" si="20"/>
        <v>1.1573558256788727</v>
      </c>
      <c r="N47" s="122">
        <f t="shared" si="20"/>
        <v>1.7879452790983583</v>
      </c>
      <c r="O47" s="122">
        <f t="shared" si="20"/>
        <v>0.95654018960632692</v>
      </c>
      <c r="P47" s="122">
        <f t="shared" si="20"/>
        <v>1.7764133665356154</v>
      </c>
      <c r="Q47" s="122">
        <f t="shared" si="20"/>
        <v>0.86844406565415344</v>
      </c>
      <c r="R47" s="122">
        <f t="shared" si="20"/>
        <v>0</v>
      </c>
      <c r="S47" s="122">
        <f t="shared" si="20"/>
        <v>0</v>
      </c>
      <c r="T47" s="122">
        <f t="shared" si="20"/>
        <v>0.61703286022073167</v>
      </c>
      <c r="U47" s="122">
        <f t="shared" si="20"/>
        <v>1.0057319662217528</v>
      </c>
      <c r="V47" s="122">
        <f t="shared" si="20"/>
        <v>1.9997730046684783</v>
      </c>
      <c r="W47" s="122">
        <f t="shared" si="20"/>
        <v>0.42374298466492161</v>
      </c>
      <c r="DA47" s="130" t="s">
        <v>3965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0.33700722775043235</v>
      </c>
      <c r="D48" s="98">
        <f>IF(RES_hhdet_in_fec!D48=0,0,RES_hhdet_in_fec!D48*1000*11630/RES_hhdet_in_new!D45)</f>
        <v>0</v>
      </c>
      <c r="E48" s="98">
        <f>IF(RES_hhdet_in_fec!E48=0,0,RES_hhdet_in_fec!E48*1000*11630/RES_hhdet_in_new!E45)</f>
        <v>0</v>
      </c>
      <c r="F48" s="98">
        <f>IF(RES_hhdet_in_fec!F48=0,0,RES_hhdet_in_fec!F48*1000*11630/RES_hhdet_in_new!F45)</f>
        <v>0</v>
      </c>
      <c r="G48" s="98">
        <f>IF(RES_hhdet_in_fec!G48=0,0,RES_hhdet_in_fec!G48*1000*11630/RES_hhdet_in_new!G45)</f>
        <v>0.92618081721249057</v>
      </c>
      <c r="H48" s="98">
        <f>IF(RES_hhdet_in_fec!H48=0,0,RES_hhdet_in_fec!H48*1000*11630/RES_hhdet_in_new!H45)</f>
        <v>0</v>
      </c>
      <c r="I48" s="98">
        <f>IF(RES_hhdet_in_fec!I48=0,0,RES_hhdet_in_fec!I48*1000*11630/RES_hhdet_in_new!I45)</f>
        <v>0.94018174632579965</v>
      </c>
      <c r="J48" s="98">
        <f>IF(RES_hhdet_in_fec!J48=0,0,RES_hhdet_in_fec!J48*1000*11630/RES_hhdet_in_new!J45)</f>
        <v>0</v>
      </c>
      <c r="K48" s="98">
        <f>IF(RES_hhdet_in_fec!K48=0,0,RES_hhdet_in_fec!K48*1000*11630/RES_hhdet_in_new!K45)</f>
        <v>0.68945495882094188</v>
      </c>
      <c r="L48" s="98">
        <f>IF(RES_hhdet_in_fec!L48=0,0,RES_hhdet_in_fec!L48*1000*11630/RES_hhdet_in_new!L45)</f>
        <v>1.7184977058403523</v>
      </c>
      <c r="M48" s="98">
        <f>IF(RES_hhdet_in_fec!M48=0,0,RES_hhdet_in_fec!M48*1000*11630/RES_hhdet_in_new!M45)</f>
        <v>1.1573558256788727</v>
      </c>
      <c r="N48" s="98">
        <f>IF(RES_hhdet_in_fec!N48=0,0,RES_hhdet_in_fec!N48*1000*11630/RES_hhdet_in_new!N45)</f>
        <v>1.7879452790983583</v>
      </c>
      <c r="O48" s="98">
        <f>IF(RES_hhdet_in_fec!O48=0,0,RES_hhdet_in_fec!O48*1000*11630/RES_hhdet_in_new!O45)</f>
        <v>0.95654018960632692</v>
      </c>
      <c r="P48" s="98">
        <f>IF(RES_hhdet_in_fec!P48=0,0,RES_hhdet_in_fec!P48*1000*11630/RES_hhdet_in_new!P45)</f>
        <v>1.7764133665356154</v>
      </c>
      <c r="Q48" s="98">
        <f>IF(RES_hhdet_in_fec!Q48=0,0,RES_hhdet_in_fec!Q48*1000*11630/RES_hhdet_in_new!Q45)</f>
        <v>0.86844406565415344</v>
      </c>
      <c r="R48" s="98">
        <f>IF(RES_hhdet_in_fec!R48=0,0,RES_hhdet_in_fec!R48*1000*11630/RES_hhdet_in_new!R45)</f>
        <v>0</v>
      </c>
      <c r="S48" s="98">
        <f>IF(RES_hhdet_in_fec!S48=0,0,RES_hhdet_in_fec!S48*1000*11630/RES_hhdet_in_new!S45)</f>
        <v>0</v>
      </c>
      <c r="T48" s="98">
        <f>IF(RES_hhdet_in_fec!T48=0,0,RES_hhdet_in_fec!T48*1000*11630/RES_hhdet_in_new!T45)</f>
        <v>0.61703286022073167</v>
      </c>
      <c r="U48" s="98">
        <f>IF(RES_hhdet_in_fec!U48=0,0,RES_hhdet_in_fec!U48*1000*11630/RES_hhdet_in_new!U45)</f>
        <v>1.0057319662217528</v>
      </c>
      <c r="V48" s="98">
        <f>IF(RES_hhdet_in_fec!V48=0,0,RES_hhdet_in_fec!V48*1000*11630/RES_hhdet_in_new!V45)</f>
        <v>1.9997730046684783</v>
      </c>
      <c r="W48" s="98">
        <f>IF(RES_hhdet_in_fec!W48=0,0,RES_hhdet_in_fec!W48*1000*11630/RES_hhdet_in_new!W45)</f>
        <v>0.42374298466492161</v>
      </c>
      <c r="DA48" s="63" t="s">
        <v>3966</v>
      </c>
    </row>
    <row r="49" spans="1:105" ht="12" customHeight="1" x14ac:dyDescent="0.25">
      <c r="A49" s="121" t="s">
        <v>55</v>
      </c>
      <c r="B49" s="122"/>
      <c r="C49" s="122">
        <v>1395.4748526509643</v>
      </c>
      <c r="D49" s="122">
        <v>0</v>
      </c>
      <c r="E49" s="122">
        <v>0</v>
      </c>
      <c r="F49" s="122">
        <v>0</v>
      </c>
      <c r="G49" s="122">
        <v>1648.2634610434748</v>
      </c>
      <c r="H49" s="122">
        <v>1250.2814605837737</v>
      </c>
      <c r="I49" s="122">
        <v>1414.413529333513</v>
      </c>
      <c r="J49" s="122">
        <v>1410.6269734941889</v>
      </c>
      <c r="K49" s="122">
        <v>1483.4622412394476</v>
      </c>
      <c r="L49" s="122">
        <v>1243.8174943152526</v>
      </c>
      <c r="M49" s="122">
        <v>1340.2400011444654</v>
      </c>
      <c r="N49" s="122">
        <v>1343.4382509446148</v>
      </c>
      <c r="O49" s="122">
        <v>1462.2382949902747</v>
      </c>
      <c r="P49" s="122">
        <v>1337.3229258664221</v>
      </c>
      <c r="Q49" s="122">
        <v>1406.3897790812425</v>
      </c>
      <c r="R49" s="122">
        <v>0</v>
      </c>
      <c r="S49" s="122">
        <v>0</v>
      </c>
      <c r="T49" s="122">
        <v>1293.5085558075909</v>
      </c>
      <c r="U49" s="122">
        <v>1271.2153855603331</v>
      </c>
      <c r="V49" s="122">
        <v>1295.0283894772886</v>
      </c>
      <c r="W49" s="122">
        <v>1220.553499469898</v>
      </c>
      <c r="DA49" s="130" t="s">
        <v>3967</v>
      </c>
    </row>
    <row r="50" spans="1:105" ht="12" customHeight="1" x14ac:dyDescent="0.25">
      <c r="A50" s="97" t="s">
        <v>138</v>
      </c>
      <c r="B50" s="98"/>
      <c r="C50" s="98">
        <v>1475.1214150306007</v>
      </c>
      <c r="D50" s="98">
        <v>0</v>
      </c>
      <c r="E50" s="98">
        <v>0</v>
      </c>
      <c r="F50" s="98">
        <v>0</v>
      </c>
      <c r="G50" s="98">
        <v>1749.2829753696469</v>
      </c>
      <c r="H50" s="98">
        <v>1489.1806481515123</v>
      </c>
      <c r="I50" s="98">
        <v>1434.3381377231881</v>
      </c>
      <c r="J50" s="98">
        <v>1410.6269734941889</v>
      </c>
      <c r="K50" s="98">
        <v>1483.4622412394476</v>
      </c>
      <c r="L50" s="98">
        <v>1245.2367437329108</v>
      </c>
      <c r="M50" s="98">
        <v>1346.9181989331621</v>
      </c>
      <c r="N50" s="98">
        <v>1350.4134054659226</v>
      </c>
      <c r="O50" s="98">
        <v>1472.319256331421</v>
      </c>
      <c r="P50" s="98">
        <v>1376.6351588244972</v>
      </c>
      <c r="Q50" s="98">
        <v>1459.8881199654484</v>
      </c>
      <c r="R50" s="98">
        <v>0</v>
      </c>
      <c r="S50" s="98">
        <v>0</v>
      </c>
      <c r="T50" s="98">
        <v>1280.6877141523532</v>
      </c>
      <c r="U50" s="98">
        <v>1311.3348322634615</v>
      </c>
      <c r="V50" s="98">
        <v>1469.8310243852691</v>
      </c>
      <c r="W50" s="98">
        <v>972.40323962578077</v>
      </c>
      <c r="DA50" s="63" t="s">
        <v>3968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1416.0425791422497</v>
      </c>
      <c r="H51" s="98">
        <v>0</v>
      </c>
      <c r="I51" s="98">
        <v>1173.8966628165222</v>
      </c>
      <c r="J51" s="98">
        <v>0</v>
      </c>
      <c r="K51" s="98">
        <v>0</v>
      </c>
      <c r="L51" s="98">
        <v>0</v>
      </c>
      <c r="M51" s="98">
        <v>1098.803157807484</v>
      </c>
      <c r="N51" s="98">
        <v>1111.1071813701024</v>
      </c>
      <c r="O51" s="98">
        <v>1247.5562181270848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1361.8697090815126</v>
      </c>
      <c r="W51" s="98">
        <v>0</v>
      </c>
      <c r="DA51" s="63" t="s">
        <v>3969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1054.7547098174662</v>
      </c>
      <c r="H52" s="101">
        <v>0</v>
      </c>
      <c r="I52" s="101">
        <v>884.06756038449521</v>
      </c>
      <c r="J52" s="101">
        <v>0</v>
      </c>
      <c r="K52" s="101">
        <v>0</v>
      </c>
      <c r="L52" s="101">
        <v>0</v>
      </c>
      <c r="M52" s="101">
        <v>792.47692668438071</v>
      </c>
      <c r="N52" s="101">
        <v>789.73007131145323</v>
      </c>
      <c r="O52" s="101">
        <v>906.55059420508007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1009.9665912352217</v>
      </c>
      <c r="W52" s="101">
        <v>0</v>
      </c>
      <c r="DA52" s="131" t="s">
        <v>3970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361.28786932478363</v>
      </c>
      <c r="H53" s="104">
        <v>0</v>
      </c>
      <c r="I53" s="104">
        <v>289.82910243202707</v>
      </c>
      <c r="J53" s="104">
        <v>0</v>
      </c>
      <c r="K53" s="104">
        <v>0</v>
      </c>
      <c r="L53" s="104">
        <v>0</v>
      </c>
      <c r="M53" s="104">
        <v>306.32623112310307</v>
      </c>
      <c r="N53" s="104">
        <v>321.37711005864918</v>
      </c>
      <c r="O53" s="104">
        <v>341.00562392200476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351.90311784629114</v>
      </c>
      <c r="W53" s="104">
        <v>0</v>
      </c>
      <c r="DA53" s="132" t="s">
        <v>3971</v>
      </c>
    </row>
    <row r="54" spans="1:105" ht="12" customHeight="1" x14ac:dyDescent="0.25">
      <c r="A54" s="106" t="s">
        <v>122</v>
      </c>
      <c r="B54" s="101"/>
      <c r="C54" s="101">
        <v>1174.2506097279395</v>
      </c>
      <c r="D54" s="101">
        <v>0</v>
      </c>
      <c r="E54" s="101">
        <v>0</v>
      </c>
      <c r="F54" s="101">
        <v>0</v>
      </c>
      <c r="G54" s="101">
        <v>1223.4417034843666</v>
      </c>
      <c r="H54" s="101">
        <v>1242.1512316995697</v>
      </c>
      <c r="I54" s="101">
        <v>1225.8481119299677</v>
      </c>
      <c r="J54" s="101">
        <v>0</v>
      </c>
      <c r="K54" s="101">
        <v>0</v>
      </c>
      <c r="L54" s="101">
        <v>1174.409019903492</v>
      </c>
      <c r="M54" s="101">
        <v>1205.2355569651006</v>
      </c>
      <c r="N54" s="101">
        <v>1180.4772707288384</v>
      </c>
      <c r="O54" s="101">
        <v>1254.9117377534774</v>
      </c>
      <c r="P54" s="101">
        <v>1222.2952126789855</v>
      </c>
      <c r="Q54" s="101">
        <v>1287.2016751427514</v>
      </c>
      <c r="R54" s="101">
        <v>0</v>
      </c>
      <c r="S54" s="101">
        <v>0</v>
      </c>
      <c r="T54" s="101">
        <v>1311.9516716793992</v>
      </c>
      <c r="U54" s="101">
        <v>1272.3597674474765</v>
      </c>
      <c r="V54" s="101">
        <v>1205.6221052506253</v>
      </c>
      <c r="W54" s="101">
        <v>1277.2347137446807</v>
      </c>
      <c r="DA54" s="131" t="s">
        <v>3972</v>
      </c>
    </row>
    <row r="55" spans="1:105" ht="12" customHeight="1" x14ac:dyDescent="0.25">
      <c r="A55" s="107" t="s">
        <v>121</v>
      </c>
      <c r="B55" s="104"/>
      <c r="C55" s="104">
        <v>1045.2648150297969</v>
      </c>
      <c r="D55" s="104">
        <v>0</v>
      </c>
      <c r="E55" s="104">
        <v>0</v>
      </c>
      <c r="F55" s="104">
        <v>0</v>
      </c>
      <c r="G55" s="104">
        <v>1049.7202217791905</v>
      </c>
      <c r="H55" s="104">
        <v>1076.4241040896641</v>
      </c>
      <c r="I55" s="104">
        <v>1060.1911145603924</v>
      </c>
      <c r="J55" s="104">
        <v>0</v>
      </c>
      <c r="K55" s="104">
        <v>0</v>
      </c>
      <c r="L55" s="104">
        <v>1012.2462345715504</v>
      </c>
      <c r="M55" s="104">
        <v>1037.3363177458573</v>
      </c>
      <c r="N55" s="104">
        <v>1019.1039030491767</v>
      </c>
      <c r="O55" s="104">
        <v>1103.0839777791653</v>
      </c>
      <c r="P55" s="104">
        <v>1084.2080628491128</v>
      </c>
      <c r="Q55" s="104">
        <v>1160.9385790091185</v>
      </c>
      <c r="R55" s="104">
        <v>0</v>
      </c>
      <c r="S55" s="104">
        <v>0</v>
      </c>
      <c r="T55" s="104">
        <v>1213.4044052916313</v>
      </c>
      <c r="U55" s="104">
        <v>1182.7655122641295</v>
      </c>
      <c r="V55" s="104">
        <v>1123.7962476076816</v>
      </c>
      <c r="W55" s="104">
        <v>1202.1700184701674</v>
      </c>
      <c r="DA55" s="132" t="s">
        <v>3973</v>
      </c>
    </row>
    <row r="56" spans="1:105" ht="12" customHeight="1" x14ac:dyDescent="0.25">
      <c r="A56" s="108" t="s">
        <v>53</v>
      </c>
      <c r="B56" s="98"/>
      <c r="C56" s="98">
        <v>820.76232270577884</v>
      </c>
      <c r="D56" s="98">
        <v>0</v>
      </c>
      <c r="E56" s="98">
        <v>0</v>
      </c>
      <c r="F56" s="98">
        <v>0</v>
      </c>
      <c r="G56" s="98">
        <v>737.33468366411546</v>
      </c>
      <c r="H56" s="98">
        <v>775.62813764893997</v>
      </c>
      <c r="I56" s="98">
        <v>755.75848869715242</v>
      </c>
      <c r="J56" s="98">
        <v>0</v>
      </c>
      <c r="K56" s="98">
        <v>0</v>
      </c>
      <c r="L56" s="98">
        <v>703.34752746292588</v>
      </c>
      <c r="M56" s="98">
        <v>709.35161883659885</v>
      </c>
      <c r="N56" s="98">
        <v>690.35133301961355</v>
      </c>
      <c r="O56" s="98">
        <v>772.74938013178485</v>
      </c>
      <c r="P56" s="98">
        <v>755.38651747128006</v>
      </c>
      <c r="Q56" s="98">
        <v>830.6072754008386</v>
      </c>
      <c r="R56" s="98">
        <v>0</v>
      </c>
      <c r="S56" s="98">
        <v>0</v>
      </c>
      <c r="T56" s="98">
        <v>898.95920321383971</v>
      </c>
      <c r="U56" s="98">
        <v>877.6499676712308</v>
      </c>
      <c r="V56" s="98">
        <v>827.46102002682971</v>
      </c>
      <c r="W56" s="98">
        <v>916.01833202655587</v>
      </c>
      <c r="DA56" s="63" t="s">
        <v>3974</v>
      </c>
    </row>
    <row r="57" spans="1:105" ht="12" customHeight="1" x14ac:dyDescent="0.25">
      <c r="A57" s="108" t="s">
        <v>52</v>
      </c>
      <c r="B57" s="98"/>
      <c r="C57" s="98">
        <v>224.50249232401799</v>
      </c>
      <c r="D57" s="98">
        <v>0</v>
      </c>
      <c r="E57" s="98">
        <v>0</v>
      </c>
      <c r="F57" s="98">
        <v>0</v>
      </c>
      <c r="G57" s="98">
        <v>312.38553811507529</v>
      </c>
      <c r="H57" s="98">
        <v>300.79596644072393</v>
      </c>
      <c r="I57" s="98">
        <v>304.43262586324005</v>
      </c>
      <c r="J57" s="98">
        <v>0</v>
      </c>
      <c r="K57" s="98">
        <v>0</v>
      </c>
      <c r="L57" s="98">
        <v>308.89870710862459</v>
      </c>
      <c r="M57" s="98">
        <v>327.98469890925838</v>
      </c>
      <c r="N57" s="98">
        <v>328.75257002956295</v>
      </c>
      <c r="O57" s="98">
        <v>330.33459764738063</v>
      </c>
      <c r="P57" s="98">
        <v>328.82154537783282</v>
      </c>
      <c r="Q57" s="98">
        <v>330.33130360828</v>
      </c>
      <c r="R57" s="98">
        <v>0</v>
      </c>
      <c r="S57" s="98">
        <v>0</v>
      </c>
      <c r="T57" s="98">
        <v>314.44520207779146</v>
      </c>
      <c r="U57" s="98">
        <v>305.11554459289886</v>
      </c>
      <c r="V57" s="98">
        <v>296.33522758085184</v>
      </c>
      <c r="W57" s="98">
        <v>286.15168644361154</v>
      </c>
      <c r="DA57" s="63" t="s">
        <v>3975</v>
      </c>
    </row>
    <row r="58" spans="1:105" ht="12" customHeight="1" x14ac:dyDescent="0.25">
      <c r="A58" s="121" t="s">
        <v>54</v>
      </c>
      <c r="B58" s="122"/>
      <c r="C58" s="122">
        <v>156.81803708336281</v>
      </c>
      <c r="D58" s="122">
        <v>0</v>
      </c>
      <c r="E58" s="122">
        <v>0</v>
      </c>
      <c r="F58" s="122">
        <v>0</v>
      </c>
      <c r="G58" s="122">
        <v>180.57622247633043</v>
      </c>
      <c r="H58" s="122">
        <v>185.63122845387826</v>
      </c>
      <c r="I58" s="122">
        <v>184.41566625116005</v>
      </c>
      <c r="J58" s="122">
        <v>175.81119859954163</v>
      </c>
      <c r="K58" s="122">
        <v>193.56168116408696</v>
      </c>
      <c r="L58" s="122">
        <v>207.9960274098174</v>
      </c>
      <c r="M58" s="122">
        <v>208.70561820289899</v>
      </c>
      <c r="N58" s="122">
        <v>213.02657086929113</v>
      </c>
      <c r="O58" s="122">
        <v>233.0333263290504</v>
      </c>
      <c r="P58" s="122">
        <v>230.84771452737195</v>
      </c>
      <c r="Q58" s="122">
        <v>247.97016944828161</v>
      </c>
      <c r="R58" s="122">
        <v>0</v>
      </c>
      <c r="S58" s="122">
        <v>0</v>
      </c>
      <c r="T58" s="122">
        <v>271.24031509638559</v>
      </c>
      <c r="U58" s="122">
        <v>267.71177335064357</v>
      </c>
      <c r="V58" s="122">
        <v>266.66109781451132</v>
      </c>
      <c r="W58" s="122">
        <v>265.48257058096954</v>
      </c>
      <c r="DA58" s="130" t="s">
        <v>3976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3977</v>
      </c>
    </row>
    <row r="60" spans="1:105" ht="12" customHeight="1" x14ac:dyDescent="0.25">
      <c r="A60" s="109" t="s">
        <v>120</v>
      </c>
      <c r="B60" s="33"/>
      <c r="C60" s="33">
        <v>156.81803708336281</v>
      </c>
      <c r="D60" s="33">
        <v>0</v>
      </c>
      <c r="E60" s="33">
        <v>0</v>
      </c>
      <c r="F60" s="33">
        <v>0</v>
      </c>
      <c r="G60" s="33">
        <v>180.57622247633043</v>
      </c>
      <c r="H60" s="33">
        <v>185.63122845387826</v>
      </c>
      <c r="I60" s="33">
        <v>184.41566625116005</v>
      </c>
      <c r="J60" s="33">
        <v>175.81119859954163</v>
      </c>
      <c r="K60" s="33">
        <v>193.56168116408696</v>
      </c>
      <c r="L60" s="33">
        <v>207.9960274098174</v>
      </c>
      <c r="M60" s="33">
        <v>208.70561820289899</v>
      </c>
      <c r="N60" s="33">
        <v>213.02657086929113</v>
      </c>
      <c r="O60" s="33">
        <v>233.0333263290504</v>
      </c>
      <c r="P60" s="33">
        <v>230.84771452737195</v>
      </c>
      <c r="Q60" s="33">
        <v>247.97016944828161</v>
      </c>
      <c r="R60" s="33">
        <v>0</v>
      </c>
      <c r="S60" s="33">
        <v>0</v>
      </c>
      <c r="T60" s="33">
        <v>271.24031509638559</v>
      </c>
      <c r="U60" s="33">
        <v>267.71177335064357</v>
      </c>
      <c r="V60" s="33">
        <v>266.66109781451132</v>
      </c>
      <c r="W60" s="33">
        <v>265.48257058096954</v>
      </c>
      <c r="DA60" s="60" t="s">
        <v>3978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22897.639698502793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15985.102522109401</v>
      </c>
      <c r="I62" s="117">
        <f t="shared" si="21"/>
        <v>13168.07057083357</v>
      </c>
      <c r="J62" s="117">
        <f t="shared" si="21"/>
        <v>20676.407232623598</v>
      </c>
      <c r="K62" s="117">
        <f t="shared" si="21"/>
        <v>22812.421825228477</v>
      </c>
      <c r="L62" s="117">
        <f t="shared" si="21"/>
        <v>24326.685944454232</v>
      </c>
      <c r="M62" s="117">
        <f t="shared" si="21"/>
        <v>0</v>
      </c>
      <c r="N62" s="117">
        <f t="shared" si="21"/>
        <v>0</v>
      </c>
      <c r="O62" s="117">
        <f t="shared" si="21"/>
        <v>17062.306012033358</v>
      </c>
      <c r="P62" s="117">
        <f t="shared" si="21"/>
        <v>15769.403251607557</v>
      </c>
      <c r="Q62" s="117">
        <f t="shared" si="21"/>
        <v>15301.122225977071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7277.1885736757831</v>
      </c>
      <c r="W62" s="117">
        <f t="shared" ref="W62" si="23">W63+W66+W68+W77</f>
        <v>0</v>
      </c>
      <c r="DA62" s="129" t="s">
        <v>3979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21239.229008449802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14672.142150097299</v>
      </c>
      <c r="I63" s="122">
        <f t="shared" si="24"/>
        <v>12097.435156624982</v>
      </c>
      <c r="J63" s="122">
        <f t="shared" si="24"/>
        <v>19104.104872097254</v>
      </c>
      <c r="K63" s="122">
        <f t="shared" si="24"/>
        <v>21021.254353458884</v>
      </c>
      <c r="L63" s="122">
        <f t="shared" si="24"/>
        <v>22713.834122110504</v>
      </c>
      <c r="M63" s="122">
        <f t="shared" si="24"/>
        <v>0</v>
      </c>
      <c r="N63" s="122">
        <f t="shared" si="24"/>
        <v>0</v>
      </c>
      <c r="O63" s="122">
        <f t="shared" si="24"/>
        <v>15623.759084094085</v>
      </c>
      <c r="P63" s="122">
        <f t="shared" si="24"/>
        <v>14291.309871182997</v>
      </c>
      <c r="Q63" s="122">
        <f t="shared" si="24"/>
        <v>13713.703036658444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6259.5118721257704</v>
      </c>
      <c r="W63" s="122">
        <f t="shared" ref="W63" si="26">SUM(W64:W65)</f>
        <v>0</v>
      </c>
      <c r="DA63" s="130" t="s">
        <v>3980</v>
      </c>
    </row>
    <row r="64" spans="1:105" ht="12" customHeight="1" x14ac:dyDescent="0.25">
      <c r="A64" s="97" t="s">
        <v>217</v>
      </c>
      <c r="B64" s="98"/>
      <c r="C64" s="98">
        <v>20955.500865231221</v>
      </c>
      <c r="D64" s="98">
        <v>0</v>
      </c>
      <c r="E64" s="98">
        <v>0</v>
      </c>
      <c r="F64" s="98">
        <v>0</v>
      </c>
      <c r="G64" s="98">
        <v>0</v>
      </c>
      <c r="H64" s="98">
        <v>14486.820208600569</v>
      </c>
      <c r="I64" s="98">
        <v>11946.137512278619</v>
      </c>
      <c r="J64" s="98">
        <v>18865.856967321222</v>
      </c>
      <c r="K64" s="98">
        <v>20760.955602105507</v>
      </c>
      <c r="L64" s="98">
        <v>22430.874970477613</v>
      </c>
      <c r="M64" s="98">
        <v>0</v>
      </c>
      <c r="N64" s="98">
        <v>0</v>
      </c>
      <c r="O64" s="98">
        <v>15429.03788562004</v>
      </c>
      <c r="P64" s="98">
        <v>14111.254998201384</v>
      </c>
      <c r="Q64" s="98">
        <v>13538.257014699757</v>
      </c>
      <c r="R64" s="98">
        <v>0</v>
      </c>
      <c r="S64" s="98">
        <v>0</v>
      </c>
      <c r="T64" s="98">
        <v>0</v>
      </c>
      <c r="U64" s="98">
        <v>0</v>
      </c>
      <c r="V64" s="98">
        <v>6178.8140844662385</v>
      </c>
      <c r="W64" s="98">
        <v>0</v>
      </c>
      <c r="DA64" s="63" t="s">
        <v>3981</v>
      </c>
    </row>
    <row r="65" spans="1:105" ht="12" customHeight="1" x14ac:dyDescent="0.25">
      <c r="A65" s="97" t="s">
        <v>53</v>
      </c>
      <c r="B65" s="98"/>
      <c r="C65" s="98">
        <v>283.72814321858044</v>
      </c>
      <c r="D65" s="98">
        <v>0</v>
      </c>
      <c r="E65" s="98">
        <v>0</v>
      </c>
      <c r="F65" s="98">
        <v>0</v>
      </c>
      <c r="G65" s="98">
        <v>0</v>
      </c>
      <c r="H65" s="98">
        <v>185.32194149673015</v>
      </c>
      <c r="I65" s="98">
        <v>151.29764434636374</v>
      </c>
      <c r="J65" s="98">
        <v>238.24790477603315</v>
      </c>
      <c r="K65" s="98">
        <v>260.29875135337869</v>
      </c>
      <c r="L65" s="98">
        <v>282.95915163289027</v>
      </c>
      <c r="M65" s="98">
        <v>0</v>
      </c>
      <c r="N65" s="98">
        <v>0</v>
      </c>
      <c r="O65" s="98">
        <v>194.72119847404406</v>
      </c>
      <c r="P65" s="98">
        <v>180.05487298161341</v>
      </c>
      <c r="Q65" s="98">
        <v>175.44602195868717</v>
      </c>
      <c r="R65" s="98">
        <v>0</v>
      </c>
      <c r="S65" s="98">
        <v>0</v>
      </c>
      <c r="T65" s="98">
        <v>0</v>
      </c>
      <c r="U65" s="98">
        <v>0</v>
      </c>
      <c r="V65" s="98">
        <v>80.697787659532182</v>
      </c>
      <c r="W65" s="98">
        <v>0</v>
      </c>
      <c r="DA65" s="63" t="s">
        <v>3982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0.29860407854166215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0.96350712603714939</v>
      </c>
      <c r="I66" s="122">
        <f t="shared" si="27"/>
        <v>0.98025717038080529</v>
      </c>
      <c r="J66" s="122">
        <f t="shared" si="27"/>
        <v>0.25313115809900993</v>
      </c>
      <c r="K66" s="122">
        <f t="shared" si="27"/>
        <v>0.67345946732186635</v>
      </c>
      <c r="L66" s="122">
        <f t="shared" si="27"/>
        <v>1.6478964929019999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1.818329680045186</v>
      </c>
      <c r="Q66" s="122">
        <f t="shared" si="27"/>
        <v>0.78110055330387929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3983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0.29860407854166215</v>
      </c>
      <c r="D67" s="98">
        <f>IF(RES_hhdet_in_fec!D67=0,0,RES_hhdet_in_fec!D67*1000*11630/RES_hhdet_in_new!D64)</f>
        <v>0</v>
      </c>
      <c r="E67" s="98">
        <f>IF(RES_hhdet_in_fec!E67=0,0,RES_hhdet_in_fec!E67*1000*11630/RES_hhdet_in_new!E64)</f>
        <v>0</v>
      </c>
      <c r="F67" s="98">
        <f>IF(RES_hhdet_in_fec!F67=0,0,RES_hhdet_in_fec!F67*1000*11630/RES_hhdet_in_new!F64)</f>
        <v>0</v>
      </c>
      <c r="G67" s="98">
        <f>IF(RES_hhdet_in_fec!G67=0,0,RES_hhdet_in_fec!G67*1000*11630/RES_hhdet_in_new!G64)</f>
        <v>0</v>
      </c>
      <c r="H67" s="98">
        <f>IF(RES_hhdet_in_fec!H67=0,0,RES_hhdet_in_fec!H67*1000*11630/RES_hhdet_in_new!H64)</f>
        <v>0.96350712603714939</v>
      </c>
      <c r="I67" s="98">
        <f>IF(RES_hhdet_in_fec!I67=0,0,RES_hhdet_in_fec!I67*1000*11630/RES_hhdet_in_new!I64)</f>
        <v>0.98025717038080529</v>
      </c>
      <c r="J67" s="98">
        <f>IF(RES_hhdet_in_fec!J67=0,0,RES_hhdet_in_fec!J67*1000*11630/RES_hhdet_in_new!J64)</f>
        <v>0.25313115809900993</v>
      </c>
      <c r="K67" s="98">
        <f>IF(RES_hhdet_in_fec!K67=0,0,RES_hhdet_in_fec!K67*1000*11630/RES_hhdet_in_new!K64)</f>
        <v>0.67345946732186635</v>
      </c>
      <c r="L67" s="98">
        <f>IF(RES_hhdet_in_fec!L67=0,0,RES_hhdet_in_fec!L67*1000*11630/RES_hhdet_in_new!L64)</f>
        <v>1.6478964929019999</v>
      </c>
      <c r="M67" s="98">
        <f>IF(RES_hhdet_in_fec!M67=0,0,RES_hhdet_in_fec!M67*1000*11630/RES_hhdet_in_new!M64)</f>
        <v>0</v>
      </c>
      <c r="N67" s="98">
        <f>IF(RES_hhdet_in_fec!N67=0,0,RES_hhdet_in_fec!N67*1000*11630/RES_hhdet_in_new!N64)</f>
        <v>0</v>
      </c>
      <c r="O67" s="98">
        <f>IF(RES_hhdet_in_fec!O67=0,0,RES_hhdet_in_fec!O67*1000*11630/RES_hhdet_in_new!O64)</f>
        <v>0</v>
      </c>
      <c r="P67" s="98">
        <f>IF(RES_hhdet_in_fec!P67=0,0,RES_hhdet_in_fec!P67*1000*11630/RES_hhdet_in_new!P64)</f>
        <v>1.818329680045186</v>
      </c>
      <c r="Q67" s="98">
        <f>IF(RES_hhdet_in_fec!Q67=0,0,RES_hhdet_in_fec!Q67*1000*11630/RES_hhdet_in_new!Q64)</f>
        <v>0.78110055330387929</v>
      </c>
      <c r="R67" s="98">
        <f>IF(RES_hhdet_in_fec!R67=0,0,RES_hhdet_in_fec!R67*1000*11630/RES_hhdet_in_new!R64)</f>
        <v>0</v>
      </c>
      <c r="S67" s="98">
        <f>IF(RES_hhdet_in_fec!S67=0,0,RES_hhdet_in_fec!S67*1000*11630/RES_hhdet_in_new!S64)</f>
        <v>0</v>
      </c>
      <c r="T67" s="98">
        <f>IF(RES_hhdet_in_fec!T67=0,0,RES_hhdet_in_fec!T67*1000*11630/RES_hhdet_in_new!T64)</f>
        <v>0</v>
      </c>
      <c r="U67" s="98">
        <f>IF(RES_hhdet_in_fec!U67=0,0,RES_hhdet_in_fec!U67*1000*11630/RES_hhdet_in_new!U64)</f>
        <v>0</v>
      </c>
      <c r="V67" s="98">
        <f>IF(RES_hhdet_in_fec!V67=0,0,RES_hhdet_in_fec!V67*1000*11630/RES_hhdet_in_new!V64)</f>
        <v>0</v>
      </c>
      <c r="W67" s="98">
        <f>IF(RES_hhdet_in_fec!W67=0,0,RES_hhdet_in_fec!W67*1000*11630/RES_hhdet_in_new!W64)</f>
        <v>0</v>
      </c>
      <c r="DA67" s="63" t="s">
        <v>3984</v>
      </c>
    </row>
    <row r="68" spans="1:105" ht="12" customHeight="1" x14ac:dyDescent="0.25">
      <c r="A68" s="121" t="s">
        <v>55</v>
      </c>
      <c r="B68" s="122"/>
      <c r="C68" s="122">
        <v>1453.9286885471313</v>
      </c>
      <c r="D68" s="122">
        <v>0</v>
      </c>
      <c r="E68" s="122">
        <v>0</v>
      </c>
      <c r="F68" s="122">
        <v>0</v>
      </c>
      <c r="G68" s="122">
        <v>0</v>
      </c>
      <c r="H68" s="122">
        <v>1124.1755458669452</v>
      </c>
      <c r="I68" s="122">
        <v>906.32834665700534</v>
      </c>
      <c r="J68" s="122">
        <v>1329.7123145774958</v>
      </c>
      <c r="K68" s="122">
        <v>1499.7081597447468</v>
      </c>
      <c r="L68" s="122">
        <v>1330.4135673641526</v>
      </c>
      <c r="M68" s="122">
        <v>0</v>
      </c>
      <c r="N68" s="122">
        <v>0</v>
      </c>
      <c r="O68" s="122">
        <v>1194.9503085190486</v>
      </c>
      <c r="P68" s="122">
        <v>1179.850247449355</v>
      </c>
      <c r="Q68" s="122">
        <v>1258.5129848336774</v>
      </c>
      <c r="R68" s="122">
        <v>0</v>
      </c>
      <c r="S68" s="122">
        <v>0</v>
      </c>
      <c r="T68" s="122">
        <v>0</v>
      </c>
      <c r="U68" s="122">
        <v>0</v>
      </c>
      <c r="V68" s="122">
        <v>751.01560373550205</v>
      </c>
      <c r="W68" s="122">
        <v>0</v>
      </c>
      <c r="DA68" s="130" t="s">
        <v>3985</v>
      </c>
    </row>
    <row r="69" spans="1:105" ht="12" customHeight="1" x14ac:dyDescent="0.25">
      <c r="A69" s="97" t="s">
        <v>134</v>
      </c>
      <c r="B69" s="98"/>
      <c r="C69" s="98">
        <v>1503.8592200437831</v>
      </c>
      <c r="D69" s="98">
        <v>0</v>
      </c>
      <c r="E69" s="98">
        <v>0</v>
      </c>
      <c r="F69" s="98">
        <v>0</v>
      </c>
      <c r="G69" s="98">
        <v>0</v>
      </c>
      <c r="H69" s="98">
        <v>1062.4903305932032</v>
      </c>
      <c r="I69" s="98">
        <v>895.50965360447447</v>
      </c>
      <c r="J69" s="98">
        <v>1338.2327163128059</v>
      </c>
      <c r="K69" s="98">
        <v>1512.1335395389488</v>
      </c>
      <c r="L69" s="98">
        <v>1330.8517823851096</v>
      </c>
      <c r="M69" s="98">
        <v>0</v>
      </c>
      <c r="N69" s="98">
        <v>0</v>
      </c>
      <c r="O69" s="98">
        <v>1150.2999344079342</v>
      </c>
      <c r="P69" s="98">
        <v>1172.4158615382755</v>
      </c>
      <c r="Q69" s="98">
        <v>1239.6497283167721</v>
      </c>
      <c r="R69" s="98">
        <v>0</v>
      </c>
      <c r="S69" s="98">
        <v>0</v>
      </c>
      <c r="T69" s="98">
        <v>0</v>
      </c>
      <c r="U69" s="98">
        <v>0</v>
      </c>
      <c r="V69" s="98">
        <v>751.01560373550205</v>
      </c>
      <c r="W69" s="98">
        <v>0</v>
      </c>
      <c r="DA69" s="63" t="s">
        <v>3986</v>
      </c>
    </row>
    <row r="70" spans="1:105" ht="12" customHeight="1" x14ac:dyDescent="0.25">
      <c r="A70" s="97" t="s">
        <v>133</v>
      </c>
      <c r="B70" s="98"/>
      <c r="C70" s="98">
        <v>1307.1630380087936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762.10154108279767</v>
      </c>
      <c r="J70" s="98">
        <v>1141.899758592295</v>
      </c>
      <c r="K70" s="98">
        <v>1298.3740121276687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3987</v>
      </c>
    </row>
    <row r="71" spans="1:105" ht="12" customHeight="1" x14ac:dyDescent="0.25">
      <c r="A71" s="100" t="s">
        <v>217</v>
      </c>
      <c r="B71" s="101"/>
      <c r="C71" s="101">
        <v>1051.3037230291523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551.59607397602156</v>
      </c>
      <c r="J71" s="101">
        <v>818.07681420345421</v>
      </c>
      <c r="K71" s="101">
        <v>931.31548546232852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3988</v>
      </c>
    </row>
    <row r="72" spans="1:105" ht="12" customHeight="1" x14ac:dyDescent="0.25">
      <c r="A72" s="103" t="s">
        <v>52</v>
      </c>
      <c r="B72" s="104"/>
      <c r="C72" s="104">
        <v>255.85931497964148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210.50546710677608</v>
      </c>
      <c r="J72" s="104">
        <v>323.82294438884088</v>
      </c>
      <c r="K72" s="104">
        <v>367.05852666534008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3989</v>
      </c>
    </row>
    <row r="73" spans="1:105" ht="12" customHeight="1" x14ac:dyDescent="0.25">
      <c r="A73" s="106" t="s">
        <v>122</v>
      </c>
      <c r="B73" s="101"/>
      <c r="C73" s="101">
        <v>1174.2506097279393</v>
      </c>
      <c r="D73" s="101">
        <v>0</v>
      </c>
      <c r="E73" s="101">
        <v>0</v>
      </c>
      <c r="F73" s="101">
        <v>0</v>
      </c>
      <c r="G73" s="101">
        <v>0</v>
      </c>
      <c r="H73" s="101">
        <v>1242.1512316995697</v>
      </c>
      <c r="I73" s="101">
        <v>1225.8481119299681</v>
      </c>
      <c r="J73" s="101">
        <v>1131.9555001479696</v>
      </c>
      <c r="K73" s="101">
        <v>1185.1057097699074</v>
      </c>
      <c r="L73" s="101">
        <v>1174.409019903492</v>
      </c>
      <c r="M73" s="101">
        <v>0</v>
      </c>
      <c r="N73" s="101">
        <v>0</v>
      </c>
      <c r="O73" s="101">
        <v>1254.9117377534772</v>
      </c>
      <c r="P73" s="101">
        <v>1222.2952126789851</v>
      </c>
      <c r="Q73" s="101">
        <v>1287.2016751427514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3990</v>
      </c>
    </row>
    <row r="74" spans="1:105" ht="12" customHeight="1" x14ac:dyDescent="0.25">
      <c r="A74" s="107" t="s">
        <v>121</v>
      </c>
      <c r="B74" s="104"/>
      <c r="C74" s="104">
        <v>1045.2648150297969</v>
      </c>
      <c r="D74" s="104">
        <v>0</v>
      </c>
      <c r="E74" s="104">
        <v>0</v>
      </c>
      <c r="F74" s="104">
        <v>0</v>
      </c>
      <c r="G74" s="104">
        <v>0</v>
      </c>
      <c r="H74" s="104">
        <v>1076.4241040896643</v>
      </c>
      <c r="I74" s="104">
        <v>1060.1911145603924</v>
      </c>
      <c r="J74" s="104">
        <v>977.81920826514011</v>
      </c>
      <c r="K74" s="104">
        <v>1026.6223003559885</v>
      </c>
      <c r="L74" s="104">
        <v>0</v>
      </c>
      <c r="M74" s="104">
        <v>0</v>
      </c>
      <c r="N74" s="104">
        <v>0</v>
      </c>
      <c r="O74" s="104">
        <v>1103.0839777791655</v>
      </c>
      <c r="P74" s="104">
        <v>1084.2080628491128</v>
      </c>
      <c r="Q74" s="104">
        <v>1160.9385790091187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3991</v>
      </c>
    </row>
    <row r="75" spans="1:105" ht="12" customHeight="1" x14ac:dyDescent="0.25">
      <c r="A75" s="108" t="s">
        <v>53</v>
      </c>
      <c r="B75" s="98"/>
      <c r="C75" s="98">
        <v>820.76232270577873</v>
      </c>
      <c r="D75" s="98">
        <v>0</v>
      </c>
      <c r="E75" s="98">
        <v>0</v>
      </c>
      <c r="F75" s="98">
        <v>0</v>
      </c>
      <c r="G75" s="98">
        <v>0</v>
      </c>
      <c r="H75" s="98">
        <v>775.6281376489402</v>
      </c>
      <c r="I75" s="98">
        <v>755.75848869715253</v>
      </c>
      <c r="J75" s="98">
        <v>691.26722376373777</v>
      </c>
      <c r="K75" s="98">
        <v>728.81546069375793</v>
      </c>
      <c r="L75" s="98">
        <v>0</v>
      </c>
      <c r="M75" s="98">
        <v>0</v>
      </c>
      <c r="N75" s="98">
        <v>0</v>
      </c>
      <c r="O75" s="98">
        <v>772.74938013178473</v>
      </c>
      <c r="P75" s="98">
        <v>755.38651747128006</v>
      </c>
      <c r="Q75" s="98">
        <v>830.60727540083872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3992</v>
      </c>
    </row>
    <row r="76" spans="1:105" ht="12" customHeight="1" x14ac:dyDescent="0.25">
      <c r="A76" s="108" t="s">
        <v>52</v>
      </c>
      <c r="B76" s="98"/>
      <c r="C76" s="98">
        <v>224.50249232401794</v>
      </c>
      <c r="D76" s="98">
        <v>0</v>
      </c>
      <c r="E76" s="98">
        <v>0</v>
      </c>
      <c r="F76" s="98">
        <v>0</v>
      </c>
      <c r="G76" s="98">
        <v>0</v>
      </c>
      <c r="H76" s="98">
        <v>300.7959664407241</v>
      </c>
      <c r="I76" s="98">
        <v>304.43262586323993</v>
      </c>
      <c r="J76" s="98">
        <v>286.55198450140222</v>
      </c>
      <c r="K76" s="98">
        <v>297.80683966223057</v>
      </c>
      <c r="L76" s="98">
        <v>0</v>
      </c>
      <c r="M76" s="98">
        <v>0</v>
      </c>
      <c r="N76" s="98">
        <v>0</v>
      </c>
      <c r="O76" s="98">
        <v>330.33459764738075</v>
      </c>
      <c r="P76" s="98">
        <v>328.82154537783282</v>
      </c>
      <c r="Q76" s="98">
        <v>330.33130360827988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3993</v>
      </c>
    </row>
    <row r="77" spans="1:105" ht="12" customHeight="1" x14ac:dyDescent="0.25">
      <c r="A77" s="121" t="s">
        <v>54</v>
      </c>
      <c r="B77" s="122"/>
      <c r="C77" s="122">
        <v>204.18339742731982</v>
      </c>
      <c r="D77" s="122">
        <v>0</v>
      </c>
      <c r="E77" s="122">
        <v>0</v>
      </c>
      <c r="F77" s="122">
        <v>0</v>
      </c>
      <c r="G77" s="122">
        <v>0</v>
      </c>
      <c r="H77" s="122">
        <v>187.82131901911973</v>
      </c>
      <c r="I77" s="122">
        <v>163.32681038120177</v>
      </c>
      <c r="J77" s="122">
        <v>242.33691479074656</v>
      </c>
      <c r="K77" s="122">
        <v>290.78585255752313</v>
      </c>
      <c r="L77" s="122">
        <v>280.79035848667212</v>
      </c>
      <c r="M77" s="122">
        <v>0</v>
      </c>
      <c r="N77" s="122">
        <v>0</v>
      </c>
      <c r="O77" s="122">
        <v>243.5966194202224</v>
      </c>
      <c r="P77" s="122">
        <v>296.42480329516093</v>
      </c>
      <c r="Q77" s="122">
        <v>328.12510393164592</v>
      </c>
      <c r="R77" s="122">
        <v>0</v>
      </c>
      <c r="S77" s="122">
        <v>0</v>
      </c>
      <c r="T77" s="122">
        <v>0</v>
      </c>
      <c r="U77" s="122">
        <v>0</v>
      </c>
      <c r="V77" s="122">
        <v>266.66109781451132</v>
      </c>
      <c r="W77" s="122">
        <v>0</v>
      </c>
      <c r="DA77" s="130" t="s">
        <v>3994</v>
      </c>
    </row>
    <row r="78" spans="1:105" ht="12" customHeight="1" x14ac:dyDescent="0.25">
      <c r="A78" s="97" t="s">
        <v>192</v>
      </c>
      <c r="B78" s="98"/>
      <c r="C78" s="98">
        <v>221.27090084254479</v>
      </c>
      <c r="D78" s="98">
        <v>0</v>
      </c>
      <c r="E78" s="98">
        <v>0</v>
      </c>
      <c r="F78" s="98">
        <v>0</v>
      </c>
      <c r="G78" s="98">
        <v>0</v>
      </c>
      <c r="H78" s="98">
        <v>189.90628523722953</v>
      </c>
      <c r="I78" s="98">
        <v>161.52226312170109</v>
      </c>
      <c r="J78" s="98">
        <v>248.23428376432921</v>
      </c>
      <c r="K78" s="98">
        <v>299.31178973078596</v>
      </c>
      <c r="L78" s="98">
        <v>293.76360560927992</v>
      </c>
      <c r="M78" s="98">
        <v>0</v>
      </c>
      <c r="N78" s="98">
        <v>0</v>
      </c>
      <c r="O78" s="98">
        <v>284.52938014851389</v>
      </c>
      <c r="P78" s="98">
        <v>302.22711665858799</v>
      </c>
      <c r="Q78" s="98">
        <v>334.46293596056313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3995</v>
      </c>
    </row>
    <row r="79" spans="1:105" ht="12" customHeight="1" x14ac:dyDescent="0.25">
      <c r="A79" s="109" t="s">
        <v>120</v>
      </c>
      <c r="B79" s="33"/>
      <c r="C79" s="33">
        <v>156.81803708336284</v>
      </c>
      <c r="D79" s="33">
        <v>0</v>
      </c>
      <c r="E79" s="33">
        <v>0</v>
      </c>
      <c r="F79" s="33">
        <v>0</v>
      </c>
      <c r="G79" s="33">
        <v>0</v>
      </c>
      <c r="H79" s="33">
        <v>185.63122845387829</v>
      </c>
      <c r="I79" s="33">
        <v>184.41566625116005</v>
      </c>
      <c r="J79" s="33">
        <v>175.8111985995416</v>
      </c>
      <c r="K79" s="33">
        <v>193.56168116408699</v>
      </c>
      <c r="L79" s="33">
        <v>207.9960274098174</v>
      </c>
      <c r="M79" s="33">
        <v>0</v>
      </c>
      <c r="N79" s="33">
        <v>0</v>
      </c>
      <c r="O79" s="33">
        <v>233.03332632905037</v>
      </c>
      <c r="P79" s="33">
        <v>230.84771452737192</v>
      </c>
      <c r="Q79" s="33">
        <v>247.97016944828161</v>
      </c>
      <c r="R79" s="33">
        <v>0</v>
      </c>
      <c r="S79" s="33">
        <v>0</v>
      </c>
      <c r="T79" s="33">
        <v>0</v>
      </c>
      <c r="U79" s="33">
        <v>0</v>
      </c>
      <c r="V79" s="33">
        <v>266.66109781451132</v>
      </c>
      <c r="W79" s="33">
        <v>0</v>
      </c>
      <c r="DA79" s="60" t="s">
        <v>3996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20357.211857056725</v>
      </c>
      <c r="D81" s="117">
        <f t="shared" si="28"/>
        <v>20462.62285436353</v>
      </c>
      <c r="E81" s="117">
        <f t="shared" si="28"/>
        <v>20530.891760101273</v>
      </c>
      <c r="F81" s="117">
        <f t="shared" si="28"/>
        <v>19807.292691696941</v>
      </c>
      <c r="G81" s="117">
        <f t="shared" si="28"/>
        <v>21004.532950989687</v>
      </c>
      <c r="H81" s="117">
        <f t="shared" si="28"/>
        <v>19398.53625739081</v>
      </c>
      <c r="I81" s="117">
        <f t="shared" si="28"/>
        <v>18951.188073051682</v>
      </c>
      <c r="J81" s="117">
        <f t="shared" si="28"/>
        <v>19199.110996080872</v>
      </c>
      <c r="K81" s="117">
        <f t="shared" si="28"/>
        <v>17668.279599250385</v>
      </c>
      <c r="L81" s="117">
        <f t="shared" si="28"/>
        <v>15347.224568276266</v>
      </c>
      <c r="M81" s="117">
        <f t="shared" si="28"/>
        <v>22840.779087001214</v>
      </c>
      <c r="N81" s="117">
        <f t="shared" si="28"/>
        <v>21329.450826985041</v>
      </c>
      <c r="O81" s="117">
        <f t="shared" si="28"/>
        <v>17271.46629427134</v>
      </c>
      <c r="P81" s="117">
        <f t="shared" si="28"/>
        <v>0</v>
      </c>
      <c r="Q81" s="117">
        <f t="shared" si="28"/>
        <v>15514.435515478897</v>
      </c>
      <c r="R81" s="117">
        <f t="shared" ref="R81:V81" si="29">R82+R85+R87+R100</f>
        <v>14915.812950687849</v>
      </c>
      <c r="S81" s="117">
        <f t="shared" si="29"/>
        <v>14425.53851266703</v>
      </c>
      <c r="T81" s="117">
        <f t="shared" si="29"/>
        <v>12101.586514711764</v>
      </c>
      <c r="U81" s="117">
        <f t="shared" si="29"/>
        <v>11125.093589717768</v>
      </c>
      <c r="V81" s="117">
        <f t="shared" si="29"/>
        <v>11488.812882900334</v>
      </c>
      <c r="W81" s="117">
        <f t="shared" ref="W81" si="30">W82+W85+W87+W100</f>
        <v>10741.592732916553</v>
      </c>
      <c r="DA81" s="129" t="s">
        <v>3997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18973.660787142129</v>
      </c>
      <c r="D82" s="122">
        <f t="shared" si="31"/>
        <v>19064.676093652131</v>
      </c>
      <c r="E82" s="122">
        <f t="shared" si="31"/>
        <v>19143.942612698938</v>
      </c>
      <c r="F82" s="122">
        <f t="shared" si="31"/>
        <v>18419.695753397798</v>
      </c>
      <c r="G82" s="122">
        <f t="shared" si="31"/>
        <v>19581.902100233663</v>
      </c>
      <c r="H82" s="122">
        <f t="shared" si="31"/>
        <v>18037.696921559462</v>
      </c>
      <c r="I82" s="122">
        <f t="shared" si="31"/>
        <v>17591.749819642911</v>
      </c>
      <c r="J82" s="122">
        <f t="shared" si="31"/>
        <v>17881.2880393997</v>
      </c>
      <c r="K82" s="122">
        <f t="shared" si="31"/>
        <v>16392.810820884377</v>
      </c>
      <c r="L82" s="122">
        <f t="shared" si="31"/>
        <v>14357.050982955734</v>
      </c>
      <c r="M82" s="122">
        <f t="shared" si="31"/>
        <v>21312.11393685775</v>
      </c>
      <c r="N82" s="122">
        <f t="shared" si="31"/>
        <v>19915.425218566335</v>
      </c>
      <c r="O82" s="122">
        <f t="shared" si="31"/>
        <v>15924.238656403495</v>
      </c>
      <c r="P82" s="122">
        <f t="shared" si="31"/>
        <v>0</v>
      </c>
      <c r="Q82" s="122">
        <f t="shared" si="31"/>
        <v>14012.184541290784</v>
      </c>
      <c r="R82" s="122">
        <f t="shared" ref="R82:V82" si="32">SUM(R83:R84)</f>
        <v>13373.885341629133</v>
      </c>
      <c r="S82" s="122">
        <f t="shared" si="32"/>
        <v>12943.394239947103</v>
      </c>
      <c r="T82" s="122">
        <f t="shared" si="32"/>
        <v>10668.457113212326</v>
      </c>
      <c r="U82" s="122">
        <f t="shared" si="32"/>
        <v>9715.25846832149</v>
      </c>
      <c r="V82" s="122">
        <f t="shared" si="32"/>
        <v>10037.475262939412</v>
      </c>
      <c r="W82" s="122">
        <f t="shared" ref="W82" si="33">SUM(W83:W84)</f>
        <v>9285.1741680649629</v>
      </c>
      <c r="DA82" s="130" t="s">
        <v>3998</v>
      </c>
    </row>
    <row r="83" spans="1:105" ht="12" customHeight="1" x14ac:dyDescent="0.25">
      <c r="A83" s="97" t="s">
        <v>204</v>
      </c>
      <c r="B83" s="98"/>
      <c r="C83" s="98">
        <v>18876.480590299532</v>
      </c>
      <c r="D83" s="98">
        <v>18967.748677552976</v>
      </c>
      <c r="E83" s="98">
        <v>19046.990281201721</v>
      </c>
      <c r="F83" s="98">
        <v>18327.554425108312</v>
      </c>
      <c r="G83" s="98">
        <v>19482.921294887579</v>
      </c>
      <c r="H83" s="98">
        <v>17947.387910985937</v>
      </c>
      <c r="I83" s="98">
        <v>17503.973611629295</v>
      </c>
      <c r="J83" s="98">
        <v>17791.767629381779</v>
      </c>
      <c r="K83" s="98">
        <v>16310.862312153478</v>
      </c>
      <c r="L83" s="98">
        <v>14284.472270286733</v>
      </c>
      <c r="M83" s="98">
        <v>21205.422544506502</v>
      </c>
      <c r="N83" s="98">
        <v>19815.198762688036</v>
      </c>
      <c r="O83" s="98">
        <v>15845.236553147148</v>
      </c>
      <c r="P83" s="98">
        <v>0</v>
      </c>
      <c r="Q83" s="98">
        <v>13942.72675315507</v>
      </c>
      <c r="R83" s="98">
        <v>13306.640827518762</v>
      </c>
      <c r="S83" s="98">
        <v>12877.569155843968</v>
      </c>
      <c r="T83" s="98">
        <v>10613.548965683751</v>
      </c>
      <c r="U83" s="98">
        <v>9664.6131486443937</v>
      </c>
      <c r="V83" s="98">
        <v>9985.1998355825217</v>
      </c>
      <c r="W83" s="98">
        <v>9236.1308165587907</v>
      </c>
      <c r="DA83" s="63" t="s">
        <v>3999</v>
      </c>
    </row>
    <row r="84" spans="1:105" ht="12" customHeight="1" x14ac:dyDescent="0.25">
      <c r="A84" s="97" t="s">
        <v>53</v>
      </c>
      <c r="B84" s="98"/>
      <c r="C84" s="98">
        <v>97.18019684259761</v>
      </c>
      <c r="D84" s="98">
        <v>96.927416099154115</v>
      </c>
      <c r="E84" s="98">
        <v>96.952331497217315</v>
      </c>
      <c r="F84" s="98">
        <v>92.141328289486907</v>
      </c>
      <c r="G84" s="98">
        <v>98.980805346084182</v>
      </c>
      <c r="H84" s="98">
        <v>90.309010573524702</v>
      </c>
      <c r="I84" s="98">
        <v>87.776208013616326</v>
      </c>
      <c r="J84" s="98">
        <v>89.520410017921492</v>
      </c>
      <c r="K84" s="98">
        <v>81.948508730899505</v>
      </c>
      <c r="L84" s="98">
        <v>72.578712669000666</v>
      </c>
      <c r="M84" s="98">
        <v>106.69139235124727</v>
      </c>
      <c r="N84" s="98">
        <v>100.22645587829949</v>
      </c>
      <c r="O84" s="98">
        <v>79.002103256348008</v>
      </c>
      <c r="P84" s="98">
        <v>0</v>
      </c>
      <c r="Q84" s="98">
        <v>69.457788135714139</v>
      </c>
      <c r="R84" s="98">
        <v>67.244514110370957</v>
      </c>
      <c r="S84" s="98">
        <v>65.825084103135609</v>
      </c>
      <c r="T84" s="98">
        <v>54.908147528574801</v>
      </c>
      <c r="U84" s="98">
        <v>50.645319677095685</v>
      </c>
      <c r="V84" s="98">
        <v>52.275427356889011</v>
      </c>
      <c r="W84" s="98">
        <v>49.043351506172741</v>
      </c>
      <c r="DA84" s="63" t="s">
        <v>4000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0.3673062020475697</v>
      </c>
      <c r="D85" s="122">
        <f t="shared" si="34"/>
        <v>0.36012817211071368</v>
      </c>
      <c r="E85" s="122">
        <f t="shared" si="34"/>
        <v>0.37552523382761016</v>
      </c>
      <c r="F85" s="122">
        <f t="shared" si="34"/>
        <v>0.50301055102853931</v>
      </c>
      <c r="G85" s="122">
        <f t="shared" si="34"/>
        <v>0.92809140804646117</v>
      </c>
      <c r="H85" s="122">
        <f t="shared" si="34"/>
        <v>1.1455072039096048</v>
      </c>
      <c r="I85" s="122">
        <f t="shared" si="34"/>
        <v>0.97730213317279668</v>
      </c>
      <c r="J85" s="122">
        <f t="shared" si="34"/>
        <v>0.25838050545051788</v>
      </c>
      <c r="K85" s="122">
        <f t="shared" si="34"/>
        <v>0.68435299305753272</v>
      </c>
      <c r="L85" s="122">
        <f t="shared" si="34"/>
        <v>1.7281326236043739</v>
      </c>
      <c r="M85" s="122">
        <f t="shared" si="34"/>
        <v>1.1542961445404756</v>
      </c>
      <c r="N85" s="122">
        <f t="shared" si="34"/>
        <v>1.7936786183301383</v>
      </c>
      <c r="O85" s="122">
        <f t="shared" si="34"/>
        <v>0.95944600073189168</v>
      </c>
      <c r="P85" s="122">
        <f t="shared" si="34"/>
        <v>0</v>
      </c>
      <c r="Q85" s="122">
        <f t="shared" si="34"/>
        <v>0.84230232308466135</v>
      </c>
      <c r="R85" s="122">
        <f t="shared" si="34"/>
        <v>0.51837450514825911</v>
      </c>
      <c r="S85" s="122">
        <f t="shared" si="34"/>
        <v>1.224867390891683</v>
      </c>
      <c r="T85" s="122">
        <f t="shared" si="34"/>
        <v>0.63771191123857329</v>
      </c>
      <c r="U85" s="122">
        <f t="shared" si="34"/>
        <v>1.0092322966220424</v>
      </c>
      <c r="V85" s="122">
        <f t="shared" si="34"/>
        <v>2.0043223534985053</v>
      </c>
      <c r="W85" s="122">
        <f t="shared" si="34"/>
        <v>0.42711714414692059</v>
      </c>
      <c r="DA85" s="130" t="s">
        <v>4001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0.3673062020475697</v>
      </c>
      <c r="D86" s="98">
        <f>IF(RES_hhdet_in_fec!D86=0,0,RES_hhdet_in_fec!D86*1000*11630/RES_hhdet_in_new!D83)</f>
        <v>0.36012817211071368</v>
      </c>
      <c r="E86" s="98">
        <f>IF(RES_hhdet_in_fec!E86=0,0,RES_hhdet_in_fec!E86*1000*11630/RES_hhdet_in_new!E83)</f>
        <v>0.37552523382761016</v>
      </c>
      <c r="F86" s="98">
        <f>IF(RES_hhdet_in_fec!F86=0,0,RES_hhdet_in_fec!F86*1000*11630/RES_hhdet_in_new!F83)</f>
        <v>0.50301055102853931</v>
      </c>
      <c r="G86" s="98">
        <f>IF(RES_hhdet_in_fec!G86=0,0,RES_hhdet_in_fec!G86*1000*11630/RES_hhdet_in_new!G83)</f>
        <v>0.92809140804646117</v>
      </c>
      <c r="H86" s="98">
        <f>IF(RES_hhdet_in_fec!H86=0,0,RES_hhdet_in_fec!H86*1000*11630/RES_hhdet_in_new!H83)</f>
        <v>1.1455072039096048</v>
      </c>
      <c r="I86" s="98">
        <f>IF(RES_hhdet_in_fec!I86=0,0,RES_hhdet_in_fec!I86*1000*11630/RES_hhdet_in_new!I83)</f>
        <v>0.97730213317279668</v>
      </c>
      <c r="J86" s="98">
        <f>IF(RES_hhdet_in_fec!J86=0,0,RES_hhdet_in_fec!J86*1000*11630/RES_hhdet_in_new!J83)</f>
        <v>0.25838050545051788</v>
      </c>
      <c r="K86" s="98">
        <f>IF(RES_hhdet_in_fec!K86=0,0,RES_hhdet_in_fec!K86*1000*11630/RES_hhdet_in_new!K83)</f>
        <v>0.68435299305753272</v>
      </c>
      <c r="L86" s="98">
        <f>IF(RES_hhdet_in_fec!L86=0,0,RES_hhdet_in_fec!L86*1000*11630/RES_hhdet_in_new!L83)</f>
        <v>1.7281326236043739</v>
      </c>
      <c r="M86" s="98">
        <f>IF(RES_hhdet_in_fec!M86=0,0,RES_hhdet_in_fec!M86*1000*11630/RES_hhdet_in_new!M83)</f>
        <v>1.1542961445404756</v>
      </c>
      <c r="N86" s="98">
        <f>IF(RES_hhdet_in_fec!N86=0,0,RES_hhdet_in_fec!N86*1000*11630/RES_hhdet_in_new!N83)</f>
        <v>1.7936786183301383</v>
      </c>
      <c r="O86" s="98">
        <f>IF(RES_hhdet_in_fec!O86=0,0,RES_hhdet_in_fec!O86*1000*11630/RES_hhdet_in_new!O83)</f>
        <v>0.95944600073189168</v>
      </c>
      <c r="P86" s="98">
        <f>IF(RES_hhdet_in_fec!P86=0,0,RES_hhdet_in_fec!P86*1000*11630/RES_hhdet_in_new!P83)</f>
        <v>0</v>
      </c>
      <c r="Q86" s="98">
        <f>IF(RES_hhdet_in_fec!Q86=0,0,RES_hhdet_in_fec!Q86*1000*11630/RES_hhdet_in_new!Q83)</f>
        <v>0.84230232308466135</v>
      </c>
      <c r="R86" s="98">
        <f>IF(RES_hhdet_in_fec!R86=0,0,RES_hhdet_in_fec!R86*1000*11630/RES_hhdet_in_new!R83)</f>
        <v>0.51837450514825911</v>
      </c>
      <c r="S86" s="98">
        <f>IF(RES_hhdet_in_fec!S86=0,0,RES_hhdet_in_fec!S86*1000*11630/RES_hhdet_in_new!S83)</f>
        <v>1.224867390891683</v>
      </c>
      <c r="T86" s="98">
        <f>IF(RES_hhdet_in_fec!T86=0,0,RES_hhdet_in_fec!T86*1000*11630/RES_hhdet_in_new!T83)</f>
        <v>0.63771191123857329</v>
      </c>
      <c r="U86" s="98">
        <f>IF(RES_hhdet_in_fec!U86=0,0,RES_hhdet_in_fec!U86*1000*11630/RES_hhdet_in_new!U83)</f>
        <v>1.0092322966220424</v>
      </c>
      <c r="V86" s="98">
        <f>IF(RES_hhdet_in_fec!V86=0,0,RES_hhdet_in_fec!V86*1000*11630/RES_hhdet_in_new!V83)</f>
        <v>2.0043223534985053</v>
      </c>
      <c r="W86" s="98">
        <f>IF(RES_hhdet_in_fec!W86=0,0,RES_hhdet_in_fec!W86*1000*11630/RES_hhdet_in_new!W83)</f>
        <v>0.42711714414692059</v>
      </c>
      <c r="DA86" s="63" t="s">
        <v>4002</v>
      </c>
    </row>
    <row r="87" spans="1:105" ht="12" customHeight="1" x14ac:dyDescent="0.25">
      <c r="A87" s="121" t="s">
        <v>55</v>
      </c>
      <c r="B87" s="122"/>
      <c r="C87" s="122">
        <v>1226.3657266291896</v>
      </c>
      <c r="D87" s="122">
        <v>1238.2930774966601</v>
      </c>
      <c r="E87" s="122">
        <v>1221.3523562954422</v>
      </c>
      <c r="F87" s="122">
        <v>1214.5903216586034</v>
      </c>
      <c r="G87" s="122">
        <v>1241.1265368716442</v>
      </c>
      <c r="H87" s="122">
        <v>1174.0626001735586</v>
      </c>
      <c r="I87" s="122">
        <v>1174.0452850244387</v>
      </c>
      <c r="J87" s="122">
        <v>1141.7533775761794</v>
      </c>
      <c r="K87" s="122">
        <v>1081.222744208862</v>
      </c>
      <c r="L87" s="122">
        <v>780.44942528710942</v>
      </c>
      <c r="M87" s="122">
        <v>1318.8052357960269</v>
      </c>
      <c r="N87" s="122">
        <v>1199.2053589310847</v>
      </c>
      <c r="O87" s="122">
        <v>1113.2348655380658</v>
      </c>
      <c r="P87" s="122">
        <v>0</v>
      </c>
      <c r="Q87" s="122">
        <v>1253.438502416748</v>
      </c>
      <c r="R87" s="122">
        <v>1296.4978089680385</v>
      </c>
      <c r="S87" s="122">
        <v>1219.8652649874698</v>
      </c>
      <c r="T87" s="122">
        <v>1161.2513744918149</v>
      </c>
      <c r="U87" s="122">
        <v>1141.1141157490113</v>
      </c>
      <c r="V87" s="122">
        <v>1182.6721997929144</v>
      </c>
      <c r="W87" s="122">
        <v>1190.5088771264739</v>
      </c>
      <c r="DA87" s="130" t="s">
        <v>4003</v>
      </c>
    </row>
    <row r="88" spans="1:105" ht="12" customHeight="1" x14ac:dyDescent="0.25">
      <c r="A88" s="97" t="s">
        <v>132</v>
      </c>
      <c r="B88" s="98"/>
      <c r="C88" s="98">
        <v>1232.463319773274</v>
      </c>
      <c r="D88" s="98">
        <v>1242.9945552561778</v>
      </c>
      <c r="E88" s="98">
        <v>1224.4188281173251</v>
      </c>
      <c r="F88" s="98">
        <v>1216.8024801182287</v>
      </c>
      <c r="G88" s="98">
        <v>1242.9846867316869</v>
      </c>
      <c r="H88" s="98">
        <v>1171.6242009658702</v>
      </c>
      <c r="I88" s="98">
        <v>1175.4702887986307</v>
      </c>
      <c r="J88" s="98">
        <v>1143.4424577645771</v>
      </c>
      <c r="K88" s="98">
        <v>1078.253041886954</v>
      </c>
      <c r="L88" s="98">
        <v>768.48020484815311</v>
      </c>
      <c r="M88" s="98">
        <v>1323.0867697636293</v>
      </c>
      <c r="N88" s="98">
        <v>1200.5901866198869</v>
      </c>
      <c r="O88" s="98">
        <v>1107.3886250421206</v>
      </c>
      <c r="P88" s="98">
        <v>0</v>
      </c>
      <c r="Q88" s="98">
        <v>1249.2639520975297</v>
      </c>
      <c r="R88" s="98">
        <v>1283.3642005990121</v>
      </c>
      <c r="S88" s="98">
        <v>1216.4713345797084</v>
      </c>
      <c r="T88" s="98">
        <v>1145.2636278103453</v>
      </c>
      <c r="U88" s="98">
        <v>1134.2962065127128</v>
      </c>
      <c r="V88" s="98">
        <v>1182.4314489582305</v>
      </c>
      <c r="W88" s="98">
        <v>1188.5152465688773</v>
      </c>
      <c r="DA88" s="63" t="s">
        <v>4004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1084.8134930871026</v>
      </c>
      <c r="E89" s="98">
        <v>1060.2642276137035</v>
      </c>
      <c r="F89" s="98">
        <v>1061.199087121299</v>
      </c>
      <c r="G89" s="98">
        <v>1063.9508354210959</v>
      </c>
      <c r="H89" s="98">
        <v>1018.1962468049577</v>
      </c>
      <c r="I89" s="98">
        <v>1025.0930364909241</v>
      </c>
      <c r="J89" s="98">
        <v>1001.5810612508849</v>
      </c>
      <c r="K89" s="98">
        <v>951.32983586595151</v>
      </c>
      <c r="L89" s="98">
        <v>0</v>
      </c>
      <c r="M89" s="98">
        <v>1171.4435581361199</v>
      </c>
      <c r="N89" s="98">
        <v>1067.0116553257624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1118.1759390532186</v>
      </c>
      <c r="W89" s="98">
        <v>1133.4272598129885</v>
      </c>
      <c r="DA89" s="63" t="s">
        <v>4005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851.45219031932857</v>
      </c>
      <c r="E90" s="101">
        <v>803.84696339510231</v>
      </c>
      <c r="F90" s="101">
        <v>803.53913653341044</v>
      </c>
      <c r="G90" s="101">
        <v>749.13935963224299</v>
      </c>
      <c r="H90" s="101">
        <v>731.51026457116279</v>
      </c>
      <c r="I90" s="101">
        <v>724.73422194508237</v>
      </c>
      <c r="J90" s="101">
        <v>698.71894038201219</v>
      </c>
      <c r="K90" s="101">
        <v>663.1647723075132</v>
      </c>
      <c r="L90" s="101">
        <v>0</v>
      </c>
      <c r="M90" s="101">
        <v>779.54456124856313</v>
      </c>
      <c r="N90" s="101">
        <v>702.48982469307418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810.05170522011986</v>
      </c>
      <c r="W90" s="101">
        <v>850.8878720964193</v>
      </c>
      <c r="DA90" s="131" t="s">
        <v>4006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233.36130276777379</v>
      </c>
      <c r="E91" s="104">
        <v>256.41726421860136</v>
      </c>
      <c r="F91" s="104">
        <v>257.65995058788877</v>
      </c>
      <c r="G91" s="104">
        <v>314.81147578885293</v>
      </c>
      <c r="H91" s="104">
        <v>286.68598223379502</v>
      </c>
      <c r="I91" s="104">
        <v>300.35881454584154</v>
      </c>
      <c r="J91" s="104">
        <v>302.86212086887264</v>
      </c>
      <c r="K91" s="104">
        <v>288.16506355843836</v>
      </c>
      <c r="L91" s="104">
        <v>0</v>
      </c>
      <c r="M91" s="104">
        <v>391.89899688755696</v>
      </c>
      <c r="N91" s="104">
        <v>364.52183063268842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308.12423383309874</v>
      </c>
      <c r="W91" s="104">
        <v>282.53938771656919</v>
      </c>
      <c r="DA91" s="132" t="s">
        <v>4007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1036.8068046345561</v>
      </c>
      <c r="E92" s="101">
        <v>1206.9408265831539</v>
      </c>
      <c r="F92" s="101">
        <v>950.44072107600357</v>
      </c>
      <c r="G92" s="101">
        <v>1178.9310148454417</v>
      </c>
      <c r="H92" s="101">
        <v>1075.6652627759609</v>
      </c>
      <c r="I92" s="101">
        <v>1151.1967161460636</v>
      </c>
      <c r="J92" s="101">
        <v>1059.8157488556405</v>
      </c>
      <c r="K92" s="101">
        <v>1076.8532526982885</v>
      </c>
      <c r="L92" s="101">
        <v>1027.9640282228995</v>
      </c>
      <c r="M92" s="101">
        <v>1087.3166773458956</v>
      </c>
      <c r="N92" s="101">
        <v>961.27451529303141</v>
      </c>
      <c r="O92" s="101">
        <v>1001.7192740079551</v>
      </c>
      <c r="P92" s="101">
        <v>0</v>
      </c>
      <c r="Q92" s="101">
        <v>0</v>
      </c>
      <c r="R92" s="101">
        <v>1092.5347078327291</v>
      </c>
      <c r="S92" s="101">
        <v>1118.2947350110808</v>
      </c>
      <c r="T92" s="101">
        <v>1081.2255574790181</v>
      </c>
      <c r="U92" s="101">
        <v>1063.7411945749291</v>
      </c>
      <c r="V92" s="101">
        <v>1029.5957610359535</v>
      </c>
      <c r="W92" s="101">
        <v>1152.3332790756547</v>
      </c>
      <c r="DA92" s="131" t="s">
        <v>4008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4009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4010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4011</v>
      </c>
    </row>
    <row r="96" spans="1:105" ht="12" customHeight="1" x14ac:dyDescent="0.25">
      <c r="A96" s="106" t="s">
        <v>122</v>
      </c>
      <c r="B96" s="101"/>
      <c r="C96" s="101">
        <v>1174.2506097279393</v>
      </c>
      <c r="D96" s="101">
        <v>1165.2626765275563</v>
      </c>
      <c r="E96" s="101">
        <v>1171.8628736672381</v>
      </c>
      <c r="F96" s="101">
        <v>1180.5905866706589</v>
      </c>
      <c r="G96" s="101">
        <v>1223.4417034843666</v>
      </c>
      <c r="H96" s="101">
        <v>1242.1512316995697</v>
      </c>
      <c r="I96" s="101">
        <v>1225.8481119299679</v>
      </c>
      <c r="J96" s="101">
        <v>1131.9555001479694</v>
      </c>
      <c r="K96" s="101">
        <v>1185.1057097699077</v>
      </c>
      <c r="L96" s="101">
        <v>1174.4090199034918</v>
      </c>
      <c r="M96" s="101">
        <v>1205.2355569651006</v>
      </c>
      <c r="N96" s="101">
        <v>1180.4772707288382</v>
      </c>
      <c r="O96" s="101">
        <v>1254.9117377534776</v>
      </c>
      <c r="P96" s="101">
        <v>0</v>
      </c>
      <c r="Q96" s="101">
        <v>1287.2016751427514</v>
      </c>
      <c r="R96" s="101">
        <v>1367.2942246660828</v>
      </c>
      <c r="S96" s="101">
        <v>1253.8260510457496</v>
      </c>
      <c r="T96" s="101">
        <v>1311.9516716793989</v>
      </c>
      <c r="U96" s="101">
        <v>1272.3597674474765</v>
      </c>
      <c r="V96" s="101">
        <v>1205.6221052506251</v>
      </c>
      <c r="W96" s="101">
        <v>1277.2347137446804</v>
      </c>
      <c r="DA96" s="131" t="s">
        <v>4012</v>
      </c>
    </row>
    <row r="97" spans="1:105" ht="12" customHeight="1" x14ac:dyDescent="0.25">
      <c r="A97" s="107" t="s">
        <v>121</v>
      </c>
      <c r="B97" s="104"/>
      <c r="C97" s="104">
        <v>1045.2648150297969</v>
      </c>
      <c r="D97" s="104">
        <v>1031.9800068241859</v>
      </c>
      <c r="E97" s="104">
        <v>1026.4524213422667</v>
      </c>
      <c r="F97" s="104">
        <v>1036.4779959919899</v>
      </c>
      <c r="G97" s="104">
        <v>1049.720221779191</v>
      </c>
      <c r="H97" s="104">
        <v>1076.4241040896643</v>
      </c>
      <c r="I97" s="104">
        <v>1060.1911145603926</v>
      </c>
      <c r="J97" s="104">
        <v>977.81920826513976</v>
      </c>
      <c r="K97" s="104">
        <v>1026.6223003559883</v>
      </c>
      <c r="L97" s="104">
        <v>1012.2462345715503</v>
      </c>
      <c r="M97" s="104">
        <v>1037.3363177458571</v>
      </c>
      <c r="N97" s="104">
        <v>1019.1039030491766</v>
      </c>
      <c r="O97" s="104">
        <v>1103.0839777791655</v>
      </c>
      <c r="P97" s="104">
        <v>0</v>
      </c>
      <c r="Q97" s="104">
        <v>1160.9385790091187</v>
      </c>
      <c r="R97" s="104">
        <v>1250.7641826708609</v>
      </c>
      <c r="S97" s="104">
        <v>1146.3359008308098</v>
      </c>
      <c r="T97" s="104">
        <v>1213.4044052916313</v>
      </c>
      <c r="U97" s="104">
        <v>1182.7655122641295</v>
      </c>
      <c r="V97" s="104">
        <v>1123.7962476076818</v>
      </c>
      <c r="W97" s="104">
        <v>1202.1700184701672</v>
      </c>
      <c r="DA97" s="132" t="s">
        <v>4013</v>
      </c>
    </row>
    <row r="98" spans="1:105" ht="12" customHeight="1" x14ac:dyDescent="0.25">
      <c r="A98" s="108" t="s">
        <v>53</v>
      </c>
      <c r="B98" s="98"/>
      <c r="C98" s="98">
        <v>820.76232270577873</v>
      </c>
      <c r="D98" s="98">
        <v>798.20343827620457</v>
      </c>
      <c r="E98" s="98">
        <v>769.35576384813623</v>
      </c>
      <c r="F98" s="98">
        <v>779.61809825792011</v>
      </c>
      <c r="G98" s="98">
        <v>737.33468366411569</v>
      </c>
      <c r="H98" s="98">
        <v>775.62813764894008</v>
      </c>
      <c r="I98" s="98">
        <v>755.75848869715253</v>
      </c>
      <c r="J98" s="98">
        <v>691.26722376373766</v>
      </c>
      <c r="K98" s="98">
        <v>728.81546069375781</v>
      </c>
      <c r="L98" s="98">
        <v>703.34752746292577</v>
      </c>
      <c r="M98" s="98">
        <v>709.35161883659862</v>
      </c>
      <c r="N98" s="98">
        <v>690.35133301961378</v>
      </c>
      <c r="O98" s="98">
        <v>772.74938013178473</v>
      </c>
      <c r="P98" s="98">
        <v>0</v>
      </c>
      <c r="Q98" s="98">
        <v>830.60727540083883</v>
      </c>
      <c r="R98" s="98">
        <v>925.12727659156019</v>
      </c>
      <c r="S98" s="98">
        <v>825.42053651893264</v>
      </c>
      <c r="T98" s="98">
        <v>898.95920321383983</v>
      </c>
      <c r="U98" s="98">
        <v>877.64996767123068</v>
      </c>
      <c r="V98" s="98">
        <v>827.46102002682994</v>
      </c>
      <c r="W98" s="98">
        <v>916.01833202655587</v>
      </c>
      <c r="DA98" s="63" t="s">
        <v>4014</v>
      </c>
    </row>
    <row r="99" spans="1:105" ht="12" customHeight="1" x14ac:dyDescent="0.25">
      <c r="A99" s="108" t="s">
        <v>52</v>
      </c>
      <c r="B99" s="98"/>
      <c r="C99" s="98">
        <v>224.50249232401796</v>
      </c>
      <c r="D99" s="98">
        <v>233.7765685479813</v>
      </c>
      <c r="E99" s="98">
        <v>257.09665749413045</v>
      </c>
      <c r="F99" s="98">
        <v>256.85989773406988</v>
      </c>
      <c r="G99" s="98">
        <v>312.38553811507524</v>
      </c>
      <c r="H99" s="98">
        <v>300.7959664407241</v>
      </c>
      <c r="I99" s="98">
        <v>304.43262586323999</v>
      </c>
      <c r="J99" s="98">
        <v>286.55198450140222</v>
      </c>
      <c r="K99" s="98">
        <v>297.80683966223052</v>
      </c>
      <c r="L99" s="98">
        <v>308.89870710862448</v>
      </c>
      <c r="M99" s="98">
        <v>327.98469890925821</v>
      </c>
      <c r="N99" s="98">
        <v>328.75257002956283</v>
      </c>
      <c r="O99" s="98">
        <v>330.33459764738058</v>
      </c>
      <c r="P99" s="98">
        <v>0</v>
      </c>
      <c r="Q99" s="98">
        <v>330.33130360827988</v>
      </c>
      <c r="R99" s="98">
        <v>325.63690607930062</v>
      </c>
      <c r="S99" s="98">
        <v>320.91536431187711</v>
      </c>
      <c r="T99" s="98">
        <v>314.44520207779135</v>
      </c>
      <c r="U99" s="98">
        <v>305.11554459289897</v>
      </c>
      <c r="V99" s="98">
        <v>296.33522758085189</v>
      </c>
      <c r="W99" s="98">
        <v>286.15168644361142</v>
      </c>
      <c r="DA99" s="63" t="s">
        <v>4015</v>
      </c>
    </row>
    <row r="100" spans="1:105" ht="12" customHeight="1" x14ac:dyDescent="0.25">
      <c r="A100" s="121" t="s">
        <v>54</v>
      </c>
      <c r="B100" s="122"/>
      <c r="C100" s="122">
        <v>156.81803708336281</v>
      </c>
      <c r="D100" s="122">
        <v>159.29355504262941</v>
      </c>
      <c r="E100" s="122">
        <v>165.22126587306499</v>
      </c>
      <c r="F100" s="122">
        <v>172.50360608950976</v>
      </c>
      <c r="G100" s="122">
        <v>180.57622247633043</v>
      </c>
      <c r="H100" s="122">
        <v>185.63122845387829</v>
      </c>
      <c r="I100" s="122">
        <v>184.41566625116002</v>
      </c>
      <c r="J100" s="122">
        <v>175.81119859954163</v>
      </c>
      <c r="K100" s="122">
        <v>193.56168116408699</v>
      </c>
      <c r="L100" s="122">
        <v>207.99602740981743</v>
      </c>
      <c r="M100" s="122">
        <v>208.70561820289896</v>
      </c>
      <c r="N100" s="122">
        <v>213.02657086929122</v>
      </c>
      <c r="O100" s="122">
        <v>233.03332632905037</v>
      </c>
      <c r="P100" s="122">
        <v>0</v>
      </c>
      <c r="Q100" s="122">
        <v>247.97016944828158</v>
      </c>
      <c r="R100" s="122">
        <v>244.9114255855277</v>
      </c>
      <c r="S100" s="122">
        <v>261.0541403415649</v>
      </c>
      <c r="T100" s="122">
        <v>271.24031509638564</v>
      </c>
      <c r="U100" s="122">
        <v>267.71177335064357</v>
      </c>
      <c r="V100" s="122">
        <v>266.66109781451132</v>
      </c>
      <c r="W100" s="122">
        <v>265.48257058096954</v>
      </c>
      <c r="DA100" s="130" t="s">
        <v>4016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4017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4018</v>
      </c>
    </row>
    <row r="103" spans="1:105" ht="12" customHeight="1" x14ac:dyDescent="0.25">
      <c r="A103" s="109" t="s">
        <v>120</v>
      </c>
      <c r="B103" s="33"/>
      <c r="C103" s="33">
        <v>156.81803708336281</v>
      </c>
      <c r="D103" s="33">
        <v>159.29355504262941</v>
      </c>
      <c r="E103" s="33">
        <v>165.22126587306499</v>
      </c>
      <c r="F103" s="33">
        <v>172.50360608950976</v>
      </c>
      <c r="G103" s="33">
        <v>180.57622247633043</v>
      </c>
      <c r="H103" s="33">
        <v>185.63122845387829</v>
      </c>
      <c r="I103" s="33">
        <v>184.41566625116002</v>
      </c>
      <c r="J103" s="33">
        <v>175.81119859954163</v>
      </c>
      <c r="K103" s="33">
        <v>193.56168116408699</v>
      </c>
      <c r="L103" s="33">
        <v>207.99602740981743</v>
      </c>
      <c r="M103" s="33">
        <v>208.70561820289896</v>
      </c>
      <c r="N103" s="33">
        <v>213.02657086929122</v>
      </c>
      <c r="O103" s="33">
        <v>233.03332632905037</v>
      </c>
      <c r="P103" s="33">
        <v>0</v>
      </c>
      <c r="Q103" s="33">
        <v>247.97016944828158</v>
      </c>
      <c r="R103" s="33">
        <v>244.9114255855277</v>
      </c>
      <c r="S103" s="33">
        <v>261.0541403415649</v>
      </c>
      <c r="T103" s="33">
        <v>271.24031509638564</v>
      </c>
      <c r="U103" s="33">
        <v>267.71177335064357</v>
      </c>
      <c r="V103" s="33">
        <v>266.66109781451132</v>
      </c>
      <c r="W103" s="33">
        <v>265.48257058096954</v>
      </c>
      <c r="DA103" s="60" t="s">
        <v>4019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4020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4021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4022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4023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4024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DA110" s="63" t="s">
        <v>4025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4026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4027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4028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4029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4030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4031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4032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4033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4034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4035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4036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4037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15781.668217547794</v>
      </c>
      <c r="D124" s="117">
        <f t="shared" si="42"/>
        <v>15454.574434934068</v>
      </c>
      <c r="E124" s="117">
        <f t="shared" si="42"/>
        <v>15421.17947349219</v>
      </c>
      <c r="F124" s="117">
        <f t="shared" si="42"/>
        <v>15318.185684330232</v>
      </c>
      <c r="G124" s="117">
        <f t="shared" si="42"/>
        <v>15878.436199757558</v>
      </c>
      <c r="H124" s="117">
        <f t="shared" si="42"/>
        <v>16039.530134396588</v>
      </c>
      <c r="I124" s="117">
        <f t="shared" si="42"/>
        <v>15858.60209127863</v>
      </c>
      <c r="J124" s="117">
        <f t="shared" si="42"/>
        <v>14915.192008720825</v>
      </c>
      <c r="K124" s="117">
        <f t="shared" si="42"/>
        <v>15062.117282027997</v>
      </c>
      <c r="L124" s="117">
        <f t="shared" si="42"/>
        <v>18910.070605115143</v>
      </c>
      <c r="M124" s="117">
        <f t="shared" si="42"/>
        <v>15134.813077833775</v>
      </c>
      <c r="N124" s="117">
        <f t="shared" si="42"/>
        <v>16450.560435257325</v>
      </c>
      <c r="O124" s="117">
        <f t="shared" si="42"/>
        <v>15792.351741922655</v>
      </c>
      <c r="P124" s="117">
        <f t="shared" si="42"/>
        <v>13894.207557638309</v>
      </c>
      <c r="Q124" s="117">
        <f t="shared" si="42"/>
        <v>13567.979132393379</v>
      </c>
      <c r="R124" s="117">
        <f t="shared" ref="R124:V124" si="43">R125+R128+R130+R139</f>
        <v>13571.305334191873</v>
      </c>
      <c r="S124" s="117">
        <f t="shared" si="43"/>
        <v>12920.224627038637</v>
      </c>
      <c r="T124" s="117">
        <f t="shared" si="43"/>
        <v>12164.662308040264</v>
      </c>
      <c r="U124" s="117">
        <f t="shared" si="43"/>
        <v>11387.22278405472</v>
      </c>
      <c r="V124" s="117">
        <f t="shared" si="43"/>
        <v>10269.681562882492</v>
      </c>
      <c r="W124" s="117">
        <f t="shared" ref="W124" si="44">W125+W128+W130+W139</f>
        <v>10615.461684661057</v>
      </c>
      <c r="DA124" s="129" t="s">
        <v>4038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14646.304670259331</v>
      </c>
      <c r="D125" s="122">
        <f t="shared" si="45"/>
        <v>14340.149639949683</v>
      </c>
      <c r="E125" s="122">
        <f t="shared" si="45"/>
        <v>14298.093545173477</v>
      </c>
      <c r="F125" s="122">
        <f t="shared" si="45"/>
        <v>14136.006699997355</v>
      </c>
      <c r="G125" s="122">
        <f t="shared" si="45"/>
        <v>14745.420576770794</v>
      </c>
      <c r="H125" s="122">
        <f t="shared" si="45"/>
        <v>14886.226790999588</v>
      </c>
      <c r="I125" s="122">
        <f t="shared" si="45"/>
        <v>14699.971687808014</v>
      </c>
      <c r="J125" s="122">
        <f t="shared" si="45"/>
        <v>13769.40523302662</v>
      </c>
      <c r="K125" s="122">
        <f t="shared" si="45"/>
        <v>13841.655621997126</v>
      </c>
      <c r="L125" s="122">
        <f t="shared" si="45"/>
        <v>17720.375497467478</v>
      </c>
      <c r="M125" s="122">
        <f t="shared" si="45"/>
        <v>14022.536894237115</v>
      </c>
      <c r="N125" s="122">
        <f t="shared" si="45"/>
        <v>15279.976047476035</v>
      </c>
      <c r="O125" s="122">
        <f t="shared" si="45"/>
        <v>14512.872697330424</v>
      </c>
      <c r="P125" s="122">
        <f t="shared" si="45"/>
        <v>12623.486468310653</v>
      </c>
      <c r="Q125" s="122">
        <f t="shared" si="45"/>
        <v>12201.202162853297</v>
      </c>
      <c r="R125" s="122">
        <f t="shared" ref="R125:V125" si="46">SUM(R126:R127)</f>
        <v>12117.489365336212</v>
      </c>
      <c r="S125" s="122">
        <f t="shared" si="46"/>
        <v>11554.108921868345</v>
      </c>
      <c r="T125" s="122">
        <f t="shared" si="46"/>
        <v>10744.038731603527</v>
      </c>
      <c r="U125" s="122">
        <f t="shared" si="46"/>
        <v>9959.3885895525927</v>
      </c>
      <c r="V125" s="122">
        <f t="shared" si="46"/>
        <v>8939.3575430159181</v>
      </c>
      <c r="W125" s="122">
        <f t="shared" ref="W125" si="47">SUM(W126:W127)</f>
        <v>9162.9221475654813</v>
      </c>
      <c r="DA125" s="130" t="s">
        <v>4039</v>
      </c>
    </row>
    <row r="126" spans="1:105" ht="12" customHeight="1" x14ac:dyDescent="0.25">
      <c r="A126" s="97" t="s">
        <v>203</v>
      </c>
      <c r="B126" s="98"/>
      <c r="C126" s="98">
        <v>14594.194254470609</v>
      </c>
      <c r="D126" s="98">
        <v>14290.414978700917</v>
      </c>
      <c r="E126" s="98">
        <v>14249.573212644367</v>
      </c>
      <c r="F126" s="98">
        <v>14089.454646178856</v>
      </c>
      <c r="G126" s="98">
        <v>14697.197900219142</v>
      </c>
      <c r="H126" s="98">
        <v>14838.824526160952</v>
      </c>
      <c r="I126" s="98">
        <v>14654.098764233699</v>
      </c>
      <c r="J126" s="98">
        <v>13726.992281116753</v>
      </c>
      <c r="K126" s="98">
        <v>13799.75350177882</v>
      </c>
      <c r="L126" s="98">
        <v>17666.952219932951</v>
      </c>
      <c r="M126" s="98">
        <v>13981.204735368481</v>
      </c>
      <c r="N126" s="98">
        <v>15235.122200504018</v>
      </c>
      <c r="O126" s="98">
        <v>14471.109590513059</v>
      </c>
      <c r="P126" s="98">
        <v>12587.485110190932</v>
      </c>
      <c r="Q126" s="98">
        <v>12166.416452881955</v>
      </c>
      <c r="R126" s="98">
        <v>12082.86246254915</v>
      </c>
      <c r="S126" s="98">
        <v>11521.170636529449</v>
      </c>
      <c r="T126" s="98">
        <v>10713.463206090477</v>
      </c>
      <c r="U126" s="98">
        <v>9931.0293415381202</v>
      </c>
      <c r="V126" s="98">
        <v>8914.1699306035771</v>
      </c>
      <c r="W126" s="98">
        <v>9136.9239082415497</v>
      </c>
      <c r="DA126" s="63" t="s">
        <v>4040</v>
      </c>
    </row>
    <row r="127" spans="1:105" ht="12" customHeight="1" x14ac:dyDescent="0.25">
      <c r="A127" s="97" t="s">
        <v>53</v>
      </c>
      <c r="B127" s="98"/>
      <c r="C127" s="98">
        <v>52.110415788722946</v>
      </c>
      <c r="D127" s="98">
        <v>49.734661248764645</v>
      </c>
      <c r="E127" s="98">
        <v>48.520332529109915</v>
      </c>
      <c r="F127" s="98">
        <v>46.552053818499097</v>
      </c>
      <c r="G127" s="98">
        <v>48.222676551651439</v>
      </c>
      <c r="H127" s="98">
        <v>47.402264838635396</v>
      </c>
      <c r="I127" s="98">
        <v>45.872923574316204</v>
      </c>
      <c r="J127" s="98">
        <v>42.412951909867658</v>
      </c>
      <c r="K127" s="98">
        <v>41.902120218307438</v>
      </c>
      <c r="L127" s="98">
        <v>53.423277534528061</v>
      </c>
      <c r="M127" s="98">
        <v>41.3321588686346</v>
      </c>
      <c r="N127" s="98">
        <v>44.853846972017841</v>
      </c>
      <c r="O127" s="98">
        <v>41.763106817365916</v>
      </c>
      <c r="P127" s="98">
        <v>36.001358119720933</v>
      </c>
      <c r="Q127" s="98">
        <v>34.785709971341184</v>
      </c>
      <c r="R127" s="98">
        <v>34.626902787062619</v>
      </c>
      <c r="S127" s="98">
        <v>32.938285338895227</v>
      </c>
      <c r="T127" s="98">
        <v>30.57552551304963</v>
      </c>
      <c r="U127" s="98">
        <v>28.359248014472875</v>
      </c>
      <c r="V127" s="98">
        <v>25.18761241234013</v>
      </c>
      <c r="W127" s="98">
        <v>25.998239323931827</v>
      </c>
      <c r="DA127" s="63" t="s">
        <v>4041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0.36827190620155137</v>
      </c>
      <c r="D128" s="122">
        <f t="shared" si="48"/>
        <v>0.35298399028901861</v>
      </c>
      <c r="E128" s="122">
        <f t="shared" si="48"/>
        <v>0.36785590142253405</v>
      </c>
      <c r="F128" s="122">
        <f t="shared" si="48"/>
        <v>0.49872115692443214</v>
      </c>
      <c r="G128" s="122">
        <f t="shared" si="48"/>
        <v>0.93097505635932709</v>
      </c>
      <c r="H128" s="122">
        <f t="shared" si="48"/>
        <v>1.155144686180865</v>
      </c>
      <c r="I128" s="122">
        <f t="shared" si="48"/>
        <v>0.98404125986561852</v>
      </c>
      <c r="J128" s="122">
        <f t="shared" si="48"/>
        <v>0.25749521702280126</v>
      </c>
      <c r="K128" s="122">
        <f t="shared" si="48"/>
        <v>0.68281826475174623</v>
      </c>
      <c r="L128" s="122">
        <f t="shared" si="48"/>
        <v>1.7294593895834467</v>
      </c>
      <c r="M128" s="122">
        <f t="shared" si="48"/>
        <v>1.1557827759901858</v>
      </c>
      <c r="N128" s="122">
        <f t="shared" si="48"/>
        <v>1.7923307056633275</v>
      </c>
      <c r="O128" s="122">
        <f t="shared" si="48"/>
        <v>0.95383019076318232</v>
      </c>
      <c r="P128" s="122">
        <f t="shared" si="48"/>
        <v>1.7486677994292437</v>
      </c>
      <c r="Q128" s="122">
        <f t="shared" si="48"/>
        <v>0.83732848439498653</v>
      </c>
      <c r="R128" s="122">
        <f t="shared" si="48"/>
        <v>0.52883561322466888</v>
      </c>
      <c r="S128" s="122">
        <f t="shared" si="48"/>
        <v>1.2332134254931324</v>
      </c>
      <c r="T128" s="122">
        <f t="shared" si="48"/>
        <v>0.63955282868618823</v>
      </c>
      <c r="U128" s="122">
        <f t="shared" si="48"/>
        <v>1.0102149505151781</v>
      </c>
      <c r="V128" s="122">
        <f t="shared" si="48"/>
        <v>2.0045553975360964</v>
      </c>
      <c r="W128" s="122">
        <f t="shared" si="48"/>
        <v>0.4283172498326453</v>
      </c>
      <c r="DA128" s="130" t="s">
        <v>4042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0.36827190620155137</v>
      </c>
      <c r="D129" s="98">
        <f>IF(RES_hhdet_in_fec!D129=0,0,RES_hhdet_in_fec!D129*1000*11630/RES_hhdet_in_new!D126)</f>
        <v>0.35298399028901861</v>
      </c>
      <c r="E129" s="98">
        <f>IF(RES_hhdet_in_fec!E129=0,0,RES_hhdet_in_fec!E129*1000*11630/RES_hhdet_in_new!E126)</f>
        <v>0.36785590142253405</v>
      </c>
      <c r="F129" s="98">
        <f>IF(RES_hhdet_in_fec!F129=0,0,RES_hhdet_in_fec!F129*1000*11630/RES_hhdet_in_new!F126)</f>
        <v>0.49872115692443214</v>
      </c>
      <c r="G129" s="98">
        <f>IF(RES_hhdet_in_fec!G129=0,0,RES_hhdet_in_fec!G129*1000*11630/RES_hhdet_in_new!G126)</f>
        <v>0.93097505635932709</v>
      </c>
      <c r="H129" s="98">
        <f>IF(RES_hhdet_in_fec!H129=0,0,RES_hhdet_in_fec!H129*1000*11630/RES_hhdet_in_new!H126)</f>
        <v>1.155144686180865</v>
      </c>
      <c r="I129" s="98">
        <f>IF(RES_hhdet_in_fec!I129=0,0,RES_hhdet_in_fec!I129*1000*11630/RES_hhdet_in_new!I126)</f>
        <v>0.98404125986561852</v>
      </c>
      <c r="J129" s="98">
        <f>IF(RES_hhdet_in_fec!J129=0,0,RES_hhdet_in_fec!J129*1000*11630/RES_hhdet_in_new!J126)</f>
        <v>0.25749521702280126</v>
      </c>
      <c r="K129" s="98">
        <f>IF(RES_hhdet_in_fec!K129=0,0,RES_hhdet_in_fec!K129*1000*11630/RES_hhdet_in_new!K126)</f>
        <v>0.68281826475174623</v>
      </c>
      <c r="L129" s="98">
        <f>IF(RES_hhdet_in_fec!L129=0,0,RES_hhdet_in_fec!L129*1000*11630/RES_hhdet_in_new!L126)</f>
        <v>1.7294593895834467</v>
      </c>
      <c r="M129" s="98">
        <f>IF(RES_hhdet_in_fec!M129=0,0,RES_hhdet_in_fec!M129*1000*11630/RES_hhdet_in_new!M126)</f>
        <v>1.1557827759901858</v>
      </c>
      <c r="N129" s="98">
        <f>IF(RES_hhdet_in_fec!N129=0,0,RES_hhdet_in_fec!N129*1000*11630/RES_hhdet_in_new!N126)</f>
        <v>1.7923307056633275</v>
      </c>
      <c r="O129" s="98">
        <f>IF(RES_hhdet_in_fec!O129=0,0,RES_hhdet_in_fec!O129*1000*11630/RES_hhdet_in_new!O126)</f>
        <v>0.95383019076318232</v>
      </c>
      <c r="P129" s="98">
        <f>IF(RES_hhdet_in_fec!P129=0,0,RES_hhdet_in_fec!P129*1000*11630/RES_hhdet_in_new!P126)</f>
        <v>1.7486677994292437</v>
      </c>
      <c r="Q129" s="98">
        <f>IF(RES_hhdet_in_fec!Q129=0,0,RES_hhdet_in_fec!Q129*1000*11630/RES_hhdet_in_new!Q126)</f>
        <v>0.83732848439498653</v>
      </c>
      <c r="R129" s="98">
        <f>IF(RES_hhdet_in_fec!R129=0,0,RES_hhdet_in_fec!R129*1000*11630/RES_hhdet_in_new!R126)</f>
        <v>0.52883561322466888</v>
      </c>
      <c r="S129" s="98">
        <f>IF(RES_hhdet_in_fec!S129=0,0,RES_hhdet_in_fec!S129*1000*11630/RES_hhdet_in_new!S126)</f>
        <v>1.2332134254931324</v>
      </c>
      <c r="T129" s="98">
        <f>IF(RES_hhdet_in_fec!T129=0,0,RES_hhdet_in_fec!T129*1000*11630/RES_hhdet_in_new!T126)</f>
        <v>0.63955282868618823</v>
      </c>
      <c r="U129" s="98">
        <f>IF(RES_hhdet_in_fec!U129=0,0,RES_hhdet_in_fec!U129*1000*11630/RES_hhdet_in_new!U126)</f>
        <v>1.0102149505151781</v>
      </c>
      <c r="V129" s="98">
        <f>IF(RES_hhdet_in_fec!V129=0,0,RES_hhdet_in_fec!V129*1000*11630/RES_hhdet_in_new!V126)</f>
        <v>2.0045553975360964</v>
      </c>
      <c r="W129" s="98">
        <f>IF(RES_hhdet_in_fec!W129=0,0,RES_hhdet_in_fec!W129*1000*11630/RES_hhdet_in_new!W126)</f>
        <v>0.4283172498326453</v>
      </c>
      <c r="DA129" s="63" t="s">
        <v>4043</v>
      </c>
    </row>
    <row r="130" spans="1:105" ht="12" customHeight="1" x14ac:dyDescent="0.25">
      <c r="A130" s="121" t="s">
        <v>55</v>
      </c>
      <c r="B130" s="122"/>
      <c r="C130" s="122">
        <v>978.17723829889803</v>
      </c>
      <c r="D130" s="122">
        <v>954.77825595146567</v>
      </c>
      <c r="E130" s="122">
        <v>957.49680654422571</v>
      </c>
      <c r="F130" s="122">
        <v>1009.176657086443</v>
      </c>
      <c r="G130" s="122">
        <v>951.50842545407352</v>
      </c>
      <c r="H130" s="122">
        <v>966.51697025694091</v>
      </c>
      <c r="I130" s="122">
        <v>973.23069595958941</v>
      </c>
      <c r="J130" s="122">
        <v>969.71808187763963</v>
      </c>
      <c r="K130" s="122">
        <v>1026.2171606020331</v>
      </c>
      <c r="L130" s="122">
        <v>979.96962084826725</v>
      </c>
      <c r="M130" s="122">
        <v>902.41478261776979</v>
      </c>
      <c r="N130" s="122">
        <v>955.76548620633639</v>
      </c>
      <c r="O130" s="122">
        <v>1045.4918880724174</v>
      </c>
      <c r="P130" s="122">
        <v>1038.1247070008533</v>
      </c>
      <c r="Q130" s="122">
        <v>1117.9694716074071</v>
      </c>
      <c r="R130" s="122">
        <v>1208.3757076569098</v>
      </c>
      <c r="S130" s="122">
        <v>1103.8283514032344</v>
      </c>
      <c r="T130" s="122">
        <v>1148.743708511666</v>
      </c>
      <c r="U130" s="122">
        <v>1159.1122062009692</v>
      </c>
      <c r="V130" s="122">
        <v>1061.6583666545264</v>
      </c>
      <c r="W130" s="122">
        <v>1186.6286492647748</v>
      </c>
      <c r="DA130" s="130" t="s">
        <v>4044</v>
      </c>
    </row>
    <row r="131" spans="1:105" ht="12" customHeight="1" x14ac:dyDescent="0.25">
      <c r="A131" s="97" t="s">
        <v>128</v>
      </c>
      <c r="B131" s="98"/>
      <c r="C131" s="98">
        <v>957.86330307819139</v>
      </c>
      <c r="D131" s="98">
        <v>943.06004955265939</v>
      </c>
      <c r="E131" s="98">
        <v>929.29414679406807</v>
      </c>
      <c r="F131" s="98">
        <v>964.30825137253169</v>
      </c>
      <c r="G131" s="98">
        <v>951.54820340707784</v>
      </c>
      <c r="H131" s="98">
        <v>966.59615216738939</v>
      </c>
      <c r="I131" s="98">
        <v>973.69808417043248</v>
      </c>
      <c r="J131" s="98">
        <v>910.89225765946367</v>
      </c>
      <c r="K131" s="98">
        <v>972.89561393395115</v>
      </c>
      <c r="L131" s="98">
        <v>980.09161549832641</v>
      </c>
      <c r="M131" s="98">
        <v>902.41478261776979</v>
      </c>
      <c r="N131" s="98">
        <v>954.10008017568725</v>
      </c>
      <c r="O131" s="98">
        <v>1040.8485942382133</v>
      </c>
      <c r="P131" s="98">
        <v>1025.1019502845929</v>
      </c>
      <c r="Q131" s="98">
        <v>1102.8483496255267</v>
      </c>
      <c r="R131" s="98">
        <v>1170.1941024832533</v>
      </c>
      <c r="S131" s="98">
        <v>1085.5331078441043</v>
      </c>
      <c r="T131" s="98">
        <v>1145.6278321087743</v>
      </c>
      <c r="U131" s="98">
        <v>1156.0048977806202</v>
      </c>
      <c r="V131" s="98">
        <v>1056.3372474416881</v>
      </c>
      <c r="W131" s="98">
        <v>1181.2208740548783</v>
      </c>
      <c r="DA131" s="63" t="s">
        <v>4045</v>
      </c>
    </row>
    <row r="132" spans="1:105" ht="12" customHeight="1" x14ac:dyDescent="0.25">
      <c r="A132" s="97" t="s">
        <v>127</v>
      </c>
      <c r="B132" s="98"/>
      <c r="C132" s="98">
        <v>899.79246863572166</v>
      </c>
      <c r="D132" s="98">
        <v>883.83168744491286</v>
      </c>
      <c r="E132" s="98">
        <v>866.28199185738845</v>
      </c>
      <c r="F132" s="98">
        <v>900.32872128098131</v>
      </c>
      <c r="G132" s="98">
        <v>878.45440667252012</v>
      </c>
      <c r="H132" s="98">
        <v>897.19703904186156</v>
      </c>
      <c r="I132" s="98">
        <v>903.55375345449966</v>
      </c>
      <c r="J132" s="98">
        <v>845.23586134116317</v>
      </c>
      <c r="K132" s="98">
        <v>904.27514039625305</v>
      </c>
      <c r="L132" s="98">
        <v>909.04681108996374</v>
      </c>
      <c r="M132" s="98">
        <v>0</v>
      </c>
      <c r="N132" s="98">
        <v>885.45066679271508</v>
      </c>
      <c r="O132" s="98">
        <v>973.73515743529902</v>
      </c>
      <c r="P132" s="98">
        <v>962.02538564672955</v>
      </c>
      <c r="Q132" s="98">
        <v>1042.292210134787</v>
      </c>
      <c r="R132" s="98">
        <v>1113.4134002780959</v>
      </c>
      <c r="S132" s="98">
        <v>1031.8154313071739</v>
      </c>
      <c r="T132" s="98">
        <v>1095.0175792551315</v>
      </c>
      <c r="U132" s="98">
        <v>1107.7766321316958</v>
      </c>
      <c r="V132" s="98">
        <v>1013.4059662639204</v>
      </c>
      <c r="W132" s="98">
        <v>1140.0361941739022</v>
      </c>
      <c r="DA132" s="63" t="s">
        <v>4046</v>
      </c>
    </row>
    <row r="133" spans="1:105" ht="12" customHeight="1" x14ac:dyDescent="0.25">
      <c r="A133" s="100" t="s">
        <v>203</v>
      </c>
      <c r="B133" s="101"/>
      <c r="C133" s="101">
        <v>669.54259544439992</v>
      </c>
      <c r="D133" s="101">
        <v>646.01166816905652</v>
      </c>
      <c r="E133" s="101">
        <v>610.09546528141459</v>
      </c>
      <c r="F133" s="101">
        <v>636.82210798214305</v>
      </c>
      <c r="G133" s="101">
        <v>573.4430855715874</v>
      </c>
      <c r="H133" s="101">
        <v>603.52795808559961</v>
      </c>
      <c r="I133" s="101">
        <v>600.36592759789914</v>
      </c>
      <c r="J133" s="101">
        <v>556.44091263586711</v>
      </c>
      <c r="K133" s="101">
        <v>598.54719591952687</v>
      </c>
      <c r="L133" s="101">
        <v>587.26031493635219</v>
      </c>
      <c r="M133" s="101">
        <v>0</v>
      </c>
      <c r="N133" s="101">
        <v>558.07288442855088</v>
      </c>
      <c r="O133" s="101">
        <v>640.85974613447434</v>
      </c>
      <c r="P133" s="101">
        <v>633.16697750892342</v>
      </c>
      <c r="Q133" s="101">
        <v>710.85542682416917</v>
      </c>
      <c r="R133" s="101">
        <v>790.88345833562062</v>
      </c>
      <c r="S133" s="101">
        <v>713.92446487185441</v>
      </c>
      <c r="T133" s="101">
        <v>784.25893940579419</v>
      </c>
      <c r="U133" s="101">
        <v>796.99231670814481</v>
      </c>
      <c r="V133" s="101">
        <v>724.71594880900443</v>
      </c>
      <c r="W133" s="101">
        <v>847.32753330871412</v>
      </c>
      <c r="DA133" s="131" t="s">
        <v>4047</v>
      </c>
    </row>
    <row r="134" spans="1:105" ht="12" customHeight="1" x14ac:dyDescent="0.25">
      <c r="A134" s="103" t="s">
        <v>52</v>
      </c>
      <c r="B134" s="104"/>
      <c r="C134" s="104">
        <v>230.24987319132183</v>
      </c>
      <c r="D134" s="104">
        <v>237.82001927585637</v>
      </c>
      <c r="E134" s="104">
        <v>256.18652657597374</v>
      </c>
      <c r="F134" s="104">
        <v>263.5066132988382</v>
      </c>
      <c r="G134" s="104">
        <v>305.01132110093272</v>
      </c>
      <c r="H134" s="104">
        <v>293.66908095626212</v>
      </c>
      <c r="I134" s="104">
        <v>303.18782585660034</v>
      </c>
      <c r="J134" s="104">
        <v>288.79494870529595</v>
      </c>
      <c r="K134" s="104">
        <v>305.72794447672618</v>
      </c>
      <c r="L134" s="104">
        <v>321.78649615361161</v>
      </c>
      <c r="M134" s="104">
        <v>0</v>
      </c>
      <c r="N134" s="104">
        <v>327.3777823641642</v>
      </c>
      <c r="O134" s="104">
        <v>332.87541130082474</v>
      </c>
      <c r="P134" s="104">
        <v>328.85840813780595</v>
      </c>
      <c r="Q134" s="104">
        <v>331.43678331061784</v>
      </c>
      <c r="R134" s="104">
        <v>322.5299419424752</v>
      </c>
      <c r="S134" s="104">
        <v>317.89096643531929</v>
      </c>
      <c r="T134" s="104">
        <v>310.75863984933727</v>
      </c>
      <c r="U134" s="104">
        <v>310.78431542355111</v>
      </c>
      <c r="V134" s="104">
        <v>288.69001745491596</v>
      </c>
      <c r="W134" s="104">
        <v>292.70866086518799</v>
      </c>
      <c r="DA134" s="132" t="s">
        <v>4048</v>
      </c>
    </row>
    <row r="135" spans="1:105" ht="12" customHeight="1" x14ac:dyDescent="0.25">
      <c r="A135" s="106" t="s">
        <v>122</v>
      </c>
      <c r="B135" s="101"/>
      <c r="C135" s="101">
        <v>1174.250609727939</v>
      </c>
      <c r="D135" s="101">
        <v>1165.2626765275561</v>
      </c>
      <c r="E135" s="101">
        <v>1171.8628736672383</v>
      </c>
      <c r="F135" s="101">
        <v>1180.5905866706589</v>
      </c>
      <c r="G135" s="101">
        <v>0</v>
      </c>
      <c r="H135" s="101">
        <v>0</v>
      </c>
      <c r="I135" s="101">
        <v>0</v>
      </c>
      <c r="J135" s="101">
        <v>1131.9555001479694</v>
      </c>
      <c r="K135" s="101">
        <v>1185.1057097699074</v>
      </c>
      <c r="L135" s="101">
        <v>0</v>
      </c>
      <c r="M135" s="101">
        <v>0</v>
      </c>
      <c r="N135" s="101">
        <v>1180.4772707288384</v>
      </c>
      <c r="O135" s="101">
        <v>1254.9117377534774</v>
      </c>
      <c r="P135" s="101">
        <v>1222.2952126789853</v>
      </c>
      <c r="Q135" s="101">
        <v>1287.2016751427516</v>
      </c>
      <c r="R135" s="101">
        <v>1367.294224666083</v>
      </c>
      <c r="S135" s="101">
        <v>1253.8260510457496</v>
      </c>
      <c r="T135" s="101">
        <v>1311.9516716793989</v>
      </c>
      <c r="U135" s="101">
        <v>1272.3597674474761</v>
      </c>
      <c r="V135" s="101">
        <v>1205.6221052506248</v>
      </c>
      <c r="W135" s="101">
        <v>1277.2347137446809</v>
      </c>
      <c r="DA135" s="131" t="s">
        <v>4049</v>
      </c>
    </row>
    <row r="136" spans="1:105" ht="12" customHeight="1" x14ac:dyDescent="0.25">
      <c r="A136" s="107" t="s">
        <v>121</v>
      </c>
      <c r="B136" s="104"/>
      <c r="C136" s="104">
        <v>1045.2648150297966</v>
      </c>
      <c r="D136" s="104">
        <v>1031.9800068241859</v>
      </c>
      <c r="E136" s="104">
        <v>1026.4524213422669</v>
      </c>
      <c r="F136" s="104">
        <v>1036.4779959919899</v>
      </c>
      <c r="G136" s="104">
        <v>0</v>
      </c>
      <c r="H136" s="104">
        <v>0</v>
      </c>
      <c r="I136" s="104">
        <v>0</v>
      </c>
      <c r="J136" s="104">
        <v>977.81920826513976</v>
      </c>
      <c r="K136" s="104">
        <v>1026.6223003559883</v>
      </c>
      <c r="L136" s="104">
        <v>0</v>
      </c>
      <c r="M136" s="104">
        <v>0</v>
      </c>
      <c r="N136" s="104">
        <v>1019.1039030491763</v>
      </c>
      <c r="O136" s="104">
        <v>1103.0839777791655</v>
      </c>
      <c r="P136" s="104">
        <v>1084.208062849113</v>
      </c>
      <c r="Q136" s="104">
        <v>1160.9385790091185</v>
      </c>
      <c r="R136" s="104">
        <v>1250.7641826708611</v>
      </c>
      <c r="S136" s="104">
        <v>1146.33590083081</v>
      </c>
      <c r="T136" s="104">
        <v>1213.4044052916313</v>
      </c>
      <c r="U136" s="104">
        <v>1182.7655122641297</v>
      </c>
      <c r="V136" s="104">
        <v>1123.7962476076818</v>
      </c>
      <c r="W136" s="104">
        <v>1202.1700184701674</v>
      </c>
      <c r="DA136" s="132" t="s">
        <v>4050</v>
      </c>
    </row>
    <row r="137" spans="1:105" ht="12" customHeight="1" x14ac:dyDescent="0.25">
      <c r="A137" s="108" t="s">
        <v>53</v>
      </c>
      <c r="B137" s="98"/>
      <c r="C137" s="98">
        <v>820.76232270577873</v>
      </c>
      <c r="D137" s="98">
        <v>798.20343827620457</v>
      </c>
      <c r="E137" s="98">
        <v>769.35576384813635</v>
      </c>
      <c r="F137" s="98">
        <v>779.61809825792011</v>
      </c>
      <c r="G137" s="98">
        <v>0</v>
      </c>
      <c r="H137" s="98">
        <v>0</v>
      </c>
      <c r="I137" s="98">
        <v>0</v>
      </c>
      <c r="J137" s="98">
        <v>691.26722376373766</v>
      </c>
      <c r="K137" s="98">
        <v>728.8154606937577</v>
      </c>
      <c r="L137" s="98">
        <v>0</v>
      </c>
      <c r="M137" s="98">
        <v>0</v>
      </c>
      <c r="N137" s="98">
        <v>690.35133301961355</v>
      </c>
      <c r="O137" s="98">
        <v>772.74938013178485</v>
      </c>
      <c r="P137" s="98">
        <v>755.38651747128006</v>
      </c>
      <c r="Q137" s="98">
        <v>830.6072754008386</v>
      </c>
      <c r="R137" s="98">
        <v>925.12727659156019</v>
      </c>
      <c r="S137" s="98">
        <v>825.42053651893252</v>
      </c>
      <c r="T137" s="98">
        <v>898.95920321384006</v>
      </c>
      <c r="U137" s="98">
        <v>877.64996767123091</v>
      </c>
      <c r="V137" s="98">
        <v>827.46102002682983</v>
      </c>
      <c r="W137" s="98">
        <v>916.01833202655598</v>
      </c>
      <c r="DA137" s="63" t="s">
        <v>4051</v>
      </c>
    </row>
    <row r="138" spans="1:105" ht="12" customHeight="1" x14ac:dyDescent="0.25">
      <c r="A138" s="108" t="s">
        <v>52</v>
      </c>
      <c r="B138" s="98"/>
      <c r="C138" s="98">
        <v>224.50249232401802</v>
      </c>
      <c r="D138" s="98">
        <v>233.77656854798133</v>
      </c>
      <c r="E138" s="98">
        <v>257.0966574941304</v>
      </c>
      <c r="F138" s="98">
        <v>256.85989773406982</v>
      </c>
      <c r="G138" s="98">
        <v>0</v>
      </c>
      <c r="H138" s="98">
        <v>0</v>
      </c>
      <c r="I138" s="98">
        <v>0</v>
      </c>
      <c r="J138" s="98">
        <v>286.55198450140222</v>
      </c>
      <c r="K138" s="98">
        <v>297.80683966223057</v>
      </c>
      <c r="L138" s="98">
        <v>0</v>
      </c>
      <c r="M138" s="98">
        <v>0</v>
      </c>
      <c r="N138" s="98">
        <v>328.75257002956289</v>
      </c>
      <c r="O138" s="98">
        <v>330.33459764738075</v>
      </c>
      <c r="P138" s="98">
        <v>328.82154537783288</v>
      </c>
      <c r="Q138" s="98">
        <v>330.33130360827994</v>
      </c>
      <c r="R138" s="98">
        <v>325.6369060793009</v>
      </c>
      <c r="S138" s="98">
        <v>320.91536431187711</v>
      </c>
      <c r="T138" s="98">
        <v>314.44520207779146</v>
      </c>
      <c r="U138" s="98">
        <v>305.11554459289897</v>
      </c>
      <c r="V138" s="98">
        <v>296.33522758085195</v>
      </c>
      <c r="W138" s="98">
        <v>286.15168644361137</v>
      </c>
      <c r="DA138" s="63" t="s">
        <v>4052</v>
      </c>
    </row>
    <row r="139" spans="1:105" ht="12" customHeight="1" x14ac:dyDescent="0.25">
      <c r="A139" s="121" t="s">
        <v>54</v>
      </c>
      <c r="B139" s="122"/>
      <c r="C139" s="122">
        <v>156.81803708336284</v>
      </c>
      <c r="D139" s="122">
        <v>159.29355504262941</v>
      </c>
      <c r="E139" s="122">
        <v>165.22126587306499</v>
      </c>
      <c r="F139" s="122">
        <v>172.50360608950976</v>
      </c>
      <c r="G139" s="122">
        <v>180.57622247633046</v>
      </c>
      <c r="H139" s="122">
        <v>185.63122845387829</v>
      </c>
      <c r="I139" s="122">
        <v>184.41566625116008</v>
      </c>
      <c r="J139" s="122">
        <v>175.81119859954163</v>
      </c>
      <c r="K139" s="122">
        <v>193.56168116408702</v>
      </c>
      <c r="L139" s="122">
        <v>207.99602740981746</v>
      </c>
      <c r="M139" s="122">
        <v>208.70561820289893</v>
      </c>
      <c r="N139" s="122">
        <v>213.02657086929119</v>
      </c>
      <c r="O139" s="122">
        <v>233.03332632905037</v>
      </c>
      <c r="P139" s="122">
        <v>230.84771452737198</v>
      </c>
      <c r="Q139" s="122">
        <v>247.97016944828158</v>
      </c>
      <c r="R139" s="122">
        <v>244.9114255855277</v>
      </c>
      <c r="S139" s="122">
        <v>261.0541403415649</v>
      </c>
      <c r="T139" s="122">
        <v>271.24031509638564</v>
      </c>
      <c r="U139" s="122">
        <v>267.71177335064357</v>
      </c>
      <c r="V139" s="122">
        <v>266.66109781451132</v>
      </c>
      <c r="W139" s="122">
        <v>265.48257058096959</v>
      </c>
      <c r="DA139" s="130" t="s">
        <v>4053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4054</v>
      </c>
    </row>
    <row r="141" spans="1:105" ht="12" customHeight="1" x14ac:dyDescent="0.25">
      <c r="A141" s="109" t="s">
        <v>120</v>
      </c>
      <c r="B141" s="33"/>
      <c r="C141" s="33">
        <v>156.81803708336284</v>
      </c>
      <c r="D141" s="33">
        <v>159.29355504262941</v>
      </c>
      <c r="E141" s="33">
        <v>165.22126587306499</v>
      </c>
      <c r="F141" s="33">
        <v>172.50360608950976</v>
      </c>
      <c r="G141" s="33">
        <v>180.57622247633046</v>
      </c>
      <c r="H141" s="33">
        <v>185.63122845387829</v>
      </c>
      <c r="I141" s="33">
        <v>184.41566625116008</v>
      </c>
      <c r="J141" s="33">
        <v>175.81119859954163</v>
      </c>
      <c r="K141" s="33">
        <v>193.56168116408702</v>
      </c>
      <c r="L141" s="33">
        <v>207.99602740981746</v>
      </c>
      <c r="M141" s="33">
        <v>208.70561820289893</v>
      </c>
      <c r="N141" s="33">
        <v>213.02657086929119</v>
      </c>
      <c r="O141" s="33">
        <v>233.03332632905037</v>
      </c>
      <c r="P141" s="33">
        <v>230.84771452737198</v>
      </c>
      <c r="Q141" s="33">
        <v>247.97016944828158</v>
      </c>
      <c r="R141" s="33">
        <v>244.9114255855277</v>
      </c>
      <c r="S141" s="33">
        <v>261.0541403415649</v>
      </c>
      <c r="T141" s="33">
        <v>271.24031509638564</v>
      </c>
      <c r="U141" s="33">
        <v>267.71177335064357</v>
      </c>
      <c r="V141" s="33">
        <v>266.66109781451132</v>
      </c>
      <c r="W141" s="33">
        <v>265.48257058096959</v>
      </c>
      <c r="DA141" s="60" t="s">
        <v>4055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9288.5336767322133</v>
      </c>
      <c r="D143" s="117">
        <f t="shared" si="49"/>
        <v>8684.2116402624433</v>
      </c>
      <c r="E143" s="117">
        <f t="shared" si="49"/>
        <v>8390.6879479550698</v>
      </c>
      <c r="F143" s="117">
        <f t="shared" si="49"/>
        <v>7792.0659544621431</v>
      </c>
      <c r="G143" s="117">
        <f t="shared" si="49"/>
        <v>7846.5024442270578</v>
      </c>
      <c r="H143" s="117">
        <f t="shared" si="49"/>
        <v>7304.0414741045706</v>
      </c>
      <c r="I143" s="117">
        <f t="shared" si="49"/>
        <v>6582.5157645927293</v>
      </c>
      <c r="J143" s="117">
        <f t="shared" si="49"/>
        <v>6206.5090020818179</v>
      </c>
      <c r="K143" s="117">
        <f t="shared" si="49"/>
        <v>6117.3146291593193</v>
      </c>
      <c r="L143" s="117">
        <f t="shared" si="49"/>
        <v>6756.5590121734713</v>
      </c>
      <c r="M143" s="117">
        <f t="shared" si="49"/>
        <v>6008.3933870969668</v>
      </c>
      <c r="N143" s="117">
        <f t="shared" si="49"/>
        <v>5617.0989926187995</v>
      </c>
      <c r="O143" s="117">
        <f t="shared" si="49"/>
        <v>5214.7457965747253</v>
      </c>
      <c r="P143" s="117">
        <f t="shared" si="49"/>
        <v>4639.4304242854068</v>
      </c>
      <c r="Q143" s="117">
        <f t="shared" si="49"/>
        <v>4366.2421252592003</v>
      </c>
      <c r="R143" s="117">
        <f t="shared" ref="R143:V143" si="50">R144+R146+R148+R157</f>
        <v>4540.9725047895017</v>
      </c>
      <c r="S143" s="117">
        <f t="shared" si="50"/>
        <v>4221.4676079052379</v>
      </c>
      <c r="T143" s="117">
        <f t="shared" si="50"/>
        <v>4099.7876425177765</v>
      </c>
      <c r="U143" s="117">
        <f t="shared" si="50"/>
        <v>3806.4982665610482</v>
      </c>
      <c r="V143" s="117">
        <f t="shared" si="50"/>
        <v>3716.0514175282788</v>
      </c>
      <c r="W143" s="117">
        <f t="shared" ref="W143" si="51">W144+W146+W148+W157</f>
        <v>3548.2040573562913</v>
      </c>
      <c r="DA143" s="129" t="s">
        <v>4056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7965.7023389843889</v>
      </c>
      <c r="D144" s="122">
        <f t="shared" si="52"/>
        <v>7373.0187443839868</v>
      </c>
      <c r="E144" s="122">
        <f t="shared" si="52"/>
        <v>7062.1664765090763</v>
      </c>
      <c r="F144" s="122">
        <f t="shared" si="52"/>
        <v>6446.4890993588369</v>
      </c>
      <c r="G144" s="122">
        <f t="shared" si="52"/>
        <v>6453.9598576175349</v>
      </c>
      <c r="H144" s="122">
        <f t="shared" si="52"/>
        <v>5885.9024524835431</v>
      </c>
      <c r="I144" s="122">
        <f t="shared" si="52"/>
        <v>5234.7865780727207</v>
      </c>
      <c r="J144" s="122">
        <f t="shared" si="52"/>
        <v>4926.6033426188224</v>
      </c>
      <c r="K144" s="122">
        <f t="shared" si="52"/>
        <v>4744.9483709658107</v>
      </c>
      <c r="L144" s="122">
        <f t="shared" si="52"/>
        <v>5385.9749395119807</v>
      </c>
      <c r="M144" s="122">
        <f t="shared" si="52"/>
        <v>4603.2297230562417</v>
      </c>
      <c r="N144" s="122">
        <f t="shared" si="52"/>
        <v>4233.8984362592173</v>
      </c>
      <c r="O144" s="122">
        <f t="shared" si="52"/>
        <v>3738.9698963291376</v>
      </c>
      <c r="P144" s="122">
        <f t="shared" si="52"/>
        <v>3194.3837590528537</v>
      </c>
      <c r="Q144" s="122">
        <f t="shared" si="52"/>
        <v>2845.4837451668245</v>
      </c>
      <c r="R144" s="122">
        <f t="shared" si="52"/>
        <v>2938.2200160497741</v>
      </c>
      <c r="S144" s="122">
        <f t="shared" si="52"/>
        <v>2706.101429791046</v>
      </c>
      <c r="T144" s="122">
        <f t="shared" si="52"/>
        <v>2521.7696759042587</v>
      </c>
      <c r="U144" s="122">
        <f t="shared" si="52"/>
        <v>2267.5117988479356</v>
      </c>
      <c r="V144" s="122">
        <f t="shared" si="52"/>
        <v>2236.675194084336</v>
      </c>
      <c r="W144" s="122">
        <f t="shared" si="52"/>
        <v>2011.6597391496364</v>
      </c>
      <c r="DA144" s="130" t="s">
        <v>4057</v>
      </c>
    </row>
    <row r="145" spans="1:105" ht="12" customHeight="1" x14ac:dyDescent="0.25">
      <c r="A145" s="97" t="s">
        <v>53</v>
      </c>
      <c r="B145" s="98"/>
      <c r="C145" s="98">
        <v>7965.7023389843889</v>
      </c>
      <c r="D145" s="98">
        <v>7373.0187443839868</v>
      </c>
      <c r="E145" s="98">
        <v>7062.1664765090763</v>
      </c>
      <c r="F145" s="98">
        <v>6446.4890993588369</v>
      </c>
      <c r="G145" s="98">
        <v>6453.9598576175349</v>
      </c>
      <c r="H145" s="98">
        <v>5885.9024524835431</v>
      </c>
      <c r="I145" s="98">
        <v>5234.7865780727207</v>
      </c>
      <c r="J145" s="98">
        <v>4926.6033426188224</v>
      </c>
      <c r="K145" s="98">
        <v>4744.9483709658107</v>
      </c>
      <c r="L145" s="98">
        <v>5385.9749395119807</v>
      </c>
      <c r="M145" s="98">
        <v>4603.2297230562417</v>
      </c>
      <c r="N145" s="98">
        <v>4233.8984362592173</v>
      </c>
      <c r="O145" s="98">
        <v>3738.9698963291376</v>
      </c>
      <c r="P145" s="98">
        <v>3194.3837590528537</v>
      </c>
      <c r="Q145" s="98">
        <v>2845.4837451668245</v>
      </c>
      <c r="R145" s="98">
        <v>2938.2200160497741</v>
      </c>
      <c r="S145" s="98">
        <v>2706.101429791046</v>
      </c>
      <c r="T145" s="98">
        <v>2521.7696759042587</v>
      </c>
      <c r="U145" s="98">
        <v>2267.5117988479356</v>
      </c>
      <c r="V145" s="98">
        <v>2236.675194084336</v>
      </c>
      <c r="W145" s="98">
        <v>2011.6597391496364</v>
      </c>
      <c r="DA145" s="63" t="s">
        <v>4058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3.684033635614842</v>
      </c>
      <c r="D146" s="122">
        <f t="shared" si="53"/>
        <v>3.5404555614979021</v>
      </c>
      <c r="E146" s="122">
        <f t="shared" si="53"/>
        <v>3.6849274299115602</v>
      </c>
      <c r="F146" s="122">
        <f t="shared" si="53"/>
        <v>5.0000893377502882</v>
      </c>
      <c r="G146" s="122">
        <f t="shared" si="53"/>
        <v>7.0260161015854274</v>
      </c>
      <c r="H146" s="122">
        <f t="shared" si="53"/>
        <v>7.9885046056377496</v>
      </c>
      <c r="I146" s="122">
        <f t="shared" si="53"/>
        <v>8.6688493301446741</v>
      </c>
      <c r="J146" s="122">
        <f t="shared" si="53"/>
        <v>2.570528164044942</v>
      </c>
      <c r="K146" s="122">
        <f t="shared" si="53"/>
        <v>6.8360487208654099</v>
      </c>
      <c r="L146" s="122">
        <f t="shared" si="53"/>
        <v>11.063630901444316</v>
      </c>
      <c r="M146" s="122">
        <f t="shared" si="53"/>
        <v>10.709736675620075</v>
      </c>
      <c r="N146" s="122">
        <f t="shared" si="53"/>
        <v>11.696959527895231</v>
      </c>
      <c r="O146" s="122">
        <f t="shared" si="53"/>
        <v>9.5228271832338578</v>
      </c>
      <c r="P146" s="122">
        <f t="shared" si="53"/>
        <v>13.943395465898845</v>
      </c>
      <c r="Q146" s="122">
        <f t="shared" si="53"/>
        <v>8.3758889361499183</v>
      </c>
      <c r="R146" s="122">
        <f t="shared" si="53"/>
        <v>5.2819834232652383</v>
      </c>
      <c r="S146" s="122">
        <f t="shared" si="53"/>
        <v>12.327640750123926</v>
      </c>
      <c r="T146" s="122">
        <f t="shared" si="53"/>
        <v>6.3889348484963735</v>
      </c>
      <c r="U146" s="122">
        <f t="shared" si="53"/>
        <v>10.103406311656549</v>
      </c>
      <c r="V146" s="122">
        <f t="shared" si="53"/>
        <v>18.224861745414263</v>
      </c>
      <c r="W146" s="122">
        <f t="shared" si="53"/>
        <v>4.2832182083582602</v>
      </c>
      <c r="DA146" s="130" t="s">
        <v>4059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3.684033635614842</v>
      </c>
      <c r="D147" s="98">
        <f>IF(RES_hhdet_in_fec!D147=0,0,RES_hhdet_in_fec!D147*1000*11630/RES_hhdet_in_new!D145)</f>
        <v>3.5404555614979021</v>
      </c>
      <c r="E147" s="98">
        <f>IF(RES_hhdet_in_fec!E147=0,0,RES_hhdet_in_fec!E147*1000*11630/RES_hhdet_in_new!E145)</f>
        <v>3.6849274299115602</v>
      </c>
      <c r="F147" s="98">
        <f>IF(RES_hhdet_in_fec!F147=0,0,RES_hhdet_in_fec!F147*1000*11630/RES_hhdet_in_new!F145)</f>
        <v>5.0000893377502882</v>
      </c>
      <c r="G147" s="98">
        <f>IF(RES_hhdet_in_fec!G147=0,0,RES_hhdet_in_fec!G147*1000*11630/RES_hhdet_in_new!G145)</f>
        <v>7.0260161015854274</v>
      </c>
      <c r="H147" s="98">
        <f>IF(RES_hhdet_in_fec!H147=0,0,RES_hhdet_in_fec!H147*1000*11630/RES_hhdet_in_new!H145)</f>
        <v>7.9885046056377496</v>
      </c>
      <c r="I147" s="98">
        <f>IF(RES_hhdet_in_fec!I147=0,0,RES_hhdet_in_fec!I147*1000*11630/RES_hhdet_in_new!I145)</f>
        <v>8.6688493301446741</v>
      </c>
      <c r="J147" s="98">
        <f>IF(RES_hhdet_in_fec!J147=0,0,RES_hhdet_in_fec!J147*1000*11630/RES_hhdet_in_new!J145)</f>
        <v>2.570528164044942</v>
      </c>
      <c r="K147" s="98">
        <f>IF(RES_hhdet_in_fec!K147=0,0,RES_hhdet_in_fec!K147*1000*11630/RES_hhdet_in_new!K145)</f>
        <v>6.8360487208654099</v>
      </c>
      <c r="L147" s="98">
        <f>IF(RES_hhdet_in_fec!L147=0,0,RES_hhdet_in_fec!L147*1000*11630/RES_hhdet_in_new!L145)</f>
        <v>11.063630901444316</v>
      </c>
      <c r="M147" s="98">
        <f>IF(RES_hhdet_in_fec!M147=0,0,RES_hhdet_in_fec!M147*1000*11630/RES_hhdet_in_new!M145)</f>
        <v>10.709736675620075</v>
      </c>
      <c r="N147" s="98">
        <f>IF(RES_hhdet_in_fec!N147=0,0,RES_hhdet_in_fec!N147*1000*11630/RES_hhdet_in_new!N145)</f>
        <v>11.696959527895231</v>
      </c>
      <c r="O147" s="98">
        <f>IF(RES_hhdet_in_fec!O147=0,0,RES_hhdet_in_fec!O147*1000*11630/RES_hhdet_in_new!O145)</f>
        <v>9.5228271832338578</v>
      </c>
      <c r="P147" s="98">
        <f>IF(RES_hhdet_in_fec!P147=0,0,RES_hhdet_in_fec!P147*1000*11630/RES_hhdet_in_new!P145)</f>
        <v>13.943395465898845</v>
      </c>
      <c r="Q147" s="98">
        <f>IF(RES_hhdet_in_fec!Q147=0,0,RES_hhdet_in_fec!Q147*1000*11630/RES_hhdet_in_new!Q145)</f>
        <v>8.3758889361499183</v>
      </c>
      <c r="R147" s="98">
        <f>IF(RES_hhdet_in_fec!R147=0,0,RES_hhdet_in_fec!R147*1000*11630/RES_hhdet_in_new!R145)</f>
        <v>5.2819834232652383</v>
      </c>
      <c r="S147" s="98">
        <f>IF(RES_hhdet_in_fec!S147=0,0,RES_hhdet_in_fec!S147*1000*11630/RES_hhdet_in_new!S145)</f>
        <v>12.327640750123926</v>
      </c>
      <c r="T147" s="98">
        <f>IF(RES_hhdet_in_fec!T147=0,0,RES_hhdet_in_fec!T147*1000*11630/RES_hhdet_in_new!T145)</f>
        <v>6.3889348484963735</v>
      </c>
      <c r="U147" s="98">
        <f>IF(RES_hhdet_in_fec!U147=0,0,RES_hhdet_in_fec!U147*1000*11630/RES_hhdet_in_new!U145)</f>
        <v>10.103406311656549</v>
      </c>
      <c r="V147" s="98">
        <f>IF(RES_hhdet_in_fec!V147=0,0,RES_hhdet_in_fec!V147*1000*11630/RES_hhdet_in_new!V145)</f>
        <v>18.224861745414263</v>
      </c>
      <c r="W147" s="98">
        <f>IF(RES_hhdet_in_fec!W147=0,0,RES_hhdet_in_fec!W147*1000*11630/RES_hhdet_in_new!W145)</f>
        <v>4.2832182083582602</v>
      </c>
      <c r="DA147" s="63" t="s">
        <v>4060</v>
      </c>
    </row>
    <row r="148" spans="1:105" ht="12" customHeight="1" x14ac:dyDescent="0.25">
      <c r="A148" s="121" t="s">
        <v>55</v>
      </c>
      <c r="B148" s="122"/>
      <c r="C148" s="122">
        <v>1162.329267028847</v>
      </c>
      <c r="D148" s="122">
        <v>1148.3588852743289</v>
      </c>
      <c r="E148" s="122">
        <v>1159.6152781430192</v>
      </c>
      <c r="F148" s="122">
        <v>1168.0731596760463</v>
      </c>
      <c r="G148" s="122">
        <v>1204.9403480316071</v>
      </c>
      <c r="H148" s="122">
        <v>1224.5192885615113</v>
      </c>
      <c r="I148" s="122">
        <v>1154.6446709387033</v>
      </c>
      <c r="J148" s="122">
        <v>1101.5239326994088</v>
      </c>
      <c r="K148" s="122">
        <v>1171.9685283085562</v>
      </c>
      <c r="L148" s="122">
        <v>1151.5244143502289</v>
      </c>
      <c r="M148" s="122">
        <v>1185.7483091622057</v>
      </c>
      <c r="N148" s="122">
        <v>1158.4770259623958</v>
      </c>
      <c r="O148" s="122">
        <v>1233.219746733304</v>
      </c>
      <c r="P148" s="122">
        <v>1200.2555552392819</v>
      </c>
      <c r="Q148" s="122">
        <v>1264.4123217079441</v>
      </c>
      <c r="R148" s="122">
        <v>1352.5590797309351</v>
      </c>
      <c r="S148" s="122">
        <v>1241.9843970225036</v>
      </c>
      <c r="T148" s="122">
        <v>1300.3887166686357</v>
      </c>
      <c r="U148" s="122">
        <v>1261.1712880508128</v>
      </c>
      <c r="V148" s="122">
        <v>1194.4902638840172</v>
      </c>
      <c r="W148" s="122">
        <v>1266.7785294173273</v>
      </c>
      <c r="DA148" s="130" t="s">
        <v>4061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1036.8068046345563</v>
      </c>
      <c r="E149" s="98">
        <v>1206.9408265831537</v>
      </c>
      <c r="F149" s="98">
        <v>950.44072107600368</v>
      </c>
      <c r="G149" s="98">
        <v>1178.9310148454415</v>
      </c>
      <c r="H149" s="98">
        <v>1075.6652627759609</v>
      </c>
      <c r="I149" s="98">
        <v>1151.1967161460639</v>
      </c>
      <c r="J149" s="98">
        <v>1059.8157488556405</v>
      </c>
      <c r="K149" s="98">
        <v>1076.8532526982885</v>
      </c>
      <c r="L149" s="98">
        <v>1027.9640282228995</v>
      </c>
      <c r="M149" s="98">
        <v>1087.3166773458956</v>
      </c>
      <c r="N149" s="98">
        <v>961.27451529303141</v>
      </c>
      <c r="O149" s="98">
        <v>1001.7192740079552</v>
      </c>
      <c r="P149" s="98">
        <v>1392.3018512221092</v>
      </c>
      <c r="Q149" s="98">
        <v>967.04708536533508</v>
      </c>
      <c r="R149" s="98">
        <v>1092.5347078327291</v>
      </c>
      <c r="S149" s="98">
        <v>1118.294735011081</v>
      </c>
      <c r="T149" s="98">
        <v>1081.2255574790183</v>
      </c>
      <c r="U149" s="98">
        <v>1063.7411945749295</v>
      </c>
      <c r="V149" s="98">
        <v>1029.5957610359535</v>
      </c>
      <c r="W149" s="98">
        <v>1152.3332790756549</v>
      </c>
      <c r="DA149" s="63" t="s">
        <v>4062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1087.7484509477931</v>
      </c>
      <c r="F150" s="98">
        <v>0</v>
      </c>
      <c r="G150" s="98">
        <v>0</v>
      </c>
      <c r="H150" s="98">
        <v>0</v>
      </c>
      <c r="I150" s="98">
        <v>1028.0404475432856</v>
      </c>
      <c r="J150" s="98">
        <v>946.05372030725391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1291.9896816635746</v>
      </c>
      <c r="Q150" s="98">
        <v>0</v>
      </c>
      <c r="R150" s="98">
        <v>0</v>
      </c>
      <c r="S150" s="98">
        <v>0</v>
      </c>
      <c r="T150" s="98">
        <v>1044.494340671192</v>
      </c>
      <c r="U150" s="98">
        <v>0</v>
      </c>
      <c r="V150" s="98">
        <v>1001.346786270989</v>
      </c>
      <c r="W150" s="98">
        <v>1128.6866122683382</v>
      </c>
      <c r="DA150" s="63" t="s">
        <v>4063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792.66905917192742</v>
      </c>
      <c r="F151" s="101">
        <v>0</v>
      </c>
      <c r="G151" s="101">
        <v>0</v>
      </c>
      <c r="H151" s="101">
        <v>0</v>
      </c>
      <c r="I151" s="101">
        <v>709.33959715674939</v>
      </c>
      <c r="J151" s="101">
        <v>646.89882075541766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860.70859675200563</v>
      </c>
      <c r="Q151" s="101">
        <v>0</v>
      </c>
      <c r="R151" s="101">
        <v>0</v>
      </c>
      <c r="S151" s="101">
        <v>0</v>
      </c>
      <c r="T151" s="101">
        <v>741.5929153727642</v>
      </c>
      <c r="U151" s="101">
        <v>0</v>
      </c>
      <c r="V151" s="101">
        <v>706.8170566913841</v>
      </c>
      <c r="W151" s="101">
        <v>826.25691939079559</v>
      </c>
      <c r="DA151" s="131" t="s">
        <v>4064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295.0793917758657</v>
      </c>
      <c r="F152" s="104">
        <v>0</v>
      </c>
      <c r="G152" s="104">
        <v>0</v>
      </c>
      <c r="H152" s="104">
        <v>0</v>
      </c>
      <c r="I152" s="104">
        <v>318.70085038653616</v>
      </c>
      <c r="J152" s="104">
        <v>299.15489955183619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431.28108491156888</v>
      </c>
      <c r="Q152" s="104">
        <v>0</v>
      </c>
      <c r="R152" s="104">
        <v>0</v>
      </c>
      <c r="S152" s="104">
        <v>0</v>
      </c>
      <c r="T152" s="104">
        <v>302.90142529842785</v>
      </c>
      <c r="U152" s="104">
        <v>0</v>
      </c>
      <c r="V152" s="104">
        <v>294.52972957960509</v>
      </c>
      <c r="W152" s="104">
        <v>302.42969287754232</v>
      </c>
      <c r="DA152" s="132" t="s">
        <v>4065</v>
      </c>
    </row>
    <row r="153" spans="1:105" ht="12" customHeight="1" x14ac:dyDescent="0.25">
      <c r="A153" s="106" t="s">
        <v>122</v>
      </c>
      <c r="B153" s="101"/>
      <c r="C153" s="101">
        <v>1174.2506097279395</v>
      </c>
      <c r="D153" s="101">
        <v>1165.2626765275563</v>
      </c>
      <c r="E153" s="101">
        <v>1171.8628736672381</v>
      </c>
      <c r="F153" s="101">
        <v>1180.5905866706589</v>
      </c>
      <c r="G153" s="101">
        <v>1223.4417034843664</v>
      </c>
      <c r="H153" s="101">
        <v>1242.1512316995697</v>
      </c>
      <c r="I153" s="101">
        <v>1225.8481119299677</v>
      </c>
      <c r="J153" s="101">
        <v>1131.9555001479691</v>
      </c>
      <c r="K153" s="101">
        <v>1185.1057097699079</v>
      </c>
      <c r="L153" s="101">
        <v>1174.409019903492</v>
      </c>
      <c r="M153" s="101">
        <v>1205.2355569651006</v>
      </c>
      <c r="N153" s="101">
        <v>1180.4772707288382</v>
      </c>
      <c r="O153" s="101">
        <v>1254.9117377534774</v>
      </c>
      <c r="P153" s="101">
        <v>1222.2952126789853</v>
      </c>
      <c r="Q153" s="101">
        <v>1287.2016751427514</v>
      </c>
      <c r="R153" s="101">
        <v>1367.2942246660828</v>
      </c>
      <c r="S153" s="101">
        <v>1253.8260510457499</v>
      </c>
      <c r="T153" s="101">
        <v>1311.9516716793994</v>
      </c>
      <c r="U153" s="101">
        <v>1272.3597674474765</v>
      </c>
      <c r="V153" s="101">
        <v>1205.6221052506251</v>
      </c>
      <c r="W153" s="101">
        <v>1277.2347137446807</v>
      </c>
      <c r="DA153" s="131" t="s">
        <v>4066</v>
      </c>
    </row>
    <row r="154" spans="1:105" ht="12" customHeight="1" x14ac:dyDescent="0.25">
      <c r="A154" s="107" t="s">
        <v>121</v>
      </c>
      <c r="B154" s="104"/>
      <c r="C154" s="104">
        <v>1045.2648150297969</v>
      </c>
      <c r="D154" s="104">
        <v>1031.9800068241857</v>
      </c>
      <c r="E154" s="104">
        <v>1026.4524213422667</v>
      </c>
      <c r="F154" s="104">
        <v>1036.4779959919899</v>
      </c>
      <c r="G154" s="104">
        <v>1049.7202217791912</v>
      </c>
      <c r="H154" s="104">
        <v>1076.4241040896641</v>
      </c>
      <c r="I154" s="104">
        <v>1060.1911145603924</v>
      </c>
      <c r="J154" s="104">
        <v>977.81920826513988</v>
      </c>
      <c r="K154" s="104">
        <v>1026.6223003559883</v>
      </c>
      <c r="L154" s="104">
        <v>1012.2462345715504</v>
      </c>
      <c r="M154" s="104">
        <v>1037.3363177458573</v>
      </c>
      <c r="N154" s="104">
        <v>1019.1039030491766</v>
      </c>
      <c r="O154" s="104">
        <v>1103.0839777791653</v>
      </c>
      <c r="P154" s="104">
        <v>1084.2080628491128</v>
      </c>
      <c r="Q154" s="104">
        <v>1160.9385790091185</v>
      </c>
      <c r="R154" s="104">
        <v>1250.7641826708609</v>
      </c>
      <c r="S154" s="104">
        <v>1146.3359008308098</v>
      </c>
      <c r="T154" s="104">
        <v>1213.4044052916311</v>
      </c>
      <c r="U154" s="104">
        <v>1182.7655122641295</v>
      </c>
      <c r="V154" s="104">
        <v>1123.7962476076816</v>
      </c>
      <c r="W154" s="104">
        <v>1202.1700184701674</v>
      </c>
      <c r="DA154" s="132" t="s">
        <v>4067</v>
      </c>
    </row>
    <row r="155" spans="1:105" ht="12" customHeight="1" x14ac:dyDescent="0.25">
      <c r="A155" s="108" t="s">
        <v>53</v>
      </c>
      <c r="B155" s="98"/>
      <c r="C155" s="98">
        <v>820.76232270577884</v>
      </c>
      <c r="D155" s="98">
        <v>798.20343827620445</v>
      </c>
      <c r="E155" s="98">
        <v>769.35576384813623</v>
      </c>
      <c r="F155" s="98">
        <v>779.61809825792</v>
      </c>
      <c r="G155" s="98">
        <v>737.3346836641158</v>
      </c>
      <c r="H155" s="98">
        <v>775.62813764894008</v>
      </c>
      <c r="I155" s="98">
        <v>755.75848869715242</v>
      </c>
      <c r="J155" s="98">
        <v>691.26722376373766</v>
      </c>
      <c r="K155" s="98">
        <v>728.81546069375781</v>
      </c>
      <c r="L155" s="98">
        <v>703.34752746292577</v>
      </c>
      <c r="M155" s="98">
        <v>709.35161883659885</v>
      </c>
      <c r="N155" s="98">
        <v>690.35133301961366</v>
      </c>
      <c r="O155" s="98">
        <v>772.74938013178485</v>
      </c>
      <c r="P155" s="98">
        <v>755.38651747128017</v>
      </c>
      <c r="Q155" s="98">
        <v>830.60727540083849</v>
      </c>
      <c r="R155" s="98">
        <v>925.1272765915603</v>
      </c>
      <c r="S155" s="98">
        <v>825.42053651893275</v>
      </c>
      <c r="T155" s="98">
        <v>898.95920321383983</v>
      </c>
      <c r="U155" s="98">
        <v>877.64996767123068</v>
      </c>
      <c r="V155" s="98">
        <v>827.46102002682983</v>
      </c>
      <c r="W155" s="98">
        <v>916.01833202655587</v>
      </c>
      <c r="DA155" s="63" t="s">
        <v>4068</v>
      </c>
    </row>
    <row r="156" spans="1:105" ht="12" customHeight="1" x14ac:dyDescent="0.25">
      <c r="A156" s="108" t="s">
        <v>52</v>
      </c>
      <c r="B156" s="98"/>
      <c r="C156" s="98">
        <v>224.50249232401802</v>
      </c>
      <c r="D156" s="98">
        <v>233.77656854798133</v>
      </c>
      <c r="E156" s="98">
        <v>257.09665749413034</v>
      </c>
      <c r="F156" s="98">
        <v>256.85989773406988</v>
      </c>
      <c r="G156" s="98">
        <v>312.38553811507524</v>
      </c>
      <c r="H156" s="98">
        <v>300.79596644072404</v>
      </c>
      <c r="I156" s="98">
        <v>304.43262586323999</v>
      </c>
      <c r="J156" s="98">
        <v>286.55198450140216</v>
      </c>
      <c r="K156" s="98">
        <v>297.80683966223052</v>
      </c>
      <c r="L156" s="98">
        <v>308.89870710862454</v>
      </c>
      <c r="M156" s="98">
        <v>327.98469890925838</v>
      </c>
      <c r="N156" s="98">
        <v>328.75257002956289</v>
      </c>
      <c r="O156" s="98">
        <v>330.33459764738058</v>
      </c>
      <c r="P156" s="98">
        <v>328.82154537783282</v>
      </c>
      <c r="Q156" s="98">
        <v>330.33130360827982</v>
      </c>
      <c r="R156" s="98">
        <v>325.63690607930062</v>
      </c>
      <c r="S156" s="98">
        <v>320.91536431187706</v>
      </c>
      <c r="T156" s="98">
        <v>314.44520207779135</v>
      </c>
      <c r="U156" s="98">
        <v>305.11554459289891</v>
      </c>
      <c r="V156" s="98">
        <v>296.33522758085189</v>
      </c>
      <c r="W156" s="98">
        <v>286.15168644361142</v>
      </c>
      <c r="DA156" s="63" t="s">
        <v>4069</v>
      </c>
    </row>
    <row r="157" spans="1:105" ht="12" customHeight="1" x14ac:dyDescent="0.25">
      <c r="A157" s="121" t="s">
        <v>54</v>
      </c>
      <c r="B157" s="122"/>
      <c r="C157" s="122">
        <v>156.81803708336284</v>
      </c>
      <c r="D157" s="122">
        <v>159.29355504262941</v>
      </c>
      <c r="E157" s="122">
        <v>165.22126587306499</v>
      </c>
      <c r="F157" s="122">
        <v>172.50360608950976</v>
      </c>
      <c r="G157" s="122">
        <v>180.57622247633043</v>
      </c>
      <c r="H157" s="122">
        <v>185.63122845387829</v>
      </c>
      <c r="I157" s="122">
        <v>184.41566625116005</v>
      </c>
      <c r="J157" s="122">
        <v>175.8111985995416</v>
      </c>
      <c r="K157" s="122">
        <v>193.56168116408696</v>
      </c>
      <c r="L157" s="122">
        <v>207.9960274098174</v>
      </c>
      <c r="M157" s="122">
        <v>208.70561820289896</v>
      </c>
      <c r="N157" s="122">
        <v>213.02657086929122</v>
      </c>
      <c r="O157" s="122">
        <v>233.03332632905037</v>
      </c>
      <c r="P157" s="122">
        <v>230.84771452737195</v>
      </c>
      <c r="Q157" s="122">
        <v>247.97016944828152</v>
      </c>
      <c r="R157" s="122">
        <v>244.91142558552764</v>
      </c>
      <c r="S157" s="122">
        <v>261.0541403415649</v>
      </c>
      <c r="T157" s="122">
        <v>271.24031509638559</v>
      </c>
      <c r="U157" s="122">
        <v>267.71177335064357</v>
      </c>
      <c r="V157" s="122">
        <v>266.66109781451132</v>
      </c>
      <c r="W157" s="122">
        <v>265.48257058096954</v>
      </c>
      <c r="DA157" s="130" t="s">
        <v>4070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4071</v>
      </c>
    </row>
    <row r="159" spans="1:105" ht="12" customHeight="1" x14ac:dyDescent="0.25">
      <c r="A159" s="109" t="s">
        <v>120</v>
      </c>
      <c r="B159" s="33"/>
      <c r="C159" s="33">
        <v>156.81803708336284</v>
      </c>
      <c r="D159" s="33">
        <v>159.29355504262941</v>
      </c>
      <c r="E159" s="33">
        <v>165.22126587306499</v>
      </c>
      <c r="F159" s="33">
        <v>172.50360608950976</v>
      </c>
      <c r="G159" s="33">
        <v>180.57622247633043</v>
      </c>
      <c r="H159" s="33">
        <v>185.63122845387829</v>
      </c>
      <c r="I159" s="33">
        <v>184.41566625116005</v>
      </c>
      <c r="J159" s="33">
        <v>175.8111985995416</v>
      </c>
      <c r="K159" s="33">
        <v>193.56168116408696</v>
      </c>
      <c r="L159" s="33">
        <v>207.9960274098174</v>
      </c>
      <c r="M159" s="33">
        <v>208.70561820289896</v>
      </c>
      <c r="N159" s="33">
        <v>213.02657086929122</v>
      </c>
      <c r="O159" s="33">
        <v>233.03332632905037</v>
      </c>
      <c r="P159" s="33">
        <v>230.84771452737195</v>
      </c>
      <c r="Q159" s="33">
        <v>247.97016944828152</v>
      </c>
      <c r="R159" s="33">
        <v>244.91142558552764</v>
      </c>
      <c r="S159" s="33">
        <v>261.0541403415649</v>
      </c>
      <c r="T159" s="33">
        <v>271.24031509638559</v>
      </c>
      <c r="U159" s="33">
        <v>267.71177335064357</v>
      </c>
      <c r="V159" s="33">
        <v>266.66109781451132</v>
      </c>
      <c r="W159" s="33">
        <v>265.48257058096954</v>
      </c>
      <c r="DA159" s="60" t="s">
        <v>4072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16923.57039475445</v>
      </c>
      <c r="D161" s="117">
        <f t="shared" si="54"/>
        <v>0</v>
      </c>
      <c r="E161" s="117">
        <f t="shared" si="54"/>
        <v>16752.327962759104</v>
      </c>
      <c r="F161" s="117">
        <f t="shared" si="54"/>
        <v>16435.971813809538</v>
      </c>
      <c r="G161" s="117">
        <f t="shared" si="54"/>
        <v>17111.357665704774</v>
      </c>
      <c r="H161" s="117">
        <f t="shared" si="54"/>
        <v>16689.842618155562</v>
      </c>
      <c r="I161" s="117">
        <f t="shared" si="54"/>
        <v>15826.135408992832</v>
      </c>
      <c r="J161" s="117">
        <f t="shared" si="54"/>
        <v>15424.8213794638</v>
      </c>
      <c r="K161" s="117">
        <f t="shared" si="54"/>
        <v>16469.336045764769</v>
      </c>
      <c r="L161" s="117">
        <f t="shared" si="54"/>
        <v>18524.522949672966</v>
      </c>
      <c r="M161" s="117">
        <f t="shared" si="54"/>
        <v>15808.378198697081</v>
      </c>
      <c r="N161" s="117">
        <f t="shared" si="54"/>
        <v>17498.413795709297</v>
      </c>
      <c r="O161" s="117">
        <f t="shared" si="54"/>
        <v>16491.193294942401</v>
      </c>
      <c r="P161" s="117">
        <f t="shared" si="54"/>
        <v>13668.988473252501</v>
      </c>
      <c r="Q161" s="117">
        <f t="shared" si="54"/>
        <v>13966.241930434669</v>
      </c>
      <c r="R161" s="117">
        <f t="shared" ref="R161:V161" si="55">R162+R164+R166+R175</f>
        <v>13000.613446350726</v>
      </c>
      <c r="S161" s="117">
        <f t="shared" si="55"/>
        <v>12650.604966539189</v>
      </c>
      <c r="T161" s="117">
        <f t="shared" si="55"/>
        <v>11712.810829611682</v>
      </c>
      <c r="U161" s="117">
        <f t="shared" si="55"/>
        <v>10446.216220701517</v>
      </c>
      <c r="V161" s="117">
        <f t="shared" si="55"/>
        <v>9241.1899967132122</v>
      </c>
      <c r="W161" s="117">
        <f t="shared" ref="W161" si="56">W162+W164+W166+W175</f>
        <v>9752.4703722416798</v>
      </c>
      <c r="DA161" s="129" t="s">
        <v>4073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15602.592518648993</v>
      </c>
      <c r="D162" s="122">
        <f t="shared" si="57"/>
        <v>0</v>
      </c>
      <c r="E162" s="122">
        <f t="shared" si="57"/>
        <v>15425.779575435414</v>
      </c>
      <c r="F162" s="122">
        <f t="shared" si="57"/>
        <v>15092.89701464328</v>
      </c>
      <c r="G162" s="122">
        <f t="shared" si="57"/>
        <v>15721.179424342215</v>
      </c>
      <c r="H162" s="122">
        <f t="shared" si="57"/>
        <v>15273.901734066652</v>
      </c>
      <c r="I162" s="122">
        <f t="shared" si="57"/>
        <v>14482.1586775426</v>
      </c>
      <c r="J162" s="122">
        <f t="shared" si="57"/>
        <v>14146.20310091695</v>
      </c>
      <c r="K162" s="122">
        <f t="shared" si="57"/>
        <v>15100.388264048672</v>
      </c>
      <c r="L162" s="122">
        <f t="shared" si="57"/>
        <v>17156.365645669051</v>
      </c>
      <c r="M162" s="122">
        <f t="shared" si="57"/>
        <v>14408.157641618267</v>
      </c>
      <c r="N162" s="122">
        <f t="shared" si="57"/>
        <v>16117.958511955858</v>
      </c>
      <c r="O162" s="122">
        <f t="shared" si="57"/>
        <v>15020.178507833853</v>
      </c>
      <c r="P162" s="122">
        <f t="shared" si="57"/>
        <v>12229.137301358118</v>
      </c>
      <c r="Q162" s="122">
        <f t="shared" si="57"/>
        <v>12449.674847494307</v>
      </c>
      <c r="R162" s="122">
        <f t="shared" si="57"/>
        <v>11400.502229577161</v>
      </c>
      <c r="S162" s="122">
        <f t="shared" si="57"/>
        <v>11141.403204958329</v>
      </c>
      <c r="T162" s="122">
        <f t="shared" si="57"/>
        <v>10137.98829986951</v>
      </c>
      <c r="U162" s="122">
        <f t="shared" si="57"/>
        <v>8912.2833778121039</v>
      </c>
      <c r="V162" s="122">
        <f t="shared" si="57"/>
        <v>7770.0172767781014</v>
      </c>
      <c r="W162" s="122">
        <f t="shared" si="57"/>
        <v>8218.0706223539928</v>
      </c>
      <c r="DA162" s="130" t="s">
        <v>4074</v>
      </c>
    </row>
    <row r="163" spans="1:105" ht="12" customHeight="1" x14ac:dyDescent="0.25">
      <c r="A163" s="97" t="s">
        <v>53</v>
      </c>
      <c r="B163" s="33"/>
      <c r="C163" s="33">
        <v>15602.592518648993</v>
      </c>
      <c r="D163" s="33">
        <v>0</v>
      </c>
      <c r="E163" s="33">
        <v>15425.779575435414</v>
      </c>
      <c r="F163" s="33">
        <v>15092.89701464328</v>
      </c>
      <c r="G163" s="33">
        <v>15721.179424342215</v>
      </c>
      <c r="H163" s="33">
        <v>15273.901734066652</v>
      </c>
      <c r="I163" s="33">
        <v>14482.1586775426</v>
      </c>
      <c r="J163" s="33">
        <v>14146.20310091695</v>
      </c>
      <c r="K163" s="33">
        <v>15100.388264048672</v>
      </c>
      <c r="L163" s="33">
        <v>17156.365645669051</v>
      </c>
      <c r="M163" s="33">
        <v>14408.157641618267</v>
      </c>
      <c r="N163" s="33">
        <v>16117.958511955858</v>
      </c>
      <c r="O163" s="33">
        <v>15020.178507833853</v>
      </c>
      <c r="P163" s="33">
        <v>12229.137301358118</v>
      </c>
      <c r="Q163" s="33">
        <v>12449.674847494307</v>
      </c>
      <c r="R163" s="33">
        <v>11400.502229577161</v>
      </c>
      <c r="S163" s="33">
        <v>11141.403204958329</v>
      </c>
      <c r="T163" s="33">
        <v>10137.98829986951</v>
      </c>
      <c r="U163" s="33">
        <v>8912.2833778121039</v>
      </c>
      <c r="V163" s="33">
        <v>7770.0172767781014</v>
      </c>
      <c r="W163" s="33">
        <v>8218.0706223539928</v>
      </c>
      <c r="DA163" s="60" t="s">
        <v>4075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1.8391616050959751</v>
      </c>
      <c r="D164" s="122">
        <f t="shared" si="58"/>
        <v>0</v>
      </c>
      <c r="E164" s="122">
        <f t="shared" si="58"/>
        <v>1.7777608586292082</v>
      </c>
      <c r="F164" s="122">
        <f t="shared" si="58"/>
        <v>2.4961837528732658</v>
      </c>
      <c r="G164" s="122">
        <f t="shared" si="58"/>
        <v>4.6519304658453011</v>
      </c>
      <c r="H164" s="122">
        <f t="shared" si="58"/>
        <v>5.7834794911088396</v>
      </c>
      <c r="I164" s="122">
        <f t="shared" si="58"/>
        <v>4.916296280864648</v>
      </c>
      <c r="J164" s="122">
        <f t="shared" si="58"/>
        <v>1.2847714282727052</v>
      </c>
      <c r="K164" s="122">
        <f t="shared" si="58"/>
        <v>3.4176105405211441</v>
      </c>
      <c r="L164" s="122">
        <f t="shared" si="58"/>
        <v>8.6374130361575894</v>
      </c>
      <c r="M164" s="122">
        <f t="shared" si="58"/>
        <v>5.7700304362843378</v>
      </c>
      <c r="N164" s="122">
        <f t="shared" si="58"/>
        <v>8.9517545606383493</v>
      </c>
      <c r="O164" s="122">
        <f t="shared" si="58"/>
        <v>4.7616946631112382</v>
      </c>
      <c r="P164" s="122">
        <f t="shared" si="58"/>
        <v>8.7473378944308067</v>
      </c>
      <c r="Q164" s="122">
        <f t="shared" si="58"/>
        <v>4.1867593137197456</v>
      </c>
      <c r="R164" s="122">
        <f t="shared" si="58"/>
        <v>2.6401707430701506</v>
      </c>
      <c r="S164" s="122">
        <f t="shared" si="58"/>
        <v>6.1634010578623037</v>
      </c>
      <c r="T164" s="122">
        <f t="shared" si="58"/>
        <v>3.195482656142163</v>
      </c>
      <c r="U164" s="122">
        <f t="shared" si="58"/>
        <v>5.0521406421973989</v>
      </c>
      <c r="V164" s="122">
        <f t="shared" si="58"/>
        <v>10.019710682090315</v>
      </c>
      <c r="W164" s="122">
        <f t="shared" si="58"/>
        <v>2.1408813807097991</v>
      </c>
      <c r="DA164" s="130" t="s">
        <v>4076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1.8391616050959751</v>
      </c>
      <c r="D165" s="98">
        <f>IF(RES_hhdet_in_fec!D165=0,0,RES_hhdet_in_fec!D165*1000*11630/RES_hhdet_in_new!D163)</f>
        <v>0</v>
      </c>
      <c r="E165" s="98">
        <f>IF(RES_hhdet_in_fec!E165=0,0,RES_hhdet_in_fec!E165*1000*11630/RES_hhdet_in_new!E163)</f>
        <v>1.7777608586292082</v>
      </c>
      <c r="F165" s="98">
        <f>IF(RES_hhdet_in_fec!F165=0,0,RES_hhdet_in_fec!F165*1000*11630/RES_hhdet_in_new!F163)</f>
        <v>2.4961837528732658</v>
      </c>
      <c r="G165" s="98">
        <f>IF(RES_hhdet_in_fec!G165=0,0,RES_hhdet_in_fec!G165*1000*11630/RES_hhdet_in_new!G163)</f>
        <v>4.6519304658453011</v>
      </c>
      <c r="H165" s="98">
        <f>IF(RES_hhdet_in_fec!H165=0,0,RES_hhdet_in_fec!H165*1000*11630/RES_hhdet_in_new!H163)</f>
        <v>5.7834794911088396</v>
      </c>
      <c r="I165" s="98">
        <f>IF(RES_hhdet_in_fec!I165=0,0,RES_hhdet_in_fec!I165*1000*11630/RES_hhdet_in_new!I163)</f>
        <v>4.916296280864648</v>
      </c>
      <c r="J165" s="98">
        <f>IF(RES_hhdet_in_fec!J165=0,0,RES_hhdet_in_fec!J165*1000*11630/RES_hhdet_in_new!J163)</f>
        <v>1.2847714282727052</v>
      </c>
      <c r="K165" s="98">
        <f>IF(RES_hhdet_in_fec!K165=0,0,RES_hhdet_in_fec!K165*1000*11630/RES_hhdet_in_new!K163)</f>
        <v>3.4176105405211441</v>
      </c>
      <c r="L165" s="98">
        <f>IF(RES_hhdet_in_fec!L165=0,0,RES_hhdet_in_fec!L165*1000*11630/RES_hhdet_in_new!L163)</f>
        <v>8.6374130361575894</v>
      </c>
      <c r="M165" s="98">
        <f>IF(RES_hhdet_in_fec!M165=0,0,RES_hhdet_in_fec!M165*1000*11630/RES_hhdet_in_new!M163)</f>
        <v>5.7700304362843378</v>
      </c>
      <c r="N165" s="98">
        <f>IF(RES_hhdet_in_fec!N165=0,0,RES_hhdet_in_fec!N165*1000*11630/RES_hhdet_in_new!N163)</f>
        <v>8.9517545606383493</v>
      </c>
      <c r="O165" s="98">
        <f>IF(RES_hhdet_in_fec!O165=0,0,RES_hhdet_in_fec!O165*1000*11630/RES_hhdet_in_new!O163)</f>
        <v>4.7616946631112382</v>
      </c>
      <c r="P165" s="98">
        <f>IF(RES_hhdet_in_fec!P165=0,0,RES_hhdet_in_fec!P165*1000*11630/RES_hhdet_in_new!P163)</f>
        <v>8.7473378944308067</v>
      </c>
      <c r="Q165" s="98">
        <f>IF(RES_hhdet_in_fec!Q165=0,0,RES_hhdet_in_fec!Q165*1000*11630/RES_hhdet_in_new!Q163)</f>
        <v>4.1867593137197456</v>
      </c>
      <c r="R165" s="98">
        <f>IF(RES_hhdet_in_fec!R165=0,0,RES_hhdet_in_fec!R165*1000*11630/RES_hhdet_in_new!R163)</f>
        <v>2.6401707430701506</v>
      </c>
      <c r="S165" s="98">
        <f>IF(RES_hhdet_in_fec!S165=0,0,RES_hhdet_in_fec!S165*1000*11630/RES_hhdet_in_new!S163)</f>
        <v>6.1634010578623037</v>
      </c>
      <c r="T165" s="98">
        <f>IF(RES_hhdet_in_fec!T165=0,0,RES_hhdet_in_fec!T165*1000*11630/RES_hhdet_in_new!T163)</f>
        <v>3.195482656142163</v>
      </c>
      <c r="U165" s="98">
        <f>IF(RES_hhdet_in_fec!U165=0,0,RES_hhdet_in_fec!U165*1000*11630/RES_hhdet_in_new!U163)</f>
        <v>5.0521406421973989</v>
      </c>
      <c r="V165" s="98">
        <f>IF(RES_hhdet_in_fec!V165=0,0,RES_hhdet_in_fec!V165*1000*11630/RES_hhdet_in_new!V163)</f>
        <v>10.019710682090315</v>
      </c>
      <c r="W165" s="98">
        <f>IF(RES_hhdet_in_fec!W165=0,0,RES_hhdet_in_fec!W165*1000*11630/RES_hhdet_in_new!W163)</f>
        <v>2.1408813807097991</v>
      </c>
      <c r="DA165" s="63" t="s">
        <v>4077</v>
      </c>
    </row>
    <row r="166" spans="1:105" ht="12" customHeight="1" x14ac:dyDescent="0.25">
      <c r="A166" s="121" t="s">
        <v>55</v>
      </c>
      <c r="B166" s="122"/>
      <c r="C166" s="122">
        <v>1162.3206774170001</v>
      </c>
      <c r="D166" s="122">
        <v>0</v>
      </c>
      <c r="E166" s="122">
        <v>1159.5493605919983</v>
      </c>
      <c r="F166" s="122">
        <v>1168.0750093238737</v>
      </c>
      <c r="G166" s="122">
        <v>1204.9500884203831</v>
      </c>
      <c r="H166" s="122">
        <v>1224.5261761439224</v>
      </c>
      <c r="I166" s="122">
        <v>1154.6447689182071</v>
      </c>
      <c r="J166" s="122">
        <v>1101.5223085190357</v>
      </c>
      <c r="K166" s="122">
        <v>1171.9684900114873</v>
      </c>
      <c r="L166" s="122">
        <v>1151.5238635579424</v>
      </c>
      <c r="M166" s="122">
        <v>1185.744908439631</v>
      </c>
      <c r="N166" s="122">
        <v>1158.4769583235129</v>
      </c>
      <c r="O166" s="122">
        <v>1233.2197661163882</v>
      </c>
      <c r="P166" s="122">
        <v>1200.2561194725799</v>
      </c>
      <c r="Q166" s="122">
        <v>1264.4101541783614</v>
      </c>
      <c r="R166" s="122">
        <v>1352.5596204449662</v>
      </c>
      <c r="S166" s="122">
        <v>1241.984220181434</v>
      </c>
      <c r="T166" s="122">
        <v>1300.3867319896463</v>
      </c>
      <c r="U166" s="122">
        <v>1261.1689288965717</v>
      </c>
      <c r="V166" s="122">
        <v>1194.49191143851</v>
      </c>
      <c r="W166" s="122">
        <v>1266.7762979260069</v>
      </c>
      <c r="DA166" s="130" t="s">
        <v>4078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1206.9408265831539</v>
      </c>
      <c r="F167" s="98">
        <v>950.44072107600368</v>
      </c>
      <c r="G167" s="98">
        <v>1178.9310148454415</v>
      </c>
      <c r="H167" s="98">
        <v>1075.6652627759609</v>
      </c>
      <c r="I167" s="98">
        <v>1151.1967161460639</v>
      </c>
      <c r="J167" s="98">
        <v>1059.815748855641</v>
      </c>
      <c r="K167" s="98">
        <v>1076.8532526982885</v>
      </c>
      <c r="L167" s="98">
        <v>1027.9640282228995</v>
      </c>
      <c r="M167" s="98">
        <v>1087.3166773458952</v>
      </c>
      <c r="N167" s="98">
        <v>961.27451529303141</v>
      </c>
      <c r="O167" s="98">
        <v>1001.7192740079551</v>
      </c>
      <c r="P167" s="98">
        <v>1392.3018512221092</v>
      </c>
      <c r="Q167" s="98">
        <v>967.04708536533496</v>
      </c>
      <c r="R167" s="98">
        <v>1092.5347078327291</v>
      </c>
      <c r="S167" s="98">
        <v>1118.2947350110808</v>
      </c>
      <c r="T167" s="98">
        <v>1081.2255574790186</v>
      </c>
      <c r="U167" s="98">
        <v>1063.7411945749293</v>
      </c>
      <c r="V167" s="98">
        <v>1029.5957610359537</v>
      </c>
      <c r="W167" s="98">
        <v>1152.3332790756551</v>
      </c>
      <c r="DA167" s="63" t="s">
        <v>4079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1291.9896816635746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1128.6866122683382</v>
      </c>
      <c r="DA168" s="63" t="s">
        <v>4080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860.70859675200563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826.25691939079559</v>
      </c>
      <c r="DA169" s="131" t="s">
        <v>4081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431.28108491156888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302.42969287754232</v>
      </c>
      <c r="DA170" s="132" t="s">
        <v>4082</v>
      </c>
    </row>
    <row r="171" spans="1:105" ht="12" customHeight="1" x14ac:dyDescent="0.25">
      <c r="A171" s="106" t="s">
        <v>122</v>
      </c>
      <c r="B171" s="101"/>
      <c r="C171" s="101">
        <v>1174.2506097279393</v>
      </c>
      <c r="D171" s="101">
        <v>0</v>
      </c>
      <c r="E171" s="101">
        <v>1171.8628736672381</v>
      </c>
      <c r="F171" s="101">
        <v>1180.5905866706589</v>
      </c>
      <c r="G171" s="101">
        <v>1223.4417034843664</v>
      </c>
      <c r="H171" s="101">
        <v>1242.1512316995697</v>
      </c>
      <c r="I171" s="101">
        <v>1225.8481119299677</v>
      </c>
      <c r="J171" s="101">
        <v>1131.9555001479694</v>
      </c>
      <c r="K171" s="101">
        <v>1185.1057097699077</v>
      </c>
      <c r="L171" s="101">
        <v>1174.409019903492</v>
      </c>
      <c r="M171" s="101">
        <v>1205.2355569651006</v>
      </c>
      <c r="N171" s="101">
        <v>1180.4772707288384</v>
      </c>
      <c r="O171" s="101">
        <v>1254.9117377534776</v>
      </c>
      <c r="P171" s="101">
        <v>1222.2952126789853</v>
      </c>
      <c r="Q171" s="101">
        <v>1287.2016751427514</v>
      </c>
      <c r="R171" s="101">
        <v>1367.2942246660828</v>
      </c>
      <c r="S171" s="101">
        <v>1253.8260510457499</v>
      </c>
      <c r="T171" s="101">
        <v>1311.9516716793992</v>
      </c>
      <c r="U171" s="101">
        <v>1272.3597674474765</v>
      </c>
      <c r="V171" s="101">
        <v>1205.6221052506251</v>
      </c>
      <c r="W171" s="101">
        <v>1277.2347137446809</v>
      </c>
      <c r="DA171" s="131" t="s">
        <v>4083</v>
      </c>
    </row>
    <row r="172" spans="1:105" ht="12" customHeight="1" x14ac:dyDescent="0.25">
      <c r="A172" s="107" t="s">
        <v>121</v>
      </c>
      <c r="B172" s="104"/>
      <c r="C172" s="104">
        <v>1045.2648150297969</v>
      </c>
      <c r="D172" s="104">
        <v>0</v>
      </c>
      <c r="E172" s="104">
        <v>1026.4524213422665</v>
      </c>
      <c r="F172" s="104">
        <v>1036.4779959919897</v>
      </c>
      <c r="G172" s="104">
        <v>1049.720221779191</v>
      </c>
      <c r="H172" s="104">
        <v>1076.4241040896641</v>
      </c>
      <c r="I172" s="104">
        <v>1060.1911145603924</v>
      </c>
      <c r="J172" s="104">
        <v>977.81920826514011</v>
      </c>
      <c r="K172" s="104">
        <v>1026.6223003559883</v>
      </c>
      <c r="L172" s="104">
        <v>1012.2462345715502</v>
      </c>
      <c r="M172" s="104">
        <v>1037.3363177458573</v>
      </c>
      <c r="N172" s="104">
        <v>1019.1039030491767</v>
      </c>
      <c r="O172" s="104">
        <v>1103.0839777791655</v>
      </c>
      <c r="P172" s="104">
        <v>1084.208062849113</v>
      </c>
      <c r="Q172" s="104">
        <v>1160.9385790091185</v>
      </c>
      <c r="R172" s="104">
        <v>1250.7641826708611</v>
      </c>
      <c r="S172" s="104">
        <v>1146.3359008308098</v>
      </c>
      <c r="T172" s="104">
        <v>1213.4044052916313</v>
      </c>
      <c r="U172" s="104">
        <v>1182.7655122641297</v>
      </c>
      <c r="V172" s="104">
        <v>1123.7962476076816</v>
      </c>
      <c r="W172" s="104">
        <v>1202.1700184701672</v>
      </c>
      <c r="DA172" s="132" t="s">
        <v>4084</v>
      </c>
    </row>
    <row r="173" spans="1:105" ht="12" customHeight="1" x14ac:dyDescent="0.25">
      <c r="A173" s="108" t="s">
        <v>53</v>
      </c>
      <c r="B173" s="98"/>
      <c r="C173" s="98">
        <v>820.76232270577873</v>
      </c>
      <c r="D173" s="98">
        <v>0</v>
      </c>
      <c r="E173" s="98">
        <v>769.35576384813612</v>
      </c>
      <c r="F173" s="98">
        <v>779.61809825791988</v>
      </c>
      <c r="G173" s="98">
        <v>737.3346836641158</v>
      </c>
      <c r="H173" s="98">
        <v>775.62813764893986</v>
      </c>
      <c r="I173" s="98">
        <v>755.7584886971523</v>
      </c>
      <c r="J173" s="98">
        <v>691.26722376373766</v>
      </c>
      <c r="K173" s="98">
        <v>728.81546069375781</v>
      </c>
      <c r="L173" s="98">
        <v>703.34752746292577</v>
      </c>
      <c r="M173" s="98">
        <v>709.35161883659885</v>
      </c>
      <c r="N173" s="98">
        <v>690.35133301961378</v>
      </c>
      <c r="O173" s="98">
        <v>772.74938013178473</v>
      </c>
      <c r="P173" s="98">
        <v>755.38651747128006</v>
      </c>
      <c r="Q173" s="98">
        <v>830.6072754008386</v>
      </c>
      <c r="R173" s="98">
        <v>925.12727659156019</v>
      </c>
      <c r="S173" s="98">
        <v>825.42053651893264</v>
      </c>
      <c r="T173" s="98">
        <v>898.95920321383971</v>
      </c>
      <c r="U173" s="98">
        <v>877.64996767123091</v>
      </c>
      <c r="V173" s="98">
        <v>827.46102002682983</v>
      </c>
      <c r="W173" s="98">
        <v>916.01833202655598</v>
      </c>
      <c r="DA173" s="63" t="s">
        <v>4085</v>
      </c>
    </row>
    <row r="174" spans="1:105" ht="12" customHeight="1" x14ac:dyDescent="0.25">
      <c r="A174" s="115" t="s">
        <v>52</v>
      </c>
      <c r="B174" s="33"/>
      <c r="C174" s="33">
        <v>224.50249232401805</v>
      </c>
      <c r="D174" s="33">
        <v>0</v>
      </c>
      <c r="E174" s="33">
        <v>257.09665749413034</v>
      </c>
      <c r="F174" s="33">
        <v>256.85989773406988</v>
      </c>
      <c r="G174" s="33">
        <v>312.38553811507518</v>
      </c>
      <c r="H174" s="33">
        <v>300.79596644072404</v>
      </c>
      <c r="I174" s="33">
        <v>304.43262586323988</v>
      </c>
      <c r="J174" s="33">
        <v>286.55198450140222</v>
      </c>
      <c r="K174" s="33">
        <v>297.80683966223057</v>
      </c>
      <c r="L174" s="33">
        <v>308.89870710862442</v>
      </c>
      <c r="M174" s="33">
        <v>327.98469890925833</v>
      </c>
      <c r="N174" s="33">
        <v>328.75257002956306</v>
      </c>
      <c r="O174" s="33">
        <v>330.33459764738058</v>
      </c>
      <c r="P174" s="33">
        <v>328.82154537783299</v>
      </c>
      <c r="Q174" s="33">
        <v>330.33130360827977</v>
      </c>
      <c r="R174" s="33">
        <v>325.63690607930062</v>
      </c>
      <c r="S174" s="33">
        <v>320.91536431187706</v>
      </c>
      <c r="T174" s="33">
        <v>314.44520207779135</v>
      </c>
      <c r="U174" s="33">
        <v>305.1155445928988</v>
      </c>
      <c r="V174" s="33">
        <v>296.33522758085195</v>
      </c>
      <c r="W174" s="33">
        <v>286.15168644361131</v>
      </c>
      <c r="DA174" s="60" t="s">
        <v>4086</v>
      </c>
    </row>
    <row r="175" spans="1:105" ht="12" customHeight="1" x14ac:dyDescent="0.25">
      <c r="A175" s="121" t="s">
        <v>54</v>
      </c>
      <c r="B175" s="122"/>
      <c r="C175" s="122">
        <v>156.81803708336284</v>
      </c>
      <c r="D175" s="122">
        <v>0</v>
      </c>
      <c r="E175" s="122">
        <v>165.22126587306499</v>
      </c>
      <c r="F175" s="122">
        <v>172.50360608950979</v>
      </c>
      <c r="G175" s="122">
        <v>180.57622247633046</v>
      </c>
      <c r="H175" s="122">
        <v>185.63122845387829</v>
      </c>
      <c r="I175" s="122">
        <v>184.41566625116008</v>
      </c>
      <c r="J175" s="122">
        <v>175.81119859954165</v>
      </c>
      <c r="K175" s="122">
        <v>193.56168116408699</v>
      </c>
      <c r="L175" s="122">
        <v>207.9960274098174</v>
      </c>
      <c r="M175" s="122">
        <v>208.70561820289893</v>
      </c>
      <c r="N175" s="122">
        <v>213.02657086929119</v>
      </c>
      <c r="O175" s="122">
        <v>233.03332632905037</v>
      </c>
      <c r="P175" s="122">
        <v>230.84771452737198</v>
      </c>
      <c r="Q175" s="122">
        <v>247.97016944828158</v>
      </c>
      <c r="R175" s="122">
        <v>244.9114255855277</v>
      </c>
      <c r="S175" s="122">
        <v>261.0541403415649</v>
      </c>
      <c r="T175" s="122">
        <v>271.24031509638564</v>
      </c>
      <c r="U175" s="122">
        <v>267.71177335064357</v>
      </c>
      <c r="V175" s="122">
        <v>266.66109781451132</v>
      </c>
      <c r="W175" s="122">
        <v>265.48257058096954</v>
      </c>
      <c r="DA175" s="130" t="s">
        <v>4087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4088</v>
      </c>
    </row>
    <row r="177" spans="1:105" ht="12" customHeight="1" x14ac:dyDescent="0.25">
      <c r="A177" s="109" t="s">
        <v>120</v>
      </c>
      <c r="B177" s="33"/>
      <c r="C177" s="33">
        <v>156.81803708336284</v>
      </c>
      <c r="D177" s="33">
        <v>0</v>
      </c>
      <c r="E177" s="33">
        <v>165.22126587306499</v>
      </c>
      <c r="F177" s="33">
        <v>172.50360608950979</v>
      </c>
      <c r="G177" s="33">
        <v>180.57622247633046</v>
      </c>
      <c r="H177" s="33">
        <v>185.63122845387829</v>
      </c>
      <c r="I177" s="33">
        <v>184.41566625116008</v>
      </c>
      <c r="J177" s="33">
        <v>175.81119859954165</v>
      </c>
      <c r="K177" s="33">
        <v>193.56168116408699</v>
      </c>
      <c r="L177" s="33">
        <v>207.9960274098174</v>
      </c>
      <c r="M177" s="33">
        <v>208.70561820289893</v>
      </c>
      <c r="N177" s="33">
        <v>213.02657086929119</v>
      </c>
      <c r="O177" s="33">
        <v>233.03332632905037</v>
      </c>
      <c r="P177" s="33">
        <v>230.84771452737198</v>
      </c>
      <c r="Q177" s="33">
        <v>247.97016944828158</v>
      </c>
      <c r="R177" s="33">
        <v>244.9114255855277</v>
      </c>
      <c r="S177" s="33">
        <v>261.0541403415649</v>
      </c>
      <c r="T177" s="33">
        <v>271.24031509638564</v>
      </c>
      <c r="U177" s="33">
        <v>267.71177335064357</v>
      </c>
      <c r="V177" s="33">
        <v>266.66109781451132</v>
      </c>
      <c r="W177" s="33">
        <v>265.48257058096954</v>
      </c>
      <c r="DA177" s="60" t="s">
        <v>4089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4091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4092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4093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4094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4095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0</v>
      </c>
      <c r="D8" s="98">
        <f>IF(RES_hhdet_in_tes!D8=0,0,RES_hhdet_in_tes!D8*1000*11630/RES_hhdet_in_new!D5)</f>
        <v>0</v>
      </c>
      <c r="E8" s="98">
        <f>IF(RES_hhdet_in_tes!E8=0,0,RES_hhdet_in_tes!E8*1000*11630/RES_hhdet_in_new!E5)</f>
        <v>0</v>
      </c>
      <c r="F8" s="98">
        <f>IF(RES_hhdet_in_tes!F8=0,0,RES_hhdet_in_tes!F8*1000*11630/RES_hhdet_in_new!F5)</f>
        <v>0</v>
      </c>
      <c r="G8" s="98">
        <f>IF(RES_hhdet_in_tes!G8=0,0,RES_hhdet_in_tes!G8*1000*11630/RES_hhdet_in_new!G5)</f>
        <v>0</v>
      </c>
      <c r="H8" s="98">
        <f>IF(RES_hhdet_in_tes!H8=0,0,RES_hhdet_in_tes!H8*1000*11630/RES_hhdet_in_new!H5)</f>
        <v>0</v>
      </c>
      <c r="I8" s="98">
        <f>IF(RES_hhdet_in_tes!I8=0,0,RES_hhdet_in_tes!I8*1000*11630/RES_hhdet_in_new!I5)</f>
        <v>0</v>
      </c>
      <c r="J8" s="98">
        <f>IF(RES_hhdet_in_tes!J8=0,0,RES_hhdet_in_tes!J8*1000*11630/RES_hhdet_in_new!J5)</f>
        <v>0</v>
      </c>
      <c r="K8" s="98">
        <f>IF(RES_hhdet_in_tes!K8=0,0,RES_hhdet_in_tes!K8*1000*11630/RES_hhdet_in_new!K5)</f>
        <v>0</v>
      </c>
      <c r="L8" s="98">
        <f>IF(RES_hhdet_in_tes!L8=0,0,RES_hhdet_in_tes!L8*1000*11630/RES_hhdet_in_new!L5)</f>
        <v>0</v>
      </c>
      <c r="M8" s="98">
        <f>IF(RES_hhdet_in_tes!M8=0,0,RES_hhdet_in_tes!M8*1000*11630/RES_hhdet_in_new!M5)</f>
        <v>0</v>
      </c>
      <c r="N8" s="98">
        <f>IF(RES_hhdet_in_tes!N8=0,0,RES_hhdet_in_tes!N8*1000*11630/RES_hhdet_in_new!N5)</f>
        <v>0</v>
      </c>
      <c r="O8" s="98">
        <f>IF(RES_hhdet_in_tes!O8=0,0,RES_hhdet_in_tes!O8*1000*11630/RES_hhdet_in_new!O5)</f>
        <v>0</v>
      </c>
      <c r="P8" s="98">
        <f>IF(RES_hhdet_in_tes!P8=0,0,RES_hhdet_in_tes!P8*1000*11630/RES_hhdet_in_new!P5)</f>
        <v>0</v>
      </c>
      <c r="Q8" s="98">
        <f>IF(RES_hhdet_in_tes!Q8=0,0,RES_hhdet_in_tes!Q8*1000*11630/RES_hhdet_in_new!Q5)</f>
        <v>0</v>
      </c>
      <c r="R8" s="98">
        <f>IF(RES_hhdet_in_tes!R8=0,0,RES_hhdet_in_tes!R8*1000*11630/RES_hhdet_in_new!R5)</f>
        <v>0</v>
      </c>
      <c r="S8" s="98">
        <f>IF(RES_hhdet_in_tes!S8=0,0,RES_hhdet_in_tes!S8*1000*11630/RES_hhdet_in_new!S5)</f>
        <v>0</v>
      </c>
      <c r="T8" s="98">
        <f>IF(RES_hhdet_in_tes!T8=0,0,RES_hhdet_in_tes!T8*1000*11630/RES_hhdet_in_new!T5)</f>
        <v>0</v>
      </c>
      <c r="U8" s="98">
        <f>IF(RES_hhdet_in_tes!U8=0,0,RES_hhdet_in_tes!U8*1000*11630/RES_hhdet_in_new!U5)</f>
        <v>0</v>
      </c>
      <c r="V8" s="98">
        <f>IF(RES_hhdet_in_tes!V8=0,0,RES_hhdet_in_tes!V8*1000*11630/RES_hhdet_in_new!V5)</f>
        <v>0</v>
      </c>
      <c r="W8" s="98">
        <f>IF(RES_hhdet_in_tes!W8=0,0,RES_hhdet_in_tes!W8*1000*11630/RES_hhdet_in_new!W5)</f>
        <v>0</v>
      </c>
      <c r="DA8" s="63" t="s">
        <v>4096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4097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4098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4099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4100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4101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4102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4103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4104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4105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4106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4107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4108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4109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4110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11967.667645260874</v>
      </c>
      <c r="E24" s="117">
        <f t="shared" si="7"/>
        <v>13919.688619418341</v>
      </c>
      <c r="F24" s="117">
        <f t="shared" si="7"/>
        <v>10711.973732567461</v>
      </c>
      <c r="G24" s="117">
        <f t="shared" si="7"/>
        <v>13580.652904694711</v>
      </c>
      <c r="H24" s="117">
        <f t="shared" si="7"/>
        <v>12136.990938895198</v>
      </c>
      <c r="I24" s="117">
        <f t="shared" si="7"/>
        <v>12651.958892534267</v>
      </c>
      <c r="J24" s="117">
        <f t="shared" si="7"/>
        <v>12029.252236127628</v>
      </c>
      <c r="K24" s="117">
        <f t="shared" si="7"/>
        <v>11885.273298642573</v>
      </c>
      <c r="L24" s="117">
        <f t="shared" si="7"/>
        <v>0</v>
      </c>
      <c r="M24" s="117">
        <f t="shared" si="7"/>
        <v>0</v>
      </c>
      <c r="N24" s="117">
        <f t="shared" si="7"/>
        <v>11940.913330793315</v>
      </c>
      <c r="O24" s="117">
        <f t="shared" si="7"/>
        <v>11118.00126557622</v>
      </c>
      <c r="P24" s="117">
        <f t="shared" si="7"/>
        <v>13942.066472987941</v>
      </c>
      <c r="Q24" s="117">
        <f t="shared" si="7"/>
        <v>0</v>
      </c>
      <c r="R24" s="117">
        <f t="shared" ref="R24:V24" si="8">R25+R28+R30+R39</f>
        <v>10330.999204399383</v>
      </c>
      <c r="S24" s="117">
        <f t="shared" si="8"/>
        <v>10251.552744967636</v>
      </c>
      <c r="T24" s="117">
        <f t="shared" si="8"/>
        <v>9788.18843780729</v>
      </c>
      <c r="U24" s="117">
        <f t="shared" si="8"/>
        <v>9436.9660546167634</v>
      </c>
      <c r="V24" s="117">
        <f t="shared" si="8"/>
        <v>9132.3969477775263</v>
      </c>
      <c r="W24" s="117">
        <f t="shared" ref="W24" si="9">W25+W28+W30+W39</f>
        <v>8386.326641569296</v>
      </c>
      <c r="DA24" s="129" t="s">
        <v>4111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11100.742638036058</v>
      </c>
      <c r="E25" s="122">
        <f t="shared" si="10"/>
        <v>13040.487670532995</v>
      </c>
      <c r="F25" s="122">
        <f t="shared" si="10"/>
        <v>9819.9695337766079</v>
      </c>
      <c r="G25" s="122">
        <f t="shared" si="10"/>
        <v>12648.430598891673</v>
      </c>
      <c r="H25" s="122">
        <f t="shared" si="10"/>
        <v>11182.811441835693</v>
      </c>
      <c r="I25" s="122">
        <f t="shared" si="10"/>
        <v>11712.785516082344</v>
      </c>
      <c r="J25" s="122">
        <f t="shared" si="10"/>
        <v>11154.556088136009</v>
      </c>
      <c r="K25" s="122">
        <f t="shared" si="10"/>
        <v>10958.303020064299</v>
      </c>
      <c r="L25" s="122">
        <f t="shared" si="10"/>
        <v>0</v>
      </c>
      <c r="M25" s="122">
        <f t="shared" si="10"/>
        <v>0</v>
      </c>
      <c r="N25" s="122">
        <f t="shared" si="10"/>
        <v>10967.500132669493</v>
      </c>
      <c r="O25" s="122">
        <f t="shared" si="10"/>
        <v>10064.619766437114</v>
      </c>
      <c r="P25" s="122">
        <f t="shared" si="10"/>
        <v>12885.646187662851</v>
      </c>
      <c r="Q25" s="122">
        <f t="shared" si="10"/>
        <v>0</v>
      </c>
      <c r="R25" s="122">
        <f t="shared" ref="R25:V25" si="11">SUM(R26:R27)</f>
        <v>9121.2634665995865</v>
      </c>
      <c r="S25" s="122">
        <f t="shared" si="11"/>
        <v>9083.9436513611654</v>
      </c>
      <c r="T25" s="122">
        <f t="shared" si="11"/>
        <v>8553.2124392140322</v>
      </c>
      <c r="U25" s="122">
        <f t="shared" si="11"/>
        <v>8215.7706015174372</v>
      </c>
      <c r="V25" s="122">
        <f t="shared" si="11"/>
        <v>7942.6699559432882</v>
      </c>
      <c r="W25" s="122">
        <f t="shared" ref="W25" si="12">SUM(W26:W27)</f>
        <v>7137.6116540510056</v>
      </c>
      <c r="DA25" s="130" t="s">
        <v>4112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10851.930389527164</v>
      </c>
      <c r="E26" s="98">
        <v>12754.905979893463</v>
      </c>
      <c r="F26" s="98">
        <v>9611.5451958293888</v>
      </c>
      <c r="G26" s="98">
        <v>12382.30299221763</v>
      </c>
      <c r="H26" s="98">
        <v>10954.045683707476</v>
      </c>
      <c r="I26" s="98">
        <v>11478.352471399483</v>
      </c>
      <c r="J26" s="98">
        <v>10934.589935689668</v>
      </c>
      <c r="K26" s="98">
        <v>10746.324305486696</v>
      </c>
      <c r="L26" s="98">
        <v>0</v>
      </c>
      <c r="M26" s="98">
        <v>0</v>
      </c>
      <c r="N26" s="98">
        <v>10763.67016028722</v>
      </c>
      <c r="O26" s="98">
        <v>9882.2162270095196</v>
      </c>
      <c r="P26" s="98">
        <v>12655.663107860011</v>
      </c>
      <c r="Q26" s="98">
        <v>0</v>
      </c>
      <c r="R26" s="98">
        <v>8959.8805099427154</v>
      </c>
      <c r="S26" s="98">
        <v>8924.3137286397687</v>
      </c>
      <c r="T26" s="98">
        <v>8403.8106622499108</v>
      </c>
      <c r="U26" s="98">
        <v>8072.7667730448629</v>
      </c>
      <c r="V26" s="98">
        <v>7806.377830278112</v>
      </c>
      <c r="W26" s="98">
        <v>7014.7261326204498</v>
      </c>
      <c r="DA26" s="63" t="s">
        <v>4113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248.81224850889325</v>
      </c>
      <c r="E27" s="98">
        <v>285.58169063953176</v>
      </c>
      <c r="F27" s="98">
        <v>208.42433794721964</v>
      </c>
      <c r="G27" s="98">
        <v>266.12760667404257</v>
      </c>
      <c r="H27" s="98">
        <v>228.7657581282165</v>
      </c>
      <c r="I27" s="98">
        <v>234.43304468286092</v>
      </c>
      <c r="J27" s="98">
        <v>219.9661524463414</v>
      </c>
      <c r="K27" s="98">
        <v>211.97871457760178</v>
      </c>
      <c r="L27" s="98">
        <v>0</v>
      </c>
      <c r="M27" s="98">
        <v>0</v>
      </c>
      <c r="N27" s="98">
        <v>203.82997238227219</v>
      </c>
      <c r="O27" s="98">
        <v>182.40353942759347</v>
      </c>
      <c r="P27" s="98">
        <v>229.98307980283957</v>
      </c>
      <c r="Q27" s="98">
        <v>0</v>
      </c>
      <c r="R27" s="98">
        <v>161.38295665687053</v>
      </c>
      <c r="S27" s="98">
        <v>159.62992272139695</v>
      </c>
      <c r="T27" s="98">
        <v>149.4017769641215</v>
      </c>
      <c r="U27" s="98">
        <v>143.00382847257347</v>
      </c>
      <c r="V27" s="98">
        <v>136.2921256651766</v>
      </c>
      <c r="W27" s="98">
        <v>122.88552143055618</v>
      </c>
      <c r="DA27" s="63" t="s">
        <v>4114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3.6880844441592169</v>
      </c>
      <c r="H28" s="122">
        <f t="shared" si="13"/>
        <v>6.7174396229765971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10.319795770796366</v>
      </c>
      <c r="O28" s="122">
        <f t="shared" si="13"/>
        <v>5.1209566504020776</v>
      </c>
      <c r="P28" s="122">
        <f t="shared" si="13"/>
        <v>6.4702022561033292</v>
      </c>
      <c r="Q28" s="122">
        <f t="shared" si="13"/>
        <v>0</v>
      </c>
      <c r="R28" s="122">
        <f t="shared" si="13"/>
        <v>0</v>
      </c>
      <c r="S28" s="122">
        <f t="shared" si="13"/>
        <v>8.1668961925022181</v>
      </c>
      <c r="T28" s="122">
        <f t="shared" si="13"/>
        <v>2.9794858778469999</v>
      </c>
      <c r="U28" s="122">
        <f t="shared" si="13"/>
        <v>3.6508160455224918</v>
      </c>
      <c r="V28" s="122">
        <f t="shared" si="13"/>
        <v>8.9860763985832719</v>
      </c>
      <c r="W28" s="122">
        <f t="shared" si="13"/>
        <v>0</v>
      </c>
      <c r="DA28" s="130" t="s">
        <v>4115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0</v>
      </c>
      <c r="D29" s="98">
        <f>IF(RES_hhdet_in_tes!D29=0,0,RES_hhdet_in_tes!D29*1000*11630/RES_hhdet_in_new!D26)</f>
        <v>0</v>
      </c>
      <c r="E29" s="98">
        <f>IF(RES_hhdet_in_tes!E29=0,0,RES_hhdet_in_tes!E29*1000*11630/RES_hhdet_in_new!E26)</f>
        <v>0</v>
      </c>
      <c r="F29" s="98">
        <f>IF(RES_hhdet_in_tes!F29=0,0,RES_hhdet_in_tes!F29*1000*11630/RES_hhdet_in_new!F26)</f>
        <v>0</v>
      </c>
      <c r="G29" s="98">
        <f>IF(RES_hhdet_in_tes!G29=0,0,RES_hhdet_in_tes!G29*1000*11630/RES_hhdet_in_new!G26)</f>
        <v>3.6880844441592169</v>
      </c>
      <c r="H29" s="98">
        <f>IF(RES_hhdet_in_tes!H29=0,0,RES_hhdet_in_tes!H29*1000*11630/RES_hhdet_in_new!H26)</f>
        <v>6.7174396229765971</v>
      </c>
      <c r="I29" s="98">
        <f>IF(RES_hhdet_in_tes!I29=0,0,RES_hhdet_in_tes!I29*1000*11630/RES_hhdet_in_new!I26)</f>
        <v>0</v>
      </c>
      <c r="J29" s="98">
        <f>IF(RES_hhdet_in_tes!J29=0,0,RES_hhdet_in_tes!J29*1000*11630/RES_hhdet_in_new!J26)</f>
        <v>0</v>
      </c>
      <c r="K29" s="98">
        <f>IF(RES_hhdet_in_tes!K29=0,0,RES_hhdet_in_tes!K29*1000*11630/RES_hhdet_in_new!K26)</f>
        <v>0</v>
      </c>
      <c r="L29" s="98">
        <f>IF(RES_hhdet_in_tes!L29=0,0,RES_hhdet_in_tes!L29*1000*11630/RES_hhdet_in_new!L26)</f>
        <v>0</v>
      </c>
      <c r="M29" s="98">
        <f>IF(RES_hhdet_in_tes!M29=0,0,RES_hhdet_in_tes!M29*1000*11630/RES_hhdet_in_new!M26)</f>
        <v>0</v>
      </c>
      <c r="N29" s="98">
        <f>IF(RES_hhdet_in_tes!N29=0,0,RES_hhdet_in_tes!N29*1000*11630/RES_hhdet_in_new!N26)</f>
        <v>10.319795770796366</v>
      </c>
      <c r="O29" s="98">
        <f>IF(RES_hhdet_in_tes!O29=0,0,RES_hhdet_in_tes!O29*1000*11630/RES_hhdet_in_new!O26)</f>
        <v>5.1209566504020776</v>
      </c>
      <c r="P29" s="98">
        <f>IF(RES_hhdet_in_tes!P29=0,0,RES_hhdet_in_tes!P29*1000*11630/RES_hhdet_in_new!P26)</f>
        <v>6.4702022561033292</v>
      </c>
      <c r="Q29" s="98">
        <f>IF(RES_hhdet_in_tes!Q29=0,0,RES_hhdet_in_tes!Q29*1000*11630/RES_hhdet_in_new!Q26)</f>
        <v>0</v>
      </c>
      <c r="R29" s="98">
        <f>IF(RES_hhdet_in_tes!R29=0,0,RES_hhdet_in_tes!R29*1000*11630/RES_hhdet_in_new!R26)</f>
        <v>0</v>
      </c>
      <c r="S29" s="98">
        <f>IF(RES_hhdet_in_tes!S29=0,0,RES_hhdet_in_tes!S29*1000*11630/RES_hhdet_in_new!S26)</f>
        <v>8.1668961925022181</v>
      </c>
      <c r="T29" s="98">
        <f>IF(RES_hhdet_in_tes!T29=0,0,RES_hhdet_in_tes!T29*1000*11630/RES_hhdet_in_new!T26)</f>
        <v>2.9794858778469999</v>
      </c>
      <c r="U29" s="98">
        <f>IF(RES_hhdet_in_tes!U29=0,0,RES_hhdet_in_tes!U29*1000*11630/RES_hhdet_in_new!U26)</f>
        <v>3.6508160455224918</v>
      </c>
      <c r="V29" s="98">
        <f>IF(RES_hhdet_in_tes!V29=0,0,RES_hhdet_in_tes!V29*1000*11630/RES_hhdet_in_new!V26)</f>
        <v>8.9860763985832719</v>
      </c>
      <c r="W29" s="98">
        <f>IF(RES_hhdet_in_tes!W29=0,0,RES_hhdet_in_tes!W29*1000*11630/RES_hhdet_in_new!W26)</f>
        <v>0</v>
      </c>
      <c r="DA29" s="63" t="s">
        <v>4116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742.06054855750233</v>
      </c>
      <c r="E30" s="122">
        <v>749.46034554869323</v>
      </c>
      <c r="F30" s="122">
        <v>756.30419782633203</v>
      </c>
      <c r="G30" s="122">
        <v>786.22346585409446</v>
      </c>
      <c r="H30" s="122">
        <v>800.89218148653424</v>
      </c>
      <c r="I30" s="122">
        <v>793.28046680633884</v>
      </c>
      <c r="J30" s="122">
        <v>735.32492204368361</v>
      </c>
      <c r="K30" s="122">
        <v>773.18964363705697</v>
      </c>
      <c r="L30" s="122">
        <v>0</v>
      </c>
      <c r="M30" s="122">
        <v>0</v>
      </c>
      <c r="N30" s="122">
        <v>792.18217649018595</v>
      </c>
      <c r="O30" s="122">
        <v>860.22708977633556</v>
      </c>
      <c r="P30" s="122">
        <v>862.29505898772163</v>
      </c>
      <c r="Q30" s="122">
        <v>0</v>
      </c>
      <c r="R30" s="122">
        <v>1006.1778701251571</v>
      </c>
      <c r="S30" s="122">
        <v>939.03964959619861</v>
      </c>
      <c r="T30" s="122">
        <v>999.16487998320417</v>
      </c>
      <c r="U30" s="122">
        <v>984.13291184855723</v>
      </c>
      <c r="V30" s="122">
        <v>945.25290180853972</v>
      </c>
      <c r="W30" s="122">
        <v>1012.0397727688776</v>
      </c>
      <c r="DA30" s="130" t="s">
        <v>4117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736.22802869790041</v>
      </c>
      <c r="E31" s="98">
        <v>859.3400435639968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1129.045871793546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4118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4119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4120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4121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742.09583109237565</v>
      </c>
      <c r="E35" s="101">
        <v>748.49595835721641</v>
      </c>
      <c r="F35" s="101">
        <v>756.30497278287032</v>
      </c>
      <c r="G35" s="101">
        <v>786.22376433309717</v>
      </c>
      <c r="H35" s="101">
        <v>800.89223114208448</v>
      </c>
      <c r="I35" s="101">
        <v>793.16279826040648</v>
      </c>
      <c r="J35" s="101">
        <v>735.26456238257504</v>
      </c>
      <c r="K35" s="101">
        <v>773.18964363705697</v>
      </c>
      <c r="L35" s="101">
        <v>0</v>
      </c>
      <c r="M35" s="101">
        <v>0</v>
      </c>
      <c r="N35" s="101">
        <v>792.20516167439507</v>
      </c>
      <c r="O35" s="101">
        <v>860.25302718402952</v>
      </c>
      <c r="P35" s="101">
        <v>860.82248926416958</v>
      </c>
      <c r="Q35" s="101">
        <v>0</v>
      </c>
      <c r="R35" s="101">
        <v>1006.1489694201397</v>
      </c>
      <c r="S35" s="101">
        <v>939.03224154419217</v>
      </c>
      <c r="T35" s="101">
        <v>999.17474318868506</v>
      </c>
      <c r="U35" s="101">
        <v>984.1541356857274</v>
      </c>
      <c r="V35" s="101">
        <v>945.27411035816954</v>
      </c>
      <c r="W35" s="101">
        <v>1012.0474750837762</v>
      </c>
      <c r="DA35" s="131" t="s">
        <v>4122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742.11126066524309</v>
      </c>
      <c r="E36" s="104">
        <v>748.50200253851983</v>
      </c>
      <c r="F36" s="104">
        <v>756.29556259633284</v>
      </c>
      <c r="G36" s="104">
        <v>786.22098847837219</v>
      </c>
      <c r="H36" s="104">
        <v>800.8917147243626</v>
      </c>
      <c r="I36" s="104">
        <v>793.43245534483492</v>
      </c>
      <c r="J36" s="104">
        <v>735.56636068811781</v>
      </c>
      <c r="K36" s="104">
        <v>0</v>
      </c>
      <c r="L36" s="104">
        <v>0</v>
      </c>
      <c r="M36" s="104">
        <v>0</v>
      </c>
      <c r="N36" s="104">
        <v>792.03966834808932</v>
      </c>
      <c r="O36" s="104">
        <v>860.06109036709427</v>
      </c>
      <c r="P36" s="104">
        <v>860.81553143052747</v>
      </c>
      <c r="Q36" s="104">
        <v>0</v>
      </c>
      <c r="R36" s="104">
        <v>1006.4090757652954</v>
      </c>
      <c r="S36" s="104">
        <v>939.10039562265285</v>
      </c>
      <c r="T36" s="104">
        <v>999.08728943342226</v>
      </c>
      <c r="U36" s="104">
        <v>983.96665845739199</v>
      </c>
      <c r="V36" s="104">
        <v>945.11022611103044</v>
      </c>
      <c r="W36" s="104">
        <v>1011.9807216879872</v>
      </c>
      <c r="DA36" s="132" t="s">
        <v>4123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508.33469211726168</v>
      </c>
      <c r="E37" s="98">
        <v>491.40534504438955</v>
      </c>
      <c r="F37" s="98">
        <v>499.43566486226291</v>
      </c>
      <c r="G37" s="98">
        <v>473.83545036329713</v>
      </c>
      <c r="H37" s="98">
        <v>500.0957482836385</v>
      </c>
      <c r="I37" s="98">
        <v>488.99982948159487</v>
      </c>
      <c r="J37" s="98">
        <v>449.01437618671571</v>
      </c>
      <c r="K37" s="98">
        <v>0</v>
      </c>
      <c r="L37" s="98">
        <v>0</v>
      </c>
      <c r="M37" s="98">
        <v>0</v>
      </c>
      <c r="N37" s="98">
        <v>463.28709831852638</v>
      </c>
      <c r="O37" s="98">
        <v>529.72649271971341</v>
      </c>
      <c r="P37" s="98">
        <v>531.99398605269459</v>
      </c>
      <c r="Q37" s="98">
        <v>0</v>
      </c>
      <c r="R37" s="98">
        <v>680.77216968599441</v>
      </c>
      <c r="S37" s="98">
        <v>618.18503131077568</v>
      </c>
      <c r="T37" s="98">
        <v>684.64208735563091</v>
      </c>
      <c r="U37" s="98">
        <v>678.85111386449319</v>
      </c>
      <c r="V37" s="98">
        <v>648.77499853017855</v>
      </c>
      <c r="W37" s="98">
        <v>725.82903524437586</v>
      </c>
      <c r="DA37" s="63" t="s">
        <v>4124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233.77656854798121</v>
      </c>
      <c r="E38" s="98">
        <v>257.09665749413034</v>
      </c>
      <c r="F38" s="98">
        <v>256.85989773406988</v>
      </c>
      <c r="G38" s="98">
        <v>312.38553811507524</v>
      </c>
      <c r="H38" s="98">
        <v>300.7959664407241</v>
      </c>
      <c r="I38" s="98">
        <v>304.43262586323999</v>
      </c>
      <c r="J38" s="98">
        <v>286.55198450140227</v>
      </c>
      <c r="K38" s="98">
        <v>0</v>
      </c>
      <c r="L38" s="98">
        <v>0</v>
      </c>
      <c r="M38" s="98">
        <v>0</v>
      </c>
      <c r="N38" s="98">
        <v>328.75257002956289</v>
      </c>
      <c r="O38" s="98">
        <v>330.33459764738075</v>
      </c>
      <c r="P38" s="98">
        <v>328.82154537783282</v>
      </c>
      <c r="Q38" s="98">
        <v>0</v>
      </c>
      <c r="R38" s="98">
        <v>325.63690607930079</v>
      </c>
      <c r="S38" s="98">
        <v>320.91536431187711</v>
      </c>
      <c r="T38" s="98">
        <v>314.44520207779146</v>
      </c>
      <c r="U38" s="98">
        <v>305.1155445928988</v>
      </c>
      <c r="V38" s="98">
        <v>296.33522758085206</v>
      </c>
      <c r="W38" s="98">
        <v>286.15168644361137</v>
      </c>
      <c r="DA38" s="63" t="s">
        <v>4125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124.86445866731499</v>
      </c>
      <c r="E39" s="122">
        <v>129.7406033366521</v>
      </c>
      <c r="F39" s="122">
        <v>135.70000096452245</v>
      </c>
      <c r="G39" s="122">
        <v>142.31075550478414</v>
      </c>
      <c r="H39" s="122">
        <v>146.56987594999492</v>
      </c>
      <c r="I39" s="122">
        <v>145.89290964558526</v>
      </c>
      <c r="J39" s="122">
        <v>139.3712259479361</v>
      </c>
      <c r="K39" s="122">
        <v>153.78063494121619</v>
      </c>
      <c r="L39" s="122">
        <v>0</v>
      </c>
      <c r="M39" s="122">
        <v>0</v>
      </c>
      <c r="N39" s="122">
        <v>170.91122586284081</v>
      </c>
      <c r="O39" s="122">
        <v>188.03345271236785</v>
      </c>
      <c r="P39" s="122">
        <v>187.65502408126446</v>
      </c>
      <c r="Q39" s="122">
        <v>0</v>
      </c>
      <c r="R39" s="122">
        <v>203.55786767463883</v>
      </c>
      <c r="S39" s="122">
        <v>220.40254781777014</v>
      </c>
      <c r="T39" s="122">
        <v>232.8316327322068</v>
      </c>
      <c r="U39" s="122">
        <v>233.4117252052452</v>
      </c>
      <c r="V39" s="122">
        <v>235.48801362711413</v>
      </c>
      <c r="W39" s="122">
        <v>236.67521474941211</v>
      </c>
      <c r="DA39" s="130" t="s">
        <v>4126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4127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124.86445866731499</v>
      </c>
      <c r="E41" s="33">
        <v>129.7406033366521</v>
      </c>
      <c r="F41" s="33">
        <v>135.70000096452245</v>
      </c>
      <c r="G41" s="33">
        <v>142.31075550478414</v>
      </c>
      <c r="H41" s="33">
        <v>146.56987594999492</v>
      </c>
      <c r="I41" s="33">
        <v>145.89290964558526</v>
      </c>
      <c r="J41" s="33">
        <v>139.3712259479361</v>
      </c>
      <c r="K41" s="33">
        <v>153.78063494121619</v>
      </c>
      <c r="L41" s="33">
        <v>0</v>
      </c>
      <c r="M41" s="33">
        <v>0</v>
      </c>
      <c r="N41" s="33">
        <v>170.91122586284081</v>
      </c>
      <c r="O41" s="33">
        <v>188.03345271236785</v>
      </c>
      <c r="P41" s="33">
        <v>187.65502408126446</v>
      </c>
      <c r="Q41" s="33">
        <v>0</v>
      </c>
      <c r="R41" s="33">
        <v>203.55786767463883</v>
      </c>
      <c r="S41" s="33">
        <v>220.40254781777014</v>
      </c>
      <c r="T41" s="33">
        <v>232.8316327322068</v>
      </c>
      <c r="U41" s="33">
        <v>233.4117252052452</v>
      </c>
      <c r="V41" s="33">
        <v>235.48801362711413</v>
      </c>
      <c r="W41" s="33">
        <v>236.67521474941211</v>
      </c>
      <c r="DA41" s="60" t="s">
        <v>4128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11783.082531591788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14259.228081969555</v>
      </c>
      <c r="H43" s="117">
        <f t="shared" si="14"/>
        <v>11950.318454905109</v>
      </c>
      <c r="I43" s="117">
        <f t="shared" si="14"/>
        <v>11222.479724969618</v>
      </c>
      <c r="J43" s="117">
        <f t="shared" si="14"/>
        <v>11492.229314941456</v>
      </c>
      <c r="K43" s="117">
        <f t="shared" si="14"/>
        <v>11812.78730888531</v>
      </c>
      <c r="L43" s="117">
        <f t="shared" si="14"/>
        <v>12133.333311618557</v>
      </c>
      <c r="M43" s="117">
        <f t="shared" si="14"/>
        <v>11708.286270451017</v>
      </c>
      <c r="N43" s="117">
        <f t="shared" si="14"/>
        <v>12620.702252996845</v>
      </c>
      <c r="O43" s="117">
        <f t="shared" si="14"/>
        <v>12871.974737013967</v>
      </c>
      <c r="P43" s="117">
        <f t="shared" si="14"/>
        <v>11320.447884416635</v>
      </c>
      <c r="Q43" s="117">
        <f t="shared" si="14"/>
        <v>11341.815771527014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9135.5112891890894</v>
      </c>
      <c r="U43" s="117">
        <f t="shared" si="15"/>
        <v>8550.940808480902</v>
      </c>
      <c r="V43" s="117">
        <f t="shared" si="15"/>
        <v>8650.7705741803238</v>
      </c>
      <c r="W43" s="117">
        <f t="shared" ref="W43" si="16">W44+W47+W49+W58</f>
        <v>8318.4693023637192</v>
      </c>
      <c r="DA43" s="129" t="s">
        <v>4129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10908.59700461321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13227.301535395225</v>
      </c>
      <c r="H44" s="122">
        <f t="shared" si="17"/>
        <v>11005.061513101075</v>
      </c>
      <c r="I44" s="122">
        <f t="shared" si="17"/>
        <v>10316.051110595872</v>
      </c>
      <c r="J44" s="122">
        <f t="shared" si="17"/>
        <v>10604.63506201239</v>
      </c>
      <c r="K44" s="122">
        <f t="shared" si="17"/>
        <v>10862.683795634448</v>
      </c>
      <c r="L44" s="122">
        <f t="shared" si="17"/>
        <v>11286.673111491122</v>
      </c>
      <c r="M44" s="122">
        <f t="shared" si="17"/>
        <v>10790.279267500162</v>
      </c>
      <c r="N44" s="122">
        <f t="shared" si="17"/>
        <v>11668.275683414793</v>
      </c>
      <c r="O44" s="122">
        <f t="shared" si="17"/>
        <v>11793.199387744418</v>
      </c>
      <c r="P44" s="122">
        <f t="shared" si="17"/>
        <v>10249.534645373291</v>
      </c>
      <c r="Q44" s="122">
        <f t="shared" si="17"/>
        <v>10166.947664676833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7922.120941396367</v>
      </c>
      <c r="U44" s="122">
        <f t="shared" si="18"/>
        <v>7328.5611582149686</v>
      </c>
      <c r="V44" s="122">
        <f t="shared" si="18"/>
        <v>7396.5135579767502</v>
      </c>
      <c r="W44" s="122">
        <f t="shared" ref="W44" si="19">SUM(W45:W46)</f>
        <v>7109.7547249169347</v>
      </c>
      <c r="DA44" s="130" t="s">
        <v>4130</v>
      </c>
    </row>
    <row r="45" spans="1:105" ht="12" customHeight="1" x14ac:dyDescent="0.25">
      <c r="A45" s="97" t="s">
        <v>216</v>
      </c>
      <c r="B45" s="98"/>
      <c r="C45" s="98">
        <v>10657.439069104781</v>
      </c>
      <c r="D45" s="98">
        <v>0</v>
      </c>
      <c r="E45" s="98">
        <v>0</v>
      </c>
      <c r="F45" s="98">
        <v>0</v>
      </c>
      <c r="G45" s="98">
        <v>12948.994272462614</v>
      </c>
      <c r="H45" s="98">
        <v>10779.931969123092</v>
      </c>
      <c r="I45" s="98">
        <v>10109.573900914165</v>
      </c>
      <c r="J45" s="98">
        <v>10395.513268705936</v>
      </c>
      <c r="K45" s="98">
        <v>10652.554750686024</v>
      </c>
      <c r="L45" s="98">
        <v>11069.724742794997</v>
      </c>
      <c r="M45" s="98">
        <v>10588.067389140408</v>
      </c>
      <c r="N45" s="98">
        <v>11451.421862441071</v>
      </c>
      <c r="O45" s="98">
        <v>11579.4683815644</v>
      </c>
      <c r="P45" s="98">
        <v>10066.600898011382</v>
      </c>
      <c r="Q45" s="98">
        <v>9986.6415543558451</v>
      </c>
      <c r="R45" s="98">
        <v>0</v>
      </c>
      <c r="S45" s="98">
        <v>0</v>
      </c>
      <c r="T45" s="98">
        <v>7783.7426473482819</v>
      </c>
      <c r="U45" s="98">
        <v>7201.0001108524029</v>
      </c>
      <c r="V45" s="98">
        <v>7269.5931948092457</v>
      </c>
      <c r="W45" s="98">
        <v>6987.3488055476855</v>
      </c>
      <c r="DA45" s="63" t="s">
        <v>4131</v>
      </c>
    </row>
    <row r="46" spans="1:105" ht="12" customHeight="1" x14ac:dyDescent="0.25">
      <c r="A46" s="97" t="s">
        <v>53</v>
      </c>
      <c r="B46" s="98"/>
      <c r="C46" s="98">
        <v>251.15793550842781</v>
      </c>
      <c r="D46" s="98">
        <v>0</v>
      </c>
      <c r="E46" s="98">
        <v>0</v>
      </c>
      <c r="F46" s="98">
        <v>0</v>
      </c>
      <c r="G46" s="98">
        <v>278.30726293261046</v>
      </c>
      <c r="H46" s="98">
        <v>225.12954397798165</v>
      </c>
      <c r="I46" s="98">
        <v>206.47720968170736</v>
      </c>
      <c r="J46" s="98">
        <v>209.12179330645475</v>
      </c>
      <c r="K46" s="98">
        <v>210.12904494842331</v>
      </c>
      <c r="L46" s="98">
        <v>216.94836869612541</v>
      </c>
      <c r="M46" s="98">
        <v>202.21187835975431</v>
      </c>
      <c r="N46" s="98">
        <v>216.85382097372135</v>
      </c>
      <c r="O46" s="98">
        <v>213.7310061800188</v>
      </c>
      <c r="P46" s="98">
        <v>182.93374736190842</v>
      </c>
      <c r="Q46" s="98">
        <v>180.30611032098687</v>
      </c>
      <c r="R46" s="98">
        <v>0</v>
      </c>
      <c r="S46" s="98">
        <v>0</v>
      </c>
      <c r="T46" s="98">
        <v>138.37829404808485</v>
      </c>
      <c r="U46" s="98">
        <v>127.56104736256535</v>
      </c>
      <c r="V46" s="98">
        <v>126.92036316750455</v>
      </c>
      <c r="W46" s="98">
        <v>122.40591936924879</v>
      </c>
      <c r="DA46" s="63" t="s">
        <v>4132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0.84912546545425349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2.6672753569365768</v>
      </c>
      <c r="H47" s="122">
        <f t="shared" si="20"/>
        <v>0</v>
      </c>
      <c r="I47" s="122">
        <f t="shared" si="20"/>
        <v>2.8810021831152985</v>
      </c>
      <c r="J47" s="122">
        <f t="shared" si="20"/>
        <v>0</v>
      </c>
      <c r="K47" s="122">
        <f t="shared" si="20"/>
        <v>2.2444612454291861</v>
      </c>
      <c r="L47" s="122">
        <f t="shared" si="20"/>
        <v>5.7649219317103855</v>
      </c>
      <c r="M47" s="122">
        <f t="shared" si="20"/>
        <v>4.0196492210986792</v>
      </c>
      <c r="N47" s="122">
        <f t="shared" si="20"/>
        <v>6.4659594715747541</v>
      </c>
      <c r="O47" s="122">
        <f t="shared" si="20"/>
        <v>3.6229244350206105</v>
      </c>
      <c r="P47" s="122">
        <f t="shared" si="20"/>
        <v>7.0578600912588652</v>
      </c>
      <c r="Q47" s="122">
        <f t="shared" si="20"/>
        <v>3.588903978255912</v>
      </c>
      <c r="R47" s="122">
        <f t="shared" si="20"/>
        <v>0</v>
      </c>
      <c r="S47" s="122">
        <f t="shared" si="20"/>
        <v>0</v>
      </c>
      <c r="T47" s="122">
        <f t="shared" si="20"/>
        <v>2.7018519665021659</v>
      </c>
      <c r="U47" s="122">
        <f t="shared" si="20"/>
        <v>4.4647995480286609</v>
      </c>
      <c r="V47" s="122">
        <f t="shared" si="20"/>
        <v>9.0012044733283609</v>
      </c>
      <c r="W47" s="122">
        <f t="shared" si="20"/>
        <v>1.9329361627671213</v>
      </c>
      <c r="DA47" s="130" t="s">
        <v>4133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0.84912546545425349</v>
      </c>
      <c r="D48" s="98">
        <f>IF(RES_hhdet_in_tes!D48=0,0,RES_hhdet_in_tes!D48*1000*11630/RES_hhdet_in_new!D45)</f>
        <v>0</v>
      </c>
      <c r="E48" s="98">
        <f>IF(RES_hhdet_in_tes!E48=0,0,RES_hhdet_in_tes!E48*1000*11630/RES_hhdet_in_new!E45)</f>
        <v>0</v>
      </c>
      <c r="F48" s="98">
        <f>IF(RES_hhdet_in_tes!F48=0,0,RES_hhdet_in_tes!F48*1000*11630/RES_hhdet_in_new!F45)</f>
        <v>0</v>
      </c>
      <c r="G48" s="98">
        <f>IF(RES_hhdet_in_tes!G48=0,0,RES_hhdet_in_tes!G48*1000*11630/RES_hhdet_in_new!G45)</f>
        <v>2.6672753569365768</v>
      </c>
      <c r="H48" s="98">
        <f>IF(RES_hhdet_in_tes!H48=0,0,RES_hhdet_in_tes!H48*1000*11630/RES_hhdet_in_new!H45)</f>
        <v>0</v>
      </c>
      <c r="I48" s="98">
        <f>IF(RES_hhdet_in_tes!I48=0,0,RES_hhdet_in_tes!I48*1000*11630/RES_hhdet_in_new!I45)</f>
        <v>2.8810021831152985</v>
      </c>
      <c r="J48" s="98">
        <f>IF(RES_hhdet_in_tes!J48=0,0,RES_hhdet_in_tes!J48*1000*11630/RES_hhdet_in_new!J45)</f>
        <v>0</v>
      </c>
      <c r="K48" s="98">
        <f>IF(RES_hhdet_in_tes!K48=0,0,RES_hhdet_in_tes!K48*1000*11630/RES_hhdet_in_new!K45)</f>
        <v>2.2444612454291861</v>
      </c>
      <c r="L48" s="98">
        <f>IF(RES_hhdet_in_tes!L48=0,0,RES_hhdet_in_tes!L48*1000*11630/RES_hhdet_in_new!L45)</f>
        <v>5.7649219317103855</v>
      </c>
      <c r="M48" s="98">
        <f>IF(RES_hhdet_in_tes!M48=0,0,RES_hhdet_in_tes!M48*1000*11630/RES_hhdet_in_new!M45)</f>
        <v>4.0196492210986792</v>
      </c>
      <c r="N48" s="98">
        <f>IF(RES_hhdet_in_tes!N48=0,0,RES_hhdet_in_tes!N48*1000*11630/RES_hhdet_in_new!N45)</f>
        <v>6.4659594715747541</v>
      </c>
      <c r="O48" s="98">
        <f>IF(RES_hhdet_in_tes!O48=0,0,RES_hhdet_in_tes!O48*1000*11630/RES_hhdet_in_new!O45)</f>
        <v>3.6229244350206105</v>
      </c>
      <c r="P48" s="98">
        <f>IF(RES_hhdet_in_tes!P48=0,0,RES_hhdet_in_tes!P48*1000*11630/RES_hhdet_in_new!P45)</f>
        <v>7.0578600912588652</v>
      </c>
      <c r="Q48" s="98">
        <f>IF(RES_hhdet_in_tes!Q48=0,0,RES_hhdet_in_tes!Q48*1000*11630/RES_hhdet_in_new!Q45)</f>
        <v>3.588903978255912</v>
      </c>
      <c r="R48" s="98">
        <f>IF(RES_hhdet_in_tes!R48=0,0,RES_hhdet_in_tes!R48*1000*11630/RES_hhdet_in_new!R45)</f>
        <v>0</v>
      </c>
      <c r="S48" s="98">
        <f>IF(RES_hhdet_in_tes!S48=0,0,RES_hhdet_in_tes!S48*1000*11630/RES_hhdet_in_new!S45)</f>
        <v>0</v>
      </c>
      <c r="T48" s="98">
        <f>IF(RES_hhdet_in_tes!T48=0,0,RES_hhdet_in_tes!T48*1000*11630/RES_hhdet_in_new!T45)</f>
        <v>2.7018519665021659</v>
      </c>
      <c r="U48" s="98">
        <f>IF(RES_hhdet_in_tes!U48=0,0,RES_hhdet_in_tes!U48*1000*11630/RES_hhdet_in_new!U45)</f>
        <v>4.4647995480286609</v>
      </c>
      <c r="V48" s="98">
        <f>IF(RES_hhdet_in_tes!V48=0,0,RES_hhdet_in_tes!V48*1000*11630/RES_hhdet_in_new!V45)</f>
        <v>9.0012044733283609</v>
      </c>
      <c r="W48" s="98">
        <f>IF(RES_hhdet_in_tes!W48=0,0,RES_hhdet_in_tes!W48*1000*11630/RES_hhdet_in_new!W45)</f>
        <v>1.9329361627671213</v>
      </c>
      <c r="DA48" s="63" t="s">
        <v>4134</v>
      </c>
    </row>
    <row r="49" spans="1:105" ht="12" customHeight="1" x14ac:dyDescent="0.25">
      <c r="A49" s="121" t="s">
        <v>55</v>
      </c>
      <c r="B49" s="122"/>
      <c r="C49" s="122">
        <v>750.92258763803136</v>
      </c>
      <c r="D49" s="122">
        <v>0</v>
      </c>
      <c r="E49" s="122">
        <v>0</v>
      </c>
      <c r="F49" s="122">
        <v>0</v>
      </c>
      <c r="G49" s="122">
        <v>886.94851571260904</v>
      </c>
      <c r="H49" s="122">
        <v>798.68706585403959</v>
      </c>
      <c r="I49" s="122">
        <v>757.65470254504578</v>
      </c>
      <c r="J49" s="122">
        <v>748.22302698113026</v>
      </c>
      <c r="K49" s="122">
        <v>794.07841706421709</v>
      </c>
      <c r="L49" s="122">
        <v>675.2561697364107</v>
      </c>
      <c r="M49" s="122">
        <v>747.2497941535845</v>
      </c>
      <c r="N49" s="122">
        <v>775.04938424763668</v>
      </c>
      <c r="O49" s="122">
        <v>887.11897212216047</v>
      </c>
      <c r="P49" s="122">
        <v>876.20035487082066</v>
      </c>
      <c r="Q49" s="122">
        <v>967.78775075094893</v>
      </c>
      <c r="R49" s="122">
        <v>0</v>
      </c>
      <c r="S49" s="122">
        <v>0</v>
      </c>
      <c r="T49" s="122">
        <v>977.85686309401297</v>
      </c>
      <c r="U49" s="122">
        <v>984.5031255126587</v>
      </c>
      <c r="V49" s="122">
        <v>1009.767798103131</v>
      </c>
      <c r="W49" s="122">
        <v>970.10642653460559</v>
      </c>
      <c r="DA49" s="130" t="s">
        <v>4135</v>
      </c>
    </row>
    <row r="50" spans="1:105" ht="12" customHeight="1" x14ac:dyDescent="0.25">
      <c r="A50" s="97" t="s">
        <v>138</v>
      </c>
      <c r="B50" s="98"/>
      <c r="C50" s="98">
        <v>752.68051710911413</v>
      </c>
      <c r="D50" s="98">
        <v>0</v>
      </c>
      <c r="E50" s="98">
        <v>0</v>
      </c>
      <c r="F50" s="98">
        <v>0</v>
      </c>
      <c r="G50" s="98">
        <v>909.53623013415881</v>
      </c>
      <c r="H50" s="98">
        <v>778.84109467935775</v>
      </c>
      <c r="I50" s="98">
        <v>755.03517170106272</v>
      </c>
      <c r="J50" s="98">
        <v>748.22302698113026</v>
      </c>
      <c r="K50" s="98">
        <v>794.07841706421709</v>
      </c>
      <c r="L50" s="98">
        <v>673.75618576912382</v>
      </c>
      <c r="M50" s="98">
        <v>745.14528041044264</v>
      </c>
      <c r="N50" s="98">
        <v>774.44691442439182</v>
      </c>
      <c r="O50" s="98">
        <v>888.27072322751394</v>
      </c>
      <c r="P50" s="98">
        <v>880.5709523105586</v>
      </c>
      <c r="Q50" s="98">
        <v>981.99388399885788</v>
      </c>
      <c r="R50" s="98">
        <v>0</v>
      </c>
      <c r="S50" s="98">
        <v>0</v>
      </c>
      <c r="T50" s="98">
        <v>942.34296361900101</v>
      </c>
      <c r="U50" s="98">
        <v>986.13032596870005</v>
      </c>
      <c r="V50" s="98">
        <v>1122.5779555170882</v>
      </c>
      <c r="W50" s="98">
        <v>748.0398874047595</v>
      </c>
      <c r="DA50" s="63" t="s">
        <v>4136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909.70549871428011</v>
      </c>
      <c r="H51" s="98">
        <v>0</v>
      </c>
      <c r="I51" s="98">
        <v>755.20200488431306</v>
      </c>
      <c r="J51" s="98">
        <v>0</v>
      </c>
      <c r="K51" s="98">
        <v>0</v>
      </c>
      <c r="L51" s="98">
        <v>0</v>
      </c>
      <c r="M51" s="98">
        <v>744.74219596844966</v>
      </c>
      <c r="N51" s="98">
        <v>774.27843233506201</v>
      </c>
      <c r="O51" s="98">
        <v>887.94022964288081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1123.261329994232</v>
      </c>
      <c r="W51" s="98">
        <v>0</v>
      </c>
      <c r="DA51" s="63" t="s">
        <v>4137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548.41762938949648</v>
      </c>
      <c r="H52" s="101">
        <v>0</v>
      </c>
      <c r="I52" s="101">
        <v>465.37290245228604</v>
      </c>
      <c r="J52" s="101">
        <v>0</v>
      </c>
      <c r="K52" s="101">
        <v>0</v>
      </c>
      <c r="L52" s="101">
        <v>0</v>
      </c>
      <c r="M52" s="101">
        <v>438.41596484534648</v>
      </c>
      <c r="N52" s="101">
        <v>452.90132227641277</v>
      </c>
      <c r="O52" s="101">
        <v>546.93460572087599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771.358212147941</v>
      </c>
      <c r="W52" s="101">
        <v>0</v>
      </c>
      <c r="DA52" s="131" t="s">
        <v>4138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361.28786932478363</v>
      </c>
      <c r="H53" s="104">
        <v>0</v>
      </c>
      <c r="I53" s="104">
        <v>289.82910243202707</v>
      </c>
      <c r="J53" s="104">
        <v>0</v>
      </c>
      <c r="K53" s="104">
        <v>0</v>
      </c>
      <c r="L53" s="104">
        <v>0</v>
      </c>
      <c r="M53" s="104">
        <v>306.32623112310307</v>
      </c>
      <c r="N53" s="104">
        <v>321.37711005864918</v>
      </c>
      <c r="O53" s="104">
        <v>341.00562392200476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351.90311784629114</v>
      </c>
      <c r="W53" s="104">
        <v>0</v>
      </c>
      <c r="DA53" s="132" t="s">
        <v>4139</v>
      </c>
    </row>
    <row r="54" spans="1:105" ht="12" customHeight="1" x14ac:dyDescent="0.25">
      <c r="A54" s="106" t="s">
        <v>122</v>
      </c>
      <c r="B54" s="101"/>
      <c r="C54" s="101">
        <v>745.77572287492978</v>
      </c>
      <c r="D54" s="101">
        <v>0</v>
      </c>
      <c r="E54" s="101">
        <v>0</v>
      </c>
      <c r="F54" s="101">
        <v>0</v>
      </c>
      <c r="G54" s="101">
        <v>786.22376433309705</v>
      </c>
      <c r="H54" s="101">
        <v>800.89223114208448</v>
      </c>
      <c r="I54" s="101">
        <v>793.16279826040648</v>
      </c>
      <c r="J54" s="101">
        <v>0</v>
      </c>
      <c r="K54" s="101">
        <v>0</v>
      </c>
      <c r="L54" s="101">
        <v>770.03204450141982</v>
      </c>
      <c r="M54" s="101">
        <v>797.34542258189447</v>
      </c>
      <c r="N54" s="101">
        <v>792.20516167439507</v>
      </c>
      <c r="O54" s="101">
        <v>860.25302718402952</v>
      </c>
      <c r="P54" s="101">
        <v>860.82248926416958</v>
      </c>
      <c r="Q54" s="101">
        <v>930.22694181937732</v>
      </c>
      <c r="R54" s="101">
        <v>0</v>
      </c>
      <c r="S54" s="101">
        <v>0</v>
      </c>
      <c r="T54" s="101">
        <v>999.17474318868483</v>
      </c>
      <c r="U54" s="101">
        <v>984.15413568572751</v>
      </c>
      <c r="V54" s="101">
        <v>945.27411035816908</v>
      </c>
      <c r="W54" s="101">
        <v>1012.0474750837762</v>
      </c>
      <c r="DA54" s="131" t="s">
        <v>4140</v>
      </c>
    </row>
    <row r="55" spans="1:105" ht="12" customHeight="1" x14ac:dyDescent="0.25">
      <c r="A55" s="107" t="s">
        <v>121</v>
      </c>
      <c r="B55" s="104"/>
      <c r="C55" s="104">
        <v>745.77504645641591</v>
      </c>
      <c r="D55" s="104">
        <v>0</v>
      </c>
      <c r="E55" s="104">
        <v>0</v>
      </c>
      <c r="F55" s="104">
        <v>0</v>
      </c>
      <c r="G55" s="104">
        <v>786.22098847837219</v>
      </c>
      <c r="H55" s="104">
        <v>800.89171472436226</v>
      </c>
      <c r="I55" s="104">
        <v>793.43245534483481</v>
      </c>
      <c r="J55" s="104">
        <v>0</v>
      </c>
      <c r="K55" s="104">
        <v>0</v>
      </c>
      <c r="L55" s="104">
        <v>770.06694184493642</v>
      </c>
      <c r="M55" s="104">
        <v>797.26911639246782</v>
      </c>
      <c r="N55" s="104">
        <v>792.03966834808932</v>
      </c>
      <c r="O55" s="104">
        <v>860.06109036709393</v>
      </c>
      <c r="P55" s="104">
        <v>860.81553143052724</v>
      </c>
      <c r="Q55" s="104">
        <v>930.58942987537</v>
      </c>
      <c r="R55" s="104">
        <v>0</v>
      </c>
      <c r="S55" s="104">
        <v>0</v>
      </c>
      <c r="T55" s="104">
        <v>999.08728943342226</v>
      </c>
      <c r="U55" s="104">
        <v>983.96665845739187</v>
      </c>
      <c r="V55" s="104">
        <v>945.11022611103022</v>
      </c>
      <c r="W55" s="104">
        <v>1011.9807216879874</v>
      </c>
      <c r="DA55" s="132" t="s">
        <v>4141</v>
      </c>
    </row>
    <row r="56" spans="1:105" ht="12" customHeight="1" x14ac:dyDescent="0.25">
      <c r="A56" s="108" t="s">
        <v>53</v>
      </c>
      <c r="B56" s="98"/>
      <c r="C56" s="98">
        <v>521.272554132398</v>
      </c>
      <c r="D56" s="98">
        <v>0</v>
      </c>
      <c r="E56" s="98">
        <v>0</v>
      </c>
      <c r="F56" s="98">
        <v>0</v>
      </c>
      <c r="G56" s="98">
        <v>473.83545036329701</v>
      </c>
      <c r="H56" s="98">
        <v>500.09574828363833</v>
      </c>
      <c r="I56" s="98">
        <v>488.99982948159487</v>
      </c>
      <c r="J56" s="98">
        <v>0</v>
      </c>
      <c r="K56" s="98">
        <v>0</v>
      </c>
      <c r="L56" s="98">
        <v>461.16823473631166</v>
      </c>
      <c r="M56" s="98">
        <v>469.28441748320944</v>
      </c>
      <c r="N56" s="98">
        <v>463.28709831852643</v>
      </c>
      <c r="O56" s="98">
        <v>529.72649271971329</v>
      </c>
      <c r="P56" s="98">
        <v>531.99398605269459</v>
      </c>
      <c r="Q56" s="98">
        <v>600.25812626708989</v>
      </c>
      <c r="R56" s="98">
        <v>0</v>
      </c>
      <c r="S56" s="98">
        <v>0</v>
      </c>
      <c r="T56" s="98">
        <v>684.64208735563091</v>
      </c>
      <c r="U56" s="98">
        <v>678.85111386449307</v>
      </c>
      <c r="V56" s="98">
        <v>648.77499853017832</v>
      </c>
      <c r="W56" s="98">
        <v>725.82903524437575</v>
      </c>
      <c r="DA56" s="63" t="s">
        <v>4142</v>
      </c>
    </row>
    <row r="57" spans="1:105" ht="12" customHeight="1" x14ac:dyDescent="0.25">
      <c r="A57" s="108" t="s">
        <v>52</v>
      </c>
      <c r="B57" s="98"/>
      <c r="C57" s="98">
        <v>224.50249232401799</v>
      </c>
      <c r="D57" s="98">
        <v>0</v>
      </c>
      <c r="E57" s="98">
        <v>0</v>
      </c>
      <c r="F57" s="98">
        <v>0</v>
      </c>
      <c r="G57" s="98">
        <v>312.38553811507529</v>
      </c>
      <c r="H57" s="98">
        <v>300.79596644072393</v>
      </c>
      <c r="I57" s="98">
        <v>304.43262586324005</v>
      </c>
      <c r="J57" s="98">
        <v>0</v>
      </c>
      <c r="K57" s="98">
        <v>0</v>
      </c>
      <c r="L57" s="98">
        <v>308.89870710862459</v>
      </c>
      <c r="M57" s="98">
        <v>327.98469890925838</v>
      </c>
      <c r="N57" s="98">
        <v>328.75257002956295</v>
      </c>
      <c r="O57" s="98">
        <v>330.33459764738063</v>
      </c>
      <c r="P57" s="98">
        <v>328.82154537783282</v>
      </c>
      <c r="Q57" s="98">
        <v>330.33130360828</v>
      </c>
      <c r="R57" s="98">
        <v>0</v>
      </c>
      <c r="S57" s="98">
        <v>0</v>
      </c>
      <c r="T57" s="98">
        <v>314.44520207779146</v>
      </c>
      <c r="U57" s="98">
        <v>305.11554459289886</v>
      </c>
      <c r="V57" s="98">
        <v>296.33522758085184</v>
      </c>
      <c r="W57" s="98">
        <v>286.15168644361154</v>
      </c>
      <c r="DA57" s="63" t="s">
        <v>4143</v>
      </c>
    </row>
    <row r="58" spans="1:105" ht="12" customHeight="1" x14ac:dyDescent="0.25">
      <c r="A58" s="121" t="s">
        <v>54</v>
      </c>
      <c r="B58" s="122"/>
      <c r="C58" s="122">
        <v>122.7138138750922</v>
      </c>
      <c r="D58" s="122">
        <v>0</v>
      </c>
      <c r="E58" s="122">
        <v>0</v>
      </c>
      <c r="F58" s="122">
        <v>0</v>
      </c>
      <c r="G58" s="122">
        <v>142.31075550478414</v>
      </c>
      <c r="H58" s="122">
        <v>146.56987594999489</v>
      </c>
      <c r="I58" s="122">
        <v>145.89290964558526</v>
      </c>
      <c r="J58" s="122">
        <v>139.3712259479361</v>
      </c>
      <c r="K58" s="122">
        <v>153.78063494121622</v>
      </c>
      <c r="L58" s="122">
        <v>165.63910845931497</v>
      </c>
      <c r="M58" s="122">
        <v>166.737559576173</v>
      </c>
      <c r="N58" s="122">
        <v>170.91122586284078</v>
      </c>
      <c r="O58" s="122">
        <v>188.03345271236785</v>
      </c>
      <c r="P58" s="122">
        <v>187.65502408126446</v>
      </c>
      <c r="Q58" s="122">
        <v>203.49145212097574</v>
      </c>
      <c r="R58" s="122">
        <v>0</v>
      </c>
      <c r="S58" s="122">
        <v>0</v>
      </c>
      <c r="T58" s="122">
        <v>232.8316327322068</v>
      </c>
      <c r="U58" s="122">
        <v>233.41172520524523</v>
      </c>
      <c r="V58" s="122">
        <v>235.48801362711419</v>
      </c>
      <c r="W58" s="122">
        <v>236.67521474941211</v>
      </c>
      <c r="DA58" s="130" t="s">
        <v>4144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4145</v>
      </c>
    </row>
    <row r="60" spans="1:105" ht="12" customHeight="1" x14ac:dyDescent="0.25">
      <c r="A60" s="109" t="s">
        <v>120</v>
      </c>
      <c r="B60" s="33"/>
      <c r="C60" s="33">
        <v>122.7138138750922</v>
      </c>
      <c r="D60" s="33">
        <v>0</v>
      </c>
      <c r="E60" s="33">
        <v>0</v>
      </c>
      <c r="F60" s="33">
        <v>0</v>
      </c>
      <c r="G60" s="33">
        <v>142.31075550478414</v>
      </c>
      <c r="H60" s="33">
        <v>146.56987594999489</v>
      </c>
      <c r="I60" s="33">
        <v>145.89290964558526</v>
      </c>
      <c r="J60" s="33">
        <v>139.3712259479361</v>
      </c>
      <c r="K60" s="33">
        <v>153.78063494121622</v>
      </c>
      <c r="L60" s="33">
        <v>165.63910845931497</v>
      </c>
      <c r="M60" s="33">
        <v>166.737559576173</v>
      </c>
      <c r="N60" s="33">
        <v>170.91122586284078</v>
      </c>
      <c r="O60" s="33">
        <v>188.03345271236785</v>
      </c>
      <c r="P60" s="33">
        <v>187.65502408126446</v>
      </c>
      <c r="Q60" s="33">
        <v>203.49145212097574</v>
      </c>
      <c r="R60" s="33">
        <v>0</v>
      </c>
      <c r="S60" s="33">
        <v>0</v>
      </c>
      <c r="T60" s="33">
        <v>232.8316327322068</v>
      </c>
      <c r="U60" s="33">
        <v>233.41172520524523</v>
      </c>
      <c r="V60" s="33">
        <v>235.48801362711419</v>
      </c>
      <c r="W60" s="33">
        <v>236.67521474941211</v>
      </c>
      <c r="DA60" s="60" t="s">
        <v>4146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13293.789749729773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9896.7438676575784</v>
      </c>
      <c r="I62" s="117">
        <f t="shared" si="21"/>
        <v>8225.5957691028088</v>
      </c>
      <c r="J62" s="117">
        <f t="shared" si="21"/>
        <v>13064.948016181408</v>
      </c>
      <c r="K62" s="117">
        <f t="shared" si="21"/>
        <v>14591.129136465077</v>
      </c>
      <c r="L62" s="117">
        <f t="shared" si="21"/>
        <v>15761.228028437657</v>
      </c>
      <c r="M62" s="117">
        <f t="shared" si="21"/>
        <v>0</v>
      </c>
      <c r="N62" s="117">
        <f t="shared" si="21"/>
        <v>0</v>
      </c>
      <c r="O62" s="117">
        <f t="shared" si="21"/>
        <v>11770.506830920365</v>
      </c>
      <c r="P62" s="117">
        <f t="shared" si="21"/>
        <v>11155.273554795471</v>
      </c>
      <c r="Q62" s="117">
        <f t="shared" si="21"/>
        <v>11043.783624123267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5581.5776973432176</v>
      </c>
      <c r="W62" s="117">
        <f t="shared" ref="W62" si="23">W63+W66+W68+W77</f>
        <v>0</v>
      </c>
      <c r="DA62" s="129" t="s">
        <v>4147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12323.225889610869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9059.1369300614788</v>
      </c>
      <c r="I63" s="122">
        <f t="shared" si="24"/>
        <v>7559.1598433351073</v>
      </c>
      <c r="J63" s="122">
        <f t="shared" si="24"/>
        <v>12081.629774169149</v>
      </c>
      <c r="K63" s="122">
        <f t="shared" si="24"/>
        <v>13456.221766221102</v>
      </c>
      <c r="L63" s="122">
        <f t="shared" si="24"/>
        <v>14720.864081990765</v>
      </c>
      <c r="M63" s="122">
        <f t="shared" si="24"/>
        <v>0</v>
      </c>
      <c r="N63" s="122">
        <f t="shared" si="24"/>
        <v>0</v>
      </c>
      <c r="O63" s="122">
        <f t="shared" si="24"/>
        <v>10744.280671615717</v>
      </c>
      <c r="P63" s="122">
        <f t="shared" si="24"/>
        <v>10088.235141448868</v>
      </c>
      <c r="Q63" s="122">
        <f t="shared" si="24"/>
        <v>9892.9011338230466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4702.8094281034846</v>
      </c>
      <c r="W63" s="122">
        <f t="shared" ref="W63" si="26">SUM(W64:W65)</f>
        <v>0</v>
      </c>
      <c r="DA63" s="130" t="s">
        <v>4148</v>
      </c>
    </row>
    <row r="64" spans="1:105" ht="12" customHeight="1" x14ac:dyDescent="0.25">
      <c r="A64" s="97" t="s">
        <v>217</v>
      </c>
      <c r="B64" s="98"/>
      <c r="C64" s="98">
        <v>12039.497746392288</v>
      </c>
      <c r="D64" s="98">
        <v>0</v>
      </c>
      <c r="E64" s="98">
        <v>0</v>
      </c>
      <c r="F64" s="98">
        <v>0</v>
      </c>
      <c r="G64" s="98">
        <v>0</v>
      </c>
      <c r="H64" s="98">
        <v>8873.814988564749</v>
      </c>
      <c r="I64" s="98">
        <v>7407.8621989887433</v>
      </c>
      <c r="J64" s="98">
        <v>11843.381869393115</v>
      </c>
      <c r="K64" s="98">
        <v>13195.923014867723</v>
      </c>
      <c r="L64" s="98">
        <v>14437.904930357874</v>
      </c>
      <c r="M64" s="98">
        <v>0</v>
      </c>
      <c r="N64" s="98">
        <v>0</v>
      </c>
      <c r="O64" s="98">
        <v>10549.559473141673</v>
      </c>
      <c r="P64" s="98">
        <v>9908.1802684672548</v>
      </c>
      <c r="Q64" s="98">
        <v>9717.4551118643594</v>
      </c>
      <c r="R64" s="98">
        <v>0</v>
      </c>
      <c r="S64" s="98">
        <v>0</v>
      </c>
      <c r="T64" s="98">
        <v>0</v>
      </c>
      <c r="U64" s="98">
        <v>0</v>
      </c>
      <c r="V64" s="98">
        <v>4622.1116404439526</v>
      </c>
      <c r="W64" s="98">
        <v>0</v>
      </c>
      <c r="DA64" s="63" t="s">
        <v>4149</v>
      </c>
    </row>
    <row r="65" spans="1:105" ht="12" customHeight="1" x14ac:dyDescent="0.25">
      <c r="A65" s="97" t="s">
        <v>53</v>
      </c>
      <c r="B65" s="98"/>
      <c r="C65" s="98">
        <v>283.72814321858044</v>
      </c>
      <c r="D65" s="98">
        <v>0</v>
      </c>
      <c r="E65" s="98">
        <v>0</v>
      </c>
      <c r="F65" s="98">
        <v>0</v>
      </c>
      <c r="G65" s="98">
        <v>0</v>
      </c>
      <c r="H65" s="98">
        <v>185.32194149673015</v>
      </c>
      <c r="I65" s="98">
        <v>151.29764434636374</v>
      </c>
      <c r="J65" s="98">
        <v>238.24790477603315</v>
      </c>
      <c r="K65" s="98">
        <v>260.29875135337869</v>
      </c>
      <c r="L65" s="98">
        <v>282.95915163289027</v>
      </c>
      <c r="M65" s="98">
        <v>0</v>
      </c>
      <c r="N65" s="98">
        <v>0</v>
      </c>
      <c r="O65" s="98">
        <v>194.72119847404406</v>
      </c>
      <c r="P65" s="98">
        <v>180.05487298161341</v>
      </c>
      <c r="Q65" s="98">
        <v>175.44602195868717</v>
      </c>
      <c r="R65" s="98">
        <v>0</v>
      </c>
      <c r="S65" s="98">
        <v>0</v>
      </c>
      <c r="T65" s="98">
        <v>0</v>
      </c>
      <c r="U65" s="98">
        <v>0</v>
      </c>
      <c r="V65" s="98">
        <v>80.697787659532182</v>
      </c>
      <c r="W65" s="98">
        <v>0</v>
      </c>
      <c r="DA65" s="63" t="s">
        <v>4150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0.75236465660016416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2.8631709868424839</v>
      </c>
      <c r="I66" s="122">
        <f t="shared" si="27"/>
        <v>3.0038054439134854</v>
      </c>
      <c r="J66" s="122">
        <f t="shared" si="27"/>
        <v>0.79956317396683607</v>
      </c>
      <c r="K66" s="122">
        <f t="shared" si="27"/>
        <v>2.1923893003195842</v>
      </c>
      <c r="L66" s="122">
        <f t="shared" si="27"/>
        <v>5.52808106803601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7.2243976111092394</v>
      </c>
      <c r="Q66" s="122">
        <f t="shared" si="27"/>
        <v>3.2279509919370701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4151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0.75236465660016416</v>
      </c>
      <c r="D67" s="98">
        <f>IF(RES_hhdet_in_tes!D67=0,0,RES_hhdet_in_tes!D67*1000*11630/RES_hhdet_in_new!D64)</f>
        <v>0</v>
      </c>
      <c r="E67" s="98">
        <f>IF(RES_hhdet_in_tes!E67=0,0,RES_hhdet_in_tes!E67*1000*11630/RES_hhdet_in_new!E64)</f>
        <v>0</v>
      </c>
      <c r="F67" s="98">
        <f>IF(RES_hhdet_in_tes!F67=0,0,RES_hhdet_in_tes!F67*1000*11630/RES_hhdet_in_new!F64)</f>
        <v>0</v>
      </c>
      <c r="G67" s="98">
        <f>IF(RES_hhdet_in_tes!G67=0,0,RES_hhdet_in_tes!G67*1000*11630/RES_hhdet_in_new!G64)</f>
        <v>0</v>
      </c>
      <c r="H67" s="98">
        <f>IF(RES_hhdet_in_tes!H67=0,0,RES_hhdet_in_tes!H67*1000*11630/RES_hhdet_in_new!H64)</f>
        <v>2.8631709868424839</v>
      </c>
      <c r="I67" s="98">
        <f>IF(RES_hhdet_in_tes!I67=0,0,RES_hhdet_in_tes!I67*1000*11630/RES_hhdet_in_new!I64)</f>
        <v>3.0038054439134854</v>
      </c>
      <c r="J67" s="98">
        <f>IF(RES_hhdet_in_tes!J67=0,0,RES_hhdet_in_tes!J67*1000*11630/RES_hhdet_in_new!J64)</f>
        <v>0.79956317396683607</v>
      </c>
      <c r="K67" s="98">
        <f>IF(RES_hhdet_in_tes!K67=0,0,RES_hhdet_in_tes!K67*1000*11630/RES_hhdet_in_new!K64)</f>
        <v>2.1923893003195842</v>
      </c>
      <c r="L67" s="98">
        <f>IF(RES_hhdet_in_tes!L67=0,0,RES_hhdet_in_tes!L67*1000*11630/RES_hhdet_in_new!L64)</f>
        <v>5.52808106803601</v>
      </c>
      <c r="M67" s="98">
        <f>IF(RES_hhdet_in_tes!M67=0,0,RES_hhdet_in_tes!M67*1000*11630/RES_hhdet_in_new!M64)</f>
        <v>0</v>
      </c>
      <c r="N67" s="98">
        <f>IF(RES_hhdet_in_tes!N67=0,0,RES_hhdet_in_tes!N67*1000*11630/RES_hhdet_in_new!N64)</f>
        <v>0</v>
      </c>
      <c r="O67" s="98">
        <f>IF(RES_hhdet_in_tes!O67=0,0,RES_hhdet_in_tes!O67*1000*11630/RES_hhdet_in_new!O64)</f>
        <v>0</v>
      </c>
      <c r="P67" s="98">
        <f>IF(RES_hhdet_in_tes!P67=0,0,RES_hhdet_in_tes!P67*1000*11630/RES_hhdet_in_new!P64)</f>
        <v>7.2243976111092394</v>
      </c>
      <c r="Q67" s="98">
        <f>IF(RES_hhdet_in_tes!Q67=0,0,RES_hhdet_in_tes!Q67*1000*11630/RES_hhdet_in_new!Q64)</f>
        <v>3.2279509919370701</v>
      </c>
      <c r="R67" s="98">
        <f>IF(RES_hhdet_in_tes!R67=0,0,RES_hhdet_in_tes!R67*1000*11630/RES_hhdet_in_new!R64)</f>
        <v>0</v>
      </c>
      <c r="S67" s="98">
        <f>IF(RES_hhdet_in_tes!S67=0,0,RES_hhdet_in_tes!S67*1000*11630/RES_hhdet_in_new!S64)</f>
        <v>0</v>
      </c>
      <c r="T67" s="98">
        <f>IF(RES_hhdet_in_tes!T67=0,0,RES_hhdet_in_tes!T67*1000*11630/RES_hhdet_in_new!T64)</f>
        <v>0</v>
      </c>
      <c r="U67" s="98">
        <f>IF(RES_hhdet_in_tes!U67=0,0,RES_hhdet_in_tes!U67*1000*11630/RES_hhdet_in_new!U64)</f>
        <v>0</v>
      </c>
      <c r="V67" s="98">
        <f>IF(RES_hhdet_in_tes!V67=0,0,RES_hhdet_in_tes!V67*1000*11630/RES_hhdet_in_new!V64)</f>
        <v>0</v>
      </c>
      <c r="W67" s="98">
        <f>IF(RES_hhdet_in_tes!W67=0,0,RES_hhdet_in_tes!W67*1000*11630/RES_hhdet_in_new!W64)</f>
        <v>0</v>
      </c>
      <c r="DA67" s="63" t="s">
        <v>4152</v>
      </c>
    </row>
    <row r="68" spans="1:105" ht="12" customHeight="1" x14ac:dyDescent="0.25">
      <c r="A68" s="121" t="s">
        <v>55</v>
      </c>
      <c r="B68" s="122"/>
      <c r="C68" s="122">
        <v>835.3372616364926</v>
      </c>
      <c r="D68" s="122">
        <v>0</v>
      </c>
      <c r="E68" s="122">
        <v>0</v>
      </c>
      <c r="F68" s="122">
        <v>0</v>
      </c>
      <c r="G68" s="122">
        <v>0</v>
      </c>
      <c r="H68" s="122">
        <v>702.19252932817949</v>
      </c>
      <c r="I68" s="122">
        <v>558.51260487712398</v>
      </c>
      <c r="J68" s="122">
        <v>827.97042786946747</v>
      </c>
      <c r="K68" s="122">
        <v>947.46106899720246</v>
      </c>
      <c r="L68" s="122">
        <v>853.12998306954296</v>
      </c>
      <c r="M68" s="122">
        <v>0</v>
      </c>
      <c r="N68" s="122">
        <v>0</v>
      </c>
      <c r="O68" s="122">
        <v>840.08909263882606</v>
      </c>
      <c r="P68" s="122">
        <v>870.08803050617269</v>
      </c>
      <c r="Q68" s="122">
        <v>937.97844145630052</v>
      </c>
      <c r="R68" s="122">
        <v>0</v>
      </c>
      <c r="S68" s="122">
        <v>0</v>
      </c>
      <c r="T68" s="122">
        <v>0</v>
      </c>
      <c r="U68" s="122">
        <v>0</v>
      </c>
      <c r="V68" s="122">
        <v>643.28025561261916</v>
      </c>
      <c r="W68" s="122">
        <v>0</v>
      </c>
      <c r="DA68" s="130" t="s">
        <v>4153</v>
      </c>
    </row>
    <row r="69" spans="1:105" ht="12" customHeight="1" x14ac:dyDescent="0.25">
      <c r="A69" s="97" t="s">
        <v>134</v>
      </c>
      <c r="B69" s="98"/>
      <c r="C69" s="98">
        <v>850.1426241906812</v>
      </c>
      <c r="D69" s="98">
        <v>0</v>
      </c>
      <c r="E69" s="98">
        <v>0</v>
      </c>
      <c r="F69" s="98">
        <v>0</v>
      </c>
      <c r="G69" s="98">
        <v>0</v>
      </c>
      <c r="H69" s="98">
        <v>641.40400545721286</v>
      </c>
      <c r="I69" s="98">
        <v>548.16205609129997</v>
      </c>
      <c r="J69" s="98">
        <v>831.16846753884977</v>
      </c>
      <c r="K69" s="98">
        <v>953.81973895181011</v>
      </c>
      <c r="L69" s="98">
        <v>853.36340424529601</v>
      </c>
      <c r="M69" s="98">
        <v>0</v>
      </c>
      <c r="N69" s="98">
        <v>0</v>
      </c>
      <c r="O69" s="98">
        <v>816.59649180557835</v>
      </c>
      <c r="P69" s="98">
        <v>873.70382952563864</v>
      </c>
      <c r="Q69" s="98">
        <v>962.7132745098221</v>
      </c>
      <c r="R69" s="98">
        <v>0</v>
      </c>
      <c r="S69" s="98">
        <v>0</v>
      </c>
      <c r="T69" s="98">
        <v>0</v>
      </c>
      <c r="U69" s="98">
        <v>0</v>
      </c>
      <c r="V69" s="98">
        <v>643.28025561261916</v>
      </c>
      <c r="W69" s="98">
        <v>0</v>
      </c>
      <c r="DA69" s="63" t="s">
        <v>4154</v>
      </c>
    </row>
    <row r="70" spans="1:105" ht="12" customHeight="1" x14ac:dyDescent="0.25">
      <c r="A70" s="97" t="s">
        <v>133</v>
      </c>
      <c r="B70" s="98"/>
      <c r="C70" s="98">
        <v>850.16900434765012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548.15011094233193</v>
      </c>
      <c r="J70" s="98">
        <v>831.92564110367152</v>
      </c>
      <c r="K70" s="98">
        <v>954.5113342370197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4155</v>
      </c>
    </row>
    <row r="71" spans="1:105" ht="12" customHeight="1" x14ac:dyDescent="0.25">
      <c r="A71" s="100" t="s">
        <v>217</v>
      </c>
      <c r="B71" s="101"/>
      <c r="C71" s="101">
        <v>594.30968936800843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337.64464383555588</v>
      </c>
      <c r="J71" s="101">
        <v>508.10269671483047</v>
      </c>
      <c r="K71" s="101">
        <v>587.45280757167961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4156</v>
      </c>
    </row>
    <row r="72" spans="1:105" ht="12" customHeight="1" x14ac:dyDescent="0.25">
      <c r="A72" s="103" t="s">
        <v>52</v>
      </c>
      <c r="B72" s="104"/>
      <c r="C72" s="104">
        <v>255.85931497964148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210.50546710677608</v>
      </c>
      <c r="J72" s="104">
        <v>323.82294438884088</v>
      </c>
      <c r="K72" s="104">
        <v>367.05852666534008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4157</v>
      </c>
    </row>
    <row r="73" spans="1:105" ht="12" customHeight="1" x14ac:dyDescent="0.25">
      <c r="A73" s="106" t="s">
        <v>122</v>
      </c>
      <c r="B73" s="101"/>
      <c r="C73" s="101">
        <v>745.77572287492978</v>
      </c>
      <c r="D73" s="101">
        <v>0</v>
      </c>
      <c r="E73" s="101">
        <v>0</v>
      </c>
      <c r="F73" s="101">
        <v>0</v>
      </c>
      <c r="G73" s="101">
        <v>0</v>
      </c>
      <c r="H73" s="101">
        <v>800.8922311420846</v>
      </c>
      <c r="I73" s="101">
        <v>793.16279826040659</v>
      </c>
      <c r="J73" s="101">
        <v>735.26456238257538</v>
      </c>
      <c r="K73" s="101">
        <v>773.18964363705686</v>
      </c>
      <c r="L73" s="101">
        <v>770.03204450141993</v>
      </c>
      <c r="M73" s="101">
        <v>0</v>
      </c>
      <c r="N73" s="101">
        <v>0</v>
      </c>
      <c r="O73" s="101">
        <v>860.25302718402941</v>
      </c>
      <c r="P73" s="101">
        <v>860.82248926416958</v>
      </c>
      <c r="Q73" s="101">
        <v>930.2269418193772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4158</v>
      </c>
    </row>
    <row r="74" spans="1:105" ht="12" customHeight="1" x14ac:dyDescent="0.25">
      <c r="A74" s="107" t="s">
        <v>121</v>
      </c>
      <c r="B74" s="104"/>
      <c r="C74" s="104">
        <v>745.77504645641591</v>
      </c>
      <c r="D74" s="104">
        <v>0</v>
      </c>
      <c r="E74" s="104">
        <v>0</v>
      </c>
      <c r="F74" s="104">
        <v>0</v>
      </c>
      <c r="G74" s="104">
        <v>0</v>
      </c>
      <c r="H74" s="104">
        <v>800.8917147243626</v>
      </c>
      <c r="I74" s="104">
        <v>793.43245534483492</v>
      </c>
      <c r="J74" s="104">
        <v>735.56636068811804</v>
      </c>
      <c r="K74" s="104">
        <v>773.3024529948101</v>
      </c>
      <c r="L74" s="104">
        <v>0</v>
      </c>
      <c r="M74" s="104">
        <v>0</v>
      </c>
      <c r="N74" s="104">
        <v>0</v>
      </c>
      <c r="O74" s="104">
        <v>860.06109036709404</v>
      </c>
      <c r="P74" s="104">
        <v>860.81553143052747</v>
      </c>
      <c r="Q74" s="104">
        <v>930.58942987536977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4159</v>
      </c>
    </row>
    <row r="75" spans="1:105" ht="12" customHeight="1" x14ac:dyDescent="0.25">
      <c r="A75" s="108" t="s">
        <v>53</v>
      </c>
      <c r="B75" s="98"/>
      <c r="C75" s="98">
        <v>521.272554132398</v>
      </c>
      <c r="D75" s="98">
        <v>0</v>
      </c>
      <c r="E75" s="98">
        <v>0</v>
      </c>
      <c r="F75" s="98">
        <v>0</v>
      </c>
      <c r="G75" s="98">
        <v>0</v>
      </c>
      <c r="H75" s="98">
        <v>500.0957482836385</v>
      </c>
      <c r="I75" s="98">
        <v>488.99982948159493</v>
      </c>
      <c r="J75" s="98">
        <v>449.01437618671577</v>
      </c>
      <c r="K75" s="98">
        <v>475.49561333257947</v>
      </c>
      <c r="L75" s="98">
        <v>0</v>
      </c>
      <c r="M75" s="98">
        <v>0</v>
      </c>
      <c r="N75" s="98">
        <v>0</v>
      </c>
      <c r="O75" s="98">
        <v>529.72649271971329</v>
      </c>
      <c r="P75" s="98">
        <v>531.99398605269459</v>
      </c>
      <c r="Q75" s="98">
        <v>600.25812626709001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4160</v>
      </c>
    </row>
    <row r="76" spans="1:105" ht="12" customHeight="1" x14ac:dyDescent="0.25">
      <c r="A76" s="108" t="s">
        <v>52</v>
      </c>
      <c r="B76" s="98"/>
      <c r="C76" s="98">
        <v>224.50249232401794</v>
      </c>
      <c r="D76" s="98">
        <v>0</v>
      </c>
      <c r="E76" s="98">
        <v>0</v>
      </c>
      <c r="F76" s="98">
        <v>0</v>
      </c>
      <c r="G76" s="98">
        <v>0</v>
      </c>
      <c r="H76" s="98">
        <v>300.7959664407241</v>
      </c>
      <c r="I76" s="98">
        <v>304.43262586323993</v>
      </c>
      <c r="J76" s="98">
        <v>286.55198450140222</v>
      </c>
      <c r="K76" s="98">
        <v>297.80683966223057</v>
      </c>
      <c r="L76" s="98">
        <v>0</v>
      </c>
      <c r="M76" s="98">
        <v>0</v>
      </c>
      <c r="N76" s="98">
        <v>0</v>
      </c>
      <c r="O76" s="98">
        <v>330.33459764738075</v>
      </c>
      <c r="P76" s="98">
        <v>328.82154537783282</v>
      </c>
      <c r="Q76" s="98">
        <v>330.33130360827988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4161</v>
      </c>
    </row>
    <row r="77" spans="1:105" ht="12" customHeight="1" x14ac:dyDescent="0.25">
      <c r="A77" s="121" t="s">
        <v>54</v>
      </c>
      <c r="B77" s="122"/>
      <c r="C77" s="122">
        <v>134.47423382581033</v>
      </c>
      <c r="D77" s="122">
        <v>0</v>
      </c>
      <c r="E77" s="122">
        <v>0</v>
      </c>
      <c r="F77" s="122">
        <v>0</v>
      </c>
      <c r="G77" s="122">
        <v>0</v>
      </c>
      <c r="H77" s="122">
        <v>132.55123728107756</v>
      </c>
      <c r="I77" s="122">
        <v>104.91951544666394</v>
      </c>
      <c r="J77" s="122">
        <v>154.54825096882453</v>
      </c>
      <c r="K77" s="122">
        <v>185.25391194645169</v>
      </c>
      <c r="L77" s="122">
        <v>181.70588230931449</v>
      </c>
      <c r="M77" s="122">
        <v>0</v>
      </c>
      <c r="N77" s="122">
        <v>0</v>
      </c>
      <c r="O77" s="122">
        <v>186.13706666582192</v>
      </c>
      <c r="P77" s="122">
        <v>189.72598522932168</v>
      </c>
      <c r="Q77" s="122">
        <v>209.67609785198326</v>
      </c>
      <c r="R77" s="122">
        <v>0</v>
      </c>
      <c r="S77" s="122">
        <v>0</v>
      </c>
      <c r="T77" s="122">
        <v>0</v>
      </c>
      <c r="U77" s="122">
        <v>0</v>
      </c>
      <c r="V77" s="122">
        <v>235.4880136271141</v>
      </c>
      <c r="W77" s="122">
        <v>0</v>
      </c>
      <c r="DA77" s="130" t="s">
        <v>4162</v>
      </c>
    </row>
    <row r="78" spans="1:105" ht="12" customHeight="1" x14ac:dyDescent="0.25">
      <c r="A78" s="97" t="s">
        <v>192</v>
      </c>
      <c r="B78" s="98"/>
      <c r="C78" s="98">
        <v>138.71691697258836</v>
      </c>
      <c r="D78" s="98">
        <v>0</v>
      </c>
      <c r="E78" s="98">
        <v>0</v>
      </c>
      <c r="F78" s="98">
        <v>0</v>
      </c>
      <c r="G78" s="98">
        <v>0</v>
      </c>
      <c r="H78" s="98">
        <v>119.20549326826824</v>
      </c>
      <c r="I78" s="98">
        <v>101.41347288702789</v>
      </c>
      <c r="J78" s="98">
        <v>155.89366326340584</v>
      </c>
      <c r="K78" s="98">
        <v>188.0139167738258</v>
      </c>
      <c r="L78" s="98">
        <v>184.56926774792831</v>
      </c>
      <c r="M78" s="98">
        <v>0</v>
      </c>
      <c r="N78" s="98">
        <v>0</v>
      </c>
      <c r="O78" s="98">
        <v>178.78857073545672</v>
      </c>
      <c r="P78" s="98">
        <v>189.90922553123659</v>
      </c>
      <c r="Q78" s="98">
        <v>210.16511635164434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4163</v>
      </c>
    </row>
    <row r="79" spans="1:105" ht="12" customHeight="1" x14ac:dyDescent="0.25">
      <c r="A79" s="109" t="s">
        <v>120</v>
      </c>
      <c r="B79" s="33"/>
      <c r="C79" s="33">
        <v>122.71381387509221</v>
      </c>
      <c r="D79" s="33">
        <v>0</v>
      </c>
      <c r="E79" s="33">
        <v>0</v>
      </c>
      <c r="F79" s="33">
        <v>0</v>
      </c>
      <c r="G79" s="33">
        <v>0</v>
      </c>
      <c r="H79" s="33">
        <v>146.56987594999489</v>
      </c>
      <c r="I79" s="33">
        <v>145.89290964558526</v>
      </c>
      <c r="J79" s="33">
        <v>139.37122594793607</v>
      </c>
      <c r="K79" s="33">
        <v>153.78063494121622</v>
      </c>
      <c r="L79" s="33">
        <v>165.63910845931497</v>
      </c>
      <c r="M79" s="33">
        <v>0</v>
      </c>
      <c r="N79" s="33">
        <v>0</v>
      </c>
      <c r="O79" s="33">
        <v>188.03345271236782</v>
      </c>
      <c r="P79" s="33">
        <v>187.65502408126449</v>
      </c>
      <c r="Q79" s="33">
        <v>203.49145212097577</v>
      </c>
      <c r="R79" s="33">
        <v>0</v>
      </c>
      <c r="S79" s="33">
        <v>0</v>
      </c>
      <c r="T79" s="33">
        <v>0</v>
      </c>
      <c r="U79" s="33">
        <v>0</v>
      </c>
      <c r="V79" s="33">
        <v>235.4880136271141</v>
      </c>
      <c r="W79" s="33">
        <v>0</v>
      </c>
      <c r="DA79" s="60" t="s">
        <v>4164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11250.210540794789</v>
      </c>
      <c r="D81" s="117">
        <f t="shared" si="28"/>
        <v>11532.305773279102</v>
      </c>
      <c r="E81" s="117">
        <f t="shared" si="28"/>
        <v>11799.779043893459</v>
      </c>
      <c r="F81" s="117">
        <f t="shared" si="28"/>
        <v>11610.634599258736</v>
      </c>
      <c r="G81" s="117">
        <f t="shared" si="28"/>
        <v>12549.419382728584</v>
      </c>
      <c r="H81" s="117">
        <f t="shared" si="28"/>
        <v>11816.055171796872</v>
      </c>
      <c r="I81" s="117">
        <f t="shared" si="28"/>
        <v>11763.621241912924</v>
      </c>
      <c r="J81" s="117">
        <f t="shared" si="28"/>
        <v>12130.905253931433</v>
      </c>
      <c r="K81" s="117">
        <f t="shared" si="28"/>
        <v>11372.760472089571</v>
      </c>
      <c r="L81" s="117">
        <f t="shared" si="28"/>
        <v>10053.188587732528</v>
      </c>
      <c r="M81" s="117">
        <f t="shared" si="28"/>
        <v>15192.777379679139</v>
      </c>
      <c r="N81" s="117">
        <f t="shared" si="28"/>
        <v>14385.156432934724</v>
      </c>
      <c r="O81" s="117">
        <f t="shared" si="28"/>
        <v>11793.525630485537</v>
      </c>
      <c r="P81" s="117">
        <f t="shared" si="28"/>
        <v>0</v>
      </c>
      <c r="Q81" s="117">
        <f t="shared" si="28"/>
        <v>10837.267617107233</v>
      </c>
      <c r="R81" s="117">
        <f t="shared" ref="R81:V81" si="29">R82+R85+R87+R100</f>
        <v>10601.246558387165</v>
      </c>
      <c r="S81" s="117">
        <f t="shared" si="29"/>
        <v>10448.763454025991</v>
      </c>
      <c r="T81" s="117">
        <f t="shared" si="29"/>
        <v>8942.0116389868217</v>
      </c>
      <c r="U81" s="117">
        <f t="shared" si="29"/>
        <v>8369.0205352559879</v>
      </c>
      <c r="V81" s="117">
        <f t="shared" si="29"/>
        <v>8765.3692879376467</v>
      </c>
      <c r="W81" s="117">
        <f t="shared" ref="W81" si="30">W82+W85+W87+W100</f>
        <v>8288.0058480928001</v>
      </c>
      <c r="DA81" s="129" t="s">
        <v>4165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10406.351042639337</v>
      </c>
      <c r="D82" s="122">
        <f t="shared" si="31"/>
        <v>10665.635132945727</v>
      </c>
      <c r="E82" s="122">
        <f t="shared" si="31"/>
        <v>10922.382613890217</v>
      </c>
      <c r="F82" s="122">
        <f t="shared" si="31"/>
        <v>10714.947546371688</v>
      </c>
      <c r="G82" s="122">
        <f t="shared" si="31"/>
        <v>11612.351566896545</v>
      </c>
      <c r="H82" s="122">
        <f t="shared" si="31"/>
        <v>10901.029062898468</v>
      </c>
      <c r="I82" s="122">
        <f t="shared" si="31"/>
        <v>10832.062018341052</v>
      </c>
      <c r="J82" s="122">
        <f t="shared" si="31"/>
        <v>11214.743126494297</v>
      </c>
      <c r="K82" s="122">
        <f t="shared" si="31"/>
        <v>10467.958879254036</v>
      </c>
      <c r="L82" s="122">
        <f t="shared" si="31"/>
        <v>9330.8457402213771</v>
      </c>
      <c r="M82" s="122">
        <f t="shared" si="31"/>
        <v>14072.928949949866</v>
      </c>
      <c r="N82" s="122">
        <f t="shared" si="31"/>
        <v>13331.898174713593</v>
      </c>
      <c r="O82" s="122">
        <f t="shared" si="31"/>
        <v>10779.395708799228</v>
      </c>
      <c r="P82" s="122">
        <f t="shared" si="31"/>
        <v>0</v>
      </c>
      <c r="Q82" s="122">
        <f t="shared" si="31"/>
        <v>9687.1300904624186</v>
      </c>
      <c r="R82" s="122">
        <f t="shared" ref="R82:V82" si="32">SUM(R83:R84)</f>
        <v>9400.6776079641277</v>
      </c>
      <c r="S82" s="122">
        <f t="shared" si="32"/>
        <v>9265.9125698270618</v>
      </c>
      <c r="T82" s="122">
        <f t="shared" si="32"/>
        <v>7776.3302922571675</v>
      </c>
      <c r="U82" s="122">
        <f t="shared" si="32"/>
        <v>7198.1437165103298</v>
      </c>
      <c r="V82" s="122">
        <f t="shared" si="32"/>
        <v>7537.6993870222241</v>
      </c>
      <c r="W82" s="122">
        <f t="shared" ref="W82" si="33">SUM(W83:W84)</f>
        <v>7047.9492322948417</v>
      </c>
      <c r="DA82" s="130" t="s">
        <v>4166</v>
      </c>
    </row>
    <row r="83" spans="1:105" ht="12" customHeight="1" x14ac:dyDescent="0.25">
      <c r="A83" s="97" t="s">
        <v>204</v>
      </c>
      <c r="B83" s="98"/>
      <c r="C83" s="98">
        <v>10309.17084579674</v>
      </c>
      <c r="D83" s="98">
        <v>10568.707716846573</v>
      </c>
      <c r="E83" s="98">
        <v>10825.430282392999</v>
      </c>
      <c r="F83" s="98">
        <v>10622.806218082202</v>
      </c>
      <c r="G83" s="98">
        <v>11513.370761550461</v>
      </c>
      <c r="H83" s="98">
        <v>10810.720052324943</v>
      </c>
      <c r="I83" s="98">
        <v>10744.285810327436</v>
      </c>
      <c r="J83" s="98">
        <v>11125.222716476375</v>
      </c>
      <c r="K83" s="98">
        <v>10386.010370523136</v>
      </c>
      <c r="L83" s="98">
        <v>9258.267027552376</v>
      </c>
      <c r="M83" s="98">
        <v>13966.237557598619</v>
      </c>
      <c r="N83" s="98">
        <v>13231.671718835294</v>
      </c>
      <c r="O83" s="98">
        <v>10700.39360554288</v>
      </c>
      <c r="P83" s="98">
        <v>0</v>
      </c>
      <c r="Q83" s="98">
        <v>9617.6723023267041</v>
      </c>
      <c r="R83" s="98">
        <v>9333.4330938537569</v>
      </c>
      <c r="S83" s="98">
        <v>9200.0874857239269</v>
      </c>
      <c r="T83" s="98">
        <v>7721.4221447285927</v>
      </c>
      <c r="U83" s="98">
        <v>7147.4983968332344</v>
      </c>
      <c r="V83" s="98">
        <v>7485.4239596653351</v>
      </c>
      <c r="W83" s="98">
        <v>6998.9058807886686</v>
      </c>
      <c r="DA83" s="63" t="s">
        <v>4167</v>
      </c>
    </row>
    <row r="84" spans="1:105" ht="12" customHeight="1" x14ac:dyDescent="0.25">
      <c r="A84" s="97" t="s">
        <v>53</v>
      </c>
      <c r="B84" s="98"/>
      <c r="C84" s="98">
        <v>97.18019684259761</v>
      </c>
      <c r="D84" s="98">
        <v>96.927416099154115</v>
      </c>
      <c r="E84" s="98">
        <v>96.952331497217315</v>
      </c>
      <c r="F84" s="98">
        <v>92.141328289486907</v>
      </c>
      <c r="G84" s="98">
        <v>98.980805346084182</v>
      </c>
      <c r="H84" s="98">
        <v>90.309010573524702</v>
      </c>
      <c r="I84" s="98">
        <v>87.776208013616326</v>
      </c>
      <c r="J84" s="98">
        <v>89.520410017921492</v>
      </c>
      <c r="K84" s="98">
        <v>81.948508730899505</v>
      </c>
      <c r="L84" s="98">
        <v>72.578712669000666</v>
      </c>
      <c r="M84" s="98">
        <v>106.69139235124727</v>
      </c>
      <c r="N84" s="98">
        <v>100.22645587829949</v>
      </c>
      <c r="O84" s="98">
        <v>79.002103256348008</v>
      </c>
      <c r="P84" s="98">
        <v>0</v>
      </c>
      <c r="Q84" s="98">
        <v>69.457788135714139</v>
      </c>
      <c r="R84" s="98">
        <v>67.244514110370957</v>
      </c>
      <c r="S84" s="98">
        <v>65.825084103135609</v>
      </c>
      <c r="T84" s="98">
        <v>54.908147528574801</v>
      </c>
      <c r="U84" s="98">
        <v>50.645319677095685</v>
      </c>
      <c r="V84" s="98">
        <v>52.275427356889011</v>
      </c>
      <c r="W84" s="98">
        <v>49.043351506172741</v>
      </c>
      <c r="DA84" s="63" t="s">
        <v>4168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0.92546694579750477</v>
      </c>
      <c r="D85" s="122">
        <f t="shared" si="34"/>
        <v>0.93946733433119245</v>
      </c>
      <c r="E85" s="122">
        <f t="shared" si="34"/>
        <v>1.0134449838261101</v>
      </c>
      <c r="F85" s="122">
        <f t="shared" si="34"/>
        <v>1.4028330853505031</v>
      </c>
      <c r="G85" s="122">
        <f t="shared" si="34"/>
        <v>2.6727775998614258</v>
      </c>
      <c r="H85" s="122">
        <f t="shared" si="34"/>
        <v>3.4040049137390413</v>
      </c>
      <c r="I85" s="122">
        <f t="shared" si="34"/>
        <v>2.994750313157406</v>
      </c>
      <c r="J85" s="122">
        <f t="shared" si="34"/>
        <v>0.81614424150963294</v>
      </c>
      <c r="K85" s="122">
        <f t="shared" si="34"/>
        <v>2.2278522352466195</v>
      </c>
      <c r="L85" s="122">
        <f t="shared" si="34"/>
        <v>5.7972435045232347</v>
      </c>
      <c r="M85" s="122">
        <f t="shared" si="34"/>
        <v>4.0090225455060153</v>
      </c>
      <c r="N85" s="122">
        <f t="shared" si="34"/>
        <v>6.4866936291258037</v>
      </c>
      <c r="O85" s="122">
        <f t="shared" si="34"/>
        <v>3.6339302811363869</v>
      </c>
      <c r="P85" s="122">
        <f t="shared" si="34"/>
        <v>0</v>
      </c>
      <c r="Q85" s="122">
        <f t="shared" si="34"/>
        <v>3.4808714547847286</v>
      </c>
      <c r="R85" s="122">
        <f t="shared" si="34"/>
        <v>2.1940791888195776</v>
      </c>
      <c r="S85" s="122">
        <f t="shared" si="34"/>
        <v>5.2819293476991502</v>
      </c>
      <c r="T85" s="122">
        <f t="shared" si="34"/>
        <v>2.7924010089599163</v>
      </c>
      <c r="U85" s="122">
        <f t="shared" si="34"/>
        <v>4.480338751428822</v>
      </c>
      <c r="V85" s="122">
        <f t="shared" si="34"/>
        <v>9.0216816069550152</v>
      </c>
      <c r="W85" s="122">
        <f t="shared" si="34"/>
        <v>1.9483276503379581</v>
      </c>
      <c r="DA85" s="130" t="s">
        <v>4169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0.92546694579750477</v>
      </c>
      <c r="D86" s="98">
        <f>IF(RES_hhdet_in_tes!D86=0,0,RES_hhdet_in_tes!D86*1000*11630/RES_hhdet_in_new!D83)</f>
        <v>0.93946733433119245</v>
      </c>
      <c r="E86" s="98">
        <f>IF(RES_hhdet_in_tes!E86=0,0,RES_hhdet_in_tes!E86*1000*11630/RES_hhdet_in_new!E83)</f>
        <v>1.0134449838261101</v>
      </c>
      <c r="F86" s="98">
        <f>IF(RES_hhdet_in_tes!F86=0,0,RES_hhdet_in_tes!F86*1000*11630/RES_hhdet_in_new!F83)</f>
        <v>1.4028330853505031</v>
      </c>
      <c r="G86" s="98">
        <f>IF(RES_hhdet_in_tes!G86=0,0,RES_hhdet_in_tes!G86*1000*11630/RES_hhdet_in_new!G83)</f>
        <v>2.6727775998614258</v>
      </c>
      <c r="H86" s="98">
        <f>IF(RES_hhdet_in_tes!H86=0,0,RES_hhdet_in_tes!H86*1000*11630/RES_hhdet_in_new!H83)</f>
        <v>3.4040049137390413</v>
      </c>
      <c r="I86" s="98">
        <f>IF(RES_hhdet_in_tes!I86=0,0,RES_hhdet_in_tes!I86*1000*11630/RES_hhdet_in_new!I83)</f>
        <v>2.994750313157406</v>
      </c>
      <c r="J86" s="98">
        <f>IF(RES_hhdet_in_tes!J86=0,0,RES_hhdet_in_tes!J86*1000*11630/RES_hhdet_in_new!J83)</f>
        <v>0.81614424150963294</v>
      </c>
      <c r="K86" s="98">
        <f>IF(RES_hhdet_in_tes!K86=0,0,RES_hhdet_in_tes!K86*1000*11630/RES_hhdet_in_new!K83)</f>
        <v>2.2278522352466195</v>
      </c>
      <c r="L86" s="98">
        <f>IF(RES_hhdet_in_tes!L86=0,0,RES_hhdet_in_tes!L86*1000*11630/RES_hhdet_in_new!L83)</f>
        <v>5.7972435045232347</v>
      </c>
      <c r="M86" s="98">
        <f>IF(RES_hhdet_in_tes!M86=0,0,RES_hhdet_in_tes!M86*1000*11630/RES_hhdet_in_new!M83)</f>
        <v>4.0090225455060153</v>
      </c>
      <c r="N86" s="98">
        <f>IF(RES_hhdet_in_tes!N86=0,0,RES_hhdet_in_tes!N86*1000*11630/RES_hhdet_in_new!N83)</f>
        <v>6.4866936291258037</v>
      </c>
      <c r="O86" s="98">
        <f>IF(RES_hhdet_in_tes!O86=0,0,RES_hhdet_in_tes!O86*1000*11630/RES_hhdet_in_new!O83)</f>
        <v>3.6339302811363869</v>
      </c>
      <c r="P86" s="98">
        <f>IF(RES_hhdet_in_tes!P86=0,0,RES_hhdet_in_tes!P86*1000*11630/RES_hhdet_in_new!P83)</f>
        <v>0</v>
      </c>
      <c r="Q86" s="98">
        <f>IF(RES_hhdet_in_tes!Q86=0,0,RES_hhdet_in_tes!Q86*1000*11630/RES_hhdet_in_new!Q83)</f>
        <v>3.4808714547847286</v>
      </c>
      <c r="R86" s="98">
        <f>IF(RES_hhdet_in_tes!R86=0,0,RES_hhdet_in_tes!R86*1000*11630/RES_hhdet_in_new!R83)</f>
        <v>2.1940791888195776</v>
      </c>
      <c r="S86" s="98">
        <f>IF(RES_hhdet_in_tes!S86=0,0,RES_hhdet_in_tes!S86*1000*11630/RES_hhdet_in_new!S83)</f>
        <v>5.2819293476991502</v>
      </c>
      <c r="T86" s="98">
        <f>IF(RES_hhdet_in_tes!T86=0,0,RES_hhdet_in_tes!T86*1000*11630/RES_hhdet_in_new!T83)</f>
        <v>2.7924010089599163</v>
      </c>
      <c r="U86" s="98">
        <f>IF(RES_hhdet_in_tes!U86=0,0,RES_hhdet_in_tes!U86*1000*11630/RES_hhdet_in_new!U83)</f>
        <v>4.480338751428822</v>
      </c>
      <c r="V86" s="98">
        <f>IF(RES_hhdet_in_tes!V86=0,0,RES_hhdet_in_tes!V86*1000*11630/RES_hhdet_in_new!V83)</f>
        <v>9.0216816069550152</v>
      </c>
      <c r="W86" s="98">
        <f>IF(RES_hhdet_in_tes!W86=0,0,RES_hhdet_in_tes!W86*1000*11630/RES_hhdet_in_new!W83)</f>
        <v>1.9483276503379581</v>
      </c>
      <c r="DA86" s="63" t="s">
        <v>4170</v>
      </c>
    </row>
    <row r="87" spans="1:105" ht="12" customHeight="1" x14ac:dyDescent="0.25">
      <c r="A87" s="121" t="s">
        <v>55</v>
      </c>
      <c r="B87" s="122"/>
      <c r="C87" s="122">
        <v>720.22021733456313</v>
      </c>
      <c r="D87" s="122">
        <v>740.86671433173069</v>
      </c>
      <c r="E87" s="122">
        <v>746.64238168276415</v>
      </c>
      <c r="F87" s="122">
        <v>758.58421883717483</v>
      </c>
      <c r="G87" s="122">
        <v>792.08428272739275</v>
      </c>
      <c r="H87" s="122">
        <v>765.05222803467018</v>
      </c>
      <c r="I87" s="122">
        <v>782.6715636131305</v>
      </c>
      <c r="J87" s="122">
        <v>775.97475724769072</v>
      </c>
      <c r="K87" s="122">
        <v>748.79310565907213</v>
      </c>
      <c r="L87" s="122">
        <v>550.90649554731283</v>
      </c>
      <c r="M87" s="122">
        <v>949.10184760759341</v>
      </c>
      <c r="N87" s="122">
        <v>875.86033872916425</v>
      </c>
      <c r="O87" s="122">
        <v>822.46253869280486</v>
      </c>
      <c r="P87" s="122">
        <v>0</v>
      </c>
      <c r="Q87" s="122">
        <v>943.16520306905363</v>
      </c>
      <c r="R87" s="122">
        <v>994.81700355958026</v>
      </c>
      <c r="S87" s="122">
        <v>957.16640703346047</v>
      </c>
      <c r="T87" s="122">
        <v>930.05731298848821</v>
      </c>
      <c r="U87" s="122">
        <v>932.9847547889849</v>
      </c>
      <c r="V87" s="122">
        <v>983.16020568135309</v>
      </c>
      <c r="W87" s="122">
        <v>1001.4330733982086</v>
      </c>
      <c r="DA87" s="130" t="s">
        <v>4171</v>
      </c>
    </row>
    <row r="88" spans="1:105" ht="12" customHeight="1" x14ac:dyDescent="0.25">
      <c r="A88" s="97" t="s">
        <v>132</v>
      </c>
      <c r="B88" s="98"/>
      <c r="C88" s="98">
        <v>717.79616648615718</v>
      </c>
      <c r="D88" s="98">
        <v>740.80758934451194</v>
      </c>
      <c r="E88" s="98">
        <v>746.52048466163774</v>
      </c>
      <c r="F88" s="98">
        <v>758.69725079140994</v>
      </c>
      <c r="G88" s="98">
        <v>792.33242870583615</v>
      </c>
      <c r="H88" s="98">
        <v>763.26266067713175</v>
      </c>
      <c r="I88" s="98">
        <v>782.31900408262402</v>
      </c>
      <c r="J88" s="98">
        <v>777.12877533174401</v>
      </c>
      <c r="K88" s="98">
        <v>747.99068611383245</v>
      </c>
      <c r="L88" s="98">
        <v>543.84153324268573</v>
      </c>
      <c r="M88" s="98">
        <v>953.36086823843709</v>
      </c>
      <c r="N88" s="98">
        <v>878.56905160754832</v>
      </c>
      <c r="O88" s="98">
        <v>820.63905669168616</v>
      </c>
      <c r="P88" s="98">
        <v>0</v>
      </c>
      <c r="Q88" s="98">
        <v>948.01322822327961</v>
      </c>
      <c r="R88" s="98">
        <v>992.19607185673829</v>
      </c>
      <c r="S88" s="98">
        <v>959.92680877844123</v>
      </c>
      <c r="T88" s="98">
        <v>922.13374456503095</v>
      </c>
      <c r="U88" s="98">
        <v>930.08735518162507</v>
      </c>
      <c r="V88" s="98">
        <v>984.22280033509969</v>
      </c>
      <c r="W88" s="98">
        <v>1001.1442894822535</v>
      </c>
      <c r="DA88" s="63" t="s">
        <v>4172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740.8150497574926</v>
      </c>
      <c r="E89" s="98">
        <v>746.51771916684572</v>
      </c>
      <c r="F89" s="98">
        <v>758.6804068676679</v>
      </c>
      <c r="G89" s="98">
        <v>792.34544269336925</v>
      </c>
      <c r="H89" s="98">
        <v>763.23338573479418</v>
      </c>
      <c r="I89" s="98">
        <v>782.69627567906821</v>
      </c>
      <c r="J89" s="98">
        <v>777.73918245858999</v>
      </c>
      <c r="K89" s="98">
        <v>748.20649518449102</v>
      </c>
      <c r="L89" s="98">
        <v>0</v>
      </c>
      <c r="M89" s="98">
        <v>953.60613259964077</v>
      </c>
      <c r="N89" s="98">
        <v>878.59051611991322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982.38857146586133</v>
      </c>
      <c r="W89" s="98">
        <v>999.28369251053277</v>
      </c>
      <c r="DA89" s="63" t="s">
        <v>4173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507.45374698971887</v>
      </c>
      <c r="E90" s="101">
        <v>490.10045494824442</v>
      </c>
      <c r="F90" s="101">
        <v>501.02045627977913</v>
      </c>
      <c r="G90" s="101">
        <v>477.53396690451621</v>
      </c>
      <c r="H90" s="101">
        <v>476.54740350099917</v>
      </c>
      <c r="I90" s="101">
        <v>482.33746113322667</v>
      </c>
      <c r="J90" s="101">
        <v>474.87706158971747</v>
      </c>
      <c r="K90" s="101">
        <v>460.04143162605254</v>
      </c>
      <c r="L90" s="101">
        <v>0</v>
      </c>
      <c r="M90" s="101">
        <v>561.70713571208375</v>
      </c>
      <c r="N90" s="101">
        <v>514.0686854872248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674.26433763276248</v>
      </c>
      <c r="W90" s="101">
        <v>716.74430479396369</v>
      </c>
      <c r="DA90" s="131" t="s">
        <v>4174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233.36130276777379</v>
      </c>
      <c r="E91" s="104">
        <v>256.41726421860136</v>
      </c>
      <c r="F91" s="104">
        <v>257.65995058788877</v>
      </c>
      <c r="G91" s="104">
        <v>314.81147578885293</v>
      </c>
      <c r="H91" s="104">
        <v>286.68598223379502</v>
      </c>
      <c r="I91" s="104">
        <v>300.35881454584154</v>
      </c>
      <c r="J91" s="104">
        <v>302.86212086887264</v>
      </c>
      <c r="K91" s="104">
        <v>288.16506355843836</v>
      </c>
      <c r="L91" s="104">
        <v>0</v>
      </c>
      <c r="M91" s="104">
        <v>391.89899688755696</v>
      </c>
      <c r="N91" s="104">
        <v>364.52183063268842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308.12423383309874</v>
      </c>
      <c r="W91" s="104">
        <v>282.53938771656919</v>
      </c>
      <c r="DA91" s="132" t="s">
        <v>4175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736.22802869790041</v>
      </c>
      <c r="E92" s="101">
        <v>859.3400435639968</v>
      </c>
      <c r="F92" s="101">
        <v>678.55963126418226</v>
      </c>
      <c r="G92" s="101">
        <v>844.2738590327566</v>
      </c>
      <c r="H92" s="101">
        <v>772.92085769946686</v>
      </c>
      <c r="I92" s="101">
        <v>830.29327292509868</v>
      </c>
      <c r="J92" s="101">
        <v>767.75804101976416</v>
      </c>
      <c r="K92" s="101">
        <v>784.25163751345463</v>
      </c>
      <c r="L92" s="101">
        <v>753.35080298994353</v>
      </c>
      <c r="M92" s="101">
        <v>807.31323229919371</v>
      </c>
      <c r="N92" s="101">
        <v>729.15494264110737</v>
      </c>
      <c r="O92" s="101">
        <v>783.49005404785214</v>
      </c>
      <c r="P92" s="101">
        <v>0</v>
      </c>
      <c r="Q92" s="101">
        <v>0</v>
      </c>
      <c r="R92" s="101">
        <v>933.76614833730503</v>
      </c>
      <c r="S92" s="101">
        <v>974.78352781763738</v>
      </c>
      <c r="T92" s="101">
        <v>959.10933407525545</v>
      </c>
      <c r="U92" s="101">
        <v>957.24039099689548</v>
      </c>
      <c r="V92" s="101">
        <v>936.08562330017037</v>
      </c>
      <c r="W92" s="101">
        <v>1052.7151832609459</v>
      </c>
      <c r="DA92" s="131" t="s">
        <v>4176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4177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4178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4179</v>
      </c>
    </row>
    <row r="96" spans="1:105" ht="12" customHeight="1" x14ac:dyDescent="0.25">
      <c r="A96" s="106" t="s">
        <v>122</v>
      </c>
      <c r="B96" s="101"/>
      <c r="C96" s="101">
        <v>745.77572287492978</v>
      </c>
      <c r="D96" s="101">
        <v>742.09583109237553</v>
      </c>
      <c r="E96" s="101">
        <v>748.49595835721652</v>
      </c>
      <c r="F96" s="101">
        <v>756.30497278287044</v>
      </c>
      <c r="G96" s="101">
        <v>786.22376433309694</v>
      </c>
      <c r="H96" s="101">
        <v>800.8922311420846</v>
      </c>
      <c r="I96" s="101">
        <v>793.16279826040648</v>
      </c>
      <c r="J96" s="101">
        <v>735.26456238257526</v>
      </c>
      <c r="K96" s="101">
        <v>773.18964363705697</v>
      </c>
      <c r="L96" s="101">
        <v>770.0320445014197</v>
      </c>
      <c r="M96" s="101">
        <v>797.34542258189424</v>
      </c>
      <c r="N96" s="101">
        <v>792.20516167439496</v>
      </c>
      <c r="O96" s="101">
        <v>860.25302718402952</v>
      </c>
      <c r="P96" s="101">
        <v>0</v>
      </c>
      <c r="Q96" s="101">
        <v>930.22694181937709</v>
      </c>
      <c r="R96" s="101">
        <v>1006.1489694201395</v>
      </c>
      <c r="S96" s="101">
        <v>939.03224154419206</v>
      </c>
      <c r="T96" s="101">
        <v>999.17474318868472</v>
      </c>
      <c r="U96" s="101">
        <v>984.1541356857274</v>
      </c>
      <c r="V96" s="101">
        <v>945.27411035816931</v>
      </c>
      <c r="W96" s="101">
        <v>1012.0474750837762</v>
      </c>
      <c r="DA96" s="131" t="s">
        <v>4180</v>
      </c>
    </row>
    <row r="97" spans="1:105" ht="12" customHeight="1" x14ac:dyDescent="0.25">
      <c r="A97" s="107" t="s">
        <v>121</v>
      </c>
      <c r="B97" s="104"/>
      <c r="C97" s="104">
        <v>745.77504645641579</v>
      </c>
      <c r="D97" s="104">
        <v>742.11126066524298</v>
      </c>
      <c r="E97" s="104">
        <v>748.50200253852006</v>
      </c>
      <c r="F97" s="104">
        <v>756.29556259633284</v>
      </c>
      <c r="G97" s="104">
        <v>786.22098847837242</v>
      </c>
      <c r="H97" s="104">
        <v>800.89171472436249</v>
      </c>
      <c r="I97" s="104">
        <v>793.43245534483481</v>
      </c>
      <c r="J97" s="104">
        <v>735.56636068811792</v>
      </c>
      <c r="K97" s="104">
        <v>773.30245299480987</v>
      </c>
      <c r="L97" s="104">
        <v>770.06694184493608</v>
      </c>
      <c r="M97" s="104">
        <v>797.26911639246748</v>
      </c>
      <c r="N97" s="104">
        <v>792.03966834808944</v>
      </c>
      <c r="O97" s="104">
        <v>860.06109036709393</v>
      </c>
      <c r="P97" s="104">
        <v>0</v>
      </c>
      <c r="Q97" s="104">
        <v>930.58942987537</v>
      </c>
      <c r="R97" s="104">
        <v>1006.4090757652951</v>
      </c>
      <c r="S97" s="104">
        <v>939.10039562265274</v>
      </c>
      <c r="T97" s="104">
        <v>999.08728943342237</v>
      </c>
      <c r="U97" s="104">
        <v>983.96665845739187</v>
      </c>
      <c r="V97" s="104">
        <v>945.11022611103044</v>
      </c>
      <c r="W97" s="104">
        <v>1011.9807216879872</v>
      </c>
      <c r="DA97" s="132" t="s">
        <v>4181</v>
      </c>
    </row>
    <row r="98" spans="1:105" ht="12" customHeight="1" x14ac:dyDescent="0.25">
      <c r="A98" s="108" t="s">
        <v>53</v>
      </c>
      <c r="B98" s="98"/>
      <c r="C98" s="98">
        <v>521.27255413239789</v>
      </c>
      <c r="D98" s="98">
        <v>508.33469211726174</v>
      </c>
      <c r="E98" s="98">
        <v>491.40534504438955</v>
      </c>
      <c r="F98" s="98">
        <v>499.43566486226291</v>
      </c>
      <c r="G98" s="98">
        <v>473.83545036329713</v>
      </c>
      <c r="H98" s="98">
        <v>500.09574828363839</v>
      </c>
      <c r="I98" s="98">
        <v>488.99982948159493</v>
      </c>
      <c r="J98" s="98">
        <v>449.01437618671565</v>
      </c>
      <c r="K98" s="98">
        <v>475.49561333257947</v>
      </c>
      <c r="L98" s="98">
        <v>461.16823473631172</v>
      </c>
      <c r="M98" s="98">
        <v>469.28441748320927</v>
      </c>
      <c r="N98" s="98">
        <v>463.28709831852643</v>
      </c>
      <c r="O98" s="98">
        <v>529.72649271971329</v>
      </c>
      <c r="P98" s="98">
        <v>0</v>
      </c>
      <c r="Q98" s="98">
        <v>600.25812626709001</v>
      </c>
      <c r="R98" s="98">
        <v>680.77216968599441</v>
      </c>
      <c r="S98" s="98">
        <v>618.18503131077568</v>
      </c>
      <c r="T98" s="98">
        <v>684.64208735563102</v>
      </c>
      <c r="U98" s="98">
        <v>678.85111386449296</v>
      </c>
      <c r="V98" s="98">
        <v>648.77499853017844</v>
      </c>
      <c r="W98" s="98">
        <v>725.82903524437575</v>
      </c>
      <c r="DA98" s="63" t="s">
        <v>4182</v>
      </c>
    </row>
    <row r="99" spans="1:105" ht="12" customHeight="1" x14ac:dyDescent="0.25">
      <c r="A99" s="108" t="s">
        <v>52</v>
      </c>
      <c r="B99" s="98"/>
      <c r="C99" s="98">
        <v>224.50249232401796</v>
      </c>
      <c r="D99" s="98">
        <v>233.7765685479813</v>
      </c>
      <c r="E99" s="98">
        <v>257.09665749413045</v>
      </c>
      <c r="F99" s="98">
        <v>256.85989773406988</v>
      </c>
      <c r="G99" s="98">
        <v>312.38553811507524</v>
      </c>
      <c r="H99" s="98">
        <v>300.7959664407241</v>
      </c>
      <c r="I99" s="98">
        <v>304.43262586323999</v>
      </c>
      <c r="J99" s="98">
        <v>286.55198450140222</v>
      </c>
      <c r="K99" s="98">
        <v>297.80683966223052</v>
      </c>
      <c r="L99" s="98">
        <v>308.89870710862448</v>
      </c>
      <c r="M99" s="98">
        <v>327.98469890925821</v>
      </c>
      <c r="N99" s="98">
        <v>328.75257002956283</v>
      </c>
      <c r="O99" s="98">
        <v>330.33459764738058</v>
      </c>
      <c r="P99" s="98">
        <v>0</v>
      </c>
      <c r="Q99" s="98">
        <v>330.33130360827988</v>
      </c>
      <c r="R99" s="98">
        <v>325.63690607930062</v>
      </c>
      <c r="S99" s="98">
        <v>320.91536431187711</v>
      </c>
      <c r="T99" s="98">
        <v>314.44520207779135</v>
      </c>
      <c r="U99" s="98">
        <v>305.11554459289897</v>
      </c>
      <c r="V99" s="98">
        <v>296.33522758085189</v>
      </c>
      <c r="W99" s="98">
        <v>286.15168644361142</v>
      </c>
      <c r="DA99" s="63" t="s">
        <v>4183</v>
      </c>
    </row>
    <row r="100" spans="1:105" ht="12" customHeight="1" x14ac:dyDescent="0.25">
      <c r="A100" s="121" t="s">
        <v>54</v>
      </c>
      <c r="B100" s="122"/>
      <c r="C100" s="122">
        <v>122.71381387509219</v>
      </c>
      <c r="D100" s="122">
        <v>124.86445866731501</v>
      </c>
      <c r="E100" s="122">
        <v>129.74060333665207</v>
      </c>
      <c r="F100" s="122">
        <v>135.70000096452242</v>
      </c>
      <c r="G100" s="122">
        <v>142.31075550478414</v>
      </c>
      <c r="H100" s="122">
        <v>146.56987594999487</v>
      </c>
      <c r="I100" s="122">
        <v>145.89290964558526</v>
      </c>
      <c r="J100" s="122">
        <v>139.37122594793613</v>
      </c>
      <c r="K100" s="122">
        <v>153.78063494121625</v>
      </c>
      <c r="L100" s="122">
        <v>165.63910845931497</v>
      </c>
      <c r="M100" s="122">
        <v>166.73755957617294</v>
      </c>
      <c r="N100" s="122">
        <v>170.91122586284078</v>
      </c>
      <c r="O100" s="122">
        <v>188.03345271236785</v>
      </c>
      <c r="P100" s="122">
        <v>0</v>
      </c>
      <c r="Q100" s="122">
        <v>203.49145212097574</v>
      </c>
      <c r="R100" s="122">
        <v>203.55786767463889</v>
      </c>
      <c r="S100" s="122">
        <v>220.40254781777014</v>
      </c>
      <c r="T100" s="122">
        <v>232.8316327322068</v>
      </c>
      <c r="U100" s="122">
        <v>233.4117252052452</v>
      </c>
      <c r="V100" s="122">
        <v>235.48801362711413</v>
      </c>
      <c r="W100" s="122">
        <v>236.67521474941208</v>
      </c>
      <c r="DA100" s="130" t="s">
        <v>4184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4185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4186</v>
      </c>
    </row>
    <row r="103" spans="1:105" ht="12" customHeight="1" x14ac:dyDescent="0.25">
      <c r="A103" s="109" t="s">
        <v>120</v>
      </c>
      <c r="B103" s="33"/>
      <c r="C103" s="33">
        <v>122.71381387509219</v>
      </c>
      <c r="D103" s="33">
        <v>124.86445866731501</v>
      </c>
      <c r="E103" s="33">
        <v>129.74060333665207</v>
      </c>
      <c r="F103" s="33">
        <v>135.70000096452242</v>
      </c>
      <c r="G103" s="33">
        <v>142.31075550478414</v>
      </c>
      <c r="H103" s="33">
        <v>146.56987594999487</v>
      </c>
      <c r="I103" s="33">
        <v>145.89290964558526</v>
      </c>
      <c r="J103" s="33">
        <v>139.37122594793613</v>
      </c>
      <c r="K103" s="33">
        <v>153.78063494121625</v>
      </c>
      <c r="L103" s="33">
        <v>165.63910845931497</v>
      </c>
      <c r="M103" s="33">
        <v>166.73755957617294</v>
      </c>
      <c r="N103" s="33">
        <v>170.91122586284078</v>
      </c>
      <c r="O103" s="33">
        <v>188.03345271236785</v>
      </c>
      <c r="P103" s="33">
        <v>0</v>
      </c>
      <c r="Q103" s="33">
        <v>203.49145212097574</v>
      </c>
      <c r="R103" s="33">
        <v>203.55786767463889</v>
      </c>
      <c r="S103" s="33">
        <v>220.40254781777014</v>
      </c>
      <c r="T103" s="33">
        <v>232.8316327322068</v>
      </c>
      <c r="U103" s="33">
        <v>233.4117252052452</v>
      </c>
      <c r="V103" s="33">
        <v>235.48801362711413</v>
      </c>
      <c r="W103" s="33">
        <v>236.67521474941208</v>
      </c>
      <c r="DA103" s="60" t="s">
        <v>4187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4188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4189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4190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4191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4192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DA110" s="63" t="s">
        <v>4193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4194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4195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4196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4197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4198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4199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4200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4201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4202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4203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4204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4205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11994.825818411216</v>
      </c>
      <c r="D124" s="117">
        <f t="shared" si="42"/>
        <v>11775.626688229033</v>
      </c>
      <c r="E124" s="117">
        <f t="shared" si="42"/>
        <v>11760.722560842047</v>
      </c>
      <c r="F124" s="117">
        <f t="shared" si="42"/>
        <v>11689.067565408608</v>
      </c>
      <c r="G124" s="117">
        <f t="shared" si="42"/>
        <v>12179.322925665287</v>
      </c>
      <c r="H124" s="117">
        <f t="shared" si="42"/>
        <v>12328.145947855663</v>
      </c>
      <c r="I124" s="117">
        <f t="shared" si="42"/>
        <v>12214.730918843641</v>
      </c>
      <c r="J124" s="117">
        <f t="shared" si="42"/>
        <v>11463.588444967998</v>
      </c>
      <c r="K124" s="117">
        <f t="shared" si="42"/>
        <v>11607.325024460562</v>
      </c>
      <c r="L124" s="117">
        <f t="shared" si="42"/>
        <v>14656.488655267194</v>
      </c>
      <c r="M124" s="117">
        <f t="shared" si="42"/>
        <v>11774.837016265859</v>
      </c>
      <c r="N124" s="117">
        <f t="shared" si="42"/>
        <v>12854.096145406447</v>
      </c>
      <c r="O124" s="117">
        <f t="shared" si="42"/>
        <v>12413.500968763528</v>
      </c>
      <c r="P124" s="117">
        <f t="shared" si="42"/>
        <v>10997.604187237932</v>
      </c>
      <c r="Q124" s="117">
        <f t="shared" si="42"/>
        <v>10809.257213922003</v>
      </c>
      <c r="R124" s="117">
        <f t="shared" ref="R124:V124" si="43">R125+R128+R130+R139</f>
        <v>10852.289319407795</v>
      </c>
      <c r="S124" s="117">
        <f t="shared" si="43"/>
        <v>10398.078110012366</v>
      </c>
      <c r="T124" s="117">
        <f t="shared" si="43"/>
        <v>9854.243140713319</v>
      </c>
      <c r="U124" s="117">
        <f t="shared" si="43"/>
        <v>9273.2557267603133</v>
      </c>
      <c r="V124" s="117">
        <f t="shared" si="43"/>
        <v>8405.2368082646553</v>
      </c>
      <c r="W124" s="117">
        <f t="shared" ref="W124" si="44">W125+W128+W130+W139</f>
        <v>8718.629111086595</v>
      </c>
      <c r="DA124" s="129" t="s">
        <v>4206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11108.173207708647</v>
      </c>
      <c r="D125" s="122">
        <f t="shared" si="45"/>
        <v>10895.605092724267</v>
      </c>
      <c r="E125" s="122">
        <f t="shared" si="45"/>
        <v>10883.813697031233</v>
      </c>
      <c r="F125" s="122">
        <f t="shared" si="45"/>
        <v>10780.35535246429</v>
      </c>
      <c r="G125" s="122">
        <f t="shared" si="45"/>
        <v>11266.67159323251</v>
      </c>
      <c r="H125" s="122">
        <f t="shared" si="45"/>
        <v>11396.272366774745</v>
      </c>
      <c r="I125" s="122">
        <f t="shared" si="45"/>
        <v>11276.064179074976</v>
      </c>
      <c r="J125" s="122">
        <f t="shared" si="45"/>
        <v>10584.222042507581</v>
      </c>
      <c r="K125" s="122">
        <f t="shared" si="45"/>
        <v>10663.104674698792</v>
      </c>
      <c r="L125" s="122">
        <f t="shared" si="45"/>
        <v>13682.955979702552</v>
      </c>
      <c r="M125" s="122">
        <f t="shared" si="45"/>
        <v>10862.350364860942</v>
      </c>
      <c r="N125" s="122">
        <f t="shared" si="45"/>
        <v>11887.862227539012</v>
      </c>
      <c r="O125" s="122">
        <f t="shared" si="45"/>
        <v>11354.922192875965</v>
      </c>
      <c r="P125" s="122">
        <f t="shared" si="45"/>
        <v>9941.5357169778745</v>
      </c>
      <c r="Q125" s="122">
        <f t="shared" si="45"/>
        <v>9668.1923671036766</v>
      </c>
      <c r="R125" s="122">
        <f t="shared" ref="R125:V125" si="46">SUM(R126:R127)</f>
        <v>9646.9465004858957</v>
      </c>
      <c r="S125" s="122">
        <f t="shared" si="46"/>
        <v>9240.2218270590874</v>
      </c>
      <c r="T125" s="122">
        <f t="shared" si="46"/>
        <v>8629.9018699435746</v>
      </c>
      <c r="U125" s="122">
        <f t="shared" si="46"/>
        <v>8032.955961440327</v>
      </c>
      <c r="V125" s="122">
        <f t="shared" si="46"/>
        <v>7238.5177359870604</v>
      </c>
      <c r="W125" s="122">
        <f t="shared" ref="W125" si="47">SUM(W126:W127)</f>
        <v>7446.340630545531</v>
      </c>
      <c r="DA125" s="130" t="s">
        <v>4207</v>
      </c>
    </row>
    <row r="126" spans="1:105" ht="12" customHeight="1" x14ac:dyDescent="0.25">
      <c r="A126" s="97" t="s">
        <v>203</v>
      </c>
      <c r="B126" s="98"/>
      <c r="C126" s="98">
        <v>11056.062791919925</v>
      </c>
      <c r="D126" s="98">
        <v>10845.870431475501</v>
      </c>
      <c r="E126" s="98">
        <v>10835.293364502124</v>
      </c>
      <c r="F126" s="98">
        <v>10733.803298645791</v>
      </c>
      <c r="G126" s="98">
        <v>11218.448916680858</v>
      </c>
      <c r="H126" s="98">
        <v>11348.870101936109</v>
      </c>
      <c r="I126" s="98">
        <v>11230.19125550066</v>
      </c>
      <c r="J126" s="98">
        <v>10541.809090597713</v>
      </c>
      <c r="K126" s="98">
        <v>10621.202554480486</v>
      </c>
      <c r="L126" s="98">
        <v>13629.532702168024</v>
      </c>
      <c r="M126" s="98">
        <v>10821.018205992308</v>
      </c>
      <c r="N126" s="98">
        <v>11843.008380566995</v>
      </c>
      <c r="O126" s="98">
        <v>11313.1590860586</v>
      </c>
      <c r="P126" s="98">
        <v>9905.5343588581527</v>
      </c>
      <c r="Q126" s="98">
        <v>9633.4066571323347</v>
      </c>
      <c r="R126" s="98">
        <v>9612.3195976988336</v>
      </c>
      <c r="S126" s="98">
        <v>9207.2835417201914</v>
      </c>
      <c r="T126" s="98">
        <v>8599.3263444305248</v>
      </c>
      <c r="U126" s="98">
        <v>8004.5967134258544</v>
      </c>
      <c r="V126" s="98">
        <v>7213.3301235747203</v>
      </c>
      <c r="W126" s="98">
        <v>7420.3423912215994</v>
      </c>
      <c r="DA126" s="63" t="s">
        <v>4208</v>
      </c>
    </row>
    <row r="127" spans="1:105" ht="12" customHeight="1" x14ac:dyDescent="0.25">
      <c r="A127" s="97" t="s">
        <v>53</v>
      </c>
      <c r="B127" s="98"/>
      <c r="C127" s="98">
        <v>52.110415788722946</v>
      </c>
      <c r="D127" s="98">
        <v>49.734661248764645</v>
      </c>
      <c r="E127" s="98">
        <v>48.520332529109915</v>
      </c>
      <c r="F127" s="98">
        <v>46.552053818499097</v>
      </c>
      <c r="G127" s="98">
        <v>48.222676551651439</v>
      </c>
      <c r="H127" s="98">
        <v>47.402264838635396</v>
      </c>
      <c r="I127" s="98">
        <v>45.872923574316204</v>
      </c>
      <c r="J127" s="98">
        <v>42.412951909867658</v>
      </c>
      <c r="K127" s="98">
        <v>41.902120218307438</v>
      </c>
      <c r="L127" s="98">
        <v>53.423277534528061</v>
      </c>
      <c r="M127" s="98">
        <v>41.3321588686346</v>
      </c>
      <c r="N127" s="98">
        <v>44.853846972017841</v>
      </c>
      <c r="O127" s="98">
        <v>41.763106817365916</v>
      </c>
      <c r="P127" s="98">
        <v>36.001358119720933</v>
      </c>
      <c r="Q127" s="98">
        <v>34.785709971341184</v>
      </c>
      <c r="R127" s="98">
        <v>34.626902787062619</v>
      </c>
      <c r="S127" s="98">
        <v>32.938285338895227</v>
      </c>
      <c r="T127" s="98">
        <v>30.57552551304963</v>
      </c>
      <c r="U127" s="98">
        <v>28.359248014472875</v>
      </c>
      <c r="V127" s="98">
        <v>25.18761241234013</v>
      </c>
      <c r="W127" s="98">
        <v>25.998239323931827</v>
      </c>
      <c r="DA127" s="63" t="s">
        <v>4209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0.92790013987086173</v>
      </c>
      <c r="D128" s="122">
        <f t="shared" si="48"/>
        <v>0.92083028793555011</v>
      </c>
      <c r="E128" s="122">
        <f t="shared" si="48"/>
        <v>0.99274744939946891</v>
      </c>
      <c r="F128" s="122">
        <f t="shared" si="48"/>
        <v>1.3908705053349446</v>
      </c>
      <c r="G128" s="122">
        <f t="shared" si="48"/>
        <v>2.6810821165821768</v>
      </c>
      <c r="H128" s="122">
        <f t="shared" si="48"/>
        <v>3.432643788200481</v>
      </c>
      <c r="I128" s="122">
        <f t="shared" si="48"/>
        <v>3.0154010424341497</v>
      </c>
      <c r="J128" s="122">
        <f t="shared" si="48"/>
        <v>0.81334788870005781</v>
      </c>
      <c r="K128" s="122">
        <f t="shared" si="48"/>
        <v>2.2228560594115918</v>
      </c>
      <c r="L128" s="122">
        <f t="shared" si="48"/>
        <v>5.8016943119144866</v>
      </c>
      <c r="M128" s="122">
        <f t="shared" si="48"/>
        <v>4.0141858123391714</v>
      </c>
      <c r="N128" s="122">
        <f t="shared" si="48"/>
        <v>6.4818190120014947</v>
      </c>
      <c r="O128" s="122">
        <f t="shared" si="48"/>
        <v>3.6126602337519236</v>
      </c>
      <c r="P128" s="122">
        <f t="shared" si="48"/>
        <v>6.947624301279812</v>
      </c>
      <c r="Q128" s="122">
        <f t="shared" si="48"/>
        <v>3.4603167291938166</v>
      </c>
      <c r="R128" s="122">
        <f t="shared" si="48"/>
        <v>2.2383570213412183</v>
      </c>
      <c r="S128" s="122">
        <f t="shared" si="48"/>
        <v>5.3179195009403255</v>
      </c>
      <c r="T128" s="122">
        <f t="shared" si="48"/>
        <v>2.8004619839041478</v>
      </c>
      <c r="U128" s="122">
        <f t="shared" si="48"/>
        <v>4.4847010992563687</v>
      </c>
      <c r="V128" s="122">
        <f t="shared" si="48"/>
        <v>9.0227305645260731</v>
      </c>
      <c r="W128" s="122">
        <f t="shared" si="48"/>
        <v>1.9538020245766583</v>
      </c>
      <c r="DA128" s="130" t="s">
        <v>4210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0.92790013987086173</v>
      </c>
      <c r="D129" s="98">
        <f>IF(RES_hhdet_in_tes!D129=0,0,RES_hhdet_in_tes!D129*1000*11630/RES_hhdet_in_new!D126)</f>
        <v>0.92083028793555011</v>
      </c>
      <c r="E129" s="98">
        <f>IF(RES_hhdet_in_tes!E129=0,0,RES_hhdet_in_tes!E129*1000*11630/RES_hhdet_in_new!E126)</f>
        <v>0.99274744939946891</v>
      </c>
      <c r="F129" s="98">
        <f>IF(RES_hhdet_in_tes!F129=0,0,RES_hhdet_in_tes!F129*1000*11630/RES_hhdet_in_new!F126)</f>
        <v>1.3908705053349446</v>
      </c>
      <c r="G129" s="98">
        <f>IF(RES_hhdet_in_tes!G129=0,0,RES_hhdet_in_tes!G129*1000*11630/RES_hhdet_in_new!G126)</f>
        <v>2.6810821165821768</v>
      </c>
      <c r="H129" s="98">
        <f>IF(RES_hhdet_in_tes!H129=0,0,RES_hhdet_in_tes!H129*1000*11630/RES_hhdet_in_new!H126)</f>
        <v>3.432643788200481</v>
      </c>
      <c r="I129" s="98">
        <f>IF(RES_hhdet_in_tes!I129=0,0,RES_hhdet_in_tes!I129*1000*11630/RES_hhdet_in_new!I126)</f>
        <v>3.0154010424341497</v>
      </c>
      <c r="J129" s="98">
        <f>IF(RES_hhdet_in_tes!J129=0,0,RES_hhdet_in_tes!J129*1000*11630/RES_hhdet_in_new!J126)</f>
        <v>0.81334788870005781</v>
      </c>
      <c r="K129" s="98">
        <f>IF(RES_hhdet_in_tes!K129=0,0,RES_hhdet_in_tes!K129*1000*11630/RES_hhdet_in_new!K126)</f>
        <v>2.2228560594115918</v>
      </c>
      <c r="L129" s="98">
        <f>IF(RES_hhdet_in_tes!L129=0,0,RES_hhdet_in_tes!L129*1000*11630/RES_hhdet_in_new!L126)</f>
        <v>5.8016943119144866</v>
      </c>
      <c r="M129" s="98">
        <f>IF(RES_hhdet_in_tes!M129=0,0,RES_hhdet_in_tes!M129*1000*11630/RES_hhdet_in_new!M126)</f>
        <v>4.0141858123391714</v>
      </c>
      <c r="N129" s="98">
        <f>IF(RES_hhdet_in_tes!N129=0,0,RES_hhdet_in_tes!N129*1000*11630/RES_hhdet_in_new!N126)</f>
        <v>6.4818190120014947</v>
      </c>
      <c r="O129" s="98">
        <f>IF(RES_hhdet_in_tes!O129=0,0,RES_hhdet_in_tes!O129*1000*11630/RES_hhdet_in_new!O126)</f>
        <v>3.6126602337519236</v>
      </c>
      <c r="P129" s="98">
        <f>IF(RES_hhdet_in_tes!P129=0,0,RES_hhdet_in_tes!P129*1000*11630/RES_hhdet_in_new!P126)</f>
        <v>6.947624301279812</v>
      </c>
      <c r="Q129" s="98">
        <f>IF(RES_hhdet_in_tes!Q129=0,0,RES_hhdet_in_tes!Q129*1000*11630/RES_hhdet_in_new!Q126)</f>
        <v>3.4603167291938166</v>
      </c>
      <c r="R129" s="98">
        <f>IF(RES_hhdet_in_tes!R129=0,0,RES_hhdet_in_tes!R129*1000*11630/RES_hhdet_in_new!R126)</f>
        <v>2.2383570213412183</v>
      </c>
      <c r="S129" s="98">
        <f>IF(RES_hhdet_in_tes!S129=0,0,RES_hhdet_in_tes!S129*1000*11630/RES_hhdet_in_new!S126)</f>
        <v>5.3179195009403255</v>
      </c>
      <c r="T129" s="98">
        <f>IF(RES_hhdet_in_tes!T129=0,0,RES_hhdet_in_tes!T129*1000*11630/RES_hhdet_in_new!T126)</f>
        <v>2.8004619839041478</v>
      </c>
      <c r="U129" s="98">
        <f>IF(RES_hhdet_in_tes!U129=0,0,RES_hhdet_in_tes!U129*1000*11630/RES_hhdet_in_new!U126)</f>
        <v>4.4847010992563687</v>
      </c>
      <c r="V129" s="98">
        <f>IF(RES_hhdet_in_tes!V129=0,0,RES_hhdet_in_tes!V129*1000*11630/RES_hhdet_in_new!V126)</f>
        <v>9.0227305645260731</v>
      </c>
      <c r="W129" s="98">
        <f>IF(RES_hhdet_in_tes!W129=0,0,RES_hhdet_in_tes!W129*1000*11630/RES_hhdet_in_new!W126)</f>
        <v>1.9538020245766583</v>
      </c>
      <c r="DA129" s="63" t="s">
        <v>4211</v>
      </c>
    </row>
    <row r="130" spans="1:105" ht="12" customHeight="1" x14ac:dyDescent="0.25">
      <c r="A130" s="121" t="s">
        <v>55</v>
      </c>
      <c r="B130" s="122"/>
      <c r="C130" s="122">
        <v>763.01089668760619</v>
      </c>
      <c r="D130" s="122">
        <v>754.23630654951478</v>
      </c>
      <c r="E130" s="122">
        <v>746.17551302476159</v>
      </c>
      <c r="F130" s="122">
        <v>771.62134147446238</v>
      </c>
      <c r="G130" s="122">
        <v>767.65949481141058</v>
      </c>
      <c r="H130" s="122">
        <v>781.8710613427213</v>
      </c>
      <c r="I130" s="122">
        <v>789.75842908064669</v>
      </c>
      <c r="J130" s="122">
        <v>739.1818286237816</v>
      </c>
      <c r="K130" s="122">
        <v>788.21685876114191</v>
      </c>
      <c r="L130" s="122">
        <v>802.09187279341336</v>
      </c>
      <c r="M130" s="122">
        <v>741.73490601640481</v>
      </c>
      <c r="N130" s="122">
        <v>788.84087299259193</v>
      </c>
      <c r="O130" s="122">
        <v>866.93266294144246</v>
      </c>
      <c r="P130" s="122">
        <v>861.46582187751335</v>
      </c>
      <c r="Q130" s="122">
        <v>934.11307796815788</v>
      </c>
      <c r="R130" s="122">
        <v>999.54659422591942</v>
      </c>
      <c r="S130" s="122">
        <v>932.13581563456864</v>
      </c>
      <c r="T130" s="122">
        <v>988.7091760536332</v>
      </c>
      <c r="U130" s="122">
        <v>1002.4033390154852</v>
      </c>
      <c r="V130" s="122">
        <v>922.20832808595412</v>
      </c>
      <c r="W130" s="122">
        <v>1033.6594637670755</v>
      </c>
      <c r="DA130" s="130" t="s">
        <v>4212</v>
      </c>
    </row>
    <row r="131" spans="1:105" ht="12" customHeight="1" x14ac:dyDescent="0.25">
      <c r="A131" s="97" t="s">
        <v>128</v>
      </c>
      <c r="B131" s="98"/>
      <c r="C131" s="98">
        <v>764.91959598038659</v>
      </c>
      <c r="D131" s="98">
        <v>754.97348385120176</v>
      </c>
      <c r="E131" s="98">
        <v>745.85090896580414</v>
      </c>
      <c r="F131" s="98">
        <v>775.92959065284026</v>
      </c>
      <c r="G131" s="98">
        <v>767.65950797351263</v>
      </c>
      <c r="H131" s="98">
        <v>781.87107682501073</v>
      </c>
      <c r="I131" s="98">
        <v>789.75588245346751</v>
      </c>
      <c r="J131" s="98">
        <v>740.90535690339016</v>
      </c>
      <c r="K131" s="98">
        <v>793.70052238266624</v>
      </c>
      <c r="L131" s="98">
        <v>802.09135830002833</v>
      </c>
      <c r="M131" s="98">
        <v>741.73490601640481</v>
      </c>
      <c r="N131" s="98">
        <v>788.81326912470934</v>
      </c>
      <c r="O131" s="98">
        <v>867.09932383020532</v>
      </c>
      <c r="P131" s="98">
        <v>861.51877850919448</v>
      </c>
      <c r="Q131" s="98">
        <v>934.50941941447149</v>
      </c>
      <c r="R131" s="98">
        <v>997.7960702349111</v>
      </c>
      <c r="S131" s="98">
        <v>931.22144820867504</v>
      </c>
      <c r="T131" s="98">
        <v>988.49302745037278</v>
      </c>
      <c r="U131" s="98">
        <v>1002.9712372332883</v>
      </c>
      <c r="V131" s="98">
        <v>921.28385002580239</v>
      </c>
      <c r="W131" s="98">
        <v>1035.1311926263038</v>
      </c>
      <c r="DA131" s="63" t="s">
        <v>4213</v>
      </c>
    </row>
    <row r="132" spans="1:105" ht="12" customHeight="1" x14ac:dyDescent="0.25">
      <c r="A132" s="97" t="s">
        <v>127</v>
      </c>
      <c r="B132" s="98"/>
      <c r="C132" s="98">
        <v>764.92559357141738</v>
      </c>
      <c r="D132" s="98">
        <v>754.98929174951274</v>
      </c>
      <c r="E132" s="98">
        <v>745.84877066293154</v>
      </c>
      <c r="F132" s="98">
        <v>775.9248331595029</v>
      </c>
      <c r="G132" s="98">
        <v>767.6353220128168</v>
      </c>
      <c r="H132" s="98">
        <v>781.85750734746296</v>
      </c>
      <c r="I132" s="98">
        <v>790.13807322104049</v>
      </c>
      <c r="J132" s="98">
        <v>741.3951871039103</v>
      </c>
      <c r="K132" s="98">
        <v>794.03030216857667</v>
      </c>
      <c r="L132" s="98">
        <v>802.3909786677317</v>
      </c>
      <c r="M132" s="98">
        <v>0</v>
      </c>
      <c r="N132" s="98">
        <v>788.77098997701819</v>
      </c>
      <c r="O132" s="98">
        <v>866.75618475750866</v>
      </c>
      <c r="P132" s="98">
        <v>860.98620372380265</v>
      </c>
      <c r="Q132" s="98">
        <v>933.78713586330082</v>
      </c>
      <c r="R132" s="98">
        <v>996.89704485852462</v>
      </c>
      <c r="S132" s="98">
        <v>930.32901119465828</v>
      </c>
      <c r="T132" s="98">
        <v>987.44828686259677</v>
      </c>
      <c r="U132" s="98">
        <v>1002.269595017834</v>
      </c>
      <c r="V132" s="98">
        <v>920.7505654578099</v>
      </c>
      <c r="W132" s="98">
        <v>1035.2413906569275</v>
      </c>
      <c r="DA132" s="63" t="s">
        <v>4214</v>
      </c>
    </row>
    <row r="133" spans="1:105" ht="12" customHeight="1" x14ac:dyDescent="0.25">
      <c r="A133" s="100" t="s">
        <v>203</v>
      </c>
      <c r="B133" s="101"/>
      <c r="C133" s="101">
        <v>534.67572038009553</v>
      </c>
      <c r="D133" s="101">
        <v>517.16927247365641</v>
      </c>
      <c r="E133" s="101">
        <v>489.6622440869578</v>
      </c>
      <c r="F133" s="101">
        <v>512.41821986066464</v>
      </c>
      <c r="G133" s="101">
        <v>462.62400091188414</v>
      </c>
      <c r="H133" s="101">
        <v>488.18842639120089</v>
      </c>
      <c r="I133" s="101">
        <v>486.95024736444003</v>
      </c>
      <c r="J133" s="101">
        <v>452.60023839861429</v>
      </c>
      <c r="K133" s="101">
        <v>488.30235769185037</v>
      </c>
      <c r="L133" s="101">
        <v>480.60448251411998</v>
      </c>
      <c r="M133" s="101">
        <v>0</v>
      </c>
      <c r="N133" s="101">
        <v>461.39320761285387</v>
      </c>
      <c r="O133" s="101">
        <v>533.88077345668398</v>
      </c>
      <c r="P133" s="101">
        <v>532.12779558599664</v>
      </c>
      <c r="Q133" s="101">
        <v>602.35035255268292</v>
      </c>
      <c r="R133" s="101">
        <v>674.36710291604948</v>
      </c>
      <c r="S133" s="101">
        <v>612.43804475933894</v>
      </c>
      <c r="T133" s="101">
        <v>676.68964701325945</v>
      </c>
      <c r="U133" s="101">
        <v>691.48527959428293</v>
      </c>
      <c r="V133" s="101">
        <v>632.06054800289394</v>
      </c>
      <c r="W133" s="101">
        <v>742.53272979173948</v>
      </c>
      <c r="DA133" s="131" t="s">
        <v>4215</v>
      </c>
    </row>
    <row r="134" spans="1:105" ht="12" customHeight="1" x14ac:dyDescent="0.25">
      <c r="A134" s="103" t="s">
        <v>52</v>
      </c>
      <c r="B134" s="104"/>
      <c r="C134" s="104">
        <v>230.24987319132183</v>
      </c>
      <c r="D134" s="104">
        <v>237.82001927585637</v>
      </c>
      <c r="E134" s="104">
        <v>256.18652657597374</v>
      </c>
      <c r="F134" s="104">
        <v>263.5066132988382</v>
      </c>
      <c r="G134" s="104">
        <v>305.01132110093272</v>
      </c>
      <c r="H134" s="104">
        <v>293.66908095626212</v>
      </c>
      <c r="I134" s="104">
        <v>303.18782585660034</v>
      </c>
      <c r="J134" s="104">
        <v>288.79494870529595</v>
      </c>
      <c r="K134" s="104">
        <v>305.72794447672618</v>
      </c>
      <c r="L134" s="104">
        <v>321.78649615361161</v>
      </c>
      <c r="M134" s="104">
        <v>0</v>
      </c>
      <c r="N134" s="104">
        <v>327.3777823641642</v>
      </c>
      <c r="O134" s="104">
        <v>332.87541130082474</v>
      </c>
      <c r="P134" s="104">
        <v>328.85840813780595</v>
      </c>
      <c r="Q134" s="104">
        <v>331.43678331061784</v>
      </c>
      <c r="R134" s="104">
        <v>322.5299419424752</v>
      </c>
      <c r="S134" s="104">
        <v>317.89096643531929</v>
      </c>
      <c r="T134" s="104">
        <v>310.75863984933727</v>
      </c>
      <c r="U134" s="104">
        <v>310.78431542355111</v>
      </c>
      <c r="V134" s="104">
        <v>288.69001745491596</v>
      </c>
      <c r="W134" s="104">
        <v>292.70866086518799</v>
      </c>
      <c r="DA134" s="132" t="s">
        <v>4216</v>
      </c>
    </row>
    <row r="135" spans="1:105" ht="12" customHeight="1" x14ac:dyDescent="0.25">
      <c r="A135" s="106" t="s">
        <v>122</v>
      </c>
      <c r="B135" s="101"/>
      <c r="C135" s="101">
        <v>745.77572287492956</v>
      </c>
      <c r="D135" s="101">
        <v>742.09583109237519</v>
      </c>
      <c r="E135" s="101">
        <v>748.49595835721652</v>
      </c>
      <c r="F135" s="101">
        <v>756.30497278287044</v>
      </c>
      <c r="G135" s="101">
        <v>0</v>
      </c>
      <c r="H135" s="101">
        <v>0</v>
      </c>
      <c r="I135" s="101">
        <v>0</v>
      </c>
      <c r="J135" s="101">
        <v>735.26456238257526</v>
      </c>
      <c r="K135" s="101">
        <v>773.18964363705675</v>
      </c>
      <c r="L135" s="101">
        <v>0</v>
      </c>
      <c r="M135" s="101">
        <v>0</v>
      </c>
      <c r="N135" s="101">
        <v>792.20516167439496</v>
      </c>
      <c r="O135" s="101">
        <v>860.25302718402929</v>
      </c>
      <c r="P135" s="101">
        <v>860.82248926416958</v>
      </c>
      <c r="Q135" s="101">
        <v>930.22694181937709</v>
      </c>
      <c r="R135" s="101">
        <v>1006.1489694201397</v>
      </c>
      <c r="S135" s="101">
        <v>939.03224154419195</v>
      </c>
      <c r="T135" s="101">
        <v>999.17474318868494</v>
      </c>
      <c r="U135" s="101">
        <v>984.1541356857274</v>
      </c>
      <c r="V135" s="101">
        <v>945.27411035816908</v>
      </c>
      <c r="W135" s="101">
        <v>1012.0474750837764</v>
      </c>
      <c r="DA135" s="131" t="s">
        <v>4217</v>
      </c>
    </row>
    <row r="136" spans="1:105" ht="12" customHeight="1" x14ac:dyDescent="0.25">
      <c r="A136" s="107" t="s">
        <v>121</v>
      </c>
      <c r="B136" s="104"/>
      <c r="C136" s="104">
        <v>745.77504645641602</v>
      </c>
      <c r="D136" s="104">
        <v>742.11126066524309</v>
      </c>
      <c r="E136" s="104">
        <v>748.50200253852006</v>
      </c>
      <c r="F136" s="104">
        <v>756.29556259633273</v>
      </c>
      <c r="G136" s="104">
        <v>0</v>
      </c>
      <c r="H136" s="104">
        <v>0</v>
      </c>
      <c r="I136" s="104">
        <v>0</v>
      </c>
      <c r="J136" s="104">
        <v>735.56636068811792</v>
      </c>
      <c r="K136" s="104">
        <v>773.30245299480987</v>
      </c>
      <c r="L136" s="104">
        <v>0</v>
      </c>
      <c r="M136" s="104">
        <v>0</v>
      </c>
      <c r="N136" s="104">
        <v>792.03966834808932</v>
      </c>
      <c r="O136" s="104">
        <v>860.06109036709404</v>
      </c>
      <c r="P136" s="104">
        <v>860.81553143052747</v>
      </c>
      <c r="Q136" s="104">
        <v>930.58942987537</v>
      </c>
      <c r="R136" s="104">
        <v>1006.4090757652953</v>
      </c>
      <c r="S136" s="104">
        <v>939.10039562265285</v>
      </c>
      <c r="T136" s="104">
        <v>999.08728943342248</v>
      </c>
      <c r="U136" s="104">
        <v>983.96665845739221</v>
      </c>
      <c r="V136" s="104">
        <v>945.11022611103044</v>
      </c>
      <c r="W136" s="104">
        <v>1011.9807216879873</v>
      </c>
      <c r="DA136" s="132" t="s">
        <v>4218</v>
      </c>
    </row>
    <row r="137" spans="1:105" ht="12" customHeight="1" x14ac:dyDescent="0.25">
      <c r="A137" s="108" t="s">
        <v>53</v>
      </c>
      <c r="B137" s="98"/>
      <c r="C137" s="98">
        <v>521.272554132398</v>
      </c>
      <c r="D137" s="98">
        <v>508.33469211726168</v>
      </c>
      <c r="E137" s="98">
        <v>491.40534504438966</v>
      </c>
      <c r="F137" s="98">
        <v>499.4356648622628</v>
      </c>
      <c r="G137" s="98">
        <v>0</v>
      </c>
      <c r="H137" s="98">
        <v>0</v>
      </c>
      <c r="I137" s="98">
        <v>0</v>
      </c>
      <c r="J137" s="98">
        <v>449.01437618671571</v>
      </c>
      <c r="K137" s="98">
        <v>475.49561333257941</v>
      </c>
      <c r="L137" s="98">
        <v>0</v>
      </c>
      <c r="M137" s="98">
        <v>0</v>
      </c>
      <c r="N137" s="98">
        <v>463.28709831852638</v>
      </c>
      <c r="O137" s="98">
        <v>529.72649271971329</v>
      </c>
      <c r="P137" s="98">
        <v>531.99398605269459</v>
      </c>
      <c r="Q137" s="98">
        <v>600.25812626708978</v>
      </c>
      <c r="R137" s="98">
        <v>680.77216968599441</v>
      </c>
      <c r="S137" s="98">
        <v>618.18503131077568</v>
      </c>
      <c r="T137" s="98">
        <v>684.64208735563102</v>
      </c>
      <c r="U137" s="98">
        <v>678.8511138644933</v>
      </c>
      <c r="V137" s="98">
        <v>648.77499853017844</v>
      </c>
      <c r="W137" s="98">
        <v>725.82903524437575</v>
      </c>
      <c r="DA137" s="63" t="s">
        <v>4219</v>
      </c>
    </row>
    <row r="138" spans="1:105" ht="12" customHeight="1" x14ac:dyDescent="0.25">
      <c r="A138" s="108" t="s">
        <v>52</v>
      </c>
      <c r="B138" s="98"/>
      <c r="C138" s="98">
        <v>224.50249232401802</v>
      </c>
      <c r="D138" s="98">
        <v>233.77656854798133</v>
      </c>
      <c r="E138" s="98">
        <v>257.0966574941304</v>
      </c>
      <c r="F138" s="98">
        <v>256.85989773406982</v>
      </c>
      <c r="G138" s="98">
        <v>0</v>
      </c>
      <c r="H138" s="98">
        <v>0</v>
      </c>
      <c r="I138" s="98">
        <v>0</v>
      </c>
      <c r="J138" s="98">
        <v>286.55198450140222</v>
      </c>
      <c r="K138" s="98">
        <v>297.80683966223057</v>
      </c>
      <c r="L138" s="98">
        <v>0</v>
      </c>
      <c r="M138" s="98">
        <v>0</v>
      </c>
      <c r="N138" s="98">
        <v>328.75257002956289</v>
      </c>
      <c r="O138" s="98">
        <v>330.33459764738075</v>
      </c>
      <c r="P138" s="98">
        <v>328.82154537783288</v>
      </c>
      <c r="Q138" s="98">
        <v>330.33130360827994</v>
      </c>
      <c r="R138" s="98">
        <v>325.6369060793009</v>
      </c>
      <c r="S138" s="98">
        <v>320.91536431187711</v>
      </c>
      <c r="T138" s="98">
        <v>314.44520207779146</v>
      </c>
      <c r="U138" s="98">
        <v>305.11554459289897</v>
      </c>
      <c r="V138" s="98">
        <v>296.33522758085195</v>
      </c>
      <c r="W138" s="98">
        <v>286.15168644361137</v>
      </c>
      <c r="DA138" s="63" t="s">
        <v>4220</v>
      </c>
    </row>
    <row r="139" spans="1:105" ht="12" customHeight="1" x14ac:dyDescent="0.25">
      <c r="A139" s="121" t="s">
        <v>54</v>
      </c>
      <c r="B139" s="122"/>
      <c r="C139" s="122">
        <v>122.71381387509221</v>
      </c>
      <c r="D139" s="122">
        <v>124.86445866731502</v>
      </c>
      <c r="E139" s="122">
        <v>129.7406033366521</v>
      </c>
      <c r="F139" s="122">
        <v>135.70000096452242</v>
      </c>
      <c r="G139" s="122">
        <v>142.31075550478417</v>
      </c>
      <c r="H139" s="122">
        <v>146.56987594999492</v>
      </c>
      <c r="I139" s="122">
        <v>145.89290964558526</v>
      </c>
      <c r="J139" s="122">
        <v>139.3712259479361</v>
      </c>
      <c r="K139" s="122">
        <v>153.78063494121625</v>
      </c>
      <c r="L139" s="122">
        <v>165.639108459315</v>
      </c>
      <c r="M139" s="122">
        <v>166.73755957617294</v>
      </c>
      <c r="N139" s="122">
        <v>170.91122586284078</v>
      </c>
      <c r="O139" s="122">
        <v>188.03345271236785</v>
      </c>
      <c r="P139" s="122">
        <v>187.65502408126449</v>
      </c>
      <c r="Q139" s="122">
        <v>203.49145212097571</v>
      </c>
      <c r="R139" s="122">
        <v>203.55786767463883</v>
      </c>
      <c r="S139" s="122">
        <v>220.40254781777017</v>
      </c>
      <c r="T139" s="122">
        <v>232.83163273220683</v>
      </c>
      <c r="U139" s="122">
        <v>233.41172520524523</v>
      </c>
      <c r="V139" s="122">
        <v>235.48801362711407</v>
      </c>
      <c r="W139" s="122">
        <v>236.67521474941213</v>
      </c>
      <c r="DA139" s="130" t="s">
        <v>4221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4222</v>
      </c>
    </row>
    <row r="141" spans="1:105" ht="12" customHeight="1" x14ac:dyDescent="0.25">
      <c r="A141" s="109" t="s">
        <v>120</v>
      </c>
      <c r="B141" s="33"/>
      <c r="C141" s="33">
        <v>122.71381387509221</v>
      </c>
      <c r="D141" s="33">
        <v>124.86445866731502</v>
      </c>
      <c r="E141" s="33">
        <v>129.7406033366521</v>
      </c>
      <c r="F141" s="33">
        <v>135.70000096452242</v>
      </c>
      <c r="G141" s="33">
        <v>142.31075550478417</v>
      </c>
      <c r="H141" s="33">
        <v>146.56987594999492</v>
      </c>
      <c r="I141" s="33">
        <v>145.89290964558526</v>
      </c>
      <c r="J141" s="33">
        <v>139.3712259479361</v>
      </c>
      <c r="K141" s="33">
        <v>153.78063494121625</v>
      </c>
      <c r="L141" s="33">
        <v>165.639108459315</v>
      </c>
      <c r="M141" s="33">
        <v>166.73755957617294</v>
      </c>
      <c r="N141" s="33">
        <v>170.91122586284078</v>
      </c>
      <c r="O141" s="33">
        <v>188.03345271236785</v>
      </c>
      <c r="P141" s="33">
        <v>187.65502408126449</v>
      </c>
      <c r="Q141" s="33">
        <v>203.49145212097571</v>
      </c>
      <c r="R141" s="33">
        <v>203.55786767463883</v>
      </c>
      <c r="S141" s="33">
        <v>220.40254781777017</v>
      </c>
      <c r="T141" s="33">
        <v>232.83163273220683</v>
      </c>
      <c r="U141" s="33">
        <v>233.41172520524523</v>
      </c>
      <c r="V141" s="33">
        <v>235.48801362711407</v>
      </c>
      <c r="W141" s="33">
        <v>236.67521474941213</v>
      </c>
      <c r="DA141" s="60" t="s">
        <v>4223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11636.547865721514</v>
      </c>
      <c r="D143" s="117">
        <f t="shared" si="49"/>
        <v>11658.437995626286</v>
      </c>
      <c r="E143" s="117">
        <f t="shared" si="49"/>
        <v>12028.275801987676</v>
      </c>
      <c r="F143" s="117">
        <f t="shared" si="49"/>
        <v>11832.705946541699</v>
      </c>
      <c r="G143" s="117">
        <f t="shared" si="49"/>
        <v>12668.425774217119</v>
      </c>
      <c r="H143" s="117">
        <f t="shared" si="49"/>
        <v>12387.936477599802</v>
      </c>
      <c r="I143" s="117">
        <f t="shared" si="49"/>
        <v>11784.436910311371</v>
      </c>
      <c r="J143" s="117">
        <f t="shared" si="49"/>
        <v>11707.117252918952</v>
      </c>
      <c r="K143" s="117">
        <f t="shared" si="49"/>
        <v>12010.863256641573</v>
      </c>
      <c r="L143" s="117">
        <f t="shared" si="49"/>
        <v>14271.278536925645</v>
      </c>
      <c r="M143" s="117">
        <f t="shared" si="49"/>
        <v>13065.063909601802</v>
      </c>
      <c r="N143" s="117">
        <f t="shared" si="49"/>
        <v>12811.666397997793</v>
      </c>
      <c r="O143" s="117">
        <f t="shared" si="49"/>
        <v>12192.574157697378</v>
      </c>
      <c r="P143" s="117">
        <f t="shared" si="49"/>
        <v>11181.471233537086</v>
      </c>
      <c r="Q143" s="117">
        <f t="shared" si="49"/>
        <v>10570.646322318384</v>
      </c>
      <c r="R143" s="117">
        <f t="shared" ref="R143:V143" si="50">R144+R146+R148+R157</f>
        <v>11109.074013216046</v>
      </c>
      <c r="S143" s="117">
        <f t="shared" si="50"/>
        <v>10407.734033046259</v>
      </c>
      <c r="T143" s="117">
        <f t="shared" si="50"/>
        <v>9887.1886615521817</v>
      </c>
      <c r="U143" s="117">
        <f t="shared" si="50"/>
        <v>9061.7671921574347</v>
      </c>
      <c r="V143" s="117">
        <f t="shared" si="50"/>
        <v>9006.147087153342</v>
      </c>
      <c r="W143" s="117">
        <f t="shared" ref="W143" si="51">W144+W146+W148+W157</f>
        <v>8284.2931536862707</v>
      </c>
      <c r="DA143" s="129" t="s">
        <v>4224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10758.776077882221</v>
      </c>
      <c r="D144" s="122">
        <f t="shared" si="52"/>
        <v>10782.279050619498</v>
      </c>
      <c r="E144" s="122">
        <f t="shared" si="52"/>
        <v>11139.557315030348</v>
      </c>
      <c r="F144" s="122">
        <f t="shared" si="52"/>
        <v>10927.056967498032</v>
      </c>
      <c r="G144" s="122">
        <f t="shared" si="52"/>
        <v>11719.378018410402</v>
      </c>
      <c r="H144" s="122">
        <f t="shared" si="52"/>
        <v>11416.832474081632</v>
      </c>
      <c r="I144" s="122">
        <f t="shared" si="52"/>
        <v>10818.495582029052</v>
      </c>
      <c r="J144" s="122">
        <f t="shared" si="52"/>
        <v>10824.156374311879</v>
      </c>
      <c r="K144" s="122">
        <f t="shared" si="52"/>
        <v>11061.589644698452</v>
      </c>
      <c r="L144" s="122">
        <f t="shared" si="52"/>
        <v>13298.564668521671</v>
      </c>
      <c r="M144" s="122">
        <f t="shared" si="52"/>
        <v>12063.750767732974</v>
      </c>
      <c r="N144" s="122">
        <f t="shared" si="52"/>
        <v>11806.608128560381</v>
      </c>
      <c r="O144" s="122">
        <f t="shared" si="52"/>
        <v>11108.633540887879</v>
      </c>
      <c r="P144" s="122">
        <f t="shared" si="52"/>
        <v>10075.649396496281</v>
      </c>
      <c r="Q144" s="122">
        <f t="shared" si="52"/>
        <v>9402.3288245000185</v>
      </c>
      <c r="R144" s="122">
        <f t="shared" si="52"/>
        <v>9877.1533205222549</v>
      </c>
      <c r="S144" s="122">
        <f t="shared" si="52"/>
        <v>9195.0285918294976</v>
      </c>
      <c r="T144" s="122">
        <f t="shared" si="52"/>
        <v>8627.3626837265801</v>
      </c>
      <c r="U144" s="122">
        <f t="shared" si="52"/>
        <v>7799.4946363517156</v>
      </c>
      <c r="V144" s="122">
        <f t="shared" si="52"/>
        <v>7743.4215894122462</v>
      </c>
      <c r="W144" s="122">
        <f t="shared" si="52"/>
        <v>7015.8171822422719</v>
      </c>
      <c r="DA144" s="130" t="s">
        <v>4225</v>
      </c>
    </row>
    <row r="145" spans="1:105" ht="12" customHeight="1" x14ac:dyDescent="0.25">
      <c r="A145" s="97" t="s">
        <v>53</v>
      </c>
      <c r="B145" s="98"/>
      <c r="C145" s="98">
        <v>10758.776077882221</v>
      </c>
      <c r="D145" s="98">
        <v>10782.279050619498</v>
      </c>
      <c r="E145" s="98">
        <v>11139.557315030348</v>
      </c>
      <c r="F145" s="98">
        <v>10927.056967498032</v>
      </c>
      <c r="G145" s="98">
        <v>11719.378018410402</v>
      </c>
      <c r="H145" s="98">
        <v>11416.832474081632</v>
      </c>
      <c r="I145" s="98">
        <v>10818.495582029052</v>
      </c>
      <c r="J145" s="98">
        <v>10824.156374311879</v>
      </c>
      <c r="K145" s="98">
        <v>11061.589644698452</v>
      </c>
      <c r="L145" s="98">
        <v>13298.564668521671</v>
      </c>
      <c r="M145" s="98">
        <v>12063.750767732974</v>
      </c>
      <c r="N145" s="98">
        <v>11806.608128560381</v>
      </c>
      <c r="O145" s="98">
        <v>11108.633540887879</v>
      </c>
      <c r="P145" s="98">
        <v>10075.649396496281</v>
      </c>
      <c r="Q145" s="98">
        <v>9402.3288245000185</v>
      </c>
      <c r="R145" s="98">
        <v>9877.1533205222549</v>
      </c>
      <c r="S145" s="98">
        <v>9195.0285918294976</v>
      </c>
      <c r="T145" s="98">
        <v>8627.3626837265801</v>
      </c>
      <c r="U145" s="98">
        <v>7799.4946363517156</v>
      </c>
      <c r="V145" s="98">
        <v>7743.4215894122462</v>
      </c>
      <c r="W145" s="98">
        <v>7015.8171822422719</v>
      </c>
      <c r="DA145" s="63" t="s">
        <v>4226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9.2823136063631964</v>
      </c>
      <c r="D146" s="122">
        <f t="shared" si="53"/>
        <v>9.2359959766100381</v>
      </c>
      <c r="E146" s="122">
        <f t="shared" si="53"/>
        <v>9.9446611923859933</v>
      </c>
      <c r="F146" s="122">
        <f t="shared" si="53"/>
        <v>13.944619528083059</v>
      </c>
      <c r="G146" s="122">
        <f t="shared" si="53"/>
        <v>20.233975112549619</v>
      </c>
      <c r="H146" s="122">
        <f t="shared" si="53"/>
        <v>23.738749820349206</v>
      </c>
      <c r="I146" s="122">
        <f t="shared" si="53"/>
        <v>26.563985041026164</v>
      </c>
      <c r="J146" s="122">
        <f t="shared" si="53"/>
        <v>8.1195048173840618</v>
      </c>
      <c r="K146" s="122">
        <f t="shared" si="53"/>
        <v>22.254167918506429</v>
      </c>
      <c r="L146" s="122">
        <f t="shared" si="53"/>
        <v>37.114375079654778</v>
      </c>
      <c r="M146" s="122">
        <f t="shared" si="53"/>
        <v>37.196326083274023</v>
      </c>
      <c r="N146" s="122">
        <f t="shared" si="53"/>
        <v>42.301107943393653</v>
      </c>
      <c r="O146" s="122">
        <f t="shared" si="53"/>
        <v>36.067991358330104</v>
      </c>
      <c r="P146" s="122">
        <f t="shared" si="53"/>
        <v>55.398442867680515</v>
      </c>
      <c r="Q146" s="122">
        <f t="shared" si="53"/>
        <v>34.613928879501636</v>
      </c>
      <c r="R146" s="122">
        <f t="shared" si="53"/>
        <v>22.35659699614602</v>
      </c>
      <c r="S146" s="122">
        <f t="shared" si="53"/>
        <v>53.159817911855612</v>
      </c>
      <c r="T146" s="122">
        <f t="shared" si="53"/>
        <v>27.975748614245617</v>
      </c>
      <c r="U146" s="122">
        <f t="shared" si="53"/>
        <v>44.852590400699164</v>
      </c>
      <c r="V146" s="122">
        <f t="shared" si="53"/>
        <v>82.032163993437464</v>
      </c>
      <c r="W146" s="122">
        <f t="shared" si="53"/>
        <v>19.538228755586644</v>
      </c>
      <c r="DA146" s="130" t="s">
        <v>4227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9.2823136063631964</v>
      </c>
      <c r="D147" s="98">
        <f>IF(RES_hhdet_in_tes!D147=0,0,RES_hhdet_in_tes!D147*1000*11630/RES_hhdet_in_new!D145)</f>
        <v>9.2359959766100381</v>
      </c>
      <c r="E147" s="98">
        <f>IF(RES_hhdet_in_tes!E147=0,0,RES_hhdet_in_tes!E147*1000*11630/RES_hhdet_in_new!E145)</f>
        <v>9.9446611923859933</v>
      </c>
      <c r="F147" s="98">
        <f>IF(RES_hhdet_in_tes!F147=0,0,RES_hhdet_in_tes!F147*1000*11630/RES_hhdet_in_new!F145)</f>
        <v>13.944619528083059</v>
      </c>
      <c r="G147" s="98">
        <f>IF(RES_hhdet_in_tes!G147=0,0,RES_hhdet_in_tes!G147*1000*11630/RES_hhdet_in_new!G145)</f>
        <v>20.233975112549619</v>
      </c>
      <c r="H147" s="98">
        <f>IF(RES_hhdet_in_tes!H147=0,0,RES_hhdet_in_tes!H147*1000*11630/RES_hhdet_in_new!H145)</f>
        <v>23.738749820349206</v>
      </c>
      <c r="I147" s="98">
        <f>IF(RES_hhdet_in_tes!I147=0,0,RES_hhdet_in_tes!I147*1000*11630/RES_hhdet_in_new!I145)</f>
        <v>26.563985041026164</v>
      </c>
      <c r="J147" s="98">
        <f>IF(RES_hhdet_in_tes!J147=0,0,RES_hhdet_in_tes!J147*1000*11630/RES_hhdet_in_new!J145)</f>
        <v>8.1195048173840618</v>
      </c>
      <c r="K147" s="98">
        <f>IF(RES_hhdet_in_tes!K147=0,0,RES_hhdet_in_tes!K147*1000*11630/RES_hhdet_in_new!K145)</f>
        <v>22.254167918506429</v>
      </c>
      <c r="L147" s="98">
        <f>IF(RES_hhdet_in_tes!L147=0,0,RES_hhdet_in_tes!L147*1000*11630/RES_hhdet_in_new!L145)</f>
        <v>37.114375079654778</v>
      </c>
      <c r="M147" s="98">
        <f>IF(RES_hhdet_in_tes!M147=0,0,RES_hhdet_in_tes!M147*1000*11630/RES_hhdet_in_new!M145)</f>
        <v>37.196326083274023</v>
      </c>
      <c r="N147" s="98">
        <f>IF(RES_hhdet_in_tes!N147=0,0,RES_hhdet_in_tes!N147*1000*11630/RES_hhdet_in_new!N145)</f>
        <v>42.301107943393653</v>
      </c>
      <c r="O147" s="98">
        <f>IF(RES_hhdet_in_tes!O147=0,0,RES_hhdet_in_tes!O147*1000*11630/RES_hhdet_in_new!O145)</f>
        <v>36.067991358330104</v>
      </c>
      <c r="P147" s="98">
        <f>IF(RES_hhdet_in_tes!P147=0,0,RES_hhdet_in_tes!P147*1000*11630/RES_hhdet_in_new!P145)</f>
        <v>55.398442867680515</v>
      </c>
      <c r="Q147" s="98">
        <f>IF(RES_hhdet_in_tes!Q147=0,0,RES_hhdet_in_tes!Q147*1000*11630/RES_hhdet_in_new!Q145)</f>
        <v>34.613928879501636</v>
      </c>
      <c r="R147" s="98">
        <f>IF(RES_hhdet_in_tes!R147=0,0,RES_hhdet_in_tes!R147*1000*11630/RES_hhdet_in_new!R145)</f>
        <v>22.35659699614602</v>
      </c>
      <c r="S147" s="98">
        <f>IF(RES_hhdet_in_tes!S147=0,0,RES_hhdet_in_tes!S147*1000*11630/RES_hhdet_in_new!S145)</f>
        <v>53.159817911855612</v>
      </c>
      <c r="T147" s="98">
        <f>IF(RES_hhdet_in_tes!T147=0,0,RES_hhdet_in_tes!T147*1000*11630/RES_hhdet_in_new!T145)</f>
        <v>27.975748614245617</v>
      </c>
      <c r="U147" s="98">
        <f>IF(RES_hhdet_in_tes!U147=0,0,RES_hhdet_in_tes!U147*1000*11630/RES_hhdet_in_new!U145)</f>
        <v>44.852590400699164</v>
      </c>
      <c r="V147" s="98">
        <f>IF(RES_hhdet_in_tes!V147=0,0,RES_hhdet_in_tes!V147*1000*11630/RES_hhdet_in_new!V145)</f>
        <v>82.032163993437464</v>
      </c>
      <c r="W147" s="98">
        <f>IF(RES_hhdet_in_tes!W147=0,0,RES_hhdet_in_tes!W147*1000*11630/RES_hhdet_in_new!W145)</f>
        <v>19.538228755586644</v>
      </c>
      <c r="DA147" s="63" t="s">
        <v>4228</v>
      </c>
    </row>
    <row r="148" spans="1:105" ht="12" customHeight="1" x14ac:dyDescent="0.25">
      <c r="A148" s="121" t="s">
        <v>55</v>
      </c>
      <c r="B148" s="122"/>
      <c r="C148" s="122">
        <v>745.77566035783695</v>
      </c>
      <c r="D148" s="122">
        <v>742.05849036286224</v>
      </c>
      <c r="E148" s="122">
        <v>749.03322242829108</v>
      </c>
      <c r="F148" s="122">
        <v>756.00435855106196</v>
      </c>
      <c r="G148" s="122">
        <v>786.50302518938349</v>
      </c>
      <c r="H148" s="122">
        <v>800.7953777478242</v>
      </c>
      <c r="I148" s="122">
        <v>793.48443359570797</v>
      </c>
      <c r="J148" s="122">
        <v>735.47014784175133</v>
      </c>
      <c r="K148" s="122">
        <v>773.23880908339822</v>
      </c>
      <c r="L148" s="122">
        <v>769.96038486500538</v>
      </c>
      <c r="M148" s="122">
        <v>797.37925620938051</v>
      </c>
      <c r="N148" s="122">
        <v>791.84593563117596</v>
      </c>
      <c r="O148" s="122">
        <v>859.83917273880013</v>
      </c>
      <c r="P148" s="122">
        <v>862.7683700918592</v>
      </c>
      <c r="Q148" s="122">
        <v>930.21211681788736</v>
      </c>
      <c r="R148" s="122">
        <v>1006.0062280230073</v>
      </c>
      <c r="S148" s="122">
        <v>939.14307548713646</v>
      </c>
      <c r="T148" s="122">
        <v>999.01859647914841</v>
      </c>
      <c r="U148" s="122">
        <v>984.00824019977415</v>
      </c>
      <c r="V148" s="122">
        <v>945.20532012054343</v>
      </c>
      <c r="W148" s="122">
        <v>1012.2625279390002</v>
      </c>
      <c r="DA148" s="130" t="s">
        <v>4229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736.22802869790053</v>
      </c>
      <c r="E149" s="98">
        <v>859.3400435639968</v>
      </c>
      <c r="F149" s="98">
        <v>678.55963126418226</v>
      </c>
      <c r="G149" s="98">
        <v>844.2738590327566</v>
      </c>
      <c r="H149" s="98">
        <v>772.92085769946686</v>
      </c>
      <c r="I149" s="98">
        <v>830.2932729250989</v>
      </c>
      <c r="J149" s="98">
        <v>767.75804101976439</v>
      </c>
      <c r="K149" s="98">
        <v>784.25163751345474</v>
      </c>
      <c r="L149" s="98">
        <v>753.3508029899433</v>
      </c>
      <c r="M149" s="98">
        <v>807.31323229919371</v>
      </c>
      <c r="N149" s="98">
        <v>729.15494264110748</v>
      </c>
      <c r="O149" s="98">
        <v>783.49005404785214</v>
      </c>
      <c r="P149" s="98">
        <v>1129.0458717935458</v>
      </c>
      <c r="Q149" s="98">
        <v>809.4635127678215</v>
      </c>
      <c r="R149" s="98">
        <v>933.7661483373048</v>
      </c>
      <c r="S149" s="98">
        <v>974.78352781763749</v>
      </c>
      <c r="T149" s="98">
        <v>959.10933407525545</v>
      </c>
      <c r="U149" s="98">
        <v>957.24039099689571</v>
      </c>
      <c r="V149" s="98">
        <v>936.08562330017037</v>
      </c>
      <c r="W149" s="98">
        <v>1052.7151832609459</v>
      </c>
      <c r="DA149" s="63" t="s">
        <v>4230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859.45856334555504</v>
      </c>
      <c r="F150" s="98">
        <v>0</v>
      </c>
      <c r="G150" s="98">
        <v>0</v>
      </c>
      <c r="H150" s="98">
        <v>0</v>
      </c>
      <c r="I150" s="98">
        <v>830.30750064727363</v>
      </c>
      <c r="J150" s="98">
        <v>767.78519863680117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1129.2471812196914</v>
      </c>
      <c r="Q150" s="98">
        <v>0</v>
      </c>
      <c r="R150" s="98">
        <v>0</v>
      </c>
      <c r="S150" s="98">
        <v>0</v>
      </c>
      <c r="T150" s="98">
        <v>960.7370473831395</v>
      </c>
      <c r="U150" s="98">
        <v>0</v>
      </c>
      <c r="V150" s="98">
        <v>937.1521160649761</v>
      </c>
      <c r="W150" s="98">
        <v>1057.2575019076064</v>
      </c>
      <c r="DA150" s="63" t="s">
        <v>4231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564.37917156968945</v>
      </c>
      <c r="F151" s="101">
        <v>0</v>
      </c>
      <c r="G151" s="101">
        <v>0</v>
      </c>
      <c r="H151" s="101">
        <v>0</v>
      </c>
      <c r="I151" s="101">
        <v>511.60665026073735</v>
      </c>
      <c r="J151" s="101">
        <v>468.63029908496509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697.96609630812247</v>
      </c>
      <c r="Q151" s="101">
        <v>0</v>
      </c>
      <c r="R151" s="101">
        <v>0</v>
      </c>
      <c r="S151" s="101">
        <v>0</v>
      </c>
      <c r="T151" s="101">
        <v>657.83562208471153</v>
      </c>
      <c r="U151" s="101">
        <v>0</v>
      </c>
      <c r="V151" s="101">
        <v>642.62238648537084</v>
      </c>
      <c r="W151" s="101">
        <v>754.82780903006392</v>
      </c>
      <c r="DA151" s="131" t="s">
        <v>4232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295.0793917758657</v>
      </c>
      <c r="F152" s="104">
        <v>0</v>
      </c>
      <c r="G152" s="104">
        <v>0</v>
      </c>
      <c r="H152" s="104">
        <v>0</v>
      </c>
      <c r="I152" s="104">
        <v>318.70085038653616</v>
      </c>
      <c r="J152" s="104">
        <v>299.15489955183619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431.28108491156888</v>
      </c>
      <c r="Q152" s="104">
        <v>0</v>
      </c>
      <c r="R152" s="104">
        <v>0</v>
      </c>
      <c r="S152" s="104">
        <v>0</v>
      </c>
      <c r="T152" s="104">
        <v>302.90142529842785</v>
      </c>
      <c r="U152" s="104">
        <v>0</v>
      </c>
      <c r="V152" s="104">
        <v>294.52972957960509</v>
      </c>
      <c r="W152" s="104">
        <v>302.42969287754232</v>
      </c>
      <c r="DA152" s="132" t="s">
        <v>4233</v>
      </c>
    </row>
    <row r="153" spans="1:105" ht="12" customHeight="1" x14ac:dyDescent="0.25">
      <c r="A153" s="106" t="s">
        <v>122</v>
      </c>
      <c r="B153" s="101"/>
      <c r="C153" s="101">
        <v>745.7757228749299</v>
      </c>
      <c r="D153" s="101">
        <v>742.09583109237542</v>
      </c>
      <c r="E153" s="101">
        <v>748.49595835721652</v>
      </c>
      <c r="F153" s="101">
        <v>756.30497278287055</v>
      </c>
      <c r="G153" s="101">
        <v>786.22376433309682</v>
      </c>
      <c r="H153" s="101">
        <v>800.89223114208448</v>
      </c>
      <c r="I153" s="101">
        <v>793.16279826040648</v>
      </c>
      <c r="J153" s="101">
        <v>735.26456238257504</v>
      </c>
      <c r="K153" s="101">
        <v>773.18964363705697</v>
      </c>
      <c r="L153" s="101">
        <v>770.03204450141993</v>
      </c>
      <c r="M153" s="101">
        <v>797.34542258189424</v>
      </c>
      <c r="N153" s="101">
        <v>792.20516167439484</v>
      </c>
      <c r="O153" s="101">
        <v>860.25302718402963</v>
      </c>
      <c r="P153" s="101">
        <v>860.82248926416946</v>
      </c>
      <c r="Q153" s="101">
        <v>930.22694181937709</v>
      </c>
      <c r="R153" s="101">
        <v>1006.1489694201396</v>
      </c>
      <c r="S153" s="101">
        <v>939.03224154419206</v>
      </c>
      <c r="T153" s="101">
        <v>999.17474318868517</v>
      </c>
      <c r="U153" s="101">
        <v>984.15413568572728</v>
      </c>
      <c r="V153" s="101">
        <v>945.27411035816908</v>
      </c>
      <c r="W153" s="101">
        <v>1012.0474750837761</v>
      </c>
      <c r="DA153" s="131" t="s">
        <v>4234</v>
      </c>
    </row>
    <row r="154" spans="1:105" ht="12" customHeight="1" x14ac:dyDescent="0.25">
      <c r="A154" s="107" t="s">
        <v>121</v>
      </c>
      <c r="B154" s="104"/>
      <c r="C154" s="104">
        <v>745.77504645641602</v>
      </c>
      <c r="D154" s="104">
        <v>742.11126066524298</v>
      </c>
      <c r="E154" s="104">
        <v>748.50200253852006</v>
      </c>
      <c r="F154" s="104">
        <v>756.29556259633273</v>
      </c>
      <c r="G154" s="104">
        <v>786.22098847837242</v>
      </c>
      <c r="H154" s="104">
        <v>800.89171472436237</v>
      </c>
      <c r="I154" s="104">
        <v>793.43245534483481</v>
      </c>
      <c r="J154" s="104">
        <v>735.56636068811781</v>
      </c>
      <c r="K154" s="104">
        <v>773.30245299480987</v>
      </c>
      <c r="L154" s="104">
        <v>770.0669418449362</v>
      </c>
      <c r="M154" s="104">
        <v>797.26911639246782</v>
      </c>
      <c r="N154" s="104">
        <v>792.03966834808955</v>
      </c>
      <c r="O154" s="104">
        <v>860.06109036709381</v>
      </c>
      <c r="P154" s="104">
        <v>860.81553143052759</v>
      </c>
      <c r="Q154" s="104">
        <v>930.58942987536977</v>
      </c>
      <c r="R154" s="104">
        <v>1006.4090757652949</v>
      </c>
      <c r="S154" s="104">
        <v>939.10039562265274</v>
      </c>
      <c r="T154" s="104">
        <v>999.08728943342248</v>
      </c>
      <c r="U154" s="104">
        <v>983.96665845739187</v>
      </c>
      <c r="V154" s="104">
        <v>945.1102261110301</v>
      </c>
      <c r="W154" s="104">
        <v>1011.9807216879873</v>
      </c>
      <c r="DA154" s="132" t="s">
        <v>4235</v>
      </c>
    </row>
    <row r="155" spans="1:105" ht="12" customHeight="1" x14ac:dyDescent="0.25">
      <c r="A155" s="108" t="s">
        <v>53</v>
      </c>
      <c r="B155" s="98"/>
      <c r="C155" s="98">
        <v>521.272554132398</v>
      </c>
      <c r="D155" s="98">
        <v>508.33469211726157</v>
      </c>
      <c r="E155" s="98">
        <v>491.40534504438961</v>
      </c>
      <c r="F155" s="98">
        <v>499.43566486226291</v>
      </c>
      <c r="G155" s="98">
        <v>473.83545036329724</v>
      </c>
      <c r="H155" s="98">
        <v>500.09574828363833</v>
      </c>
      <c r="I155" s="98">
        <v>488.99982948159476</v>
      </c>
      <c r="J155" s="98">
        <v>449.01437618671577</v>
      </c>
      <c r="K155" s="98">
        <v>475.49561333257941</v>
      </c>
      <c r="L155" s="98">
        <v>461.1682347363116</v>
      </c>
      <c r="M155" s="98">
        <v>469.28441748320944</v>
      </c>
      <c r="N155" s="98">
        <v>463.28709831852649</v>
      </c>
      <c r="O155" s="98">
        <v>529.72649271971341</v>
      </c>
      <c r="P155" s="98">
        <v>531.99398605269471</v>
      </c>
      <c r="Q155" s="98">
        <v>600.25812626708989</v>
      </c>
      <c r="R155" s="98">
        <v>680.77216968599453</v>
      </c>
      <c r="S155" s="98">
        <v>618.1850313107758</v>
      </c>
      <c r="T155" s="98">
        <v>684.64208735563102</v>
      </c>
      <c r="U155" s="98">
        <v>678.85111386449285</v>
      </c>
      <c r="V155" s="98">
        <v>648.77499853017832</v>
      </c>
      <c r="W155" s="98">
        <v>725.82903524437586</v>
      </c>
      <c r="DA155" s="63" t="s">
        <v>4236</v>
      </c>
    </row>
    <row r="156" spans="1:105" ht="12" customHeight="1" x14ac:dyDescent="0.25">
      <c r="A156" s="108" t="s">
        <v>52</v>
      </c>
      <c r="B156" s="98"/>
      <c r="C156" s="98">
        <v>224.50249232401802</v>
      </c>
      <c r="D156" s="98">
        <v>233.77656854798133</v>
      </c>
      <c r="E156" s="98">
        <v>257.09665749413034</v>
      </c>
      <c r="F156" s="98">
        <v>256.85989773406988</v>
      </c>
      <c r="G156" s="98">
        <v>312.38553811507524</v>
      </c>
      <c r="H156" s="98">
        <v>300.79596644072404</v>
      </c>
      <c r="I156" s="98">
        <v>304.43262586323999</v>
      </c>
      <c r="J156" s="98">
        <v>286.55198450140216</v>
      </c>
      <c r="K156" s="98">
        <v>297.80683966223052</v>
      </c>
      <c r="L156" s="98">
        <v>308.89870710862454</v>
      </c>
      <c r="M156" s="98">
        <v>327.98469890925838</v>
      </c>
      <c r="N156" s="98">
        <v>328.75257002956289</v>
      </c>
      <c r="O156" s="98">
        <v>330.33459764738058</v>
      </c>
      <c r="P156" s="98">
        <v>328.82154537783282</v>
      </c>
      <c r="Q156" s="98">
        <v>330.33130360827982</v>
      </c>
      <c r="R156" s="98">
        <v>325.63690607930062</v>
      </c>
      <c r="S156" s="98">
        <v>320.91536431187706</v>
      </c>
      <c r="T156" s="98">
        <v>314.44520207779135</v>
      </c>
      <c r="U156" s="98">
        <v>305.11554459289891</v>
      </c>
      <c r="V156" s="98">
        <v>296.33522758085189</v>
      </c>
      <c r="W156" s="98">
        <v>286.15168644361142</v>
      </c>
      <c r="DA156" s="63" t="s">
        <v>4237</v>
      </c>
    </row>
    <row r="157" spans="1:105" ht="12" customHeight="1" x14ac:dyDescent="0.25">
      <c r="A157" s="121" t="s">
        <v>54</v>
      </c>
      <c r="B157" s="122"/>
      <c r="C157" s="122">
        <v>122.71381387509221</v>
      </c>
      <c r="D157" s="122">
        <v>124.86445866731499</v>
      </c>
      <c r="E157" s="122">
        <v>129.74060333665207</v>
      </c>
      <c r="F157" s="122">
        <v>135.70000096452242</v>
      </c>
      <c r="G157" s="122">
        <v>142.31075550478414</v>
      </c>
      <c r="H157" s="122">
        <v>146.56987594999492</v>
      </c>
      <c r="I157" s="122">
        <v>145.89290964558529</v>
      </c>
      <c r="J157" s="122">
        <v>139.3712259479361</v>
      </c>
      <c r="K157" s="122">
        <v>153.78063494121622</v>
      </c>
      <c r="L157" s="122">
        <v>165.63910845931503</v>
      </c>
      <c r="M157" s="122">
        <v>166.73755957617294</v>
      </c>
      <c r="N157" s="122">
        <v>170.91122586284081</v>
      </c>
      <c r="O157" s="122">
        <v>188.03345271236785</v>
      </c>
      <c r="P157" s="122">
        <v>187.65502408126446</v>
      </c>
      <c r="Q157" s="122">
        <v>203.49145212097568</v>
      </c>
      <c r="R157" s="122">
        <v>203.5578676746388</v>
      </c>
      <c r="S157" s="122">
        <v>220.40254781777017</v>
      </c>
      <c r="T157" s="122">
        <v>232.83163273220677</v>
      </c>
      <c r="U157" s="122">
        <v>233.41172520524518</v>
      </c>
      <c r="V157" s="122">
        <v>235.48801362711413</v>
      </c>
      <c r="W157" s="122">
        <v>236.67521474941211</v>
      </c>
      <c r="DA157" s="130" t="s">
        <v>4238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4239</v>
      </c>
    </row>
    <row r="159" spans="1:105" ht="12" customHeight="1" x14ac:dyDescent="0.25">
      <c r="A159" s="109" t="s">
        <v>120</v>
      </c>
      <c r="B159" s="33"/>
      <c r="C159" s="33">
        <v>122.71381387509221</v>
      </c>
      <c r="D159" s="33">
        <v>124.86445866731499</v>
      </c>
      <c r="E159" s="33">
        <v>129.74060333665207</v>
      </c>
      <c r="F159" s="33">
        <v>135.70000096452242</v>
      </c>
      <c r="G159" s="33">
        <v>142.31075550478414</v>
      </c>
      <c r="H159" s="33">
        <v>146.56987594999492</v>
      </c>
      <c r="I159" s="33">
        <v>145.89290964558529</v>
      </c>
      <c r="J159" s="33">
        <v>139.3712259479361</v>
      </c>
      <c r="K159" s="33">
        <v>153.78063494121622</v>
      </c>
      <c r="L159" s="33">
        <v>165.63910845931503</v>
      </c>
      <c r="M159" s="33">
        <v>166.73755957617294</v>
      </c>
      <c r="N159" s="33">
        <v>170.91122586284081</v>
      </c>
      <c r="O159" s="33">
        <v>188.03345271236785</v>
      </c>
      <c r="P159" s="33">
        <v>187.65502408126446</v>
      </c>
      <c r="Q159" s="33">
        <v>203.49145212097568</v>
      </c>
      <c r="R159" s="33">
        <v>203.5578676746388</v>
      </c>
      <c r="S159" s="33">
        <v>220.40254781777017</v>
      </c>
      <c r="T159" s="33">
        <v>232.83163273220677</v>
      </c>
      <c r="U159" s="33">
        <v>233.41172520524518</v>
      </c>
      <c r="V159" s="33">
        <v>235.48801362711413</v>
      </c>
      <c r="W159" s="33">
        <v>236.67521474941211</v>
      </c>
      <c r="DA159" s="60" t="s">
        <v>4240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11709.63553713373</v>
      </c>
      <c r="D161" s="117">
        <f t="shared" si="54"/>
        <v>0</v>
      </c>
      <c r="E161" s="117">
        <f t="shared" si="54"/>
        <v>11749.336918364303</v>
      </c>
      <c r="F161" s="117">
        <f t="shared" si="54"/>
        <v>11605.474919270027</v>
      </c>
      <c r="G161" s="117">
        <f t="shared" si="54"/>
        <v>12175.239542323605</v>
      </c>
      <c r="H161" s="117">
        <f t="shared" si="54"/>
        <v>11957.784531863792</v>
      </c>
      <c r="I161" s="117">
        <f t="shared" si="54"/>
        <v>11455.321653182591</v>
      </c>
      <c r="J161" s="117">
        <f t="shared" si="54"/>
        <v>11215.068841511436</v>
      </c>
      <c r="K161" s="117">
        <f t="shared" si="54"/>
        <v>12060.383722699946</v>
      </c>
      <c r="L161" s="117">
        <f t="shared" si="54"/>
        <v>13707.806349083918</v>
      </c>
      <c r="M161" s="117">
        <f t="shared" si="54"/>
        <v>11805.197123918442</v>
      </c>
      <c r="N161" s="117">
        <f t="shared" si="54"/>
        <v>13274.763653317648</v>
      </c>
      <c r="O161" s="117">
        <f t="shared" si="54"/>
        <v>12720.261670129481</v>
      </c>
      <c r="P161" s="117">
        <f t="shared" si="54"/>
        <v>10779.552460982457</v>
      </c>
      <c r="Q161" s="117">
        <f t="shared" si="54"/>
        <v>11242.703839382601</v>
      </c>
      <c r="R161" s="117">
        <f t="shared" ref="R161:V161" si="55">R162+R164+R166+R175</f>
        <v>10680.952972523308</v>
      </c>
      <c r="S161" s="117">
        <f t="shared" si="55"/>
        <v>10680.539677565812</v>
      </c>
      <c r="T161" s="117">
        <f t="shared" si="55"/>
        <v>10114.615852585206</v>
      </c>
      <c r="U161" s="117">
        <f t="shared" si="55"/>
        <v>9214.6986485560101</v>
      </c>
      <c r="V161" s="117">
        <f t="shared" si="55"/>
        <v>8291.129180799604</v>
      </c>
      <c r="W161" s="117">
        <f t="shared" ref="W161" si="56">W162+W164+W166+W175</f>
        <v>8791.2868551777665</v>
      </c>
      <c r="DA161" s="129" t="s">
        <v>4241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10836.512100154019</v>
      </c>
      <c r="D162" s="122">
        <f t="shared" si="57"/>
        <v>0</v>
      </c>
      <c r="E162" s="122">
        <f t="shared" si="57"/>
        <v>10865.724809897571</v>
      </c>
      <c r="F162" s="122">
        <f t="shared" si="57"/>
        <v>10706.810176859779</v>
      </c>
      <c r="G162" s="122">
        <f t="shared" si="57"/>
        <v>11233.024962008527</v>
      </c>
      <c r="H162" s="122">
        <f t="shared" si="57"/>
        <v>10993.232675047395</v>
      </c>
      <c r="I162" s="122">
        <f t="shared" si="57"/>
        <v>10500.879149349479</v>
      </c>
      <c r="J162" s="122">
        <f t="shared" si="57"/>
        <v>10336.169011015842</v>
      </c>
      <c r="K162" s="122">
        <f t="shared" si="57"/>
        <v>11122.238706613138</v>
      </c>
      <c r="L162" s="122">
        <f t="shared" si="57"/>
        <v>12743.231889888193</v>
      </c>
      <c r="M162" s="122">
        <f t="shared" si="57"/>
        <v>10821.039889706539</v>
      </c>
      <c r="N162" s="122">
        <f t="shared" si="57"/>
        <v>12279.632703078627</v>
      </c>
      <c r="O162" s="122">
        <f t="shared" si="57"/>
        <v>11654.354042160547</v>
      </c>
      <c r="P162" s="122">
        <f t="shared" si="57"/>
        <v>9694.3742345413484</v>
      </c>
      <c r="Q162" s="122">
        <f t="shared" si="57"/>
        <v>10091.699303412714</v>
      </c>
      <c r="R162" s="122">
        <f t="shared" si="57"/>
        <v>9460.2144288706168</v>
      </c>
      <c r="S162" s="122">
        <f t="shared" si="57"/>
        <v>9494.4157297953388</v>
      </c>
      <c r="T162" s="122">
        <f t="shared" si="57"/>
        <v>8868.7738499694005</v>
      </c>
      <c r="U162" s="122">
        <f t="shared" si="57"/>
        <v>7974.8507580085998</v>
      </c>
      <c r="V162" s="122">
        <f t="shared" si="57"/>
        <v>7065.3358798474164</v>
      </c>
      <c r="W162" s="122">
        <f t="shared" si="57"/>
        <v>7532.5827953387252</v>
      </c>
      <c r="DA162" s="130" t="s">
        <v>4242</v>
      </c>
    </row>
    <row r="163" spans="1:105" ht="12" customHeight="1" x14ac:dyDescent="0.25">
      <c r="A163" s="97" t="s">
        <v>53</v>
      </c>
      <c r="B163" s="33"/>
      <c r="C163" s="33">
        <v>10836.512100154019</v>
      </c>
      <c r="D163" s="33">
        <v>0</v>
      </c>
      <c r="E163" s="33">
        <v>10865.724809897571</v>
      </c>
      <c r="F163" s="33">
        <v>10706.810176859779</v>
      </c>
      <c r="G163" s="33">
        <v>11233.024962008527</v>
      </c>
      <c r="H163" s="33">
        <v>10993.232675047395</v>
      </c>
      <c r="I163" s="33">
        <v>10500.879149349479</v>
      </c>
      <c r="J163" s="33">
        <v>10336.169011015842</v>
      </c>
      <c r="K163" s="33">
        <v>11122.238706613138</v>
      </c>
      <c r="L163" s="33">
        <v>12743.231889888193</v>
      </c>
      <c r="M163" s="33">
        <v>10821.039889706539</v>
      </c>
      <c r="N163" s="33">
        <v>12279.632703078627</v>
      </c>
      <c r="O163" s="33">
        <v>11654.354042160547</v>
      </c>
      <c r="P163" s="33">
        <v>9694.3742345413484</v>
      </c>
      <c r="Q163" s="33">
        <v>10091.699303412714</v>
      </c>
      <c r="R163" s="33">
        <v>9460.2144288706168</v>
      </c>
      <c r="S163" s="33">
        <v>9494.4157297953388</v>
      </c>
      <c r="T163" s="33">
        <v>8868.7738499694005</v>
      </c>
      <c r="U163" s="33">
        <v>7974.8507580085998</v>
      </c>
      <c r="V163" s="33">
        <v>7065.3358798474164</v>
      </c>
      <c r="W163" s="33">
        <v>7532.5827953387252</v>
      </c>
      <c r="DA163" s="60" t="s">
        <v>4243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4.6339627918283073</v>
      </c>
      <c r="D164" s="122">
        <f t="shared" si="58"/>
        <v>0</v>
      </c>
      <c r="E164" s="122">
        <f t="shared" si="58"/>
        <v>4.7977144072487201</v>
      </c>
      <c r="F164" s="122">
        <f t="shared" si="58"/>
        <v>6.9615421554970958</v>
      </c>
      <c r="G164" s="122">
        <f t="shared" si="58"/>
        <v>13.396929911672894</v>
      </c>
      <c r="H164" s="122">
        <f t="shared" si="58"/>
        <v>17.186266955853213</v>
      </c>
      <c r="I164" s="122">
        <f t="shared" si="58"/>
        <v>15.065023729044505</v>
      </c>
      <c r="J164" s="122">
        <f t="shared" si="58"/>
        <v>4.0581962676037993</v>
      </c>
      <c r="K164" s="122">
        <f t="shared" si="58"/>
        <v>11.125736804167591</v>
      </c>
      <c r="L164" s="122">
        <f t="shared" si="58"/>
        <v>28.975314704325775</v>
      </c>
      <c r="M164" s="122">
        <f t="shared" si="58"/>
        <v>20.040075691779016</v>
      </c>
      <c r="N164" s="122">
        <f t="shared" si="58"/>
        <v>32.373296244145216</v>
      </c>
      <c r="O164" s="122">
        <f t="shared" si="58"/>
        <v>18.035060245814503</v>
      </c>
      <c r="P164" s="122">
        <f t="shared" si="58"/>
        <v>34.754009507517274</v>
      </c>
      <c r="Q164" s="122">
        <f t="shared" si="58"/>
        <v>17.302066709029308</v>
      </c>
      <c r="R164" s="122">
        <f t="shared" si="58"/>
        <v>11.174823655040223</v>
      </c>
      <c r="S164" s="122">
        <f t="shared" si="58"/>
        <v>26.578100757065346</v>
      </c>
      <c r="T164" s="122">
        <f t="shared" si="58"/>
        <v>13.992319785582765</v>
      </c>
      <c r="U164" s="122">
        <f t="shared" si="58"/>
        <v>22.428237356916874</v>
      </c>
      <c r="V164" s="122">
        <f t="shared" si="58"/>
        <v>45.09985103436221</v>
      </c>
      <c r="W164" s="122">
        <f t="shared" si="58"/>
        <v>9.7657948113078064</v>
      </c>
      <c r="DA164" s="130" t="s">
        <v>4244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4.6339627918283073</v>
      </c>
      <c r="D165" s="98">
        <f>IF(RES_hhdet_in_tes!D165=0,0,RES_hhdet_in_tes!D165*1000*11630/RES_hhdet_in_new!D163)</f>
        <v>0</v>
      </c>
      <c r="E165" s="98">
        <f>IF(RES_hhdet_in_tes!E165=0,0,RES_hhdet_in_tes!E165*1000*11630/RES_hhdet_in_new!E163)</f>
        <v>4.7977144072487201</v>
      </c>
      <c r="F165" s="98">
        <f>IF(RES_hhdet_in_tes!F165=0,0,RES_hhdet_in_tes!F165*1000*11630/RES_hhdet_in_new!F163)</f>
        <v>6.9615421554970958</v>
      </c>
      <c r="G165" s="98">
        <f>IF(RES_hhdet_in_tes!G165=0,0,RES_hhdet_in_tes!G165*1000*11630/RES_hhdet_in_new!G163)</f>
        <v>13.396929911672894</v>
      </c>
      <c r="H165" s="98">
        <f>IF(RES_hhdet_in_tes!H165=0,0,RES_hhdet_in_tes!H165*1000*11630/RES_hhdet_in_new!H163)</f>
        <v>17.186266955853213</v>
      </c>
      <c r="I165" s="98">
        <f>IF(RES_hhdet_in_tes!I165=0,0,RES_hhdet_in_tes!I165*1000*11630/RES_hhdet_in_new!I163)</f>
        <v>15.065023729044505</v>
      </c>
      <c r="J165" s="98">
        <f>IF(RES_hhdet_in_tes!J165=0,0,RES_hhdet_in_tes!J165*1000*11630/RES_hhdet_in_new!J163)</f>
        <v>4.0581962676037993</v>
      </c>
      <c r="K165" s="98">
        <f>IF(RES_hhdet_in_tes!K165=0,0,RES_hhdet_in_tes!K165*1000*11630/RES_hhdet_in_new!K163)</f>
        <v>11.125736804167591</v>
      </c>
      <c r="L165" s="98">
        <f>IF(RES_hhdet_in_tes!L165=0,0,RES_hhdet_in_tes!L165*1000*11630/RES_hhdet_in_new!L163)</f>
        <v>28.975314704325775</v>
      </c>
      <c r="M165" s="98">
        <f>IF(RES_hhdet_in_tes!M165=0,0,RES_hhdet_in_tes!M165*1000*11630/RES_hhdet_in_new!M163)</f>
        <v>20.040075691779016</v>
      </c>
      <c r="N165" s="98">
        <f>IF(RES_hhdet_in_tes!N165=0,0,RES_hhdet_in_tes!N165*1000*11630/RES_hhdet_in_new!N163)</f>
        <v>32.373296244145216</v>
      </c>
      <c r="O165" s="98">
        <f>IF(RES_hhdet_in_tes!O165=0,0,RES_hhdet_in_tes!O165*1000*11630/RES_hhdet_in_new!O163)</f>
        <v>18.035060245814503</v>
      </c>
      <c r="P165" s="98">
        <f>IF(RES_hhdet_in_tes!P165=0,0,RES_hhdet_in_tes!P165*1000*11630/RES_hhdet_in_new!P163)</f>
        <v>34.754009507517274</v>
      </c>
      <c r="Q165" s="98">
        <f>IF(RES_hhdet_in_tes!Q165=0,0,RES_hhdet_in_tes!Q165*1000*11630/RES_hhdet_in_new!Q163)</f>
        <v>17.302066709029308</v>
      </c>
      <c r="R165" s="98">
        <f>IF(RES_hhdet_in_tes!R165=0,0,RES_hhdet_in_tes!R165*1000*11630/RES_hhdet_in_new!R163)</f>
        <v>11.174823655040223</v>
      </c>
      <c r="S165" s="98">
        <f>IF(RES_hhdet_in_tes!S165=0,0,RES_hhdet_in_tes!S165*1000*11630/RES_hhdet_in_new!S163)</f>
        <v>26.578100757065346</v>
      </c>
      <c r="T165" s="98">
        <f>IF(RES_hhdet_in_tes!T165=0,0,RES_hhdet_in_tes!T165*1000*11630/RES_hhdet_in_new!T163)</f>
        <v>13.992319785582765</v>
      </c>
      <c r="U165" s="98">
        <f>IF(RES_hhdet_in_tes!U165=0,0,RES_hhdet_in_tes!U165*1000*11630/RES_hhdet_in_new!U163)</f>
        <v>22.428237356916874</v>
      </c>
      <c r="V165" s="98">
        <f>IF(RES_hhdet_in_tes!V165=0,0,RES_hhdet_in_tes!V165*1000*11630/RES_hhdet_in_new!V163)</f>
        <v>45.09985103436221</v>
      </c>
      <c r="W165" s="98">
        <f>IF(RES_hhdet_in_tes!W165=0,0,RES_hhdet_in_tes!W165*1000*11630/RES_hhdet_in_new!W163)</f>
        <v>9.7657948113078064</v>
      </c>
      <c r="DA165" s="63" t="s">
        <v>4245</v>
      </c>
    </row>
    <row r="166" spans="1:105" ht="12" customHeight="1" x14ac:dyDescent="0.25">
      <c r="A166" s="121" t="s">
        <v>55</v>
      </c>
      <c r="B166" s="122"/>
      <c r="C166" s="122">
        <v>745.77566031279162</v>
      </c>
      <c r="D166" s="122">
        <v>0</v>
      </c>
      <c r="E166" s="122">
        <v>749.07379072283265</v>
      </c>
      <c r="F166" s="122">
        <v>756.00319929022953</v>
      </c>
      <c r="G166" s="122">
        <v>786.50689489862134</v>
      </c>
      <c r="H166" s="122">
        <v>800.79571391054742</v>
      </c>
      <c r="I166" s="122">
        <v>793.48457045848193</v>
      </c>
      <c r="J166" s="122">
        <v>735.4704082800547</v>
      </c>
      <c r="K166" s="122">
        <v>773.2386443414232</v>
      </c>
      <c r="L166" s="122">
        <v>769.96003603208396</v>
      </c>
      <c r="M166" s="122">
        <v>797.37959894395215</v>
      </c>
      <c r="N166" s="122">
        <v>791.84642813203607</v>
      </c>
      <c r="O166" s="122">
        <v>859.8391150107517</v>
      </c>
      <c r="P166" s="122">
        <v>862.76919285232748</v>
      </c>
      <c r="Q166" s="122">
        <v>930.21101713988185</v>
      </c>
      <c r="R166" s="122">
        <v>1006.0058523230116</v>
      </c>
      <c r="S166" s="122">
        <v>939.14329919563681</v>
      </c>
      <c r="T166" s="122">
        <v>999.01805009801637</v>
      </c>
      <c r="U166" s="122">
        <v>984.00792798524776</v>
      </c>
      <c r="V166" s="122">
        <v>945.20543629071142</v>
      </c>
      <c r="W166" s="122">
        <v>1012.2630502783218</v>
      </c>
      <c r="DA166" s="130" t="s">
        <v>4246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859.3400435639968</v>
      </c>
      <c r="F167" s="98">
        <v>678.55963126418237</v>
      </c>
      <c r="G167" s="98">
        <v>844.27385903275649</v>
      </c>
      <c r="H167" s="98">
        <v>772.92085769946675</v>
      </c>
      <c r="I167" s="98">
        <v>830.29327292509879</v>
      </c>
      <c r="J167" s="98">
        <v>767.75804101976451</v>
      </c>
      <c r="K167" s="98">
        <v>784.25163751345474</v>
      </c>
      <c r="L167" s="98">
        <v>753.35080298994342</v>
      </c>
      <c r="M167" s="98">
        <v>807.31323229919349</v>
      </c>
      <c r="N167" s="98">
        <v>729.15494264110748</v>
      </c>
      <c r="O167" s="98">
        <v>783.49005404785214</v>
      </c>
      <c r="P167" s="98">
        <v>1129.045871793546</v>
      </c>
      <c r="Q167" s="98">
        <v>809.4635127678215</v>
      </c>
      <c r="R167" s="98">
        <v>933.76614833730514</v>
      </c>
      <c r="S167" s="98">
        <v>974.78352781763726</v>
      </c>
      <c r="T167" s="98">
        <v>959.10933407525567</v>
      </c>
      <c r="U167" s="98">
        <v>957.24039099689548</v>
      </c>
      <c r="V167" s="98">
        <v>936.0856233001706</v>
      </c>
      <c r="W167" s="98">
        <v>1052.7151832609459</v>
      </c>
      <c r="DA167" s="63" t="s">
        <v>4247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1129.2471812196914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1057.2575019076064</v>
      </c>
      <c r="DA168" s="63" t="s">
        <v>4248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697.96609630812247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754.82780903006392</v>
      </c>
      <c r="DA169" s="131" t="s">
        <v>4249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431.28108491156888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302.42969287754232</v>
      </c>
      <c r="DA170" s="132" t="s">
        <v>4250</v>
      </c>
    </row>
    <row r="171" spans="1:105" ht="12" customHeight="1" x14ac:dyDescent="0.25">
      <c r="A171" s="106" t="s">
        <v>122</v>
      </c>
      <c r="B171" s="101"/>
      <c r="C171" s="101">
        <v>745.77572287492967</v>
      </c>
      <c r="D171" s="101">
        <v>0</v>
      </c>
      <c r="E171" s="101">
        <v>748.49595835721652</v>
      </c>
      <c r="F171" s="101">
        <v>756.30497278287055</v>
      </c>
      <c r="G171" s="101">
        <v>786.22376433309682</v>
      </c>
      <c r="H171" s="101">
        <v>800.89223114208448</v>
      </c>
      <c r="I171" s="101">
        <v>793.16279826040648</v>
      </c>
      <c r="J171" s="101">
        <v>735.26456238257504</v>
      </c>
      <c r="K171" s="101">
        <v>773.18964363705709</v>
      </c>
      <c r="L171" s="101">
        <v>770.03204450141982</v>
      </c>
      <c r="M171" s="101">
        <v>797.34542258189435</v>
      </c>
      <c r="N171" s="101">
        <v>792.20516167439507</v>
      </c>
      <c r="O171" s="101">
        <v>860.25302718402952</v>
      </c>
      <c r="P171" s="101">
        <v>860.82248926416958</v>
      </c>
      <c r="Q171" s="101">
        <v>930.2269418193772</v>
      </c>
      <c r="R171" s="101">
        <v>1006.1489694201396</v>
      </c>
      <c r="S171" s="101">
        <v>939.03224154419206</v>
      </c>
      <c r="T171" s="101">
        <v>999.17474318868506</v>
      </c>
      <c r="U171" s="101">
        <v>984.1541356857274</v>
      </c>
      <c r="V171" s="101">
        <v>945.27411035816931</v>
      </c>
      <c r="W171" s="101">
        <v>1012.0474750837762</v>
      </c>
      <c r="DA171" s="131" t="s">
        <v>4251</v>
      </c>
    </row>
    <row r="172" spans="1:105" ht="12" customHeight="1" x14ac:dyDescent="0.25">
      <c r="A172" s="107" t="s">
        <v>121</v>
      </c>
      <c r="B172" s="104"/>
      <c r="C172" s="104">
        <v>745.77504645641591</v>
      </c>
      <c r="D172" s="104">
        <v>0</v>
      </c>
      <c r="E172" s="104">
        <v>748.50200253851972</v>
      </c>
      <c r="F172" s="104">
        <v>756.29556259633262</v>
      </c>
      <c r="G172" s="104">
        <v>786.22098847837219</v>
      </c>
      <c r="H172" s="104">
        <v>800.89171472436249</v>
      </c>
      <c r="I172" s="104">
        <v>793.43245534483481</v>
      </c>
      <c r="J172" s="104">
        <v>735.56636068811804</v>
      </c>
      <c r="K172" s="104">
        <v>773.30245299480987</v>
      </c>
      <c r="L172" s="104">
        <v>770.06694184493597</v>
      </c>
      <c r="M172" s="104">
        <v>797.26911639246782</v>
      </c>
      <c r="N172" s="104">
        <v>792.03966834808955</v>
      </c>
      <c r="O172" s="104">
        <v>860.06109036709393</v>
      </c>
      <c r="P172" s="104">
        <v>860.8155314305277</v>
      </c>
      <c r="Q172" s="104">
        <v>930.58942987536966</v>
      </c>
      <c r="R172" s="104">
        <v>1006.409075765295</v>
      </c>
      <c r="S172" s="104">
        <v>939.10039562265285</v>
      </c>
      <c r="T172" s="104">
        <v>999.08728943342214</v>
      </c>
      <c r="U172" s="104">
        <v>983.96665845739187</v>
      </c>
      <c r="V172" s="104">
        <v>945.11022611103022</v>
      </c>
      <c r="W172" s="104">
        <v>1011.9807216879869</v>
      </c>
      <c r="DA172" s="132" t="s">
        <v>4252</v>
      </c>
    </row>
    <row r="173" spans="1:105" ht="12" customHeight="1" x14ac:dyDescent="0.25">
      <c r="A173" s="108" t="s">
        <v>53</v>
      </c>
      <c r="B173" s="98"/>
      <c r="C173" s="98">
        <v>521.27255413239789</v>
      </c>
      <c r="D173" s="98">
        <v>0</v>
      </c>
      <c r="E173" s="98">
        <v>491.40534504438943</v>
      </c>
      <c r="F173" s="98">
        <v>499.4356648622628</v>
      </c>
      <c r="G173" s="98">
        <v>473.83545036329718</v>
      </c>
      <c r="H173" s="98">
        <v>500.09574828363833</v>
      </c>
      <c r="I173" s="98">
        <v>488.99982948159482</v>
      </c>
      <c r="J173" s="98">
        <v>449.01437618671571</v>
      </c>
      <c r="K173" s="98">
        <v>475.49561333257941</v>
      </c>
      <c r="L173" s="98">
        <v>461.16823473631166</v>
      </c>
      <c r="M173" s="98">
        <v>469.28441748320944</v>
      </c>
      <c r="N173" s="98">
        <v>463.28709831852655</v>
      </c>
      <c r="O173" s="98">
        <v>529.72649271971329</v>
      </c>
      <c r="P173" s="98">
        <v>531.99398605269459</v>
      </c>
      <c r="Q173" s="98">
        <v>600.25812626708989</v>
      </c>
      <c r="R173" s="98">
        <v>680.77216968599441</v>
      </c>
      <c r="S173" s="98">
        <v>618.1850313107758</v>
      </c>
      <c r="T173" s="98">
        <v>684.64208735563091</v>
      </c>
      <c r="U173" s="98">
        <v>678.85111386449307</v>
      </c>
      <c r="V173" s="98">
        <v>648.77499853017821</v>
      </c>
      <c r="W173" s="98">
        <v>725.82903524437586</v>
      </c>
      <c r="DA173" s="63" t="s">
        <v>4253</v>
      </c>
    </row>
    <row r="174" spans="1:105" ht="12" customHeight="1" x14ac:dyDescent="0.25">
      <c r="A174" s="115" t="s">
        <v>52</v>
      </c>
      <c r="B174" s="33"/>
      <c r="C174" s="33">
        <v>224.50249232401805</v>
      </c>
      <c r="D174" s="33">
        <v>0</v>
      </c>
      <c r="E174" s="33">
        <v>257.09665749413034</v>
      </c>
      <c r="F174" s="33">
        <v>256.85989773406988</v>
      </c>
      <c r="G174" s="33">
        <v>312.38553811507518</v>
      </c>
      <c r="H174" s="33">
        <v>300.79596644072404</v>
      </c>
      <c r="I174" s="33">
        <v>304.43262586323988</v>
      </c>
      <c r="J174" s="33">
        <v>286.55198450140222</v>
      </c>
      <c r="K174" s="33">
        <v>297.80683966223057</v>
      </c>
      <c r="L174" s="33">
        <v>308.89870710862442</v>
      </c>
      <c r="M174" s="33">
        <v>327.98469890925833</v>
      </c>
      <c r="N174" s="33">
        <v>328.75257002956306</v>
      </c>
      <c r="O174" s="33">
        <v>330.33459764738058</v>
      </c>
      <c r="P174" s="33">
        <v>328.82154537783299</v>
      </c>
      <c r="Q174" s="33">
        <v>330.33130360827977</v>
      </c>
      <c r="R174" s="33">
        <v>325.63690607930062</v>
      </c>
      <c r="S174" s="33">
        <v>320.91536431187706</v>
      </c>
      <c r="T174" s="33">
        <v>314.44520207779135</v>
      </c>
      <c r="U174" s="33">
        <v>305.1155445928988</v>
      </c>
      <c r="V174" s="33">
        <v>296.33522758085195</v>
      </c>
      <c r="W174" s="33">
        <v>286.15168644361131</v>
      </c>
      <c r="DA174" s="60" t="s">
        <v>4254</v>
      </c>
    </row>
    <row r="175" spans="1:105" ht="12" customHeight="1" x14ac:dyDescent="0.25">
      <c r="A175" s="121" t="s">
        <v>54</v>
      </c>
      <c r="B175" s="122"/>
      <c r="C175" s="122">
        <v>122.71381387509221</v>
      </c>
      <c r="D175" s="122">
        <v>0</v>
      </c>
      <c r="E175" s="122">
        <v>129.74060333665207</v>
      </c>
      <c r="F175" s="122">
        <v>135.70000096452245</v>
      </c>
      <c r="G175" s="122">
        <v>142.31075550478417</v>
      </c>
      <c r="H175" s="122">
        <v>146.56987594999489</v>
      </c>
      <c r="I175" s="122">
        <v>145.89290964558526</v>
      </c>
      <c r="J175" s="122">
        <v>139.3712259479361</v>
      </c>
      <c r="K175" s="122">
        <v>153.78063494121622</v>
      </c>
      <c r="L175" s="122">
        <v>165.639108459315</v>
      </c>
      <c r="M175" s="122">
        <v>166.73755957617294</v>
      </c>
      <c r="N175" s="122">
        <v>170.91122586284084</v>
      </c>
      <c r="O175" s="122">
        <v>188.03345271236785</v>
      </c>
      <c r="P175" s="122">
        <v>187.65502408126451</v>
      </c>
      <c r="Q175" s="122">
        <v>203.49145212097574</v>
      </c>
      <c r="R175" s="122">
        <v>203.55786767463889</v>
      </c>
      <c r="S175" s="122">
        <v>220.40254781777014</v>
      </c>
      <c r="T175" s="122">
        <v>232.83163273220677</v>
      </c>
      <c r="U175" s="122">
        <v>233.4117252052452</v>
      </c>
      <c r="V175" s="122">
        <v>235.48801362711413</v>
      </c>
      <c r="W175" s="122">
        <v>236.67521474941211</v>
      </c>
      <c r="DA175" s="130" t="s">
        <v>4255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4256</v>
      </c>
    </row>
    <row r="177" spans="1:105" ht="12" customHeight="1" x14ac:dyDescent="0.25">
      <c r="A177" s="109" t="s">
        <v>120</v>
      </c>
      <c r="B177" s="33"/>
      <c r="C177" s="33">
        <v>122.71381387509221</v>
      </c>
      <c r="D177" s="33">
        <v>0</v>
      </c>
      <c r="E177" s="33">
        <v>129.74060333665207</v>
      </c>
      <c r="F177" s="33">
        <v>135.70000096452245</v>
      </c>
      <c r="G177" s="33">
        <v>142.31075550478417</v>
      </c>
      <c r="H177" s="33">
        <v>146.56987594999489</v>
      </c>
      <c r="I177" s="33">
        <v>145.89290964558526</v>
      </c>
      <c r="J177" s="33">
        <v>139.3712259479361</v>
      </c>
      <c r="K177" s="33">
        <v>153.78063494121622</v>
      </c>
      <c r="L177" s="33">
        <v>165.639108459315</v>
      </c>
      <c r="M177" s="33">
        <v>166.73755957617294</v>
      </c>
      <c r="N177" s="33">
        <v>170.91122586284084</v>
      </c>
      <c r="O177" s="33">
        <v>188.03345271236785</v>
      </c>
      <c r="P177" s="33">
        <v>187.65502408126451</v>
      </c>
      <c r="Q177" s="33">
        <v>203.49145212097574</v>
      </c>
      <c r="R177" s="33">
        <v>203.55786767463889</v>
      </c>
      <c r="S177" s="33">
        <v>220.40254781777014</v>
      </c>
      <c r="T177" s="33">
        <v>232.83163273220677</v>
      </c>
      <c r="U177" s="33">
        <v>233.4117252052452</v>
      </c>
      <c r="V177" s="33">
        <v>235.48801362711413</v>
      </c>
      <c r="W177" s="33">
        <v>236.67521474941211</v>
      </c>
      <c r="DA177" s="60" t="s">
        <v>4257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4258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4259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4260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4261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4262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4263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4264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4265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4266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4267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4268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4269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4270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4271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4272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4273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4274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4275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4276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4277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4416.3266782202381</v>
      </c>
      <c r="E24" s="117">
        <f t="shared" si="7"/>
        <v>5133.739073577709</v>
      </c>
      <c r="F24" s="117">
        <f t="shared" si="7"/>
        <v>3824.4827931680461</v>
      </c>
      <c r="G24" s="117">
        <f t="shared" si="7"/>
        <v>4872.1771488877557</v>
      </c>
      <c r="H24" s="117">
        <f t="shared" si="7"/>
        <v>4261.6998332725962</v>
      </c>
      <c r="I24" s="117">
        <f t="shared" si="7"/>
        <v>4414.5666150569714</v>
      </c>
      <c r="J24" s="117">
        <f t="shared" si="7"/>
        <v>4155.1096132267467</v>
      </c>
      <c r="K24" s="117">
        <f t="shared" si="7"/>
        <v>4031.5739559082044</v>
      </c>
      <c r="L24" s="117">
        <f t="shared" si="7"/>
        <v>0</v>
      </c>
      <c r="M24" s="117">
        <f t="shared" si="7"/>
        <v>0</v>
      </c>
      <c r="N24" s="117">
        <f t="shared" si="7"/>
        <v>3781.7575882875899</v>
      </c>
      <c r="O24" s="117">
        <f t="shared" si="7"/>
        <v>3335.6155186698916</v>
      </c>
      <c r="P24" s="117">
        <f t="shared" si="7"/>
        <v>4089.4127135229837</v>
      </c>
      <c r="Q24" s="117">
        <f t="shared" si="7"/>
        <v>0</v>
      </c>
      <c r="R24" s="117">
        <f t="shared" ref="R24:V24" si="8">R25+R28+R30+R39</f>
        <v>2748.1151029147413</v>
      </c>
      <c r="S24" s="117">
        <f t="shared" si="8"/>
        <v>2705.3162749043927</v>
      </c>
      <c r="T24" s="117">
        <f t="shared" si="8"/>
        <v>2526.027738564726</v>
      </c>
      <c r="U24" s="117">
        <f t="shared" si="8"/>
        <v>2410.6400980129829</v>
      </c>
      <c r="V24" s="117">
        <f t="shared" si="8"/>
        <v>2317.7958222813982</v>
      </c>
      <c r="W24" s="117">
        <f t="shared" ref="W24" si="9">W25+W28+W30+W39</f>
        <v>2074.9039010902711</v>
      </c>
      <c r="DA24" s="129" t="s">
        <v>4278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4414.8360387661824</v>
      </c>
      <c r="E25" s="122">
        <f t="shared" si="10"/>
        <v>5131.3549981153901</v>
      </c>
      <c r="F25" s="122">
        <f t="shared" si="10"/>
        <v>3824.4827931680461</v>
      </c>
      <c r="G25" s="122">
        <f t="shared" si="10"/>
        <v>4872.1771488877557</v>
      </c>
      <c r="H25" s="122">
        <f t="shared" si="10"/>
        <v>4261.6998332725962</v>
      </c>
      <c r="I25" s="122">
        <f t="shared" si="10"/>
        <v>4414.5666150569714</v>
      </c>
      <c r="J25" s="122">
        <f t="shared" si="10"/>
        <v>4155.1096132267467</v>
      </c>
      <c r="K25" s="122">
        <f t="shared" si="10"/>
        <v>4031.5739559082044</v>
      </c>
      <c r="L25" s="122">
        <f t="shared" si="10"/>
        <v>0</v>
      </c>
      <c r="M25" s="122">
        <f t="shared" si="10"/>
        <v>0</v>
      </c>
      <c r="N25" s="122">
        <f t="shared" si="10"/>
        <v>3781.7575882875899</v>
      </c>
      <c r="O25" s="122">
        <f t="shared" si="10"/>
        <v>3335.6155186698916</v>
      </c>
      <c r="P25" s="122">
        <f t="shared" si="10"/>
        <v>4087.6749372124145</v>
      </c>
      <c r="Q25" s="122">
        <f t="shared" si="10"/>
        <v>0</v>
      </c>
      <c r="R25" s="122">
        <f t="shared" ref="R25:V25" si="11">SUM(R26:R27)</f>
        <v>2748.1151029147413</v>
      </c>
      <c r="S25" s="122">
        <f t="shared" si="11"/>
        <v>2705.3162749043927</v>
      </c>
      <c r="T25" s="122">
        <f t="shared" si="11"/>
        <v>2526.027738564726</v>
      </c>
      <c r="U25" s="122">
        <f t="shared" si="11"/>
        <v>2410.6400980129829</v>
      </c>
      <c r="V25" s="122">
        <f t="shared" si="11"/>
        <v>2317.7958222813982</v>
      </c>
      <c r="W25" s="122">
        <f t="shared" ref="W25" si="12">SUM(W26:W27)</f>
        <v>2074.9039010902711</v>
      </c>
      <c r="DA25" s="130" t="s">
        <v>4279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4414.8360387661824</v>
      </c>
      <c r="E26" s="98">
        <v>5131.3549981153901</v>
      </c>
      <c r="F26" s="98">
        <v>3824.4827931680461</v>
      </c>
      <c r="G26" s="98">
        <v>4872.1771488877557</v>
      </c>
      <c r="H26" s="98">
        <v>4261.6998332725962</v>
      </c>
      <c r="I26" s="98">
        <v>4414.5666150569714</v>
      </c>
      <c r="J26" s="98">
        <v>4155.1096132267467</v>
      </c>
      <c r="K26" s="98">
        <v>4031.5739559082044</v>
      </c>
      <c r="L26" s="98">
        <v>0</v>
      </c>
      <c r="M26" s="98">
        <v>0</v>
      </c>
      <c r="N26" s="98">
        <v>3781.7575882875899</v>
      </c>
      <c r="O26" s="98">
        <v>3335.6155186698916</v>
      </c>
      <c r="P26" s="98">
        <v>4087.6749372124145</v>
      </c>
      <c r="Q26" s="98">
        <v>0</v>
      </c>
      <c r="R26" s="98">
        <v>2748.1151029147413</v>
      </c>
      <c r="S26" s="98">
        <v>2705.3162749043927</v>
      </c>
      <c r="T26" s="98">
        <v>2526.027738564726</v>
      </c>
      <c r="U26" s="98">
        <v>2410.6400980129829</v>
      </c>
      <c r="V26" s="98">
        <v>2317.7958222813982</v>
      </c>
      <c r="W26" s="98">
        <v>2074.9039010902711</v>
      </c>
      <c r="DA26" s="63" t="s">
        <v>4280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4281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4282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4283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1.4906394540556065</v>
      </c>
      <c r="E30" s="122">
        <v>2.3840754623185152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1.7377763105693098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4284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235.52103374078584</v>
      </c>
      <c r="E31" s="98">
        <v>274.16867816662926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316.27528852361439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4285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4286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4287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4288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4289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4290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4291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4292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4293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4294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4295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6072.6704673509867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6989.2430102523967</v>
      </c>
      <c r="H43" s="117">
        <f t="shared" si="14"/>
        <v>5440.3050325316972</v>
      </c>
      <c r="I43" s="117">
        <f t="shared" si="14"/>
        <v>5310.8424139871431</v>
      </c>
      <c r="J43" s="117">
        <f t="shared" si="14"/>
        <v>5362.6522296017065</v>
      </c>
      <c r="K43" s="117">
        <f t="shared" si="14"/>
        <v>5399.0890419665584</v>
      </c>
      <c r="L43" s="117">
        <f t="shared" si="14"/>
        <v>5431.2129743332034</v>
      </c>
      <c r="M43" s="117">
        <f t="shared" si="14"/>
        <v>5060.1346715692707</v>
      </c>
      <c r="N43" s="117">
        <f t="shared" si="14"/>
        <v>5269.6577719999623</v>
      </c>
      <c r="O43" s="117">
        <f t="shared" si="14"/>
        <v>5132.6839932650737</v>
      </c>
      <c r="P43" s="117">
        <f t="shared" si="14"/>
        <v>4197.8333857824919</v>
      </c>
      <c r="Q43" s="117">
        <f t="shared" si="14"/>
        <v>4023.3052646090414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2830.5037163484099</v>
      </c>
      <c r="U43" s="117">
        <f t="shared" si="15"/>
        <v>2561.8223890283111</v>
      </c>
      <c r="V43" s="117">
        <f t="shared" si="15"/>
        <v>2554.5116123390221</v>
      </c>
      <c r="W43" s="117">
        <f t="shared" ref="W43" si="16">W44+W47+W49+W58</f>
        <v>2297.7895771228282</v>
      </c>
      <c r="DA43" s="129" t="s">
        <v>4296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5779.1325362838252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6614.2255229676057</v>
      </c>
      <c r="H44" s="122">
        <f t="shared" si="17"/>
        <v>5401.4463018705574</v>
      </c>
      <c r="I44" s="122">
        <f t="shared" si="17"/>
        <v>4965.495768938903</v>
      </c>
      <c r="J44" s="122">
        <f t="shared" si="17"/>
        <v>5000.7350330779382</v>
      </c>
      <c r="K44" s="122">
        <f t="shared" si="17"/>
        <v>5021.2648437136577</v>
      </c>
      <c r="L44" s="122">
        <f t="shared" si="17"/>
        <v>5120.5668416110093</v>
      </c>
      <c r="M44" s="122">
        <f t="shared" si="17"/>
        <v>4736.5044508916244</v>
      </c>
      <c r="N44" s="122">
        <f t="shared" si="17"/>
        <v>4944.5837131464532</v>
      </c>
      <c r="O44" s="122">
        <f t="shared" si="17"/>
        <v>4782.0360093823183</v>
      </c>
      <c r="P44" s="122">
        <f t="shared" si="17"/>
        <v>3934.1711137091056</v>
      </c>
      <c r="Q44" s="122">
        <f t="shared" si="17"/>
        <v>3763.1022029205265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2716.9712770765063</v>
      </c>
      <c r="U44" s="122">
        <f t="shared" si="18"/>
        <v>2504.1581633522942</v>
      </c>
      <c r="V44" s="122">
        <f t="shared" si="18"/>
        <v>2432.0153686068957</v>
      </c>
      <c r="W44" s="122">
        <f t="shared" ref="W44" si="19">SUM(W45:W46)</f>
        <v>2263.3519198773456</v>
      </c>
      <c r="DA44" s="130" t="s">
        <v>4297</v>
      </c>
    </row>
    <row r="45" spans="1:105" ht="12" customHeight="1" x14ac:dyDescent="0.25">
      <c r="A45" s="97" t="s">
        <v>216</v>
      </c>
      <c r="B45" s="98"/>
      <c r="C45" s="98">
        <v>5779.1325362838252</v>
      </c>
      <c r="D45" s="98">
        <v>0</v>
      </c>
      <c r="E45" s="98">
        <v>0</v>
      </c>
      <c r="F45" s="98">
        <v>0</v>
      </c>
      <c r="G45" s="98">
        <v>6614.2255229676057</v>
      </c>
      <c r="H45" s="98">
        <v>5401.4463018705574</v>
      </c>
      <c r="I45" s="98">
        <v>4965.495768938903</v>
      </c>
      <c r="J45" s="98">
        <v>5000.7350330779382</v>
      </c>
      <c r="K45" s="98">
        <v>5021.2648437136577</v>
      </c>
      <c r="L45" s="98">
        <v>5120.5668416110093</v>
      </c>
      <c r="M45" s="98">
        <v>4736.5044508916244</v>
      </c>
      <c r="N45" s="98">
        <v>4944.5837131464532</v>
      </c>
      <c r="O45" s="98">
        <v>4782.0360093823183</v>
      </c>
      <c r="P45" s="98">
        <v>3934.1711137091056</v>
      </c>
      <c r="Q45" s="98">
        <v>3763.1022029205265</v>
      </c>
      <c r="R45" s="98">
        <v>0</v>
      </c>
      <c r="S45" s="98">
        <v>0</v>
      </c>
      <c r="T45" s="98">
        <v>2716.9712770765063</v>
      </c>
      <c r="U45" s="98">
        <v>2504.1581633522942</v>
      </c>
      <c r="V45" s="98">
        <v>2432.0153686068957</v>
      </c>
      <c r="W45" s="98">
        <v>2263.3519198773456</v>
      </c>
      <c r="DA45" s="63" t="s">
        <v>4298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4299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4300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4301</v>
      </c>
    </row>
    <row r="49" spans="1:105" ht="12" customHeight="1" x14ac:dyDescent="0.25">
      <c r="A49" s="121" t="s">
        <v>55</v>
      </c>
      <c r="B49" s="122"/>
      <c r="C49" s="122">
        <v>293.53793106716108</v>
      </c>
      <c r="D49" s="122">
        <v>0</v>
      </c>
      <c r="E49" s="122">
        <v>0</v>
      </c>
      <c r="F49" s="122">
        <v>0</v>
      </c>
      <c r="G49" s="122">
        <v>375.01748728479106</v>
      </c>
      <c r="H49" s="122">
        <v>38.858730661140171</v>
      </c>
      <c r="I49" s="122">
        <v>345.34664504824036</v>
      </c>
      <c r="J49" s="122">
        <v>361.91719652376872</v>
      </c>
      <c r="K49" s="122">
        <v>377.82419825290054</v>
      </c>
      <c r="L49" s="122">
        <v>310.64613272219378</v>
      </c>
      <c r="M49" s="122">
        <v>323.63022067764661</v>
      </c>
      <c r="N49" s="122">
        <v>325.07405885350931</v>
      </c>
      <c r="O49" s="122">
        <v>350.64798388275545</v>
      </c>
      <c r="P49" s="122">
        <v>263.66227207338636</v>
      </c>
      <c r="Q49" s="122">
        <v>260.20306168851477</v>
      </c>
      <c r="R49" s="122">
        <v>0</v>
      </c>
      <c r="S49" s="122">
        <v>0</v>
      </c>
      <c r="T49" s="122">
        <v>113.5324392719037</v>
      </c>
      <c r="U49" s="122">
        <v>57.66422567601699</v>
      </c>
      <c r="V49" s="122">
        <v>122.49624373212625</v>
      </c>
      <c r="W49" s="122">
        <v>34.437657245482612</v>
      </c>
      <c r="DA49" s="130" t="s">
        <v>4302</v>
      </c>
    </row>
    <row r="50" spans="1:105" ht="12" customHeight="1" x14ac:dyDescent="0.25">
      <c r="A50" s="97" t="s">
        <v>138</v>
      </c>
      <c r="B50" s="98"/>
      <c r="C50" s="98">
        <v>393.79560470629707</v>
      </c>
      <c r="D50" s="98">
        <v>0</v>
      </c>
      <c r="E50" s="98">
        <v>0</v>
      </c>
      <c r="F50" s="98">
        <v>0</v>
      </c>
      <c r="G50" s="98">
        <v>460.0203599012097</v>
      </c>
      <c r="H50" s="98">
        <v>388.58730661140174</v>
      </c>
      <c r="I50" s="98">
        <v>371.18604930590357</v>
      </c>
      <c r="J50" s="98">
        <v>361.91719652376872</v>
      </c>
      <c r="K50" s="98">
        <v>377.82419825290054</v>
      </c>
      <c r="L50" s="98">
        <v>315.56239199376159</v>
      </c>
      <c r="M50" s="98">
        <v>337.34955716926271</v>
      </c>
      <c r="N50" s="98">
        <v>336.80848625487414</v>
      </c>
      <c r="O50" s="98">
        <v>365.86572284070508</v>
      </c>
      <c r="P50" s="98">
        <v>338.59293554006808</v>
      </c>
      <c r="Q50" s="98">
        <v>358.78219519165248</v>
      </c>
      <c r="R50" s="98">
        <v>0</v>
      </c>
      <c r="S50" s="98">
        <v>0</v>
      </c>
      <c r="T50" s="98">
        <v>302.75317139174319</v>
      </c>
      <c r="U50" s="98">
        <v>310.92048276633113</v>
      </c>
      <c r="V50" s="98">
        <v>337.21448742214596</v>
      </c>
      <c r="W50" s="98">
        <v>216.81375040801763</v>
      </c>
      <c r="DA50" s="63" t="s">
        <v>4303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277.37572939861019</v>
      </c>
      <c r="H51" s="98">
        <v>0</v>
      </c>
      <c r="I51" s="98">
        <v>228.78395019149883</v>
      </c>
      <c r="J51" s="98">
        <v>0</v>
      </c>
      <c r="K51" s="98">
        <v>0</v>
      </c>
      <c r="L51" s="98">
        <v>0</v>
      </c>
      <c r="M51" s="98">
        <v>198.48402114960237</v>
      </c>
      <c r="N51" s="98">
        <v>196.96767581820077</v>
      </c>
      <c r="O51" s="98">
        <v>225.27436696504884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231.71055769442404</v>
      </c>
      <c r="W51" s="98">
        <v>0</v>
      </c>
      <c r="DA51" s="63" t="s">
        <v>4304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277.37572939861019</v>
      </c>
      <c r="H52" s="101">
        <v>0</v>
      </c>
      <c r="I52" s="101">
        <v>228.78395019149883</v>
      </c>
      <c r="J52" s="101">
        <v>0</v>
      </c>
      <c r="K52" s="101">
        <v>0</v>
      </c>
      <c r="L52" s="101">
        <v>0</v>
      </c>
      <c r="M52" s="101">
        <v>198.48402114960237</v>
      </c>
      <c r="N52" s="101">
        <v>196.96767581820077</v>
      </c>
      <c r="O52" s="101">
        <v>225.27436696504884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231.71055769442404</v>
      </c>
      <c r="W52" s="101">
        <v>0</v>
      </c>
      <c r="DA52" s="131" t="s">
        <v>4305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4306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4307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4308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4309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4310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4311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4312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4313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4295.1769322675564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2809.1810268562981</v>
      </c>
      <c r="I62" s="117">
        <f t="shared" si="21"/>
        <v>2476.8225223232212</v>
      </c>
      <c r="J62" s="117">
        <f t="shared" si="21"/>
        <v>1870.7893333666573</v>
      </c>
      <c r="K62" s="117">
        <f t="shared" si="21"/>
        <v>2358.7889260646298</v>
      </c>
      <c r="L62" s="117">
        <f t="shared" si="21"/>
        <v>2655.33619755071</v>
      </c>
      <c r="M62" s="117">
        <f t="shared" si="21"/>
        <v>0</v>
      </c>
      <c r="N62" s="117">
        <f t="shared" si="21"/>
        <v>0</v>
      </c>
      <c r="O62" s="117">
        <f t="shared" si="21"/>
        <v>1578.9196386749159</v>
      </c>
      <c r="P62" s="117">
        <f t="shared" si="21"/>
        <v>1282.3643279229309</v>
      </c>
      <c r="Q62" s="117">
        <f t="shared" si="21"/>
        <v>1082.9258457525327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1399.5484038292236</v>
      </c>
      <c r="W62" s="117">
        <f t="shared" ref="W62" si="23">W63+W66+W68+W77</f>
        <v>0</v>
      </c>
      <c r="DA62" s="129" t="s">
        <v>4314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4017.2141948580556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2670.0616935556832</v>
      </c>
      <c r="I63" s="122">
        <f t="shared" si="24"/>
        <v>2284.4176055249195</v>
      </c>
      <c r="J63" s="122">
        <f t="shared" si="24"/>
        <v>1731.3071233608052</v>
      </c>
      <c r="K63" s="122">
        <f t="shared" si="24"/>
        <v>2177.0765983924739</v>
      </c>
      <c r="L63" s="122">
        <f t="shared" si="24"/>
        <v>2480.9722730131134</v>
      </c>
      <c r="M63" s="122">
        <f t="shared" si="24"/>
        <v>0</v>
      </c>
      <c r="N63" s="122">
        <f t="shared" si="24"/>
        <v>0</v>
      </c>
      <c r="O63" s="122">
        <f t="shared" si="24"/>
        <v>1520.8352247500773</v>
      </c>
      <c r="P63" s="122">
        <f t="shared" si="24"/>
        <v>1187.9896164031013</v>
      </c>
      <c r="Q63" s="122">
        <f t="shared" si="24"/>
        <v>1036.6872151120899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1247.8732924988017</v>
      </c>
      <c r="W63" s="122">
        <f t="shared" ref="W63" si="26">SUM(W64:W65)</f>
        <v>0</v>
      </c>
      <c r="DA63" s="130" t="s">
        <v>4315</v>
      </c>
    </row>
    <row r="64" spans="1:105" ht="12" customHeight="1" x14ac:dyDescent="0.25">
      <c r="A64" s="97" t="s">
        <v>217</v>
      </c>
      <c r="B64" s="98"/>
      <c r="C64" s="98">
        <v>4017.2141948580556</v>
      </c>
      <c r="D64" s="98">
        <v>0</v>
      </c>
      <c r="E64" s="98">
        <v>0</v>
      </c>
      <c r="F64" s="98">
        <v>0</v>
      </c>
      <c r="G64" s="98">
        <v>0</v>
      </c>
      <c r="H64" s="98">
        <v>2670.0616935556832</v>
      </c>
      <c r="I64" s="98">
        <v>2284.4176055249195</v>
      </c>
      <c r="J64" s="98">
        <v>1731.3071233608052</v>
      </c>
      <c r="K64" s="98">
        <v>2177.0765983924739</v>
      </c>
      <c r="L64" s="98">
        <v>2480.9722730131134</v>
      </c>
      <c r="M64" s="98">
        <v>0</v>
      </c>
      <c r="N64" s="98">
        <v>0</v>
      </c>
      <c r="O64" s="98">
        <v>1520.8352247500773</v>
      </c>
      <c r="P64" s="98">
        <v>1187.9896164031013</v>
      </c>
      <c r="Q64" s="98">
        <v>1036.6872151120899</v>
      </c>
      <c r="R64" s="98">
        <v>0</v>
      </c>
      <c r="S64" s="98">
        <v>0</v>
      </c>
      <c r="T64" s="98">
        <v>0</v>
      </c>
      <c r="U64" s="98">
        <v>0</v>
      </c>
      <c r="V64" s="98">
        <v>1247.8732924988017</v>
      </c>
      <c r="W64" s="98">
        <v>0</v>
      </c>
      <c r="DA64" s="63" t="s">
        <v>4316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4317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4318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4319</v>
      </c>
    </row>
    <row r="68" spans="1:105" ht="12" customHeight="1" x14ac:dyDescent="0.25">
      <c r="A68" s="121" t="s">
        <v>55</v>
      </c>
      <c r="B68" s="122"/>
      <c r="C68" s="122">
        <v>246.79036370344389</v>
      </c>
      <c r="D68" s="122">
        <v>0</v>
      </c>
      <c r="E68" s="122">
        <v>0</v>
      </c>
      <c r="F68" s="122">
        <v>0</v>
      </c>
      <c r="G68" s="122">
        <v>0</v>
      </c>
      <c r="H68" s="122">
        <v>121.18819950290199</v>
      </c>
      <c r="I68" s="122">
        <v>163.95224575878407</v>
      </c>
      <c r="J68" s="122">
        <v>118.55690111456347</v>
      </c>
      <c r="K68" s="122">
        <v>152.85582981135406</v>
      </c>
      <c r="L68" s="122">
        <v>146.78685599994003</v>
      </c>
      <c r="M68" s="122">
        <v>0</v>
      </c>
      <c r="N68" s="122">
        <v>0</v>
      </c>
      <c r="O68" s="122">
        <v>52.331394834683465</v>
      </c>
      <c r="P68" s="122">
        <v>70.999278789164848</v>
      </c>
      <c r="Q68" s="122">
        <v>22.503946267128068</v>
      </c>
      <c r="R68" s="122">
        <v>0</v>
      </c>
      <c r="S68" s="122">
        <v>0</v>
      </c>
      <c r="T68" s="122">
        <v>0</v>
      </c>
      <c r="U68" s="122">
        <v>0</v>
      </c>
      <c r="V68" s="122">
        <v>151.675111330422</v>
      </c>
      <c r="W68" s="122">
        <v>0</v>
      </c>
      <c r="DA68" s="130" t="s">
        <v>4320</v>
      </c>
    </row>
    <row r="69" spans="1:105" ht="12" customHeight="1" x14ac:dyDescent="0.25">
      <c r="A69" s="97" t="s">
        <v>134</v>
      </c>
      <c r="B69" s="98"/>
      <c r="C69" s="98">
        <v>288.29301884411865</v>
      </c>
      <c r="D69" s="98">
        <v>0</v>
      </c>
      <c r="E69" s="98">
        <v>0</v>
      </c>
      <c r="F69" s="98">
        <v>0</v>
      </c>
      <c r="G69" s="98">
        <v>0</v>
      </c>
      <c r="H69" s="98">
        <v>195.82728926296747</v>
      </c>
      <c r="I69" s="98">
        <v>171.24514233231707</v>
      </c>
      <c r="J69" s="98">
        <v>122.80872469668773</v>
      </c>
      <c r="K69" s="98">
        <v>158.56835329105752</v>
      </c>
      <c r="L69" s="98">
        <v>147.19917862915335</v>
      </c>
      <c r="M69" s="98">
        <v>0</v>
      </c>
      <c r="N69" s="98">
        <v>0</v>
      </c>
      <c r="O69" s="98">
        <v>113.38468880848085</v>
      </c>
      <c r="P69" s="98">
        <v>98.702622112015959</v>
      </c>
      <c r="Q69" s="98">
        <v>94.925736981340208</v>
      </c>
      <c r="R69" s="98">
        <v>0</v>
      </c>
      <c r="S69" s="98">
        <v>0</v>
      </c>
      <c r="T69" s="98">
        <v>0</v>
      </c>
      <c r="U69" s="98">
        <v>0</v>
      </c>
      <c r="V69" s="98">
        <v>151.675111330422</v>
      </c>
      <c r="W69" s="98">
        <v>0</v>
      </c>
      <c r="DA69" s="63" t="s">
        <v>4321</v>
      </c>
    </row>
    <row r="70" spans="1:105" ht="12" customHeight="1" x14ac:dyDescent="0.25">
      <c r="A70" s="97" t="s">
        <v>133</v>
      </c>
      <c r="B70" s="98"/>
      <c r="C70" s="98">
        <v>201.53716517780936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105.47976542494206</v>
      </c>
      <c r="J70" s="98">
        <v>75.074364145773657</v>
      </c>
      <c r="K70" s="98">
        <v>97.6614558587532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4322</v>
      </c>
    </row>
    <row r="71" spans="1:105" ht="12" customHeight="1" x14ac:dyDescent="0.25">
      <c r="A71" s="100" t="s">
        <v>217</v>
      </c>
      <c r="B71" s="101"/>
      <c r="C71" s="101">
        <v>201.53716517780936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105.47976542494206</v>
      </c>
      <c r="J71" s="101">
        <v>75.074364145773657</v>
      </c>
      <c r="K71" s="101">
        <v>97.6614558587532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4323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4324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4325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4326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4327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4328</v>
      </c>
    </row>
    <row r="77" spans="1:105" ht="12" customHeight="1" x14ac:dyDescent="0.25">
      <c r="A77" s="121" t="s">
        <v>54</v>
      </c>
      <c r="B77" s="122"/>
      <c r="C77" s="122">
        <v>31.172373706056582</v>
      </c>
      <c r="D77" s="122">
        <v>0</v>
      </c>
      <c r="E77" s="122">
        <v>0</v>
      </c>
      <c r="F77" s="122">
        <v>0</v>
      </c>
      <c r="G77" s="122">
        <v>0</v>
      </c>
      <c r="H77" s="122">
        <v>17.931133797712675</v>
      </c>
      <c r="I77" s="122">
        <v>28.452671039517394</v>
      </c>
      <c r="J77" s="122">
        <v>20.925308891288449</v>
      </c>
      <c r="K77" s="122">
        <v>28.856497860802069</v>
      </c>
      <c r="L77" s="122">
        <v>27.577068537656483</v>
      </c>
      <c r="M77" s="122">
        <v>0</v>
      </c>
      <c r="N77" s="122">
        <v>0</v>
      </c>
      <c r="O77" s="122">
        <v>5.7530190901552443</v>
      </c>
      <c r="P77" s="122">
        <v>23.375432730664741</v>
      </c>
      <c r="Q77" s="122">
        <v>23.734684373314749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DA77" s="130" t="s">
        <v>4329</v>
      </c>
    </row>
    <row r="78" spans="1:105" ht="12" customHeight="1" x14ac:dyDescent="0.25">
      <c r="A78" s="97" t="s">
        <v>192</v>
      </c>
      <c r="B78" s="98"/>
      <c r="C78" s="98">
        <v>42.418103460773196</v>
      </c>
      <c r="D78" s="98">
        <v>0</v>
      </c>
      <c r="E78" s="98">
        <v>0</v>
      </c>
      <c r="F78" s="98">
        <v>0</v>
      </c>
      <c r="G78" s="98">
        <v>0</v>
      </c>
      <c r="H78" s="98">
        <v>35.001573173135142</v>
      </c>
      <c r="I78" s="98">
        <v>30.887330836447234</v>
      </c>
      <c r="J78" s="98">
        <v>22.780294819789148</v>
      </c>
      <c r="K78" s="98">
        <v>31.387027915987513</v>
      </c>
      <c r="L78" s="98">
        <v>32.491793623575461</v>
      </c>
      <c r="M78" s="98">
        <v>0</v>
      </c>
      <c r="N78" s="98">
        <v>0</v>
      </c>
      <c r="O78" s="98">
        <v>28.045968064506816</v>
      </c>
      <c r="P78" s="98">
        <v>25.443709750239417</v>
      </c>
      <c r="Q78" s="98">
        <v>25.611380347018709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4330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4331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0</v>
      </c>
      <c r="D81" s="117">
        <f t="shared" si="28"/>
        <v>7.4709289053381714E-2</v>
      </c>
      <c r="E81" s="117">
        <f t="shared" si="28"/>
        <v>7.8999763194533723E-2</v>
      </c>
      <c r="F81" s="117">
        <f t="shared" si="28"/>
        <v>2.6940618193115169E-2</v>
      </c>
      <c r="G81" s="117">
        <f t="shared" si="28"/>
        <v>6.8422577754800859E-2</v>
      </c>
      <c r="H81" s="117">
        <f t="shared" si="28"/>
        <v>3.2618892149537754E-2</v>
      </c>
      <c r="I81" s="117">
        <f t="shared" si="28"/>
        <v>5.4367119758781668E-2</v>
      </c>
      <c r="J81" s="117">
        <f t="shared" si="28"/>
        <v>3.4550480124863288E-2</v>
      </c>
      <c r="K81" s="117">
        <f t="shared" si="28"/>
        <v>2.3143761283215217E-2</v>
      </c>
      <c r="L81" s="117">
        <f t="shared" si="28"/>
        <v>3.9726490073343633E-2</v>
      </c>
      <c r="M81" s="117">
        <f t="shared" si="28"/>
        <v>2.4951495749660942E-2</v>
      </c>
      <c r="N81" s="117">
        <f t="shared" si="28"/>
        <v>3.9037563713836786E-2</v>
      </c>
      <c r="O81" s="117">
        <f t="shared" si="28"/>
        <v>4.5460103942392791E-2</v>
      </c>
      <c r="P81" s="117">
        <f t="shared" si="28"/>
        <v>0</v>
      </c>
      <c r="Q81" s="117">
        <f t="shared" si="28"/>
        <v>0</v>
      </c>
      <c r="R81" s="117">
        <f t="shared" ref="R81:V81" si="29">R82+R85+R87+R100</f>
        <v>8.1772713091032206E-2</v>
      </c>
      <c r="S81" s="117">
        <f t="shared" si="29"/>
        <v>0.11161328295479664</v>
      </c>
      <c r="T81" s="117">
        <f t="shared" si="29"/>
        <v>9.2718458904089765E-2</v>
      </c>
      <c r="U81" s="117">
        <f t="shared" si="29"/>
        <v>5.512477466856186E-2</v>
      </c>
      <c r="V81" s="117">
        <f t="shared" si="29"/>
        <v>3.5303090275762603E-2</v>
      </c>
      <c r="W81" s="117">
        <f t="shared" ref="W81" si="30">W82+W85+W87+W100</f>
        <v>4.0162229991534668E-2</v>
      </c>
      <c r="DA81" s="129" t="s">
        <v>4332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4333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4334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4335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4336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4337</v>
      </c>
    </row>
    <row r="87" spans="1:105" ht="12" customHeight="1" x14ac:dyDescent="0.25">
      <c r="A87" s="121" t="s">
        <v>55</v>
      </c>
      <c r="B87" s="122"/>
      <c r="C87" s="122">
        <v>0</v>
      </c>
      <c r="D87" s="122">
        <v>7.4709289053381714E-2</v>
      </c>
      <c r="E87" s="122">
        <v>7.8999763194533723E-2</v>
      </c>
      <c r="F87" s="122">
        <v>2.6940618193115169E-2</v>
      </c>
      <c r="G87" s="122">
        <v>6.8422577754800859E-2</v>
      </c>
      <c r="H87" s="122">
        <v>3.2618892149537754E-2</v>
      </c>
      <c r="I87" s="122">
        <v>5.4367119758781668E-2</v>
      </c>
      <c r="J87" s="122">
        <v>3.4550480124863288E-2</v>
      </c>
      <c r="K87" s="122">
        <v>2.3143761283215217E-2</v>
      </c>
      <c r="L87" s="122">
        <v>3.9726490073343633E-2</v>
      </c>
      <c r="M87" s="122">
        <v>2.4951495749660942E-2</v>
      </c>
      <c r="N87" s="122">
        <v>3.9037563713836786E-2</v>
      </c>
      <c r="O87" s="122">
        <v>4.5460103942392791E-2</v>
      </c>
      <c r="P87" s="122">
        <v>0</v>
      </c>
      <c r="Q87" s="122">
        <v>0</v>
      </c>
      <c r="R87" s="122">
        <v>8.1772713091032206E-2</v>
      </c>
      <c r="S87" s="122">
        <v>0.11161328295479664</v>
      </c>
      <c r="T87" s="122">
        <v>9.2718458904089765E-2</v>
      </c>
      <c r="U87" s="122">
        <v>5.512477466856186E-2</v>
      </c>
      <c r="V87" s="122">
        <v>3.5303090275762603E-2</v>
      </c>
      <c r="W87" s="122">
        <v>4.0162229991534668E-2</v>
      </c>
      <c r="DA87" s="130" t="s">
        <v>4338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4339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4340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4341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4342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235.52103374078584</v>
      </c>
      <c r="E92" s="101">
        <v>274.16867816662926</v>
      </c>
      <c r="F92" s="101">
        <v>215.90211419962498</v>
      </c>
      <c r="G92" s="101">
        <v>267.80596933229054</v>
      </c>
      <c r="H92" s="101">
        <v>244.34812109218731</v>
      </c>
      <c r="I92" s="101">
        <v>261.50584603973982</v>
      </c>
      <c r="J92" s="101">
        <v>240.74774551004737</v>
      </c>
      <c r="K92" s="101">
        <v>244.61798488294323</v>
      </c>
      <c r="L92" s="101">
        <v>233.5123086511139</v>
      </c>
      <c r="M92" s="101">
        <v>246.99485642589366</v>
      </c>
      <c r="N92" s="101">
        <v>218.36311889396504</v>
      </c>
      <c r="O92" s="101">
        <v>227.55055028364711</v>
      </c>
      <c r="P92" s="101">
        <v>0</v>
      </c>
      <c r="Q92" s="101">
        <v>0</v>
      </c>
      <c r="R92" s="101">
        <v>248.18018423128277</v>
      </c>
      <c r="S92" s="101">
        <v>254.03183200511714</v>
      </c>
      <c r="T92" s="101">
        <v>245.61119763693378</v>
      </c>
      <c r="U92" s="101">
        <v>241.63944975964091</v>
      </c>
      <c r="V92" s="101">
        <v>233.88297307692724</v>
      </c>
      <c r="W92" s="101">
        <v>261.7640276748258</v>
      </c>
      <c r="DA92" s="131" t="s">
        <v>4343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4344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4345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4346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4347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4348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4349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4350</v>
      </c>
    </row>
    <row r="100" spans="1:105" ht="12" customHeight="1" x14ac:dyDescent="0.25">
      <c r="A100" s="121" t="s">
        <v>54</v>
      </c>
      <c r="B100" s="122"/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</v>
      </c>
      <c r="M100" s="122">
        <v>0</v>
      </c>
      <c r="N100" s="122">
        <v>0</v>
      </c>
      <c r="O100" s="122">
        <v>0</v>
      </c>
      <c r="P100" s="122">
        <v>0</v>
      </c>
      <c r="Q100" s="122">
        <v>0</v>
      </c>
      <c r="R100" s="122">
        <v>0</v>
      </c>
      <c r="S100" s="122">
        <v>0</v>
      </c>
      <c r="T100" s="122">
        <v>0</v>
      </c>
      <c r="U100" s="122">
        <v>0</v>
      </c>
      <c r="V100" s="122">
        <v>0</v>
      </c>
      <c r="W100" s="122">
        <v>0</v>
      </c>
      <c r="DA100" s="130" t="s">
        <v>4351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4352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4353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4354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4355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4356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4357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4358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4359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4360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4361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4362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4363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4364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4365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4366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4367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4368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4369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4370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4371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4372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4373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4374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4375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4376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4377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4378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4379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4380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4381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4382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4383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4384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4385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4386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4387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4388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4389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4390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1.5733346854509991</v>
      </c>
      <c r="E143" s="117">
        <f t="shared" si="49"/>
        <v>1.3261655727508557</v>
      </c>
      <c r="F143" s="117">
        <f t="shared" si="49"/>
        <v>0.83270961491731299</v>
      </c>
      <c r="G143" s="117">
        <f t="shared" si="49"/>
        <v>1.2896788301372493</v>
      </c>
      <c r="H143" s="117">
        <f t="shared" si="49"/>
        <v>0.84561305406424125</v>
      </c>
      <c r="I143" s="117">
        <f t="shared" si="49"/>
        <v>1.4513880152663974</v>
      </c>
      <c r="J143" s="117">
        <f t="shared" si="49"/>
        <v>1.0852240409769385</v>
      </c>
      <c r="K143" s="117">
        <f t="shared" si="49"/>
        <v>0.8866048955994138</v>
      </c>
      <c r="L143" s="117">
        <f t="shared" si="49"/>
        <v>1.0700447943321036</v>
      </c>
      <c r="M143" s="117">
        <f t="shared" si="49"/>
        <v>1.0521721416049896</v>
      </c>
      <c r="N143" s="117">
        <f t="shared" si="49"/>
        <v>1.1701478027533114</v>
      </c>
      <c r="O143" s="117">
        <f t="shared" si="49"/>
        <v>1.1503071792346133</v>
      </c>
      <c r="P143" s="117">
        <f t="shared" si="49"/>
        <v>2.2912672310856235</v>
      </c>
      <c r="Q143" s="117">
        <f t="shared" si="49"/>
        <v>0.14487742228441766</v>
      </c>
      <c r="R143" s="117">
        <f t="shared" ref="R143:V143" si="50">R144+R146+R148+R157</f>
        <v>0.59713180961864654</v>
      </c>
      <c r="S143" s="117">
        <f t="shared" si="50"/>
        <v>0.73595315985863385</v>
      </c>
      <c r="T143" s="117">
        <f t="shared" si="50"/>
        <v>0.89815261741815844</v>
      </c>
      <c r="U143" s="117">
        <f t="shared" si="50"/>
        <v>1.1178229564410891</v>
      </c>
      <c r="V143" s="117">
        <f t="shared" si="50"/>
        <v>1.230079888211874</v>
      </c>
      <c r="W143" s="117">
        <f t="shared" ref="W143" si="51">W144+W146+W148+W157</f>
        <v>1.4377899695830625</v>
      </c>
      <c r="DA143" s="129" t="s">
        <v>4391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4392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4393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4394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4395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1.5733346854509991</v>
      </c>
      <c r="E148" s="122">
        <v>1.3261655727508557</v>
      </c>
      <c r="F148" s="122">
        <v>0.83270961491731299</v>
      </c>
      <c r="G148" s="122">
        <v>1.2896788301372493</v>
      </c>
      <c r="H148" s="122">
        <v>0.84561305406424125</v>
      </c>
      <c r="I148" s="122">
        <v>1.4513880152663974</v>
      </c>
      <c r="J148" s="122">
        <v>1.0852240409769385</v>
      </c>
      <c r="K148" s="122">
        <v>0.8866048955994138</v>
      </c>
      <c r="L148" s="122">
        <v>1.0700447943321036</v>
      </c>
      <c r="M148" s="122">
        <v>1.0521721416049896</v>
      </c>
      <c r="N148" s="122">
        <v>1.1701478027533114</v>
      </c>
      <c r="O148" s="122">
        <v>1.1503071792346133</v>
      </c>
      <c r="P148" s="122">
        <v>2.2912672310856235</v>
      </c>
      <c r="Q148" s="122">
        <v>0.14487742228441766</v>
      </c>
      <c r="R148" s="122">
        <v>0.59713180961864654</v>
      </c>
      <c r="S148" s="122">
        <v>0.73595315985863385</v>
      </c>
      <c r="T148" s="122">
        <v>0.89815261741815844</v>
      </c>
      <c r="U148" s="122">
        <v>1.1178229564410891</v>
      </c>
      <c r="V148" s="122">
        <v>1.230079888211874</v>
      </c>
      <c r="W148" s="122">
        <v>1.4377899695830625</v>
      </c>
      <c r="DA148" s="130" t="s">
        <v>4396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235.5210337407859</v>
      </c>
      <c r="E149" s="98">
        <v>274.16867816662921</v>
      </c>
      <c r="F149" s="98">
        <v>215.90211419962503</v>
      </c>
      <c r="G149" s="98">
        <v>267.80596933229054</v>
      </c>
      <c r="H149" s="98">
        <v>244.34812109218728</v>
      </c>
      <c r="I149" s="98">
        <v>261.50584603973988</v>
      </c>
      <c r="J149" s="98">
        <v>240.74774551004739</v>
      </c>
      <c r="K149" s="98">
        <v>244.61798488294326</v>
      </c>
      <c r="L149" s="98">
        <v>233.51230865111384</v>
      </c>
      <c r="M149" s="98">
        <v>246.99485642589366</v>
      </c>
      <c r="N149" s="98">
        <v>218.36311889396507</v>
      </c>
      <c r="O149" s="98">
        <v>227.55055028364711</v>
      </c>
      <c r="P149" s="98">
        <v>316.27528852361439</v>
      </c>
      <c r="Q149" s="98">
        <v>219.67441591158951</v>
      </c>
      <c r="R149" s="98">
        <v>248.18018423128274</v>
      </c>
      <c r="S149" s="98">
        <v>254.03183200511717</v>
      </c>
      <c r="T149" s="98">
        <v>245.61119763693387</v>
      </c>
      <c r="U149" s="98">
        <v>241.639449759641</v>
      </c>
      <c r="V149" s="98">
        <v>233.88297307692724</v>
      </c>
      <c r="W149" s="98">
        <v>261.7640276748258</v>
      </c>
      <c r="DA149" s="63" t="s">
        <v>4397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180.06270348149508</v>
      </c>
      <c r="F150" s="98">
        <v>0</v>
      </c>
      <c r="G150" s="98">
        <v>0</v>
      </c>
      <c r="H150" s="98">
        <v>0</v>
      </c>
      <c r="I150" s="98">
        <v>161.13358289012723</v>
      </c>
      <c r="J150" s="98">
        <v>146.94953612280071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195.51856483818563</v>
      </c>
      <c r="Q150" s="98">
        <v>0</v>
      </c>
      <c r="R150" s="98">
        <v>0</v>
      </c>
      <c r="S150" s="98">
        <v>0</v>
      </c>
      <c r="T150" s="98">
        <v>168.46024665607715</v>
      </c>
      <c r="U150" s="98">
        <v>0</v>
      </c>
      <c r="V150" s="98">
        <v>160.56056259801483</v>
      </c>
      <c r="W150" s="98">
        <v>187.69252180881315</v>
      </c>
      <c r="DA150" s="63" t="s">
        <v>4398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180.06270348149508</v>
      </c>
      <c r="F151" s="101">
        <v>0</v>
      </c>
      <c r="G151" s="101">
        <v>0</v>
      </c>
      <c r="H151" s="101">
        <v>0</v>
      </c>
      <c r="I151" s="101">
        <v>161.13358289012723</v>
      </c>
      <c r="J151" s="101">
        <v>146.94953612280071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195.51856483818563</v>
      </c>
      <c r="Q151" s="101">
        <v>0</v>
      </c>
      <c r="R151" s="101">
        <v>0</v>
      </c>
      <c r="S151" s="101">
        <v>0</v>
      </c>
      <c r="T151" s="101">
        <v>168.46024665607715</v>
      </c>
      <c r="U151" s="101">
        <v>0</v>
      </c>
      <c r="V151" s="101">
        <v>160.56056259801483</v>
      </c>
      <c r="W151" s="101">
        <v>187.69252180881315</v>
      </c>
      <c r="DA151" s="131" t="s">
        <v>4399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4400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4401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4402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4403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4404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4405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4406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4407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0</v>
      </c>
      <c r="E161" s="117">
        <f t="shared" si="54"/>
        <v>1.4279618654511941</v>
      </c>
      <c r="F161" s="117">
        <f t="shared" si="54"/>
        <v>0.83592988935109713</v>
      </c>
      <c r="G161" s="117">
        <f t="shared" si="54"/>
        <v>1.3075302541745211</v>
      </c>
      <c r="H161" s="117">
        <f t="shared" si="54"/>
        <v>0.84267658728194272</v>
      </c>
      <c r="I161" s="117">
        <f t="shared" si="54"/>
        <v>1.4546602252729985</v>
      </c>
      <c r="J161" s="117">
        <f t="shared" si="54"/>
        <v>1.088371363065314</v>
      </c>
      <c r="K161" s="117">
        <f t="shared" si="54"/>
        <v>0.88293573389077951</v>
      </c>
      <c r="L161" s="117">
        <f t="shared" si="54"/>
        <v>1.0749203790117903</v>
      </c>
      <c r="M161" s="117">
        <f t="shared" si="54"/>
        <v>1.06065752386026</v>
      </c>
      <c r="N161" s="117">
        <f t="shared" si="54"/>
        <v>1.1684357700937209</v>
      </c>
      <c r="O161" s="117">
        <f t="shared" si="54"/>
        <v>1.1504790935144473</v>
      </c>
      <c r="P161" s="117">
        <f t="shared" si="54"/>
        <v>2.2929132081570494</v>
      </c>
      <c r="Q161" s="117">
        <f t="shared" si="54"/>
        <v>0.14687391302312647</v>
      </c>
      <c r="R161" s="117">
        <f t="shared" ref="R161:V161" si="55">R162+R164+R166+R175</f>
        <v>0.59840505223041296</v>
      </c>
      <c r="S161" s="117">
        <f t="shared" si="55"/>
        <v>0.73754575862124427</v>
      </c>
      <c r="T161" s="117">
        <f t="shared" si="55"/>
        <v>0.90226445385720155</v>
      </c>
      <c r="U161" s="117">
        <f t="shared" si="55"/>
        <v>1.1206272732535418</v>
      </c>
      <c r="V161" s="117">
        <f t="shared" si="55"/>
        <v>1.2277108021489265</v>
      </c>
      <c r="W161" s="117">
        <f t="shared" ref="W161" si="56">W162+W164+W166+W175</f>
        <v>1.4410487494878614</v>
      </c>
      <c r="DA161" s="129" t="s">
        <v>4408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4409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4410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4411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4412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1.4279618654511941</v>
      </c>
      <c r="F166" s="122">
        <v>0.83592988935109713</v>
      </c>
      <c r="G166" s="122">
        <v>1.3075302541745211</v>
      </c>
      <c r="H166" s="122">
        <v>0.84267658728194272</v>
      </c>
      <c r="I166" s="122">
        <v>1.4546602252729985</v>
      </c>
      <c r="J166" s="122">
        <v>1.088371363065314</v>
      </c>
      <c r="K166" s="122">
        <v>0.88293573389077951</v>
      </c>
      <c r="L166" s="122">
        <v>1.0749203790117903</v>
      </c>
      <c r="M166" s="122">
        <v>1.06065752386026</v>
      </c>
      <c r="N166" s="122">
        <v>1.1684357700937209</v>
      </c>
      <c r="O166" s="122">
        <v>1.1504790935144473</v>
      </c>
      <c r="P166" s="122">
        <v>2.2929132081570494</v>
      </c>
      <c r="Q166" s="122">
        <v>0.14687391302312647</v>
      </c>
      <c r="R166" s="122">
        <v>0.59840505223041296</v>
      </c>
      <c r="S166" s="122">
        <v>0.73754575862124427</v>
      </c>
      <c r="T166" s="122">
        <v>0.90226445385720155</v>
      </c>
      <c r="U166" s="122">
        <v>1.1206272732535418</v>
      </c>
      <c r="V166" s="122">
        <v>1.2277108021489265</v>
      </c>
      <c r="W166" s="122">
        <v>1.4410487494878614</v>
      </c>
      <c r="DA166" s="130" t="s">
        <v>4413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274.16867816662926</v>
      </c>
      <c r="F167" s="98">
        <v>215.90211419962503</v>
      </c>
      <c r="G167" s="98">
        <v>267.80596933229054</v>
      </c>
      <c r="H167" s="98">
        <v>244.34812109218731</v>
      </c>
      <c r="I167" s="98">
        <v>261.50584603973988</v>
      </c>
      <c r="J167" s="98">
        <v>240.74774551004745</v>
      </c>
      <c r="K167" s="98">
        <v>244.61798488294326</v>
      </c>
      <c r="L167" s="98">
        <v>233.5123086511139</v>
      </c>
      <c r="M167" s="98">
        <v>246.99485642589363</v>
      </c>
      <c r="N167" s="98">
        <v>218.36311889396504</v>
      </c>
      <c r="O167" s="98">
        <v>227.55055028364708</v>
      </c>
      <c r="P167" s="98">
        <v>316.27528852361434</v>
      </c>
      <c r="Q167" s="98">
        <v>219.67441591158948</v>
      </c>
      <c r="R167" s="98">
        <v>248.18018423128282</v>
      </c>
      <c r="S167" s="98">
        <v>254.03183200511714</v>
      </c>
      <c r="T167" s="98">
        <v>245.61119763693389</v>
      </c>
      <c r="U167" s="98">
        <v>241.63944975964097</v>
      </c>
      <c r="V167" s="98">
        <v>233.88297307692727</v>
      </c>
      <c r="W167" s="98">
        <v>261.7640276748258</v>
      </c>
      <c r="DA167" s="63" t="s">
        <v>4414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195.51856483818563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187.69252180881315</v>
      </c>
      <c r="DA168" s="63" t="s">
        <v>4415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195.51856483818563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187.69252180881315</v>
      </c>
      <c r="DA169" s="131" t="s">
        <v>4416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4417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4418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4419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4420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4421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0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0</v>
      </c>
      <c r="K175" s="122">
        <v>0</v>
      </c>
      <c r="L175" s="122">
        <v>0</v>
      </c>
      <c r="M175" s="122">
        <v>0</v>
      </c>
      <c r="N175" s="122">
        <v>0</v>
      </c>
      <c r="O175" s="122">
        <v>0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DA175" s="130" t="s">
        <v>4422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4423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4424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4426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4427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4428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4429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4430</v>
      </c>
    </row>
    <row r="8" spans="1:105" ht="12" customHeight="1" x14ac:dyDescent="0.25">
      <c r="A8" s="97" t="s">
        <v>53</v>
      </c>
      <c r="B8" s="98"/>
      <c r="C8" s="99">
        <f>RES_hhdet_in_fech!C8/RES_summary!C$21</f>
        <v>0</v>
      </c>
      <c r="D8" s="99">
        <f>RES_hhdet_in_fech!D8/RES_summary!D$21</f>
        <v>0</v>
      </c>
      <c r="E8" s="99">
        <f>RES_hhdet_in_fech!E8/RES_summary!E$21</f>
        <v>0</v>
      </c>
      <c r="F8" s="99">
        <f>RES_hhdet_in_fech!F8/RES_summary!F$21</f>
        <v>0</v>
      </c>
      <c r="G8" s="99">
        <f>RES_hhdet_in_fech!G8/RES_summary!G$21</f>
        <v>0</v>
      </c>
      <c r="H8" s="99">
        <f>RES_hhdet_in_fech!H8/RES_summary!H$21</f>
        <v>0</v>
      </c>
      <c r="I8" s="99">
        <f>RES_hhdet_in_fech!I8/RES_summary!I$21</f>
        <v>0</v>
      </c>
      <c r="J8" s="99">
        <f>RES_hhdet_in_fech!J8/RES_summary!J$21</f>
        <v>0</v>
      </c>
      <c r="K8" s="99">
        <f>RES_hhdet_in_fech!K8/RES_summary!K$21</f>
        <v>0</v>
      </c>
      <c r="L8" s="99">
        <f>RES_hhdet_in_fech!L8/RES_summary!L$21</f>
        <v>0</v>
      </c>
      <c r="M8" s="99">
        <f>RES_hhdet_in_fech!M8/RES_summary!M$21</f>
        <v>0</v>
      </c>
      <c r="N8" s="99">
        <f>RES_hhdet_in_fech!N8/RES_summary!N$21</f>
        <v>0</v>
      </c>
      <c r="O8" s="99">
        <f>RES_hhdet_in_fech!O8/RES_summary!O$21</f>
        <v>0</v>
      </c>
      <c r="P8" s="99">
        <f>RES_hhdet_in_fech!P8/RES_summary!P$21</f>
        <v>0</v>
      </c>
      <c r="Q8" s="99">
        <f>RES_hhdet_in_fech!Q8/RES_summary!Q$21</f>
        <v>0</v>
      </c>
      <c r="R8" s="99">
        <f>RES_hhdet_in_fech!R8/RES_summary!R$21</f>
        <v>0</v>
      </c>
      <c r="S8" s="99">
        <f>RES_hhdet_in_fech!S8/RES_summary!S$21</f>
        <v>0</v>
      </c>
      <c r="T8" s="99">
        <f>RES_hhdet_in_fech!T8/RES_summary!T$21</f>
        <v>0</v>
      </c>
      <c r="U8" s="99">
        <f>RES_hhdet_in_fech!U8/RES_summary!U$21</f>
        <v>0</v>
      </c>
      <c r="V8" s="99">
        <f>RES_hhdet_in_fech!V8/RES_summary!V$21</f>
        <v>0</v>
      </c>
      <c r="W8" s="99">
        <f>RES_hhdet_in_fech!W8/RES_summary!W$21</f>
        <v>0</v>
      </c>
      <c r="DA8" s="63" t="s">
        <v>4431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4432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4433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4434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4435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4436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4437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4438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4439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4440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4441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4442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4443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4444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4445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233.92584587004839</v>
      </c>
      <c r="E24" s="118">
        <f t="shared" si="7"/>
        <v>269.45114063782182</v>
      </c>
      <c r="F24" s="118">
        <f t="shared" si="7"/>
        <v>204.66087269383624</v>
      </c>
      <c r="G24" s="118">
        <f t="shared" si="7"/>
        <v>261.42406433889067</v>
      </c>
      <c r="H24" s="118">
        <f t="shared" si="7"/>
        <v>231.05622006032914</v>
      </c>
      <c r="I24" s="118">
        <f t="shared" si="7"/>
        <v>235.23228023694909</v>
      </c>
      <c r="J24" s="118">
        <f t="shared" si="7"/>
        <v>215.48695739102891</v>
      </c>
      <c r="K24" s="118">
        <f t="shared" si="7"/>
        <v>211.57860937847158</v>
      </c>
      <c r="L24" s="118">
        <f t="shared" si="7"/>
        <v>0</v>
      </c>
      <c r="M24" s="118">
        <f t="shared" si="7"/>
        <v>0</v>
      </c>
      <c r="N24" s="118">
        <f t="shared" si="7"/>
        <v>203.92988721882668</v>
      </c>
      <c r="O24" s="118">
        <f t="shared" si="7"/>
        <v>179.95168304826387</v>
      </c>
      <c r="P24" s="118">
        <f t="shared" si="7"/>
        <v>221.18196060500836</v>
      </c>
      <c r="Q24" s="118">
        <f t="shared" si="7"/>
        <v>0</v>
      </c>
      <c r="R24" s="118">
        <f t="shared" ref="R24:V24" si="8">R25+R28+R30+R39</f>
        <v>159.54764813277865</v>
      </c>
      <c r="S24" s="118">
        <f t="shared" si="8"/>
        <v>157.13177631208052</v>
      </c>
      <c r="T24" s="118">
        <f t="shared" si="8"/>
        <v>148.17670437991899</v>
      </c>
      <c r="U24" s="118">
        <f t="shared" si="8"/>
        <v>142.79388759667333</v>
      </c>
      <c r="V24" s="118">
        <f t="shared" si="8"/>
        <v>133.97732670003992</v>
      </c>
      <c r="W24" s="118">
        <f t="shared" ref="W24" si="9">W25+W28+W30+W39</f>
        <v>124.37775706538471</v>
      </c>
      <c r="DA24" s="129" t="s">
        <v>4446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219.35283996962121</v>
      </c>
      <c r="E25" s="123">
        <f t="shared" si="10"/>
        <v>254.70066648032042</v>
      </c>
      <c r="F25" s="123">
        <f t="shared" si="10"/>
        <v>189.73100197833443</v>
      </c>
      <c r="G25" s="123">
        <f t="shared" si="10"/>
        <v>245.73227200188182</v>
      </c>
      <c r="H25" s="123">
        <f t="shared" si="10"/>
        <v>215.04250439499739</v>
      </c>
      <c r="I25" s="123">
        <f t="shared" si="10"/>
        <v>220.24926260991683</v>
      </c>
      <c r="J25" s="123">
        <f t="shared" si="10"/>
        <v>201.58169200937627</v>
      </c>
      <c r="K25" s="123">
        <f t="shared" si="10"/>
        <v>196.49479087511656</v>
      </c>
      <c r="L25" s="123">
        <f t="shared" si="10"/>
        <v>0</v>
      </c>
      <c r="M25" s="123">
        <f t="shared" si="10"/>
        <v>0</v>
      </c>
      <c r="N25" s="123">
        <f t="shared" si="10"/>
        <v>188.55668686146109</v>
      </c>
      <c r="O25" s="123">
        <f t="shared" si="10"/>
        <v>163.77129880464639</v>
      </c>
      <c r="P25" s="123">
        <f t="shared" si="10"/>
        <v>205.06679902237047</v>
      </c>
      <c r="Q25" s="123">
        <f t="shared" si="10"/>
        <v>0</v>
      </c>
      <c r="R25" s="123">
        <f t="shared" ref="R25:V25" si="11">SUM(R26:R27)</f>
        <v>141.13579728626189</v>
      </c>
      <c r="S25" s="123">
        <f t="shared" si="11"/>
        <v>139.70896851971074</v>
      </c>
      <c r="T25" s="123">
        <f t="shared" si="11"/>
        <v>130.02980165085069</v>
      </c>
      <c r="U25" s="123">
        <f t="shared" si="11"/>
        <v>125.0025115772349</v>
      </c>
      <c r="V25" s="123">
        <f t="shared" si="11"/>
        <v>117.36327999296998</v>
      </c>
      <c r="W25" s="123">
        <f t="shared" ref="W25" si="12">SUM(W26:W27)</f>
        <v>106.69621025313958</v>
      </c>
      <c r="DA25" s="130" t="s">
        <v>4447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216.58010980941307</v>
      </c>
      <c r="E26" s="99">
        <v>251.52083484980395</v>
      </c>
      <c r="F26" s="99">
        <v>187.4109245310319</v>
      </c>
      <c r="G26" s="99">
        <v>242.72061586891314</v>
      </c>
      <c r="H26" s="99">
        <v>212.45190269144928</v>
      </c>
      <c r="I26" s="99">
        <v>217.62402001701832</v>
      </c>
      <c r="J26" s="99">
        <v>199.18636484816108</v>
      </c>
      <c r="K26" s="99">
        <v>194.17555965351141</v>
      </c>
      <c r="L26" s="99">
        <v>0</v>
      </c>
      <c r="M26" s="99">
        <v>0</v>
      </c>
      <c r="N26" s="99">
        <v>186.27601316969427</v>
      </c>
      <c r="O26" s="99">
        <v>161.76190349427713</v>
      </c>
      <c r="P26" s="99">
        <v>202.47899508100113</v>
      </c>
      <c r="Q26" s="99">
        <v>0</v>
      </c>
      <c r="R26" s="99">
        <v>139.27783617383079</v>
      </c>
      <c r="S26" s="99">
        <v>137.86110507713497</v>
      </c>
      <c r="T26" s="99">
        <v>128.30596404054691</v>
      </c>
      <c r="U26" s="99">
        <v>123.34042897786308</v>
      </c>
      <c r="V26" s="99">
        <v>115.81625627638527</v>
      </c>
      <c r="W26" s="99">
        <v>105.27983031818745</v>
      </c>
      <c r="DA26" s="63" t="s">
        <v>4448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2.7727301602081336</v>
      </c>
      <c r="E27" s="99">
        <v>3.1798316305164658</v>
      </c>
      <c r="F27" s="99">
        <v>2.3200774473025314</v>
      </c>
      <c r="G27" s="99">
        <v>3.0116561329686946</v>
      </c>
      <c r="H27" s="99">
        <v>2.5906017035481055</v>
      </c>
      <c r="I27" s="99">
        <v>2.625242592898509</v>
      </c>
      <c r="J27" s="99">
        <v>2.3953271612151803</v>
      </c>
      <c r="K27" s="99">
        <v>2.3192312216051563</v>
      </c>
      <c r="L27" s="99">
        <v>0</v>
      </c>
      <c r="M27" s="99">
        <v>0</v>
      </c>
      <c r="N27" s="99">
        <v>2.2806736917668267</v>
      </c>
      <c r="O27" s="99">
        <v>2.0093953103692641</v>
      </c>
      <c r="P27" s="99">
        <v>2.5878039413693581</v>
      </c>
      <c r="Q27" s="99">
        <v>0</v>
      </c>
      <c r="R27" s="99">
        <v>1.8579611124311002</v>
      </c>
      <c r="S27" s="99">
        <v>1.8478634425757676</v>
      </c>
      <c r="T27" s="99">
        <v>1.7238376103037611</v>
      </c>
      <c r="U27" s="99">
        <v>1.6620825993718149</v>
      </c>
      <c r="V27" s="99">
        <v>1.5470237165847032</v>
      </c>
      <c r="W27" s="99">
        <v>1.4163799349521342</v>
      </c>
      <c r="DA27" s="63" t="s">
        <v>4449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1.449253108054792E-2</v>
      </c>
      <c r="H28" s="123">
        <f t="shared" si="13"/>
        <v>2.5598884770816042E-2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3.1929157168411201E-2</v>
      </c>
      <c r="O28" s="123">
        <f t="shared" si="13"/>
        <v>1.4894542520289962E-2</v>
      </c>
      <c r="P28" s="123">
        <f t="shared" si="13"/>
        <v>1.8324170688405986E-2</v>
      </c>
      <c r="Q28" s="123">
        <f t="shared" si="13"/>
        <v>0</v>
      </c>
      <c r="R28" s="123">
        <f t="shared" si="13"/>
        <v>0</v>
      </c>
      <c r="S28" s="123">
        <f t="shared" si="13"/>
        <v>2.192345971539196E-2</v>
      </c>
      <c r="T28" s="123">
        <f t="shared" si="13"/>
        <v>7.8510666235866392E-3</v>
      </c>
      <c r="U28" s="123">
        <f t="shared" si="13"/>
        <v>9.5581793942210135E-3</v>
      </c>
      <c r="V28" s="123">
        <f t="shared" si="13"/>
        <v>2.2660859983009374E-2</v>
      </c>
      <c r="W28" s="123">
        <f t="shared" si="13"/>
        <v>0</v>
      </c>
      <c r="DA28" s="130" t="s">
        <v>4450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</v>
      </c>
      <c r="D29" s="99">
        <f>RES_hhdet_in_fech!D29/RES_summary!D$21</f>
        <v>0</v>
      </c>
      <c r="E29" s="99">
        <f>RES_hhdet_in_fech!E29/RES_summary!E$21</f>
        <v>0</v>
      </c>
      <c r="F29" s="99">
        <f>RES_hhdet_in_fech!F29/RES_summary!F$21</f>
        <v>0</v>
      </c>
      <c r="G29" s="99">
        <f>RES_hhdet_in_fech!G29/RES_summary!G$21</f>
        <v>1.449253108054792E-2</v>
      </c>
      <c r="H29" s="99">
        <f>RES_hhdet_in_fech!H29/RES_summary!H$21</f>
        <v>2.5598884770816042E-2</v>
      </c>
      <c r="I29" s="99">
        <f>RES_hhdet_in_fech!I29/RES_summary!I$21</f>
        <v>0</v>
      </c>
      <c r="J29" s="99">
        <f>RES_hhdet_in_fech!J29/RES_summary!J$21</f>
        <v>0</v>
      </c>
      <c r="K29" s="99">
        <f>RES_hhdet_in_fech!K29/RES_summary!K$21</f>
        <v>0</v>
      </c>
      <c r="L29" s="99">
        <f>RES_hhdet_in_fech!L29/RES_summary!L$21</f>
        <v>0</v>
      </c>
      <c r="M29" s="99">
        <f>RES_hhdet_in_fech!M29/RES_summary!M$21</f>
        <v>0</v>
      </c>
      <c r="N29" s="99">
        <f>RES_hhdet_in_fech!N29/RES_summary!N$21</f>
        <v>3.1929157168411201E-2</v>
      </c>
      <c r="O29" s="99">
        <f>RES_hhdet_in_fech!O29/RES_summary!O$21</f>
        <v>1.4894542520289962E-2</v>
      </c>
      <c r="P29" s="99">
        <f>RES_hhdet_in_fech!P29/RES_summary!P$21</f>
        <v>1.8324170688405986E-2</v>
      </c>
      <c r="Q29" s="99">
        <f>RES_hhdet_in_fech!Q29/RES_summary!Q$21</f>
        <v>0</v>
      </c>
      <c r="R29" s="99">
        <f>RES_hhdet_in_fech!R29/RES_summary!R$21</f>
        <v>0</v>
      </c>
      <c r="S29" s="99">
        <f>RES_hhdet_in_fech!S29/RES_summary!S$21</f>
        <v>2.192345971539196E-2</v>
      </c>
      <c r="T29" s="99">
        <f>RES_hhdet_in_fech!T29/RES_summary!T$21</f>
        <v>7.8510666235866392E-3</v>
      </c>
      <c r="U29" s="99">
        <f>RES_hhdet_in_fech!U29/RES_summary!U$21</f>
        <v>9.5581793942210135E-3</v>
      </c>
      <c r="V29" s="99">
        <f>RES_hhdet_in_fech!V29/RES_summary!V$21</f>
        <v>2.2660859983009374E-2</v>
      </c>
      <c r="W29" s="99">
        <f>RES_hhdet_in_fech!W29/RES_summary!W$21</f>
        <v>0</v>
      </c>
      <c r="DA29" s="63" t="s">
        <v>4451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12.797859994064414</v>
      </c>
      <c r="E30" s="123">
        <v>12.910805073392327</v>
      </c>
      <c r="F30" s="123">
        <v>13.009645227401768</v>
      </c>
      <c r="G30" s="123">
        <v>13.633793329145325</v>
      </c>
      <c r="H30" s="123">
        <v>13.885981475875953</v>
      </c>
      <c r="I30" s="123">
        <v>12.917882728941267</v>
      </c>
      <c r="J30" s="123">
        <v>11.99076474340554</v>
      </c>
      <c r="K30" s="123">
        <v>12.966085620802826</v>
      </c>
      <c r="L30" s="123">
        <v>0</v>
      </c>
      <c r="M30" s="123">
        <v>0</v>
      </c>
      <c r="N30" s="123">
        <v>12.95769585967895</v>
      </c>
      <c r="O30" s="123">
        <v>13.598346132749811</v>
      </c>
      <c r="P30" s="123">
        <v>13.499304471603716</v>
      </c>
      <c r="Q30" s="123">
        <v>0</v>
      </c>
      <c r="R30" s="123">
        <v>15.592247623510605</v>
      </c>
      <c r="S30" s="123">
        <v>14.378942116268407</v>
      </c>
      <c r="T30" s="123">
        <v>15.009408454077256</v>
      </c>
      <c r="U30" s="123">
        <v>14.670299184315256</v>
      </c>
      <c r="V30" s="123">
        <v>13.564570903845006</v>
      </c>
      <c r="W30" s="123">
        <v>14.62159164687689</v>
      </c>
      <c r="DA30" s="130" t="s">
        <v>4452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11.554035280608392</v>
      </c>
      <c r="E31" s="99">
        <v>13.438776862537217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15.66638824585365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4453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4454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4455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4456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12.985530202534731</v>
      </c>
      <c r="E35" s="102">
        <v>13.048198657169751</v>
      </c>
      <c r="F35" s="102">
        <v>13.141755044585466</v>
      </c>
      <c r="G35" s="102">
        <v>13.845184104260555</v>
      </c>
      <c r="H35" s="102">
        <v>14.06643687951644</v>
      </c>
      <c r="I35" s="102">
        <v>13.727368000600146</v>
      </c>
      <c r="J35" s="102">
        <v>12.32645897851382</v>
      </c>
      <c r="K35" s="102">
        <v>12.966085620802826</v>
      </c>
      <c r="L35" s="102">
        <v>0</v>
      </c>
      <c r="M35" s="102">
        <v>0</v>
      </c>
      <c r="N35" s="102">
        <v>13.208476769210048</v>
      </c>
      <c r="O35" s="102">
        <v>13.824368587815457</v>
      </c>
      <c r="P35" s="102">
        <v>13.753448173662216</v>
      </c>
      <c r="Q35" s="102">
        <v>0</v>
      </c>
      <c r="R35" s="102">
        <v>15.74131216397604</v>
      </c>
      <c r="S35" s="102">
        <v>14.514191848105304</v>
      </c>
      <c r="T35" s="102">
        <v>15.137648831880735</v>
      </c>
      <c r="U35" s="102">
        <v>14.788184709480058</v>
      </c>
      <c r="V35" s="102">
        <v>13.684767046949409</v>
      </c>
      <c r="W35" s="102">
        <v>14.721422017113792</v>
      </c>
      <c r="DA35" s="131" t="s">
        <v>4457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11.500246096409281</v>
      </c>
      <c r="E36" s="105">
        <v>11.429114623192655</v>
      </c>
      <c r="F36" s="105">
        <v>11.537564407354846</v>
      </c>
      <c r="G36" s="105">
        <v>11.879249895688902</v>
      </c>
      <c r="H36" s="105">
        <v>12.189700681655367</v>
      </c>
      <c r="I36" s="105">
        <v>11.872297586381878</v>
      </c>
      <c r="J36" s="105">
        <v>10.647987802972411</v>
      </c>
      <c r="K36" s="105">
        <v>0</v>
      </c>
      <c r="L36" s="105">
        <v>0</v>
      </c>
      <c r="M36" s="105">
        <v>0</v>
      </c>
      <c r="N36" s="105">
        <v>11.402854220586132</v>
      </c>
      <c r="O36" s="105">
        <v>12.151802420329672</v>
      </c>
      <c r="P36" s="105">
        <v>12.199670952796454</v>
      </c>
      <c r="Q36" s="105">
        <v>0</v>
      </c>
      <c r="R36" s="105">
        <v>14.399731299787137</v>
      </c>
      <c r="S36" s="105">
        <v>13.26989431520585</v>
      </c>
      <c r="T36" s="105">
        <v>14.000584148689892</v>
      </c>
      <c r="U36" s="105">
        <v>13.746862570524325</v>
      </c>
      <c r="V36" s="105">
        <v>12.755978668415372</v>
      </c>
      <c r="W36" s="105">
        <v>13.856225475060628</v>
      </c>
      <c r="DA36" s="132" t="s">
        <v>4458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8.8950715270400291</v>
      </c>
      <c r="E37" s="99">
        <v>8.5664518181328138</v>
      </c>
      <c r="F37" s="99">
        <v>8.6783260779033142</v>
      </c>
      <c r="G37" s="99">
        <v>8.3441118712174465</v>
      </c>
      <c r="H37" s="99">
        <v>8.7834105556436057</v>
      </c>
      <c r="I37" s="99">
        <v>8.4631813623219223</v>
      </c>
      <c r="J37" s="99">
        <v>7.5275724847849563</v>
      </c>
      <c r="K37" s="99">
        <v>0</v>
      </c>
      <c r="L37" s="99">
        <v>0</v>
      </c>
      <c r="M37" s="99">
        <v>0</v>
      </c>
      <c r="N37" s="99">
        <v>7.7244092460610512</v>
      </c>
      <c r="O37" s="99">
        <v>8.512767819091275</v>
      </c>
      <c r="P37" s="99">
        <v>8.4997218440820124</v>
      </c>
      <c r="Q37" s="99">
        <v>0</v>
      </c>
      <c r="R37" s="99">
        <v>10.650756062246387</v>
      </c>
      <c r="S37" s="99">
        <v>9.5550032737074293</v>
      </c>
      <c r="T37" s="99">
        <v>10.372431413589318</v>
      </c>
      <c r="U37" s="99">
        <v>10.20061319466951</v>
      </c>
      <c r="V37" s="99">
        <v>9.3923388184263175</v>
      </c>
      <c r="W37" s="99">
        <v>10.558037842268718</v>
      </c>
      <c r="DA37" s="63" t="s">
        <v>4459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2.6051745693692534</v>
      </c>
      <c r="E38" s="99">
        <v>2.8626628050598413</v>
      </c>
      <c r="F38" s="99">
        <v>2.8592383294515336</v>
      </c>
      <c r="G38" s="99">
        <v>3.5351380244714585</v>
      </c>
      <c r="H38" s="99">
        <v>3.4062901260117608</v>
      </c>
      <c r="I38" s="99">
        <v>3.409116224059956</v>
      </c>
      <c r="J38" s="99">
        <v>3.1204153181874537</v>
      </c>
      <c r="K38" s="99">
        <v>0</v>
      </c>
      <c r="L38" s="99">
        <v>0</v>
      </c>
      <c r="M38" s="99">
        <v>0</v>
      </c>
      <c r="N38" s="99">
        <v>3.6784449745250822</v>
      </c>
      <c r="O38" s="99">
        <v>3.6390346012383956</v>
      </c>
      <c r="P38" s="99">
        <v>3.6999491087144434</v>
      </c>
      <c r="Q38" s="99">
        <v>0</v>
      </c>
      <c r="R38" s="99">
        <v>3.7489752375407477</v>
      </c>
      <c r="S38" s="99">
        <v>3.7148910414984155</v>
      </c>
      <c r="T38" s="99">
        <v>3.6281527351005738</v>
      </c>
      <c r="U38" s="99">
        <v>3.5462493758548108</v>
      </c>
      <c r="V38" s="99">
        <v>3.3636398499890516</v>
      </c>
      <c r="W38" s="99">
        <v>3.2981876327919113</v>
      </c>
      <c r="DA38" s="63" t="s">
        <v>4460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1.7751459063627495</v>
      </c>
      <c r="E39" s="123">
        <v>1.8396690841090548</v>
      </c>
      <c r="F39" s="123">
        <v>1.9202254881000582</v>
      </c>
      <c r="G39" s="123">
        <v>2.0435064767829823</v>
      </c>
      <c r="H39" s="123">
        <v>2.1021353046849618</v>
      </c>
      <c r="I39" s="123">
        <v>2.065134898090994</v>
      </c>
      <c r="J39" s="123">
        <v>1.9145006382470944</v>
      </c>
      <c r="K39" s="123">
        <v>2.1177328825521928</v>
      </c>
      <c r="L39" s="123">
        <v>0</v>
      </c>
      <c r="M39" s="123">
        <v>0</v>
      </c>
      <c r="N39" s="123">
        <v>2.3835753405182207</v>
      </c>
      <c r="O39" s="123">
        <v>2.5671435683473787</v>
      </c>
      <c r="P39" s="123">
        <v>2.5975329403457517</v>
      </c>
      <c r="Q39" s="123">
        <v>0</v>
      </c>
      <c r="R39" s="123">
        <v>2.8196032230061476</v>
      </c>
      <c r="S39" s="123">
        <v>3.0219422163859844</v>
      </c>
      <c r="T39" s="123">
        <v>3.1296432083674577</v>
      </c>
      <c r="U39" s="123">
        <v>3.1115186557289545</v>
      </c>
      <c r="V39" s="123">
        <v>3.0268149432419218</v>
      </c>
      <c r="W39" s="123">
        <v>3.0599551653682324</v>
      </c>
      <c r="DA39" s="130" t="s">
        <v>4461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4462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1.7751459063627495</v>
      </c>
      <c r="E41" s="110">
        <v>1.8396690841090548</v>
      </c>
      <c r="F41" s="110">
        <v>1.9202254881000582</v>
      </c>
      <c r="G41" s="110">
        <v>2.0435064767829823</v>
      </c>
      <c r="H41" s="110">
        <v>2.1021353046849618</v>
      </c>
      <c r="I41" s="110">
        <v>2.065134898090994</v>
      </c>
      <c r="J41" s="110">
        <v>1.9145006382470944</v>
      </c>
      <c r="K41" s="110">
        <v>2.1177328825521928</v>
      </c>
      <c r="L41" s="110">
        <v>0</v>
      </c>
      <c r="M41" s="110">
        <v>0</v>
      </c>
      <c r="N41" s="110">
        <v>2.3835753405182207</v>
      </c>
      <c r="O41" s="110">
        <v>2.5671435683473787</v>
      </c>
      <c r="P41" s="110">
        <v>2.5975329403457517</v>
      </c>
      <c r="Q41" s="110">
        <v>0</v>
      </c>
      <c r="R41" s="110">
        <v>2.8196032230061476</v>
      </c>
      <c r="S41" s="110">
        <v>3.0219422163859844</v>
      </c>
      <c r="T41" s="110">
        <v>3.1296432083674577</v>
      </c>
      <c r="U41" s="110">
        <v>3.1115186557289545</v>
      </c>
      <c r="V41" s="110">
        <v>3.0268149432419218</v>
      </c>
      <c r="W41" s="110">
        <v>3.0599551653682324</v>
      </c>
      <c r="DA41" s="60" t="s">
        <v>4463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261.56948734576389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308.48409307025361</v>
      </c>
      <c r="H43" s="118">
        <f t="shared" si="14"/>
        <v>253.22132251777711</v>
      </c>
      <c r="I43" s="118">
        <f t="shared" si="14"/>
        <v>235.0955094204997</v>
      </c>
      <c r="J43" s="118">
        <f t="shared" si="14"/>
        <v>231.80186390189104</v>
      </c>
      <c r="K43" s="118">
        <f t="shared" si="14"/>
        <v>236.35538313561395</v>
      </c>
      <c r="L43" s="118">
        <f t="shared" si="14"/>
        <v>246.45013753040894</v>
      </c>
      <c r="M43" s="118">
        <f t="shared" si="14"/>
        <v>233.05665814198142</v>
      </c>
      <c r="N43" s="118">
        <f t="shared" si="14"/>
        <v>241.68585514899002</v>
      </c>
      <c r="O43" s="118">
        <f t="shared" si="14"/>
        <v>233.03531984014145</v>
      </c>
      <c r="P43" s="118">
        <f t="shared" si="14"/>
        <v>199.7059336524413</v>
      </c>
      <c r="Q43" s="118">
        <f t="shared" si="14"/>
        <v>192.99606272549386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152.26944747583414</v>
      </c>
      <c r="U43" s="118">
        <f t="shared" si="15"/>
        <v>142.13336152701626</v>
      </c>
      <c r="V43" s="118">
        <f t="shared" si="15"/>
        <v>139.51416068628774</v>
      </c>
      <c r="W43" s="118">
        <f t="shared" ref="W43" si="16">W44+W47+W49+W58</f>
        <v>135.54511117100233</v>
      </c>
      <c r="DA43" s="129" t="s">
        <v>4464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244.25229712784289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287.77738903418253</v>
      </c>
      <c r="H44" s="123">
        <f t="shared" si="17"/>
        <v>236.96068155121077</v>
      </c>
      <c r="I44" s="123">
        <f t="shared" si="17"/>
        <v>217.18087322292141</v>
      </c>
      <c r="J44" s="123">
        <f t="shared" si="17"/>
        <v>214.52630399895708</v>
      </c>
      <c r="K44" s="123">
        <f t="shared" si="17"/>
        <v>217.99974184664399</v>
      </c>
      <c r="L44" s="123">
        <f t="shared" si="17"/>
        <v>230.07548201701283</v>
      </c>
      <c r="M44" s="123">
        <f t="shared" si="17"/>
        <v>215.57357898335505</v>
      </c>
      <c r="N44" s="123">
        <f t="shared" si="17"/>
        <v>224.25041104086452</v>
      </c>
      <c r="O44" s="123">
        <f t="shared" si="17"/>
        <v>214.34931778257001</v>
      </c>
      <c r="P44" s="123">
        <f t="shared" si="17"/>
        <v>182.04065507218621</v>
      </c>
      <c r="Q44" s="123">
        <f t="shared" si="17"/>
        <v>174.36651960005682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134.20783754301596</v>
      </c>
      <c r="U44" s="123">
        <f t="shared" si="18"/>
        <v>124.23526964048885</v>
      </c>
      <c r="V44" s="123">
        <f t="shared" si="18"/>
        <v>121.76504745438874</v>
      </c>
      <c r="W44" s="123">
        <f t="shared" ref="W44" si="19">SUM(W45:W46)</f>
        <v>118.4121582503769</v>
      </c>
      <c r="DA44" s="130" t="s">
        <v>4465</v>
      </c>
    </row>
    <row r="45" spans="1:105" ht="12" customHeight="1" x14ac:dyDescent="0.25">
      <c r="A45" s="97" t="s">
        <v>216</v>
      </c>
      <c r="B45" s="98"/>
      <c r="C45" s="99">
        <v>241.45101798691573</v>
      </c>
      <c r="D45" s="99">
        <v>0</v>
      </c>
      <c r="E45" s="99">
        <v>0</v>
      </c>
      <c r="F45" s="99">
        <v>0</v>
      </c>
      <c r="G45" s="99">
        <v>284.62790076524345</v>
      </c>
      <c r="H45" s="99">
        <v>234.41125726271437</v>
      </c>
      <c r="I45" s="99">
        <v>214.86868738729171</v>
      </c>
      <c r="J45" s="99">
        <v>212.24906676978304</v>
      </c>
      <c r="K45" s="99">
        <v>215.70074761705095</v>
      </c>
      <c r="L45" s="99">
        <v>227.63146650575965</v>
      </c>
      <c r="M45" s="99">
        <v>213.29290064597978</v>
      </c>
      <c r="N45" s="99">
        <v>221.82401222093858</v>
      </c>
      <c r="O45" s="99">
        <v>211.99481258576097</v>
      </c>
      <c r="P45" s="99">
        <v>179.98225724205693</v>
      </c>
      <c r="Q45" s="99">
        <v>172.33718004001088</v>
      </c>
      <c r="R45" s="99">
        <v>0</v>
      </c>
      <c r="S45" s="99">
        <v>0</v>
      </c>
      <c r="T45" s="99">
        <v>132.6111918231525</v>
      </c>
      <c r="U45" s="99">
        <v>122.75267298945145</v>
      </c>
      <c r="V45" s="99">
        <v>120.32440067469116</v>
      </c>
      <c r="W45" s="99">
        <v>117.00130621430569</v>
      </c>
      <c r="DA45" s="63" t="s">
        <v>4466</v>
      </c>
    </row>
    <row r="46" spans="1:105" ht="12" customHeight="1" x14ac:dyDescent="0.25">
      <c r="A46" s="97" t="s">
        <v>53</v>
      </c>
      <c r="B46" s="98"/>
      <c r="C46" s="99">
        <v>2.8012791409271767</v>
      </c>
      <c r="D46" s="99">
        <v>0</v>
      </c>
      <c r="E46" s="99">
        <v>0</v>
      </c>
      <c r="F46" s="99">
        <v>0</v>
      </c>
      <c r="G46" s="99">
        <v>3.1494882689390673</v>
      </c>
      <c r="H46" s="99">
        <v>2.549424288496398</v>
      </c>
      <c r="I46" s="99">
        <v>2.3121858356296956</v>
      </c>
      <c r="J46" s="99">
        <v>2.2772372291740264</v>
      </c>
      <c r="K46" s="99">
        <v>2.2989942295930406</v>
      </c>
      <c r="L46" s="99">
        <v>2.4440155112531783</v>
      </c>
      <c r="M46" s="99">
        <v>2.2806783373752655</v>
      </c>
      <c r="N46" s="99">
        <v>2.4263988199259274</v>
      </c>
      <c r="O46" s="99">
        <v>2.3545051968090536</v>
      </c>
      <c r="P46" s="99">
        <v>2.0583978301292758</v>
      </c>
      <c r="Q46" s="99">
        <v>2.029339560045933</v>
      </c>
      <c r="R46" s="99">
        <v>0</v>
      </c>
      <c r="S46" s="99">
        <v>0</v>
      </c>
      <c r="T46" s="99">
        <v>1.5966457198634727</v>
      </c>
      <c r="U46" s="99">
        <v>1.4825966510373971</v>
      </c>
      <c r="V46" s="99">
        <v>1.4406467796975697</v>
      </c>
      <c r="W46" s="99">
        <v>1.4108520360712122</v>
      </c>
      <c r="DA46" s="63" t="s">
        <v>4467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3.7587954986487062E-3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1.048120551361055E-2</v>
      </c>
      <c r="H47" s="123">
        <f t="shared" si="20"/>
        <v>0</v>
      </c>
      <c r="I47" s="123">
        <f t="shared" si="20"/>
        <v>1.0528401270644921E-2</v>
      </c>
      <c r="J47" s="123">
        <f t="shared" si="20"/>
        <v>0</v>
      </c>
      <c r="K47" s="123">
        <f t="shared" si="20"/>
        <v>7.5432359780757954E-3</v>
      </c>
      <c r="L47" s="123">
        <f t="shared" si="20"/>
        <v>1.9359606501626731E-2</v>
      </c>
      <c r="M47" s="123">
        <f t="shared" si="20"/>
        <v>1.3053418927076309E-2</v>
      </c>
      <c r="N47" s="123">
        <f t="shared" si="20"/>
        <v>2.0005496309987117E-2</v>
      </c>
      <c r="O47" s="123">
        <f t="shared" si="20"/>
        <v>1.0537445584698536E-2</v>
      </c>
      <c r="P47" s="123">
        <f t="shared" si="20"/>
        <v>1.9988468348902062E-2</v>
      </c>
      <c r="Q47" s="123">
        <f t="shared" si="20"/>
        <v>9.7743104489452729E-3</v>
      </c>
      <c r="R47" s="123">
        <f t="shared" si="20"/>
        <v>0</v>
      </c>
      <c r="S47" s="123">
        <f t="shared" si="20"/>
        <v>0</v>
      </c>
      <c r="T47" s="123">
        <f t="shared" si="20"/>
        <v>7.1194899609342494E-3</v>
      </c>
      <c r="U47" s="123">
        <f t="shared" si="20"/>
        <v>1.1689264675943785E-2</v>
      </c>
      <c r="V47" s="123">
        <f t="shared" si="20"/>
        <v>2.269900957894037E-2</v>
      </c>
      <c r="W47" s="123">
        <f t="shared" si="20"/>
        <v>4.8840665203613359E-3</v>
      </c>
      <c r="DA47" s="130" t="s">
        <v>4468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3.7587954986487062E-3</v>
      </c>
      <c r="D48" s="99">
        <f>RES_hhdet_in_fech!D48/RES_summary!D$21</f>
        <v>0</v>
      </c>
      <c r="E48" s="99">
        <f>RES_hhdet_in_fech!E48/RES_summary!E$21</f>
        <v>0</v>
      </c>
      <c r="F48" s="99">
        <f>RES_hhdet_in_fech!F48/RES_summary!F$21</f>
        <v>0</v>
      </c>
      <c r="G48" s="99">
        <f>RES_hhdet_in_fech!G48/RES_summary!G$21</f>
        <v>1.048120551361055E-2</v>
      </c>
      <c r="H48" s="99">
        <f>RES_hhdet_in_fech!H48/RES_summary!H$21</f>
        <v>0</v>
      </c>
      <c r="I48" s="99">
        <f>RES_hhdet_in_fech!I48/RES_summary!I$21</f>
        <v>1.0528401270644921E-2</v>
      </c>
      <c r="J48" s="99">
        <f>RES_hhdet_in_fech!J48/RES_summary!J$21</f>
        <v>0</v>
      </c>
      <c r="K48" s="99">
        <f>RES_hhdet_in_fech!K48/RES_summary!K$21</f>
        <v>7.5432359780757954E-3</v>
      </c>
      <c r="L48" s="99">
        <f>RES_hhdet_in_fech!L48/RES_summary!L$21</f>
        <v>1.9359606501626731E-2</v>
      </c>
      <c r="M48" s="99">
        <f>RES_hhdet_in_fech!M48/RES_summary!M$21</f>
        <v>1.3053418927076309E-2</v>
      </c>
      <c r="N48" s="99">
        <f>RES_hhdet_in_fech!N48/RES_summary!N$21</f>
        <v>2.0005496309987117E-2</v>
      </c>
      <c r="O48" s="99">
        <f>RES_hhdet_in_fech!O48/RES_summary!O$21</f>
        <v>1.0537445584698536E-2</v>
      </c>
      <c r="P48" s="99">
        <f>RES_hhdet_in_fech!P48/RES_summary!P$21</f>
        <v>1.9988468348902062E-2</v>
      </c>
      <c r="Q48" s="99">
        <f>RES_hhdet_in_fech!Q48/RES_summary!Q$21</f>
        <v>9.7743104489452729E-3</v>
      </c>
      <c r="R48" s="99">
        <f>RES_hhdet_in_fech!R48/RES_summary!R$21</f>
        <v>0</v>
      </c>
      <c r="S48" s="99">
        <f>RES_hhdet_in_fech!S48/RES_summary!S$21</f>
        <v>0</v>
      </c>
      <c r="T48" s="99">
        <f>RES_hhdet_in_fech!T48/RES_summary!T$21</f>
        <v>7.1194899609342494E-3</v>
      </c>
      <c r="U48" s="99">
        <f>RES_hhdet_in_fech!U48/RES_summary!U$21</f>
        <v>1.1689264675943785E-2</v>
      </c>
      <c r="V48" s="99">
        <f>RES_hhdet_in_fech!V48/RES_summary!V$21</f>
        <v>2.269900957894037E-2</v>
      </c>
      <c r="W48" s="99">
        <f>RES_hhdet_in_fech!W48/RES_summary!W$21</f>
        <v>4.8840665203613359E-3</v>
      </c>
      <c r="DA48" s="63" t="s">
        <v>4469</v>
      </c>
    </row>
    <row r="49" spans="1:105" ht="12" customHeight="1" x14ac:dyDescent="0.25">
      <c r="A49" s="121" t="s">
        <v>55</v>
      </c>
      <c r="B49" s="122"/>
      <c r="C49" s="123">
        <v>15.56436824704031</v>
      </c>
      <c r="D49" s="123">
        <v>0</v>
      </c>
      <c r="E49" s="123">
        <v>0</v>
      </c>
      <c r="F49" s="123">
        <v>0</v>
      </c>
      <c r="G49" s="123">
        <v>18.652716353774522</v>
      </c>
      <c r="H49" s="123">
        <v>14.158505661881371</v>
      </c>
      <c r="I49" s="123">
        <v>15.838972898216632</v>
      </c>
      <c r="J49" s="123">
        <v>15.361059264686871</v>
      </c>
      <c r="K49" s="123">
        <v>16.230365170439704</v>
      </c>
      <c r="L49" s="123">
        <v>14.012132322287568</v>
      </c>
      <c r="M49" s="123">
        <v>15.116106740554079</v>
      </c>
      <c r="N49" s="123">
        <v>15.031863271297313</v>
      </c>
      <c r="O49" s="123">
        <v>16.108321043639364</v>
      </c>
      <c r="P49" s="123">
        <v>15.047757171560409</v>
      </c>
      <c r="Q49" s="123">
        <v>15.828872412881434</v>
      </c>
      <c r="R49" s="123">
        <v>0</v>
      </c>
      <c r="S49" s="123">
        <v>0</v>
      </c>
      <c r="T49" s="123">
        <v>14.924847234489775</v>
      </c>
      <c r="U49" s="123">
        <v>14.774883966122529</v>
      </c>
      <c r="V49" s="123">
        <v>14.699599279078141</v>
      </c>
      <c r="W49" s="123">
        <v>14.068113688736858</v>
      </c>
      <c r="DA49" s="130" t="s">
        <v>4470</v>
      </c>
    </row>
    <row r="50" spans="1:105" ht="12" customHeight="1" x14ac:dyDescent="0.25">
      <c r="A50" s="97" t="s">
        <v>138</v>
      </c>
      <c r="B50" s="98"/>
      <c r="C50" s="99">
        <v>16.452702726255456</v>
      </c>
      <c r="D50" s="99">
        <v>0</v>
      </c>
      <c r="E50" s="99">
        <v>0</v>
      </c>
      <c r="F50" s="99">
        <v>0</v>
      </c>
      <c r="G50" s="99">
        <v>19.795912445574832</v>
      </c>
      <c r="H50" s="99">
        <v>16.863860901026779</v>
      </c>
      <c r="I50" s="99">
        <v>16.062093877864182</v>
      </c>
      <c r="J50" s="99">
        <v>15.361059264686871</v>
      </c>
      <c r="K50" s="99">
        <v>16.230365170439704</v>
      </c>
      <c r="L50" s="99">
        <v>14.028120769732187</v>
      </c>
      <c r="M50" s="99">
        <v>15.191427840149874</v>
      </c>
      <c r="N50" s="99">
        <v>15.109908964120745</v>
      </c>
      <c r="O50" s="99">
        <v>16.219375009513499</v>
      </c>
      <c r="P50" s="99">
        <v>15.49010428457477</v>
      </c>
      <c r="Q50" s="99">
        <v>16.430994544848389</v>
      </c>
      <c r="R50" s="99">
        <v>0</v>
      </c>
      <c r="S50" s="99">
        <v>0</v>
      </c>
      <c r="T50" s="99">
        <v>14.776916938812265</v>
      </c>
      <c r="U50" s="99">
        <v>15.241178015547112</v>
      </c>
      <c r="V50" s="99">
        <v>16.683747817405898</v>
      </c>
      <c r="W50" s="99">
        <v>11.207930936491403</v>
      </c>
      <c r="DA50" s="63" t="s">
        <v>4471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16.024768611254814</v>
      </c>
      <c r="H51" s="99">
        <v>0</v>
      </c>
      <c r="I51" s="99">
        <v>13.145602076091011</v>
      </c>
      <c r="J51" s="99">
        <v>0</v>
      </c>
      <c r="K51" s="99">
        <v>0</v>
      </c>
      <c r="L51" s="99">
        <v>0</v>
      </c>
      <c r="M51" s="99">
        <v>12.393023492876223</v>
      </c>
      <c r="N51" s="99">
        <v>12.432287988203553</v>
      </c>
      <c r="O51" s="99">
        <v>13.743338654465564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15.458301266965423</v>
      </c>
      <c r="W51" s="99">
        <v>0</v>
      </c>
      <c r="DA51" s="63" t="s">
        <v>4472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11.936223116041051</v>
      </c>
      <c r="H52" s="102">
        <v>0</v>
      </c>
      <c r="I52" s="102">
        <v>9.9000199296175779</v>
      </c>
      <c r="J52" s="102">
        <v>0</v>
      </c>
      <c r="K52" s="102">
        <v>0</v>
      </c>
      <c r="L52" s="102">
        <v>0</v>
      </c>
      <c r="M52" s="102">
        <v>8.9380751230809636</v>
      </c>
      <c r="N52" s="102">
        <v>8.8363677637127562</v>
      </c>
      <c r="O52" s="102">
        <v>9.9867498093767164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11.463921792792972</v>
      </c>
      <c r="W52" s="102">
        <v>0</v>
      </c>
      <c r="DA52" s="131" t="s">
        <v>4473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4.0885454952137632</v>
      </c>
      <c r="H53" s="105">
        <v>0</v>
      </c>
      <c r="I53" s="105">
        <v>3.245582146473434</v>
      </c>
      <c r="J53" s="105">
        <v>0</v>
      </c>
      <c r="K53" s="105">
        <v>0</v>
      </c>
      <c r="L53" s="105">
        <v>0</v>
      </c>
      <c r="M53" s="105">
        <v>3.4549483697952574</v>
      </c>
      <c r="N53" s="105">
        <v>3.5959202244907971</v>
      </c>
      <c r="O53" s="105">
        <v>3.7565888450888467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3.9943794741724536</v>
      </c>
      <c r="W53" s="105">
        <v>0</v>
      </c>
      <c r="DA53" s="132" t="s">
        <v>4474</v>
      </c>
    </row>
    <row r="54" spans="1:105" ht="12" customHeight="1" x14ac:dyDescent="0.25">
      <c r="A54" s="106" t="s">
        <v>122</v>
      </c>
      <c r="B54" s="101"/>
      <c r="C54" s="102">
        <v>13.096953248134646</v>
      </c>
      <c r="D54" s="102">
        <v>0</v>
      </c>
      <c r="E54" s="102">
        <v>0</v>
      </c>
      <c r="F54" s="102">
        <v>0</v>
      </c>
      <c r="G54" s="102">
        <v>13.845184104260555</v>
      </c>
      <c r="H54" s="102">
        <v>14.066436879516441</v>
      </c>
      <c r="I54" s="102">
        <v>13.727368000600148</v>
      </c>
      <c r="J54" s="102">
        <v>0</v>
      </c>
      <c r="K54" s="102">
        <v>0</v>
      </c>
      <c r="L54" s="102">
        <v>13.230216380285871</v>
      </c>
      <c r="M54" s="102">
        <v>13.593437974570515</v>
      </c>
      <c r="N54" s="102">
        <v>13.208476769210048</v>
      </c>
      <c r="O54" s="102">
        <v>13.824368587815457</v>
      </c>
      <c r="P54" s="102">
        <v>13.753448173662221</v>
      </c>
      <c r="Q54" s="102">
        <v>14.487414078615025</v>
      </c>
      <c r="R54" s="102">
        <v>0</v>
      </c>
      <c r="S54" s="102">
        <v>0</v>
      </c>
      <c r="T54" s="102">
        <v>15.137648831880735</v>
      </c>
      <c r="U54" s="102">
        <v>14.788184709480056</v>
      </c>
      <c r="V54" s="102">
        <v>13.684767046949409</v>
      </c>
      <c r="W54" s="102">
        <v>14.721422017113792</v>
      </c>
      <c r="DA54" s="131" t="s">
        <v>4475</v>
      </c>
    </row>
    <row r="55" spans="1:105" ht="12" customHeight="1" x14ac:dyDescent="0.25">
      <c r="A55" s="107" t="s">
        <v>121</v>
      </c>
      <c r="B55" s="104"/>
      <c r="C55" s="105">
        <v>11.658315781106664</v>
      </c>
      <c r="D55" s="105">
        <v>0</v>
      </c>
      <c r="E55" s="105">
        <v>0</v>
      </c>
      <c r="F55" s="105">
        <v>0</v>
      </c>
      <c r="G55" s="105">
        <v>11.879249895688902</v>
      </c>
      <c r="H55" s="105">
        <v>12.189700681655363</v>
      </c>
      <c r="I55" s="105">
        <v>11.872297586381878</v>
      </c>
      <c r="J55" s="105">
        <v>0</v>
      </c>
      <c r="K55" s="105">
        <v>0</v>
      </c>
      <c r="L55" s="105">
        <v>11.403383733047059</v>
      </c>
      <c r="M55" s="105">
        <v>11.699760111255991</v>
      </c>
      <c r="N55" s="105">
        <v>11.402854220586136</v>
      </c>
      <c r="O55" s="105">
        <v>12.151802420329666</v>
      </c>
      <c r="P55" s="105">
        <v>12.199670952796454</v>
      </c>
      <c r="Q55" s="105">
        <v>13.066326931309181</v>
      </c>
      <c r="R55" s="105">
        <v>0</v>
      </c>
      <c r="S55" s="105">
        <v>0</v>
      </c>
      <c r="T55" s="105">
        <v>14.000584148689892</v>
      </c>
      <c r="U55" s="105">
        <v>13.746862570524321</v>
      </c>
      <c r="V55" s="105">
        <v>12.755978668415365</v>
      </c>
      <c r="W55" s="105">
        <v>13.856225475060631</v>
      </c>
      <c r="DA55" s="132" t="s">
        <v>4476</v>
      </c>
    </row>
    <row r="56" spans="1:105" ht="12" customHeight="1" x14ac:dyDescent="0.25">
      <c r="A56" s="108" t="s">
        <v>53</v>
      </c>
      <c r="B56" s="98"/>
      <c r="C56" s="99">
        <v>9.1543369696853052</v>
      </c>
      <c r="D56" s="99">
        <v>0</v>
      </c>
      <c r="E56" s="99">
        <v>0</v>
      </c>
      <c r="F56" s="99">
        <v>0</v>
      </c>
      <c r="G56" s="99">
        <v>8.3441118712174447</v>
      </c>
      <c r="H56" s="99">
        <v>8.783410555643604</v>
      </c>
      <c r="I56" s="99">
        <v>8.4631813623219205</v>
      </c>
      <c r="J56" s="99">
        <v>0</v>
      </c>
      <c r="K56" s="99">
        <v>0</v>
      </c>
      <c r="L56" s="99">
        <v>7.923508608302626</v>
      </c>
      <c r="M56" s="99">
        <v>8.000533320720562</v>
      </c>
      <c r="N56" s="99">
        <v>7.7244092460610512</v>
      </c>
      <c r="O56" s="99">
        <v>8.512767819091275</v>
      </c>
      <c r="P56" s="99">
        <v>8.4997218440820124</v>
      </c>
      <c r="Q56" s="99">
        <v>9.3484585732128345</v>
      </c>
      <c r="R56" s="99">
        <v>0</v>
      </c>
      <c r="S56" s="99">
        <v>0</v>
      </c>
      <c r="T56" s="99">
        <v>10.372431413589318</v>
      </c>
      <c r="U56" s="99">
        <v>10.200613194669511</v>
      </c>
      <c r="V56" s="99">
        <v>9.3923388184263139</v>
      </c>
      <c r="W56" s="99">
        <v>10.558037842268718</v>
      </c>
      <c r="DA56" s="63" t="s">
        <v>4477</v>
      </c>
    </row>
    <row r="57" spans="1:105" ht="12" customHeight="1" x14ac:dyDescent="0.25">
      <c r="A57" s="108" t="s">
        <v>52</v>
      </c>
      <c r="B57" s="98"/>
      <c r="C57" s="99">
        <v>2.5039788114213581</v>
      </c>
      <c r="D57" s="99">
        <v>0</v>
      </c>
      <c r="E57" s="99">
        <v>0</v>
      </c>
      <c r="F57" s="99">
        <v>0</v>
      </c>
      <c r="G57" s="99">
        <v>3.5351380244714594</v>
      </c>
      <c r="H57" s="99">
        <v>3.4062901260117591</v>
      </c>
      <c r="I57" s="99">
        <v>3.4091162240599568</v>
      </c>
      <c r="J57" s="99">
        <v>0</v>
      </c>
      <c r="K57" s="99">
        <v>0</v>
      </c>
      <c r="L57" s="99">
        <v>3.4798751247444342</v>
      </c>
      <c r="M57" s="99">
        <v>3.699226790535429</v>
      </c>
      <c r="N57" s="99">
        <v>3.6784449745250827</v>
      </c>
      <c r="O57" s="99">
        <v>3.6390346012383943</v>
      </c>
      <c r="P57" s="99">
        <v>3.6999491087144434</v>
      </c>
      <c r="Q57" s="99">
        <v>3.7178683580963479</v>
      </c>
      <c r="R57" s="99">
        <v>0</v>
      </c>
      <c r="S57" s="99">
        <v>0</v>
      </c>
      <c r="T57" s="99">
        <v>3.6281527351005738</v>
      </c>
      <c r="U57" s="99">
        <v>3.5462493758548117</v>
      </c>
      <c r="V57" s="99">
        <v>3.363639849989049</v>
      </c>
      <c r="W57" s="99">
        <v>3.2981876327919131</v>
      </c>
      <c r="DA57" s="63" t="s">
        <v>4478</v>
      </c>
    </row>
    <row r="58" spans="1:105" ht="12" customHeight="1" x14ac:dyDescent="0.25">
      <c r="A58" s="121" t="s">
        <v>54</v>
      </c>
      <c r="B58" s="122"/>
      <c r="C58" s="123">
        <v>1.7490631753820414</v>
      </c>
      <c r="D58" s="123">
        <v>0</v>
      </c>
      <c r="E58" s="123">
        <v>0</v>
      </c>
      <c r="F58" s="123">
        <v>0</v>
      </c>
      <c r="G58" s="123">
        <v>2.0435064767829823</v>
      </c>
      <c r="H58" s="123">
        <v>2.1021353046849613</v>
      </c>
      <c r="I58" s="123">
        <v>2.065134898090994</v>
      </c>
      <c r="J58" s="123">
        <v>1.9145006382470948</v>
      </c>
      <c r="K58" s="123">
        <v>2.1177328825521928</v>
      </c>
      <c r="L58" s="123">
        <v>2.343163584606911</v>
      </c>
      <c r="M58" s="123">
        <v>2.3539189991452041</v>
      </c>
      <c r="N58" s="123">
        <v>2.3835753405182198</v>
      </c>
      <c r="O58" s="123">
        <v>2.5671435683473796</v>
      </c>
      <c r="P58" s="123">
        <v>2.5975329403457517</v>
      </c>
      <c r="Q58" s="123">
        <v>2.7908964021066738</v>
      </c>
      <c r="R58" s="123">
        <v>0</v>
      </c>
      <c r="S58" s="123">
        <v>0</v>
      </c>
      <c r="T58" s="123">
        <v>3.1296432083674577</v>
      </c>
      <c r="U58" s="123">
        <v>3.1115186557289545</v>
      </c>
      <c r="V58" s="123">
        <v>3.0268149432419218</v>
      </c>
      <c r="W58" s="123">
        <v>3.0599551653682324</v>
      </c>
      <c r="DA58" s="130" t="s">
        <v>4479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4480</v>
      </c>
    </row>
    <row r="60" spans="1:105" ht="12" customHeight="1" x14ac:dyDescent="0.25">
      <c r="A60" s="109" t="s">
        <v>120</v>
      </c>
      <c r="B60" s="33"/>
      <c r="C60" s="110">
        <v>1.7490631753820414</v>
      </c>
      <c r="D60" s="110">
        <v>0</v>
      </c>
      <c r="E60" s="110">
        <v>0</v>
      </c>
      <c r="F60" s="110">
        <v>0</v>
      </c>
      <c r="G60" s="110">
        <v>2.0435064767829823</v>
      </c>
      <c r="H60" s="110">
        <v>2.1021353046849613</v>
      </c>
      <c r="I60" s="110">
        <v>2.065134898090994</v>
      </c>
      <c r="J60" s="110">
        <v>1.9145006382470948</v>
      </c>
      <c r="K60" s="110">
        <v>2.1177328825521928</v>
      </c>
      <c r="L60" s="110">
        <v>2.343163584606911</v>
      </c>
      <c r="M60" s="110">
        <v>2.3539189991452041</v>
      </c>
      <c r="N60" s="110">
        <v>2.3835753405182198</v>
      </c>
      <c r="O60" s="110">
        <v>2.5671435683473796</v>
      </c>
      <c r="P60" s="110">
        <v>2.5975329403457517</v>
      </c>
      <c r="Q60" s="110">
        <v>2.7908964021066738</v>
      </c>
      <c r="R60" s="110">
        <v>0</v>
      </c>
      <c r="S60" s="110">
        <v>0</v>
      </c>
      <c r="T60" s="110">
        <v>3.1296432083674577</v>
      </c>
      <c r="U60" s="110">
        <v>3.1115186557289545</v>
      </c>
      <c r="V60" s="110">
        <v>3.0268149432419218</v>
      </c>
      <c r="W60" s="110">
        <v>3.0599551653682324</v>
      </c>
      <c r="DA60" s="60" t="s">
        <v>4481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255.38783130238608</v>
      </c>
      <c r="D62" s="118">
        <f t="shared" si="21"/>
        <v>0</v>
      </c>
      <c r="E62" s="118">
        <f t="shared" si="21"/>
        <v>0</v>
      </c>
      <c r="F62" s="118">
        <f t="shared" si="21"/>
        <v>0</v>
      </c>
      <c r="G62" s="118">
        <f t="shared" si="21"/>
        <v>0</v>
      </c>
      <c r="H62" s="118">
        <f t="shared" si="21"/>
        <v>181.01937179758374</v>
      </c>
      <c r="I62" s="118">
        <f t="shared" si="21"/>
        <v>147.45950075259586</v>
      </c>
      <c r="J62" s="118">
        <f t="shared" si="21"/>
        <v>225.15627649908944</v>
      </c>
      <c r="K62" s="118">
        <f t="shared" si="21"/>
        <v>249.58770526994735</v>
      </c>
      <c r="L62" s="118">
        <f t="shared" si="21"/>
        <v>274.05044869873058</v>
      </c>
      <c r="M62" s="118">
        <f t="shared" si="21"/>
        <v>0</v>
      </c>
      <c r="N62" s="118">
        <f t="shared" si="21"/>
        <v>0</v>
      </c>
      <c r="O62" s="118">
        <f t="shared" si="21"/>
        <v>187.96191012661131</v>
      </c>
      <c r="P62" s="118">
        <f t="shared" si="21"/>
        <v>177.43967913873007</v>
      </c>
      <c r="Q62" s="118">
        <f t="shared" si="21"/>
        <v>172.21364595462148</v>
      </c>
      <c r="R62" s="118">
        <f t="shared" ref="R62:V62" si="22">R63+R66+R68+R77</f>
        <v>0</v>
      </c>
      <c r="S62" s="118">
        <f t="shared" si="22"/>
        <v>0</v>
      </c>
      <c r="T62" s="118">
        <f t="shared" si="22"/>
        <v>0</v>
      </c>
      <c r="U62" s="118">
        <f t="shared" si="22"/>
        <v>0</v>
      </c>
      <c r="V62" s="118">
        <f t="shared" si="22"/>
        <v>82.601861689300236</v>
      </c>
      <c r="W62" s="118">
        <f t="shared" ref="W62" si="23">W63+W66+W68+W77</f>
        <v>0</v>
      </c>
      <c r="DA62" s="129" t="s">
        <v>4482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236.8908195964581</v>
      </c>
      <c r="D63" s="123">
        <f t="shared" si="24"/>
        <v>0</v>
      </c>
      <c r="E63" s="123">
        <f t="shared" si="24"/>
        <v>0</v>
      </c>
      <c r="F63" s="123">
        <f t="shared" si="24"/>
        <v>0</v>
      </c>
      <c r="G63" s="123">
        <f t="shared" si="24"/>
        <v>0</v>
      </c>
      <c r="H63" s="123">
        <f t="shared" si="24"/>
        <v>166.15107418059796</v>
      </c>
      <c r="I63" s="123">
        <f t="shared" si="24"/>
        <v>135.47024516515006</v>
      </c>
      <c r="J63" s="123">
        <f t="shared" si="24"/>
        <v>208.03464888535822</v>
      </c>
      <c r="K63" s="123">
        <f t="shared" si="24"/>
        <v>229.99077766365767</v>
      </c>
      <c r="L63" s="123">
        <f t="shared" si="24"/>
        <v>255.88098794246071</v>
      </c>
      <c r="M63" s="123">
        <f t="shared" si="24"/>
        <v>0</v>
      </c>
      <c r="N63" s="123">
        <f t="shared" si="24"/>
        <v>0</v>
      </c>
      <c r="O63" s="123">
        <f t="shared" si="24"/>
        <v>172.11457810762528</v>
      </c>
      <c r="P63" s="123">
        <f t="shared" si="24"/>
        <v>160.8079518009896</v>
      </c>
      <c r="Q63" s="123">
        <f t="shared" si="24"/>
        <v>154.34729326404727</v>
      </c>
      <c r="R63" s="123">
        <f t="shared" ref="R63:V63" si="25">SUM(R64:R65)</f>
        <v>0</v>
      </c>
      <c r="S63" s="123">
        <f t="shared" si="25"/>
        <v>0</v>
      </c>
      <c r="T63" s="123">
        <f t="shared" si="25"/>
        <v>0</v>
      </c>
      <c r="U63" s="123">
        <f t="shared" si="25"/>
        <v>0</v>
      </c>
      <c r="V63" s="123">
        <f t="shared" si="25"/>
        <v>71.0504240297156</v>
      </c>
      <c r="W63" s="123">
        <f t="shared" ref="W63" si="26">SUM(W64:W65)</f>
        <v>0</v>
      </c>
      <c r="DA63" s="130" t="s">
        <v>4483</v>
      </c>
    </row>
    <row r="64" spans="1:105" ht="12" customHeight="1" x14ac:dyDescent="0.25">
      <c r="A64" s="97" t="s">
        <v>217</v>
      </c>
      <c r="B64" s="98"/>
      <c r="C64" s="99">
        <v>233.72627005641166</v>
      </c>
      <c r="D64" s="99">
        <v>0</v>
      </c>
      <c r="E64" s="99">
        <v>0</v>
      </c>
      <c r="F64" s="99">
        <v>0</v>
      </c>
      <c r="G64" s="99">
        <v>0</v>
      </c>
      <c r="H64" s="99">
        <v>164.05244132018012</v>
      </c>
      <c r="I64" s="99">
        <v>133.77597454438239</v>
      </c>
      <c r="J64" s="99">
        <v>205.44024210474296</v>
      </c>
      <c r="K64" s="99">
        <v>227.1428832781929</v>
      </c>
      <c r="L64" s="99">
        <v>252.69333292666997</v>
      </c>
      <c r="M64" s="99">
        <v>0</v>
      </c>
      <c r="N64" s="99">
        <v>0</v>
      </c>
      <c r="O64" s="99">
        <v>169.96948890447115</v>
      </c>
      <c r="P64" s="99">
        <v>158.78194749509012</v>
      </c>
      <c r="Q64" s="99">
        <v>152.37265384456438</v>
      </c>
      <c r="R64" s="99">
        <v>0</v>
      </c>
      <c r="S64" s="99">
        <v>0</v>
      </c>
      <c r="T64" s="99">
        <v>0</v>
      </c>
      <c r="U64" s="99">
        <v>0</v>
      </c>
      <c r="V64" s="99">
        <v>70.134440140140754</v>
      </c>
      <c r="W64" s="99">
        <v>0</v>
      </c>
      <c r="DA64" s="63" t="s">
        <v>4484</v>
      </c>
    </row>
    <row r="65" spans="1:105" ht="12" customHeight="1" x14ac:dyDescent="0.25">
      <c r="A65" s="97" t="s">
        <v>53</v>
      </c>
      <c r="B65" s="98"/>
      <c r="C65" s="99">
        <v>3.164549540046437</v>
      </c>
      <c r="D65" s="99">
        <v>0</v>
      </c>
      <c r="E65" s="99">
        <v>0</v>
      </c>
      <c r="F65" s="99">
        <v>0</v>
      </c>
      <c r="G65" s="99">
        <v>0</v>
      </c>
      <c r="H65" s="99">
        <v>2.0986328604178257</v>
      </c>
      <c r="I65" s="99">
        <v>1.6942706207676643</v>
      </c>
      <c r="J65" s="99">
        <v>2.5944067806152691</v>
      </c>
      <c r="K65" s="99">
        <v>2.8478943854647802</v>
      </c>
      <c r="L65" s="99">
        <v>3.1876550157907446</v>
      </c>
      <c r="M65" s="99">
        <v>0</v>
      </c>
      <c r="N65" s="99">
        <v>0</v>
      </c>
      <c r="O65" s="99">
        <v>2.1450892031541158</v>
      </c>
      <c r="P65" s="99">
        <v>2.026004305899487</v>
      </c>
      <c r="Q65" s="99">
        <v>1.9746394194828893</v>
      </c>
      <c r="R65" s="99">
        <v>0</v>
      </c>
      <c r="S65" s="99">
        <v>0</v>
      </c>
      <c r="T65" s="99">
        <v>0</v>
      </c>
      <c r="U65" s="99">
        <v>0</v>
      </c>
      <c r="V65" s="99">
        <v>0.91598388957484977</v>
      </c>
      <c r="W65" s="99">
        <v>0</v>
      </c>
      <c r="DA65" s="63" t="s">
        <v>4485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3.3304676395003651E-3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1.0911000066249461E-2</v>
      </c>
      <c r="I66" s="123">
        <f t="shared" si="27"/>
        <v>1.0977176358218408E-2</v>
      </c>
      <c r="J66" s="123">
        <f t="shared" si="27"/>
        <v>2.7564783563340332E-3</v>
      </c>
      <c r="K66" s="123">
        <f t="shared" si="27"/>
        <v>7.368231410454478E-3</v>
      </c>
      <c r="L66" s="123">
        <f t="shared" si="27"/>
        <v>1.8564253853567369E-2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2.0460116964968647E-2</v>
      </c>
      <c r="Q66" s="123">
        <f t="shared" si="27"/>
        <v>8.7912619842525005E-3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4486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3.3304676395003651E-3</v>
      </c>
      <c r="D67" s="99">
        <f>RES_hhdet_in_fech!D67/RES_summary!D$21</f>
        <v>0</v>
      </c>
      <c r="E67" s="99">
        <f>RES_hhdet_in_fech!E67/RES_summary!E$21</f>
        <v>0</v>
      </c>
      <c r="F67" s="99">
        <f>RES_hhdet_in_fech!F67/RES_summary!F$21</f>
        <v>0</v>
      </c>
      <c r="G67" s="99">
        <f>RES_hhdet_in_fech!G67/RES_summary!G$21</f>
        <v>0</v>
      </c>
      <c r="H67" s="99">
        <f>RES_hhdet_in_fech!H67/RES_summary!H$21</f>
        <v>1.0911000066249461E-2</v>
      </c>
      <c r="I67" s="99">
        <f>RES_hhdet_in_fech!I67/RES_summary!I$21</f>
        <v>1.0977176358218408E-2</v>
      </c>
      <c r="J67" s="99">
        <f>RES_hhdet_in_fech!J67/RES_summary!J$21</f>
        <v>2.7564783563340332E-3</v>
      </c>
      <c r="K67" s="99">
        <f>RES_hhdet_in_fech!K67/RES_summary!K$21</f>
        <v>7.368231410454478E-3</v>
      </c>
      <c r="L67" s="99">
        <f>RES_hhdet_in_fech!L67/RES_summary!L$21</f>
        <v>1.8564253853567369E-2</v>
      </c>
      <c r="M67" s="99">
        <f>RES_hhdet_in_fech!M67/RES_summary!M$21</f>
        <v>0</v>
      </c>
      <c r="N67" s="99">
        <f>RES_hhdet_in_fech!N67/RES_summary!N$21</f>
        <v>0</v>
      </c>
      <c r="O67" s="99">
        <f>RES_hhdet_in_fech!O67/RES_summary!O$21</f>
        <v>0</v>
      </c>
      <c r="P67" s="99">
        <f>RES_hhdet_in_fech!P67/RES_summary!P$21</f>
        <v>2.0460116964968647E-2</v>
      </c>
      <c r="Q67" s="99">
        <f>RES_hhdet_in_fech!Q67/RES_summary!Q$21</f>
        <v>8.7912619842525005E-3</v>
      </c>
      <c r="R67" s="99">
        <f>RES_hhdet_in_fech!R67/RES_summary!R$21</f>
        <v>0</v>
      </c>
      <c r="S67" s="99">
        <f>RES_hhdet_in_fech!S67/RES_summary!S$21</f>
        <v>0</v>
      </c>
      <c r="T67" s="99">
        <f>RES_hhdet_in_fech!T67/RES_summary!T$21</f>
        <v>0</v>
      </c>
      <c r="U67" s="99">
        <f>RES_hhdet_in_fech!U67/RES_summary!U$21</f>
        <v>0</v>
      </c>
      <c r="V67" s="99">
        <f>RES_hhdet_in_fech!V67/RES_summary!V$21</f>
        <v>0</v>
      </c>
      <c r="W67" s="99">
        <f>RES_hhdet_in_fech!W67/RES_summary!W$21</f>
        <v>0</v>
      </c>
      <c r="DA67" s="63" t="s">
        <v>4487</v>
      </c>
    </row>
    <row r="68" spans="1:105" ht="12" customHeight="1" x14ac:dyDescent="0.25">
      <c r="A68" s="121" t="s">
        <v>55</v>
      </c>
      <c r="B68" s="122"/>
      <c r="C68" s="123">
        <v>16.216330570554543</v>
      </c>
      <c r="D68" s="123">
        <v>0</v>
      </c>
      <c r="E68" s="123">
        <v>0</v>
      </c>
      <c r="F68" s="123">
        <v>0</v>
      </c>
      <c r="G68" s="123">
        <v>0</v>
      </c>
      <c r="H68" s="123">
        <v>12.73045016893558</v>
      </c>
      <c r="I68" s="123">
        <v>10.149302040648729</v>
      </c>
      <c r="J68" s="123">
        <v>14.479936973424824</v>
      </c>
      <c r="K68" s="123">
        <v>16.408109626982061</v>
      </c>
      <c r="L68" s="123">
        <v>14.987673862503375</v>
      </c>
      <c r="M68" s="123">
        <v>0</v>
      </c>
      <c r="N68" s="123">
        <v>0</v>
      </c>
      <c r="O68" s="123">
        <v>13.163821017933854</v>
      </c>
      <c r="P68" s="123">
        <v>13.275851089534612</v>
      </c>
      <c r="Q68" s="123">
        <v>14.164523777967606</v>
      </c>
      <c r="R68" s="123">
        <v>0</v>
      </c>
      <c r="S68" s="123">
        <v>0</v>
      </c>
      <c r="T68" s="123">
        <v>0</v>
      </c>
      <c r="U68" s="123">
        <v>0</v>
      </c>
      <c r="V68" s="123">
        <v>8.5246227163427193</v>
      </c>
      <c r="W68" s="123">
        <v>0</v>
      </c>
      <c r="DA68" s="130" t="s">
        <v>4488</v>
      </c>
    </row>
    <row r="69" spans="1:105" ht="12" customHeight="1" x14ac:dyDescent="0.25">
      <c r="A69" s="97" t="s">
        <v>134</v>
      </c>
      <c r="B69" s="98"/>
      <c r="C69" s="99">
        <v>16.773228588106072</v>
      </c>
      <c r="D69" s="99">
        <v>0</v>
      </c>
      <c r="E69" s="99">
        <v>0</v>
      </c>
      <c r="F69" s="99">
        <v>0</v>
      </c>
      <c r="G69" s="99">
        <v>0</v>
      </c>
      <c r="H69" s="99">
        <v>12.031911082144786</v>
      </c>
      <c r="I69" s="99">
        <v>10.028151484252463</v>
      </c>
      <c r="J69" s="99">
        <v>14.572720110621496</v>
      </c>
      <c r="K69" s="99">
        <v>16.544054072236566</v>
      </c>
      <c r="L69" s="99">
        <v>14.992610540824211</v>
      </c>
      <c r="M69" s="99">
        <v>0</v>
      </c>
      <c r="N69" s="99">
        <v>0</v>
      </c>
      <c r="O69" s="99">
        <v>12.671943214319624</v>
      </c>
      <c r="P69" s="99">
        <v>13.192198269601748</v>
      </c>
      <c r="Q69" s="99">
        <v>13.952218423407503</v>
      </c>
      <c r="R69" s="99">
        <v>0</v>
      </c>
      <c r="S69" s="99">
        <v>0</v>
      </c>
      <c r="T69" s="99">
        <v>0</v>
      </c>
      <c r="U69" s="99">
        <v>0</v>
      </c>
      <c r="V69" s="99">
        <v>8.5246227163427193</v>
      </c>
      <c r="W69" s="99">
        <v>0</v>
      </c>
      <c r="DA69" s="63" t="s">
        <v>4489</v>
      </c>
    </row>
    <row r="70" spans="1:105" ht="12" customHeight="1" x14ac:dyDescent="0.25">
      <c r="A70" s="97" t="s">
        <v>133</v>
      </c>
      <c r="B70" s="98"/>
      <c r="C70" s="99">
        <v>14.579386252528577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8.5342125231137338</v>
      </c>
      <c r="J70" s="99">
        <v>12.434747240525622</v>
      </c>
      <c r="K70" s="99">
        <v>14.205339211757893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4490</v>
      </c>
    </row>
    <row r="71" spans="1:105" ht="12" customHeight="1" x14ac:dyDescent="0.25">
      <c r="A71" s="100" t="s">
        <v>217</v>
      </c>
      <c r="B71" s="101"/>
      <c r="C71" s="102">
        <v>11.725670479568917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6.1769172065157889</v>
      </c>
      <c r="J71" s="102">
        <v>8.9084688313577445</v>
      </c>
      <c r="K71" s="102">
        <v>10.189400173279568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4491</v>
      </c>
    </row>
    <row r="72" spans="1:105" ht="12" customHeight="1" x14ac:dyDescent="0.25">
      <c r="A72" s="103" t="s">
        <v>52</v>
      </c>
      <c r="B72" s="104"/>
      <c r="C72" s="105">
        <v>2.8537157729596618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2.357295316597944</v>
      </c>
      <c r="J72" s="105">
        <v>3.5262784091678769</v>
      </c>
      <c r="K72" s="105">
        <v>4.0159390384783258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4492</v>
      </c>
    </row>
    <row r="73" spans="1:105" ht="12" customHeight="1" x14ac:dyDescent="0.25">
      <c r="A73" s="106" t="s">
        <v>122</v>
      </c>
      <c r="B73" s="101"/>
      <c r="C73" s="102">
        <v>13.096953248134644</v>
      </c>
      <c r="D73" s="102">
        <v>0</v>
      </c>
      <c r="E73" s="102">
        <v>0</v>
      </c>
      <c r="F73" s="102">
        <v>0</v>
      </c>
      <c r="G73" s="102">
        <v>0</v>
      </c>
      <c r="H73" s="102">
        <v>14.066436879516441</v>
      </c>
      <c r="I73" s="102">
        <v>13.727368000600153</v>
      </c>
      <c r="J73" s="102">
        <v>12.326458978513825</v>
      </c>
      <c r="K73" s="102">
        <v>12.966085620802824</v>
      </c>
      <c r="L73" s="102">
        <v>13.230216380285871</v>
      </c>
      <c r="M73" s="102">
        <v>0</v>
      </c>
      <c r="N73" s="102">
        <v>0</v>
      </c>
      <c r="O73" s="102">
        <v>13.824368587815453</v>
      </c>
      <c r="P73" s="102">
        <v>13.753448173662216</v>
      </c>
      <c r="Q73" s="102">
        <v>14.487414078615025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4493</v>
      </c>
    </row>
    <row r="74" spans="1:105" ht="12" customHeight="1" x14ac:dyDescent="0.25">
      <c r="A74" s="107" t="s">
        <v>121</v>
      </c>
      <c r="B74" s="104"/>
      <c r="C74" s="105">
        <v>11.658315781106664</v>
      </c>
      <c r="D74" s="105">
        <v>0</v>
      </c>
      <c r="E74" s="105">
        <v>0</v>
      </c>
      <c r="F74" s="105">
        <v>0</v>
      </c>
      <c r="G74" s="105">
        <v>0</v>
      </c>
      <c r="H74" s="105">
        <v>12.189700681655367</v>
      </c>
      <c r="I74" s="105">
        <v>11.872297586381878</v>
      </c>
      <c r="J74" s="105">
        <v>10.647987802972413</v>
      </c>
      <c r="K74" s="105">
        <v>11.232139493468251</v>
      </c>
      <c r="L74" s="105">
        <v>0</v>
      </c>
      <c r="M74" s="105">
        <v>0</v>
      </c>
      <c r="N74" s="105">
        <v>0</v>
      </c>
      <c r="O74" s="105">
        <v>12.15180242032967</v>
      </c>
      <c r="P74" s="105">
        <v>12.199670952796454</v>
      </c>
      <c r="Q74" s="105">
        <v>13.066326931309185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4494</v>
      </c>
    </row>
    <row r="75" spans="1:105" ht="12" customHeight="1" x14ac:dyDescent="0.25">
      <c r="A75" s="108" t="s">
        <v>53</v>
      </c>
      <c r="B75" s="98"/>
      <c r="C75" s="99">
        <v>9.1543369696853034</v>
      </c>
      <c r="D75" s="99">
        <v>0</v>
      </c>
      <c r="E75" s="99">
        <v>0</v>
      </c>
      <c r="F75" s="99">
        <v>0</v>
      </c>
      <c r="G75" s="99">
        <v>0</v>
      </c>
      <c r="H75" s="99">
        <v>8.7834105556436057</v>
      </c>
      <c r="I75" s="99">
        <v>8.4631813623219223</v>
      </c>
      <c r="J75" s="99">
        <v>7.5275724847849581</v>
      </c>
      <c r="K75" s="99">
        <v>7.973874049560397</v>
      </c>
      <c r="L75" s="99">
        <v>0</v>
      </c>
      <c r="M75" s="99">
        <v>0</v>
      </c>
      <c r="N75" s="99">
        <v>0</v>
      </c>
      <c r="O75" s="99">
        <v>8.5127678190912732</v>
      </c>
      <c r="P75" s="99">
        <v>8.4997218440820124</v>
      </c>
      <c r="Q75" s="99">
        <v>9.3484585732128362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4495</v>
      </c>
    </row>
    <row r="76" spans="1:105" ht="12" customHeight="1" x14ac:dyDescent="0.25">
      <c r="A76" s="108" t="s">
        <v>52</v>
      </c>
      <c r="B76" s="98"/>
      <c r="C76" s="99">
        <v>2.5039788114213573</v>
      </c>
      <c r="D76" s="99">
        <v>0</v>
      </c>
      <c r="E76" s="99">
        <v>0</v>
      </c>
      <c r="F76" s="99">
        <v>0</v>
      </c>
      <c r="G76" s="99">
        <v>0</v>
      </c>
      <c r="H76" s="99">
        <v>3.4062901260117608</v>
      </c>
      <c r="I76" s="99">
        <v>3.4091162240599555</v>
      </c>
      <c r="J76" s="99">
        <v>3.1204153181874528</v>
      </c>
      <c r="K76" s="99">
        <v>3.2582654439078538</v>
      </c>
      <c r="L76" s="99">
        <v>0</v>
      </c>
      <c r="M76" s="99">
        <v>0</v>
      </c>
      <c r="N76" s="99">
        <v>0</v>
      </c>
      <c r="O76" s="99">
        <v>3.6390346012383956</v>
      </c>
      <c r="P76" s="99">
        <v>3.6999491087144434</v>
      </c>
      <c r="Q76" s="99">
        <v>3.717868358096347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4496</v>
      </c>
    </row>
    <row r="77" spans="1:105" ht="12" customHeight="1" x14ac:dyDescent="0.25">
      <c r="A77" s="121" t="s">
        <v>54</v>
      </c>
      <c r="B77" s="122"/>
      <c r="C77" s="123">
        <v>2.2773506677339355</v>
      </c>
      <c r="D77" s="123">
        <v>0</v>
      </c>
      <c r="E77" s="123">
        <v>0</v>
      </c>
      <c r="F77" s="123">
        <v>0</v>
      </c>
      <c r="G77" s="123">
        <v>0</v>
      </c>
      <c r="H77" s="123">
        <v>2.1269364479839479</v>
      </c>
      <c r="I77" s="123">
        <v>1.8289763704388564</v>
      </c>
      <c r="J77" s="123">
        <v>2.6389341619500555</v>
      </c>
      <c r="K77" s="123">
        <v>3.1814497478971884</v>
      </c>
      <c r="L77" s="123">
        <v>3.1632226399129562</v>
      </c>
      <c r="M77" s="123">
        <v>0</v>
      </c>
      <c r="N77" s="123">
        <v>0</v>
      </c>
      <c r="O77" s="123">
        <v>2.6835110010521754</v>
      </c>
      <c r="P77" s="123">
        <v>3.335416131240899</v>
      </c>
      <c r="Q77" s="123">
        <v>3.6930376506223541</v>
      </c>
      <c r="R77" s="123">
        <v>0</v>
      </c>
      <c r="S77" s="123">
        <v>0</v>
      </c>
      <c r="T77" s="123">
        <v>0</v>
      </c>
      <c r="U77" s="123">
        <v>0</v>
      </c>
      <c r="V77" s="123">
        <v>3.0268149432419218</v>
      </c>
      <c r="W77" s="123">
        <v>0</v>
      </c>
      <c r="DA77" s="130" t="s">
        <v>4497</v>
      </c>
    </row>
    <row r="78" spans="1:105" ht="12" customHeight="1" x14ac:dyDescent="0.25">
      <c r="A78" s="97" t="s">
        <v>192</v>
      </c>
      <c r="B78" s="98"/>
      <c r="C78" s="99">
        <v>2.4679353959874666</v>
      </c>
      <c r="D78" s="99">
        <v>0</v>
      </c>
      <c r="E78" s="99">
        <v>0</v>
      </c>
      <c r="F78" s="99">
        <v>0</v>
      </c>
      <c r="G78" s="99">
        <v>0</v>
      </c>
      <c r="H78" s="99">
        <v>2.1505471364045818</v>
      </c>
      <c r="I78" s="99">
        <v>1.8087685779198959</v>
      </c>
      <c r="J78" s="99">
        <v>2.7031537153905609</v>
      </c>
      <c r="K78" s="99">
        <v>3.2747309045693429</v>
      </c>
      <c r="L78" s="99">
        <v>3.3093717784823506</v>
      </c>
      <c r="M78" s="99">
        <v>0</v>
      </c>
      <c r="N78" s="99">
        <v>0</v>
      </c>
      <c r="O78" s="99">
        <v>3.1344348027832591</v>
      </c>
      <c r="P78" s="99">
        <v>3.400704627263341</v>
      </c>
      <c r="Q78" s="99">
        <v>3.7643697493421993</v>
      </c>
      <c r="R78" s="99">
        <v>0</v>
      </c>
      <c r="S78" s="99">
        <v>0</v>
      </c>
      <c r="T78" s="99">
        <v>0</v>
      </c>
      <c r="U78" s="99">
        <v>0</v>
      </c>
      <c r="V78" s="99">
        <v>0</v>
      </c>
      <c r="W78" s="99">
        <v>0</v>
      </c>
      <c r="DA78" s="63" t="s">
        <v>4498</v>
      </c>
    </row>
    <row r="79" spans="1:105" ht="12" customHeight="1" x14ac:dyDescent="0.25">
      <c r="A79" s="109" t="s">
        <v>120</v>
      </c>
      <c r="B79" s="33"/>
      <c r="C79" s="110">
        <v>1.7490631753820416</v>
      </c>
      <c r="D79" s="110">
        <v>0</v>
      </c>
      <c r="E79" s="110">
        <v>0</v>
      </c>
      <c r="F79" s="110">
        <v>0</v>
      </c>
      <c r="G79" s="110">
        <v>0</v>
      </c>
      <c r="H79" s="110">
        <v>2.1021353046849618</v>
      </c>
      <c r="I79" s="110">
        <v>2.065134898090994</v>
      </c>
      <c r="J79" s="110">
        <v>1.9145006382470944</v>
      </c>
      <c r="K79" s="110">
        <v>2.1177328825521933</v>
      </c>
      <c r="L79" s="110">
        <v>2.343163584606911</v>
      </c>
      <c r="M79" s="110">
        <v>0</v>
      </c>
      <c r="N79" s="110">
        <v>0</v>
      </c>
      <c r="O79" s="110">
        <v>2.5671435683473791</v>
      </c>
      <c r="P79" s="110">
        <v>2.5975329403457517</v>
      </c>
      <c r="Q79" s="110">
        <v>2.7908964021066738</v>
      </c>
      <c r="R79" s="110">
        <v>0</v>
      </c>
      <c r="S79" s="110">
        <v>0</v>
      </c>
      <c r="T79" s="110">
        <v>0</v>
      </c>
      <c r="U79" s="110">
        <v>0</v>
      </c>
      <c r="V79" s="110">
        <v>3.0268149432419218</v>
      </c>
      <c r="W79" s="110">
        <v>0</v>
      </c>
      <c r="DA79" s="60" t="s">
        <v>4499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227.05327955164231</v>
      </c>
      <c r="D81" s="118">
        <f t="shared" si="28"/>
        <v>228.03271095084392</v>
      </c>
      <c r="E81" s="118">
        <f t="shared" si="28"/>
        <v>228.60281720190511</v>
      </c>
      <c r="F81" s="118">
        <f t="shared" si="28"/>
        <v>220.48506195933609</v>
      </c>
      <c r="G81" s="118">
        <f t="shared" si="28"/>
        <v>237.69961813646441</v>
      </c>
      <c r="H81" s="118">
        <f t="shared" si="28"/>
        <v>219.67396469610847</v>
      </c>
      <c r="I81" s="118">
        <f t="shared" si="28"/>
        <v>212.22036416712868</v>
      </c>
      <c r="J81" s="118">
        <f t="shared" si="28"/>
        <v>209.06922055344819</v>
      </c>
      <c r="K81" s="118">
        <f t="shared" si="28"/>
        <v>193.30632210070328</v>
      </c>
      <c r="L81" s="118">
        <f t="shared" si="28"/>
        <v>172.89300272218614</v>
      </c>
      <c r="M81" s="118">
        <f t="shared" si="28"/>
        <v>257.61330390205944</v>
      </c>
      <c r="N81" s="118">
        <f t="shared" si="28"/>
        <v>238.6573318555277</v>
      </c>
      <c r="O81" s="118">
        <f t="shared" si="28"/>
        <v>190.26606327826306</v>
      </c>
      <c r="P81" s="118">
        <f t="shared" si="28"/>
        <v>0</v>
      </c>
      <c r="Q81" s="118">
        <f t="shared" si="28"/>
        <v>174.61448027076835</v>
      </c>
      <c r="R81" s="118">
        <f t="shared" ref="R81:V81" si="29">R82+R85+R87+R100</f>
        <v>171.72197731881363</v>
      </c>
      <c r="S81" s="118">
        <f t="shared" si="29"/>
        <v>166.98890034263709</v>
      </c>
      <c r="T81" s="118">
        <f t="shared" si="29"/>
        <v>139.63133774114823</v>
      </c>
      <c r="U81" s="118">
        <f t="shared" si="29"/>
        <v>129.30300306889441</v>
      </c>
      <c r="V81" s="118">
        <f t="shared" si="29"/>
        <v>130.4071377455368</v>
      </c>
      <c r="W81" s="118">
        <f t="shared" ref="W81" si="30">W82+W85+W87+W100</f>
        <v>123.8077215217608</v>
      </c>
      <c r="DA81" s="129" t="s">
        <v>4500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211.62190269821537</v>
      </c>
      <c r="D82" s="123">
        <f t="shared" si="31"/>
        <v>212.45418067743893</v>
      </c>
      <c r="E82" s="123">
        <f t="shared" si="31"/>
        <v>213.15972363749825</v>
      </c>
      <c r="F82" s="123">
        <f t="shared" si="31"/>
        <v>205.03901379528182</v>
      </c>
      <c r="G82" s="123">
        <f t="shared" si="31"/>
        <v>221.60029277831944</v>
      </c>
      <c r="H82" s="123">
        <f t="shared" si="31"/>
        <v>204.26347349976393</v>
      </c>
      <c r="I82" s="123">
        <f t="shared" si="31"/>
        <v>196.99701879748514</v>
      </c>
      <c r="J82" s="123">
        <f t="shared" si="31"/>
        <v>194.71875305331162</v>
      </c>
      <c r="K82" s="123">
        <f t="shared" si="31"/>
        <v>179.35158603739859</v>
      </c>
      <c r="L82" s="123">
        <f t="shared" si="31"/>
        <v>161.73827675719772</v>
      </c>
      <c r="M82" s="123">
        <f t="shared" si="31"/>
        <v>240.37201461028957</v>
      </c>
      <c r="N82" s="123">
        <f t="shared" si="31"/>
        <v>222.83565967006058</v>
      </c>
      <c r="O82" s="123">
        <f t="shared" si="31"/>
        <v>175.42472354315268</v>
      </c>
      <c r="P82" s="123">
        <f t="shared" si="31"/>
        <v>0</v>
      </c>
      <c r="Q82" s="123">
        <f t="shared" si="31"/>
        <v>157.70669314358614</v>
      </c>
      <c r="R82" s="123">
        <f t="shared" ref="R82:V82" si="32">SUM(R83:R84)</f>
        <v>153.97015522333592</v>
      </c>
      <c r="S82" s="123">
        <f t="shared" si="32"/>
        <v>149.83171470042987</v>
      </c>
      <c r="T82" s="123">
        <f t="shared" si="32"/>
        <v>123.0955078940231</v>
      </c>
      <c r="U82" s="123">
        <f t="shared" si="32"/>
        <v>112.91699125169743</v>
      </c>
      <c r="V82" s="123">
        <f t="shared" si="32"/>
        <v>113.9333047350592</v>
      </c>
      <c r="W82" s="123">
        <f t="shared" ref="W82" si="33">SUM(W83:W84)</f>
        <v>107.02102437360807</v>
      </c>
      <c r="DA82" s="130" t="s">
        <v>4501</v>
      </c>
    </row>
    <row r="83" spans="1:105" ht="12" customHeight="1" x14ac:dyDescent="0.25">
      <c r="A83" s="97" t="s">
        <v>204</v>
      </c>
      <c r="B83" s="98"/>
      <c r="C83" s="99">
        <v>210.53800758745456</v>
      </c>
      <c r="D83" s="99">
        <v>211.37403461718756</v>
      </c>
      <c r="E83" s="99">
        <v>212.08020033312681</v>
      </c>
      <c r="F83" s="99">
        <v>204.01334174644904</v>
      </c>
      <c r="G83" s="99">
        <v>220.480167913439</v>
      </c>
      <c r="H83" s="99">
        <v>203.24079126553553</v>
      </c>
      <c r="I83" s="99">
        <v>196.01407784633983</v>
      </c>
      <c r="J83" s="99">
        <v>193.74391821070392</v>
      </c>
      <c r="K83" s="99">
        <v>178.45499818709766</v>
      </c>
      <c r="L83" s="99">
        <v>160.92064673482921</v>
      </c>
      <c r="M83" s="99">
        <v>239.1686790333014</v>
      </c>
      <c r="N83" s="99">
        <v>221.71421595661116</v>
      </c>
      <c r="O83" s="99">
        <v>174.55441994986288</v>
      </c>
      <c r="P83" s="99">
        <v>0</v>
      </c>
      <c r="Q83" s="99">
        <v>156.92494793835618</v>
      </c>
      <c r="R83" s="99">
        <v>153.19598616094208</v>
      </c>
      <c r="S83" s="99">
        <v>149.06972869902742</v>
      </c>
      <c r="T83" s="99">
        <v>122.46196302096182</v>
      </c>
      <c r="U83" s="99">
        <v>112.32835872714185</v>
      </c>
      <c r="V83" s="99">
        <v>113.33993717606769</v>
      </c>
      <c r="W83" s="99">
        <v>106.45575013944695</v>
      </c>
      <c r="DA83" s="63" t="s">
        <v>4502</v>
      </c>
    </row>
    <row r="84" spans="1:105" ht="12" customHeight="1" x14ac:dyDescent="0.25">
      <c r="A84" s="97" t="s">
        <v>53</v>
      </c>
      <c r="B84" s="98"/>
      <c r="C84" s="99">
        <v>1.0838951107608181</v>
      </c>
      <c r="D84" s="99">
        <v>1.0801460602513786</v>
      </c>
      <c r="E84" s="99">
        <v>1.0795233043714392</v>
      </c>
      <c r="F84" s="99">
        <v>1.0256720488327646</v>
      </c>
      <c r="G84" s="99">
        <v>1.1201248648804332</v>
      </c>
      <c r="H84" s="99">
        <v>1.0226822342283945</v>
      </c>
      <c r="I84" s="99">
        <v>0.98294095114532154</v>
      </c>
      <c r="J84" s="99">
        <v>0.97483484260768327</v>
      </c>
      <c r="K84" s="99">
        <v>0.89658785030092281</v>
      </c>
      <c r="L84" s="99">
        <v>0.8176300223685119</v>
      </c>
      <c r="M84" s="99">
        <v>1.2033355769881608</v>
      </c>
      <c r="N84" s="99">
        <v>1.1214437134494113</v>
      </c>
      <c r="O84" s="99">
        <v>0.87030359328980955</v>
      </c>
      <c r="P84" s="99">
        <v>0</v>
      </c>
      <c r="Q84" s="99">
        <v>0.78174520522994928</v>
      </c>
      <c r="R84" s="99">
        <v>0.77416906239383043</v>
      </c>
      <c r="S84" s="99">
        <v>0.76198600140245154</v>
      </c>
      <c r="T84" s="99">
        <v>0.63354487306128493</v>
      </c>
      <c r="U84" s="99">
        <v>0.58863252455557769</v>
      </c>
      <c r="V84" s="99">
        <v>0.59336755899149629</v>
      </c>
      <c r="W84" s="99">
        <v>0.56527423416112044</v>
      </c>
      <c r="DA84" s="63" t="s">
        <v>4503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4.0967337943997135E-3</v>
      </c>
      <c r="D85" s="123">
        <f t="shared" si="34"/>
        <v>4.0132198086554847E-3</v>
      </c>
      <c r="E85" s="123">
        <f t="shared" si="34"/>
        <v>4.1813150342658277E-3</v>
      </c>
      <c r="F85" s="123">
        <f t="shared" si="34"/>
        <v>5.5992666052851496E-3</v>
      </c>
      <c r="G85" s="123">
        <f t="shared" si="34"/>
        <v>1.0502826880422632E-2</v>
      </c>
      <c r="H85" s="123">
        <f t="shared" si="34"/>
        <v>1.2972015297025453E-2</v>
      </c>
      <c r="I85" s="123">
        <f t="shared" si="34"/>
        <v>1.0944085078136462E-2</v>
      </c>
      <c r="J85" s="123">
        <f t="shared" si="34"/>
        <v>2.8136412613986531E-3</v>
      </c>
      <c r="K85" s="123">
        <f t="shared" si="34"/>
        <v>7.4874160420334559E-3</v>
      </c>
      <c r="L85" s="123">
        <f t="shared" si="34"/>
        <v>1.9468147942184419E-2</v>
      </c>
      <c r="M85" s="123">
        <f t="shared" si="34"/>
        <v>1.3018909834196991E-2</v>
      </c>
      <c r="N85" s="123">
        <f t="shared" si="34"/>
        <v>2.0069647208891091E-2</v>
      </c>
      <c r="O85" s="123">
        <f t="shared" si="34"/>
        <v>1.056945660414943E-2</v>
      </c>
      <c r="P85" s="123">
        <f t="shared" si="34"/>
        <v>0</v>
      </c>
      <c r="Q85" s="123">
        <f t="shared" si="34"/>
        <v>9.4800859644263349E-3</v>
      </c>
      <c r="R85" s="123">
        <f t="shared" si="34"/>
        <v>5.9679144080186106E-3</v>
      </c>
      <c r="S85" s="123">
        <f t="shared" si="34"/>
        <v>1.4178968673575114E-2</v>
      </c>
      <c r="T85" s="123">
        <f t="shared" si="34"/>
        <v>7.3580903752954938E-3</v>
      </c>
      <c r="U85" s="123">
        <f t="shared" si="34"/>
        <v>1.1729947770323244E-2</v>
      </c>
      <c r="V85" s="123">
        <f t="shared" si="34"/>
        <v>2.2750648296149596E-2</v>
      </c>
      <c r="W85" s="123">
        <f t="shared" si="34"/>
        <v>4.9229571214020164E-3</v>
      </c>
      <c r="DA85" s="130" t="s">
        <v>4504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4.0967337943997135E-3</v>
      </c>
      <c r="D86" s="99">
        <f>RES_hhdet_in_fech!D86/RES_summary!D$21</f>
        <v>4.0132198086554847E-3</v>
      </c>
      <c r="E86" s="99">
        <f>RES_hhdet_in_fech!E86/RES_summary!E$21</f>
        <v>4.1813150342658277E-3</v>
      </c>
      <c r="F86" s="99">
        <f>RES_hhdet_in_fech!F86/RES_summary!F$21</f>
        <v>5.5992666052851496E-3</v>
      </c>
      <c r="G86" s="99">
        <f>RES_hhdet_in_fech!G86/RES_summary!G$21</f>
        <v>1.0502826880422632E-2</v>
      </c>
      <c r="H86" s="99">
        <f>RES_hhdet_in_fech!H86/RES_summary!H$21</f>
        <v>1.2972015297025453E-2</v>
      </c>
      <c r="I86" s="99">
        <f>RES_hhdet_in_fech!I86/RES_summary!I$21</f>
        <v>1.0944085078136462E-2</v>
      </c>
      <c r="J86" s="99">
        <f>RES_hhdet_in_fech!J86/RES_summary!J$21</f>
        <v>2.8136412613986531E-3</v>
      </c>
      <c r="K86" s="99">
        <f>RES_hhdet_in_fech!K86/RES_summary!K$21</f>
        <v>7.4874160420334559E-3</v>
      </c>
      <c r="L86" s="99">
        <f>RES_hhdet_in_fech!L86/RES_summary!L$21</f>
        <v>1.9468147942184419E-2</v>
      </c>
      <c r="M86" s="99">
        <f>RES_hhdet_in_fech!M86/RES_summary!M$21</f>
        <v>1.3018909834196991E-2</v>
      </c>
      <c r="N86" s="99">
        <f>RES_hhdet_in_fech!N86/RES_summary!N$21</f>
        <v>2.0069647208891091E-2</v>
      </c>
      <c r="O86" s="99">
        <f>RES_hhdet_in_fech!O86/RES_summary!O$21</f>
        <v>1.056945660414943E-2</v>
      </c>
      <c r="P86" s="99">
        <f>RES_hhdet_in_fech!P86/RES_summary!P$21</f>
        <v>0</v>
      </c>
      <c r="Q86" s="99">
        <f>RES_hhdet_in_fech!Q86/RES_summary!Q$21</f>
        <v>9.4800859644263349E-3</v>
      </c>
      <c r="R86" s="99">
        <f>RES_hhdet_in_fech!R86/RES_summary!R$21</f>
        <v>5.9679144080186106E-3</v>
      </c>
      <c r="S86" s="99">
        <f>RES_hhdet_in_fech!S86/RES_summary!S$21</f>
        <v>1.4178968673575114E-2</v>
      </c>
      <c r="T86" s="99">
        <f>RES_hhdet_in_fech!T86/RES_summary!T$21</f>
        <v>7.3580903752954938E-3</v>
      </c>
      <c r="U86" s="99">
        <f>RES_hhdet_in_fech!U86/RES_summary!U$21</f>
        <v>1.1729947770323244E-2</v>
      </c>
      <c r="V86" s="99">
        <f>RES_hhdet_in_fech!V86/RES_summary!V$21</f>
        <v>2.2750648296149596E-2</v>
      </c>
      <c r="W86" s="99">
        <f>RES_hhdet_in_fech!W86/RES_summary!W$21</f>
        <v>4.9229571214020164E-3</v>
      </c>
      <c r="DA86" s="63" t="s">
        <v>4505</v>
      </c>
    </row>
    <row r="87" spans="1:105" ht="12" customHeight="1" x14ac:dyDescent="0.25">
      <c r="A87" s="121" t="s">
        <v>55</v>
      </c>
      <c r="B87" s="122"/>
      <c r="C87" s="123">
        <v>13.678216944250488</v>
      </c>
      <c r="D87" s="123">
        <v>13.799371147233597</v>
      </c>
      <c r="E87" s="123">
        <v>13.599243165263555</v>
      </c>
      <c r="F87" s="123">
        <v>13.52022340934894</v>
      </c>
      <c r="G87" s="123">
        <v>14.04531605448156</v>
      </c>
      <c r="H87" s="123">
        <v>13.295383876362527</v>
      </c>
      <c r="I87" s="123">
        <v>13.14726638647439</v>
      </c>
      <c r="J87" s="123">
        <v>12.433153220628068</v>
      </c>
      <c r="K87" s="123">
        <v>11.829515764710456</v>
      </c>
      <c r="L87" s="123">
        <v>8.7920942324393216</v>
      </c>
      <c r="M87" s="123">
        <v>14.874351382790509</v>
      </c>
      <c r="N87" s="123">
        <v>13.41802719773999</v>
      </c>
      <c r="O87" s="123">
        <v>12.263626710158848</v>
      </c>
      <c r="P87" s="123">
        <v>0</v>
      </c>
      <c r="Q87" s="123">
        <v>14.107410639111137</v>
      </c>
      <c r="R87" s="123">
        <v>14.926250958063541</v>
      </c>
      <c r="S87" s="123">
        <v>14.121064457147666</v>
      </c>
      <c r="T87" s="123">
        <v>13.398828548382379</v>
      </c>
      <c r="U87" s="123">
        <v>13.262763213697724</v>
      </c>
      <c r="V87" s="123">
        <v>13.42426741893952</v>
      </c>
      <c r="W87" s="123">
        <v>13.721819025663075</v>
      </c>
      <c r="DA87" s="130" t="s">
        <v>4506</v>
      </c>
    </row>
    <row r="88" spans="1:105" ht="12" customHeight="1" x14ac:dyDescent="0.25">
      <c r="A88" s="97" t="s">
        <v>132</v>
      </c>
      <c r="B88" s="98"/>
      <c r="C88" s="99">
        <v>13.746226184929293</v>
      </c>
      <c r="D88" s="99">
        <v>13.851763781677782</v>
      </c>
      <c r="E88" s="99">
        <v>13.633387035171582</v>
      </c>
      <c r="F88" s="99">
        <v>13.544848071720834</v>
      </c>
      <c r="G88" s="99">
        <v>14.066343968465796</v>
      </c>
      <c r="H88" s="99">
        <v>13.267770822761088</v>
      </c>
      <c r="I88" s="99">
        <v>13.163223951706334</v>
      </c>
      <c r="J88" s="99">
        <v>12.451546503447915</v>
      </c>
      <c r="K88" s="99">
        <v>11.797024642393923</v>
      </c>
      <c r="L88" s="99">
        <v>8.6572558808710198</v>
      </c>
      <c r="M88" s="99">
        <v>14.922641334151697</v>
      </c>
      <c r="N88" s="99">
        <v>13.433522171519206</v>
      </c>
      <c r="O88" s="99">
        <v>12.19922330947535</v>
      </c>
      <c r="P88" s="99">
        <v>0</v>
      </c>
      <c r="Q88" s="99">
        <v>14.060426207506957</v>
      </c>
      <c r="R88" s="99">
        <v>14.775047050779619</v>
      </c>
      <c r="S88" s="99">
        <v>14.081776585423926</v>
      </c>
      <c r="T88" s="99">
        <v>13.214357656579367</v>
      </c>
      <c r="U88" s="99">
        <v>13.183521081324175</v>
      </c>
      <c r="V88" s="99">
        <v>13.42153470603167</v>
      </c>
      <c r="W88" s="99">
        <v>13.698840416900911</v>
      </c>
      <c r="DA88" s="63" t="s">
        <v>4507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12.089015345946027</v>
      </c>
      <c r="E89" s="99">
        <v>11.80559481989588</v>
      </c>
      <c r="F89" s="99">
        <v>11.812747462110886</v>
      </c>
      <c r="G89" s="99">
        <v>12.040291868696404</v>
      </c>
      <c r="H89" s="99">
        <v>11.530313597198555</v>
      </c>
      <c r="I89" s="99">
        <v>11.479260121883248</v>
      </c>
      <c r="J89" s="99">
        <v>10.906743121572809</v>
      </c>
      <c r="K89" s="99">
        <v>10.40837454732803</v>
      </c>
      <c r="L89" s="99">
        <v>0</v>
      </c>
      <c r="M89" s="99">
        <v>13.212309623797994</v>
      </c>
      <c r="N89" s="99">
        <v>11.938898792303863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12.692183708979202</v>
      </c>
      <c r="W89" s="99">
        <v>13.063895647251684</v>
      </c>
      <c r="DA89" s="63" t="s">
        <v>4508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9.4884684424581085</v>
      </c>
      <c r="E90" s="102">
        <v>8.9504967723043833</v>
      </c>
      <c r="F90" s="102">
        <v>8.9446033369107525</v>
      </c>
      <c r="G90" s="102">
        <v>8.4777005102219789</v>
      </c>
      <c r="H90" s="102">
        <v>8.2838085256573173</v>
      </c>
      <c r="I90" s="102">
        <v>8.1157635032007409</v>
      </c>
      <c r="J90" s="102">
        <v>7.6087181474922483</v>
      </c>
      <c r="K90" s="102">
        <v>7.25559850699638</v>
      </c>
      <c r="L90" s="102">
        <v>0</v>
      </c>
      <c r="M90" s="102">
        <v>8.7922154142461721</v>
      </c>
      <c r="N90" s="102">
        <v>7.8602280282246122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9.1947292884257799</v>
      </c>
      <c r="W90" s="102">
        <v>9.8073434111808329</v>
      </c>
      <c r="DA90" s="131" t="s">
        <v>4509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2.6005469034879161</v>
      </c>
      <c r="E91" s="105">
        <v>2.8550980475914987</v>
      </c>
      <c r="F91" s="105">
        <v>2.8681441252001343</v>
      </c>
      <c r="G91" s="105">
        <v>3.5625913584744242</v>
      </c>
      <c r="H91" s="105">
        <v>3.2465050715412387</v>
      </c>
      <c r="I91" s="105">
        <v>3.3634966186825053</v>
      </c>
      <c r="J91" s="105">
        <v>3.2980249740805596</v>
      </c>
      <c r="K91" s="105">
        <v>3.1527760403316507</v>
      </c>
      <c r="L91" s="105">
        <v>0</v>
      </c>
      <c r="M91" s="105">
        <v>4.4200942095518236</v>
      </c>
      <c r="N91" s="105">
        <v>4.0786707640792548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3.497454420553423</v>
      </c>
      <c r="W91" s="105">
        <v>3.2565522360708501</v>
      </c>
      <c r="DA91" s="132" t="s">
        <v>4510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11.554035280608392</v>
      </c>
      <c r="E92" s="102">
        <v>13.438776862537217</v>
      </c>
      <c r="F92" s="102">
        <v>10.579839685156152</v>
      </c>
      <c r="G92" s="102">
        <v>13.341475037405775</v>
      </c>
      <c r="H92" s="102">
        <v>12.181107369369089</v>
      </c>
      <c r="I92" s="102">
        <v>12.89140213198147</v>
      </c>
      <c r="J92" s="102">
        <v>11.540891272973418</v>
      </c>
      <c r="K92" s="102">
        <v>11.781709733081037</v>
      </c>
      <c r="L92" s="102">
        <v>11.580451353870613</v>
      </c>
      <c r="M92" s="102">
        <v>12.263471424155403</v>
      </c>
      <c r="N92" s="102">
        <v>10.755795489600928</v>
      </c>
      <c r="O92" s="102">
        <v>11.03514777078712</v>
      </c>
      <c r="P92" s="102">
        <v>0</v>
      </c>
      <c r="Q92" s="102">
        <v>0</v>
      </c>
      <c r="R92" s="102">
        <v>12.578075424968155</v>
      </c>
      <c r="S92" s="102">
        <v>12.94529198299826</v>
      </c>
      <c r="T92" s="102">
        <v>12.475469295466169</v>
      </c>
      <c r="U92" s="102">
        <v>12.3634852900254</v>
      </c>
      <c r="V92" s="102">
        <v>11.686728437493791</v>
      </c>
      <c r="W92" s="102">
        <v>13.281806642963179</v>
      </c>
      <c r="DA92" s="131" t="s">
        <v>4511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4512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4513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4514</v>
      </c>
    </row>
    <row r="96" spans="1:105" ht="12" customHeight="1" x14ac:dyDescent="0.25">
      <c r="A96" s="106" t="s">
        <v>122</v>
      </c>
      <c r="B96" s="101"/>
      <c r="C96" s="102">
        <v>13.096953248134644</v>
      </c>
      <c r="D96" s="102">
        <v>12.985530202534727</v>
      </c>
      <c r="E96" s="102">
        <v>13.048198657169747</v>
      </c>
      <c r="F96" s="102">
        <v>13.141755044585469</v>
      </c>
      <c r="G96" s="102">
        <v>13.845184104260555</v>
      </c>
      <c r="H96" s="102">
        <v>14.066436879516441</v>
      </c>
      <c r="I96" s="102">
        <v>13.727368000600151</v>
      </c>
      <c r="J96" s="102">
        <v>12.326458978513823</v>
      </c>
      <c r="K96" s="102">
        <v>12.966085620802826</v>
      </c>
      <c r="L96" s="102">
        <v>13.230216380285869</v>
      </c>
      <c r="M96" s="102">
        <v>13.593437974570515</v>
      </c>
      <c r="N96" s="102">
        <v>13.208476769210044</v>
      </c>
      <c r="O96" s="102">
        <v>13.824368587815458</v>
      </c>
      <c r="P96" s="102">
        <v>0</v>
      </c>
      <c r="Q96" s="102">
        <v>14.487414078615025</v>
      </c>
      <c r="R96" s="102">
        <v>15.741312163976037</v>
      </c>
      <c r="S96" s="102">
        <v>14.514191848105304</v>
      </c>
      <c r="T96" s="102">
        <v>15.137648831880734</v>
      </c>
      <c r="U96" s="102">
        <v>14.788184709480056</v>
      </c>
      <c r="V96" s="102">
        <v>13.684767046949405</v>
      </c>
      <c r="W96" s="102">
        <v>14.72142201711379</v>
      </c>
      <c r="DA96" s="131" t="s">
        <v>4515</v>
      </c>
    </row>
    <row r="97" spans="1:105" ht="12" customHeight="1" x14ac:dyDescent="0.25">
      <c r="A97" s="107" t="s">
        <v>121</v>
      </c>
      <c r="B97" s="104"/>
      <c r="C97" s="105">
        <v>11.658315781106664</v>
      </c>
      <c r="D97" s="105">
        <v>11.500246096409281</v>
      </c>
      <c r="E97" s="105">
        <v>11.429114623192657</v>
      </c>
      <c r="F97" s="105">
        <v>11.537564407354846</v>
      </c>
      <c r="G97" s="105">
        <v>11.879249895688908</v>
      </c>
      <c r="H97" s="105">
        <v>12.189700681655367</v>
      </c>
      <c r="I97" s="105">
        <v>11.87229758638188</v>
      </c>
      <c r="J97" s="105">
        <v>10.647987802972407</v>
      </c>
      <c r="K97" s="105">
        <v>11.232139493468248</v>
      </c>
      <c r="L97" s="105">
        <v>11.403383733047058</v>
      </c>
      <c r="M97" s="105">
        <v>11.699760111255989</v>
      </c>
      <c r="N97" s="105">
        <v>11.402854220586136</v>
      </c>
      <c r="O97" s="105">
        <v>12.15180242032967</v>
      </c>
      <c r="P97" s="105">
        <v>0</v>
      </c>
      <c r="Q97" s="105">
        <v>13.066326931309185</v>
      </c>
      <c r="R97" s="105">
        <v>14.399731299787131</v>
      </c>
      <c r="S97" s="105">
        <v>13.269894315205848</v>
      </c>
      <c r="T97" s="105">
        <v>14.000584148689892</v>
      </c>
      <c r="U97" s="105">
        <v>13.746862570524321</v>
      </c>
      <c r="V97" s="105">
        <v>12.755978668415366</v>
      </c>
      <c r="W97" s="105">
        <v>13.856225475060628</v>
      </c>
      <c r="DA97" s="132" t="s">
        <v>4516</v>
      </c>
    </row>
    <row r="98" spans="1:105" ht="12" customHeight="1" x14ac:dyDescent="0.25">
      <c r="A98" s="108" t="s">
        <v>53</v>
      </c>
      <c r="B98" s="98"/>
      <c r="C98" s="99">
        <v>9.1543369696853034</v>
      </c>
      <c r="D98" s="99">
        <v>8.8950715270400256</v>
      </c>
      <c r="E98" s="99">
        <v>8.5664518181328155</v>
      </c>
      <c r="F98" s="99">
        <v>8.6783260779033142</v>
      </c>
      <c r="G98" s="99">
        <v>8.3441118712174482</v>
      </c>
      <c r="H98" s="99">
        <v>8.783410555643604</v>
      </c>
      <c r="I98" s="99">
        <v>8.4631813623219223</v>
      </c>
      <c r="J98" s="99">
        <v>7.5275724847849563</v>
      </c>
      <c r="K98" s="99">
        <v>7.9738740495603952</v>
      </c>
      <c r="L98" s="99">
        <v>7.9235086083026243</v>
      </c>
      <c r="M98" s="99">
        <v>8.0005333207205585</v>
      </c>
      <c r="N98" s="99">
        <v>7.7244092460610538</v>
      </c>
      <c r="O98" s="99">
        <v>8.5127678190912732</v>
      </c>
      <c r="P98" s="99">
        <v>0</v>
      </c>
      <c r="Q98" s="99">
        <v>9.348458573212838</v>
      </c>
      <c r="R98" s="99">
        <v>10.650756062246383</v>
      </c>
      <c r="S98" s="99">
        <v>9.5550032737074311</v>
      </c>
      <c r="T98" s="99">
        <v>10.372431413589318</v>
      </c>
      <c r="U98" s="99">
        <v>10.20061319466951</v>
      </c>
      <c r="V98" s="99">
        <v>9.3923388184263175</v>
      </c>
      <c r="W98" s="99">
        <v>10.558037842268718</v>
      </c>
      <c r="DA98" s="63" t="s">
        <v>4517</v>
      </c>
    </row>
    <row r="99" spans="1:105" ht="12" customHeight="1" x14ac:dyDescent="0.25">
      <c r="A99" s="108" t="s">
        <v>52</v>
      </c>
      <c r="B99" s="98"/>
      <c r="C99" s="99">
        <v>2.5039788114213577</v>
      </c>
      <c r="D99" s="99">
        <v>2.6051745693692543</v>
      </c>
      <c r="E99" s="99">
        <v>2.8626628050598426</v>
      </c>
      <c r="F99" s="99">
        <v>2.8592383294515336</v>
      </c>
      <c r="G99" s="99">
        <v>3.5351380244714585</v>
      </c>
      <c r="H99" s="99">
        <v>3.4062901260117608</v>
      </c>
      <c r="I99" s="99">
        <v>3.409116224059956</v>
      </c>
      <c r="J99" s="99">
        <v>3.1204153181874528</v>
      </c>
      <c r="K99" s="99">
        <v>3.2582654439078533</v>
      </c>
      <c r="L99" s="99">
        <v>3.4798751247444328</v>
      </c>
      <c r="M99" s="99">
        <v>3.6992267905354272</v>
      </c>
      <c r="N99" s="99">
        <v>3.6784449745250813</v>
      </c>
      <c r="O99" s="99">
        <v>3.6390346012383938</v>
      </c>
      <c r="P99" s="99">
        <v>0</v>
      </c>
      <c r="Q99" s="99">
        <v>3.717868358096347</v>
      </c>
      <c r="R99" s="99">
        <v>3.7489752375407455</v>
      </c>
      <c r="S99" s="99">
        <v>3.7148910414984155</v>
      </c>
      <c r="T99" s="99">
        <v>3.6281527351005725</v>
      </c>
      <c r="U99" s="99">
        <v>3.546249375854813</v>
      </c>
      <c r="V99" s="99">
        <v>3.3636398499890494</v>
      </c>
      <c r="W99" s="99">
        <v>3.2981876327919117</v>
      </c>
      <c r="DA99" s="63" t="s">
        <v>4518</v>
      </c>
    </row>
    <row r="100" spans="1:105" ht="12" customHeight="1" x14ac:dyDescent="0.25">
      <c r="A100" s="121" t="s">
        <v>54</v>
      </c>
      <c r="B100" s="122"/>
      <c r="C100" s="123">
        <v>1.7490631753820414</v>
      </c>
      <c r="D100" s="123">
        <v>1.7751459063627495</v>
      </c>
      <c r="E100" s="123">
        <v>1.8396690841090546</v>
      </c>
      <c r="F100" s="123">
        <v>1.9202254881000578</v>
      </c>
      <c r="G100" s="123">
        <v>2.0435064767829823</v>
      </c>
      <c r="H100" s="123">
        <v>2.1021353046849618</v>
      </c>
      <c r="I100" s="123">
        <v>2.0651348980909936</v>
      </c>
      <c r="J100" s="123">
        <v>1.9145006382470948</v>
      </c>
      <c r="K100" s="123">
        <v>2.1177328825521933</v>
      </c>
      <c r="L100" s="123">
        <v>2.3431635846069114</v>
      </c>
      <c r="M100" s="123">
        <v>2.3539189991452041</v>
      </c>
      <c r="N100" s="123">
        <v>2.3835753405182207</v>
      </c>
      <c r="O100" s="123">
        <v>2.5671435683473791</v>
      </c>
      <c r="P100" s="123">
        <v>0</v>
      </c>
      <c r="Q100" s="123">
        <v>2.7908964021066733</v>
      </c>
      <c r="R100" s="123">
        <v>2.8196032230061481</v>
      </c>
      <c r="S100" s="123">
        <v>3.0219422163859844</v>
      </c>
      <c r="T100" s="123">
        <v>3.1296432083674581</v>
      </c>
      <c r="U100" s="123">
        <v>3.1115186557289545</v>
      </c>
      <c r="V100" s="123">
        <v>3.0268149432419218</v>
      </c>
      <c r="W100" s="123">
        <v>3.0599551653682324</v>
      </c>
      <c r="DA100" s="130" t="s">
        <v>4519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4520</v>
      </c>
    </row>
    <row r="102" spans="1:105" ht="12" customHeight="1" x14ac:dyDescent="0.25">
      <c r="A102" s="97" t="s">
        <v>50</v>
      </c>
      <c r="B102" s="98"/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DA102" s="63" t="s">
        <v>4521</v>
      </c>
    </row>
    <row r="103" spans="1:105" ht="12" customHeight="1" x14ac:dyDescent="0.25">
      <c r="A103" s="109" t="s">
        <v>120</v>
      </c>
      <c r="B103" s="33"/>
      <c r="C103" s="110">
        <v>1.7490631753820414</v>
      </c>
      <c r="D103" s="110">
        <v>1.7751459063627495</v>
      </c>
      <c r="E103" s="110">
        <v>1.8396690841090546</v>
      </c>
      <c r="F103" s="110">
        <v>1.9202254881000578</v>
      </c>
      <c r="G103" s="110">
        <v>2.0435064767829823</v>
      </c>
      <c r="H103" s="110">
        <v>2.1021353046849618</v>
      </c>
      <c r="I103" s="110">
        <v>2.0651348980909936</v>
      </c>
      <c r="J103" s="110">
        <v>1.9145006382470948</v>
      </c>
      <c r="K103" s="110">
        <v>2.1177328825521933</v>
      </c>
      <c r="L103" s="110">
        <v>2.3431635846069114</v>
      </c>
      <c r="M103" s="110">
        <v>2.3539189991452041</v>
      </c>
      <c r="N103" s="110">
        <v>2.3835753405182207</v>
      </c>
      <c r="O103" s="110">
        <v>2.5671435683473791</v>
      </c>
      <c r="P103" s="110">
        <v>0</v>
      </c>
      <c r="Q103" s="110">
        <v>2.7908964021066733</v>
      </c>
      <c r="R103" s="110">
        <v>2.8196032230061481</v>
      </c>
      <c r="S103" s="110">
        <v>3.0219422163859844</v>
      </c>
      <c r="T103" s="110">
        <v>3.1296432083674581</v>
      </c>
      <c r="U103" s="110">
        <v>3.1115186557289545</v>
      </c>
      <c r="V103" s="110">
        <v>3.0268149432419218</v>
      </c>
      <c r="W103" s="110">
        <v>3.0599551653682324</v>
      </c>
      <c r="DA103" s="60" t="s">
        <v>4522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4523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4524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4525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4526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4527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DA110" s="63" t="s">
        <v>4528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4529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4530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4531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4532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4533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4534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4535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4536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4537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4538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4539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4540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176.02015201055252</v>
      </c>
      <c r="D124" s="118">
        <f t="shared" si="42"/>
        <v>172.22369439497919</v>
      </c>
      <c r="E124" s="118">
        <f t="shared" si="42"/>
        <v>171.70832681839229</v>
      </c>
      <c r="F124" s="118">
        <f t="shared" si="42"/>
        <v>170.51452574990009</v>
      </c>
      <c r="G124" s="118">
        <f t="shared" si="42"/>
        <v>179.68969984208806</v>
      </c>
      <c r="H124" s="118">
        <f t="shared" si="42"/>
        <v>181.63572393990134</v>
      </c>
      <c r="I124" s="118">
        <f t="shared" si="42"/>
        <v>177.58877691570473</v>
      </c>
      <c r="J124" s="118">
        <f t="shared" si="42"/>
        <v>162.41937287121385</v>
      </c>
      <c r="K124" s="118">
        <f t="shared" si="42"/>
        <v>164.79264313667557</v>
      </c>
      <c r="L124" s="118">
        <f t="shared" si="42"/>
        <v>213.02997646656007</v>
      </c>
      <c r="M124" s="118">
        <f t="shared" si="42"/>
        <v>170.70035947853256</v>
      </c>
      <c r="N124" s="118">
        <f t="shared" si="42"/>
        <v>184.06694541050103</v>
      </c>
      <c r="O124" s="118">
        <f t="shared" si="42"/>
        <v>173.97182987514319</v>
      </c>
      <c r="P124" s="118">
        <f t="shared" si="42"/>
        <v>156.33969729722872</v>
      </c>
      <c r="Q124" s="118">
        <f t="shared" si="42"/>
        <v>152.70717533768868</v>
      </c>
      <c r="R124" s="118">
        <f t="shared" ref="R124:V124" si="43">R125+R128+R130+R139</f>
        <v>156.24300160436917</v>
      </c>
      <c r="S124" s="118">
        <f t="shared" si="43"/>
        <v>149.56350508194305</v>
      </c>
      <c r="T124" s="118">
        <f t="shared" si="43"/>
        <v>140.35912309316271</v>
      </c>
      <c r="U124" s="118">
        <f t="shared" si="43"/>
        <v>132.34963739573948</v>
      </c>
      <c r="V124" s="118">
        <f t="shared" si="43"/>
        <v>116.56903039711855</v>
      </c>
      <c r="W124" s="118">
        <f t="shared" ref="W124" si="44">W125+W128+W130+W139</f>
        <v>122.35393360725436</v>
      </c>
      <c r="DA124" s="129" t="s">
        <v>4541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163.35692392679749</v>
      </c>
      <c r="D125" s="123">
        <f t="shared" si="45"/>
        <v>159.80469469197013</v>
      </c>
      <c r="E125" s="123">
        <f t="shared" si="45"/>
        <v>159.20323886734616</v>
      </c>
      <c r="F125" s="123">
        <f t="shared" si="45"/>
        <v>157.3550894420334</v>
      </c>
      <c r="G125" s="123">
        <f t="shared" si="45"/>
        <v>166.86783031730471</v>
      </c>
      <c r="H125" s="123">
        <f t="shared" si="45"/>
        <v>168.57542317392111</v>
      </c>
      <c r="I125" s="123">
        <f t="shared" si="45"/>
        <v>164.61413040743193</v>
      </c>
      <c r="J125" s="123">
        <f t="shared" si="45"/>
        <v>149.94229785645223</v>
      </c>
      <c r="K125" s="123">
        <f t="shared" si="45"/>
        <v>151.4397327166086</v>
      </c>
      <c r="L125" s="123">
        <f t="shared" si="45"/>
        <v>199.62755581584028</v>
      </c>
      <c r="M125" s="123">
        <f t="shared" si="45"/>
        <v>158.15537835435634</v>
      </c>
      <c r="N125" s="123">
        <f t="shared" si="45"/>
        <v>170.96916108563809</v>
      </c>
      <c r="O125" s="123">
        <f t="shared" si="45"/>
        <v>159.87682272787262</v>
      </c>
      <c r="P125" s="123">
        <f t="shared" si="45"/>
        <v>142.04135393143704</v>
      </c>
      <c r="Q125" s="123">
        <f t="shared" si="45"/>
        <v>137.32414384136482</v>
      </c>
      <c r="R125" s="123">
        <f t="shared" ref="R125:V125" si="46">SUM(R126:R127)</f>
        <v>139.50558650973645</v>
      </c>
      <c r="S125" s="123">
        <f t="shared" si="46"/>
        <v>133.74945702079953</v>
      </c>
      <c r="T125" s="123">
        <f t="shared" si="46"/>
        <v>123.96758879612422</v>
      </c>
      <c r="U125" s="123">
        <f t="shared" si="46"/>
        <v>115.75442875819446</v>
      </c>
      <c r="V125" s="123">
        <f t="shared" si="46"/>
        <v>101.46879772093446</v>
      </c>
      <c r="W125" s="123">
        <f t="shared" ref="W125" si="47">SUM(W126:W127)</f>
        <v>105.61194617768183</v>
      </c>
      <c r="DA125" s="130" t="s">
        <v>4542</v>
      </c>
    </row>
    <row r="126" spans="1:105" ht="12" customHeight="1" x14ac:dyDescent="0.25">
      <c r="A126" s="97" t="s">
        <v>203</v>
      </c>
      <c r="B126" s="98"/>
      <c r="C126" s="99">
        <v>162.77571266433634</v>
      </c>
      <c r="D126" s="99">
        <v>159.25045833070331</v>
      </c>
      <c r="E126" s="99">
        <v>158.66298543669473</v>
      </c>
      <c r="F126" s="99">
        <v>156.83689482400726</v>
      </c>
      <c r="G126" s="99">
        <v>166.32211421742323</v>
      </c>
      <c r="H126" s="99">
        <v>168.03862785521707</v>
      </c>
      <c r="I126" s="99">
        <v>164.10043340285227</v>
      </c>
      <c r="J126" s="99">
        <v>149.48044090906666</v>
      </c>
      <c r="K126" s="99">
        <v>150.98128713326125</v>
      </c>
      <c r="L126" s="99">
        <v>199.02571990556777</v>
      </c>
      <c r="M126" s="99">
        <v>157.68920712775343</v>
      </c>
      <c r="N126" s="99">
        <v>170.46728696198485</v>
      </c>
      <c r="O126" s="99">
        <v>159.41675166100291</v>
      </c>
      <c r="P126" s="99">
        <v>141.63626127628723</v>
      </c>
      <c r="Q126" s="99">
        <v>136.93263177755591</v>
      </c>
      <c r="R126" s="99">
        <v>139.1069357466383</v>
      </c>
      <c r="S126" s="99">
        <v>133.36816601782695</v>
      </c>
      <c r="T126" s="99">
        <v>123.61480021552484</v>
      </c>
      <c r="U126" s="99">
        <v>115.4248193123525</v>
      </c>
      <c r="V126" s="99">
        <v>101.1828983443134</v>
      </c>
      <c r="W126" s="99">
        <v>105.31229017188207</v>
      </c>
      <c r="DA126" s="63" t="s">
        <v>4543</v>
      </c>
    </row>
    <row r="127" spans="1:105" ht="12" customHeight="1" x14ac:dyDescent="0.25">
      <c r="A127" s="97" t="s">
        <v>53</v>
      </c>
      <c r="B127" s="98"/>
      <c r="C127" s="99">
        <v>0.58121126246115939</v>
      </c>
      <c r="D127" s="99">
        <v>0.55423636126681874</v>
      </c>
      <c r="E127" s="99">
        <v>0.54025343065142395</v>
      </c>
      <c r="F127" s="99">
        <v>0.51819461802615374</v>
      </c>
      <c r="G127" s="99">
        <v>0.54571609988146375</v>
      </c>
      <c r="H127" s="99">
        <v>0.53679531870404007</v>
      </c>
      <c r="I127" s="99">
        <v>0.5136970045796504</v>
      </c>
      <c r="J127" s="99">
        <v>0.46185694738558408</v>
      </c>
      <c r="K127" s="99">
        <v>0.4584455833473558</v>
      </c>
      <c r="L127" s="99">
        <v>0.60183591027251593</v>
      </c>
      <c r="M127" s="99">
        <v>0.46617122660292387</v>
      </c>
      <c r="N127" s="99">
        <v>0.50187412365323636</v>
      </c>
      <c r="O127" s="99">
        <v>0.4600710668697186</v>
      </c>
      <c r="P127" s="99">
        <v>0.40509265514981285</v>
      </c>
      <c r="Q127" s="99">
        <v>0.39151206380891201</v>
      </c>
      <c r="R127" s="99">
        <v>0.39865076309813341</v>
      </c>
      <c r="S127" s="99">
        <v>0.38129100297256113</v>
      </c>
      <c r="T127" s="99">
        <v>0.35278858059937723</v>
      </c>
      <c r="U127" s="99">
        <v>0.32960944584196988</v>
      </c>
      <c r="V127" s="99">
        <v>0.28589937662106196</v>
      </c>
      <c r="W127" s="99">
        <v>0.29965600579975432</v>
      </c>
      <c r="DA127" s="63" t="s">
        <v>4544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4.1075047337983802E-3</v>
      </c>
      <c r="D128" s="123">
        <f t="shared" si="48"/>
        <v>3.9336060093922353E-3</v>
      </c>
      <c r="E128" s="123">
        <f t="shared" si="48"/>
        <v>4.0959202538371755E-3</v>
      </c>
      <c r="F128" s="123">
        <f t="shared" si="48"/>
        <v>5.5515191751071462E-3</v>
      </c>
      <c r="G128" s="123">
        <f t="shared" si="48"/>
        <v>1.0535459936554251E-2</v>
      </c>
      <c r="H128" s="123">
        <f t="shared" si="48"/>
        <v>1.3081152600589249E-2</v>
      </c>
      <c r="I128" s="123">
        <f t="shared" si="48"/>
        <v>1.1019551582685206E-2</v>
      </c>
      <c r="J128" s="123">
        <f t="shared" si="48"/>
        <v>2.8040008899467934E-3</v>
      </c>
      <c r="K128" s="123">
        <f t="shared" si="48"/>
        <v>7.4706247815969828E-3</v>
      </c>
      <c r="L128" s="123">
        <f t="shared" si="48"/>
        <v>1.9483094524415687E-2</v>
      </c>
      <c r="M128" s="123">
        <f t="shared" si="48"/>
        <v>1.3035677039815757E-2</v>
      </c>
      <c r="N128" s="123">
        <f t="shared" si="48"/>
        <v>2.0054565280938765E-2</v>
      </c>
      <c r="O128" s="123">
        <f t="shared" si="48"/>
        <v>1.0507591674058372E-2</v>
      </c>
      <c r="P128" s="123">
        <f t="shared" si="48"/>
        <v>1.9676271086499324E-2</v>
      </c>
      <c r="Q128" s="123">
        <f t="shared" si="48"/>
        <v>9.4241055675319922E-3</v>
      </c>
      <c r="R128" s="123">
        <f t="shared" si="48"/>
        <v>6.08835049620005E-3</v>
      </c>
      <c r="S128" s="123">
        <f t="shared" si="48"/>
        <v>1.4275581714335697E-2</v>
      </c>
      <c r="T128" s="123">
        <f t="shared" si="48"/>
        <v>7.3793313725456482E-3</v>
      </c>
      <c r="U128" s="123">
        <f t="shared" si="48"/>
        <v>1.1741368806769823E-2</v>
      </c>
      <c r="V128" s="123">
        <f t="shared" si="48"/>
        <v>2.2753293530798351E-2</v>
      </c>
      <c r="W128" s="123">
        <f t="shared" si="48"/>
        <v>4.9367895533540835E-3</v>
      </c>
      <c r="DA128" s="130" t="s">
        <v>4545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4.1075047337983802E-3</v>
      </c>
      <c r="D129" s="99">
        <f>RES_hhdet_in_fech!D129/RES_summary!D$21</f>
        <v>3.9336060093922353E-3</v>
      </c>
      <c r="E129" s="99">
        <f>RES_hhdet_in_fech!E129/RES_summary!E$21</f>
        <v>4.0959202538371755E-3</v>
      </c>
      <c r="F129" s="99">
        <f>RES_hhdet_in_fech!F129/RES_summary!F$21</f>
        <v>5.5515191751071462E-3</v>
      </c>
      <c r="G129" s="99">
        <f>RES_hhdet_in_fech!G129/RES_summary!G$21</f>
        <v>1.0535459936554251E-2</v>
      </c>
      <c r="H129" s="99">
        <f>RES_hhdet_in_fech!H129/RES_summary!H$21</f>
        <v>1.3081152600589249E-2</v>
      </c>
      <c r="I129" s="99">
        <f>RES_hhdet_in_fech!I129/RES_summary!I$21</f>
        <v>1.1019551582685206E-2</v>
      </c>
      <c r="J129" s="99">
        <f>RES_hhdet_in_fech!J129/RES_summary!J$21</f>
        <v>2.8040008899467934E-3</v>
      </c>
      <c r="K129" s="99">
        <f>RES_hhdet_in_fech!K129/RES_summary!K$21</f>
        <v>7.4706247815969828E-3</v>
      </c>
      <c r="L129" s="99">
        <f>RES_hhdet_in_fech!L129/RES_summary!L$21</f>
        <v>1.9483094524415687E-2</v>
      </c>
      <c r="M129" s="99">
        <f>RES_hhdet_in_fech!M129/RES_summary!M$21</f>
        <v>1.3035677039815757E-2</v>
      </c>
      <c r="N129" s="99">
        <f>RES_hhdet_in_fech!N129/RES_summary!N$21</f>
        <v>2.0054565280938765E-2</v>
      </c>
      <c r="O129" s="99">
        <f>RES_hhdet_in_fech!O129/RES_summary!O$21</f>
        <v>1.0507591674058372E-2</v>
      </c>
      <c r="P129" s="99">
        <f>RES_hhdet_in_fech!P129/RES_summary!P$21</f>
        <v>1.9676271086499324E-2</v>
      </c>
      <c r="Q129" s="99">
        <f>RES_hhdet_in_fech!Q129/RES_summary!Q$21</f>
        <v>9.4241055675319922E-3</v>
      </c>
      <c r="R129" s="99">
        <f>RES_hhdet_in_fech!R129/RES_summary!R$21</f>
        <v>6.08835049620005E-3</v>
      </c>
      <c r="S129" s="99">
        <f>RES_hhdet_in_fech!S129/RES_summary!S$21</f>
        <v>1.4275581714335697E-2</v>
      </c>
      <c r="T129" s="99">
        <f>RES_hhdet_in_fech!T129/RES_summary!T$21</f>
        <v>7.3793313725456482E-3</v>
      </c>
      <c r="U129" s="99">
        <f>RES_hhdet_in_fech!U129/RES_summary!U$21</f>
        <v>1.1741368806769823E-2</v>
      </c>
      <c r="V129" s="99">
        <f>RES_hhdet_in_fech!V129/RES_summary!V$21</f>
        <v>2.2753293530798351E-2</v>
      </c>
      <c r="W129" s="99">
        <f>RES_hhdet_in_fech!W129/RES_summary!W$21</f>
        <v>4.9367895533540835E-3</v>
      </c>
      <c r="DA129" s="63" t="s">
        <v>4546</v>
      </c>
    </row>
    <row r="130" spans="1:105" ht="12" customHeight="1" x14ac:dyDescent="0.25">
      <c r="A130" s="121" t="s">
        <v>55</v>
      </c>
      <c r="B130" s="122"/>
      <c r="C130" s="123">
        <v>10.910057403639183</v>
      </c>
      <c r="D130" s="123">
        <v>10.639920190636941</v>
      </c>
      <c r="E130" s="123">
        <v>10.66132294668324</v>
      </c>
      <c r="F130" s="123">
        <v>11.233659300591535</v>
      </c>
      <c r="G130" s="123">
        <v>10.767827588063795</v>
      </c>
      <c r="H130" s="123">
        <v>10.945084308694678</v>
      </c>
      <c r="I130" s="123">
        <v>10.898492058599121</v>
      </c>
      <c r="J130" s="123">
        <v>10.559770375624582</v>
      </c>
      <c r="K130" s="123">
        <v>11.227706912733156</v>
      </c>
      <c r="L130" s="123">
        <v>11.039773971588456</v>
      </c>
      <c r="M130" s="123">
        <v>10.178026447991192</v>
      </c>
      <c r="N130" s="123">
        <v>10.694154419063764</v>
      </c>
      <c r="O130" s="123">
        <v>11.517355987249111</v>
      </c>
      <c r="P130" s="123">
        <v>11.681134154359423</v>
      </c>
      <c r="Q130" s="123">
        <v>12.582710988649662</v>
      </c>
      <c r="R130" s="123">
        <v>13.911723521130376</v>
      </c>
      <c r="S130" s="123">
        <v>12.77783026304321</v>
      </c>
      <c r="T130" s="123">
        <v>13.254511757298461</v>
      </c>
      <c r="U130" s="123">
        <v>13.4719486130093</v>
      </c>
      <c r="V130" s="123">
        <v>12.050664439411381</v>
      </c>
      <c r="W130" s="123">
        <v>13.677095474650937</v>
      </c>
      <c r="DA130" s="130" t="s">
        <v>4547</v>
      </c>
    </row>
    <row r="131" spans="1:105" ht="12" customHeight="1" x14ac:dyDescent="0.25">
      <c r="A131" s="97" t="s">
        <v>128</v>
      </c>
      <c r="B131" s="98"/>
      <c r="C131" s="99">
        <v>10.683486808174155</v>
      </c>
      <c r="D131" s="99">
        <v>10.509334078014946</v>
      </c>
      <c r="E131" s="99">
        <v>10.347298229841568</v>
      </c>
      <c r="F131" s="99">
        <v>10.734206227027606</v>
      </c>
      <c r="G131" s="99">
        <v>10.768277738717535</v>
      </c>
      <c r="H131" s="99">
        <v>10.945980984813415</v>
      </c>
      <c r="I131" s="99">
        <v>10.903725994114414</v>
      </c>
      <c r="J131" s="99">
        <v>9.9191850266353114</v>
      </c>
      <c r="K131" s="99">
        <v>10.644322887297808</v>
      </c>
      <c r="L131" s="99">
        <v>11.041148293132455</v>
      </c>
      <c r="M131" s="99">
        <v>10.178026447991192</v>
      </c>
      <c r="N131" s="99">
        <v>10.675520026506973</v>
      </c>
      <c r="O131" s="99">
        <v>11.466204497073013</v>
      </c>
      <c r="P131" s="99">
        <v>11.534600152002714</v>
      </c>
      <c r="Q131" s="99">
        <v>12.41252323974042</v>
      </c>
      <c r="R131" s="99">
        <v>13.472148369624863</v>
      </c>
      <c r="S131" s="99">
        <v>12.566045961142995</v>
      </c>
      <c r="T131" s="99">
        <v>13.218559943059647</v>
      </c>
      <c r="U131" s="99">
        <v>13.435833473215444</v>
      </c>
      <c r="V131" s="99">
        <v>11.990265516283142</v>
      </c>
      <c r="W131" s="99">
        <v>13.6147653953148</v>
      </c>
      <c r="DA131" s="63" t="s">
        <v>4548</v>
      </c>
    </row>
    <row r="132" spans="1:105" ht="12" customHeight="1" x14ac:dyDescent="0.25">
      <c r="A132" s="97" t="s">
        <v>127</v>
      </c>
      <c r="B132" s="98"/>
      <c r="C132" s="99">
        <v>10.035796274762889</v>
      </c>
      <c r="D132" s="99">
        <v>9.849301194022873</v>
      </c>
      <c r="E132" s="99">
        <v>9.6456844711795409</v>
      </c>
      <c r="F132" s="99">
        <v>10.022017495536904</v>
      </c>
      <c r="G132" s="99">
        <v>9.9411054510742591</v>
      </c>
      <c r="H132" s="99">
        <v>10.160087754293507</v>
      </c>
      <c r="I132" s="99">
        <v>10.118231419768307</v>
      </c>
      <c r="J132" s="99">
        <v>9.2042179843895831</v>
      </c>
      <c r="K132" s="99">
        <v>9.8935553161901009</v>
      </c>
      <c r="L132" s="99">
        <v>10.240798398770297</v>
      </c>
      <c r="M132" s="99">
        <v>0</v>
      </c>
      <c r="N132" s="99">
        <v>9.907394960169146</v>
      </c>
      <c r="O132" s="99">
        <v>10.726868924979728</v>
      </c>
      <c r="P132" s="99">
        <v>10.824853231847387</v>
      </c>
      <c r="Q132" s="99">
        <v>11.730965808029167</v>
      </c>
      <c r="R132" s="99">
        <v>12.81844652390879</v>
      </c>
      <c r="S132" s="99">
        <v>11.944214358393003</v>
      </c>
      <c r="T132" s="99">
        <v>12.634605326796656</v>
      </c>
      <c r="U132" s="99">
        <v>12.875293507333815</v>
      </c>
      <c r="V132" s="99">
        <v>11.502961427061333</v>
      </c>
      <c r="W132" s="99">
        <v>13.140070300792978</v>
      </c>
      <c r="DA132" s="63" t="s">
        <v>4549</v>
      </c>
    </row>
    <row r="133" spans="1:105" ht="12" customHeight="1" x14ac:dyDescent="0.25">
      <c r="A133" s="100" t="s">
        <v>203</v>
      </c>
      <c r="B133" s="101"/>
      <c r="C133" s="102">
        <v>7.4677143001030295</v>
      </c>
      <c r="D133" s="102">
        <v>7.1990669547551978</v>
      </c>
      <c r="E133" s="102">
        <v>6.7931555898841536</v>
      </c>
      <c r="F133" s="102">
        <v>7.0887911902456251</v>
      </c>
      <c r="G133" s="102">
        <v>6.4894183927541089</v>
      </c>
      <c r="H133" s="102">
        <v>6.8345042944721106</v>
      </c>
      <c r="I133" s="102">
        <v>6.7230547919862174</v>
      </c>
      <c r="J133" s="102">
        <v>6.0593778489315238</v>
      </c>
      <c r="K133" s="102">
        <v>6.5486261068565925</v>
      </c>
      <c r="L133" s="102">
        <v>6.6157368569948805</v>
      </c>
      <c r="M133" s="102">
        <v>0</v>
      </c>
      <c r="N133" s="102">
        <v>6.2443326206098391</v>
      </c>
      <c r="O133" s="102">
        <v>7.0598441923229709</v>
      </c>
      <c r="P133" s="102">
        <v>7.1244893378555636</v>
      </c>
      <c r="Q133" s="102">
        <v>8.0006553109016547</v>
      </c>
      <c r="R133" s="102">
        <v>9.1052409776881333</v>
      </c>
      <c r="S133" s="102">
        <v>8.2643335090729586</v>
      </c>
      <c r="T133" s="102">
        <v>9.0489891314298809</v>
      </c>
      <c r="U133" s="102">
        <v>9.2631580257845627</v>
      </c>
      <c r="V133" s="102">
        <v>8.2261007752495292</v>
      </c>
      <c r="W133" s="102">
        <v>9.7663069053188529</v>
      </c>
      <c r="DA133" s="131" t="s">
        <v>4550</v>
      </c>
    </row>
    <row r="134" spans="1:105" ht="12" customHeight="1" x14ac:dyDescent="0.25">
      <c r="A134" s="103" t="s">
        <v>52</v>
      </c>
      <c r="B134" s="104"/>
      <c r="C134" s="105">
        <v>2.5680819746598611</v>
      </c>
      <c r="D134" s="105">
        <v>2.6502342392676757</v>
      </c>
      <c r="E134" s="105">
        <v>2.8525288812953855</v>
      </c>
      <c r="F134" s="105">
        <v>2.9332263052912784</v>
      </c>
      <c r="G134" s="105">
        <v>3.4516870583201498</v>
      </c>
      <c r="H134" s="105">
        <v>3.3255834598213969</v>
      </c>
      <c r="I134" s="105">
        <v>3.395176627782087</v>
      </c>
      <c r="J134" s="105">
        <v>3.1448401354580584</v>
      </c>
      <c r="K134" s="105">
        <v>3.3449292093335088</v>
      </c>
      <c r="L134" s="105">
        <v>3.6250615417754166</v>
      </c>
      <c r="M134" s="105">
        <v>0</v>
      </c>
      <c r="N134" s="105">
        <v>3.6630623395593083</v>
      </c>
      <c r="O134" s="105">
        <v>3.6670247326567567</v>
      </c>
      <c r="P134" s="105">
        <v>3.7003638939918213</v>
      </c>
      <c r="Q134" s="105">
        <v>3.7303104971275114</v>
      </c>
      <c r="R134" s="105">
        <v>3.7132055462206561</v>
      </c>
      <c r="S134" s="105">
        <v>3.6798808493200421</v>
      </c>
      <c r="T134" s="105">
        <v>3.5856161953667742</v>
      </c>
      <c r="U134" s="105">
        <v>3.6121354815492523</v>
      </c>
      <c r="V134" s="105">
        <v>3.2768606518118042</v>
      </c>
      <c r="W134" s="105">
        <v>3.3737633954741226</v>
      </c>
      <c r="DA134" s="132" t="s">
        <v>4551</v>
      </c>
    </row>
    <row r="135" spans="1:105" ht="12" customHeight="1" x14ac:dyDescent="0.25">
      <c r="A135" s="106" t="s">
        <v>122</v>
      </c>
      <c r="B135" s="101"/>
      <c r="C135" s="102">
        <v>13.096953248134641</v>
      </c>
      <c r="D135" s="102">
        <v>12.985530202534726</v>
      </c>
      <c r="E135" s="102">
        <v>13.048198657169751</v>
      </c>
      <c r="F135" s="102">
        <v>13.141755044585469</v>
      </c>
      <c r="G135" s="102">
        <v>0</v>
      </c>
      <c r="H135" s="102">
        <v>0</v>
      </c>
      <c r="I135" s="102">
        <v>0</v>
      </c>
      <c r="J135" s="102">
        <v>12.326458978513823</v>
      </c>
      <c r="K135" s="102">
        <v>12.966085620802824</v>
      </c>
      <c r="L135" s="102">
        <v>0</v>
      </c>
      <c r="M135" s="102">
        <v>0</v>
      </c>
      <c r="N135" s="102">
        <v>13.208476769210048</v>
      </c>
      <c r="O135" s="102">
        <v>13.824368587815457</v>
      </c>
      <c r="P135" s="102">
        <v>13.753448173662218</v>
      </c>
      <c r="Q135" s="102">
        <v>14.487414078615027</v>
      </c>
      <c r="R135" s="102">
        <v>15.74131216397604</v>
      </c>
      <c r="S135" s="102">
        <v>14.514191848105304</v>
      </c>
      <c r="T135" s="102">
        <v>15.137648831880734</v>
      </c>
      <c r="U135" s="102">
        <v>14.788184709480051</v>
      </c>
      <c r="V135" s="102">
        <v>13.684767046949403</v>
      </c>
      <c r="W135" s="102">
        <v>14.721422017113795</v>
      </c>
      <c r="DA135" s="131" t="s">
        <v>4552</v>
      </c>
    </row>
    <row r="136" spans="1:105" ht="12" customHeight="1" x14ac:dyDescent="0.25">
      <c r="A136" s="107" t="s">
        <v>121</v>
      </c>
      <c r="B136" s="104"/>
      <c r="C136" s="105">
        <v>11.65831578110666</v>
      </c>
      <c r="D136" s="105">
        <v>11.500246096409281</v>
      </c>
      <c r="E136" s="105">
        <v>11.42911462319266</v>
      </c>
      <c r="F136" s="105">
        <v>11.537564407354846</v>
      </c>
      <c r="G136" s="105">
        <v>0</v>
      </c>
      <c r="H136" s="105">
        <v>0</v>
      </c>
      <c r="I136" s="105">
        <v>0</v>
      </c>
      <c r="J136" s="105">
        <v>10.647987802972407</v>
      </c>
      <c r="K136" s="105">
        <v>11.232139493468248</v>
      </c>
      <c r="L136" s="105">
        <v>0</v>
      </c>
      <c r="M136" s="105">
        <v>0</v>
      </c>
      <c r="N136" s="105">
        <v>11.402854220586132</v>
      </c>
      <c r="O136" s="105">
        <v>12.15180242032967</v>
      </c>
      <c r="P136" s="105">
        <v>12.199670952796458</v>
      </c>
      <c r="Q136" s="105">
        <v>13.066326931309181</v>
      </c>
      <c r="R136" s="105">
        <v>14.399731299787133</v>
      </c>
      <c r="S136" s="105">
        <v>13.26989431520585</v>
      </c>
      <c r="T136" s="105">
        <v>14.000584148689892</v>
      </c>
      <c r="U136" s="105">
        <v>13.746862570524325</v>
      </c>
      <c r="V136" s="105">
        <v>12.755978668415366</v>
      </c>
      <c r="W136" s="105">
        <v>13.856225475060631</v>
      </c>
      <c r="DA136" s="132" t="s">
        <v>4553</v>
      </c>
    </row>
    <row r="137" spans="1:105" ht="12" customHeight="1" x14ac:dyDescent="0.25">
      <c r="A137" s="108" t="s">
        <v>53</v>
      </c>
      <c r="B137" s="98"/>
      <c r="C137" s="99">
        <v>9.1543369696853034</v>
      </c>
      <c r="D137" s="99">
        <v>8.8950715270400256</v>
      </c>
      <c r="E137" s="99">
        <v>8.5664518181328155</v>
      </c>
      <c r="F137" s="99">
        <v>8.6783260779033142</v>
      </c>
      <c r="G137" s="99">
        <v>0</v>
      </c>
      <c r="H137" s="99">
        <v>0</v>
      </c>
      <c r="I137" s="99">
        <v>0</v>
      </c>
      <c r="J137" s="99">
        <v>7.5275724847849563</v>
      </c>
      <c r="K137" s="99">
        <v>7.9738740495603944</v>
      </c>
      <c r="L137" s="99">
        <v>0</v>
      </c>
      <c r="M137" s="99">
        <v>0</v>
      </c>
      <c r="N137" s="99">
        <v>7.7244092460610512</v>
      </c>
      <c r="O137" s="99">
        <v>8.512767819091275</v>
      </c>
      <c r="P137" s="99">
        <v>8.4997218440820124</v>
      </c>
      <c r="Q137" s="99">
        <v>9.3484585732128345</v>
      </c>
      <c r="R137" s="99">
        <v>10.650756062246383</v>
      </c>
      <c r="S137" s="99">
        <v>9.5550032737074293</v>
      </c>
      <c r="T137" s="99">
        <v>10.372431413589322</v>
      </c>
      <c r="U137" s="99">
        <v>10.200613194669513</v>
      </c>
      <c r="V137" s="99">
        <v>9.3923388184263157</v>
      </c>
      <c r="W137" s="99">
        <v>10.558037842268719</v>
      </c>
      <c r="DA137" s="63" t="s">
        <v>4554</v>
      </c>
    </row>
    <row r="138" spans="1:105" ht="12" customHeight="1" x14ac:dyDescent="0.25">
      <c r="A138" s="108" t="s">
        <v>52</v>
      </c>
      <c r="B138" s="98"/>
      <c r="C138" s="99">
        <v>2.5039788114213586</v>
      </c>
      <c r="D138" s="99">
        <v>2.6051745693692547</v>
      </c>
      <c r="E138" s="99">
        <v>2.8626628050598417</v>
      </c>
      <c r="F138" s="99">
        <v>2.8592383294515331</v>
      </c>
      <c r="G138" s="99">
        <v>0</v>
      </c>
      <c r="H138" s="99">
        <v>0</v>
      </c>
      <c r="I138" s="99">
        <v>0</v>
      </c>
      <c r="J138" s="99">
        <v>3.1204153181874528</v>
      </c>
      <c r="K138" s="99">
        <v>3.2582654439078538</v>
      </c>
      <c r="L138" s="99">
        <v>0</v>
      </c>
      <c r="M138" s="99">
        <v>0</v>
      </c>
      <c r="N138" s="99">
        <v>3.6784449745250822</v>
      </c>
      <c r="O138" s="99">
        <v>3.6390346012383956</v>
      </c>
      <c r="P138" s="99">
        <v>3.6999491087144443</v>
      </c>
      <c r="Q138" s="99">
        <v>3.7178683580963474</v>
      </c>
      <c r="R138" s="99">
        <v>3.748975237540749</v>
      </c>
      <c r="S138" s="99">
        <v>3.7148910414984155</v>
      </c>
      <c r="T138" s="99">
        <v>3.6281527351005738</v>
      </c>
      <c r="U138" s="99">
        <v>3.546249375854813</v>
      </c>
      <c r="V138" s="99">
        <v>3.3636398499890503</v>
      </c>
      <c r="W138" s="99">
        <v>3.2981876327919113</v>
      </c>
      <c r="DA138" s="63" t="s">
        <v>4555</v>
      </c>
    </row>
    <row r="139" spans="1:105" ht="12" customHeight="1" x14ac:dyDescent="0.25">
      <c r="A139" s="121" t="s">
        <v>54</v>
      </c>
      <c r="B139" s="122"/>
      <c r="C139" s="123">
        <v>1.7490631753820416</v>
      </c>
      <c r="D139" s="123">
        <v>1.7751459063627495</v>
      </c>
      <c r="E139" s="123">
        <v>1.8396690841090546</v>
      </c>
      <c r="F139" s="123">
        <v>1.9202254881000578</v>
      </c>
      <c r="G139" s="123">
        <v>2.0435064767829823</v>
      </c>
      <c r="H139" s="123">
        <v>2.1021353046849618</v>
      </c>
      <c r="I139" s="123">
        <v>2.0651348980909945</v>
      </c>
      <c r="J139" s="123">
        <v>1.9145006382470948</v>
      </c>
      <c r="K139" s="123">
        <v>2.1177328825521937</v>
      </c>
      <c r="L139" s="123">
        <v>2.3431635846069114</v>
      </c>
      <c r="M139" s="123">
        <v>2.3539189991452036</v>
      </c>
      <c r="N139" s="123">
        <v>2.3835753405182203</v>
      </c>
      <c r="O139" s="123">
        <v>2.5671435683473791</v>
      </c>
      <c r="P139" s="123">
        <v>2.5975329403457521</v>
      </c>
      <c r="Q139" s="123">
        <v>2.7908964021066733</v>
      </c>
      <c r="R139" s="123">
        <v>2.8196032230061481</v>
      </c>
      <c r="S139" s="123">
        <v>3.0219422163859844</v>
      </c>
      <c r="T139" s="123">
        <v>3.1296432083674581</v>
      </c>
      <c r="U139" s="123">
        <v>3.1115186557289545</v>
      </c>
      <c r="V139" s="123">
        <v>3.0268149432419218</v>
      </c>
      <c r="W139" s="123">
        <v>3.0599551653682329</v>
      </c>
      <c r="DA139" s="130" t="s">
        <v>4556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4557</v>
      </c>
    </row>
    <row r="141" spans="1:105" ht="12" customHeight="1" x14ac:dyDescent="0.25">
      <c r="A141" s="109" t="s">
        <v>120</v>
      </c>
      <c r="B141" s="33"/>
      <c r="C141" s="110">
        <v>1.7490631753820416</v>
      </c>
      <c r="D141" s="110">
        <v>1.7751459063627495</v>
      </c>
      <c r="E141" s="110">
        <v>1.8396690841090546</v>
      </c>
      <c r="F141" s="110">
        <v>1.9202254881000578</v>
      </c>
      <c r="G141" s="110">
        <v>2.0435064767829823</v>
      </c>
      <c r="H141" s="110">
        <v>2.1021353046849618</v>
      </c>
      <c r="I141" s="110">
        <v>2.0651348980909945</v>
      </c>
      <c r="J141" s="110">
        <v>1.9145006382470948</v>
      </c>
      <c r="K141" s="110">
        <v>2.1177328825521937</v>
      </c>
      <c r="L141" s="110">
        <v>2.3431635846069114</v>
      </c>
      <c r="M141" s="110">
        <v>2.3539189991452036</v>
      </c>
      <c r="N141" s="110">
        <v>2.3835753405182203</v>
      </c>
      <c r="O141" s="110">
        <v>2.5671435683473791</v>
      </c>
      <c r="P141" s="110">
        <v>2.5975329403457521</v>
      </c>
      <c r="Q141" s="110">
        <v>2.7908964021066733</v>
      </c>
      <c r="R141" s="110">
        <v>2.8196032230061481</v>
      </c>
      <c r="S141" s="110">
        <v>3.0219422163859844</v>
      </c>
      <c r="T141" s="110">
        <v>3.1296432083674581</v>
      </c>
      <c r="U141" s="110">
        <v>3.1115186557289545</v>
      </c>
      <c r="V141" s="110">
        <v>3.0268149432419218</v>
      </c>
      <c r="W141" s="110">
        <v>3.0599551653682329</v>
      </c>
      <c r="DA141" s="60" t="s">
        <v>4558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103.59925751801082</v>
      </c>
      <c r="D143" s="118">
        <f t="shared" si="49"/>
        <v>96.775683982155599</v>
      </c>
      <c r="E143" s="118">
        <f t="shared" si="49"/>
        <v>93.426770038903584</v>
      </c>
      <c r="F143" s="118">
        <f t="shared" si="49"/>
        <v>86.73745430545415</v>
      </c>
      <c r="G143" s="118">
        <f t="shared" si="49"/>
        <v>88.795625165839581</v>
      </c>
      <c r="H143" s="118">
        <f t="shared" si="49"/>
        <v>82.712825732407765</v>
      </c>
      <c r="I143" s="118">
        <f t="shared" si="49"/>
        <v>73.712734384403504</v>
      </c>
      <c r="J143" s="118">
        <f t="shared" si="49"/>
        <v>67.585941853666185</v>
      </c>
      <c r="K143" s="118">
        <f t="shared" si="49"/>
        <v>66.928734371273265</v>
      </c>
      <c r="L143" s="118">
        <f t="shared" si="49"/>
        <v>76.115506780228358</v>
      </c>
      <c r="M143" s="118">
        <f t="shared" si="49"/>
        <v>67.766605757954153</v>
      </c>
      <c r="N143" s="118">
        <f t="shared" si="49"/>
        <v>62.850275387810626</v>
      </c>
      <c r="O143" s="118">
        <f t="shared" si="49"/>
        <v>57.446723793233211</v>
      </c>
      <c r="P143" s="118">
        <f t="shared" si="49"/>
        <v>52.203563618537352</v>
      </c>
      <c r="Q143" s="118">
        <f t="shared" si="49"/>
        <v>49.141916808884702</v>
      </c>
      <c r="R143" s="118">
        <f t="shared" ref="R143:V143" si="50">R144+R146+R148+R157</f>
        <v>52.279066521604449</v>
      </c>
      <c r="S143" s="118">
        <f t="shared" si="50"/>
        <v>48.86737732925215</v>
      </c>
      <c r="T143" s="118">
        <f t="shared" si="50"/>
        <v>47.304444940624407</v>
      </c>
      <c r="U143" s="118">
        <f t="shared" si="50"/>
        <v>44.24157451563255</v>
      </c>
      <c r="V143" s="118">
        <f t="shared" si="50"/>
        <v>42.180130707531468</v>
      </c>
      <c r="W143" s="118">
        <f t="shared" ref="W143" si="51">W144+W146+W148+W157</f>
        <v>40.89664082025498</v>
      </c>
      <c r="DA143" s="129" t="s">
        <v>4559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88.84511556388</v>
      </c>
      <c r="D144" s="123">
        <f t="shared" si="52"/>
        <v>82.163927084974986</v>
      </c>
      <c r="E144" s="123">
        <f t="shared" si="52"/>
        <v>78.634243994030157</v>
      </c>
      <c r="F144" s="123">
        <f t="shared" si="52"/>
        <v>71.759153086486094</v>
      </c>
      <c r="G144" s="123">
        <f t="shared" si="52"/>
        <v>73.03679625742285</v>
      </c>
      <c r="H144" s="123">
        <f t="shared" si="52"/>
        <v>66.65345830198838</v>
      </c>
      <c r="I144" s="123">
        <f t="shared" si="52"/>
        <v>58.620510210413364</v>
      </c>
      <c r="J144" s="123">
        <f t="shared" si="52"/>
        <v>53.648375751751438</v>
      </c>
      <c r="K144" s="123">
        <f t="shared" si="52"/>
        <v>51.913855732056653</v>
      </c>
      <c r="L144" s="123">
        <f t="shared" si="52"/>
        <v>60.67529511515184</v>
      </c>
      <c r="M144" s="123">
        <f t="shared" si="52"/>
        <v>51.918247318085342</v>
      </c>
      <c r="N144" s="123">
        <f t="shared" si="52"/>
        <v>47.373507754195884</v>
      </c>
      <c r="O144" s="123">
        <f t="shared" si="52"/>
        <v>41.189269675756456</v>
      </c>
      <c r="P144" s="123">
        <f t="shared" si="52"/>
        <v>35.943682852712087</v>
      </c>
      <c r="Q144" s="123">
        <f t="shared" si="52"/>
        <v>32.025829414515272</v>
      </c>
      <c r="R144" s="123">
        <f t="shared" si="52"/>
        <v>33.826982989252066</v>
      </c>
      <c r="S144" s="123">
        <f t="shared" si="52"/>
        <v>31.325617520596701</v>
      </c>
      <c r="T144" s="123">
        <f t="shared" si="52"/>
        <v>29.096852127075028</v>
      </c>
      <c r="U144" s="123">
        <f t="shared" si="52"/>
        <v>26.354482568683455</v>
      </c>
      <c r="V144" s="123">
        <f t="shared" si="52"/>
        <v>25.388037310722343</v>
      </c>
      <c r="W144" s="123">
        <f t="shared" si="52"/>
        <v>23.186413316338022</v>
      </c>
      <c r="DA144" s="130" t="s">
        <v>4560</v>
      </c>
    </row>
    <row r="145" spans="1:105" ht="12" customHeight="1" x14ac:dyDescent="0.25">
      <c r="A145" s="97" t="s">
        <v>53</v>
      </c>
      <c r="B145" s="98"/>
      <c r="C145" s="99">
        <v>88.84511556388</v>
      </c>
      <c r="D145" s="99">
        <v>82.163927084974986</v>
      </c>
      <c r="E145" s="99">
        <v>78.634243994030157</v>
      </c>
      <c r="F145" s="99">
        <v>71.759153086486094</v>
      </c>
      <c r="G145" s="99">
        <v>73.03679625742285</v>
      </c>
      <c r="H145" s="99">
        <v>66.65345830198838</v>
      </c>
      <c r="I145" s="99">
        <v>58.620510210413364</v>
      </c>
      <c r="J145" s="99">
        <v>53.648375751751438</v>
      </c>
      <c r="K145" s="99">
        <v>51.913855732056653</v>
      </c>
      <c r="L145" s="99">
        <v>60.67529511515184</v>
      </c>
      <c r="M145" s="99">
        <v>51.918247318085342</v>
      </c>
      <c r="N145" s="99">
        <v>47.373507754195884</v>
      </c>
      <c r="O145" s="99">
        <v>41.189269675756456</v>
      </c>
      <c r="P145" s="99">
        <v>35.943682852712087</v>
      </c>
      <c r="Q145" s="99">
        <v>32.025829414515272</v>
      </c>
      <c r="R145" s="99">
        <v>33.826982989252066</v>
      </c>
      <c r="S145" s="99">
        <v>31.325617520596701</v>
      </c>
      <c r="T145" s="99">
        <v>29.096852127075028</v>
      </c>
      <c r="U145" s="99">
        <v>26.354482568683455</v>
      </c>
      <c r="V145" s="99">
        <v>25.388037310722343</v>
      </c>
      <c r="W145" s="99">
        <v>23.186413316338022</v>
      </c>
      <c r="DA145" s="63" t="s">
        <v>4561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4.1089709377610611E-2</v>
      </c>
      <c r="D146" s="123">
        <f t="shared" si="53"/>
        <v>3.9454359562571845E-2</v>
      </c>
      <c r="E146" s="123">
        <f t="shared" si="53"/>
        <v>4.1030112160028415E-2</v>
      </c>
      <c r="F146" s="123">
        <f t="shared" si="53"/>
        <v>5.5658540750408776E-2</v>
      </c>
      <c r="G146" s="123">
        <f t="shared" si="53"/>
        <v>7.9510520336935939E-2</v>
      </c>
      <c r="H146" s="123">
        <f t="shared" si="53"/>
        <v>9.0463860542311064E-2</v>
      </c>
      <c r="I146" s="123">
        <f t="shared" si="53"/>
        <v>9.7076043710911622E-2</v>
      </c>
      <c r="J146" s="123">
        <f t="shared" si="53"/>
        <v>2.7991833568609802E-2</v>
      </c>
      <c r="K146" s="123">
        <f t="shared" si="53"/>
        <v>7.479230948936165E-2</v>
      </c>
      <c r="L146" s="123">
        <f t="shared" si="53"/>
        <v>0.12463650082469049</v>
      </c>
      <c r="M146" s="123">
        <f t="shared" si="53"/>
        <v>0.12079144228918567</v>
      </c>
      <c r="N146" s="123">
        <f t="shared" si="53"/>
        <v>0.13087843537995869</v>
      </c>
      <c r="O146" s="123">
        <f t="shared" si="53"/>
        <v>0.10490544395956143</v>
      </c>
      <c r="P146" s="123">
        <f t="shared" si="53"/>
        <v>0.15689316698279626</v>
      </c>
      <c r="Q146" s="123">
        <f t="shared" si="53"/>
        <v>9.4270364650540811E-2</v>
      </c>
      <c r="R146" s="123">
        <f t="shared" si="53"/>
        <v>6.0810137577280002E-2</v>
      </c>
      <c r="S146" s="123">
        <f t="shared" si="53"/>
        <v>0.14270380068478158</v>
      </c>
      <c r="T146" s="123">
        <f t="shared" si="53"/>
        <v>7.3717236872378536E-2</v>
      </c>
      <c r="U146" s="123">
        <f t="shared" si="53"/>
        <v>0.11742829548237142</v>
      </c>
      <c r="V146" s="123">
        <f t="shared" si="53"/>
        <v>0.20686663454715604</v>
      </c>
      <c r="W146" s="123">
        <f t="shared" si="53"/>
        <v>4.9368422387893768E-2</v>
      </c>
      <c r="DA146" s="130" t="s">
        <v>4562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4.1089709377610611E-2</v>
      </c>
      <c r="D147" s="99">
        <f>RES_hhdet_in_fech!D147/RES_summary!D$21</f>
        <v>3.9454359562571845E-2</v>
      </c>
      <c r="E147" s="99">
        <f>RES_hhdet_in_fech!E147/RES_summary!E$21</f>
        <v>4.1030112160028415E-2</v>
      </c>
      <c r="F147" s="99">
        <f>RES_hhdet_in_fech!F147/RES_summary!F$21</f>
        <v>5.5658540750408776E-2</v>
      </c>
      <c r="G147" s="99">
        <f>RES_hhdet_in_fech!G147/RES_summary!G$21</f>
        <v>7.9510520336935939E-2</v>
      </c>
      <c r="H147" s="99">
        <f>RES_hhdet_in_fech!H147/RES_summary!H$21</f>
        <v>9.0463860542311064E-2</v>
      </c>
      <c r="I147" s="99">
        <f>RES_hhdet_in_fech!I147/RES_summary!I$21</f>
        <v>9.7076043710911622E-2</v>
      </c>
      <c r="J147" s="99">
        <f>RES_hhdet_in_fech!J147/RES_summary!J$21</f>
        <v>2.7991833568609802E-2</v>
      </c>
      <c r="K147" s="99">
        <f>RES_hhdet_in_fech!K147/RES_summary!K$21</f>
        <v>7.479230948936165E-2</v>
      </c>
      <c r="L147" s="99">
        <f>RES_hhdet_in_fech!L147/RES_summary!L$21</f>
        <v>0.12463650082469049</v>
      </c>
      <c r="M147" s="99">
        <f>RES_hhdet_in_fech!M147/RES_summary!M$21</f>
        <v>0.12079144228918567</v>
      </c>
      <c r="N147" s="99">
        <f>RES_hhdet_in_fech!N147/RES_summary!N$21</f>
        <v>0.13087843537995869</v>
      </c>
      <c r="O147" s="99">
        <f>RES_hhdet_in_fech!O147/RES_summary!O$21</f>
        <v>0.10490544395956143</v>
      </c>
      <c r="P147" s="99">
        <f>RES_hhdet_in_fech!P147/RES_summary!P$21</f>
        <v>0.15689316698279626</v>
      </c>
      <c r="Q147" s="99">
        <f>RES_hhdet_in_fech!Q147/RES_summary!Q$21</f>
        <v>9.4270364650540811E-2</v>
      </c>
      <c r="R147" s="99">
        <f>RES_hhdet_in_fech!R147/RES_summary!R$21</f>
        <v>6.0810137577280002E-2</v>
      </c>
      <c r="S147" s="99">
        <f>RES_hhdet_in_fech!S147/RES_summary!S$21</f>
        <v>0.14270380068478158</v>
      </c>
      <c r="T147" s="99">
        <f>RES_hhdet_in_fech!T147/RES_summary!T$21</f>
        <v>7.3717236872378536E-2</v>
      </c>
      <c r="U147" s="99">
        <f>RES_hhdet_in_fech!U147/RES_summary!U$21</f>
        <v>0.11742829548237142</v>
      </c>
      <c r="V147" s="99">
        <f>RES_hhdet_in_fech!V147/RES_summary!V$21</f>
        <v>0.20686663454715604</v>
      </c>
      <c r="W147" s="99">
        <f>RES_hhdet_in_fech!W147/RES_summary!W$21</f>
        <v>4.9368422387893768E-2</v>
      </c>
      <c r="DA147" s="63" t="s">
        <v>4563</v>
      </c>
    </row>
    <row r="148" spans="1:105" ht="12" customHeight="1" x14ac:dyDescent="0.25">
      <c r="A148" s="121" t="s">
        <v>55</v>
      </c>
      <c r="B148" s="122"/>
      <c r="C148" s="123">
        <v>12.963989069371154</v>
      </c>
      <c r="D148" s="123">
        <v>12.797156631255294</v>
      </c>
      <c r="E148" s="123">
        <v>12.911826848604328</v>
      </c>
      <c r="F148" s="123">
        <v>13.002417190117578</v>
      </c>
      <c r="G148" s="123">
        <v>13.635811911296813</v>
      </c>
      <c r="H148" s="123">
        <v>13.866768265192105</v>
      </c>
      <c r="I148" s="123">
        <v>12.930013232188232</v>
      </c>
      <c r="J148" s="123">
        <v>11.995073630099045</v>
      </c>
      <c r="K148" s="123">
        <v>12.822353447175059</v>
      </c>
      <c r="L148" s="123">
        <v>12.972411579644913</v>
      </c>
      <c r="M148" s="123">
        <v>13.373647998434416</v>
      </c>
      <c r="N148" s="123">
        <v>12.962313857716564</v>
      </c>
      <c r="O148" s="123">
        <v>13.585405105169817</v>
      </c>
      <c r="P148" s="123">
        <v>13.505454658496713</v>
      </c>
      <c r="Q148" s="123">
        <v>14.230920627612216</v>
      </c>
      <c r="R148" s="123">
        <v>15.571670171768957</v>
      </c>
      <c r="S148" s="123">
        <v>14.377113791584678</v>
      </c>
      <c r="T148" s="123">
        <v>15.004232368309548</v>
      </c>
      <c r="U148" s="123">
        <v>14.658144995737766</v>
      </c>
      <c r="V148" s="123">
        <v>13.558411819020041</v>
      </c>
      <c r="W148" s="123">
        <v>14.600903916160837</v>
      </c>
      <c r="DA148" s="130" t="s">
        <v>4564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11.554035280608396</v>
      </c>
      <c r="E149" s="99">
        <v>13.438776862537216</v>
      </c>
      <c r="F149" s="99">
        <v>10.579839685156154</v>
      </c>
      <c r="G149" s="99">
        <v>13.341475037405774</v>
      </c>
      <c r="H149" s="99">
        <v>12.181107369369089</v>
      </c>
      <c r="I149" s="99">
        <v>12.891402131981474</v>
      </c>
      <c r="J149" s="99">
        <v>11.540891272973418</v>
      </c>
      <c r="K149" s="99">
        <v>11.781709733081037</v>
      </c>
      <c r="L149" s="99">
        <v>11.580451353870613</v>
      </c>
      <c r="M149" s="99">
        <v>12.263471424155403</v>
      </c>
      <c r="N149" s="99">
        <v>10.755795489600928</v>
      </c>
      <c r="O149" s="99">
        <v>11.035147770787122</v>
      </c>
      <c r="P149" s="99">
        <v>15.66638824585365</v>
      </c>
      <c r="Q149" s="99">
        <v>10.88408431231389</v>
      </c>
      <c r="R149" s="99">
        <v>12.578075424968155</v>
      </c>
      <c r="S149" s="99">
        <v>12.945291982998262</v>
      </c>
      <c r="T149" s="99">
        <v>12.475469295466171</v>
      </c>
      <c r="U149" s="99">
        <v>12.363485290025405</v>
      </c>
      <c r="V149" s="99">
        <v>11.686728437493791</v>
      </c>
      <c r="W149" s="99">
        <v>13.281806642963183</v>
      </c>
      <c r="DA149" s="63" t="s">
        <v>4565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12.111620050372681</v>
      </c>
      <c r="F150" s="99">
        <v>0</v>
      </c>
      <c r="G150" s="99">
        <v>0</v>
      </c>
      <c r="H150" s="99">
        <v>0</v>
      </c>
      <c r="I150" s="99">
        <v>11.512266002278254</v>
      </c>
      <c r="J150" s="99">
        <v>10.302076692337607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14.537660741319719</v>
      </c>
      <c r="Q150" s="99">
        <v>0</v>
      </c>
      <c r="R150" s="99">
        <v>0</v>
      </c>
      <c r="S150" s="99">
        <v>0</v>
      </c>
      <c r="T150" s="99">
        <v>12.051654704420454</v>
      </c>
      <c r="U150" s="99">
        <v>0</v>
      </c>
      <c r="V150" s="99">
        <v>11.366080170271344</v>
      </c>
      <c r="W150" s="99">
        <v>13.009254889066698</v>
      </c>
      <c r="DA150" s="63" t="s">
        <v>4566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8.8260355250439648</v>
      </c>
      <c r="F151" s="102">
        <v>0</v>
      </c>
      <c r="G151" s="102">
        <v>0</v>
      </c>
      <c r="H151" s="102">
        <v>0</v>
      </c>
      <c r="I151" s="102">
        <v>7.9433704655609523</v>
      </c>
      <c r="J151" s="102">
        <v>7.044421601598529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9.6848216005925014</v>
      </c>
      <c r="Q151" s="102">
        <v>0</v>
      </c>
      <c r="R151" s="102">
        <v>0</v>
      </c>
      <c r="S151" s="102">
        <v>0</v>
      </c>
      <c r="T151" s="102">
        <v>8.5566971493343527</v>
      </c>
      <c r="U151" s="102">
        <v>0</v>
      </c>
      <c r="V151" s="102">
        <v>8.0229341544971717</v>
      </c>
      <c r="W151" s="102">
        <v>9.5234467666870781</v>
      </c>
      <c r="DA151" s="131" t="s">
        <v>4567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3.2855845253287153</v>
      </c>
      <c r="F152" s="105">
        <v>0</v>
      </c>
      <c r="G152" s="105">
        <v>0</v>
      </c>
      <c r="H152" s="105">
        <v>0</v>
      </c>
      <c r="I152" s="105">
        <v>3.5688955367173008</v>
      </c>
      <c r="J152" s="105">
        <v>3.2576550907390787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4.852839140727216</v>
      </c>
      <c r="Q152" s="105">
        <v>0</v>
      </c>
      <c r="R152" s="105">
        <v>0</v>
      </c>
      <c r="S152" s="105">
        <v>0</v>
      </c>
      <c r="T152" s="105">
        <v>3.4949575550861014</v>
      </c>
      <c r="U152" s="105">
        <v>0</v>
      </c>
      <c r="V152" s="105">
        <v>3.3431460157741744</v>
      </c>
      <c r="W152" s="105">
        <v>3.4858081223796176</v>
      </c>
      <c r="DA152" s="132" t="s">
        <v>4568</v>
      </c>
    </row>
    <row r="153" spans="1:105" ht="12" customHeight="1" x14ac:dyDescent="0.25">
      <c r="A153" s="106" t="s">
        <v>122</v>
      </c>
      <c r="B153" s="101"/>
      <c r="C153" s="102">
        <v>13.096953248134646</v>
      </c>
      <c r="D153" s="102">
        <v>12.985530202534727</v>
      </c>
      <c r="E153" s="102">
        <v>13.048198657169747</v>
      </c>
      <c r="F153" s="102">
        <v>13.141755044585469</v>
      </c>
      <c r="G153" s="102">
        <v>13.845184104260554</v>
      </c>
      <c r="H153" s="102">
        <v>14.066436879516441</v>
      </c>
      <c r="I153" s="102">
        <v>13.727368000600148</v>
      </c>
      <c r="J153" s="102">
        <v>12.32645897851382</v>
      </c>
      <c r="K153" s="102">
        <v>12.966085620802829</v>
      </c>
      <c r="L153" s="102">
        <v>13.230216380285871</v>
      </c>
      <c r="M153" s="102">
        <v>13.593437974570515</v>
      </c>
      <c r="N153" s="102">
        <v>13.208476769210044</v>
      </c>
      <c r="O153" s="102">
        <v>13.824368587815457</v>
      </c>
      <c r="P153" s="102">
        <v>13.753448173662218</v>
      </c>
      <c r="Q153" s="102">
        <v>14.487414078615025</v>
      </c>
      <c r="R153" s="102">
        <v>15.741312163976037</v>
      </c>
      <c r="S153" s="102">
        <v>14.514191848105305</v>
      </c>
      <c r="T153" s="102">
        <v>15.137648831880739</v>
      </c>
      <c r="U153" s="102">
        <v>14.788184709480056</v>
      </c>
      <c r="V153" s="102">
        <v>13.684767046949405</v>
      </c>
      <c r="W153" s="102">
        <v>14.721422017113792</v>
      </c>
      <c r="DA153" s="131" t="s">
        <v>4569</v>
      </c>
    </row>
    <row r="154" spans="1:105" ht="12" customHeight="1" x14ac:dyDescent="0.25">
      <c r="A154" s="107" t="s">
        <v>121</v>
      </c>
      <c r="B154" s="104"/>
      <c r="C154" s="105">
        <v>11.658315781106664</v>
      </c>
      <c r="D154" s="105">
        <v>11.500246096409279</v>
      </c>
      <c r="E154" s="105">
        <v>11.429114623192657</v>
      </c>
      <c r="F154" s="105">
        <v>11.537564407354846</v>
      </c>
      <c r="G154" s="105">
        <v>11.879249895688909</v>
      </c>
      <c r="H154" s="105">
        <v>12.189700681655363</v>
      </c>
      <c r="I154" s="105">
        <v>11.872297586381878</v>
      </c>
      <c r="J154" s="105">
        <v>10.647987802972409</v>
      </c>
      <c r="K154" s="105">
        <v>11.232139493468248</v>
      </c>
      <c r="L154" s="105">
        <v>11.403383733047059</v>
      </c>
      <c r="M154" s="105">
        <v>11.699760111255991</v>
      </c>
      <c r="N154" s="105">
        <v>11.402854220586136</v>
      </c>
      <c r="O154" s="105">
        <v>12.151802420329666</v>
      </c>
      <c r="P154" s="105">
        <v>12.199670952796454</v>
      </c>
      <c r="Q154" s="105">
        <v>13.066326931309181</v>
      </c>
      <c r="R154" s="105">
        <v>14.399731299787131</v>
      </c>
      <c r="S154" s="105">
        <v>13.269894315205848</v>
      </c>
      <c r="T154" s="105">
        <v>14.000584148689891</v>
      </c>
      <c r="U154" s="105">
        <v>13.746862570524321</v>
      </c>
      <c r="V154" s="105">
        <v>12.755978668415365</v>
      </c>
      <c r="W154" s="105">
        <v>13.856225475060631</v>
      </c>
      <c r="DA154" s="132" t="s">
        <v>4570</v>
      </c>
    </row>
    <row r="155" spans="1:105" ht="12" customHeight="1" x14ac:dyDescent="0.25">
      <c r="A155" s="108" t="s">
        <v>53</v>
      </c>
      <c r="B155" s="98"/>
      <c r="C155" s="99">
        <v>9.1543369696853052</v>
      </c>
      <c r="D155" s="99">
        <v>8.8950715270400256</v>
      </c>
      <c r="E155" s="99">
        <v>8.5664518181328155</v>
      </c>
      <c r="F155" s="99">
        <v>8.6783260779033125</v>
      </c>
      <c r="G155" s="99">
        <v>8.3441118712174482</v>
      </c>
      <c r="H155" s="99">
        <v>8.783410555643604</v>
      </c>
      <c r="I155" s="99">
        <v>8.4631813623219205</v>
      </c>
      <c r="J155" s="99">
        <v>7.5275724847849563</v>
      </c>
      <c r="K155" s="99">
        <v>7.9738740495603952</v>
      </c>
      <c r="L155" s="99">
        <v>7.9235086083026243</v>
      </c>
      <c r="M155" s="99">
        <v>8.000533320720562</v>
      </c>
      <c r="N155" s="99">
        <v>7.7244092460610529</v>
      </c>
      <c r="O155" s="99">
        <v>8.512767819091275</v>
      </c>
      <c r="P155" s="99">
        <v>8.4997218440820124</v>
      </c>
      <c r="Q155" s="99">
        <v>9.3484585732128345</v>
      </c>
      <c r="R155" s="99">
        <v>10.650756062246385</v>
      </c>
      <c r="S155" s="99">
        <v>9.5550032737074329</v>
      </c>
      <c r="T155" s="99">
        <v>10.372431413589318</v>
      </c>
      <c r="U155" s="99">
        <v>10.20061319466951</v>
      </c>
      <c r="V155" s="99">
        <v>9.3923388184263157</v>
      </c>
      <c r="W155" s="99">
        <v>10.558037842268718</v>
      </c>
      <c r="DA155" s="63" t="s">
        <v>4571</v>
      </c>
    </row>
    <row r="156" spans="1:105" ht="12" customHeight="1" x14ac:dyDescent="0.25">
      <c r="A156" s="108" t="s">
        <v>52</v>
      </c>
      <c r="B156" s="98"/>
      <c r="C156" s="99">
        <v>2.5039788114213586</v>
      </c>
      <c r="D156" s="99">
        <v>2.6051745693692547</v>
      </c>
      <c r="E156" s="99">
        <v>2.8626628050598413</v>
      </c>
      <c r="F156" s="99">
        <v>2.8592383294515336</v>
      </c>
      <c r="G156" s="99">
        <v>3.5351380244714585</v>
      </c>
      <c r="H156" s="99">
        <v>3.4062901260117604</v>
      </c>
      <c r="I156" s="99">
        <v>3.409116224059956</v>
      </c>
      <c r="J156" s="99">
        <v>3.1204153181874523</v>
      </c>
      <c r="K156" s="99">
        <v>3.2582654439078533</v>
      </c>
      <c r="L156" s="99">
        <v>3.4798751247444333</v>
      </c>
      <c r="M156" s="99">
        <v>3.699226790535429</v>
      </c>
      <c r="N156" s="99">
        <v>3.6784449745250822</v>
      </c>
      <c r="O156" s="99">
        <v>3.6390346012383938</v>
      </c>
      <c r="P156" s="99">
        <v>3.6999491087144434</v>
      </c>
      <c r="Q156" s="99">
        <v>3.7178683580963461</v>
      </c>
      <c r="R156" s="99">
        <v>3.7489752375407455</v>
      </c>
      <c r="S156" s="99">
        <v>3.7148910414984151</v>
      </c>
      <c r="T156" s="99">
        <v>3.6281527351005725</v>
      </c>
      <c r="U156" s="99">
        <v>3.5462493758548121</v>
      </c>
      <c r="V156" s="99">
        <v>3.3636398499890494</v>
      </c>
      <c r="W156" s="99">
        <v>3.2981876327919117</v>
      </c>
      <c r="DA156" s="63" t="s">
        <v>4572</v>
      </c>
    </row>
    <row r="157" spans="1:105" ht="12" customHeight="1" x14ac:dyDescent="0.25">
      <c r="A157" s="121" t="s">
        <v>54</v>
      </c>
      <c r="B157" s="122"/>
      <c r="C157" s="123">
        <v>1.7490631753820416</v>
      </c>
      <c r="D157" s="123">
        <v>1.7751459063627495</v>
      </c>
      <c r="E157" s="123">
        <v>1.8396690841090546</v>
      </c>
      <c r="F157" s="123">
        <v>1.9202254881000578</v>
      </c>
      <c r="G157" s="123">
        <v>2.0435064767829823</v>
      </c>
      <c r="H157" s="123">
        <v>2.1021353046849618</v>
      </c>
      <c r="I157" s="123">
        <v>2.065134898090994</v>
      </c>
      <c r="J157" s="123">
        <v>1.9145006382470944</v>
      </c>
      <c r="K157" s="123">
        <v>2.1177328825521928</v>
      </c>
      <c r="L157" s="123">
        <v>2.343163584606911</v>
      </c>
      <c r="M157" s="123">
        <v>2.3539189991452041</v>
      </c>
      <c r="N157" s="123">
        <v>2.3835753405182207</v>
      </c>
      <c r="O157" s="123">
        <v>2.5671435683473791</v>
      </c>
      <c r="P157" s="123">
        <v>2.5975329403457517</v>
      </c>
      <c r="Q157" s="123">
        <v>2.7908964021066729</v>
      </c>
      <c r="R157" s="123">
        <v>2.8196032230061472</v>
      </c>
      <c r="S157" s="123">
        <v>3.0219422163859844</v>
      </c>
      <c r="T157" s="123">
        <v>3.1296432083674577</v>
      </c>
      <c r="U157" s="123">
        <v>3.1115186557289545</v>
      </c>
      <c r="V157" s="123">
        <v>3.0268149432419218</v>
      </c>
      <c r="W157" s="123">
        <v>3.0599551653682324</v>
      </c>
      <c r="DA157" s="130" t="s">
        <v>4573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4574</v>
      </c>
    </row>
    <row r="159" spans="1:105" ht="12" customHeight="1" x14ac:dyDescent="0.25">
      <c r="A159" s="109" t="s">
        <v>120</v>
      </c>
      <c r="B159" s="33"/>
      <c r="C159" s="110">
        <v>1.7490631753820416</v>
      </c>
      <c r="D159" s="110">
        <v>1.7751459063627495</v>
      </c>
      <c r="E159" s="110">
        <v>1.8396690841090546</v>
      </c>
      <c r="F159" s="110">
        <v>1.9202254881000578</v>
      </c>
      <c r="G159" s="110">
        <v>2.0435064767829823</v>
      </c>
      <c r="H159" s="110">
        <v>2.1021353046849618</v>
      </c>
      <c r="I159" s="110">
        <v>2.065134898090994</v>
      </c>
      <c r="J159" s="110">
        <v>1.9145006382470944</v>
      </c>
      <c r="K159" s="110">
        <v>2.1177328825521928</v>
      </c>
      <c r="L159" s="110">
        <v>2.343163584606911</v>
      </c>
      <c r="M159" s="110">
        <v>2.3539189991452041</v>
      </c>
      <c r="N159" s="110">
        <v>2.3835753405182207</v>
      </c>
      <c r="O159" s="110">
        <v>2.5671435683473791</v>
      </c>
      <c r="P159" s="110">
        <v>2.5975329403457517</v>
      </c>
      <c r="Q159" s="110">
        <v>2.7908964021066729</v>
      </c>
      <c r="R159" s="110">
        <v>2.8196032230061472</v>
      </c>
      <c r="S159" s="110">
        <v>3.0219422163859844</v>
      </c>
      <c r="T159" s="110">
        <v>3.1296432083674577</v>
      </c>
      <c r="U159" s="110">
        <v>3.1115186557289545</v>
      </c>
      <c r="V159" s="110">
        <v>3.0268149432419218</v>
      </c>
      <c r="W159" s="110">
        <v>3.0599551653682324</v>
      </c>
      <c r="DA159" s="60" t="s">
        <v>4575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188.75630841951855</v>
      </c>
      <c r="D161" s="118">
        <f t="shared" si="54"/>
        <v>0</v>
      </c>
      <c r="E161" s="118">
        <f t="shared" si="54"/>
        <v>186.53010359829071</v>
      </c>
      <c r="F161" s="118">
        <f t="shared" si="54"/>
        <v>182.9571723978614</v>
      </c>
      <c r="G161" s="118">
        <f t="shared" si="54"/>
        <v>193.64216250011137</v>
      </c>
      <c r="H161" s="118">
        <f t="shared" si="54"/>
        <v>189.00002811745387</v>
      </c>
      <c r="I161" s="118">
        <f t="shared" si="54"/>
        <v>177.22520650991112</v>
      </c>
      <c r="J161" s="118">
        <f t="shared" si="54"/>
        <v>167.96899521227581</v>
      </c>
      <c r="K161" s="118">
        <f t="shared" si="54"/>
        <v>180.18883845274891</v>
      </c>
      <c r="L161" s="118">
        <f t="shared" si="54"/>
        <v>208.68661838605837</v>
      </c>
      <c r="M161" s="118">
        <f t="shared" si="54"/>
        <v>178.29726917753391</v>
      </c>
      <c r="N161" s="118">
        <f t="shared" si="54"/>
        <v>195.79148014933872</v>
      </c>
      <c r="O161" s="118">
        <f t="shared" si="54"/>
        <v>181.67041370600396</v>
      </c>
      <c r="P161" s="118">
        <f t="shared" si="54"/>
        <v>153.80549854336894</v>
      </c>
      <c r="Q161" s="118">
        <f t="shared" si="54"/>
        <v>157.18961051373998</v>
      </c>
      <c r="R161" s="118">
        <f t="shared" ref="R161:V161" si="55">R162+R164+R166+R175</f>
        <v>149.67277041791752</v>
      </c>
      <c r="S161" s="118">
        <f t="shared" si="55"/>
        <v>146.44240907724119</v>
      </c>
      <c r="T161" s="118">
        <f t="shared" si="55"/>
        <v>135.14554003803207</v>
      </c>
      <c r="U161" s="118">
        <f t="shared" si="55"/>
        <v>121.41265303979969</v>
      </c>
      <c r="V161" s="118">
        <f t="shared" si="55"/>
        <v>104.89483544707417</v>
      </c>
      <c r="W161" s="118">
        <f t="shared" ref="W161" si="56">W162+W164+W166+W175</f>
        <v>112.40708580354817</v>
      </c>
      <c r="DA161" s="129" t="s">
        <v>4576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174.02283896943089</v>
      </c>
      <c r="D162" s="123">
        <f t="shared" si="57"/>
        <v>0</v>
      </c>
      <c r="E162" s="123">
        <f t="shared" si="57"/>
        <v>171.7595470126208</v>
      </c>
      <c r="F162" s="123">
        <f t="shared" si="57"/>
        <v>168.00672283771888</v>
      </c>
      <c r="G162" s="123">
        <f t="shared" si="57"/>
        <v>177.91008990965977</v>
      </c>
      <c r="H162" s="123">
        <f t="shared" si="57"/>
        <v>172.96555295623565</v>
      </c>
      <c r="I162" s="123">
        <f t="shared" si="57"/>
        <v>162.17500330992846</v>
      </c>
      <c r="J162" s="123">
        <f t="shared" si="57"/>
        <v>154.04544807846582</v>
      </c>
      <c r="K162" s="123">
        <f t="shared" si="57"/>
        <v>165.21136091482936</v>
      </c>
      <c r="L162" s="123">
        <f t="shared" si="57"/>
        <v>193.27374530055715</v>
      </c>
      <c r="M162" s="123">
        <f t="shared" si="57"/>
        <v>162.50466234364791</v>
      </c>
      <c r="N162" s="123">
        <f t="shared" si="57"/>
        <v>180.34542964204437</v>
      </c>
      <c r="O162" s="123">
        <f t="shared" si="57"/>
        <v>165.4654090006369</v>
      </c>
      <c r="P162" s="123">
        <f t="shared" si="57"/>
        <v>137.60407824406758</v>
      </c>
      <c r="Q162" s="123">
        <f t="shared" si="57"/>
        <v>140.12069603604732</v>
      </c>
      <c r="R162" s="123">
        <f t="shared" si="57"/>
        <v>131.25109518085321</v>
      </c>
      <c r="S162" s="123">
        <f t="shared" si="57"/>
        <v>128.97200807000942</v>
      </c>
      <c r="T162" s="123">
        <f t="shared" si="57"/>
        <v>116.97481702865842</v>
      </c>
      <c r="U162" s="123">
        <f t="shared" si="57"/>
        <v>103.58429757545349</v>
      </c>
      <c r="V162" s="123">
        <f t="shared" si="57"/>
        <v>88.195858321108361</v>
      </c>
      <c r="W162" s="123">
        <f t="shared" si="57"/>
        <v>94.721576618768879</v>
      </c>
      <c r="DA162" s="130" t="s">
        <v>4577</v>
      </c>
    </row>
    <row r="163" spans="1:105" ht="12" customHeight="1" x14ac:dyDescent="0.25">
      <c r="A163" s="97" t="s">
        <v>53</v>
      </c>
      <c r="B163" s="33"/>
      <c r="C163" s="110">
        <v>174.02283896943089</v>
      </c>
      <c r="D163" s="110">
        <v>0</v>
      </c>
      <c r="E163" s="110">
        <v>171.7595470126208</v>
      </c>
      <c r="F163" s="110">
        <v>168.00672283771888</v>
      </c>
      <c r="G163" s="110">
        <v>177.91008990965977</v>
      </c>
      <c r="H163" s="110">
        <v>172.96555295623565</v>
      </c>
      <c r="I163" s="110">
        <v>162.17500330992846</v>
      </c>
      <c r="J163" s="110">
        <v>154.04544807846582</v>
      </c>
      <c r="K163" s="110">
        <v>165.21136091482936</v>
      </c>
      <c r="L163" s="110">
        <v>193.27374530055715</v>
      </c>
      <c r="M163" s="110">
        <v>162.50466234364791</v>
      </c>
      <c r="N163" s="110">
        <v>180.34542964204437</v>
      </c>
      <c r="O163" s="110">
        <v>165.4654090006369</v>
      </c>
      <c r="P163" s="110">
        <v>137.60407824406758</v>
      </c>
      <c r="Q163" s="110">
        <v>140.12069603604732</v>
      </c>
      <c r="R163" s="110">
        <v>131.25109518085321</v>
      </c>
      <c r="S163" s="110">
        <v>128.97200807000942</v>
      </c>
      <c r="T163" s="110">
        <v>116.97481702865842</v>
      </c>
      <c r="U163" s="110">
        <v>103.58429757545349</v>
      </c>
      <c r="V163" s="110">
        <v>88.195858321108361</v>
      </c>
      <c r="W163" s="110">
        <v>94.721576618768879</v>
      </c>
      <c r="DA163" s="60" t="s">
        <v>4578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2.0513009197659297E-2</v>
      </c>
      <c r="D164" s="123">
        <f t="shared" si="58"/>
        <v>0</v>
      </c>
      <c r="E164" s="123">
        <f t="shared" si="58"/>
        <v>1.9794617074729057E-2</v>
      </c>
      <c r="F164" s="123">
        <f t="shared" si="58"/>
        <v>2.7786292552987889E-2</v>
      </c>
      <c r="G164" s="123">
        <f t="shared" si="58"/>
        <v>5.2643974417755958E-2</v>
      </c>
      <c r="H164" s="123">
        <f t="shared" si="58"/>
        <v>6.5493594603894922E-2</v>
      </c>
      <c r="I164" s="123">
        <f t="shared" si="58"/>
        <v>5.5053972503296925E-2</v>
      </c>
      <c r="J164" s="123">
        <f t="shared" si="58"/>
        <v>1.3990552018431768E-2</v>
      </c>
      <c r="K164" s="123">
        <f t="shared" si="58"/>
        <v>3.7391627195483605E-2</v>
      </c>
      <c r="L164" s="123">
        <f t="shared" si="58"/>
        <v>9.7304126158412413E-2</v>
      </c>
      <c r="M164" s="123">
        <f t="shared" si="58"/>
        <v>6.5078191888497672E-2</v>
      </c>
      <c r="N164" s="123">
        <f t="shared" si="58"/>
        <v>0.1001620658776935</v>
      </c>
      <c r="O164" s="123">
        <f t="shared" si="58"/>
        <v>5.2455818321794238E-2</v>
      </c>
      <c r="P164" s="123">
        <f t="shared" si="58"/>
        <v>9.8426351621620889E-2</v>
      </c>
      <c r="Q164" s="123">
        <f t="shared" si="58"/>
        <v>4.7121843450545008E-2</v>
      </c>
      <c r="R164" s="123">
        <f t="shared" si="58"/>
        <v>3.0395617185476984E-2</v>
      </c>
      <c r="S164" s="123">
        <f t="shared" si="58"/>
        <v>7.1347046359435187E-2</v>
      </c>
      <c r="T164" s="123">
        <f t="shared" si="58"/>
        <v>3.6870332452967232E-2</v>
      </c>
      <c r="U164" s="123">
        <f t="shared" si="58"/>
        <v>5.871923248954071E-2</v>
      </c>
      <c r="V164" s="123">
        <f t="shared" si="58"/>
        <v>0.11373166265372389</v>
      </c>
      <c r="W164" s="123">
        <f t="shared" si="58"/>
        <v>2.4675823444860131E-2</v>
      </c>
      <c r="DA164" s="130" t="s">
        <v>4579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2.0513009197659297E-2</v>
      </c>
      <c r="D165" s="99">
        <f>RES_hhdet_in_fech!D165/RES_summary!D$21</f>
        <v>0</v>
      </c>
      <c r="E165" s="99">
        <f>RES_hhdet_in_fech!E165/RES_summary!E$21</f>
        <v>1.9794617074729057E-2</v>
      </c>
      <c r="F165" s="99">
        <f>RES_hhdet_in_fech!F165/RES_summary!F$21</f>
        <v>2.7786292552987889E-2</v>
      </c>
      <c r="G165" s="99">
        <f>RES_hhdet_in_fech!G165/RES_summary!G$21</f>
        <v>5.2643974417755958E-2</v>
      </c>
      <c r="H165" s="99">
        <f>RES_hhdet_in_fech!H165/RES_summary!H$21</f>
        <v>6.5493594603894922E-2</v>
      </c>
      <c r="I165" s="99">
        <f>RES_hhdet_in_fech!I165/RES_summary!I$21</f>
        <v>5.5053972503296925E-2</v>
      </c>
      <c r="J165" s="99">
        <f>RES_hhdet_in_fech!J165/RES_summary!J$21</f>
        <v>1.3990552018431768E-2</v>
      </c>
      <c r="K165" s="99">
        <f>RES_hhdet_in_fech!K165/RES_summary!K$21</f>
        <v>3.7391627195483605E-2</v>
      </c>
      <c r="L165" s="99">
        <f>RES_hhdet_in_fech!L165/RES_summary!L$21</f>
        <v>9.7304126158412413E-2</v>
      </c>
      <c r="M165" s="99">
        <f>RES_hhdet_in_fech!M165/RES_summary!M$21</f>
        <v>6.5078191888497672E-2</v>
      </c>
      <c r="N165" s="99">
        <f>RES_hhdet_in_fech!N165/RES_summary!N$21</f>
        <v>0.1001620658776935</v>
      </c>
      <c r="O165" s="99">
        <f>RES_hhdet_in_fech!O165/RES_summary!O$21</f>
        <v>5.2455818321794238E-2</v>
      </c>
      <c r="P165" s="99">
        <f>RES_hhdet_in_fech!P165/RES_summary!P$21</f>
        <v>9.8426351621620889E-2</v>
      </c>
      <c r="Q165" s="99">
        <f>RES_hhdet_in_fech!Q165/RES_summary!Q$21</f>
        <v>4.7121843450545008E-2</v>
      </c>
      <c r="R165" s="99">
        <f>RES_hhdet_in_fech!R165/RES_summary!R$21</f>
        <v>3.0395617185476984E-2</v>
      </c>
      <c r="S165" s="99">
        <f>RES_hhdet_in_fech!S165/RES_summary!S$21</f>
        <v>7.1347046359435187E-2</v>
      </c>
      <c r="T165" s="99">
        <f>RES_hhdet_in_fech!T165/RES_summary!T$21</f>
        <v>3.6870332452967232E-2</v>
      </c>
      <c r="U165" s="99">
        <f>RES_hhdet_in_fech!U165/RES_summary!U$21</f>
        <v>5.871923248954071E-2</v>
      </c>
      <c r="V165" s="99">
        <f>RES_hhdet_in_fech!V165/RES_summary!V$21</f>
        <v>0.11373166265372389</v>
      </c>
      <c r="W165" s="99">
        <f>RES_hhdet_in_fech!W165/RES_summary!W$21</f>
        <v>2.4675823444860131E-2</v>
      </c>
      <c r="DA165" s="63" t="s">
        <v>4580</v>
      </c>
    </row>
    <row r="166" spans="1:105" ht="12" customHeight="1" x14ac:dyDescent="0.25">
      <c r="A166" s="121" t="s">
        <v>55</v>
      </c>
      <c r="B166" s="122"/>
      <c r="C166" s="123">
        <v>12.963893265507952</v>
      </c>
      <c r="D166" s="123">
        <v>0</v>
      </c>
      <c r="E166" s="123">
        <v>12.911092884486134</v>
      </c>
      <c r="F166" s="123">
        <v>13.00243777948949</v>
      </c>
      <c r="G166" s="123">
        <v>13.635922139250843</v>
      </c>
      <c r="H166" s="123">
        <v>13.86684626192935</v>
      </c>
      <c r="I166" s="123">
        <v>12.93001432938836</v>
      </c>
      <c r="J166" s="123">
        <v>11.995055943544459</v>
      </c>
      <c r="K166" s="123">
        <v>12.822353028171868</v>
      </c>
      <c r="L166" s="123">
        <v>12.972405374735885</v>
      </c>
      <c r="M166" s="123">
        <v>13.373609642852289</v>
      </c>
      <c r="N166" s="123">
        <v>12.962313100898422</v>
      </c>
      <c r="O166" s="123">
        <v>13.585405318697903</v>
      </c>
      <c r="P166" s="123">
        <v>13.505461007334</v>
      </c>
      <c r="Q166" s="123">
        <v>14.230896232135425</v>
      </c>
      <c r="R166" s="123">
        <v>15.57167639687267</v>
      </c>
      <c r="S166" s="123">
        <v>14.377111744486353</v>
      </c>
      <c r="T166" s="123">
        <v>15.004209468553228</v>
      </c>
      <c r="U166" s="123">
        <v>14.65811757612771</v>
      </c>
      <c r="V166" s="123">
        <v>13.558430520070173</v>
      </c>
      <c r="W166" s="123">
        <v>14.600878195966184</v>
      </c>
      <c r="DA166" s="130" t="s">
        <v>4581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13.438776862537217</v>
      </c>
      <c r="F167" s="99">
        <v>10.579839685156154</v>
      </c>
      <c r="G167" s="99">
        <v>13.341475037405774</v>
      </c>
      <c r="H167" s="99">
        <v>12.181107369369089</v>
      </c>
      <c r="I167" s="99">
        <v>12.891402131981474</v>
      </c>
      <c r="J167" s="99">
        <v>11.540891272973424</v>
      </c>
      <c r="K167" s="99">
        <v>11.781709733081037</v>
      </c>
      <c r="L167" s="99">
        <v>11.580451353870613</v>
      </c>
      <c r="M167" s="99">
        <v>12.263471424155398</v>
      </c>
      <c r="N167" s="99">
        <v>10.755795489600928</v>
      </c>
      <c r="O167" s="99">
        <v>11.03514777078712</v>
      </c>
      <c r="P167" s="99">
        <v>15.66638824585365</v>
      </c>
      <c r="Q167" s="99">
        <v>10.88408431231389</v>
      </c>
      <c r="R167" s="99">
        <v>12.578075424968155</v>
      </c>
      <c r="S167" s="99">
        <v>12.94529198299826</v>
      </c>
      <c r="T167" s="99">
        <v>12.475469295466175</v>
      </c>
      <c r="U167" s="99">
        <v>12.363485290025404</v>
      </c>
      <c r="V167" s="99">
        <v>11.686728437493793</v>
      </c>
      <c r="W167" s="99">
        <v>13.281806642963184</v>
      </c>
      <c r="DA167" s="63" t="s">
        <v>4582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14.537660741319719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13.009254889066698</v>
      </c>
      <c r="DA168" s="63" t="s">
        <v>4583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9.6848216005925014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9.5234467666870781</v>
      </c>
      <c r="DA169" s="131" t="s">
        <v>4584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4.852839140727216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3.4858081223796176</v>
      </c>
      <c r="DA170" s="132" t="s">
        <v>4585</v>
      </c>
    </row>
    <row r="171" spans="1:105" ht="12" customHeight="1" x14ac:dyDescent="0.25">
      <c r="A171" s="106" t="s">
        <v>122</v>
      </c>
      <c r="B171" s="101"/>
      <c r="C171" s="102">
        <v>13.096953248134644</v>
      </c>
      <c r="D171" s="102">
        <v>0</v>
      </c>
      <c r="E171" s="102">
        <v>13.048198657169747</v>
      </c>
      <c r="F171" s="102">
        <v>13.141755044585469</v>
      </c>
      <c r="G171" s="102">
        <v>13.845184104260554</v>
      </c>
      <c r="H171" s="102">
        <v>14.066436879516441</v>
      </c>
      <c r="I171" s="102">
        <v>13.727368000600148</v>
      </c>
      <c r="J171" s="102">
        <v>12.326458978513823</v>
      </c>
      <c r="K171" s="102">
        <v>12.966085620802826</v>
      </c>
      <c r="L171" s="102">
        <v>13.230216380285871</v>
      </c>
      <c r="M171" s="102">
        <v>13.593437974570515</v>
      </c>
      <c r="N171" s="102">
        <v>13.208476769210048</v>
      </c>
      <c r="O171" s="102">
        <v>13.824368587815458</v>
      </c>
      <c r="P171" s="102">
        <v>13.753448173662218</v>
      </c>
      <c r="Q171" s="102">
        <v>14.487414078615025</v>
      </c>
      <c r="R171" s="102">
        <v>15.741312163976037</v>
      </c>
      <c r="S171" s="102">
        <v>14.514191848105305</v>
      </c>
      <c r="T171" s="102">
        <v>15.137648831880735</v>
      </c>
      <c r="U171" s="102">
        <v>14.788184709480056</v>
      </c>
      <c r="V171" s="102">
        <v>13.684767046949405</v>
      </c>
      <c r="W171" s="102">
        <v>14.721422017113795</v>
      </c>
      <c r="DA171" s="131" t="s">
        <v>4586</v>
      </c>
    </row>
    <row r="172" spans="1:105" ht="12" customHeight="1" x14ac:dyDescent="0.25">
      <c r="A172" s="107" t="s">
        <v>121</v>
      </c>
      <c r="B172" s="104"/>
      <c r="C172" s="105">
        <v>11.658315781106664</v>
      </c>
      <c r="D172" s="105">
        <v>0</v>
      </c>
      <c r="E172" s="105">
        <v>11.429114623192655</v>
      </c>
      <c r="F172" s="105">
        <v>11.537564407354845</v>
      </c>
      <c r="G172" s="105">
        <v>11.879249895688908</v>
      </c>
      <c r="H172" s="105">
        <v>12.189700681655363</v>
      </c>
      <c r="I172" s="105">
        <v>11.872297586381878</v>
      </c>
      <c r="J172" s="105">
        <v>10.647987802972413</v>
      </c>
      <c r="K172" s="105">
        <v>11.232139493468248</v>
      </c>
      <c r="L172" s="105">
        <v>11.403383733047058</v>
      </c>
      <c r="M172" s="105">
        <v>11.699760111255991</v>
      </c>
      <c r="N172" s="105">
        <v>11.402854220586136</v>
      </c>
      <c r="O172" s="105">
        <v>12.15180242032967</v>
      </c>
      <c r="P172" s="105">
        <v>12.199670952796458</v>
      </c>
      <c r="Q172" s="105">
        <v>13.066326931309181</v>
      </c>
      <c r="R172" s="105">
        <v>14.399731299787133</v>
      </c>
      <c r="S172" s="105">
        <v>13.269894315205848</v>
      </c>
      <c r="T172" s="105">
        <v>14.000584148689892</v>
      </c>
      <c r="U172" s="105">
        <v>13.746862570524325</v>
      </c>
      <c r="V172" s="105">
        <v>12.755978668415365</v>
      </c>
      <c r="W172" s="105">
        <v>13.856225475060628</v>
      </c>
      <c r="DA172" s="132" t="s">
        <v>4587</v>
      </c>
    </row>
    <row r="173" spans="1:105" ht="12" customHeight="1" x14ac:dyDescent="0.25">
      <c r="A173" s="108" t="s">
        <v>53</v>
      </c>
      <c r="B173" s="98"/>
      <c r="C173" s="99">
        <v>9.1543369696853034</v>
      </c>
      <c r="D173" s="99">
        <v>0</v>
      </c>
      <c r="E173" s="99">
        <v>8.5664518181328138</v>
      </c>
      <c r="F173" s="99">
        <v>8.6783260779033125</v>
      </c>
      <c r="G173" s="99">
        <v>8.3441118712174482</v>
      </c>
      <c r="H173" s="99">
        <v>8.7834105556436022</v>
      </c>
      <c r="I173" s="99">
        <v>8.4631813623219205</v>
      </c>
      <c r="J173" s="99">
        <v>7.5275724847849563</v>
      </c>
      <c r="K173" s="99">
        <v>7.9738740495603952</v>
      </c>
      <c r="L173" s="99">
        <v>7.9235086083026243</v>
      </c>
      <c r="M173" s="99">
        <v>8.000533320720562</v>
      </c>
      <c r="N173" s="99">
        <v>7.7244092460610538</v>
      </c>
      <c r="O173" s="99">
        <v>8.5127678190912732</v>
      </c>
      <c r="P173" s="99">
        <v>8.4997218440820124</v>
      </c>
      <c r="Q173" s="99">
        <v>9.3484585732128345</v>
      </c>
      <c r="R173" s="99">
        <v>10.650756062246383</v>
      </c>
      <c r="S173" s="99">
        <v>9.5550032737074311</v>
      </c>
      <c r="T173" s="99">
        <v>10.372431413589318</v>
      </c>
      <c r="U173" s="99">
        <v>10.200613194669513</v>
      </c>
      <c r="V173" s="99">
        <v>9.3923388184263157</v>
      </c>
      <c r="W173" s="99">
        <v>10.558037842268719</v>
      </c>
      <c r="DA173" s="63" t="s">
        <v>4588</v>
      </c>
    </row>
    <row r="174" spans="1:105" ht="12" customHeight="1" x14ac:dyDescent="0.25">
      <c r="A174" s="115" t="s">
        <v>52</v>
      </c>
      <c r="B174" s="33"/>
      <c r="C174" s="110">
        <v>2.5039788114213586</v>
      </c>
      <c r="D174" s="110">
        <v>0</v>
      </c>
      <c r="E174" s="110">
        <v>2.8626628050598413</v>
      </c>
      <c r="F174" s="110">
        <v>2.8592383294515336</v>
      </c>
      <c r="G174" s="110">
        <v>3.5351380244714581</v>
      </c>
      <c r="H174" s="110">
        <v>3.4062901260117604</v>
      </c>
      <c r="I174" s="110">
        <v>3.4091162240599546</v>
      </c>
      <c r="J174" s="110">
        <v>3.1204153181874528</v>
      </c>
      <c r="K174" s="110">
        <v>3.2582654439078538</v>
      </c>
      <c r="L174" s="110">
        <v>3.4798751247444324</v>
      </c>
      <c r="M174" s="110">
        <v>3.6992267905354286</v>
      </c>
      <c r="N174" s="110">
        <v>3.678444974525084</v>
      </c>
      <c r="O174" s="110">
        <v>3.6390346012383938</v>
      </c>
      <c r="P174" s="110">
        <v>3.6999491087144456</v>
      </c>
      <c r="Q174" s="110">
        <v>3.7178683580963456</v>
      </c>
      <c r="R174" s="110">
        <v>3.7489752375407455</v>
      </c>
      <c r="S174" s="110">
        <v>3.7148910414984151</v>
      </c>
      <c r="T174" s="110">
        <v>3.6281527351005725</v>
      </c>
      <c r="U174" s="110">
        <v>3.5462493758548108</v>
      </c>
      <c r="V174" s="110">
        <v>3.3636398499890503</v>
      </c>
      <c r="W174" s="110">
        <v>3.2981876327919104</v>
      </c>
      <c r="DA174" s="60" t="s">
        <v>4589</v>
      </c>
    </row>
    <row r="175" spans="1:105" ht="12" customHeight="1" x14ac:dyDescent="0.25">
      <c r="A175" s="121" t="s">
        <v>54</v>
      </c>
      <c r="B175" s="122"/>
      <c r="C175" s="123">
        <v>1.7490631753820416</v>
      </c>
      <c r="D175" s="123">
        <v>0</v>
      </c>
      <c r="E175" s="123">
        <v>1.8396690841090546</v>
      </c>
      <c r="F175" s="123">
        <v>1.9202254881000582</v>
      </c>
      <c r="G175" s="123">
        <v>2.0435064767829823</v>
      </c>
      <c r="H175" s="123">
        <v>2.1021353046849618</v>
      </c>
      <c r="I175" s="123">
        <v>2.0651348980909945</v>
      </c>
      <c r="J175" s="123">
        <v>1.914500638247095</v>
      </c>
      <c r="K175" s="123">
        <v>2.1177328825521933</v>
      </c>
      <c r="L175" s="123">
        <v>2.343163584606911</v>
      </c>
      <c r="M175" s="123">
        <v>2.3539189991452036</v>
      </c>
      <c r="N175" s="123">
        <v>2.3835753405182203</v>
      </c>
      <c r="O175" s="123">
        <v>2.5671435683473791</v>
      </c>
      <c r="P175" s="123">
        <v>2.5975329403457521</v>
      </c>
      <c r="Q175" s="123">
        <v>2.7908964021066733</v>
      </c>
      <c r="R175" s="123">
        <v>2.8196032230061481</v>
      </c>
      <c r="S175" s="123">
        <v>3.0219422163859844</v>
      </c>
      <c r="T175" s="123">
        <v>3.1296432083674581</v>
      </c>
      <c r="U175" s="123">
        <v>3.1115186557289545</v>
      </c>
      <c r="V175" s="123">
        <v>3.0268149432419218</v>
      </c>
      <c r="W175" s="123">
        <v>3.0599551653682324</v>
      </c>
      <c r="DA175" s="130" t="s">
        <v>4590</v>
      </c>
    </row>
    <row r="176" spans="1:105" ht="12" customHeight="1" x14ac:dyDescent="0.25">
      <c r="A176" s="97" t="s">
        <v>50</v>
      </c>
      <c r="B176" s="98"/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DA176" s="63" t="s">
        <v>4591</v>
      </c>
    </row>
    <row r="177" spans="1:105" ht="12" customHeight="1" x14ac:dyDescent="0.25">
      <c r="A177" s="109" t="s">
        <v>120</v>
      </c>
      <c r="B177" s="33"/>
      <c r="C177" s="110">
        <v>1.7490631753820416</v>
      </c>
      <c r="D177" s="110">
        <v>0</v>
      </c>
      <c r="E177" s="110">
        <v>1.8396690841090546</v>
      </c>
      <c r="F177" s="110">
        <v>1.9202254881000582</v>
      </c>
      <c r="G177" s="110">
        <v>2.0435064767829823</v>
      </c>
      <c r="H177" s="110">
        <v>2.1021353046849618</v>
      </c>
      <c r="I177" s="110">
        <v>2.0651348980909945</v>
      </c>
      <c r="J177" s="110">
        <v>1.914500638247095</v>
      </c>
      <c r="K177" s="110">
        <v>2.1177328825521933</v>
      </c>
      <c r="L177" s="110">
        <v>2.343163584606911</v>
      </c>
      <c r="M177" s="110">
        <v>2.3539189991452036</v>
      </c>
      <c r="N177" s="110">
        <v>2.3835753405182203</v>
      </c>
      <c r="O177" s="110">
        <v>2.5671435683473791</v>
      </c>
      <c r="P177" s="110">
        <v>2.5975329403457521</v>
      </c>
      <c r="Q177" s="110">
        <v>2.7908964021066733</v>
      </c>
      <c r="R177" s="110">
        <v>2.8196032230061481</v>
      </c>
      <c r="S177" s="110">
        <v>3.0219422163859844</v>
      </c>
      <c r="T177" s="110">
        <v>3.1296432083674581</v>
      </c>
      <c r="U177" s="110">
        <v>3.1115186557289545</v>
      </c>
      <c r="V177" s="110">
        <v>3.0268149432419218</v>
      </c>
      <c r="W177" s="110">
        <v>3.0599551653682324</v>
      </c>
      <c r="DA177" s="60" t="s">
        <v>4592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4594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4595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4596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4597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4598</v>
      </c>
    </row>
    <row r="8" spans="1:105" ht="12" customHeight="1" x14ac:dyDescent="0.25">
      <c r="A8" s="97" t="s">
        <v>53</v>
      </c>
      <c r="B8" s="98"/>
      <c r="C8" s="99">
        <f>RES_hhdet_in_tesh!C8/RES_summary!C$21</f>
        <v>0</v>
      </c>
      <c r="D8" s="99">
        <f>RES_hhdet_in_tesh!D8/RES_summary!D$21</f>
        <v>0</v>
      </c>
      <c r="E8" s="99">
        <f>RES_hhdet_in_tesh!E8/RES_summary!E$21</f>
        <v>0</v>
      </c>
      <c r="F8" s="99">
        <f>RES_hhdet_in_tesh!F8/RES_summary!F$21</f>
        <v>0</v>
      </c>
      <c r="G8" s="99">
        <f>RES_hhdet_in_tesh!G8/RES_summary!G$21</f>
        <v>0</v>
      </c>
      <c r="H8" s="99">
        <f>RES_hhdet_in_tesh!H8/RES_summary!H$21</f>
        <v>0</v>
      </c>
      <c r="I8" s="99">
        <f>RES_hhdet_in_tesh!I8/RES_summary!I$21</f>
        <v>0</v>
      </c>
      <c r="J8" s="99">
        <f>RES_hhdet_in_tesh!J8/RES_summary!J$21</f>
        <v>0</v>
      </c>
      <c r="K8" s="99">
        <f>RES_hhdet_in_tesh!K8/RES_summary!K$21</f>
        <v>0</v>
      </c>
      <c r="L8" s="99">
        <f>RES_hhdet_in_tesh!L8/RES_summary!L$21</f>
        <v>0</v>
      </c>
      <c r="M8" s="99">
        <f>RES_hhdet_in_tesh!M8/RES_summary!M$21</f>
        <v>0</v>
      </c>
      <c r="N8" s="99">
        <f>RES_hhdet_in_tesh!N8/RES_summary!N$21</f>
        <v>0</v>
      </c>
      <c r="O8" s="99">
        <f>RES_hhdet_in_tesh!O8/RES_summary!O$21</f>
        <v>0</v>
      </c>
      <c r="P8" s="99">
        <f>RES_hhdet_in_tesh!P8/RES_summary!P$21</f>
        <v>0</v>
      </c>
      <c r="Q8" s="99">
        <f>RES_hhdet_in_tesh!Q8/RES_summary!Q$21</f>
        <v>0</v>
      </c>
      <c r="R8" s="99">
        <f>RES_hhdet_in_tesh!R8/RES_summary!R$21</f>
        <v>0</v>
      </c>
      <c r="S8" s="99">
        <f>RES_hhdet_in_tesh!S8/RES_summary!S$21</f>
        <v>0</v>
      </c>
      <c r="T8" s="99">
        <f>RES_hhdet_in_tesh!T8/RES_summary!T$21</f>
        <v>0</v>
      </c>
      <c r="U8" s="99">
        <f>RES_hhdet_in_tesh!U8/RES_summary!U$21</f>
        <v>0</v>
      </c>
      <c r="V8" s="99">
        <f>RES_hhdet_in_tesh!V8/RES_summary!V$21</f>
        <v>0</v>
      </c>
      <c r="W8" s="99">
        <f>RES_hhdet_in_tesh!W8/RES_summary!W$21</f>
        <v>0</v>
      </c>
      <c r="DA8" s="63" t="s">
        <v>4599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4600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4601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4602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4603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4604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4605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4606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4607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4608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4609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4610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4611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4612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4613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133.36607512783209</v>
      </c>
      <c r="E24" s="118">
        <f t="shared" si="7"/>
        <v>154.98985967848841</v>
      </c>
      <c r="F24" s="118">
        <f t="shared" si="7"/>
        <v>119.24043476784578</v>
      </c>
      <c r="G24" s="118">
        <f t="shared" si="7"/>
        <v>153.68663597624519</v>
      </c>
      <c r="H24" s="118">
        <f t="shared" si="7"/>
        <v>137.44237625207631</v>
      </c>
      <c r="I24" s="118">
        <f t="shared" si="7"/>
        <v>141.67994709625623</v>
      </c>
      <c r="J24" s="118">
        <f t="shared" si="7"/>
        <v>130.99285635472415</v>
      </c>
      <c r="K24" s="118">
        <f t="shared" si="7"/>
        <v>130.03521115999121</v>
      </c>
      <c r="L24" s="118">
        <f t="shared" si="7"/>
        <v>0</v>
      </c>
      <c r="M24" s="118">
        <f t="shared" si="7"/>
        <v>0</v>
      </c>
      <c r="N24" s="118">
        <f t="shared" si="7"/>
        <v>133.60805857410148</v>
      </c>
      <c r="O24" s="118">
        <f t="shared" si="7"/>
        <v>122.47821327281106</v>
      </c>
      <c r="P24" s="118">
        <f t="shared" si="7"/>
        <v>156.87821295619636</v>
      </c>
      <c r="Q24" s="118">
        <f t="shared" si="7"/>
        <v>0</v>
      </c>
      <c r="R24" s="118">
        <f t="shared" ref="R24:V24" si="8">R25+R28+R30+R39</f>
        <v>118.93817768589952</v>
      </c>
      <c r="S24" s="118">
        <f t="shared" si="8"/>
        <v>118.67116906474428</v>
      </c>
      <c r="T24" s="118">
        <f t="shared" si="8"/>
        <v>112.93873278284164</v>
      </c>
      <c r="U24" s="118">
        <f t="shared" si="8"/>
        <v>109.68249757907158</v>
      </c>
      <c r="V24" s="118">
        <f t="shared" si="8"/>
        <v>103.65994806028166</v>
      </c>
      <c r="W24" s="118">
        <f t="shared" ref="W24" si="9">W25+W28+W30+W39</f>
        <v>96.660897433598564</v>
      </c>
      <c r="DA24" s="129" t="s">
        <v>4614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123.705179699346</v>
      </c>
      <c r="E25" s="123">
        <f t="shared" si="10"/>
        <v>145.20032807166518</v>
      </c>
      <c r="F25" s="123">
        <f t="shared" si="10"/>
        <v>109.3110817714702</v>
      </c>
      <c r="G25" s="123">
        <f t="shared" si="10"/>
        <v>143.13706143323037</v>
      </c>
      <c r="H25" s="123">
        <f t="shared" si="10"/>
        <v>126.63700463178513</v>
      </c>
      <c r="I25" s="123">
        <f t="shared" si="10"/>
        <v>131.16283781538124</v>
      </c>
      <c r="J25" s="123">
        <f t="shared" si="10"/>
        <v>121.46782980953458</v>
      </c>
      <c r="K25" s="123">
        <f t="shared" si="10"/>
        <v>119.89335132343798</v>
      </c>
      <c r="L25" s="123">
        <f t="shared" si="10"/>
        <v>0</v>
      </c>
      <c r="M25" s="123">
        <f t="shared" si="10"/>
        <v>0</v>
      </c>
      <c r="N25" s="123">
        <f t="shared" si="10"/>
        <v>122.71644216345871</v>
      </c>
      <c r="O25" s="123">
        <f t="shared" si="10"/>
        <v>110.87394368987302</v>
      </c>
      <c r="P25" s="123">
        <f t="shared" si="10"/>
        <v>144.99121422372244</v>
      </c>
      <c r="Q25" s="123">
        <f t="shared" si="10"/>
        <v>0</v>
      </c>
      <c r="R25" s="123">
        <f t="shared" ref="R25:V25" si="11">SUM(R26:R27)</f>
        <v>105.01079648213918</v>
      </c>
      <c r="S25" s="123">
        <f t="shared" si="11"/>
        <v>105.15501794149861</v>
      </c>
      <c r="T25" s="123">
        <f t="shared" si="11"/>
        <v>98.689249828507357</v>
      </c>
      <c r="U25" s="123">
        <f t="shared" si="11"/>
        <v>95.488977484484408</v>
      </c>
      <c r="V25" s="123">
        <f t="shared" si="11"/>
        <v>90.155603156672839</v>
      </c>
      <c r="W25" s="123">
        <f t="shared" ref="W25" si="12">SUM(W26:W27)</f>
        <v>82.268194109355477</v>
      </c>
      <c r="DA25" s="130" t="s">
        <v>4615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120.93244953913788</v>
      </c>
      <c r="E26" s="99">
        <v>142.02049644114871</v>
      </c>
      <c r="F26" s="99">
        <v>106.99100432416766</v>
      </c>
      <c r="G26" s="99">
        <v>140.12540530026169</v>
      </c>
      <c r="H26" s="99">
        <v>124.04640292823703</v>
      </c>
      <c r="I26" s="99">
        <v>128.53759522248274</v>
      </c>
      <c r="J26" s="99">
        <v>119.0725026483194</v>
      </c>
      <c r="K26" s="99">
        <v>117.57412010183283</v>
      </c>
      <c r="L26" s="99">
        <v>0</v>
      </c>
      <c r="M26" s="99">
        <v>0</v>
      </c>
      <c r="N26" s="99">
        <v>120.43576847169189</v>
      </c>
      <c r="O26" s="99">
        <v>108.86454837950376</v>
      </c>
      <c r="P26" s="99">
        <v>142.40341028235309</v>
      </c>
      <c r="Q26" s="99">
        <v>0</v>
      </c>
      <c r="R26" s="99">
        <v>103.15283536970809</v>
      </c>
      <c r="S26" s="99">
        <v>103.30715449892284</v>
      </c>
      <c r="T26" s="99">
        <v>96.965412218203596</v>
      </c>
      <c r="U26" s="99">
        <v>93.826894885112594</v>
      </c>
      <c r="V26" s="99">
        <v>88.608579440088135</v>
      </c>
      <c r="W26" s="99">
        <v>80.851814174403344</v>
      </c>
      <c r="DA26" s="63" t="s">
        <v>4616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2.7727301602081336</v>
      </c>
      <c r="E27" s="99">
        <v>3.1798316305164658</v>
      </c>
      <c r="F27" s="99">
        <v>2.3200774473025314</v>
      </c>
      <c r="G27" s="99">
        <v>3.0116561329686946</v>
      </c>
      <c r="H27" s="99">
        <v>2.5906017035481055</v>
      </c>
      <c r="I27" s="99">
        <v>2.625242592898509</v>
      </c>
      <c r="J27" s="99">
        <v>2.3953271612151803</v>
      </c>
      <c r="K27" s="99">
        <v>2.3192312216051563</v>
      </c>
      <c r="L27" s="99">
        <v>0</v>
      </c>
      <c r="M27" s="99">
        <v>0</v>
      </c>
      <c r="N27" s="99">
        <v>2.2806736917668267</v>
      </c>
      <c r="O27" s="99">
        <v>2.0093953103692641</v>
      </c>
      <c r="P27" s="99">
        <v>2.5878039413693581</v>
      </c>
      <c r="Q27" s="99">
        <v>0</v>
      </c>
      <c r="R27" s="99">
        <v>1.8579611124311002</v>
      </c>
      <c r="S27" s="99">
        <v>1.8478634425757676</v>
      </c>
      <c r="T27" s="99">
        <v>1.7238376103037611</v>
      </c>
      <c r="U27" s="99">
        <v>1.6620825993718149</v>
      </c>
      <c r="V27" s="99">
        <v>1.5470237165847032</v>
      </c>
      <c r="W27" s="99">
        <v>1.4163799349521342</v>
      </c>
      <c r="DA27" s="63" t="s">
        <v>4617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4.1736527352319655E-2</v>
      </c>
      <c r="H28" s="123">
        <f t="shared" si="13"/>
        <v>7.6069996983601396E-2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0.11546921408948221</v>
      </c>
      <c r="O28" s="123">
        <f t="shared" si="13"/>
        <v>5.6413523061085866E-2</v>
      </c>
      <c r="P28" s="123">
        <f t="shared" si="13"/>
        <v>7.2803681532376707E-2</v>
      </c>
      <c r="Q28" s="123">
        <f t="shared" si="13"/>
        <v>0</v>
      </c>
      <c r="R28" s="123">
        <f t="shared" si="13"/>
        <v>0</v>
      </c>
      <c r="S28" s="123">
        <f t="shared" si="13"/>
        <v>9.4539348614326085E-2</v>
      </c>
      <c r="T28" s="123">
        <f t="shared" si="13"/>
        <v>3.4378103928676906E-2</v>
      </c>
      <c r="U28" s="123">
        <f t="shared" si="13"/>
        <v>4.2432135472052199E-2</v>
      </c>
      <c r="V28" s="123">
        <f t="shared" si="13"/>
        <v>0.10199909378331996</v>
      </c>
      <c r="W28" s="123">
        <f t="shared" si="13"/>
        <v>0</v>
      </c>
      <c r="DA28" s="130" t="s">
        <v>4618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</v>
      </c>
      <c r="D29" s="99">
        <f>RES_hhdet_in_tesh!D29/RES_summary!D$21</f>
        <v>0</v>
      </c>
      <c r="E29" s="99">
        <f>RES_hhdet_in_tesh!E29/RES_summary!E$21</f>
        <v>0</v>
      </c>
      <c r="F29" s="99">
        <f>RES_hhdet_in_tesh!F29/RES_summary!F$21</f>
        <v>0</v>
      </c>
      <c r="G29" s="99">
        <f>RES_hhdet_in_tesh!G29/RES_summary!G$21</f>
        <v>4.1736527352319655E-2</v>
      </c>
      <c r="H29" s="99">
        <f>RES_hhdet_in_tesh!H29/RES_summary!H$21</f>
        <v>7.6069996983601396E-2</v>
      </c>
      <c r="I29" s="99">
        <f>RES_hhdet_in_tesh!I29/RES_summary!I$21</f>
        <v>0</v>
      </c>
      <c r="J29" s="99">
        <f>RES_hhdet_in_tesh!J29/RES_summary!J$21</f>
        <v>0</v>
      </c>
      <c r="K29" s="99">
        <f>RES_hhdet_in_tesh!K29/RES_summary!K$21</f>
        <v>0</v>
      </c>
      <c r="L29" s="99">
        <f>RES_hhdet_in_tesh!L29/RES_summary!L$21</f>
        <v>0</v>
      </c>
      <c r="M29" s="99">
        <f>RES_hhdet_in_tesh!M29/RES_summary!M$21</f>
        <v>0</v>
      </c>
      <c r="N29" s="99">
        <f>RES_hhdet_in_tesh!N29/RES_summary!N$21</f>
        <v>0.11546921408948221</v>
      </c>
      <c r="O29" s="99">
        <f>RES_hhdet_in_tesh!O29/RES_summary!O$21</f>
        <v>5.6413523061085866E-2</v>
      </c>
      <c r="P29" s="99">
        <f>RES_hhdet_in_tesh!P29/RES_summary!P$21</f>
        <v>7.2803681532376707E-2</v>
      </c>
      <c r="Q29" s="99">
        <f>RES_hhdet_in_tesh!Q29/RES_summary!Q$21</f>
        <v>0</v>
      </c>
      <c r="R29" s="99">
        <f>RES_hhdet_in_tesh!R29/RES_summary!R$21</f>
        <v>0</v>
      </c>
      <c r="S29" s="99">
        <f>RES_hhdet_in_tesh!S29/RES_summary!S$21</f>
        <v>9.4539348614326085E-2</v>
      </c>
      <c r="T29" s="99">
        <f>RES_hhdet_in_tesh!T29/RES_summary!T$21</f>
        <v>3.4378103928676906E-2</v>
      </c>
      <c r="U29" s="99">
        <f>RES_hhdet_in_tesh!U29/RES_summary!U$21</f>
        <v>4.2432135472052199E-2</v>
      </c>
      <c r="V29" s="99">
        <f>RES_hhdet_in_tesh!V29/RES_summary!V$21</f>
        <v>0.10199909378331996</v>
      </c>
      <c r="W29" s="99">
        <f>RES_hhdet_in_tesh!W29/RES_summary!W$21</f>
        <v>0</v>
      </c>
      <c r="DA29" s="63" t="s">
        <v>4619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8.2694227314634663</v>
      </c>
      <c r="E30" s="123">
        <v>8.3449247297916429</v>
      </c>
      <c r="F30" s="123">
        <v>8.4188071794257198</v>
      </c>
      <c r="G30" s="123">
        <v>8.8973660133033441</v>
      </c>
      <c r="H30" s="123">
        <v>9.069507021914152</v>
      </c>
      <c r="I30" s="123">
        <v>8.8833622938765888</v>
      </c>
      <c r="J30" s="123">
        <v>8.0073399407180759</v>
      </c>
      <c r="K30" s="123">
        <v>8.4593661458795442</v>
      </c>
      <c r="L30" s="123">
        <v>0</v>
      </c>
      <c r="M30" s="123">
        <v>0</v>
      </c>
      <c r="N30" s="123">
        <v>8.8638046107339221</v>
      </c>
      <c r="O30" s="123">
        <v>9.4764404543549148</v>
      </c>
      <c r="P30" s="123">
        <v>9.7026727104651886</v>
      </c>
      <c r="Q30" s="123">
        <v>0</v>
      </c>
      <c r="R30" s="123">
        <v>11.583871020878986</v>
      </c>
      <c r="S30" s="123">
        <v>10.870249199120762</v>
      </c>
      <c r="T30" s="123">
        <v>11.528631278751932</v>
      </c>
      <c r="U30" s="123">
        <v>11.438226554656989</v>
      </c>
      <c r="V30" s="123">
        <v>10.729370094797455</v>
      </c>
      <c r="W30" s="123">
        <v>11.664782073886569</v>
      </c>
      <c r="DA30" s="130" t="s">
        <v>4620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8.2044259163080699</v>
      </c>
      <c r="E31" s="99">
        <v>9.5683888059311712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12.70419267156047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4621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4622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4623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4624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8.2698159152763946</v>
      </c>
      <c r="E35" s="102">
        <v>8.3341866853159772</v>
      </c>
      <c r="F35" s="102">
        <v>8.4188158058616001</v>
      </c>
      <c r="G35" s="102">
        <v>8.8973693910668548</v>
      </c>
      <c r="H35" s="102">
        <v>9.0695075842262476</v>
      </c>
      <c r="I35" s="102">
        <v>8.8820446107016604</v>
      </c>
      <c r="J35" s="102">
        <v>8.0066826526122146</v>
      </c>
      <c r="K35" s="102">
        <v>8.4593661458795442</v>
      </c>
      <c r="L35" s="102">
        <v>0</v>
      </c>
      <c r="M35" s="102">
        <v>0</v>
      </c>
      <c r="N35" s="102">
        <v>8.8640617942301159</v>
      </c>
      <c r="O35" s="102">
        <v>9.4767261862302234</v>
      </c>
      <c r="P35" s="102">
        <v>9.6861031361390424</v>
      </c>
      <c r="Q35" s="102">
        <v>0</v>
      </c>
      <c r="R35" s="102">
        <v>11.583538294380745</v>
      </c>
      <c r="S35" s="102">
        <v>10.870163444092819</v>
      </c>
      <c r="T35" s="102">
        <v>11.528745083051396</v>
      </c>
      <c r="U35" s="102">
        <v>11.438473231762275</v>
      </c>
      <c r="V35" s="102">
        <v>10.729610828655787</v>
      </c>
      <c r="W35" s="102">
        <v>11.664870850856778</v>
      </c>
      <c r="DA35" s="131" t="s">
        <v>4625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8.2699878603566912</v>
      </c>
      <c r="E36" s="105">
        <v>8.3342539847245849</v>
      </c>
      <c r="F36" s="105">
        <v>8.4187110562830458</v>
      </c>
      <c r="G36" s="105">
        <v>8.8973379778662061</v>
      </c>
      <c r="H36" s="105">
        <v>9.0695017361804524</v>
      </c>
      <c r="I36" s="105">
        <v>8.8850643013108748</v>
      </c>
      <c r="J36" s="105">
        <v>8.0099690931415211</v>
      </c>
      <c r="K36" s="105">
        <v>0</v>
      </c>
      <c r="L36" s="105">
        <v>0</v>
      </c>
      <c r="M36" s="105">
        <v>0</v>
      </c>
      <c r="N36" s="105">
        <v>8.8622100730575255</v>
      </c>
      <c r="O36" s="105">
        <v>9.4746117703529471</v>
      </c>
      <c r="P36" s="105">
        <v>9.6860248455563696</v>
      </c>
      <c r="Q36" s="105">
        <v>0</v>
      </c>
      <c r="R36" s="105">
        <v>11.586532832864901</v>
      </c>
      <c r="S36" s="105">
        <v>10.870952390349904</v>
      </c>
      <c r="T36" s="105">
        <v>11.527736018262827</v>
      </c>
      <c r="U36" s="105">
        <v>11.436294250665595</v>
      </c>
      <c r="V36" s="105">
        <v>10.72775061247777</v>
      </c>
      <c r="W36" s="105">
        <v>11.664101450448292</v>
      </c>
      <c r="DA36" s="132" t="s">
        <v>4626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5.6648132909874356</v>
      </c>
      <c r="E37" s="99">
        <v>5.4715911796647445</v>
      </c>
      <c r="F37" s="99">
        <v>5.5594727268315109</v>
      </c>
      <c r="G37" s="99">
        <v>5.3621999533947493</v>
      </c>
      <c r="H37" s="99">
        <v>5.663211610168692</v>
      </c>
      <c r="I37" s="99">
        <v>5.4759480772509175</v>
      </c>
      <c r="J37" s="99">
        <v>4.8895537749540692</v>
      </c>
      <c r="K37" s="99">
        <v>0</v>
      </c>
      <c r="L37" s="99">
        <v>0</v>
      </c>
      <c r="M37" s="99">
        <v>0</v>
      </c>
      <c r="N37" s="99">
        <v>5.1837650985324428</v>
      </c>
      <c r="O37" s="99">
        <v>5.8355771691145506</v>
      </c>
      <c r="P37" s="99">
        <v>5.9860757368419266</v>
      </c>
      <c r="Q37" s="99">
        <v>0</v>
      </c>
      <c r="R37" s="99">
        <v>7.8375575953241512</v>
      </c>
      <c r="S37" s="99">
        <v>7.1560613488514884</v>
      </c>
      <c r="T37" s="99">
        <v>7.8995832831622534</v>
      </c>
      <c r="U37" s="99">
        <v>7.8900448748107834</v>
      </c>
      <c r="V37" s="99">
        <v>7.3641107624887203</v>
      </c>
      <c r="W37" s="99">
        <v>8.3659138176563825</v>
      </c>
      <c r="DA37" s="63" t="s">
        <v>4627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2.6051745693692534</v>
      </c>
      <c r="E38" s="99">
        <v>2.8626628050598413</v>
      </c>
      <c r="F38" s="99">
        <v>2.8592383294515336</v>
      </c>
      <c r="G38" s="99">
        <v>3.5351380244714585</v>
      </c>
      <c r="H38" s="99">
        <v>3.4062901260117608</v>
      </c>
      <c r="I38" s="99">
        <v>3.409116224059956</v>
      </c>
      <c r="J38" s="99">
        <v>3.1204153181874537</v>
      </c>
      <c r="K38" s="99">
        <v>0</v>
      </c>
      <c r="L38" s="99">
        <v>0</v>
      </c>
      <c r="M38" s="99">
        <v>0</v>
      </c>
      <c r="N38" s="99">
        <v>3.6784449745250822</v>
      </c>
      <c r="O38" s="99">
        <v>3.6390346012383956</v>
      </c>
      <c r="P38" s="99">
        <v>3.6999491087144434</v>
      </c>
      <c r="Q38" s="99">
        <v>0</v>
      </c>
      <c r="R38" s="99">
        <v>3.7489752375407477</v>
      </c>
      <c r="S38" s="99">
        <v>3.7148910414984155</v>
      </c>
      <c r="T38" s="99">
        <v>3.6281527351005738</v>
      </c>
      <c r="U38" s="99">
        <v>3.5462493758548108</v>
      </c>
      <c r="V38" s="99">
        <v>3.3636398499890516</v>
      </c>
      <c r="W38" s="99">
        <v>3.2981876327919113</v>
      </c>
      <c r="DA38" s="63" t="s">
        <v>4628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1.3914726970225963</v>
      </c>
      <c r="E39" s="123">
        <v>1.444606877031593</v>
      </c>
      <c r="F39" s="123">
        <v>1.5105458169498778</v>
      </c>
      <c r="G39" s="123">
        <v>1.6104720023591421</v>
      </c>
      <c r="H39" s="123">
        <v>1.6597946013934406</v>
      </c>
      <c r="I39" s="123">
        <v>1.6337469869983949</v>
      </c>
      <c r="J39" s="123">
        <v>1.5176866044715047</v>
      </c>
      <c r="K39" s="123">
        <v>1.6824936906736876</v>
      </c>
      <c r="L39" s="123">
        <v>0</v>
      </c>
      <c r="M39" s="123">
        <v>0</v>
      </c>
      <c r="N39" s="123">
        <v>1.9123425858193401</v>
      </c>
      <c r="O39" s="123">
        <v>2.071415605522045</v>
      </c>
      <c r="P39" s="123">
        <v>2.1115223404763803</v>
      </c>
      <c r="Q39" s="123">
        <v>0</v>
      </c>
      <c r="R39" s="123">
        <v>2.3435101828813441</v>
      </c>
      <c r="S39" s="123">
        <v>2.5513625755105602</v>
      </c>
      <c r="T39" s="123">
        <v>2.6864735716536825</v>
      </c>
      <c r="U39" s="123">
        <v>2.7128614044581196</v>
      </c>
      <c r="V39" s="123">
        <v>2.6729757150280431</v>
      </c>
      <c r="W39" s="123">
        <v>2.7279212503565113</v>
      </c>
      <c r="DA39" s="130" t="s">
        <v>4629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4630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1.3914726970225963</v>
      </c>
      <c r="E41" s="110">
        <v>1.444606877031593</v>
      </c>
      <c r="F41" s="110">
        <v>1.5105458169498778</v>
      </c>
      <c r="G41" s="110">
        <v>1.6104720023591421</v>
      </c>
      <c r="H41" s="110">
        <v>1.6597946013934406</v>
      </c>
      <c r="I41" s="110">
        <v>1.6337469869983949</v>
      </c>
      <c r="J41" s="110">
        <v>1.5176866044715047</v>
      </c>
      <c r="K41" s="110">
        <v>1.6824936906736876</v>
      </c>
      <c r="L41" s="110">
        <v>0</v>
      </c>
      <c r="M41" s="110">
        <v>0</v>
      </c>
      <c r="N41" s="110">
        <v>1.9123425858193401</v>
      </c>
      <c r="O41" s="110">
        <v>2.071415605522045</v>
      </c>
      <c r="P41" s="110">
        <v>2.1115223404763803</v>
      </c>
      <c r="Q41" s="110">
        <v>0</v>
      </c>
      <c r="R41" s="110">
        <v>2.3435101828813441</v>
      </c>
      <c r="S41" s="110">
        <v>2.5513625755105602</v>
      </c>
      <c r="T41" s="110">
        <v>2.6864735716536825</v>
      </c>
      <c r="U41" s="110">
        <v>2.7128614044581196</v>
      </c>
      <c r="V41" s="110">
        <v>2.6729757150280431</v>
      </c>
      <c r="W41" s="110">
        <v>2.7279212503565113</v>
      </c>
      <c r="DA41" s="60" t="s">
        <v>4631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131.42209998164228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161.36579079922896</v>
      </c>
      <c r="H43" s="118">
        <f t="shared" si="14"/>
        <v>135.32844950452852</v>
      </c>
      <c r="I43" s="118">
        <f t="shared" si="14"/>
        <v>125.67226523797346</v>
      </c>
      <c r="J43" s="118">
        <f t="shared" si="14"/>
        <v>125.14493123076151</v>
      </c>
      <c r="K43" s="118">
        <f t="shared" si="14"/>
        <v>129.24215148459419</v>
      </c>
      <c r="L43" s="118">
        <f t="shared" si="14"/>
        <v>136.68715277751824</v>
      </c>
      <c r="M43" s="118">
        <f t="shared" si="14"/>
        <v>132.05374027186954</v>
      </c>
      <c r="N43" s="118">
        <f t="shared" si="14"/>
        <v>141.21428396236999</v>
      </c>
      <c r="O43" s="118">
        <f t="shared" si="14"/>
        <v>141.80034966928247</v>
      </c>
      <c r="P43" s="118">
        <f t="shared" si="14"/>
        <v>127.37936929305387</v>
      </c>
      <c r="Q43" s="118">
        <f t="shared" si="14"/>
        <v>127.65177723005674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105.40796950119697</v>
      </c>
      <c r="U43" s="118">
        <f t="shared" si="15"/>
        <v>99.384541503797834</v>
      </c>
      <c r="V43" s="118">
        <f t="shared" si="15"/>
        <v>98.193106752677565</v>
      </c>
      <c r="W43" s="118">
        <f t="shared" ref="W43" si="16">W44+W47+W49+W58</f>
        <v>95.878772960583788</v>
      </c>
      <c r="DA43" s="129" t="s">
        <v>4632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121.6685635830856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149.68790457162584</v>
      </c>
      <c r="H44" s="123">
        <f t="shared" si="17"/>
        <v>124.62411917220786</v>
      </c>
      <c r="I44" s="123">
        <f t="shared" si="17"/>
        <v>115.52184037318945</v>
      </c>
      <c r="J44" s="123">
        <f t="shared" si="17"/>
        <v>115.47945043503715</v>
      </c>
      <c r="K44" s="123">
        <f t="shared" si="17"/>
        <v>118.84719397162426</v>
      </c>
      <c r="L44" s="123">
        <f t="shared" si="17"/>
        <v>127.14916604681125</v>
      </c>
      <c r="M44" s="123">
        <f t="shared" si="17"/>
        <v>121.69985452503943</v>
      </c>
      <c r="N44" s="123">
        <f t="shared" si="17"/>
        <v>130.55748901117551</v>
      </c>
      <c r="O44" s="123">
        <f t="shared" si="17"/>
        <v>129.91633615415725</v>
      </c>
      <c r="P44" s="123">
        <f t="shared" si="17"/>
        <v>115.32929368211418</v>
      </c>
      <c r="Q44" s="123">
        <f t="shared" si="17"/>
        <v>114.42867390414671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91.407547551684488</v>
      </c>
      <c r="U44" s="123">
        <f t="shared" si="18"/>
        <v>85.177257907031276</v>
      </c>
      <c r="V44" s="123">
        <f t="shared" si="18"/>
        <v>83.956294895134818</v>
      </c>
      <c r="W44" s="123">
        <f t="shared" ref="W44" si="19">SUM(W45:W46)</f>
        <v>81.947114823402501</v>
      </c>
      <c r="DA44" s="130" t="s">
        <v>4633</v>
      </c>
    </row>
    <row r="45" spans="1:105" ht="12" customHeight="1" x14ac:dyDescent="0.25">
      <c r="A45" s="97" t="s">
        <v>216</v>
      </c>
      <c r="B45" s="98"/>
      <c r="C45" s="99">
        <v>118.86728444215842</v>
      </c>
      <c r="D45" s="99">
        <v>0</v>
      </c>
      <c r="E45" s="99">
        <v>0</v>
      </c>
      <c r="F45" s="99">
        <v>0</v>
      </c>
      <c r="G45" s="99">
        <v>146.53841630268676</v>
      </c>
      <c r="H45" s="99">
        <v>122.07469488371146</v>
      </c>
      <c r="I45" s="99">
        <v>113.20965453755976</v>
      </c>
      <c r="J45" s="99">
        <v>113.20221320586313</v>
      </c>
      <c r="K45" s="99">
        <v>116.54819974203123</v>
      </c>
      <c r="L45" s="99">
        <v>124.70515053555806</v>
      </c>
      <c r="M45" s="99">
        <v>119.41917618766416</v>
      </c>
      <c r="N45" s="99">
        <v>128.13109019124957</v>
      </c>
      <c r="O45" s="99">
        <v>127.56183095734821</v>
      </c>
      <c r="P45" s="99">
        <v>113.2708958519849</v>
      </c>
      <c r="Q45" s="99">
        <v>112.39933434410078</v>
      </c>
      <c r="R45" s="99">
        <v>0</v>
      </c>
      <c r="S45" s="99">
        <v>0</v>
      </c>
      <c r="T45" s="99">
        <v>89.810901831821013</v>
      </c>
      <c r="U45" s="99">
        <v>83.694661255993879</v>
      </c>
      <c r="V45" s="99">
        <v>82.515648115437244</v>
      </c>
      <c r="W45" s="99">
        <v>80.536262787331282</v>
      </c>
      <c r="DA45" s="63" t="s">
        <v>4634</v>
      </c>
    </row>
    <row r="46" spans="1:105" ht="12" customHeight="1" x14ac:dyDescent="0.25">
      <c r="A46" s="97" t="s">
        <v>53</v>
      </c>
      <c r="B46" s="98"/>
      <c r="C46" s="99">
        <v>2.8012791409271767</v>
      </c>
      <c r="D46" s="99">
        <v>0</v>
      </c>
      <c r="E46" s="99">
        <v>0</v>
      </c>
      <c r="F46" s="99">
        <v>0</v>
      </c>
      <c r="G46" s="99">
        <v>3.1494882689390673</v>
      </c>
      <c r="H46" s="99">
        <v>2.549424288496398</v>
      </c>
      <c r="I46" s="99">
        <v>2.3121858356296956</v>
      </c>
      <c r="J46" s="99">
        <v>2.2772372291740264</v>
      </c>
      <c r="K46" s="99">
        <v>2.2989942295930406</v>
      </c>
      <c r="L46" s="99">
        <v>2.4440155112531783</v>
      </c>
      <c r="M46" s="99">
        <v>2.2806783373752655</v>
      </c>
      <c r="N46" s="99">
        <v>2.4263988199259274</v>
      </c>
      <c r="O46" s="99">
        <v>2.3545051968090536</v>
      </c>
      <c r="P46" s="99">
        <v>2.0583978301292758</v>
      </c>
      <c r="Q46" s="99">
        <v>2.029339560045933</v>
      </c>
      <c r="R46" s="99">
        <v>0</v>
      </c>
      <c r="S46" s="99">
        <v>0</v>
      </c>
      <c r="T46" s="99">
        <v>1.5966457198634727</v>
      </c>
      <c r="U46" s="99">
        <v>1.4825966510373971</v>
      </c>
      <c r="V46" s="99">
        <v>1.4406467796975697</v>
      </c>
      <c r="W46" s="99">
        <v>1.4108520360712122</v>
      </c>
      <c r="DA46" s="63" t="s">
        <v>4635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9.4706840522156745E-3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3.0184452817302612E-2</v>
      </c>
      <c r="H47" s="123">
        <f t="shared" si="20"/>
        <v>0</v>
      </c>
      <c r="I47" s="123">
        <f t="shared" si="20"/>
        <v>3.2262216495884698E-2</v>
      </c>
      <c r="J47" s="123">
        <f t="shared" si="20"/>
        <v>0</v>
      </c>
      <c r="K47" s="123">
        <f t="shared" si="20"/>
        <v>2.4556355134310173E-2</v>
      </c>
      <c r="L47" s="123">
        <f t="shared" si="20"/>
        <v>6.4944293920913221E-2</v>
      </c>
      <c r="M47" s="123">
        <f t="shared" si="20"/>
        <v>4.5336243235410773E-2</v>
      </c>
      <c r="N47" s="123">
        <f t="shared" si="20"/>
        <v>7.2348259122531539E-2</v>
      </c>
      <c r="O47" s="123">
        <f t="shared" si="20"/>
        <v>3.9910888749187017E-2</v>
      </c>
      <c r="P47" s="123">
        <f t="shared" si="20"/>
        <v>7.941609520774702E-2</v>
      </c>
      <c r="Q47" s="123">
        <f t="shared" si="20"/>
        <v>4.0393000588362357E-2</v>
      </c>
      <c r="R47" s="123">
        <f t="shared" si="20"/>
        <v>0</v>
      </c>
      <c r="S47" s="123">
        <f t="shared" si="20"/>
        <v>0</v>
      </c>
      <c r="T47" s="123">
        <f t="shared" si="20"/>
        <v>3.1174689698959285E-2</v>
      </c>
      <c r="U47" s="123">
        <f t="shared" si="20"/>
        <v>5.1892776002740511E-2</v>
      </c>
      <c r="V47" s="123">
        <f t="shared" si="20"/>
        <v>0.10217080942941982</v>
      </c>
      <c r="W47" s="123">
        <f t="shared" si="20"/>
        <v>2.2279044468504493E-2</v>
      </c>
      <c r="DA47" s="130" t="s">
        <v>4636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9.4706840522156745E-3</v>
      </c>
      <c r="D48" s="99">
        <f>RES_hhdet_in_tesh!D48/RES_summary!D$21</f>
        <v>0</v>
      </c>
      <c r="E48" s="99">
        <f>RES_hhdet_in_tesh!E48/RES_summary!E$21</f>
        <v>0</v>
      </c>
      <c r="F48" s="99">
        <f>RES_hhdet_in_tesh!F48/RES_summary!F$21</f>
        <v>0</v>
      </c>
      <c r="G48" s="99">
        <f>RES_hhdet_in_tesh!G48/RES_summary!G$21</f>
        <v>3.0184452817302612E-2</v>
      </c>
      <c r="H48" s="99">
        <f>RES_hhdet_in_tesh!H48/RES_summary!H$21</f>
        <v>0</v>
      </c>
      <c r="I48" s="99">
        <f>RES_hhdet_in_tesh!I48/RES_summary!I$21</f>
        <v>3.2262216495884698E-2</v>
      </c>
      <c r="J48" s="99">
        <f>RES_hhdet_in_tesh!J48/RES_summary!J$21</f>
        <v>0</v>
      </c>
      <c r="K48" s="99">
        <f>RES_hhdet_in_tesh!K48/RES_summary!K$21</f>
        <v>2.4556355134310173E-2</v>
      </c>
      <c r="L48" s="99">
        <f>RES_hhdet_in_tesh!L48/RES_summary!L$21</f>
        <v>6.4944293920913221E-2</v>
      </c>
      <c r="M48" s="99">
        <f>RES_hhdet_in_tesh!M48/RES_summary!M$21</f>
        <v>4.5336243235410773E-2</v>
      </c>
      <c r="N48" s="99">
        <f>RES_hhdet_in_tesh!N48/RES_summary!N$21</f>
        <v>7.2348259122531539E-2</v>
      </c>
      <c r="O48" s="99">
        <f>RES_hhdet_in_tesh!O48/RES_summary!O$21</f>
        <v>3.9910888749187017E-2</v>
      </c>
      <c r="P48" s="99">
        <f>RES_hhdet_in_tesh!P48/RES_summary!P$21</f>
        <v>7.941609520774702E-2</v>
      </c>
      <c r="Q48" s="99">
        <f>RES_hhdet_in_tesh!Q48/RES_summary!Q$21</f>
        <v>4.0393000588362357E-2</v>
      </c>
      <c r="R48" s="99">
        <f>RES_hhdet_in_tesh!R48/RES_summary!R$21</f>
        <v>0</v>
      </c>
      <c r="S48" s="99">
        <f>RES_hhdet_in_tesh!S48/RES_summary!S$21</f>
        <v>0</v>
      </c>
      <c r="T48" s="99">
        <f>RES_hhdet_in_tesh!T48/RES_summary!T$21</f>
        <v>3.1174689698959285E-2</v>
      </c>
      <c r="U48" s="99">
        <f>RES_hhdet_in_tesh!U48/RES_summary!U$21</f>
        <v>5.1892776002740511E-2</v>
      </c>
      <c r="V48" s="99">
        <f>RES_hhdet_in_tesh!V48/RES_summary!V$21</f>
        <v>0.10217080942941982</v>
      </c>
      <c r="W48" s="99">
        <f>RES_hhdet_in_tesh!W48/RES_summary!W$21</f>
        <v>2.2279044468504493E-2</v>
      </c>
      <c r="DA48" s="63" t="s">
        <v>4637</v>
      </c>
    </row>
    <row r="49" spans="1:105" ht="12" customHeight="1" x14ac:dyDescent="0.25">
      <c r="A49" s="121" t="s">
        <v>55</v>
      </c>
      <c r="B49" s="122"/>
      <c r="C49" s="123">
        <v>8.3753825135693987</v>
      </c>
      <c r="D49" s="123">
        <v>0</v>
      </c>
      <c r="E49" s="123">
        <v>0</v>
      </c>
      <c r="F49" s="123">
        <v>0</v>
      </c>
      <c r="G49" s="123">
        <v>10.037229772426688</v>
      </c>
      <c r="H49" s="123">
        <v>9.0445357309272403</v>
      </c>
      <c r="I49" s="123">
        <v>8.4844156612897468</v>
      </c>
      <c r="J49" s="123">
        <v>8.1477941912528529</v>
      </c>
      <c r="K49" s="123">
        <v>8.6879074671619261</v>
      </c>
      <c r="L49" s="123">
        <v>7.607047533124276</v>
      </c>
      <c r="M49" s="123">
        <v>8.4279738260588566</v>
      </c>
      <c r="N49" s="123">
        <v>8.6721041062526325</v>
      </c>
      <c r="O49" s="123">
        <v>9.7726870208539864</v>
      </c>
      <c r="P49" s="123">
        <v>9.8591371752555528</v>
      </c>
      <c r="Q49" s="123">
        <v>10.89242047776667</v>
      </c>
      <c r="R49" s="123">
        <v>0</v>
      </c>
      <c r="S49" s="123">
        <v>0</v>
      </c>
      <c r="T49" s="123">
        <v>11.282773688159843</v>
      </c>
      <c r="U49" s="123">
        <v>11.442529416305694</v>
      </c>
      <c r="V49" s="123">
        <v>11.461665333085284</v>
      </c>
      <c r="W49" s="123">
        <v>11.18145784235627</v>
      </c>
      <c r="DA49" s="130" t="s">
        <v>4638</v>
      </c>
    </row>
    <row r="50" spans="1:105" ht="12" customHeight="1" x14ac:dyDescent="0.25">
      <c r="A50" s="97" t="s">
        <v>138</v>
      </c>
      <c r="B50" s="98"/>
      <c r="C50" s="99">
        <v>8.3949895036833944</v>
      </c>
      <c r="D50" s="99">
        <v>0</v>
      </c>
      <c r="E50" s="99">
        <v>0</v>
      </c>
      <c r="F50" s="99">
        <v>0</v>
      </c>
      <c r="G50" s="99">
        <v>10.292845600929311</v>
      </c>
      <c r="H50" s="99">
        <v>8.8197948992819644</v>
      </c>
      <c r="I50" s="99">
        <v>8.4550814692847815</v>
      </c>
      <c r="J50" s="99">
        <v>8.1477941912528529</v>
      </c>
      <c r="K50" s="99">
        <v>8.6879074671619261</v>
      </c>
      <c r="L50" s="99">
        <v>7.5901495766901572</v>
      </c>
      <c r="M50" s="99">
        <v>8.4042377382304601</v>
      </c>
      <c r="N50" s="99">
        <v>8.6653630118988492</v>
      </c>
      <c r="O50" s="99">
        <v>9.7853749504691283</v>
      </c>
      <c r="P50" s="99">
        <v>9.908315790005771</v>
      </c>
      <c r="Q50" s="99">
        <v>11.052310057459467</v>
      </c>
      <c r="R50" s="99">
        <v>0</v>
      </c>
      <c r="S50" s="99">
        <v>0</v>
      </c>
      <c r="T50" s="99">
        <v>10.873004829665781</v>
      </c>
      <c r="U50" s="99">
        <v>11.461441788041217</v>
      </c>
      <c r="V50" s="99">
        <v>12.742150086986488</v>
      </c>
      <c r="W50" s="99">
        <v>8.6219163553998825</v>
      </c>
      <c r="DA50" s="63" t="s">
        <v>4639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10.294761143491064</v>
      </c>
      <c r="H51" s="99">
        <v>0</v>
      </c>
      <c r="I51" s="99">
        <v>8.456949710936339</v>
      </c>
      <c r="J51" s="99">
        <v>0</v>
      </c>
      <c r="K51" s="99">
        <v>0</v>
      </c>
      <c r="L51" s="99">
        <v>0</v>
      </c>
      <c r="M51" s="99">
        <v>8.3996914872265958</v>
      </c>
      <c r="N51" s="99">
        <v>8.6634778491616053</v>
      </c>
      <c r="O51" s="99">
        <v>9.7817341644342015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12.749906929271326</v>
      </c>
      <c r="W51" s="99">
        <v>0</v>
      </c>
      <c r="DA51" s="63" t="s">
        <v>4640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6.2062156482773005</v>
      </c>
      <c r="H52" s="102">
        <v>0</v>
      </c>
      <c r="I52" s="102">
        <v>5.2113675644629049</v>
      </c>
      <c r="J52" s="102">
        <v>0</v>
      </c>
      <c r="K52" s="102">
        <v>0</v>
      </c>
      <c r="L52" s="102">
        <v>0</v>
      </c>
      <c r="M52" s="102">
        <v>4.9447431174313365</v>
      </c>
      <c r="N52" s="102">
        <v>5.0675576246708083</v>
      </c>
      <c r="O52" s="102">
        <v>6.0251453193453548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8.7555274550988731</v>
      </c>
      <c r="W52" s="102">
        <v>0</v>
      </c>
      <c r="DA52" s="131" t="s">
        <v>4641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4.0885454952137632</v>
      </c>
      <c r="H53" s="105">
        <v>0</v>
      </c>
      <c r="I53" s="105">
        <v>3.245582146473434</v>
      </c>
      <c r="J53" s="105">
        <v>0</v>
      </c>
      <c r="K53" s="105">
        <v>0</v>
      </c>
      <c r="L53" s="105">
        <v>0</v>
      </c>
      <c r="M53" s="105">
        <v>3.4549483697952574</v>
      </c>
      <c r="N53" s="105">
        <v>3.5959202244907971</v>
      </c>
      <c r="O53" s="105">
        <v>3.7565888450888467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3.9943794741724536</v>
      </c>
      <c r="W53" s="105">
        <v>0</v>
      </c>
      <c r="DA53" s="132" t="s">
        <v>4642</v>
      </c>
    </row>
    <row r="54" spans="1:105" ht="12" customHeight="1" x14ac:dyDescent="0.25">
      <c r="A54" s="106" t="s">
        <v>122</v>
      </c>
      <c r="B54" s="101"/>
      <c r="C54" s="102">
        <v>8.317977180654621</v>
      </c>
      <c r="D54" s="102">
        <v>0</v>
      </c>
      <c r="E54" s="102">
        <v>0</v>
      </c>
      <c r="F54" s="102">
        <v>0</v>
      </c>
      <c r="G54" s="102">
        <v>8.897369391066853</v>
      </c>
      <c r="H54" s="102">
        <v>9.0695075842262476</v>
      </c>
      <c r="I54" s="102">
        <v>8.8820446107016604</v>
      </c>
      <c r="J54" s="102">
        <v>0</v>
      </c>
      <c r="K54" s="102">
        <v>0</v>
      </c>
      <c r="L54" s="102">
        <v>8.6747380136307921</v>
      </c>
      <c r="M54" s="102">
        <v>8.9929852164895507</v>
      </c>
      <c r="N54" s="102">
        <v>8.8640617942301159</v>
      </c>
      <c r="O54" s="102">
        <v>9.4767261862302234</v>
      </c>
      <c r="P54" s="102">
        <v>9.6861031361390424</v>
      </c>
      <c r="Q54" s="102">
        <v>10.469674763068101</v>
      </c>
      <c r="R54" s="102">
        <v>0</v>
      </c>
      <c r="S54" s="102">
        <v>0</v>
      </c>
      <c r="T54" s="102">
        <v>11.528745083051394</v>
      </c>
      <c r="U54" s="102">
        <v>11.438473231762277</v>
      </c>
      <c r="V54" s="102">
        <v>10.729610828655783</v>
      </c>
      <c r="W54" s="102">
        <v>11.664870850856778</v>
      </c>
      <c r="DA54" s="131" t="s">
        <v>4643</v>
      </c>
    </row>
    <row r="55" spans="1:105" ht="12" customHeight="1" x14ac:dyDescent="0.25">
      <c r="A55" s="107" t="s">
        <v>121</v>
      </c>
      <c r="B55" s="104"/>
      <c r="C55" s="105">
        <v>8.3179696362500621</v>
      </c>
      <c r="D55" s="105">
        <v>0</v>
      </c>
      <c r="E55" s="105">
        <v>0</v>
      </c>
      <c r="F55" s="105">
        <v>0</v>
      </c>
      <c r="G55" s="105">
        <v>8.8973379778662061</v>
      </c>
      <c r="H55" s="105">
        <v>9.0695017361804489</v>
      </c>
      <c r="I55" s="105">
        <v>8.885064301310873</v>
      </c>
      <c r="J55" s="105">
        <v>0</v>
      </c>
      <c r="K55" s="105">
        <v>0</v>
      </c>
      <c r="L55" s="105">
        <v>8.675131147026395</v>
      </c>
      <c r="M55" s="105">
        <v>8.9921245851822071</v>
      </c>
      <c r="N55" s="105">
        <v>8.8622100730575255</v>
      </c>
      <c r="O55" s="105">
        <v>9.4746117703529436</v>
      </c>
      <c r="P55" s="105">
        <v>9.6860248455563678</v>
      </c>
      <c r="Q55" s="105">
        <v>10.473754554655642</v>
      </c>
      <c r="R55" s="105">
        <v>0</v>
      </c>
      <c r="S55" s="105">
        <v>0</v>
      </c>
      <c r="T55" s="105">
        <v>11.527736018262827</v>
      </c>
      <c r="U55" s="105">
        <v>11.436294250665593</v>
      </c>
      <c r="V55" s="105">
        <v>10.727750612477767</v>
      </c>
      <c r="W55" s="105">
        <v>11.664101450448294</v>
      </c>
      <c r="DA55" s="132" t="s">
        <v>4644</v>
      </c>
    </row>
    <row r="56" spans="1:105" ht="12" customHeight="1" x14ac:dyDescent="0.25">
      <c r="A56" s="108" t="s">
        <v>53</v>
      </c>
      <c r="B56" s="98"/>
      <c r="C56" s="99">
        <v>5.8139908248287053</v>
      </c>
      <c r="D56" s="99">
        <v>0</v>
      </c>
      <c r="E56" s="99">
        <v>0</v>
      </c>
      <c r="F56" s="99">
        <v>0</v>
      </c>
      <c r="G56" s="99">
        <v>5.3621999533947475</v>
      </c>
      <c r="H56" s="99">
        <v>5.6632116101686893</v>
      </c>
      <c r="I56" s="99">
        <v>5.4759480772509175</v>
      </c>
      <c r="J56" s="99">
        <v>0</v>
      </c>
      <c r="K56" s="99">
        <v>0</v>
      </c>
      <c r="L56" s="99">
        <v>5.195256022281959</v>
      </c>
      <c r="M56" s="99">
        <v>5.2928977946467786</v>
      </c>
      <c r="N56" s="99">
        <v>5.1837650985324437</v>
      </c>
      <c r="O56" s="99">
        <v>5.8355771691145488</v>
      </c>
      <c r="P56" s="99">
        <v>5.9860757368419266</v>
      </c>
      <c r="Q56" s="99">
        <v>6.7558861965592936</v>
      </c>
      <c r="R56" s="99">
        <v>0</v>
      </c>
      <c r="S56" s="99">
        <v>0</v>
      </c>
      <c r="T56" s="99">
        <v>7.8995832831622534</v>
      </c>
      <c r="U56" s="99">
        <v>7.8900448748107816</v>
      </c>
      <c r="V56" s="99">
        <v>7.3641107624887177</v>
      </c>
      <c r="W56" s="99">
        <v>8.3659138176563808</v>
      </c>
      <c r="DA56" s="63" t="s">
        <v>4645</v>
      </c>
    </row>
    <row r="57" spans="1:105" ht="12" customHeight="1" x14ac:dyDescent="0.25">
      <c r="A57" s="108" t="s">
        <v>52</v>
      </c>
      <c r="B57" s="98"/>
      <c r="C57" s="99">
        <v>2.5039788114213581</v>
      </c>
      <c r="D57" s="99">
        <v>0</v>
      </c>
      <c r="E57" s="99">
        <v>0</v>
      </c>
      <c r="F57" s="99">
        <v>0</v>
      </c>
      <c r="G57" s="99">
        <v>3.5351380244714594</v>
      </c>
      <c r="H57" s="99">
        <v>3.4062901260117591</v>
      </c>
      <c r="I57" s="99">
        <v>3.4091162240599568</v>
      </c>
      <c r="J57" s="99">
        <v>0</v>
      </c>
      <c r="K57" s="99">
        <v>0</v>
      </c>
      <c r="L57" s="99">
        <v>3.4798751247444342</v>
      </c>
      <c r="M57" s="99">
        <v>3.699226790535429</v>
      </c>
      <c r="N57" s="99">
        <v>3.6784449745250827</v>
      </c>
      <c r="O57" s="99">
        <v>3.6390346012383943</v>
      </c>
      <c r="P57" s="99">
        <v>3.6999491087144434</v>
      </c>
      <c r="Q57" s="99">
        <v>3.7178683580963479</v>
      </c>
      <c r="R57" s="99">
        <v>0</v>
      </c>
      <c r="S57" s="99">
        <v>0</v>
      </c>
      <c r="T57" s="99">
        <v>3.6281527351005738</v>
      </c>
      <c r="U57" s="99">
        <v>3.5462493758548117</v>
      </c>
      <c r="V57" s="99">
        <v>3.363639849989049</v>
      </c>
      <c r="W57" s="99">
        <v>3.2981876327919131</v>
      </c>
      <c r="DA57" s="63" t="s">
        <v>4646</v>
      </c>
    </row>
    <row r="58" spans="1:105" ht="12" customHeight="1" x14ac:dyDescent="0.25">
      <c r="A58" s="121" t="s">
        <v>54</v>
      </c>
      <c r="B58" s="122"/>
      <c r="C58" s="123">
        <v>1.3686832009350576</v>
      </c>
      <c r="D58" s="123">
        <v>0</v>
      </c>
      <c r="E58" s="123">
        <v>0</v>
      </c>
      <c r="F58" s="123">
        <v>0</v>
      </c>
      <c r="G58" s="123">
        <v>1.6104720023591421</v>
      </c>
      <c r="H58" s="123">
        <v>1.6597946013934401</v>
      </c>
      <c r="I58" s="123">
        <v>1.6337469869983949</v>
      </c>
      <c r="J58" s="123">
        <v>1.5176866044715047</v>
      </c>
      <c r="K58" s="123">
        <v>1.6824936906736878</v>
      </c>
      <c r="L58" s="123">
        <v>1.8659949036618098</v>
      </c>
      <c r="M58" s="123">
        <v>1.8805756775358682</v>
      </c>
      <c r="N58" s="123">
        <v>1.9123425858193399</v>
      </c>
      <c r="O58" s="123">
        <v>2.071415605522045</v>
      </c>
      <c r="P58" s="123">
        <v>2.1115223404763803</v>
      </c>
      <c r="Q58" s="123">
        <v>2.2902898475550049</v>
      </c>
      <c r="R58" s="123">
        <v>0</v>
      </c>
      <c r="S58" s="123">
        <v>0</v>
      </c>
      <c r="T58" s="123">
        <v>2.6864735716536825</v>
      </c>
      <c r="U58" s="123">
        <v>2.7128614044581201</v>
      </c>
      <c r="V58" s="123">
        <v>2.6729757150280435</v>
      </c>
      <c r="W58" s="123">
        <v>2.7279212503565113</v>
      </c>
      <c r="DA58" s="130" t="s">
        <v>4647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4648</v>
      </c>
    </row>
    <row r="60" spans="1:105" ht="12" customHeight="1" x14ac:dyDescent="0.25">
      <c r="A60" s="109" t="s">
        <v>120</v>
      </c>
      <c r="B60" s="33"/>
      <c r="C60" s="110">
        <v>1.3686832009350576</v>
      </c>
      <c r="D60" s="110">
        <v>0</v>
      </c>
      <c r="E60" s="110">
        <v>0</v>
      </c>
      <c r="F60" s="110">
        <v>0</v>
      </c>
      <c r="G60" s="110">
        <v>1.6104720023591421</v>
      </c>
      <c r="H60" s="110">
        <v>1.6597946013934401</v>
      </c>
      <c r="I60" s="110">
        <v>1.6337469869983949</v>
      </c>
      <c r="J60" s="110">
        <v>1.5176866044715047</v>
      </c>
      <c r="K60" s="110">
        <v>1.6824936906736878</v>
      </c>
      <c r="L60" s="110">
        <v>1.8659949036618098</v>
      </c>
      <c r="M60" s="110">
        <v>1.8805756775358682</v>
      </c>
      <c r="N60" s="110">
        <v>1.9123425858193399</v>
      </c>
      <c r="O60" s="110">
        <v>2.071415605522045</v>
      </c>
      <c r="P60" s="110">
        <v>2.1115223404763803</v>
      </c>
      <c r="Q60" s="110">
        <v>2.2902898475550049</v>
      </c>
      <c r="R60" s="110">
        <v>0</v>
      </c>
      <c r="S60" s="110">
        <v>0</v>
      </c>
      <c r="T60" s="110">
        <v>2.6864735716536825</v>
      </c>
      <c r="U60" s="110">
        <v>2.7128614044581201</v>
      </c>
      <c r="V60" s="110">
        <v>2.6729757150280435</v>
      </c>
      <c r="W60" s="110">
        <v>2.7279212503565113</v>
      </c>
      <c r="DA60" s="60" t="s">
        <v>4649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148.27170741949308</v>
      </c>
      <c r="D62" s="118">
        <f t="shared" si="21"/>
        <v>0</v>
      </c>
      <c r="E62" s="118">
        <f t="shared" si="21"/>
        <v>0</v>
      </c>
      <c r="F62" s="118">
        <f t="shared" si="21"/>
        <v>0</v>
      </c>
      <c r="G62" s="118">
        <f t="shared" si="21"/>
        <v>0</v>
      </c>
      <c r="H62" s="118">
        <f t="shared" si="21"/>
        <v>112.07324790611079</v>
      </c>
      <c r="I62" s="118">
        <f t="shared" si="21"/>
        <v>92.112374320893593</v>
      </c>
      <c r="J62" s="118">
        <f t="shared" si="21"/>
        <v>142.2710925975658</v>
      </c>
      <c r="K62" s="118">
        <f t="shared" si="21"/>
        <v>159.63962381408899</v>
      </c>
      <c r="L62" s="118">
        <f t="shared" si="21"/>
        <v>177.55692752801943</v>
      </c>
      <c r="M62" s="118">
        <f t="shared" si="21"/>
        <v>0</v>
      </c>
      <c r="N62" s="118">
        <f t="shared" si="21"/>
        <v>0</v>
      </c>
      <c r="O62" s="118">
        <f t="shared" si="21"/>
        <v>129.66635023060755</v>
      </c>
      <c r="P62" s="118">
        <f t="shared" si="21"/>
        <v>125.52080308212599</v>
      </c>
      <c r="Q62" s="118">
        <f t="shared" si="21"/>
        <v>124.2974348518913</v>
      </c>
      <c r="R62" s="118">
        <f t="shared" ref="R62:V62" si="22">R63+R66+R68+R77</f>
        <v>0</v>
      </c>
      <c r="S62" s="118">
        <f t="shared" si="22"/>
        <v>0</v>
      </c>
      <c r="T62" s="118">
        <f t="shared" si="22"/>
        <v>0</v>
      </c>
      <c r="U62" s="118">
        <f t="shared" si="22"/>
        <v>0</v>
      </c>
      <c r="V62" s="118">
        <f t="shared" si="22"/>
        <v>63.355333491261575</v>
      </c>
      <c r="W62" s="118">
        <f t="shared" ref="W62" si="23">W63+W66+W68+W77</f>
        <v>0</v>
      </c>
      <c r="DA62" s="129" t="s">
        <v>4650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137.44656549919085</v>
      </c>
      <c r="D63" s="123">
        <f t="shared" si="24"/>
        <v>0</v>
      </c>
      <c r="E63" s="123">
        <f t="shared" si="24"/>
        <v>0</v>
      </c>
      <c r="F63" s="123">
        <f t="shared" si="24"/>
        <v>0</v>
      </c>
      <c r="G63" s="123">
        <f t="shared" si="24"/>
        <v>0</v>
      </c>
      <c r="H63" s="123">
        <f t="shared" si="24"/>
        <v>102.58797363606904</v>
      </c>
      <c r="I63" s="123">
        <f t="shared" si="24"/>
        <v>84.649450396794492</v>
      </c>
      <c r="J63" s="123">
        <f t="shared" si="24"/>
        <v>131.56322292300351</v>
      </c>
      <c r="K63" s="123">
        <f t="shared" si="24"/>
        <v>147.22275162036664</v>
      </c>
      <c r="L63" s="123">
        <f t="shared" si="24"/>
        <v>165.83678582911489</v>
      </c>
      <c r="M63" s="123">
        <f t="shared" si="24"/>
        <v>0</v>
      </c>
      <c r="N63" s="123">
        <f t="shared" si="24"/>
        <v>0</v>
      </c>
      <c r="O63" s="123">
        <f t="shared" si="24"/>
        <v>118.36122951663377</v>
      </c>
      <c r="P63" s="123">
        <f t="shared" si="24"/>
        <v>113.5143275882851</v>
      </c>
      <c r="Q63" s="123">
        <f t="shared" si="24"/>
        <v>111.34428888045068</v>
      </c>
      <c r="R63" s="123">
        <f t="shared" ref="R63:V63" si="25">SUM(R64:R65)</f>
        <v>0</v>
      </c>
      <c r="S63" s="123">
        <f t="shared" si="25"/>
        <v>0</v>
      </c>
      <c r="T63" s="123">
        <f t="shared" si="25"/>
        <v>0</v>
      </c>
      <c r="U63" s="123">
        <f t="shared" si="25"/>
        <v>0</v>
      </c>
      <c r="V63" s="123">
        <f t="shared" si="25"/>
        <v>53.38061670361877</v>
      </c>
      <c r="W63" s="123">
        <f t="shared" ref="W63" si="26">SUM(W64:W65)</f>
        <v>0</v>
      </c>
      <c r="DA63" s="130" t="s">
        <v>4651</v>
      </c>
    </row>
    <row r="64" spans="1:105" ht="12" customHeight="1" x14ac:dyDescent="0.25">
      <c r="A64" s="97" t="s">
        <v>217</v>
      </c>
      <c r="B64" s="98"/>
      <c r="C64" s="99">
        <v>134.28201595914442</v>
      </c>
      <c r="D64" s="99">
        <v>0</v>
      </c>
      <c r="E64" s="99">
        <v>0</v>
      </c>
      <c r="F64" s="99">
        <v>0</v>
      </c>
      <c r="G64" s="99">
        <v>0</v>
      </c>
      <c r="H64" s="99">
        <v>100.48934077565121</v>
      </c>
      <c r="I64" s="99">
        <v>82.955179776026824</v>
      </c>
      <c r="J64" s="99">
        <v>128.96881614238825</v>
      </c>
      <c r="K64" s="99">
        <v>144.37485723490187</v>
      </c>
      <c r="L64" s="99">
        <v>162.64913081332415</v>
      </c>
      <c r="M64" s="99">
        <v>0</v>
      </c>
      <c r="N64" s="99">
        <v>0</v>
      </c>
      <c r="O64" s="99">
        <v>116.21614031347966</v>
      </c>
      <c r="P64" s="99">
        <v>111.48832328238561</v>
      </c>
      <c r="Q64" s="99">
        <v>109.36964946096779</v>
      </c>
      <c r="R64" s="99">
        <v>0</v>
      </c>
      <c r="S64" s="99">
        <v>0</v>
      </c>
      <c r="T64" s="99">
        <v>0</v>
      </c>
      <c r="U64" s="99">
        <v>0</v>
      </c>
      <c r="V64" s="99">
        <v>52.464632814043924</v>
      </c>
      <c r="W64" s="99">
        <v>0</v>
      </c>
      <c r="DA64" s="63" t="s">
        <v>4652</v>
      </c>
    </row>
    <row r="65" spans="1:105" ht="12" customHeight="1" x14ac:dyDescent="0.25">
      <c r="A65" s="97" t="s">
        <v>53</v>
      </c>
      <c r="B65" s="98"/>
      <c r="C65" s="99">
        <v>3.164549540046437</v>
      </c>
      <c r="D65" s="99">
        <v>0</v>
      </c>
      <c r="E65" s="99">
        <v>0</v>
      </c>
      <c r="F65" s="99">
        <v>0</v>
      </c>
      <c r="G65" s="99">
        <v>0</v>
      </c>
      <c r="H65" s="99">
        <v>2.0986328604178257</v>
      </c>
      <c r="I65" s="99">
        <v>1.6942706207676643</v>
      </c>
      <c r="J65" s="99">
        <v>2.5944067806152691</v>
      </c>
      <c r="K65" s="99">
        <v>2.8478943854647802</v>
      </c>
      <c r="L65" s="99">
        <v>3.1876550157907446</v>
      </c>
      <c r="M65" s="99">
        <v>0</v>
      </c>
      <c r="N65" s="99">
        <v>0</v>
      </c>
      <c r="O65" s="99">
        <v>2.1450892031541158</v>
      </c>
      <c r="P65" s="99">
        <v>2.026004305899487</v>
      </c>
      <c r="Q65" s="99">
        <v>1.9746394194828893</v>
      </c>
      <c r="R65" s="99">
        <v>0</v>
      </c>
      <c r="S65" s="99">
        <v>0</v>
      </c>
      <c r="T65" s="99">
        <v>0</v>
      </c>
      <c r="U65" s="99">
        <v>0</v>
      </c>
      <c r="V65" s="99">
        <v>0.91598388957484977</v>
      </c>
      <c r="W65" s="99">
        <v>0</v>
      </c>
      <c r="DA65" s="63" t="s">
        <v>4653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8.3914665671957489E-3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3.2423277402846493E-2</v>
      </c>
      <c r="I66" s="123">
        <f t="shared" si="27"/>
        <v>3.3637399551798799E-2</v>
      </c>
      <c r="J66" s="123">
        <f t="shared" si="27"/>
        <v>8.7068640625397094E-3</v>
      </c>
      <c r="K66" s="123">
        <f t="shared" si="27"/>
        <v>2.3986642835089261E-2</v>
      </c>
      <c r="L66" s="123">
        <f t="shared" si="27"/>
        <v>6.2276181005394851E-2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8.1290000238604665E-2</v>
      </c>
      <c r="Q66" s="123">
        <f t="shared" si="27"/>
        <v>3.633048616137189E-2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4654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8.3914665671957489E-3</v>
      </c>
      <c r="D67" s="99">
        <f>RES_hhdet_in_tesh!D67/RES_summary!D$21</f>
        <v>0</v>
      </c>
      <c r="E67" s="99">
        <f>RES_hhdet_in_tesh!E67/RES_summary!E$21</f>
        <v>0</v>
      </c>
      <c r="F67" s="99">
        <f>RES_hhdet_in_tesh!F67/RES_summary!F$21</f>
        <v>0</v>
      </c>
      <c r="G67" s="99">
        <f>RES_hhdet_in_tesh!G67/RES_summary!G$21</f>
        <v>0</v>
      </c>
      <c r="H67" s="99">
        <f>RES_hhdet_in_tesh!H67/RES_summary!H$21</f>
        <v>3.2423277402846493E-2</v>
      </c>
      <c r="I67" s="99">
        <f>RES_hhdet_in_tesh!I67/RES_summary!I$21</f>
        <v>3.3637399551798799E-2</v>
      </c>
      <c r="J67" s="99">
        <f>RES_hhdet_in_tesh!J67/RES_summary!J$21</f>
        <v>8.7068640625397094E-3</v>
      </c>
      <c r="K67" s="99">
        <f>RES_hhdet_in_tesh!K67/RES_summary!K$21</f>
        <v>2.3986642835089261E-2</v>
      </c>
      <c r="L67" s="99">
        <f>RES_hhdet_in_tesh!L67/RES_summary!L$21</f>
        <v>6.2276181005394851E-2</v>
      </c>
      <c r="M67" s="99">
        <f>RES_hhdet_in_tesh!M67/RES_summary!M$21</f>
        <v>0</v>
      </c>
      <c r="N67" s="99">
        <f>RES_hhdet_in_tesh!N67/RES_summary!N$21</f>
        <v>0</v>
      </c>
      <c r="O67" s="99">
        <f>RES_hhdet_in_tesh!O67/RES_summary!O$21</f>
        <v>0</v>
      </c>
      <c r="P67" s="99">
        <f>RES_hhdet_in_tesh!P67/RES_summary!P$21</f>
        <v>8.1290000238604665E-2</v>
      </c>
      <c r="Q67" s="99">
        <f>RES_hhdet_in_tesh!Q67/RES_summary!Q$21</f>
        <v>3.633048616137189E-2</v>
      </c>
      <c r="R67" s="99">
        <f>RES_hhdet_in_tesh!R67/RES_summary!R$21</f>
        <v>0</v>
      </c>
      <c r="S67" s="99">
        <f>RES_hhdet_in_tesh!S67/RES_summary!S$21</f>
        <v>0</v>
      </c>
      <c r="T67" s="99">
        <f>RES_hhdet_in_tesh!T67/RES_summary!T$21</f>
        <v>0</v>
      </c>
      <c r="U67" s="99">
        <f>RES_hhdet_in_tesh!U67/RES_summary!U$21</f>
        <v>0</v>
      </c>
      <c r="V67" s="99">
        <f>RES_hhdet_in_tesh!V67/RES_summary!V$21</f>
        <v>0</v>
      </c>
      <c r="W67" s="99">
        <f>RES_hhdet_in_tesh!W67/RES_summary!W$21</f>
        <v>0</v>
      </c>
      <c r="DA67" s="63" t="s">
        <v>4655</v>
      </c>
    </row>
    <row r="68" spans="1:105" ht="12" customHeight="1" x14ac:dyDescent="0.25">
      <c r="A68" s="121" t="s">
        <v>55</v>
      </c>
      <c r="B68" s="122"/>
      <c r="C68" s="123">
        <v>9.3168979189312253</v>
      </c>
      <c r="D68" s="123">
        <v>0</v>
      </c>
      <c r="E68" s="123">
        <v>0</v>
      </c>
      <c r="F68" s="123">
        <v>0</v>
      </c>
      <c r="G68" s="123">
        <v>0</v>
      </c>
      <c r="H68" s="123">
        <v>7.9518070255810835</v>
      </c>
      <c r="I68" s="123">
        <v>6.2543703298211497</v>
      </c>
      <c r="J68" s="123">
        <v>9.0162055957335845</v>
      </c>
      <c r="K68" s="123">
        <v>10.366046878113725</v>
      </c>
      <c r="L68" s="123">
        <v>9.6108715832642382</v>
      </c>
      <c r="M68" s="123">
        <v>0</v>
      </c>
      <c r="N68" s="123">
        <v>0</v>
      </c>
      <c r="O68" s="123">
        <v>9.254596091381881</v>
      </c>
      <c r="P68" s="123">
        <v>9.7903603891749231</v>
      </c>
      <c r="Q68" s="123">
        <v>10.556917645934831</v>
      </c>
      <c r="R68" s="123">
        <v>0</v>
      </c>
      <c r="S68" s="123">
        <v>0</v>
      </c>
      <c r="T68" s="123">
        <v>0</v>
      </c>
      <c r="U68" s="123">
        <v>0</v>
      </c>
      <c r="V68" s="123">
        <v>7.3017410726147576</v>
      </c>
      <c r="W68" s="123">
        <v>0</v>
      </c>
      <c r="DA68" s="130" t="s">
        <v>4656</v>
      </c>
    </row>
    <row r="69" spans="1:105" ht="12" customHeight="1" x14ac:dyDescent="0.25">
      <c r="A69" s="97" t="s">
        <v>134</v>
      </c>
      <c r="B69" s="98"/>
      <c r="C69" s="99">
        <v>9.4820288880680597</v>
      </c>
      <c r="D69" s="99">
        <v>0</v>
      </c>
      <c r="E69" s="99">
        <v>0</v>
      </c>
      <c r="F69" s="99">
        <v>0</v>
      </c>
      <c r="G69" s="99">
        <v>0</v>
      </c>
      <c r="H69" s="99">
        <v>7.2634223005907348</v>
      </c>
      <c r="I69" s="99">
        <v>6.1384621754516235</v>
      </c>
      <c r="J69" s="99">
        <v>9.0510307322262715</v>
      </c>
      <c r="K69" s="99">
        <v>10.435616249340429</v>
      </c>
      <c r="L69" s="99">
        <v>9.6135011719429819</v>
      </c>
      <c r="M69" s="99">
        <v>0</v>
      </c>
      <c r="N69" s="99">
        <v>0</v>
      </c>
      <c r="O69" s="99">
        <v>8.9957967167050317</v>
      </c>
      <c r="P69" s="99">
        <v>9.8310458994385268</v>
      </c>
      <c r="Q69" s="99">
        <v>10.835307408418664</v>
      </c>
      <c r="R69" s="99">
        <v>0</v>
      </c>
      <c r="S69" s="99">
        <v>0</v>
      </c>
      <c r="T69" s="99">
        <v>0</v>
      </c>
      <c r="U69" s="99">
        <v>0</v>
      </c>
      <c r="V69" s="99">
        <v>7.3017410726147576</v>
      </c>
      <c r="W69" s="99">
        <v>0</v>
      </c>
      <c r="DA69" s="63" t="s">
        <v>4657</v>
      </c>
    </row>
    <row r="70" spans="1:105" ht="12" customHeight="1" x14ac:dyDescent="0.25">
      <c r="A70" s="97" t="s">
        <v>133</v>
      </c>
      <c r="B70" s="98"/>
      <c r="C70" s="99">
        <v>9.4823231180046985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6.1383284105470564</v>
      </c>
      <c r="J70" s="99">
        <v>9.0592759935330722</v>
      </c>
      <c r="K70" s="99">
        <v>10.443182902347873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4658</v>
      </c>
    </row>
    <row r="71" spans="1:105" ht="12" customHeight="1" x14ac:dyDescent="0.25">
      <c r="A71" s="100" t="s">
        <v>217</v>
      </c>
      <c r="B71" s="101"/>
      <c r="C71" s="102">
        <v>6.6286073450450349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3.7810330939491128</v>
      </c>
      <c r="J71" s="102">
        <v>5.5329975843651926</v>
      </c>
      <c r="K71" s="102">
        <v>6.4272438638695482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4659</v>
      </c>
    </row>
    <row r="72" spans="1:105" ht="12" customHeight="1" x14ac:dyDescent="0.25">
      <c r="A72" s="103" t="s">
        <v>52</v>
      </c>
      <c r="B72" s="104"/>
      <c r="C72" s="105">
        <v>2.8537157729596618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2.357295316597944</v>
      </c>
      <c r="J72" s="105">
        <v>3.5262784091678769</v>
      </c>
      <c r="K72" s="105">
        <v>4.0159390384783258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4660</v>
      </c>
    </row>
    <row r="73" spans="1:105" ht="12" customHeight="1" x14ac:dyDescent="0.25">
      <c r="A73" s="106" t="s">
        <v>122</v>
      </c>
      <c r="B73" s="101"/>
      <c r="C73" s="102">
        <v>8.317977180654621</v>
      </c>
      <c r="D73" s="102">
        <v>0</v>
      </c>
      <c r="E73" s="102">
        <v>0</v>
      </c>
      <c r="F73" s="102">
        <v>0</v>
      </c>
      <c r="G73" s="102">
        <v>0</v>
      </c>
      <c r="H73" s="102">
        <v>9.0695075842262494</v>
      </c>
      <c r="I73" s="102">
        <v>8.8820446107016622</v>
      </c>
      <c r="J73" s="102">
        <v>8.0066826526122181</v>
      </c>
      <c r="K73" s="102">
        <v>8.4593661458795424</v>
      </c>
      <c r="L73" s="102">
        <v>8.6747380136307939</v>
      </c>
      <c r="M73" s="102">
        <v>0</v>
      </c>
      <c r="N73" s="102">
        <v>0</v>
      </c>
      <c r="O73" s="102">
        <v>9.4767261862302217</v>
      </c>
      <c r="P73" s="102">
        <v>9.6861031361390424</v>
      </c>
      <c r="Q73" s="102">
        <v>10.469674763068099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4661</v>
      </c>
    </row>
    <row r="74" spans="1:105" ht="12" customHeight="1" x14ac:dyDescent="0.25">
      <c r="A74" s="107" t="s">
        <v>121</v>
      </c>
      <c r="B74" s="104"/>
      <c r="C74" s="105">
        <v>8.3179696362500621</v>
      </c>
      <c r="D74" s="105">
        <v>0</v>
      </c>
      <c r="E74" s="105">
        <v>0</v>
      </c>
      <c r="F74" s="105">
        <v>0</v>
      </c>
      <c r="G74" s="105">
        <v>0</v>
      </c>
      <c r="H74" s="105">
        <v>9.0695017361804524</v>
      </c>
      <c r="I74" s="105">
        <v>8.8850643013108748</v>
      </c>
      <c r="J74" s="105">
        <v>8.0099690931415228</v>
      </c>
      <c r="K74" s="105">
        <v>8.4606003782179737</v>
      </c>
      <c r="L74" s="105">
        <v>0</v>
      </c>
      <c r="M74" s="105">
        <v>0</v>
      </c>
      <c r="N74" s="105">
        <v>0</v>
      </c>
      <c r="O74" s="105">
        <v>9.4746117703529453</v>
      </c>
      <c r="P74" s="105">
        <v>9.6860248455563696</v>
      </c>
      <c r="Q74" s="105">
        <v>10.47375455465564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4662</v>
      </c>
    </row>
    <row r="75" spans="1:105" ht="12" customHeight="1" x14ac:dyDescent="0.25">
      <c r="A75" s="108" t="s">
        <v>53</v>
      </c>
      <c r="B75" s="98"/>
      <c r="C75" s="99">
        <v>5.8139908248287053</v>
      </c>
      <c r="D75" s="99">
        <v>0</v>
      </c>
      <c r="E75" s="99">
        <v>0</v>
      </c>
      <c r="F75" s="99">
        <v>0</v>
      </c>
      <c r="G75" s="99">
        <v>0</v>
      </c>
      <c r="H75" s="99">
        <v>5.663211610168692</v>
      </c>
      <c r="I75" s="99">
        <v>5.4759480772509184</v>
      </c>
      <c r="J75" s="99">
        <v>4.8895537749540701</v>
      </c>
      <c r="K75" s="99">
        <v>5.2023349343101186</v>
      </c>
      <c r="L75" s="99">
        <v>0</v>
      </c>
      <c r="M75" s="99">
        <v>0</v>
      </c>
      <c r="N75" s="99">
        <v>0</v>
      </c>
      <c r="O75" s="99">
        <v>5.8355771691145488</v>
      </c>
      <c r="P75" s="99">
        <v>5.9860757368419266</v>
      </c>
      <c r="Q75" s="99">
        <v>6.7558861965592945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4663</v>
      </c>
    </row>
    <row r="76" spans="1:105" ht="12" customHeight="1" x14ac:dyDescent="0.25">
      <c r="A76" s="108" t="s">
        <v>52</v>
      </c>
      <c r="B76" s="98"/>
      <c r="C76" s="99">
        <v>2.5039788114213573</v>
      </c>
      <c r="D76" s="99">
        <v>0</v>
      </c>
      <c r="E76" s="99">
        <v>0</v>
      </c>
      <c r="F76" s="99">
        <v>0</v>
      </c>
      <c r="G76" s="99">
        <v>0</v>
      </c>
      <c r="H76" s="99">
        <v>3.4062901260117608</v>
      </c>
      <c r="I76" s="99">
        <v>3.4091162240599555</v>
      </c>
      <c r="J76" s="99">
        <v>3.1204153181874528</v>
      </c>
      <c r="K76" s="99">
        <v>3.2582654439078538</v>
      </c>
      <c r="L76" s="99">
        <v>0</v>
      </c>
      <c r="M76" s="99">
        <v>0</v>
      </c>
      <c r="N76" s="99">
        <v>0</v>
      </c>
      <c r="O76" s="99">
        <v>3.6390346012383956</v>
      </c>
      <c r="P76" s="99">
        <v>3.6999491087144434</v>
      </c>
      <c r="Q76" s="99">
        <v>3.717868358096347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4664</v>
      </c>
    </row>
    <row r="77" spans="1:105" ht="12" customHeight="1" x14ac:dyDescent="0.25">
      <c r="A77" s="121" t="s">
        <v>54</v>
      </c>
      <c r="B77" s="122"/>
      <c r="C77" s="123">
        <v>1.4998525348038059</v>
      </c>
      <c r="D77" s="123">
        <v>0</v>
      </c>
      <c r="E77" s="123">
        <v>0</v>
      </c>
      <c r="F77" s="123">
        <v>0</v>
      </c>
      <c r="G77" s="123">
        <v>0</v>
      </c>
      <c r="H77" s="123">
        <v>1.5010439670578237</v>
      </c>
      <c r="I77" s="123">
        <v>1.1749161947261617</v>
      </c>
      <c r="J77" s="123">
        <v>1.6829572147661711</v>
      </c>
      <c r="K77" s="123">
        <v>2.0268386727735201</v>
      </c>
      <c r="L77" s="123">
        <v>2.0469939346349202</v>
      </c>
      <c r="M77" s="123">
        <v>0</v>
      </c>
      <c r="N77" s="123">
        <v>0</v>
      </c>
      <c r="O77" s="123">
        <v>2.050524622591904</v>
      </c>
      <c r="P77" s="123">
        <v>2.1348251044273616</v>
      </c>
      <c r="Q77" s="123">
        <v>2.3598978393444097</v>
      </c>
      <c r="R77" s="123">
        <v>0</v>
      </c>
      <c r="S77" s="123">
        <v>0</v>
      </c>
      <c r="T77" s="123">
        <v>0</v>
      </c>
      <c r="U77" s="123">
        <v>0</v>
      </c>
      <c r="V77" s="123">
        <v>2.6729757150280427</v>
      </c>
      <c r="W77" s="123">
        <v>0</v>
      </c>
      <c r="DA77" s="130" t="s">
        <v>4665</v>
      </c>
    </row>
    <row r="78" spans="1:105" ht="12" customHeight="1" x14ac:dyDescent="0.25">
      <c r="A78" s="97" t="s">
        <v>192</v>
      </c>
      <c r="B78" s="98"/>
      <c r="C78" s="99">
        <v>1.5471731172754426</v>
      </c>
      <c r="D78" s="99">
        <v>0</v>
      </c>
      <c r="E78" s="99">
        <v>0</v>
      </c>
      <c r="F78" s="99">
        <v>0</v>
      </c>
      <c r="G78" s="99">
        <v>0</v>
      </c>
      <c r="H78" s="99">
        <v>1.3499133631703166</v>
      </c>
      <c r="I78" s="99">
        <v>1.1356546125011693</v>
      </c>
      <c r="J78" s="99">
        <v>1.6976081170818336</v>
      </c>
      <c r="K78" s="99">
        <v>2.0570355223967574</v>
      </c>
      <c r="L78" s="99">
        <v>2.0792511876796334</v>
      </c>
      <c r="M78" s="99">
        <v>0</v>
      </c>
      <c r="N78" s="99">
        <v>0</v>
      </c>
      <c r="O78" s="99">
        <v>1.9695720637376122</v>
      </c>
      <c r="P78" s="99">
        <v>2.1368869516550779</v>
      </c>
      <c r="Q78" s="99">
        <v>2.3654017270672933</v>
      </c>
      <c r="R78" s="99">
        <v>0</v>
      </c>
      <c r="S78" s="99">
        <v>0</v>
      </c>
      <c r="T78" s="99">
        <v>0</v>
      </c>
      <c r="U78" s="99">
        <v>0</v>
      </c>
      <c r="V78" s="99">
        <v>0</v>
      </c>
      <c r="W78" s="99">
        <v>0</v>
      </c>
      <c r="DA78" s="63" t="s">
        <v>4666</v>
      </c>
    </row>
    <row r="79" spans="1:105" ht="12" customHeight="1" x14ac:dyDescent="0.25">
      <c r="A79" s="109" t="s">
        <v>120</v>
      </c>
      <c r="B79" s="33"/>
      <c r="C79" s="110">
        <v>1.3686832009350576</v>
      </c>
      <c r="D79" s="110">
        <v>0</v>
      </c>
      <c r="E79" s="110">
        <v>0</v>
      </c>
      <c r="F79" s="110">
        <v>0</v>
      </c>
      <c r="G79" s="110">
        <v>0</v>
      </c>
      <c r="H79" s="110">
        <v>1.6597946013934401</v>
      </c>
      <c r="I79" s="110">
        <v>1.6337469869983949</v>
      </c>
      <c r="J79" s="110">
        <v>1.5176866044715045</v>
      </c>
      <c r="K79" s="110">
        <v>1.6824936906736878</v>
      </c>
      <c r="L79" s="110">
        <v>1.8659949036618098</v>
      </c>
      <c r="M79" s="110">
        <v>0</v>
      </c>
      <c r="N79" s="110">
        <v>0</v>
      </c>
      <c r="O79" s="110">
        <v>2.0714156055220445</v>
      </c>
      <c r="P79" s="110">
        <v>2.1115223404763808</v>
      </c>
      <c r="Q79" s="110">
        <v>2.2902898475550053</v>
      </c>
      <c r="R79" s="110">
        <v>0</v>
      </c>
      <c r="S79" s="110">
        <v>0</v>
      </c>
      <c r="T79" s="110">
        <v>0</v>
      </c>
      <c r="U79" s="110">
        <v>0</v>
      </c>
      <c r="V79" s="110">
        <v>2.6729757150280427</v>
      </c>
      <c r="W79" s="110">
        <v>0</v>
      </c>
      <c r="DA79" s="60" t="s">
        <v>4667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125.47873534304468</v>
      </c>
      <c r="D81" s="118">
        <f t="shared" si="28"/>
        <v>128.514461108495</v>
      </c>
      <c r="E81" s="118">
        <f t="shared" si="28"/>
        <v>131.38556100306189</v>
      </c>
      <c r="F81" s="118">
        <f t="shared" si="28"/>
        <v>129.24388652457756</v>
      </c>
      <c r="G81" s="118">
        <f t="shared" si="28"/>
        <v>142.0165924217028</v>
      </c>
      <c r="H81" s="118">
        <f t="shared" si="28"/>
        <v>133.80801789452676</v>
      </c>
      <c r="I81" s="118">
        <f t="shared" si="28"/>
        <v>131.73210957854883</v>
      </c>
      <c r="J81" s="118">
        <f t="shared" si="28"/>
        <v>132.09980954664462</v>
      </c>
      <c r="K81" s="118">
        <f t="shared" si="28"/>
        <v>124.42787576698555</v>
      </c>
      <c r="L81" s="118">
        <f t="shared" si="28"/>
        <v>113.25343902625318</v>
      </c>
      <c r="M81" s="118">
        <f t="shared" si="28"/>
        <v>171.35411893436734</v>
      </c>
      <c r="N81" s="118">
        <f t="shared" si="28"/>
        <v>160.9569360438081</v>
      </c>
      <c r="O81" s="118">
        <f t="shared" si="28"/>
        <v>129.91993011201632</v>
      </c>
      <c r="P81" s="118">
        <f t="shared" si="28"/>
        <v>0</v>
      </c>
      <c r="Q81" s="118">
        <f t="shared" si="28"/>
        <v>121.97310373480224</v>
      </c>
      <c r="R81" s="118">
        <f t="shared" ref="R81:V81" si="29">R82+R85+R87+R100</f>
        <v>122.04946703669683</v>
      </c>
      <c r="S81" s="118">
        <f t="shared" si="29"/>
        <v>120.9540647370638</v>
      </c>
      <c r="T81" s="118">
        <f t="shared" si="29"/>
        <v>103.17531885019841</v>
      </c>
      <c r="U81" s="118">
        <f t="shared" si="29"/>
        <v>97.270146918494248</v>
      </c>
      <c r="V81" s="118">
        <f t="shared" si="29"/>
        <v>99.493893039540637</v>
      </c>
      <c r="W81" s="118">
        <f t="shared" ref="W81" si="30">W82+W85+W87+W100</f>
        <v>95.527650835891137</v>
      </c>
      <c r="DA81" s="129" t="s">
        <v>4668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116.0667850287102</v>
      </c>
      <c r="D82" s="123">
        <f t="shared" si="31"/>
        <v>118.85640031036125</v>
      </c>
      <c r="E82" s="123">
        <f t="shared" si="31"/>
        <v>121.61612195261485</v>
      </c>
      <c r="F82" s="123">
        <f t="shared" si="31"/>
        <v>119.27353780373697</v>
      </c>
      <c r="G82" s="123">
        <f t="shared" si="31"/>
        <v>131.41218324436136</v>
      </c>
      <c r="H82" s="123">
        <f t="shared" si="31"/>
        <v>123.44602921274766</v>
      </c>
      <c r="I82" s="123">
        <f t="shared" si="31"/>
        <v>121.30026557448917</v>
      </c>
      <c r="J82" s="123">
        <f t="shared" si="31"/>
        <v>122.12323813544906</v>
      </c>
      <c r="K82" s="123">
        <f t="shared" si="31"/>
        <v>114.52856060393393</v>
      </c>
      <c r="L82" s="123">
        <f t="shared" si="31"/>
        <v>105.11594007030195</v>
      </c>
      <c r="M82" s="123">
        <f t="shared" si="31"/>
        <v>158.72373304633646</v>
      </c>
      <c r="N82" s="123">
        <f t="shared" si="31"/>
        <v>149.17192537002947</v>
      </c>
      <c r="O82" s="123">
        <f t="shared" si="31"/>
        <v>118.7480640663438</v>
      </c>
      <c r="P82" s="123">
        <f t="shared" si="31"/>
        <v>0</v>
      </c>
      <c r="Q82" s="123">
        <f t="shared" si="31"/>
        <v>109.02834230570477</v>
      </c>
      <c r="R82" s="123">
        <f t="shared" ref="R82:V82" si="32">SUM(R83:R84)</f>
        <v>108.22762073466809</v>
      </c>
      <c r="S82" s="123">
        <f t="shared" si="32"/>
        <v>107.26147584353647</v>
      </c>
      <c r="T82" s="123">
        <f t="shared" si="32"/>
        <v>89.725376098816795</v>
      </c>
      <c r="U82" s="123">
        <f t="shared" si="32"/>
        <v>83.661462401224654</v>
      </c>
      <c r="V82" s="123">
        <f t="shared" si="32"/>
        <v>85.558866026174329</v>
      </c>
      <c r="W82" s="123">
        <f t="shared" ref="W82" si="33">SUM(W83:W84)</f>
        <v>81.234744003791874</v>
      </c>
      <c r="DA82" s="130" t="s">
        <v>4669</v>
      </c>
    </row>
    <row r="83" spans="1:105" ht="12" customHeight="1" x14ac:dyDescent="0.25">
      <c r="A83" s="97" t="s">
        <v>204</v>
      </c>
      <c r="B83" s="98"/>
      <c r="C83" s="99">
        <v>114.98288991794938</v>
      </c>
      <c r="D83" s="99">
        <v>117.77625425010987</v>
      </c>
      <c r="E83" s="99">
        <v>120.53659864824341</v>
      </c>
      <c r="F83" s="99">
        <v>118.24786575490421</v>
      </c>
      <c r="G83" s="99">
        <v>130.29205837948092</v>
      </c>
      <c r="H83" s="99">
        <v>122.42334697851926</v>
      </c>
      <c r="I83" s="99">
        <v>120.31732462334385</v>
      </c>
      <c r="J83" s="99">
        <v>121.14840329284138</v>
      </c>
      <c r="K83" s="99">
        <v>113.63197275363301</v>
      </c>
      <c r="L83" s="99">
        <v>104.29831004793343</v>
      </c>
      <c r="M83" s="99">
        <v>157.5203974693483</v>
      </c>
      <c r="N83" s="99">
        <v>148.05048165658005</v>
      </c>
      <c r="O83" s="99">
        <v>117.877760473054</v>
      </c>
      <c r="P83" s="99">
        <v>0</v>
      </c>
      <c r="Q83" s="99">
        <v>108.24659710047482</v>
      </c>
      <c r="R83" s="99">
        <v>107.45345167227427</v>
      </c>
      <c r="S83" s="99">
        <v>106.49948984213403</v>
      </c>
      <c r="T83" s="99">
        <v>89.091831225755513</v>
      </c>
      <c r="U83" s="99">
        <v>83.072829876669076</v>
      </c>
      <c r="V83" s="99">
        <v>84.965498467182826</v>
      </c>
      <c r="W83" s="99">
        <v>80.669469769630751</v>
      </c>
      <c r="DA83" s="63" t="s">
        <v>4670</v>
      </c>
    </row>
    <row r="84" spans="1:105" ht="12" customHeight="1" x14ac:dyDescent="0.25">
      <c r="A84" s="97" t="s">
        <v>53</v>
      </c>
      <c r="B84" s="98"/>
      <c r="C84" s="99">
        <v>1.0838951107608181</v>
      </c>
      <c r="D84" s="99">
        <v>1.0801460602513786</v>
      </c>
      <c r="E84" s="99">
        <v>1.0795233043714392</v>
      </c>
      <c r="F84" s="99">
        <v>1.0256720488327646</v>
      </c>
      <c r="G84" s="99">
        <v>1.1201248648804332</v>
      </c>
      <c r="H84" s="99">
        <v>1.0226822342283945</v>
      </c>
      <c r="I84" s="99">
        <v>0.98294095114532154</v>
      </c>
      <c r="J84" s="99">
        <v>0.97483484260768327</v>
      </c>
      <c r="K84" s="99">
        <v>0.89658785030092281</v>
      </c>
      <c r="L84" s="99">
        <v>0.8176300223685119</v>
      </c>
      <c r="M84" s="99">
        <v>1.2033355769881608</v>
      </c>
      <c r="N84" s="99">
        <v>1.1214437134494113</v>
      </c>
      <c r="O84" s="99">
        <v>0.87030359328980955</v>
      </c>
      <c r="P84" s="99">
        <v>0</v>
      </c>
      <c r="Q84" s="99">
        <v>0.78174520522994928</v>
      </c>
      <c r="R84" s="99">
        <v>0.77416906239383043</v>
      </c>
      <c r="S84" s="99">
        <v>0.76198600140245154</v>
      </c>
      <c r="T84" s="99">
        <v>0.63354487306128493</v>
      </c>
      <c r="U84" s="99">
        <v>0.58863252455557769</v>
      </c>
      <c r="V84" s="99">
        <v>0.59336755899149629</v>
      </c>
      <c r="W84" s="99">
        <v>0.56527423416112044</v>
      </c>
      <c r="DA84" s="63" t="s">
        <v>4671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1.0322155442280019E-2</v>
      </c>
      <c r="D85" s="123">
        <f t="shared" si="34"/>
        <v>1.0469297343845711E-2</v>
      </c>
      <c r="E85" s="123">
        <f t="shared" si="34"/>
        <v>1.1284282294645207E-2</v>
      </c>
      <c r="F85" s="123">
        <f t="shared" si="34"/>
        <v>1.5615649476001834E-2</v>
      </c>
      <c r="G85" s="123">
        <f t="shared" si="34"/>
        <v>3.024671942638087E-2</v>
      </c>
      <c r="H85" s="123">
        <f t="shared" si="34"/>
        <v>3.8547818522193411E-2</v>
      </c>
      <c r="I85" s="123">
        <f t="shared" si="34"/>
        <v>3.3535997827578212E-2</v>
      </c>
      <c r="J85" s="123">
        <f t="shared" si="34"/>
        <v>8.8874240305415741E-3</v>
      </c>
      <c r="K85" s="123">
        <f t="shared" si="34"/>
        <v>2.4374638139506598E-2</v>
      </c>
      <c r="L85" s="123">
        <f t="shared" si="34"/>
        <v>6.5308410165609898E-2</v>
      </c>
      <c r="M85" s="123">
        <f t="shared" si="34"/>
        <v>4.5216388610553451E-2</v>
      </c>
      <c r="N85" s="123">
        <f t="shared" si="34"/>
        <v>7.25802556591299E-2</v>
      </c>
      <c r="O85" s="123">
        <f t="shared" si="34"/>
        <v>4.0032131438013596E-2</v>
      </c>
      <c r="P85" s="123">
        <f t="shared" si="34"/>
        <v>0</v>
      </c>
      <c r="Q85" s="123">
        <f t="shared" si="34"/>
        <v>3.9177097958876458E-2</v>
      </c>
      <c r="R85" s="123">
        <f t="shared" si="34"/>
        <v>2.5259878086683941E-2</v>
      </c>
      <c r="S85" s="123">
        <f t="shared" si="34"/>
        <v>6.1143199103817228E-2</v>
      </c>
      <c r="T85" s="123">
        <f t="shared" si="34"/>
        <v>3.2219468737987367E-2</v>
      </c>
      <c r="U85" s="123">
        <f t="shared" si="34"/>
        <v>5.207338263303405E-2</v>
      </c>
      <c r="V85" s="123">
        <f t="shared" si="34"/>
        <v>0.10240324113604631</v>
      </c>
      <c r="W85" s="123">
        <f t="shared" si="34"/>
        <v>2.2456446931468511E-2</v>
      </c>
      <c r="DA85" s="130" t="s">
        <v>4672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1.0322155442280019E-2</v>
      </c>
      <c r="D86" s="99">
        <f>RES_hhdet_in_tesh!D86/RES_summary!D$21</f>
        <v>1.0469297343845711E-2</v>
      </c>
      <c r="E86" s="99">
        <f>RES_hhdet_in_tesh!E86/RES_summary!E$21</f>
        <v>1.1284282294645207E-2</v>
      </c>
      <c r="F86" s="99">
        <f>RES_hhdet_in_tesh!F86/RES_summary!F$21</f>
        <v>1.5615649476001834E-2</v>
      </c>
      <c r="G86" s="99">
        <f>RES_hhdet_in_tesh!G86/RES_summary!G$21</f>
        <v>3.024671942638087E-2</v>
      </c>
      <c r="H86" s="99">
        <f>RES_hhdet_in_tesh!H86/RES_summary!H$21</f>
        <v>3.8547818522193411E-2</v>
      </c>
      <c r="I86" s="99">
        <f>RES_hhdet_in_tesh!I86/RES_summary!I$21</f>
        <v>3.3535997827578212E-2</v>
      </c>
      <c r="J86" s="99">
        <f>RES_hhdet_in_tesh!J86/RES_summary!J$21</f>
        <v>8.8874240305415741E-3</v>
      </c>
      <c r="K86" s="99">
        <f>RES_hhdet_in_tesh!K86/RES_summary!K$21</f>
        <v>2.4374638139506598E-2</v>
      </c>
      <c r="L86" s="99">
        <f>RES_hhdet_in_tesh!L86/RES_summary!L$21</f>
        <v>6.5308410165609898E-2</v>
      </c>
      <c r="M86" s="99">
        <f>RES_hhdet_in_tesh!M86/RES_summary!M$21</f>
        <v>4.5216388610553451E-2</v>
      </c>
      <c r="N86" s="99">
        <f>RES_hhdet_in_tesh!N86/RES_summary!N$21</f>
        <v>7.25802556591299E-2</v>
      </c>
      <c r="O86" s="99">
        <f>RES_hhdet_in_tesh!O86/RES_summary!O$21</f>
        <v>4.0032131438013596E-2</v>
      </c>
      <c r="P86" s="99">
        <f>RES_hhdet_in_tesh!P86/RES_summary!P$21</f>
        <v>0</v>
      </c>
      <c r="Q86" s="99">
        <f>RES_hhdet_in_tesh!Q86/RES_summary!Q$21</f>
        <v>3.9177097958876458E-2</v>
      </c>
      <c r="R86" s="99">
        <f>RES_hhdet_in_tesh!R86/RES_summary!R$21</f>
        <v>2.5259878086683941E-2</v>
      </c>
      <c r="S86" s="99">
        <f>RES_hhdet_in_tesh!S86/RES_summary!S$21</f>
        <v>6.1143199103817228E-2</v>
      </c>
      <c r="T86" s="99">
        <f>RES_hhdet_in_tesh!T86/RES_summary!T$21</f>
        <v>3.2219468737987367E-2</v>
      </c>
      <c r="U86" s="99">
        <f>RES_hhdet_in_tesh!U86/RES_summary!U$21</f>
        <v>5.207338263303405E-2</v>
      </c>
      <c r="V86" s="99">
        <f>RES_hhdet_in_tesh!V86/RES_summary!V$21</f>
        <v>0.10240324113604631</v>
      </c>
      <c r="W86" s="99">
        <f>RES_hhdet_in_tesh!W86/RES_summary!W$21</f>
        <v>2.2456446931468511E-2</v>
      </c>
      <c r="DA86" s="63" t="s">
        <v>4673</v>
      </c>
    </row>
    <row r="87" spans="1:105" ht="12" customHeight="1" x14ac:dyDescent="0.25">
      <c r="A87" s="121" t="s">
        <v>55</v>
      </c>
      <c r="B87" s="122"/>
      <c r="C87" s="123">
        <v>8.0329449579571381</v>
      </c>
      <c r="D87" s="123">
        <v>8.2561188037672881</v>
      </c>
      <c r="E87" s="123">
        <v>8.313547891120832</v>
      </c>
      <c r="F87" s="123">
        <v>8.4441872544147163</v>
      </c>
      <c r="G87" s="123">
        <v>8.9636904555559447</v>
      </c>
      <c r="H87" s="123">
        <v>8.6636462618634891</v>
      </c>
      <c r="I87" s="123">
        <v>8.7645610192336569</v>
      </c>
      <c r="J87" s="123">
        <v>8.4499973826935246</v>
      </c>
      <c r="K87" s="123">
        <v>8.1924468342384458</v>
      </c>
      <c r="L87" s="123">
        <v>6.2061956421238076</v>
      </c>
      <c r="M87" s="123">
        <v>10.704593821884465</v>
      </c>
      <c r="N87" s="123">
        <v>9.800087832300175</v>
      </c>
      <c r="O87" s="123">
        <v>9.0604183087124515</v>
      </c>
      <c r="P87" s="123">
        <v>0</v>
      </c>
      <c r="Q87" s="123">
        <v>10.615294483583591</v>
      </c>
      <c r="R87" s="123">
        <v>11.453076241060693</v>
      </c>
      <c r="S87" s="123">
        <v>11.080083118912949</v>
      </c>
      <c r="T87" s="123">
        <v>10.731249710989943</v>
      </c>
      <c r="U87" s="123">
        <v>10.843749730178432</v>
      </c>
      <c r="V87" s="123">
        <v>11.159648057202213</v>
      </c>
      <c r="W87" s="123">
        <v>11.542529134811279</v>
      </c>
      <c r="DA87" s="130" t="s">
        <v>4674</v>
      </c>
    </row>
    <row r="88" spans="1:105" ht="12" customHeight="1" x14ac:dyDescent="0.25">
      <c r="A88" s="97" t="s">
        <v>132</v>
      </c>
      <c r="B88" s="98"/>
      <c r="C88" s="99">
        <v>8.0059084119509762</v>
      </c>
      <c r="D88" s="99">
        <v>8.2554599228791261</v>
      </c>
      <c r="E88" s="99">
        <v>8.3121906192222887</v>
      </c>
      <c r="F88" s="99">
        <v>8.4454454706596529</v>
      </c>
      <c r="G88" s="99">
        <v>8.9664986210341162</v>
      </c>
      <c r="H88" s="99">
        <v>8.6433807453675513</v>
      </c>
      <c r="I88" s="99">
        <v>8.7606129653350688</v>
      </c>
      <c r="J88" s="99">
        <v>8.4625640927556134</v>
      </c>
      <c r="K88" s="99">
        <v>8.1836676675855369</v>
      </c>
      <c r="L88" s="99">
        <v>6.1266058412753255</v>
      </c>
      <c r="M88" s="99">
        <v>10.75262985305133</v>
      </c>
      <c r="N88" s="99">
        <v>9.8303958882159872</v>
      </c>
      <c r="O88" s="99">
        <v>9.0403304519028254</v>
      </c>
      <c r="P88" s="99">
        <v>0</v>
      </c>
      <c r="Q88" s="99">
        <v>10.669858853121896</v>
      </c>
      <c r="R88" s="99">
        <v>11.422902118073395</v>
      </c>
      <c r="S88" s="99">
        <v>11.112037312615559</v>
      </c>
      <c r="T88" s="99">
        <v>10.639825462003593</v>
      </c>
      <c r="U88" s="99">
        <v>10.810074285805674</v>
      </c>
      <c r="V88" s="99">
        <v>11.171709349242668</v>
      </c>
      <c r="W88" s="99">
        <v>11.539200608070828</v>
      </c>
      <c r="DA88" s="63" t="s">
        <v>4675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8.2555430607157998</v>
      </c>
      <c r="E89" s="99">
        <v>8.3121598266046188</v>
      </c>
      <c r="F89" s="99">
        <v>8.4452579723665906</v>
      </c>
      <c r="G89" s="99">
        <v>8.966645894952288</v>
      </c>
      <c r="H89" s="99">
        <v>8.6430492284652338</v>
      </c>
      <c r="I89" s="99">
        <v>8.7648377514159552</v>
      </c>
      <c r="J89" s="99">
        <v>8.4692111371034482</v>
      </c>
      <c r="K89" s="99">
        <v>8.1860288062289825</v>
      </c>
      <c r="L89" s="99">
        <v>0</v>
      </c>
      <c r="M89" s="99">
        <v>10.755396105558674</v>
      </c>
      <c r="N89" s="99">
        <v>9.83063605676473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11.150889396890269</v>
      </c>
      <c r="W89" s="99">
        <v>11.517755345951262</v>
      </c>
      <c r="DA89" s="63" t="s">
        <v>4676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5.6549961572278846</v>
      </c>
      <c r="E90" s="102">
        <v>5.4570617790131202</v>
      </c>
      <c r="F90" s="102">
        <v>5.5771138471664559</v>
      </c>
      <c r="G90" s="102">
        <v>5.4040545364778616</v>
      </c>
      <c r="H90" s="102">
        <v>5.396544156923996</v>
      </c>
      <c r="I90" s="102">
        <v>5.4013411327334504</v>
      </c>
      <c r="J90" s="102">
        <v>5.1711861630228908</v>
      </c>
      <c r="K90" s="102">
        <v>5.0332527658973305</v>
      </c>
      <c r="L90" s="102">
        <v>0</v>
      </c>
      <c r="M90" s="102">
        <v>6.3353018960068495</v>
      </c>
      <c r="N90" s="102">
        <v>5.7519652926854761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7.6534349763368459</v>
      </c>
      <c r="W90" s="102">
        <v>8.2612031098804142</v>
      </c>
      <c r="DA90" s="131" t="s">
        <v>4677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2.6005469034879161</v>
      </c>
      <c r="E91" s="105">
        <v>2.8550980475914987</v>
      </c>
      <c r="F91" s="105">
        <v>2.8681441252001343</v>
      </c>
      <c r="G91" s="105">
        <v>3.5625913584744242</v>
      </c>
      <c r="H91" s="105">
        <v>3.2465050715412387</v>
      </c>
      <c r="I91" s="105">
        <v>3.3634966186825053</v>
      </c>
      <c r="J91" s="105">
        <v>3.2980249740805596</v>
      </c>
      <c r="K91" s="105">
        <v>3.1527760403316507</v>
      </c>
      <c r="L91" s="105">
        <v>0</v>
      </c>
      <c r="M91" s="105">
        <v>4.4200942095518236</v>
      </c>
      <c r="N91" s="105">
        <v>4.0786707640792548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3.497454420553423</v>
      </c>
      <c r="W91" s="105">
        <v>3.2565522360708501</v>
      </c>
      <c r="DA91" s="132" t="s">
        <v>4678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8.2044259163080699</v>
      </c>
      <c r="E92" s="102">
        <v>9.5683888059311712</v>
      </c>
      <c r="F92" s="102">
        <v>7.5533928170357045</v>
      </c>
      <c r="G92" s="102">
        <v>9.5542983204122933</v>
      </c>
      <c r="H92" s="102">
        <v>8.7527526280478316</v>
      </c>
      <c r="I92" s="102">
        <v>9.2978413842160528</v>
      </c>
      <c r="J92" s="102">
        <v>8.3605212367598867</v>
      </c>
      <c r="K92" s="102">
        <v>8.5803939652172936</v>
      </c>
      <c r="L92" s="102">
        <v>8.4868167434869584</v>
      </c>
      <c r="M92" s="102">
        <v>9.105408719390196</v>
      </c>
      <c r="N92" s="102">
        <v>8.1585866664619981</v>
      </c>
      <c r="O92" s="102">
        <v>8.6310893158389757</v>
      </c>
      <c r="P92" s="102">
        <v>0</v>
      </c>
      <c r="Q92" s="102">
        <v>0</v>
      </c>
      <c r="R92" s="102">
        <v>10.750213205004032</v>
      </c>
      <c r="S92" s="102">
        <v>11.284017524853487</v>
      </c>
      <c r="T92" s="102">
        <v>11.066459690565582</v>
      </c>
      <c r="U92" s="102">
        <v>11.125664356580151</v>
      </c>
      <c r="V92" s="102">
        <v>10.625314213360658</v>
      </c>
      <c r="W92" s="102">
        <v>12.133607323567949</v>
      </c>
      <c r="DA92" s="131" t="s">
        <v>4679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4680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4681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4682</v>
      </c>
    </row>
    <row r="96" spans="1:105" ht="12" customHeight="1" x14ac:dyDescent="0.25">
      <c r="A96" s="106" t="s">
        <v>122</v>
      </c>
      <c r="B96" s="101"/>
      <c r="C96" s="102">
        <v>8.317977180654621</v>
      </c>
      <c r="D96" s="102">
        <v>8.2698159152763928</v>
      </c>
      <c r="E96" s="102">
        <v>8.3341866853159789</v>
      </c>
      <c r="F96" s="102">
        <v>8.4188158058616018</v>
      </c>
      <c r="G96" s="102">
        <v>8.897369391066853</v>
      </c>
      <c r="H96" s="102">
        <v>9.0695075842262494</v>
      </c>
      <c r="I96" s="102">
        <v>8.8820446107016604</v>
      </c>
      <c r="J96" s="102">
        <v>8.0066826526122163</v>
      </c>
      <c r="K96" s="102">
        <v>8.4593661458795442</v>
      </c>
      <c r="L96" s="102">
        <v>8.6747380136307903</v>
      </c>
      <c r="M96" s="102">
        <v>8.9929852164895472</v>
      </c>
      <c r="N96" s="102">
        <v>8.8640617942301141</v>
      </c>
      <c r="O96" s="102">
        <v>9.4767261862302234</v>
      </c>
      <c r="P96" s="102">
        <v>0</v>
      </c>
      <c r="Q96" s="102">
        <v>10.469674763068097</v>
      </c>
      <c r="R96" s="102">
        <v>11.583538294380743</v>
      </c>
      <c r="S96" s="102">
        <v>10.870163444092817</v>
      </c>
      <c r="T96" s="102">
        <v>11.528745083051392</v>
      </c>
      <c r="U96" s="102">
        <v>11.438473231762275</v>
      </c>
      <c r="V96" s="102">
        <v>10.729610828655785</v>
      </c>
      <c r="W96" s="102">
        <v>11.664870850856778</v>
      </c>
      <c r="DA96" s="131" t="s">
        <v>4683</v>
      </c>
    </row>
    <row r="97" spans="1:105" ht="12" customHeight="1" x14ac:dyDescent="0.25">
      <c r="A97" s="107" t="s">
        <v>121</v>
      </c>
      <c r="B97" s="104"/>
      <c r="C97" s="105">
        <v>8.3179696362500621</v>
      </c>
      <c r="D97" s="105">
        <v>8.2699878603566894</v>
      </c>
      <c r="E97" s="105">
        <v>8.3342539847245867</v>
      </c>
      <c r="F97" s="105">
        <v>8.4187110562830458</v>
      </c>
      <c r="G97" s="105">
        <v>8.8973379778662078</v>
      </c>
      <c r="H97" s="105">
        <v>9.0695017361804506</v>
      </c>
      <c r="I97" s="105">
        <v>8.885064301310873</v>
      </c>
      <c r="J97" s="105">
        <v>8.0099690931415228</v>
      </c>
      <c r="K97" s="105">
        <v>8.4606003782179702</v>
      </c>
      <c r="L97" s="105">
        <v>8.6751311470263914</v>
      </c>
      <c r="M97" s="105">
        <v>8.9921245851822036</v>
      </c>
      <c r="N97" s="105">
        <v>8.8622100730575273</v>
      </c>
      <c r="O97" s="105">
        <v>9.4746117703529436</v>
      </c>
      <c r="P97" s="105">
        <v>0</v>
      </c>
      <c r="Q97" s="105">
        <v>10.473754554655642</v>
      </c>
      <c r="R97" s="105">
        <v>11.586532832864897</v>
      </c>
      <c r="S97" s="105">
        <v>10.870952390349903</v>
      </c>
      <c r="T97" s="105">
        <v>11.527736018262827</v>
      </c>
      <c r="U97" s="105">
        <v>11.436294250665593</v>
      </c>
      <c r="V97" s="105">
        <v>10.72775061247777</v>
      </c>
      <c r="W97" s="105">
        <v>11.664101450448292</v>
      </c>
      <c r="DA97" s="132" t="s">
        <v>4684</v>
      </c>
    </row>
    <row r="98" spans="1:105" ht="12" customHeight="1" x14ac:dyDescent="0.25">
      <c r="A98" s="108" t="s">
        <v>53</v>
      </c>
      <c r="B98" s="98"/>
      <c r="C98" s="99">
        <v>5.8139908248287044</v>
      </c>
      <c r="D98" s="99">
        <v>5.6648132909874356</v>
      </c>
      <c r="E98" s="99">
        <v>5.4715911796647445</v>
      </c>
      <c r="F98" s="99">
        <v>5.5594727268315109</v>
      </c>
      <c r="G98" s="99">
        <v>5.3621999533947493</v>
      </c>
      <c r="H98" s="99">
        <v>5.6632116101686902</v>
      </c>
      <c r="I98" s="99">
        <v>5.4759480772509184</v>
      </c>
      <c r="J98" s="99">
        <v>4.8895537749540683</v>
      </c>
      <c r="K98" s="99">
        <v>5.2023349343101186</v>
      </c>
      <c r="L98" s="99">
        <v>5.1952560222819599</v>
      </c>
      <c r="M98" s="99">
        <v>5.2928977946467759</v>
      </c>
      <c r="N98" s="99">
        <v>5.1837650985324437</v>
      </c>
      <c r="O98" s="99">
        <v>5.8355771691145488</v>
      </c>
      <c r="P98" s="99">
        <v>0</v>
      </c>
      <c r="Q98" s="99">
        <v>6.7558861965592945</v>
      </c>
      <c r="R98" s="99">
        <v>7.8375575953241512</v>
      </c>
      <c r="S98" s="99">
        <v>7.1560613488514884</v>
      </c>
      <c r="T98" s="99">
        <v>7.8995832831622552</v>
      </c>
      <c r="U98" s="99">
        <v>7.8900448748107808</v>
      </c>
      <c r="V98" s="99">
        <v>7.3641107624887185</v>
      </c>
      <c r="W98" s="99">
        <v>8.3659138176563808</v>
      </c>
      <c r="DA98" s="63" t="s">
        <v>4685</v>
      </c>
    </row>
    <row r="99" spans="1:105" ht="12" customHeight="1" x14ac:dyDescent="0.25">
      <c r="A99" s="108" t="s">
        <v>52</v>
      </c>
      <c r="B99" s="98"/>
      <c r="C99" s="99">
        <v>2.5039788114213577</v>
      </c>
      <c r="D99" s="99">
        <v>2.6051745693692543</v>
      </c>
      <c r="E99" s="99">
        <v>2.8626628050598426</v>
      </c>
      <c r="F99" s="99">
        <v>2.8592383294515336</v>
      </c>
      <c r="G99" s="99">
        <v>3.5351380244714585</v>
      </c>
      <c r="H99" s="99">
        <v>3.4062901260117608</v>
      </c>
      <c r="I99" s="99">
        <v>3.409116224059956</v>
      </c>
      <c r="J99" s="99">
        <v>3.1204153181874528</v>
      </c>
      <c r="K99" s="99">
        <v>3.2582654439078533</v>
      </c>
      <c r="L99" s="99">
        <v>3.4798751247444328</v>
      </c>
      <c r="M99" s="99">
        <v>3.6992267905354272</v>
      </c>
      <c r="N99" s="99">
        <v>3.6784449745250813</v>
      </c>
      <c r="O99" s="99">
        <v>3.6390346012383938</v>
      </c>
      <c r="P99" s="99">
        <v>0</v>
      </c>
      <c r="Q99" s="99">
        <v>3.717868358096347</v>
      </c>
      <c r="R99" s="99">
        <v>3.7489752375407455</v>
      </c>
      <c r="S99" s="99">
        <v>3.7148910414984155</v>
      </c>
      <c r="T99" s="99">
        <v>3.6281527351005725</v>
      </c>
      <c r="U99" s="99">
        <v>3.546249375854813</v>
      </c>
      <c r="V99" s="99">
        <v>3.3636398499890494</v>
      </c>
      <c r="W99" s="99">
        <v>3.2981876327919117</v>
      </c>
      <c r="DA99" s="63" t="s">
        <v>4686</v>
      </c>
    </row>
    <row r="100" spans="1:105" ht="12" customHeight="1" x14ac:dyDescent="0.25">
      <c r="A100" s="121" t="s">
        <v>54</v>
      </c>
      <c r="B100" s="122"/>
      <c r="C100" s="123">
        <v>1.3686832009350574</v>
      </c>
      <c r="D100" s="123">
        <v>1.3914726970225963</v>
      </c>
      <c r="E100" s="123">
        <v>1.4446068770315925</v>
      </c>
      <c r="F100" s="123">
        <v>1.5105458169498776</v>
      </c>
      <c r="G100" s="123">
        <v>1.6104720023591421</v>
      </c>
      <c r="H100" s="123">
        <v>1.6597946013934399</v>
      </c>
      <c r="I100" s="123">
        <v>1.6337469869983949</v>
      </c>
      <c r="J100" s="123">
        <v>1.5176866044715052</v>
      </c>
      <c r="K100" s="123">
        <v>1.682493690673688</v>
      </c>
      <c r="L100" s="123">
        <v>1.8659949036618098</v>
      </c>
      <c r="M100" s="123">
        <v>1.8805756775358675</v>
      </c>
      <c r="N100" s="123">
        <v>1.9123425858193399</v>
      </c>
      <c r="O100" s="123">
        <v>2.071415605522045</v>
      </c>
      <c r="P100" s="123">
        <v>0</v>
      </c>
      <c r="Q100" s="123">
        <v>2.2902898475550049</v>
      </c>
      <c r="R100" s="123">
        <v>2.3435101828813445</v>
      </c>
      <c r="S100" s="123">
        <v>2.5513625755105602</v>
      </c>
      <c r="T100" s="123">
        <v>2.6864735716536825</v>
      </c>
      <c r="U100" s="123">
        <v>2.7128614044581196</v>
      </c>
      <c r="V100" s="123">
        <v>2.6729757150280431</v>
      </c>
      <c r="W100" s="123">
        <v>2.7279212503565113</v>
      </c>
      <c r="DA100" s="130" t="s">
        <v>4687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4688</v>
      </c>
    </row>
    <row r="102" spans="1:105" ht="12" customHeight="1" x14ac:dyDescent="0.25">
      <c r="A102" s="97" t="s">
        <v>50</v>
      </c>
      <c r="B102" s="98"/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DA102" s="63" t="s">
        <v>4689</v>
      </c>
    </row>
    <row r="103" spans="1:105" ht="12" customHeight="1" x14ac:dyDescent="0.25">
      <c r="A103" s="109" t="s">
        <v>120</v>
      </c>
      <c r="B103" s="33"/>
      <c r="C103" s="110">
        <v>1.3686832009350574</v>
      </c>
      <c r="D103" s="110">
        <v>1.3914726970225963</v>
      </c>
      <c r="E103" s="110">
        <v>1.4446068770315925</v>
      </c>
      <c r="F103" s="110">
        <v>1.5105458169498776</v>
      </c>
      <c r="G103" s="110">
        <v>1.6104720023591421</v>
      </c>
      <c r="H103" s="110">
        <v>1.6597946013934399</v>
      </c>
      <c r="I103" s="110">
        <v>1.6337469869983949</v>
      </c>
      <c r="J103" s="110">
        <v>1.5176866044715052</v>
      </c>
      <c r="K103" s="110">
        <v>1.682493690673688</v>
      </c>
      <c r="L103" s="110">
        <v>1.8659949036618098</v>
      </c>
      <c r="M103" s="110">
        <v>1.8805756775358675</v>
      </c>
      <c r="N103" s="110">
        <v>1.9123425858193399</v>
      </c>
      <c r="O103" s="110">
        <v>2.071415605522045</v>
      </c>
      <c r="P103" s="110">
        <v>0</v>
      </c>
      <c r="Q103" s="110">
        <v>2.2902898475550049</v>
      </c>
      <c r="R103" s="110">
        <v>2.3435101828813445</v>
      </c>
      <c r="S103" s="110">
        <v>2.5513625755105602</v>
      </c>
      <c r="T103" s="110">
        <v>2.6864735716536825</v>
      </c>
      <c r="U103" s="110">
        <v>2.7128614044581196</v>
      </c>
      <c r="V103" s="110">
        <v>2.6729757150280431</v>
      </c>
      <c r="W103" s="110">
        <v>2.7279212503565113</v>
      </c>
      <c r="DA103" s="60" t="s">
        <v>4690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4691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4692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4693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4694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4695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DA110" s="63" t="s">
        <v>4696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4697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4698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4699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4700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4701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4702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4703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4704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4705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4706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4707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4708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133.78376954783732</v>
      </c>
      <c r="D124" s="118">
        <f t="shared" si="42"/>
        <v>131.22599658769386</v>
      </c>
      <c r="E124" s="118">
        <f t="shared" si="42"/>
        <v>130.95068354328677</v>
      </c>
      <c r="F124" s="118">
        <f t="shared" si="42"/>
        <v>130.11696381335105</v>
      </c>
      <c r="G124" s="118">
        <f t="shared" si="42"/>
        <v>137.82836377968204</v>
      </c>
      <c r="H124" s="118">
        <f t="shared" si="42"/>
        <v>139.60706425392831</v>
      </c>
      <c r="I124" s="118">
        <f t="shared" si="42"/>
        <v>136.78375381048411</v>
      </c>
      <c r="J124" s="118">
        <f t="shared" si="42"/>
        <v>124.83304572926376</v>
      </c>
      <c r="K124" s="118">
        <f t="shared" si="42"/>
        <v>126.99421566778489</v>
      </c>
      <c r="L124" s="118">
        <f t="shared" si="42"/>
        <v>165.11156930685414</v>
      </c>
      <c r="M124" s="118">
        <f t="shared" si="42"/>
        <v>132.80434328069006</v>
      </c>
      <c r="N124" s="118">
        <f t="shared" si="42"/>
        <v>143.82575127513275</v>
      </c>
      <c r="O124" s="118">
        <f t="shared" si="42"/>
        <v>136.74970732571404</v>
      </c>
      <c r="P124" s="118">
        <f t="shared" si="42"/>
        <v>123.74668382453363</v>
      </c>
      <c r="Q124" s="118">
        <f t="shared" si="42"/>
        <v>121.65784753424738</v>
      </c>
      <c r="R124" s="118">
        <f t="shared" ref="R124:V124" si="43">R125+R128+R130+R139</f>
        <v>124.93965877190819</v>
      </c>
      <c r="S124" s="118">
        <f t="shared" si="43"/>
        <v>120.36733517733946</v>
      </c>
      <c r="T124" s="118">
        <f t="shared" si="43"/>
        <v>113.70088958927774</v>
      </c>
      <c r="U124" s="118">
        <f t="shared" si="43"/>
        <v>107.77975070736917</v>
      </c>
      <c r="V124" s="118">
        <f t="shared" si="43"/>
        <v>95.406103782109398</v>
      </c>
      <c r="W124" s="118">
        <f t="shared" ref="W124" si="44">W125+W128+W130+W139</f>
        <v>100.49101952349282</v>
      </c>
      <c r="DA124" s="129" t="s">
        <v>4709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123.89452810865377</v>
      </c>
      <c r="D125" s="123">
        <f t="shared" si="45"/>
        <v>121.41915454469316</v>
      </c>
      <c r="E125" s="123">
        <f t="shared" si="45"/>
        <v>121.18667333667484</v>
      </c>
      <c r="F125" s="123">
        <f t="shared" si="45"/>
        <v>120.00162540275534</v>
      </c>
      <c r="G125" s="123">
        <f t="shared" si="45"/>
        <v>127.50026585352536</v>
      </c>
      <c r="H125" s="123">
        <f t="shared" si="45"/>
        <v>129.05429050670233</v>
      </c>
      <c r="I125" s="123">
        <f t="shared" si="45"/>
        <v>126.27231797979108</v>
      </c>
      <c r="J125" s="123">
        <f t="shared" si="45"/>
        <v>115.25716232607815</v>
      </c>
      <c r="K125" s="123">
        <f t="shared" si="45"/>
        <v>116.66362507237504</v>
      </c>
      <c r="L125" s="123">
        <f t="shared" si="45"/>
        <v>154.14431025765398</v>
      </c>
      <c r="M125" s="123">
        <f t="shared" si="45"/>
        <v>122.51271968328282</v>
      </c>
      <c r="N125" s="123">
        <f t="shared" si="45"/>
        <v>133.01446454032325</v>
      </c>
      <c r="O125" s="123">
        <f t="shared" si="45"/>
        <v>125.08818346164848</v>
      </c>
      <c r="P125" s="123">
        <f t="shared" si="45"/>
        <v>111.86364376768357</v>
      </c>
      <c r="Q125" s="123">
        <f t="shared" si="45"/>
        <v>108.81519882919871</v>
      </c>
      <c r="R125" s="123">
        <f t="shared" ref="R125:V125" si="46">SUM(R126:R127)</f>
        <v>111.06285213075518</v>
      </c>
      <c r="S125" s="123">
        <f t="shared" si="46"/>
        <v>106.96408182389258</v>
      </c>
      <c r="T125" s="123">
        <f t="shared" si="46"/>
        <v>99.574112965283277</v>
      </c>
      <c r="U125" s="123">
        <f t="shared" si="46"/>
        <v>93.364187991587301</v>
      </c>
      <c r="V125" s="123">
        <f t="shared" si="46"/>
        <v>82.162917012543048</v>
      </c>
      <c r="W125" s="123">
        <f t="shared" ref="W125" si="47">SUM(W126:W127)</f>
        <v>85.826607847236431</v>
      </c>
      <c r="DA125" s="130" t="s">
        <v>4710</v>
      </c>
    </row>
    <row r="126" spans="1:105" ht="12" customHeight="1" x14ac:dyDescent="0.25">
      <c r="A126" s="97" t="s">
        <v>203</v>
      </c>
      <c r="B126" s="98"/>
      <c r="C126" s="99">
        <v>123.31331684619262</v>
      </c>
      <c r="D126" s="99">
        <v>120.86491818342634</v>
      </c>
      <c r="E126" s="99">
        <v>120.64641990602343</v>
      </c>
      <c r="F126" s="99">
        <v>119.48343078472918</v>
      </c>
      <c r="G126" s="99">
        <v>126.9545497536439</v>
      </c>
      <c r="H126" s="99">
        <v>128.51749518799829</v>
      </c>
      <c r="I126" s="99">
        <v>125.75862097521143</v>
      </c>
      <c r="J126" s="99">
        <v>114.79530537869256</v>
      </c>
      <c r="K126" s="99">
        <v>116.20517948902769</v>
      </c>
      <c r="L126" s="99">
        <v>153.54247434738147</v>
      </c>
      <c r="M126" s="99">
        <v>122.0465484566799</v>
      </c>
      <c r="N126" s="99">
        <v>132.51259041667001</v>
      </c>
      <c r="O126" s="99">
        <v>124.62811239477877</v>
      </c>
      <c r="P126" s="99">
        <v>111.45855111253375</v>
      </c>
      <c r="Q126" s="99">
        <v>108.42368676538979</v>
      </c>
      <c r="R126" s="99">
        <v>110.66420136765704</v>
      </c>
      <c r="S126" s="99">
        <v>106.58279082092002</v>
      </c>
      <c r="T126" s="99">
        <v>99.221324384683896</v>
      </c>
      <c r="U126" s="99">
        <v>93.034578545745333</v>
      </c>
      <c r="V126" s="99">
        <v>81.877017635921987</v>
      </c>
      <c r="W126" s="99">
        <v>85.52695184143667</v>
      </c>
      <c r="DA126" s="63" t="s">
        <v>4711</v>
      </c>
    </row>
    <row r="127" spans="1:105" ht="12" customHeight="1" x14ac:dyDescent="0.25">
      <c r="A127" s="97" t="s">
        <v>53</v>
      </c>
      <c r="B127" s="98"/>
      <c r="C127" s="99">
        <v>0.58121126246115939</v>
      </c>
      <c r="D127" s="99">
        <v>0.55423636126681874</v>
      </c>
      <c r="E127" s="99">
        <v>0.54025343065142395</v>
      </c>
      <c r="F127" s="99">
        <v>0.51819461802615374</v>
      </c>
      <c r="G127" s="99">
        <v>0.54571609988146375</v>
      </c>
      <c r="H127" s="99">
        <v>0.53679531870404007</v>
      </c>
      <c r="I127" s="99">
        <v>0.5136970045796504</v>
      </c>
      <c r="J127" s="99">
        <v>0.46185694738558408</v>
      </c>
      <c r="K127" s="99">
        <v>0.4584455833473558</v>
      </c>
      <c r="L127" s="99">
        <v>0.60183591027251593</v>
      </c>
      <c r="M127" s="99">
        <v>0.46617122660292387</v>
      </c>
      <c r="N127" s="99">
        <v>0.50187412365323636</v>
      </c>
      <c r="O127" s="99">
        <v>0.4600710668697186</v>
      </c>
      <c r="P127" s="99">
        <v>0.40509265514981285</v>
      </c>
      <c r="Q127" s="99">
        <v>0.39151206380891201</v>
      </c>
      <c r="R127" s="99">
        <v>0.39865076309813341</v>
      </c>
      <c r="S127" s="99">
        <v>0.38129100297256113</v>
      </c>
      <c r="T127" s="99">
        <v>0.35278858059937723</v>
      </c>
      <c r="U127" s="99">
        <v>0.32960944584196988</v>
      </c>
      <c r="V127" s="99">
        <v>0.28589937662106196</v>
      </c>
      <c r="W127" s="99">
        <v>0.29965600579975432</v>
      </c>
      <c r="DA127" s="63" t="s">
        <v>4712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1.0349293966849129E-2</v>
      </c>
      <c r="D128" s="123">
        <f t="shared" si="48"/>
        <v>1.0261608610883079E-2</v>
      </c>
      <c r="E128" s="123">
        <f t="shared" si="48"/>
        <v>1.1053823981662495E-2</v>
      </c>
      <c r="F128" s="123">
        <f t="shared" si="48"/>
        <v>1.5482487905817658E-2</v>
      </c>
      <c r="G128" s="123">
        <f t="shared" si="48"/>
        <v>3.0340698209814727E-2</v>
      </c>
      <c r="H128" s="123">
        <f t="shared" si="48"/>
        <v>3.8872132429897746E-2</v>
      </c>
      <c r="I128" s="123">
        <f t="shared" si="48"/>
        <v>3.3767250098967951E-2</v>
      </c>
      <c r="J128" s="123">
        <f t="shared" si="48"/>
        <v>8.8569730735983242E-3</v>
      </c>
      <c r="K128" s="123">
        <f t="shared" si="48"/>
        <v>2.4319975637149629E-2</v>
      </c>
      <c r="L128" s="123">
        <f t="shared" si="48"/>
        <v>6.535855040112859E-2</v>
      </c>
      <c r="M128" s="123">
        <f t="shared" si="48"/>
        <v>4.5274623324122139E-2</v>
      </c>
      <c r="N128" s="123">
        <f t="shared" si="48"/>
        <v>7.2525713086696059E-2</v>
      </c>
      <c r="O128" s="123">
        <f t="shared" si="48"/>
        <v>3.9797816174177179E-2</v>
      </c>
      <c r="P128" s="123">
        <f t="shared" si="48"/>
        <v>7.8175705645035218E-2</v>
      </c>
      <c r="Q128" s="123">
        <f t="shared" si="48"/>
        <v>3.894575517346964E-2</v>
      </c>
      <c r="R128" s="123">
        <f t="shared" si="48"/>
        <v>2.5769637559878246E-2</v>
      </c>
      <c r="S128" s="123">
        <f t="shared" si="48"/>
        <v>6.1559818289827477E-2</v>
      </c>
      <c r="T128" s="123">
        <f t="shared" si="48"/>
        <v>3.231247842011397E-2</v>
      </c>
      <c r="U128" s="123">
        <f t="shared" si="48"/>
        <v>5.2124084649154995E-2</v>
      </c>
      <c r="V128" s="123">
        <f t="shared" si="48"/>
        <v>0.10241514763638297</v>
      </c>
      <c r="W128" s="123">
        <f t="shared" si="48"/>
        <v>2.2519544631977483E-2</v>
      </c>
      <c r="DA128" s="130" t="s">
        <v>4713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1.0349293966849129E-2</v>
      </c>
      <c r="D129" s="99">
        <f>RES_hhdet_in_tesh!D129/RES_summary!D$21</f>
        <v>1.0261608610883079E-2</v>
      </c>
      <c r="E129" s="99">
        <f>RES_hhdet_in_tesh!E129/RES_summary!E$21</f>
        <v>1.1053823981662495E-2</v>
      </c>
      <c r="F129" s="99">
        <f>RES_hhdet_in_tesh!F129/RES_summary!F$21</f>
        <v>1.5482487905817658E-2</v>
      </c>
      <c r="G129" s="99">
        <f>RES_hhdet_in_tesh!G129/RES_summary!G$21</f>
        <v>3.0340698209814727E-2</v>
      </c>
      <c r="H129" s="99">
        <f>RES_hhdet_in_tesh!H129/RES_summary!H$21</f>
        <v>3.8872132429897746E-2</v>
      </c>
      <c r="I129" s="99">
        <f>RES_hhdet_in_tesh!I129/RES_summary!I$21</f>
        <v>3.3767250098967951E-2</v>
      </c>
      <c r="J129" s="99">
        <f>RES_hhdet_in_tesh!J129/RES_summary!J$21</f>
        <v>8.8569730735983242E-3</v>
      </c>
      <c r="K129" s="99">
        <f>RES_hhdet_in_tesh!K129/RES_summary!K$21</f>
        <v>2.4319975637149629E-2</v>
      </c>
      <c r="L129" s="99">
        <f>RES_hhdet_in_tesh!L129/RES_summary!L$21</f>
        <v>6.535855040112859E-2</v>
      </c>
      <c r="M129" s="99">
        <f>RES_hhdet_in_tesh!M129/RES_summary!M$21</f>
        <v>4.5274623324122139E-2</v>
      </c>
      <c r="N129" s="99">
        <f>RES_hhdet_in_tesh!N129/RES_summary!N$21</f>
        <v>7.2525713086696059E-2</v>
      </c>
      <c r="O129" s="99">
        <f>RES_hhdet_in_tesh!O129/RES_summary!O$21</f>
        <v>3.9797816174177179E-2</v>
      </c>
      <c r="P129" s="99">
        <f>RES_hhdet_in_tesh!P129/RES_summary!P$21</f>
        <v>7.8175705645035218E-2</v>
      </c>
      <c r="Q129" s="99">
        <f>RES_hhdet_in_tesh!Q129/RES_summary!Q$21</f>
        <v>3.894575517346964E-2</v>
      </c>
      <c r="R129" s="99">
        <f>RES_hhdet_in_tesh!R129/RES_summary!R$21</f>
        <v>2.5769637559878246E-2</v>
      </c>
      <c r="S129" s="99">
        <f>RES_hhdet_in_tesh!S129/RES_summary!S$21</f>
        <v>6.1559818289827477E-2</v>
      </c>
      <c r="T129" s="99">
        <f>RES_hhdet_in_tesh!T129/RES_summary!T$21</f>
        <v>3.231247842011397E-2</v>
      </c>
      <c r="U129" s="99">
        <f>RES_hhdet_in_tesh!U129/RES_summary!U$21</f>
        <v>5.2124084649154995E-2</v>
      </c>
      <c r="V129" s="99">
        <f>RES_hhdet_in_tesh!V129/RES_summary!V$21</f>
        <v>0.10241514763638297</v>
      </c>
      <c r="W129" s="99">
        <f>RES_hhdet_in_tesh!W129/RES_summary!W$21</f>
        <v>2.2519544631977483E-2</v>
      </c>
      <c r="DA129" s="63" t="s">
        <v>4714</v>
      </c>
    </row>
    <row r="130" spans="1:105" ht="12" customHeight="1" x14ac:dyDescent="0.25">
      <c r="A130" s="121" t="s">
        <v>55</v>
      </c>
      <c r="B130" s="122"/>
      <c r="C130" s="123">
        <v>8.5102089442816347</v>
      </c>
      <c r="D130" s="123">
        <v>8.4051077373671905</v>
      </c>
      <c r="E130" s="123">
        <v>8.3083495055986756</v>
      </c>
      <c r="F130" s="123">
        <v>8.5893101057400152</v>
      </c>
      <c r="G130" s="123">
        <v>8.6872852255877362</v>
      </c>
      <c r="H130" s="123">
        <v>8.8541070134026629</v>
      </c>
      <c r="I130" s="123">
        <v>8.8439215935956597</v>
      </c>
      <c r="J130" s="123">
        <v>8.0493398256405158</v>
      </c>
      <c r="K130" s="123">
        <v>8.623776929098991</v>
      </c>
      <c r="L130" s="123">
        <v>9.0359055951372262</v>
      </c>
      <c r="M130" s="123">
        <v>8.365773296547248</v>
      </c>
      <c r="N130" s="123">
        <v>8.826418435903463</v>
      </c>
      <c r="O130" s="123">
        <v>9.5503104423693337</v>
      </c>
      <c r="P130" s="123">
        <v>9.6933420107286405</v>
      </c>
      <c r="Q130" s="123">
        <v>10.513413102320195</v>
      </c>
      <c r="R130" s="123">
        <v>11.507526820711794</v>
      </c>
      <c r="S130" s="123">
        <v>10.790330959646484</v>
      </c>
      <c r="T130" s="123">
        <v>11.407990573920666</v>
      </c>
      <c r="U130" s="123">
        <v>11.650577226674594</v>
      </c>
      <c r="V130" s="123">
        <v>10.467795906901921</v>
      </c>
      <c r="W130" s="123">
        <v>11.913970881267895</v>
      </c>
      <c r="DA130" s="130" t="s">
        <v>4715</v>
      </c>
    </row>
    <row r="131" spans="1:105" ht="12" customHeight="1" x14ac:dyDescent="0.25">
      <c r="A131" s="97" t="s">
        <v>128</v>
      </c>
      <c r="B131" s="98"/>
      <c r="C131" s="99">
        <v>8.5314975390630199</v>
      </c>
      <c r="D131" s="99">
        <v>8.4133227418537366</v>
      </c>
      <c r="E131" s="99">
        <v>8.3047351763615485</v>
      </c>
      <c r="F131" s="99">
        <v>8.6372674213518099</v>
      </c>
      <c r="G131" s="99">
        <v>8.6872853745378062</v>
      </c>
      <c r="H131" s="99">
        <v>8.8541071887280509</v>
      </c>
      <c r="I131" s="99">
        <v>8.8438930757979755</v>
      </c>
      <c r="J131" s="99">
        <v>8.068108231849175</v>
      </c>
      <c r="K131" s="99">
        <v>8.6837729711787901</v>
      </c>
      <c r="L131" s="99">
        <v>9.035899799150739</v>
      </c>
      <c r="M131" s="99">
        <v>8.365773296547248</v>
      </c>
      <c r="N131" s="99">
        <v>8.8261095734994957</v>
      </c>
      <c r="O131" s="99">
        <v>9.5521464133672254</v>
      </c>
      <c r="P131" s="99">
        <v>9.6939378866526589</v>
      </c>
      <c r="Q131" s="99">
        <v>10.517873912743415</v>
      </c>
      <c r="R131" s="99">
        <v>11.487373481294508</v>
      </c>
      <c r="S131" s="99">
        <v>10.779746314170335</v>
      </c>
      <c r="T131" s="99">
        <v>11.405496593599372</v>
      </c>
      <c r="U131" s="99">
        <v>11.657177705529646</v>
      </c>
      <c r="V131" s="99">
        <v>10.457302347735999</v>
      </c>
      <c r="W131" s="99">
        <v>11.930934045045323</v>
      </c>
      <c r="DA131" s="63" t="s">
        <v>4716</v>
      </c>
    </row>
    <row r="132" spans="1:105" ht="12" customHeight="1" x14ac:dyDescent="0.25">
      <c r="A132" s="97" t="s">
        <v>127</v>
      </c>
      <c r="B132" s="98"/>
      <c r="C132" s="99">
        <v>8.5315644329344646</v>
      </c>
      <c r="D132" s="99">
        <v>8.4134989029417824</v>
      </c>
      <c r="E132" s="99">
        <v>8.3047113672612713</v>
      </c>
      <c r="F132" s="99">
        <v>8.6372144632706842</v>
      </c>
      <c r="G132" s="99">
        <v>8.68701167201678</v>
      </c>
      <c r="H132" s="99">
        <v>8.8539535245086363</v>
      </c>
      <c r="I132" s="99">
        <v>8.8481729480446649</v>
      </c>
      <c r="J132" s="99">
        <v>8.0734422506090642</v>
      </c>
      <c r="K132" s="99">
        <v>8.6873810484202334</v>
      </c>
      <c r="L132" s="99">
        <v>9.0392751498415755</v>
      </c>
      <c r="M132" s="99">
        <v>0</v>
      </c>
      <c r="N132" s="99">
        <v>8.8256365079403789</v>
      </c>
      <c r="O132" s="99">
        <v>9.5483663220069115</v>
      </c>
      <c r="P132" s="99">
        <v>9.6879452756749629</v>
      </c>
      <c r="Q132" s="99">
        <v>10.509744634255005</v>
      </c>
      <c r="R132" s="99">
        <v>11.47702322979945</v>
      </c>
      <c r="S132" s="99">
        <v>10.769415533418902</v>
      </c>
      <c r="T132" s="99">
        <v>11.393442097630079</v>
      </c>
      <c r="U132" s="99">
        <v>11.649022767793031</v>
      </c>
      <c r="V132" s="99">
        <v>10.451249144953032</v>
      </c>
      <c r="W132" s="99">
        <v>11.932204188815145</v>
      </c>
      <c r="DA132" s="63" t="s">
        <v>4717</v>
      </c>
    </row>
    <row r="133" spans="1:105" ht="12" customHeight="1" x14ac:dyDescent="0.25">
      <c r="A133" s="100" t="s">
        <v>203</v>
      </c>
      <c r="B133" s="101"/>
      <c r="C133" s="102">
        <v>5.9634824582746031</v>
      </c>
      <c r="D133" s="102">
        <v>5.7632646636741072</v>
      </c>
      <c r="E133" s="102">
        <v>5.452182485965885</v>
      </c>
      <c r="F133" s="102">
        <v>5.7039881579794045</v>
      </c>
      <c r="G133" s="102">
        <v>5.2353246136966307</v>
      </c>
      <c r="H133" s="102">
        <v>5.5283700646872402</v>
      </c>
      <c r="I133" s="102">
        <v>5.4529963202625762</v>
      </c>
      <c r="J133" s="102">
        <v>4.9286021151510049</v>
      </c>
      <c r="K133" s="102">
        <v>5.3424518390867233</v>
      </c>
      <c r="L133" s="102">
        <v>5.4142136080661576</v>
      </c>
      <c r="M133" s="102">
        <v>0</v>
      </c>
      <c r="N133" s="102">
        <v>5.1625741683810702</v>
      </c>
      <c r="O133" s="102">
        <v>5.8813415893501553</v>
      </c>
      <c r="P133" s="102">
        <v>5.9875813816831407</v>
      </c>
      <c r="Q133" s="102">
        <v>6.7794341371274927</v>
      </c>
      <c r="R133" s="102">
        <v>7.763817683578794</v>
      </c>
      <c r="S133" s="102">
        <v>7.0895346840988589</v>
      </c>
      <c r="T133" s="102">
        <v>7.8078259022633034</v>
      </c>
      <c r="U133" s="102">
        <v>8.036887286243779</v>
      </c>
      <c r="V133" s="102">
        <v>7.174388493141227</v>
      </c>
      <c r="W133" s="102">
        <v>8.558440793341024</v>
      </c>
      <c r="DA133" s="131" t="s">
        <v>4718</v>
      </c>
    </row>
    <row r="134" spans="1:105" ht="12" customHeight="1" x14ac:dyDescent="0.25">
      <c r="A134" s="103" t="s">
        <v>52</v>
      </c>
      <c r="B134" s="104"/>
      <c r="C134" s="105">
        <v>2.5680819746598611</v>
      </c>
      <c r="D134" s="105">
        <v>2.6502342392676757</v>
      </c>
      <c r="E134" s="105">
        <v>2.8525288812953855</v>
      </c>
      <c r="F134" s="105">
        <v>2.9332263052912784</v>
      </c>
      <c r="G134" s="105">
        <v>3.4516870583201498</v>
      </c>
      <c r="H134" s="105">
        <v>3.3255834598213969</v>
      </c>
      <c r="I134" s="105">
        <v>3.395176627782087</v>
      </c>
      <c r="J134" s="105">
        <v>3.1448401354580584</v>
      </c>
      <c r="K134" s="105">
        <v>3.3449292093335088</v>
      </c>
      <c r="L134" s="105">
        <v>3.6250615417754166</v>
      </c>
      <c r="M134" s="105">
        <v>0</v>
      </c>
      <c r="N134" s="105">
        <v>3.6630623395593083</v>
      </c>
      <c r="O134" s="105">
        <v>3.6670247326567567</v>
      </c>
      <c r="P134" s="105">
        <v>3.7003638939918213</v>
      </c>
      <c r="Q134" s="105">
        <v>3.7303104971275114</v>
      </c>
      <c r="R134" s="105">
        <v>3.7132055462206561</v>
      </c>
      <c r="S134" s="105">
        <v>3.6798808493200421</v>
      </c>
      <c r="T134" s="105">
        <v>3.5856161953667742</v>
      </c>
      <c r="U134" s="105">
        <v>3.6121354815492523</v>
      </c>
      <c r="V134" s="105">
        <v>3.2768606518118042</v>
      </c>
      <c r="W134" s="105">
        <v>3.3737633954741226</v>
      </c>
      <c r="DA134" s="132" t="s">
        <v>4719</v>
      </c>
    </row>
    <row r="135" spans="1:105" ht="12" customHeight="1" x14ac:dyDescent="0.25">
      <c r="A135" s="106" t="s">
        <v>122</v>
      </c>
      <c r="B135" s="101"/>
      <c r="C135" s="102">
        <v>8.3179771806546174</v>
      </c>
      <c r="D135" s="102">
        <v>8.2698159152763893</v>
      </c>
      <c r="E135" s="102">
        <v>8.3341866853159789</v>
      </c>
      <c r="F135" s="102">
        <v>8.4188158058616018</v>
      </c>
      <c r="G135" s="102">
        <v>0</v>
      </c>
      <c r="H135" s="102">
        <v>0</v>
      </c>
      <c r="I135" s="102">
        <v>0</v>
      </c>
      <c r="J135" s="102">
        <v>8.0066826526122163</v>
      </c>
      <c r="K135" s="102">
        <v>8.4593661458795424</v>
      </c>
      <c r="L135" s="102">
        <v>0</v>
      </c>
      <c r="M135" s="102">
        <v>0</v>
      </c>
      <c r="N135" s="102">
        <v>8.8640617942301141</v>
      </c>
      <c r="O135" s="102">
        <v>9.4767261862302199</v>
      </c>
      <c r="P135" s="102">
        <v>9.6861031361390424</v>
      </c>
      <c r="Q135" s="102">
        <v>10.469674763068097</v>
      </c>
      <c r="R135" s="102">
        <v>11.583538294380745</v>
      </c>
      <c r="S135" s="102">
        <v>10.870163444092816</v>
      </c>
      <c r="T135" s="102">
        <v>11.528745083051396</v>
      </c>
      <c r="U135" s="102">
        <v>11.438473231762275</v>
      </c>
      <c r="V135" s="102">
        <v>10.729610828655783</v>
      </c>
      <c r="W135" s="102">
        <v>11.664870850856779</v>
      </c>
      <c r="DA135" s="131" t="s">
        <v>4720</v>
      </c>
    </row>
    <row r="136" spans="1:105" ht="12" customHeight="1" x14ac:dyDescent="0.25">
      <c r="A136" s="107" t="s">
        <v>121</v>
      </c>
      <c r="B136" s="104"/>
      <c r="C136" s="105">
        <v>8.3179696362500639</v>
      </c>
      <c r="D136" s="105">
        <v>8.2699878603566912</v>
      </c>
      <c r="E136" s="105">
        <v>8.3342539847245867</v>
      </c>
      <c r="F136" s="105">
        <v>8.4187110562830441</v>
      </c>
      <c r="G136" s="105">
        <v>0</v>
      </c>
      <c r="H136" s="105">
        <v>0</v>
      </c>
      <c r="I136" s="105">
        <v>0</v>
      </c>
      <c r="J136" s="105">
        <v>8.0099690931415228</v>
      </c>
      <c r="K136" s="105">
        <v>8.4606003782179702</v>
      </c>
      <c r="L136" s="105">
        <v>0</v>
      </c>
      <c r="M136" s="105">
        <v>0</v>
      </c>
      <c r="N136" s="105">
        <v>8.8622100730575255</v>
      </c>
      <c r="O136" s="105">
        <v>9.4746117703529453</v>
      </c>
      <c r="P136" s="105">
        <v>9.6860248455563696</v>
      </c>
      <c r="Q136" s="105">
        <v>10.473754554655642</v>
      </c>
      <c r="R136" s="105">
        <v>11.586532832864899</v>
      </c>
      <c r="S136" s="105">
        <v>10.870952390349904</v>
      </c>
      <c r="T136" s="105">
        <v>11.527736018262829</v>
      </c>
      <c r="U136" s="105">
        <v>11.436294250665597</v>
      </c>
      <c r="V136" s="105">
        <v>10.72775061247777</v>
      </c>
      <c r="W136" s="105">
        <v>11.664101450448294</v>
      </c>
      <c r="DA136" s="132" t="s">
        <v>4721</v>
      </c>
    </row>
    <row r="137" spans="1:105" ht="12" customHeight="1" x14ac:dyDescent="0.25">
      <c r="A137" s="108" t="s">
        <v>53</v>
      </c>
      <c r="B137" s="98"/>
      <c r="C137" s="99">
        <v>5.8139908248287053</v>
      </c>
      <c r="D137" s="99">
        <v>5.6648132909874356</v>
      </c>
      <c r="E137" s="99">
        <v>5.4715911796647454</v>
      </c>
      <c r="F137" s="99">
        <v>5.5594727268315101</v>
      </c>
      <c r="G137" s="99">
        <v>0</v>
      </c>
      <c r="H137" s="99">
        <v>0</v>
      </c>
      <c r="I137" s="99">
        <v>0</v>
      </c>
      <c r="J137" s="99">
        <v>4.8895537749540692</v>
      </c>
      <c r="K137" s="99">
        <v>5.2023349343101177</v>
      </c>
      <c r="L137" s="99">
        <v>0</v>
      </c>
      <c r="M137" s="99">
        <v>0</v>
      </c>
      <c r="N137" s="99">
        <v>5.1837650985324428</v>
      </c>
      <c r="O137" s="99">
        <v>5.8355771691145488</v>
      </c>
      <c r="P137" s="99">
        <v>5.9860757368419266</v>
      </c>
      <c r="Q137" s="99">
        <v>6.7558861965592918</v>
      </c>
      <c r="R137" s="99">
        <v>7.8375575953241512</v>
      </c>
      <c r="S137" s="99">
        <v>7.1560613488514884</v>
      </c>
      <c r="T137" s="99">
        <v>7.8995832831622552</v>
      </c>
      <c r="U137" s="99">
        <v>7.8900448748107843</v>
      </c>
      <c r="V137" s="99">
        <v>7.3641107624887185</v>
      </c>
      <c r="W137" s="99">
        <v>8.3659138176563808</v>
      </c>
      <c r="DA137" s="63" t="s">
        <v>4722</v>
      </c>
    </row>
    <row r="138" spans="1:105" ht="12" customHeight="1" x14ac:dyDescent="0.25">
      <c r="A138" s="108" t="s">
        <v>52</v>
      </c>
      <c r="B138" s="98"/>
      <c r="C138" s="99">
        <v>2.5039788114213586</v>
      </c>
      <c r="D138" s="99">
        <v>2.6051745693692547</v>
      </c>
      <c r="E138" s="99">
        <v>2.8626628050598417</v>
      </c>
      <c r="F138" s="99">
        <v>2.8592383294515331</v>
      </c>
      <c r="G138" s="99">
        <v>0</v>
      </c>
      <c r="H138" s="99">
        <v>0</v>
      </c>
      <c r="I138" s="99">
        <v>0</v>
      </c>
      <c r="J138" s="99">
        <v>3.1204153181874528</v>
      </c>
      <c r="K138" s="99">
        <v>3.2582654439078538</v>
      </c>
      <c r="L138" s="99">
        <v>0</v>
      </c>
      <c r="M138" s="99">
        <v>0</v>
      </c>
      <c r="N138" s="99">
        <v>3.6784449745250822</v>
      </c>
      <c r="O138" s="99">
        <v>3.6390346012383956</v>
      </c>
      <c r="P138" s="99">
        <v>3.6999491087144443</v>
      </c>
      <c r="Q138" s="99">
        <v>3.7178683580963474</v>
      </c>
      <c r="R138" s="99">
        <v>3.748975237540749</v>
      </c>
      <c r="S138" s="99">
        <v>3.7148910414984155</v>
      </c>
      <c r="T138" s="99">
        <v>3.6281527351005738</v>
      </c>
      <c r="U138" s="99">
        <v>3.546249375854813</v>
      </c>
      <c r="V138" s="99">
        <v>3.3636398499890503</v>
      </c>
      <c r="W138" s="99">
        <v>3.2981876327919113</v>
      </c>
      <c r="DA138" s="63" t="s">
        <v>4723</v>
      </c>
    </row>
    <row r="139" spans="1:105" ht="12" customHeight="1" x14ac:dyDescent="0.25">
      <c r="A139" s="121" t="s">
        <v>54</v>
      </c>
      <c r="B139" s="122"/>
      <c r="C139" s="123">
        <v>1.3686832009350576</v>
      </c>
      <c r="D139" s="123">
        <v>1.3914726970225966</v>
      </c>
      <c r="E139" s="123">
        <v>1.444606877031593</v>
      </c>
      <c r="F139" s="123">
        <v>1.5105458169498776</v>
      </c>
      <c r="G139" s="123">
        <v>1.6104720023591426</v>
      </c>
      <c r="H139" s="123">
        <v>1.6597946013934406</v>
      </c>
      <c r="I139" s="123">
        <v>1.6337469869983949</v>
      </c>
      <c r="J139" s="123">
        <v>1.5176866044715047</v>
      </c>
      <c r="K139" s="123">
        <v>1.682493690673688</v>
      </c>
      <c r="L139" s="123">
        <v>1.86599490366181</v>
      </c>
      <c r="M139" s="123">
        <v>1.8805756775358675</v>
      </c>
      <c r="N139" s="123">
        <v>1.9123425858193399</v>
      </c>
      <c r="O139" s="123">
        <v>2.071415605522045</v>
      </c>
      <c r="P139" s="123">
        <v>2.1115223404763808</v>
      </c>
      <c r="Q139" s="123">
        <v>2.2902898475550049</v>
      </c>
      <c r="R139" s="123">
        <v>2.3435101828813441</v>
      </c>
      <c r="S139" s="123">
        <v>2.5513625755105602</v>
      </c>
      <c r="T139" s="123">
        <v>2.6864735716536829</v>
      </c>
      <c r="U139" s="123">
        <v>2.7128614044581201</v>
      </c>
      <c r="V139" s="123">
        <v>2.6729757150280422</v>
      </c>
      <c r="W139" s="123">
        <v>2.7279212503565118</v>
      </c>
      <c r="DA139" s="130" t="s">
        <v>4724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4725</v>
      </c>
    </row>
    <row r="141" spans="1:105" ht="12" customHeight="1" x14ac:dyDescent="0.25">
      <c r="A141" s="109" t="s">
        <v>120</v>
      </c>
      <c r="B141" s="33"/>
      <c r="C141" s="110">
        <v>1.3686832009350576</v>
      </c>
      <c r="D141" s="110">
        <v>1.3914726970225966</v>
      </c>
      <c r="E141" s="110">
        <v>1.444606877031593</v>
      </c>
      <c r="F141" s="110">
        <v>1.5105458169498776</v>
      </c>
      <c r="G141" s="110">
        <v>1.6104720023591426</v>
      </c>
      <c r="H141" s="110">
        <v>1.6597946013934406</v>
      </c>
      <c r="I141" s="110">
        <v>1.6337469869983949</v>
      </c>
      <c r="J141" s="110">
        <v>1.5176866044715047</v>
      </c>
      <c r="K141" s="110">
        <v>1.682493690673688</v>
      </c>
      <c r="L141" s="110">
        <v>1.86599490366181</v>
      </c>
      <c r="M141" s="110">
        <v>1.8805756775358675</v>
      </c>
      <c r="N141" s="110">
        <v>1.9123425858193399</v>
      </c>
      <c r="O141" s="110">
        <v>2.071415605522045</v>
      </c>
      <c r="P141" s="110">
        <v>2.1115223404763808</v>
      </c>
      <c r="Q141" s="110">
        <v>2.2902898475550049</v>
      </c>
      <c r="R141" s="110">
        <v>2.3435101828813441</v>
      </c>
      <c r="S141" s="110">
        <v>2.5513625755105602</v>
      </c>
      <c r="T141" s="110">
        <v>2.6864735716536829</v>
      </c>
      <c r="U141" s="110">
        <v>2.7128614044581201</v>
      </c>
      <c r="V141" s="110">
        <v>2.6729757150280422</v>
      </c>
      <c r="W141" s="110">
        <v>2.7279212503565118</v>
      </c>
      <c r="DA141" s="60" t="s">
        <v>4726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129.78773194109374</v>
      </c>
      <c r="D143" s="118">
        <f t="shared" si="49"/>
        <v>129.92006159308531</v>
      </c>
      <c r="E143" s="118">
        <f t="shared" si="49"/>
        <v>133.92977599538639</v>
      </c>
      <c r="F143" s="118">
        <f t="shared" si="49"/>
        <v>131.71587578263515</v>
      </c>
      <c r="G143" s="118">
        <f t="shared" si="49"/>
        <v>143.36333856829071</v>
      </c>
      <c r="H143" s="118">
        <f t="shared" si="49"/>
        <v>140.28414743927283</v>
      </c>
      <c r="I143" s="118">
        <f t="shared" si="49"/>
        <v>131.96520888139315</v>
      </c>
      <c r="J143" s="118">
        <f t="shared" si="49"/>
        <v>127.48495904290672</v>
      </c>
      <c r="K143" s="118">
        <f t="shared" si="49"/>
        <v>131.40927436389245</v>
      </c>
      <c r="L143" s="118">
        <f t="shared" si="49"/>
        <v>160.77201372514293</v>
      </c>
      <c r="M143" s="118">
        <f t="shared" si="49"/>
        <v>147.35636935254681</v>
      </c>
      <c r="N143" s="118">
        <f t="shared" si="49"/>
        <v>143.3510006409044</v>
      </c>
      <c r="O143" s="118">
        <f t="shared" si="49"/>
        <v>134.31593164633705</v>
      </c>
      <c r="P143" s="118">
        <f t="shared" si="49"/>
        <v>125.81558327360962</v>
      </c>
      <c r="Q143" s="118">
        <f t="shared" si="49"/>
        <v>118.97228950780539</v>
      </c>
      <c r="R143" s="118">
        <f t="shared" ref="R143:V143" si="50">R144+R146+R148+R157</f>
        <v>127.89595592525414</v>
      </c>
      <c r="S143" s="118">
        <f t="shared" si="50"/>
        <v>120.47911138367014</v>
      </c>
      <c r="T143" s="118">
        <f t="shared" si="50"/>
        <v>114.0810238090114</v>
      </c>
      <c r="U143" s="118">
        <f t="shared" si="50"/>
        <v>105.32169474422057</v>
      </c>
      <c r="V143" s="118">
        <f t="shared" si="50"/>
        <v>102.22691201621159</v>
      </c>
      <c r="W143" s="118">
        <f t="shared" ref="W143" si="51">W144+W146+W148+W157</f>
        <v>95.484858277412314</v>
      </c>
      <c r="DA143" s="129" t="s">
        <v>4727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119.99754237455281</v>
      </c>
      <c r="D144" s="123">
        <f t="shared" si="52"/>
        <v>120.15626440659098</v>
      </c>
      <c r="E144" s="123">
        <f t="shared" si="52"/>
        <v>124.0342706178422</v>
      </c>
      <c r="F144" s="123">
        <f t="shared" si="52"/>
        <v>121.63463578856178</v>
      </c>
      <c r="G144" s="123">
        <f t="shared" si="52"/>
        <v>132.62335736161998</v>
      </c>
      <c r="H144" s="123">
        <f t="shared" si="52"/>
        <v>129.28711839777378</v>
      </c>
      <c r="I144" s="123">
        <f t="shared" si="52"/>
        <v>121.14834506990209</v>
      </c>
      <c r="J144" s="123">
        <f t="shared" si="52"/>
        <v>117.86993349785671</v>
      </c>
      <c r="K144" s="123">
        <f t="shared" si="52"/>
        <v>121.0233966919226</v>
      </c>
      <c r="L144" s="123">
        <f t="shared" si="52"/>
        <v>149.81397888635479</v>
      </c>
      <c r="M144" s="123">
        <f t="shared" si="52"/>
        <v>136.06290227181219</v>
      </c>
      <c r="N144" s="123">
        <f t="shared" si="52"/>
        <v>132.10530440198386</v>
      </c>
      <c r="O144" s="123">
        <f t="shared" si="52"/>
        <v>122.37501647017966</v>
      </c>
      <c r="P144" s="123">
        <f t="shared" si="52"/>
        <v>113.37271090752191</v>
      </c>
      <c r="Q144" s="123">
        <f t="shared" si="52"/>
        <v>105.82291307904262</v>
      </c>
      <c r="R144" s="123">
        <f t="shared" si="52"/>
        <v>113.71316495377143</v>
      </c>
      <c r="S144" s="123">
        <f t="shared" si="52"/>
        <v>106.44092848391236</v>
      </c>
      <c r="T144" s="123">
        <f t="shared" si="52"/>
        <v>99.544815156452856</v>
      </c>
      <c r="U144" s="123">
        <f t="shared" si="52"/>
        <v>90.650750105338773</v>
      </c>
      <c r="V144" s="123">
        <f t="shared" si="52"/>
        <v>87.893976177051655</v>
      </c>
      <c r="W144" s="123">
        <f t="shared" si="52"/>
        <v>80.864389624907162</v>
      </c>
      <c r="DA144" s="130" t="s">
        <v>4728</v>
      </c>
    </row>
    <row r="145" spans="1:105" ht="12" customHeight="1" x14ac:dyDescent="0.25">
      <c r="A145" s="97" t="s">
        <v>53</v>
      </c>
      <c r="B145" s="98"/>
      <c r="C145" s="99">
        <v>119.99754237455281</v>
      </c>
      <c r="D145" s="99">
        <v>120.15626440659098</v>
      </c>
      <c r="E145" s="99">
        <v>124.0342706178422</v>
      </c>
      <c r="F145" s="99">
        <v>121.63463578856178</v>
      </c>
      <c r="G145" s="99">
        <v>132.62335736161998</v>
      </c>
      <c r="H145" s="99">
        <v>129.28711839777378</v>
      </c>
      <c r="I145" s="99">
        <v>121.14834506990209</v>
      </c>
      <c r="J145" s="99">
        <v>117.86993349785671</v>
      </c>
      <c r="K145" s="99">
        <v>121.0233966919226</v>
      </c>
      <c r="L145" s="99">
        <v>149.81397888635479</v>
      </c>
      <c r="M145" s="99">
        <v>136.06290227181219</v>
      </c>
      <c r="N145" s="99">
        <v>132.10530440198386</v>
      </c>
      <c r="O145" s="99">
        <v>122.37501647017966</v>
      </c>
      <c r="P145" s="99">
        <v>113.37271090752191</v>
      </c>
      <c r="Q145" s="99">
        <v>105.82291307904262</v>
      </c>
      <c r="R145" s="99">
        <v>113.71316495377143</v>
      </c>
      <c r="S145" s="99">
        <v>106.44092848391236</v>
      </c>
      <c r="T145" s="99">
        <v>99.544815156452856</v>
      </c>
      <c r="U145" s="99">
        <v>90.650750105338773</v>
      </c>
      <c r="V145" s="99">
        <v>87.893976177051655</v>
      </c>
      <c r="W145" s="99">
        <v>80.864389624907162</v>
      </c>
      <c r="DA145" s="63" t="s">
        <v>4729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0.10352988223291558</v>
      </c>
      <c r="D146" s="123">
        <f t="shared" si="53"/>
        <v>0.10292469425190814</v>
      </c>
      <c r="E146" s="123">
        <f t="shared" si="53"/>
        <v>0.11072960645167228</v>
      </c>
      <c r="F146" s="123">
        <f t="shared" si="53"/>
        <v>0.15522466136614424</v>
      </c>
      <c r="G146" s="123">
        <f t="shared" si="53"/>
        <v>0.22897953355392989</v>
      </c>
      <c r="H146" s="123">
        <f t="shared" si="53"/>
        <v>0.26882364838111528</v>
      </c>
      <c r="I146" s="123">
        <f t="shared" si="53"/>
        <v>0.29747045712416625</v>
      </c>
      <c r="J146" s="123">
        <f t="shared" si="53"/>
        <v>8.8417559739978224E-2</v>
      </c>
      <c r="K146" s="123">
        <f t="shared" si="53"/>
        <v>0.24347992273794769</v>
      </c>
      <c r="L146" s="123">
        <f t="shared" si="53"/>
        <v>0.41810919773357436</v>
      </c>
      <c r="M146" s="123">
        <f t="shared" si="53"/>
        <v>0.41952458884311361</v>
      </c>
      <c r="N146" s="123">
        <f t="shared" si="53"/>
        <v>0.4733112745467723</v>
      </c>
      <c r="O146" s="123">
        <f t="shared" si="53"/>
        <v>0.39733249101033546</v>
      </c>
      <c r="P146" s="123">
        <f t="shared" si="53"/>
        <v>0.62335154795565439</v>
      </c>
      <c r="Q146" s="123">
        <f t="shared" si="53"/>
        <v>0.38957867306182481</v>
      </c>
      <c r="R146" s="123">
        <f t="shared" si="53"/>
        <v>0.25738583977891744</v>
      </c>
      <c r="S146" s="123">
        <f t="shared" si="53"/>
        <v>0.61537387513960973</v>
      </c>
      <c r="T146" s="123">
        <f t="shared" si="53"/>
        <v>0.3227916602974622</v>
      </c>
      <c r="U146" s="123">
        <f t="shared" si="53"/>
        <v>0.52130569396644499</v>
      </c>
      <c r="V146" s="123">
        <f t="shared" si="53"/>
        <v>0.93113011922917421</v>
      </c>
      <c r="W146" s="123">
        <f t="shared" si="53"/>
        <v>0.22519784960636169</v>
      </c>
      <c r="DA146" s="130" t="s">
        <v>4730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0.10352988223291558</v>
      </c>
      <c r="D147" s="99">
        <f>RES_hhdet_in_tesh!D147/RES_summary!D$21</f>
        <v>0.10292469425190814</v>
      </c>
      <c r="E147" s="99">
        <f>RES_hhdet_in_tesh!E147/RES_summary!E$21</f>
        <v>0.11072960645167228</v>
      </c>
      <c r="F147" s="99">
        <f>RES_hhdet_in_tesh!F147/RES_summary!F$21</f>
        <v>0.15522466136614424</v>
      </c>
      <c r="G147" s="99">
        <f>RES_hhdet_in_tesh!G147/RES_summary!G$21</f>
        <v>0.22897953355392989</v>
      </c>
      <c r="H147" s="99">
        <f>RES_hhdet_in_tesh!H147/RES_summary!H$21</f>
        <v>0.26882364838111528</v>
      </c>
      <c r="I147" s="99">
        <f>RES_hhdet_in_tesh!I147/RES_summary!I$21</f>
        <v>0.29747045712416625</v>
      </c>
      <c r="J147" s="99">
        <f>RES_hhdet_in_tesh!J147/RES_summary!J$21</f>
        <v>8.8417559739978224E-2</v>
      </c>
      <c r="K147" s="99">
        <f>RES_hhdet_in_tesh!K147/RES_summary!K$21</f>
        <v>0.24347992273794769</v>
      </c>
      <c r="L147" s="99">
        <f>RES_hhdet_in_tesh!L147/RES_summary!L$21</f>
        <v>0.41810919773357436</v>
      </c>
      <c r="M147" s="99">
        <f>RES_hhdet_in_tesh!M147/RES_summary!M$21</f>
        <v>0.41952458884311361</v>
      </c>
      <c r="N147" s="99">
        <f>RES_hhdet_in_tesh!N147/RES_summary!N$21</f>
        <v>0.4733112745467723</v>
      </c>
      <c r="O147" s="99">
        <f>RES_hhdet_in_tesh!O147/RES_summary!O$21</f>
        <v>0.39733249101033546</v>
      </c>
      <c r="P147" s="99">
        <f>RES_hhdet_in_tesh!P147/RES_summary!P$21</f>
        <v>0.62335154795565439</v>
      </c>
      <c r="Q147" s="99">
        <f>RES_hhdet_in_tesh!Q147/RES_summary!Q$21</f>
        <v>0.38957867306182481</v>
      </c>
      <c r="R147" s="99">
        <f>RES_hhdet_in_tesh!R147/RES_summary!R$21</f>
        <v>0.25738583977891744</v>
      </c>
      <c r="S147" s="99">
        <f>RES_hhdet_in_tesh!S147/RES_summary!S$21</f>
        <v>0.61537387513960973</v>
      </c>
      <c r="T147" s="99">
        <f>RES_hhdet_in_tesh!T147/RES_summary!T$21</f>
        <v>0.3227916602974622</v>
      </c>
      <c r="U147" s="99">
        <f>RES_hhdet_in_tesh!U147/RES_summary!U$21</f>
        <v>0.52130569396644499</v>
      </c>
      <c r="V147" s="99">
        <f>RES_hhdet_in_tesh!V147/RES_summary!V$21</f>
        <v>0.93113011922917421</v>
      </c>
      <c r="W147" s="99">
        <f>RES_hhdet_in_tesh!W147/RES_summary!W$21</f>
        <v>0.22519784960636169</v>
      </c>
      <c r="DA147" s="63" t="s">
        <v>4731</v>
      </c>
    </row>
    <row r="148" spans="1:105" ht="12" customHeight="1" x14ac:dyDescent="0.25">
      <c r="A148" s="121" t="s">
        <v>55</v>
      </c>
      <c r="B148" s="122"/>
      <c r="C148" s="123">
        <v>8.3179764833729379</v>
      </c>
      <c r="D148" s="123">
        <v>8.2693997952198188</v>
      </c>
      <c r="E148" s="123">
        <v>8.340168894060934</v>
      </c>
      <c r="F148" s="123">
        <v>8.4154695157573549</v>
      </c>
      <c r="G148" s="123">
        <v>8.9005296707576527</v>
      </c>
      <c r="H148" s="123">
        <v>9.0684107917245296</v>
      </c>
      <c r="I148" s="123">
        <v>8.8856463673685031</v>
      </c>
      <c r="J148" s="123">
        <v>8.0089213808385313</v>
      </c>
      <c r="K148" s="123">
        <v>8.4599040585582106</v>
      </c>
      <c r="L148" s="123">
        <v>8.6739307373927623</v>
      </c>
      <c r="M148" s="123">
        <v>8.9933668143556513</v>
      </c>
      <c r="N148" s="123">
        <v>8.8600423785544322</v>
      </c>
      <c r="O148" s="123">
        <v>9.4721670796250059</v>
      </c>
      <c r="P148" s="123">
        <v>9.7079984776556749</v>
      </c>
      <c r="Q148" s="123">
        <v>10.469507908145946</v>
      </c>
      <c r="R148" s="123">
        <v>11.581894948822454</v>
      </c>
      <c r="S148" s="123">
        <v>10.871446449107616</v>
      </c>
      <c r="T148" s="123">
        <v>11.526943420607388</v>
      </c>
      <c r="U148" s="123">
        <v>11.436777540457225</v>
      </c>
      <c r="V148" s="123">
        <v>10.728830004902708</v>
      </c>
      <c r="W148" s="123">
        <v>11.667349552542277</v>
      </c>
      <c r="DA148" s="130" t="s">
        <v>4732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8.2044259163080717</v>
      </c>
      <c r="E149" s="99">
        <v>9.5683888059311712</v>
      </c>
      <c r="F149" s="99">
        <v>7.5533928170357045</v>
      </c>
      <c r="G149" s="99">
        <v>9.5542983204122933</v>
      </c>
      <c r="H149" s="99">
        <v>8.7527526280478316</v>
      </c>
      <c r="I149" s="99">
        <v>9.2978413842160545</v>
      </c>
      <c r="J149" s="99">
        <v>8.3605212367598885</v>
      </c>
      <c r="K149" s="99">
        <v>8.5803939652172954</v>
      </c>
      <c r="L149" s="99">
        <v>8.4868167434869566</v>
      </c>
      <c r="M149" s="99">
        <v>9.105408719390196</v>
      </c>
      <c r="N149" s="99">
        <v>8.1585866664619999</v>
      </c>
      <c r="O149" s="99">
        <v>8.6310893158389757</v>
      </c>
      <c r="P149" s="99">
        <v>12.704192671560468</v>
      </c>
      <c r="Q149" s="99">
        <v>9.1104861945562465</v>
      </c>
      <c r="R149" s="99">
        <v>10.75021320500403</v>
      </c>
      <c r="S149" s="99">
        <v>11.284017524853489</v>
      </c>
      <c r="T149" s="99">
        <v>11.066459690565582</v>
      </c>
      <c r="U149" s="99">
        <v>11.125664356580154</v>
      </c>
      <c r="V149" s="99">
        <v>10.625314213360658</v>
      </c>
      <c r="W149" s="99">
        <v>12.133607323567949</v>
      </c>
      <c r="DA149" s="63" t="s">
        <v>4733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9.5697084736920726</v>
      </c>
      <c r="F150" s="99">
        <v>0</v>
      </c>
      <c r="G150" s="99">
        <v>0</v>
      </c>
      <c r="H150" s="99">
        <v>0</v>
      </c>
      <c r="I150" s="99">
        <v>9.298000709972813</v>
      </c>
      <c r="J150" s="99">
        <v>8.3608169703397994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12.706457835271037</v>
      </c>
      <c r="Q150" s="99">
        <v>0</v>
      </c>
      <c r="R150" s="99">
        <v>0</v>
      </c>
      <c r="S150" s="99">
        <v>0</v>
      </c>
      <c r="T150" s="99">
        <v>11.08524068150116</v>
      </c>
      <c r="U150" s="99">
        <v>0</v>
      </c>
      <c r="V150" s="99">
        <v>10.637419752053141</v>
      </c>
      <c r="W150" s="99">
        <v>12.18596214059108</v>
      </c>
      <c r="DA150" s="63" t="s">
        <v>4734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6.2841239483633595</v>
      </c>
      <c r="F151" s="102">
        <v>0</v>
      </c>
      <c r="G151" s="102">
        <v>0</v>
      </c>
      <c r="H151" s="102">
        <v>0</v>
      </c>
      <c r="I151" s="102">
        <v>5.7291051732555101</v>
      </c>
      <c r="J151" s="102">
        <v>5.1031618796007212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7.8536186945438207</v>
      </c>
      <c r="Q151" s="102">
        <v>0</v>
      </c>
      <c r="R151" s="102">
        <v>0</v>
      </c>
      <c r="S151" s="102">
        <v>0</v>
      </c>
      <c r="T151" s="102">
        <v>7.5902831264150574</v>
      </c>
      <c r="U151" s="102">
        <v>0</v>
      </c>
      <c r="V151" s="102">
        <v>7.2942737362789645</v>
      </c>
      <c r="W151" s="102">
        <v>8.7001540182114603</v>
      </c>
      <c r="DA151" s="131" t="s">
        <v>4735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3.2855845253287153</v>
      </c>
      <c r="F152" s="105">
        <v>0</v>
      </c>
      <c r="G152" s="105">
        <v>0</v>
      </c>
      <c r="H152" s="105">
        <v>0</v>
      </c>
      <c r="I152" s="105">
        <v>3.5688955367173008</v>
      </c>
      <c r="J152" s="105">
        <v>3.2576550907390787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4.852839140727216</v>
      </c>
      <c r="Q152" s="105">
        <v>0</v>
      </c>
      <c r="R152" s="105">
        <v>0</v>
      </c>
      <c r="S152" s="105">
        <v>0</v>
      </c>
      <c r="T152" s="105">
        <v>3.4949575550861014</v>
      </c>
      <c r="U152" s="105">
        <v>0</v>
      </c>
      <c r="V152" s="105">
        <v>3.3431460157741744</v>
      </c>
      <c r="W152" s="105">
        <v>3.4858081223796176</v>
      </c>
      <c r="DA152" s="132" t="s">
        <v>4736</v>
      </c>
    </row>
    <row r="153" spans="1:105" ht="12" customHeight="1" x14ac:dyDescent="0.25">
      <c r="A153" s="106" t="s">
        <v>122</v>
      </c>
      <c r="B153" s="101"/>
      <c r="C153" s="102">
        <v>8.3179771806546228</v>
      </c>
      <c r="D153" s="102">
        <v>8.269815915276391</v>
      </c>
      <c r="E153" s="102">
        <v>8.3341866853159789</v>
      </c>
      <c r="F153" s="102">
        <v>8.4188158058616036</v>
      </c>
      <c r="G153" s="102">
        <v>8.8973693910668512</v>
      </c>
      <c r="H153" s="102">
        <v>9.0695075842262476</v>
      </c>
      <c r="I153" s="102">
        <v>8.8820446107016604</v>
      </c>
      <c r="J153" s="102">
        <v>8.0066826526122146</v>
      </c>
      <c r="K153" s="102">
        <v>8.4593661458795442</v>
      </c>
      <c r="L153" s="102">
        <v>8.6747380136307939</v>
      </c>
      <c r="M153" s="102">
        <v>8.9929852164895472</v>
      </c>
      <c r="N153" s="102">
        <v>8.8640617942301123</v>
      </c>
      <c r="O153" s="102">
        <v>9.4767261862302234</v>
      </c>
      <c r="P153" s="102">
        <v>9.6861031361390406</v>
      </c>
      <c r="Q153" s="102">
        <v>10.469674763068097</v>
      </c>
      <c r="R153" s="102">
        <v>11.583538294380743</v>
      </c>
      <c r="S153" s="102">
        <v>10.870163444092817</v>
      </c>
      <c r="T153" s="102">
        <v>11.528745083051398</v>
      </c>
      <c r="U153" s="102">
        <v>11.438473231762273</v>
      </c>
      <c r="V153" s="102">
        <v>10.729610828655783</v>
      </c>
      <c r="W153" s="102">
        <v>11.664870850856776</v>
      </c>
      <c r="DA153" s="131" t="s">
        <v>4737</v>
      </c>
    </row>
    <row r="154" spans="1:105" ht="12" customHeight="1" x14ac:dyDescent="0.25">
      <c r="A154" s="107" t="s">
        <v>121</v>
      </c>
      <c r="B154" s="104"/>
      <c r="C154" s="105">
        <v>8.3179696362500639</v>
      </c>
      <c r="D154" s="105">
        <v>8.2699878603566894</v>
      </c>
      <c r="E154" s="105">
        <v>8.3342539847245867</v>
      </c>
      <c r="F154" s="105">
        <v>8.4187110562830441</v>
      </c>
      <c r="G154" s="105">
        <v>8.8973379778662078</v>
      </c>
      <c r="H154" s="105">
        <v>9.0695017361804506</v>
      </c>
      <c r="I154" s="105">
        <v>8.885064301310873</v>
      </c>
      <c r="J154" s="105">
        <v>8.0099690931415211</v>
      </c>
      <c r="K154" s="105">
        <v>8.4606003782179702</v>
      </c>
      <c r="L154" s="105">
        <v>8.6751311470263932</v>
      </c>
      <c r="M154" s="105">
        <v>8.9921245851822071</v>
      </c>
      <c r="N154" s="105">
        <v>8.8622100730575291</v>
      </c>
      <c r="O154" s="105">
        <v>9.4746117703529418</v>
      </c>
      <c r="P154" s="105">
        <v>9.6860248455563713</v>
      </c>
      <c r="Q154" s="105">
        <v>10.47375455465564</v>
      </c>
      <c r="R154" s="105">
        <v>11.586532832864895</v>
      </c>
      <c r="S154" s="105">
        <v>10.870952390349903</v>
      </c>
      <c r="T154" s="105">
        <v>11.527736018262829</v>
      </c>
      <c r="U154" s="105">
        <v>11.436294250665593</v>
      </c>
      <c r="V154" s="105">
        <v>10.727750612477767</v>
      </c>
      <c r="W154" s="105">
        <v>11.664101450448294</v>
      </c>
      <c r="DA154" s="132" t="s">
        <v>4738</v>
      </c>
    </row>
    <row r="155" spans="1:105" ht="12" customHeight="1" x14ac:dyDescent="0.25">
      <c r="A155" s="108" t="s">
        <v>53</v>
      </c>
      <c r="B155" s="98"/>
      <c r="C155" s="99">
        <v>5.8139908248287053</v>
      </c>
      <c r="D155" s="99">
        <v>5.6648132909874338</v>
      </c>
      <c r="E155" s="99">
        <v>5.4715911796647445</v>
      </c>
      <c r="F155" s="99">
        <v>5.5594727268315109</v>
      </c>
      <c r="G155" s="99">
        <v>5.3621999533947502</v>
      </c>
      <c r="H155" s="99">
        <v>5.6632116101686893</v>
      </c>
      <c r="I155" s="99">
        <v>5.4759480772509166</v>
      </c>
      <c r="J155" s="99">
        <v>4.8895537749540701</v>
      </c>
      <c r="K155" s="99">
        <v>5.2023349343101177</v>
      </c>
      <c r="L155" s="99">
        <v>5.195256022281959</v>
      </c>
      <c r="M155" s="99">
        <v>5.2928977946467786</v>
      </c>
      <c r="N155" s="99">
        <v>5.1837650985324446</v>
      </c>
      <c r="O155" s="99">
        <v>5.8355771691145506</v>
      </c>
      <c r="P155" s="99">
        <v>5.9860757368419275</v>
      </c>
      <c r="Q155" s="99">
        <v>6.7558861965592936</v>
      </c>
      <c r="R155" s="99">
        <v>7.8375575953241521</v>
      </c>
      <c r="S155" s="99">
        <v>7.1560613488514893</v>
      </c>
      <c r="T155" s="99">
        <v>7.8995832831622552</v>
      </c>
      <c r="U155" s="99">
        <v>7.890044874810779</v>
      </c>
      <c r="V155" s="99">
        <v>7.3641107624887177</v>
      </c>
      <c r="W155" s="99">
        <v>8.3659138176563825</v>
      </c>
      <c r="DA155" s="63" t="s">
        <v>4739</v>
      </c>
    </row>
    <row r="156" spans="1:105" ht="12" customHeight="1" x14ac:dyDescent="0.25">
      <c r="A156" s="108" t="s">
        <v>52</v>
      </c>
      <c r="B156" s="98"/>
      <c r="C156" s="99">
        <v>2.5039788114213586</v>
      </c>
      <c r="D156" s="99">
        <v>2.6051745693692547</v>
      </c>
      <c r="E156" s="99">
        <v>2.8626628050598413</v>
      </c>
      <c r="F156" s="99">
        <v>2.8592383294515336</v>
      </c>
      <c r="G156" s="99">
        <v>3.5351380244714585</v>
      </c>
      <c r="H156" s="99">
        <v>3.4062901260117604</v>
      </c>
      <c r="I156" s="99">
        <v>3.409116224059956</v>
      </c>
      <c r="J156" s="99">
        <v>3.1204153181874523</v>
      </c>
      <c r="K156" s="99">
        <v>3.2582654439078533</v>
      </c>
      <c r="L156" s="99">
        <v>3.4798751247444333</v>
      </c>
      <c r="M156" s="99">
        <v>3.699226790535429</v>
      </c>
      <c r="N156" s="99">
        <v>3.6784449745250822</v>
      </c>
      <c r="O156" s="99">
        <v>3.6390346012383938</v>
      </c>
      <c r="P156" s="99">
        <v>3.6999491087144434</v>
      </c>
      <c r="Q156" s="99">
        <v>3.7178683580963461</v>
      </c>
      <c r="R156" s="99">
        <v>3.7489752375407455</v>
      </c>
      <c r="S156" s="99">
        <v>3.7148910414984151</v>
      </c>
      <c r="T156" s="99">
        <v>3.6281527351005725</v>
      </c>
      <c r="U156" s="99">
        <v>3.5462493758548121</v>
      </c>
      <c r="V156" s="99">
        <v>3.3636398499890494</v>
      </c>
      <c r="W156" s="99">
        <v>3.2981876327919117</v>
      </c>
      <c r="DA156" s="63" t="s">
        <v>4740</v>
      </c>
    </row>
    <row r="157" spans="1:105" ht="12" customHeight="1" x14ac:dyDescent="0.25">
      <c r="A157" s="121" t="s">
        <v>54</v>
      </c>
      <c r="B157" s="122"/>
      <c r="C157" s="123">
        <v>1.3686832009350576</v>
      </c>
      <c r="D157" s="123">
        <v>1.3914726970225963</v>
      </c>
      <c r="E157" s="123">
        <v>1.4446068770315925</v>
      </c>
      <c r="F157" s="123">
        <v>1.5105458169498776</v>
      </c>
      <c r="G157" s="123">
        <v>1.6104720023591421</v>
      </c>
      <c r="H157" s="123">
        <v>1.6597946013934406</v>
      </c>
      <c r="I157" s="123">
        <v>1.6337469869983952</v>
      </c>
      <c r="J157" s="123">
        <v>1.5176866044715047</v>
      </c>
      <c r="K157" s="123">
        <v>1.6824936906736878</v>
      </c>
      <c r="L157" s="123">
        <v>1.8659949036618104</v>
      </c>
      <c r="M157" s="123">
        <v>1.8805756775358675</v>
      </c>
      <c r="N157" s="123">
        <v>1.9123425858193401</v>
      </c>
      <c r="O157" s="123">
        <v>2.071415605522045</v>
      </c>
      <c r="P157" s="123">
        <v>2.1115223404763803</v>
      </c>
      <c r="Q157" s="123">
        <v>2.2902898475550044</v>
      </c>
      <c r="R157" s="123">
        <v>2.3435101828813436</v>
      </c>
      <c r="S157" s="123">
        <v>2.5513625755105602</v>
      </c>
      <c r="T157" s="123">
        <v>2.6864735716536821</v>
      </c>
      <c r="U157" s="123">
        <v>2.7128614044581192</v>
      </c>
      <c r="V157" s="123">
        <v>2.6729757150280431</v>
      </c>
      <c r="W157" s="123">
        <v>2.7279212503565113</v>
      </c>
      <c r="DA157" s="130" t="s">
        <v>4741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4742</v>
      </c>
    </row>
    <row r="159" spans="1:105" ht="12" customHeight="1" x14ac:dyDescent="0.25">
      <c r="A159" s="109" t="s">
        <v>120</v>
      </c>
      <c r="B159" s="33"/>
      <c r="C159" s="110">
        <v>1.3686832009350576</v>
      </c>
      <c r="D159" s="110">
        <v>1.3914726970225963</v>
      </c>
      <c r="E159" s="110">
        <v>1.4446068770315925</v>
      </c>
      <c r="F159" s="110">
        <v>1.5105458169498776</v>
      </c>
      <c r="G159" s="110">
        <v>1.6104720023591421</v>
      </c>
      <c r="H159" s="110">
        <v>1.6597946013934406</v>
      </c>
      <c r="I159" s="110">
        <v>1.6337469869983952</v>
      </c>
      <c r="J159" s="110">
        <v>1.5176866044715047</v>
      </c>
      <c r="K159" s="110">
        <v>1.6824936906736878</v>
      </c>
      <c r="L159" s="110">
        <v>1.8659949036618104</v>
      </c>
      <c r="M159" s="110">
        <v>1.8805756775358675</v>
      </c>
      <c r="N159" s="110">
        <v>1.9123425858193401</v>
      </c>
      <c r="O159" s="110">
        <v>2.071415605522045</v>
      </c>
      <c r="P159" s="110">
        <v>2.1115223404763803</v>
      </c>
      <c r="Q159" s="110">
        <v>2.2902898475550044</v>
      </c>
      <c r="R159" s="110">
        <v>2.3435101828813436</v>
      </c>
      <c r="S159" s="110">
        <v>2.5513625755105602</v>
      </c>
      <c r="T159" s="110">
        <v>2.6864735716536821</v>
      </c>
      <c r="U159" s="110">
        <v>2.7128614044581192</v>
      </c>
      <c r="V159" s="110">
        <v>2.6729757150280431</v>
      </c>
      <c r="W159" s="110">
        <v>2.7279212503565113</v>
      </c>
      <c r="DA159" s="60" t="s">
        <v>4743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130.60291211436407</v>
      </c>
      <c r="D161" s="118">
        <f t="shared" si="54"/>
        <v>0</v>
      </c>
      <c r="E161" s="118">
        <f t="shared" si="54"/>
        <v>130.82390921821221</v>
      </c>
      <c r="F161" s="118">
        <f t="shared" si="54"/>
        <v>129.18645149901863</v>
      </c>
      <c r="G161" s="118">
        <f t="shared" si="54"/>
        <v>137.78215381808533</v>
      </c>
      <c r="H161" s="118">
        <f t="shared" si="54"/>
        <v>135.41299726135298</v>
      </c>
      <c r="I161" s="118">
        <f t="shared" si="54"/>
        <v>128.27969009219669</v>
      </c>
      <c r="J161" s="118">
        <f t="shared" si="54"/>
        <v>122.12678501763385</v>
      </c>
      <c r="K161" s="118">
        <f t="shared" si="54"/>
        <v>131.95107126656671</v>
      </c>
      <c r="L161" s="118">
        <f t="shared" si="54"/>
        <v>154.4242602226777</v>
      </c>
      <c r="M161" s="118">
        <f t="shared" si="54"/>
        <v>133.14676450937989</v>
      </c>
      <c r="N161" s="118">
        <f t="shared" si="54"/>
        <v>148.53264156737535</v>
      </c>
      <c r="O161" s="118">
        <f t="shared" si="54"/>
        <v>140.12904698471786</v>
      </c>
      <c r="P161" s="118">
        <f t="shared" si="54"/>
        <v>121.29313325416102</v>
      </c>
      <c r="Q161" s="118">
        <f t="shared" si="54"/>
        <v>126.5362755733731</v>
      </c>
      <c r="R161" s="118">
        <f t="shared" ref="R161:V161" si="55">R162+R164+R166+R175</f>
        <v>122.96710679831767</v>
      </c>
      <c r="S161" s="118">
        <f t="shared" si="55"/>
        <v>123.63708808905152</v>
      </c>
      <c r="T161" s="118">
        <f t="shared" si="55"/>
        <v>116.70513948872393</v>
      </c>
      <c r="U161" s="118">
        <f t="shared" si="55"/>
        <v>107.09916262946261</v>
      </c>
      <c r="V161" s="118">
        <f t="shared" si="55"/>
        <v>94.110891714133345</v>
      </c>
      <c r="W161" s="118">
        <f t="shared" ref="W161" si="56">W162+W164+W166+W175</f>
        <v>101.32847351849236</v>
      </c>
      <c r="DA161" s="129" t="s">
        <v>4744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120.86456772753566</v>
      </c>
      <c r="D162" s="123">
        <f t="shared" si="57"/>
        <v>0</v>
      </c>
      <c r="E162" s="123">
        <f t="shared" si="57"/>
        <v>120.98526121063955</v>
      </c>
      <c r="F162" s="123">
        <f t="shared" si="57"/>
        <v>119.18295659968521</v>
      </c>
      <c r="G162" s="123">
        <f t="shared" si="57"/>
        <v>127.1195008342707</v>
      </c>
      <c r="H162" s="123">
        <f t="shared" si="57"/>
        <v>124.49016639770356</v>
      </c>
      <c r="I162" s="123">
        <f t="shared" si="57"/>
        <v>117.59159312649376</v>
      </c>
      <c r="J162" s="123">
        <f t="shared" si="57"/>
        <v>112.55598236204314</v>
      </c>
      <c r="K162" s="123">
        <f t="shared" si="57"/>
        <v>121.68695009743263</v>
      </c>
      <c r="L162" s="123">
        <f t="shared" si="57"/>
        <v>143.55791928542456</v>
      </c>
      <c r="M162" s="123">
        <f t="shared" si="57"/>
        <v>122.04679301984662</v>
      </c>
      <c r="N162" s="123">
        <f t="shared" si="57"/>
        <v>137.39802308341359</v>
      </c>
      <c r="O162" s="123">
        <f t="shared" si="57"/>
        <v>128.38678696252228</v>
      </c>
      <c r="P162" s="123">
        <f t="shared" si="57"/>
        <v>109.08254587582016</v>
      </c>
      <c r="Q162" s="123">
        <f t="shared" si="57"/>
        <v>113.58175598178649</v>
      </c>
      <c r="R162" s="123">
        <f t="shared" si="57"/>
        <v>108.91305307705122</v>
      </c>
      <c r="S162" s="123">
        <f t="shared" si="57"/>
        <v>109.90661046879946</v>
      </c>
      <c r="T162" s="123">
        <f t="shared" si="57"/>
        <v>102.33028167748765</v>
      </c>
      <c r="U162" s="123">
        <f t="shared" si="57"/>
        <v>92.688851893327836</v>
      </c>
      <c r="V162" s="123">
        <f t="shared" si="57"/>
        <v>80.19716559863987</v>
      </c>
      <c r="W162" s="123">
        <f t="shared" si="57"/>
        <v>86.820636031662886</v>
      </c>
      <c r="DA162" s="130" t="s">
        <v>4745</v>
      </c>
    </row>
    <row r="163" spans="1:105" ht="12" customHeight="1" x14ac:dyDescent="0.25">
      <c r="A163" s="97" t="s">
        <v>53</v>
      </c>
      <c r="B163" s="33"/>
      <c r="C163" s="110">
        <v>120.86456772753566</v>
      </c>
      <c r="D163" s="110">
        <v>0</v>
      </c>
      <c r="E163" s="110">
        <v>120.98526121063955</v>
      </c>
      <c r="F163" s="110">
        <v>119.18295659968521</v>
      </c>
      <c r="G163" s="110">
        <v>127.1195008342707</v>
      </c>
      <c r="H163" s="110">
        <v>124.49016639770356</v>
      </c>
      <c r="I163" s="110">
        <v>117.59159312649376</v>
      </c>
      <c r="J163" s="110">
        <v>112.55598236204314</v>
      </c>
      <c r="K163" s="110">
        <v>121.68695009743263</v>
      </c>
      <c r="L163" s="110">
        <v>143.55791928542456</v>
      </c>
      <c r="M163" s="110">
        <v>122.04679301984662</v>
      </c>
      <c r="N163" s="110">
        <v>137.39802308341359</v>
      </c>
      <c r="O163" s="110">
        <v>128.38678696252228</v>
      </c>
      <c r="P163" s="110">
        <v>109.08254587582016</v>
      </c>
      <c r="Q163" s="110">
        <v>113.58175598178649</v>
      </c>
      <c r="R163" s="110">
        <v>108.91305307705122</v>
      </c>
      <c r="S163" s="110">
        <v>109.90661046879946</v>
      </c>
      <c r="T163" s="110">
        <v>102.33028167748765</v>
      </c>
      <c r="U163" s="110">
        <v>92.688851893327836</v>
      </c>
      <c r="V163" s="110">
        <v>80.19716559863987</v>
      </c>
      <c r="W163" s="110">
        <v>86.820636031662886</v>
      </c>
      <c r="DA163" s="60" t="s">
        <v>4746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5.1684703022834462E-2</v>
      </c>
      <c r="D164" s="123">
        <f t="shared" si="58"/>
        <v>0</v>
      </c>
      <c r="E164" s="123">
        <f t="shared" si="58"/>
        <v>5.3420525637305087E-2</v>
      </c>
      <c r="F164" s="123">
        <f t="shared" si="58"/>
        <v>7.7492470948880954E-2</v>
      </c>
      <c r="G164" s="123">
        <f t="shared" si="58"/>
        <v>0.15160751879777365</v>
      </c>
      <c r="H164" s="123">
        <f t="shared" si="58"/>
        <v>0.19462166373916912</v>
      </c>
      <c r="I164" s="123">
        <f t="shared" si="58"/>
        <v>0.16870207871085913</v>
      </c>
      <c r="J164" s="123">
        <f t="shared" si="58"/>
        <v>4.4191834230972067E-2</v>
      </c>
      <c r="K164" s="123">
        <f t="shared" si="58"/>
        <v>0.12172522232245614</v>
      </c>
      <c r="L164" s="123">
        <f t="shared" si="58"/>
        <v>0.32641922594958528</v>
      </c>
      <c r="M164" s="123">
        <f t="shared" si="58"/>
        <v>0.22602513205622632</v>
      </c>
      <c r="N164" s="123">
        <f t="shared" si="58"/>
        <v>0.36222800894721274</v>
      </c>
      <c r="O164" s="123">
        <f t="shared" si="58"/>
        <v>0.1986779729926918</v>
      </c>
      <c r="P164" s="123">
        <f t="shared" si="58"/>
        <v>0.39105730238521186</v>
      </c>
      <c r="Q164" s="123">
        <f t="shared" si="58"/>
        <v>0.19473421272678887</v>
      </c>
      <c r="R164" s="123">
        <f t="shared" si="58"/>
        <v>0.12865291490156863</v>
      </c>
      <c r="S164" s="123">
        <f t="shared" si="58"/>
        <v>0.3076660060018514</v>
      </c>
      <c r="T164" s="123">
        <f t="shared" si="58"/>
        <v>0.16144712326666308</v>
      </c>
      <c r="U164" s="123">
        <f t="shared" si="58"/>
        <v>0.26067541997773763</v>
      </c>
      <c r="V164" s="123">
        <f t="shared" si="58"/>
        <v>0.51191907693917682</v>
      </c>
      <c r="W164" s="123">
        <f t="shared" si="58"/>
        <v>0.11256066344164624</v>
      </c>
      <c r="DA164" s="130" t="s">
        <v>4747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5.1684703022834462E-2</v>
      </c>
      <c r="D165" s="99">
        <f>RES_hhdet_in_tesh!D165/RES_summary!D$21</f>
        <v>0</v>
      </c>
      <c r="E165" s="99">
        <f>RES_hhdet_in_tesh!E165/RES_summary!E$21</f>
        <v>5.3420525637305087E-2</v>
      </c>
      <c r="F165" s="99">
        <f>RES_hhdet_in_tesh!F165/RES_summary!F$21</f>
        <v>7.7492470948880954E-2</v>
      </c>
      <c r="G165" s="99">
        <f>RES_hhdet_in_tesh!G165/RES_summary!G$21</f>
        <v>0.15160751879777365</v>
      </c>
      <c r="H165" s="99">
        <f>RES_hhdet_in_tesh!H165/RES_summary!H$21</f>
        <v>0.19462166373916912</v>
      </c>
      <c r="I165" s="99">
        <f>RES_hhdet_in_tesh!I165/RES_summary!I$21</f>
        <v>0.16870207871085913</v>
      </c>
      <c r="J165" s="99">
        <f>RES_hhdet_in_tesh!J165/RES_summary!J$21</f>
        <v>4.4191834230972067E-2</v>
      </c>
      <c r="K165" s="99">
        <f>RES_hhdet_in_tesh!K165/RES_summary!K$21</f>
        <v>0.12172522232245614</v>
      </c>
      <c r="L165" s="99">
        <f>RES_hhdet_in_tesh!L165/RES_summary!L$21</f>
        <v>0.32641922594958528</v>
      </c>
      <c r="M165" s="99">
        <f>RES_hhdet_in_tesh!M165/RES_summary!M$21</f>
        <v>0.22602513205622632</v>
      </c>
      <c r="N165" s="99">
        <f>RES_hhdet_in_tesh!N165/RES_summary!N$21</f>
        <v>0.36222800894721274</v>
      </c>
      <c r="O165" s="99">
        <f>RES_hhdet_in_tesh!O165/RES_summary!O$21</f>
        <v>0.1986779729926918</v>
      </c>
      <c r="P165" s="99">
        <f>RES_hhdet_in_tesh!P165/RES_summary!P$21</f>
        <v>0.39105730238521186</v>
      </c>
      <c r="Q165" s="99">
        <f>RES_hhdet_in_tesh!Q165/RES_summary!Q$21</f>
        <v>0.19473421272678887</v>
      </c>
      <c r="R165" s="99">
        <f>RES_hhdet_in_tesh!R165/RES_summary!R$21</f>
        <v>0.12865291490156863</v>
      </c>
      <c r="S165" s="99">
        <f>RES_hhdet_in_tesh!S165/RES_summary!S$21</f>
        <v>0.3076660060018514</v>
      </c>
      <c r="T165" s="99">
        <f>RES_hhdet_in_tesh!T165/RES_summary!T$21</f>
        <v>0.16144712326666308</v>
      </c>
      <c r="U165" s="99">
        <f>RES_hhdet_in_tesh!U165/RES_summary!U$21</f>
        <v>0.26067541997773763</v>
      </c>
      <c r="V165" s="99">
        <f>RES_hhdet_in_tesh!V165/RES_summary!V$21</f>
        <v>0.51191907693917682</v>
      </c>
      <c r="W165" s="99">
        <f>RES_hhdet_in_tesh!W165/RES_summary!W$21</f>
        <v>0.11256066344164624</v>
      </c>
      <c r="DA165" s="63" t="s">
        <v>4748</v>
      </c>
    </row>
    <row r="166" spans="1:105" ht="12" customHeight="1" x14ac:dyDescent="0.25">
      <c r="A166" s="121" t="s">
        <v>55</v>
      </c>
      <c r="B166" s="122"/>
      <c r="C166" s="123">
        <v>8.3179764828705256</v>
      </c>
      <c r="D166" s="123">
        <v>0</v>
      </c>
      <c r="E166" s="123">
        <v>8.3406206049037763</v>
      </c>
      <c r="F166" s="123">
        <v>8.4154566114346672</v>
      </c>
      <c r="G166" s="123">
        <v>8.9005734626577304</v>
      </c>
      <c r="H166" s="123">
        <v>9.0684145985168154</v>
      </c>
      <c r="I166" s="123">
        <v>8.8856478999936659</v>
      </c>
      <c r="J166" s="123">
        <v>8.0089242168882357</v>
      </c>
      <c r="K166" s="123">
        <v>8.4599022561379407</v>
      </c>
      <c r="L166" s="123">
        <v>8.6739268076417542</v>
      </c>
      <c r="M166" s="123">
        <v>8.9933706799411901</v>
      </c>
      <c r="N166" s="123">
        <v>8.8600478891951973</v>
      </c>
      <c r="O166" s="123">
        <v>9.4721664436808233</v>
      </c>
      <c r="P166" s="123">
        <v>9.7080077354792707</v>
      </c>
      <c r="Q166" s="123">
        <v>10.46949553130483</v>
      </c>
      <c r="R166" s="123">
        <v>11.581890623483542</v>
      </c>
      <c r="S166" s="123">
        <v>10.871449038739639</v>
      </c>
      <c r="T166" s="123">
        <v>11.526937116315938</v>
      </c>
      <c r="U166" s="123">
        <v>11.436773911698911</v>
      </c>
      <c r="V166" s="123">
        <v>10.728831323526247</v>
      </c>
      <c r="W166" s="123">
        <v>11.667355573031312</v>
      </c>
      <c r="DA166" s="130" t="s">
        <v>4749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9.5683888059311712</v>
      </c>
      <c r="F167" s="99">
        <v>7.5533928170357063</v>
      </c>
      <c r="G167" s="99">
        <v>9.5542983204122933</v>
      </c>
      <c r="H167" s="99">
        <v>8.7527526280478298</v>
      </c>
      <c r="I167" s="99">
        <v>9.2978413842160545</v>
      </c>
      <c r="J167" s="99">
        <v>8.3605212367598902</v>
      </c>
      <c r="K167" s="99">
        <v>8.5803939652172954</v>
      </c>
      <c r="L167" s="99">
        <v>8.4868167434869584</v>
      </c>
      <c r="M167" s="99">
        <v>9.1054087193901942</v>
      </c>
      <c r="N167" s="99">
        <v>8.1585866664619999</v>
      </c>
      <c r="O167" s="99">
        <v>8.6310893158389757</v>
      </c>
      <c r="P167" s="99">
        <v>12.70419267156047</v>
      </c>
      <c r="Q167" s="99">
        <v>9.1104861945562465</v>
      </c>
      <c r="R167" s="99">
        <v>10.750213205004034</v>
      </c>
      <c r="S167" s="99">
        <v>11.284017524853486</v>
      </c>
      <c r="T167" s="99">
        <v>11.066459690565585</v>
      </c>
      <c r="U167" s="99">
        <v>11.125664356580151</v>
      </c>
      <c r="V167" s="99">
        <v>10.625314213360662</v>
      </c>
      <c r="W167" s="99">
        <v>12.133607323567949</v>
      </c>
      <c r="DA167" s="63" t="s">
        <v>4750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12.706457835271037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12.18596214059108</v>
      </c>
      <c r="DA168" s="63" t="s">
        <v>4751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7.8536186945438207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8.7001540182114603</v>
      </c>
      <c r="DA169" s="131" t="s">
        <v>4752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4.852839140727216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3.4858081223796176</v>
      </c>
      <c r="DA170" s="132" t="s">
        <v>4753</v>
      </c>
    </row>
    <row r="171" spans="1:105" ht="12" customHeight="1" x14ac:dyDescent="0.25">
      <c r="A171" s="106" t="s">
        <v>122</v>
      </c>
      <c r="B171" s="101"/>
      <c r="C171" s="102">
        <v>8.3179771806546192</v>
      </c>
      <c r="D171" s="102">
        <v>0</v>
      </c>
      <c r="E171" s="102">
        <v>8.3341866853159789</v>
      </c>
      <c r="F171" s="102">
        <v>8.4188158058616036</v>
      </c>
      <c r="G171" s="102">
        <v>8.8973693910668512</v>
      </c>
      <c r="H171" s="102">
        <v>9.0695075842262476</v>
      </c>
      <c r="I171" s="102">
        <v>8.8820446107016604</v>
      </c>
      <c r="J171" s="102">
        <v>8.0066826526122146</v>
      </c>
      <c r="K171" s="102">
        <v>8.4593661458795459</v>
      </c>
      <c r="L171" s="102">
        <v>8.6747380136307921</v>
      </c>
      <c r="M171" s="102">
        <v>8.992985216489549</v>
      </c>
      <c r="N171" s="102">
        <v>8.8640617942301159</v>
      </c>
      <c r="O171" s="102">
        <v>9.4767261862302234</v>
      </c>
      <c r="P171" s="102">
        <v>9.6861031361390424</v>
      </c>
      <c r="Q171" s="102">
        <v>10.469674763068099</v>
      </c>
      <c r="R171" s="102">
        <v>11.583538294380743</v>
      </c>
      <c r="S171" s="102">
        <v>10.870163444092817</v>
      </c>
      <c r="T171" s="102">
        <v>11.528745083051396</v>
      </c>
      <c r="U171" s="102">
        <v>11.438473231762275</v>
      </c>
      <c r="V171" s="102">
        <v>10.729610828655785</v>
      </c>
      <c r="W171" s="102">
        <v>11.664870850856778</v>
      </c>
      <c r="DA171" s="131" t="s">
        <v>4754</v>
      </c>
    </row>
    <row r="172" spans="1:105" ht="12" customHeight="1" x14ac:dyDescent="0.25">
      <c r="A172" s="107" t="s">
        <v>121</v>
      </c>
      <c r="B172" s="104"/>
      <c r="C172" s="105">
        <v>8.3179696362500621</v>
      </c>
      <c r="D172" s="105">
        <v>0</v>
      </c>
      <c r="E172" s="105">
        <v>8.3342539847245831</v>
      </c>
      <c r="F172" s="105">
        <v>8.4187110562830423</v>
      </c>
      <c r="G172" s="105">
        <v>8.8973379778662061</v>
      </c>
      <c r="H172" s="105">
        <v>9.0695017361804506</v>
      </c>
      <c r="I172" s="105">
        <v>8.885064301310873</v>
      </c>
      <c r="J172" s="105">
        <v>8.0099690931415228</v>
      </c>
      <c r="K172" s="105">
        <v>8.4606003782179702</v>
      </c>
      <c r="L172" s="105">
        <v>8.6751311470263897</v>
      </c>
      <c r="M172" s="105">
        <v>8.9921245851822071</v>
      </c>
      <c r="N172" s="105">
        <v>8.8622100730575291</v>
      </c>
      <c r="O172" s="105">
        <v>9.4746117703529436</v>
      </c>
      <c r="P172" s="105">
        <v>9.6860248455563731</v>
      </c>
      <c r="Q172" s="105">
        <v>10.473754554655638</v>
      </c>
      <c r="R172" s="105">
        <v>11.586532832864897</v>
      </c>
      <c r="S172" s="105">
        <v>10.870952390349904</v>
      </c>
      <c r="T172" s="105">
        <v>11.527736018262825</v>
      </c>
      <c r="U172" s="105">
        <v>11.436294250665593</v>
      </c>
      <c r="V172" s="105">
        <v>10.727750612477767</v>
      </c>
      <c r="W172" s="105">
        <v>11.664101450448289</v>
      </c>
      <c r="DA172" s="132" t="s">
        <v>4755</v>
      </c>
    </row>
    <row r="173" spans="1:105" ht="12" customHeight="1" x14ac:dyDescent="0.25">
      <c r="A173" s="108" t="s">
        <v>53</v>
      </c>
      <c r="B173" s="98"/>
      <c r="C173" s="99">
        <v>5.8139908248287044</v>
      </c>
      <c r="D173" s="99">
        <v>0</v>
      </c>
      <c r="E173" s="99">
        <v>5.4715911796647427</v>
      </c>
      <c r="F173" s="99">
        <v>5.5594727268315101</v>
      </c>
      <c r="G173" s="99">
        <v>5.3621999533947502</v>
      </c>
      <c r="H173" s="99">
        <v>5.6632116101686893</v>
      </c>
      <c r="I173" s="99">
        <v>5.4759480772509175</v>
      </c>
      <c r="J173" s="99">
        <v>4.8895537749540692</v>
      </c>
      <c r="K173" s="99">
        <v>5.2023349343101177</v>
      </c>
      <c r="L173" s="99">
        <v>5.195256022281959</v>
      </c>
      <c r="M173" s="99">
        <v>5.2928977946467786</v>
      </c>
      <c r="N173" s="99">
        <v>5.1837650985324455</v>
      </c>
      <c r="O173" s="99">
        <v>5.8355771691145488</v>
      </c>
      <c r="P173" s="99">
        <v>5.9860757368419266</v>
      </c>
      <c r="Q173" s="99">
        <v>6.7558861965592936</v>
      </c>
      <c r="R173" s="99">
        <v>7.8375575953241512</v>
      </c>
      <c r="S173" s="99">
        <v>7.1560613488514893</v>
      </c>
      <c r="T173" s="99">
        <v>7.8995832831622534</v>
      </c>
      <c r="U173" s="99">
        <v>7.8900448748107816</v>
      </c>
      <c r="V173" s="99">
        <v>7.3641107624887159</v>
      </c>
      <c r="W173" s="99">
        <v>8.3659138176563825</v>
      </c>
      <c r="DA173" s="63" t="s">
        <v>4756</v>
      </c>
    </row>
    <row r="174" spans="1:105" ht="12" customHeight="1" x14ac:dyDescent="0.25">
      <c r="A174" s="115" t="s">
        <v>52</v>
      </c>
      <c r="B174" s="33"/>
      <c r="C174" s="110">
        <v>2.5039788114213586</v>
      </c>
      <c r="D174" s="110">
        <v>0</v>
      </c>
      <c r="E174" s="110">
        <v>2.8626628050598413</v>
      </c>
      <c r="F174" s="110">
        <v>2.8592383294515336</v>
      </c>
      <c r="G174" s="110">
        <v>3.5351380244714581</v>
      </c>
      <c r="H174" s="110">
        <v>3.4062901260117604</v>
      </c>
      <c r="I174" s="110">
        <v>3.4091162240599546</v>
      </c>
      <c r="J174" s="110">
        <v>3.1204153181874528</v>
      </c>
      <c r="K174" s="110">
        <v>3.2582654439078538</v>
      </c>
      <c r="L174" s="110">
        <v>3.4798751247444324</v>
      </c>
      <c r="M174" s="110">
        <v>3.6992267905354286</v>
      </c>
      <c r="N174" s="110">
        <v>3.678444974525084</v>
      </c>
      <c r="O174" s="110">
        <v>3.6390346012383938</v>
      </c>
      <c r="P174" s="110">
        <v>3.6999491087144456</v>
      </c>
      <c r="Q174" s="110">
        <v>3.7178683580963456</v>
      </c>
      <c r="R174" s="110">
        <v>3.7489752375407455</v>
      </c>
      <c r="S174" s="110">
        <v>3.7148910414984151</v>
      </c>
      <c r="T174" s="110">
        <v>3.6281527351005725</v>
      </c>
      <c r="U174" s="110">
        <v>3.5462493758548108</v>
      </c>
      <c r="V174" s="110">
        <v>3.3636398499890503</v>
      </c>
      <c r="W174" s="110">
        <v>3.2981876327919104</v>
      </c>
      <c r="DA174" s="60" t="s">
        <v>4757</v>
      </c>
    </row>
    <row r="175" spans="1:105" ht="12" customHeight="1" x14ac:dyDescent="0.25">
      <c r="A175" s="121" t="s">
        <v>54</v>
      </c>
      <c r="B175" s="122"/>
      <c r="C175" s="123">
        <v>1.3686832009350576</v>
      </c>
      <c r="D175" s="123">
        <v>0</v>
      </c>
      <c r="E175" s="123">
        <v>1.4446068770315925</v>
      </c>
      <c r="F175" s="123">
        <v>1.5105458169498778</v>
      </c>
      <c r="G175" s="123">
        <v>1.6104720023591426</v>
      </c>
      <c r="H175" s="123">
        <v>1.6597946013934401</v>
      </c>
      <c r="I175" s="123">
        <v>1.6337469869983949</v>
      </c>
      <c r="J175" s="123">
        <v>1.5176866044715047</v>
      </c>
      <c r="K175" s="123">
        <v>1.6824936906736878</v>
      </c>
      <c r="L175" s="123">
        <v>1.86599490366181</v>
      </c>
      <c r="M175" s="123">
        <v>1.8805756775358675</v>
      </c>
      <c r="N175" s="123">
        <v>1.9123425858193406</v>
      </c>
      <c r="O175" s="123">
        <v>2.071415605522045</v>
      </c>
      <c r="P175" s="123">
        <v>2.1115223404763812</v>
      </c>
      <c r="Q175" s="123">
        <v>2.2902898475550049</v>
      </c>
      <c r="R175" s="123">
        <v>2.3435101828813445</v>
      </c>
      <c r="S175" s="123">
        <v>2.5513625755105602</v>
      </c>
      <c r="T175" s="123">
        <v>2.6864735716536821</v>
      </c>
      <c r="U175" s="123">
        <v>2.7128614044581196</v>
      </c>
      <c r="V175" s="123">
        <v>2.6729757150280431</v>
      </c>
      <c r="W175" s="123">
        <v>2.7279212503565113</v>
      </c>
      <c r="DA175" s="130" t="s">
        <v>4758</v>
      </c>
    </row>
    <row r="176" spans="1:105" ht="12" customHeight="1" x14ac:dyDescent="0.25">
      <c r="A176" s="97" t="s">
        <v>50</v>
      </c>
      <c r="B176" s="98"/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DA176" s="63" t="s">
        <v>4759</v>
      </c>
    </row>
    <row r="177" spans="1:105" ht="12" customHeight="1" x14ac:dyDescent="0.25">
      <c r="A177" s="109" t="s">
        <v>120</v>
      </c>
      <c r="B177" s="33"/>
      <c r="C177" s="110">
        <v>1.3686832009350576</v>
      </c>
      <c r="D177" s="110">
        <v>0</v>
      </c>
      <c r="E177" s="110">
        <v>1.4446068770315925</v>
      </c>
      <c r="F177" s="110">
        <v>1.5105458169498778</v>
      </c>
      <c r="G177" s="110">
        <v>1.6104720023591426</v>
      </c>
      <c r="H177" s="110">
        <v>1.6597946013934401</v>
      </c>
      <c r="I177" s="110">
        <v>1.6337469869983949</v>
      </c>
      <c r="J177" s="110">
        <v>1.5176866044715047</v>
      </c>
      <c r="K177" s="110">
        <v>1.6824936906736878</v>
      </c>
      <c r="L177" s="110">
        <v>1.86599490366181</v>
      </c>
      <c r="M177" s="110">
        <v>1.8805756775358675</v>
      </c>
      <c r="N177" s="110">
        <v>1.9123425858193406</v>
      </c>
      <c r="O177" s="110">
        <v>2.071415605522045</v>
      </c>
      <c r="P177" s="110">
        <v>2.1115223404763812</v>
      </c>
      <c r="Q177" s="110">
        <v>2.2902898475550049</v>
      </c>
      <c r="R177" s="110">
        <v>2.3435101828813445</v>
      </c>
      <c r="S177" s="110">
        <v>2.5513625755105602</v>
      </c>
      <c r="T177" s="110">
        <v>2.6864735716536821</v>
      </c>
      <c r="U177" s="110">
        <v>2.7128614044581196</v>
      </c>
      <c r="V177" s="110">
        <v>2.6729757150280431</v>
      </c>
      <c r="W177" s="110">
        <v>2.7279212503565113</v>
      </c>
      <c r="DA177" s="60" t="s">
        <v>4760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4762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4763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4764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4765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4766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4767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4768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4769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4770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4771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4772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4773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4774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4775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4776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4777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4778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4779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4780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4781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49.214949229460359</v>
      </c>
      <c r="E24" s="118">
        <f t="shared" si="7"/>
        <v>57.162018518847511</v>
      </c>
      <c r="F24" s="118">
        <f t="shared" si="7"/>
        <v>42.572265616469203</v>
      </c>
      <c r="G24" s="118">
        <f t="shared" si="7"/>
        <v>55.136415100782315</v>
      </c>
      <c r="H24" s="118">
        <f t="shared" si="7"/>
        <v>48.260574215389624</v>
      </c>
      <c r="I24" s="118">
        <f t="shared" si="7"/>
        <v>49.4354723870659</v>
      </c>
      <c r="J24" s="118">
        <f t="shared" si="7"/>
        <v>45.24717463890827</v>
      </c>
      <c r="K24" s="118">
        <f t="shared" si="7"/>
        <v>44.108920130891669</v>
      </c>
      <c r="L24" s="118">
        <f t="shared" si="7"/>
        <v>0</v>
      </c>
      <c r="M24" s="118">
        <f t="shared" si="7"/>
        <v>0</v>
      </c>
      <c r="N24" s="118">
        <f t="shared" si="7"/>
        <v>42.314459151627752</v>
      </c>
      <c r="O24" s="118">
        <f t="shared" si="7"/>
        <v>36.745833997759995</v>
      </c>
      <c r="P24" s="118">
        <f t="shared" si="7"/>
        <v>46.014682241028403</v>
      </c>
      <c r="Q24" s="118">
        <f t="shared" si="7"/>
        <v>0</v>
      </c>
      <c r="R24" s="118">
        <f t="shared" ref="R24:V24" si="8">R25+R28+R30+R39</f>
        <v>31.638353265247403</v>
      </c>
      <c r="S24" s="118">
        <f t="shared" si="8"/>
        <v>31.316528629321983</v>
      </c>
      <c r="T24" s="118">
        <f t="shared" si="8"/>
        <v>29.145982791450635</v>
      </c>
      <c r="U24" s="118">
        <f t="shared" si="8"/>
        <v>28.01801184661138</v>
      </c>
      <c r="V24" s="118">
        <f t="shared" si="8"/>
        <v>26.30882077574368</v>
      </c>
      <c r="W24" s="118">
        <f t="shared" ref="W24" si="9">W25+W28+W30+W39</f>
        <v>23.915366255079466</v>
      </c>
      <c r="DA24" s="129" t="s">
        <v>4782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49.198337744306286</v>
      </c>
      <c r="E25" s="123">
        <f t="shared" si="10"/>
        <v>57.135472844481477</v>
      </c>
      <c r="F25" s="123">
        <f t="shared" si="10"/>
        <v>42.572265616469203</v>
      </c>
      <c r="G25" s="123">
        <f t="shared" si="10"/>
        <v>55.136415100782315</v>
      </c>
      <c r="H25" s="123">
        <f t="shared" si="10"/>
        <v>48.260574215389624</v>
      </c>
      <c r="I25" s="123">
        <f t="shared" si="10"/>
        <v>49.4354723870659</v>
      </c>
      <c r="J25" s="123">
        <f t="shared" si="10"/>
        <v>45.24717463890827</v>
      </c>
      <c r="K25" s="123">
        <f t="shared" si="10"/>
        <v>44.108920130891669</v>
      </c>
      <c r="L25" s="123">
        <f t="shared" si="10"/>
        <v>0</v>
      </c>
      <c r="M25" s="123">
        <f t="shared" si="10"/>
        <v>0</v>
      </c>
      <c r="N25" s="123">
        <f t="shared" si="10"/>
        <v>42.314459151627752</v>
      </c>
      <c r="O25" s="123">
        <f t="shared" si="10"/>
        <v>36.745833997759995</v>
      </c>
      <c r="P25" s="123">
        <f t="shared" si="10"/>
        <v>45.995128522600226</v>
      </c>
      <c r="Q25" s="123">
        <f t="shared" si="10"/>
        <v>0</v>
      </c>
      <c r="R25" s="123">
        <f t="shared" ref="R25:V25" si="11">SUM(R26:R27)</f>
        <v>31.638353265247403</v>
      </c>
      <c r="S25" s="123">
        <f t="shared" si="11"/>
        <v>31.316528629321983</v>
      </c>
      <c r="T25" s="123">
        <f t="shared" si="11"/>
        <v>29.145982791450635</v>
      </c>
      <c r="U25" s="123">
        <f t="shared" si="11"/>
        <v>28.01801184661138</v>
      </c>
      <c r="V25" s="123">
        <f t="shared" si="11"/>
        <v>26.30882077574368</v>
      </c>
      <c r="W25" s="123">
        <f t="shared" ref="W25" si="12">SUM(W26:W27)</f>
        <v>23.915366255079466</v>
      </c>
      <c r="DA25" s="130" t="s">
        <v>4783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49.198337744306286</v>
      </c>
      <c r="E26" s="99">
        <v>57.135472844481477</v>
      </c>
      <c r="F26" s="99">
        <v>42.572265616469203</v>
      </c>
      <c r="G26" s="99">
        <v>55.136415100782315</v>
      </c>
      <c r="H26" s="99">
        <v>48.260574215389624</v>
      </c>
      <c r="I26" s="99">
        <v>49.4354723870659</v>
      </c>
      <c r="J26" s="99">
        <v>45.24717463890827</v>
      </c>
      <c r="K26" s="99">
        <v>44.108920130891669</v>
      </c>
      <c r="L26" s="99">
        <v>0</v>
      </c>
      <c r="M26" s="99">
        <v>0</v>
      </c>
      <c r="N26" s="99">
        <v>42.314459151627752</v>
      </c>
      <c r="O26" s="99">
        <v>36.745833997759995</v>
      </c>
      <c r="P26" s="99">
        <v>45.995128522600226</v>
      </c>
      <c r="Q26" s="99">
        <v>0</v>
      </c>
      <c r="R26" s="99">
        <v>31.638353265247403</v>
      </c>
      <c r="S26" s="99">
        <v>31.316528629321983</v>
      </c>
      <c r="T26" s="99">
        <v>29.145982791450635</v>
      </c>
      <c r="U26" s="99">
        <v>28.01801184661138</v>
      </c>
      <c r="V26" s="99">
        <v>26.30882077574368</v>
      </c>
      <c r="W26" s="99">
        <v>23.915366255079466</v>
      </c>
      <c r="DA26" s="63" t="s">
        <v>4784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4785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4786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4787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1.6611485154069641E-2</v>
      </c>
      <c r="E30" s="123">
        <v>2.6545674366034389E-2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1.9553718428176461E-2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DA30" s="130" t="s">
        <v>4788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2.6246146543430036</v>
      </c>
      <c r="E31" s="99">
        <v>3.0527525520939549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3.5587767539281159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4789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4790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4791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4792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4793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4794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4795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4796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DA39" s="130" t="s">
        <v>4797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4798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4799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67.731266684758921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79.094374460807487</v>
      </c>
      <c r="H43" s="118">
        <f t="shared" si="14"/>
        <v>61.6073996406353</v>
      </c>
      <c r="I43" s="118">
        <f t="shared" si="14"/>
        <v>59.472203367199974</v>
      </c>
      <c r="J43" s="118">
        <f t="shared" si="14"/>
        <v>58.396741493442278</v>
      </c>
      <c r="K43" s="118">
        <f t="shared" si="14"/>
        <v>59.070722734150365</v>
      </c>
      <c r="L43" s="118">
        <f t="shared" si="14"/>
        <v>61.184920789989441</v>
      </c>
      <c r="M43" s="118">
        <f t="shared" si="14"/>
        <v>57.071521333271107</v>
      </c>
      <c r="N43" s="118">
        <f t="shared" si="14"/>
        <v>58.962721256102107</v>
      </c>
      <c r="O43" s="118">
        <f t="shared" si="14"/>
        <v>56.542713908072429</v>
      </c>
      <c r="P43" s="118">
        <f t="shared" si="14"/>
        <v>47.234647828234202</v>
      </c>
      <c r="Q43" s="118">
        <f t="shared" si="14"/>
        <v>45.282173305592444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32.659107953700698</v>
      </c>
      <c r="U43" s="118">
        <f t="shared" si="15"/>
        <v>29.775149805179637</v>
      </c>
      <c r="V43" s="118">
        <f t="shared" si="15"/>
        <v>28.995732726980471</v>
      </c>
      <c r="W43" s="118">
        <f t="shared" ref="W43" si="16">W44+W47+W49+W58</f>
        <v>26.484349123408307</v>
      </c>
      <c r="DA43" s="129" t="s">
        <v>4800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64.45730410139565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74.850456553654439</v>
      </c>
      <c r="H44" s="123">
        <f t="shared" si="17"/>
        <v>61.167353478691581</v>
      </c>
      <c r="I44" s="123">
        <f t="shared" si="17"/>
        <v>55.604921247813991</v>
      </c>
      <c r="J44" s="123">
        <f t="shared" si="17"/>
        <v>54.455634730865661</v>
      </c>
      <c r="K44" s="123">
        <f t="shared" si="17"/>
        <v>54.936997899502977</v>
      </c>
      <c r="L44" s="123">
        <f t="shared" si="17"/>
        <v>57.685360173577145</v>
      </c>
      <c r="M44" s="123">
        <f t="shared" si="17"/>
        <v>53.421407207401899</v>
      </c>
      <c r="N44" s="123">
        <f t="shared" si="17"/>
        <v>55.325435506425279</v>
      </c>
      <c r="O44" s="123">
        <f t="shared" si="17"/>
        <v>52.679902821097116</v>
      </c>
      <c r="P44" s="123">
        <f t="shared" si="17"/>
        <v>44.267880588457963</v>
      </c>
      <c r="Q44" s="123">
        <f t="shared" si="17"/>
        <v>42.353596088827352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31.349140342984562</v>
      </c>
      <c r="U44" s="123">
        <f t="shared" si="18"/>
        <v>29.104939034418777</v>
      </c>
      <c r="V44" s="123">
        <f t="shared" si="18"/>
        <v>27.60530321154619</v>
      </c>
      <c r="W44" s="123">
        <f t="shared" ref="W44" si="19">SUM(W45:W46)</f>
        <v>26.087420289470579</v>
      </c>
      <c r="DA44" s="130" t="s">
        <v>4801</v>
      </c>
    </row>
    <row r="45" spans="1:105" ht="12" customHeight="1" x14ac:dyDescent="0.25">
      <c r="A45" s="97" t="s">
        <v>216</v>
      </c>
      <c r="B45" s="98"/>
      <c r="C45" s="99">
        <v>64.45730410139565</v>
      </c>
      <c r="D45" s="99">
        <v>0</v>
      </c>
      <c r="E45" s="99">
        <v>0</v>
      </c>
      <c r="F45" s="99">
        <v>0</v>
      </c>
      <c r="G45" s="99">
        <v>74.850456553654439</v>
      </c>
      <c r="H45" s="99">
        <v>61.167353478691581</v>
      </c>
      <c r="I45" s="99">
        <v>55.604921247813991</v>
      </c>
      <c r="J45" s="99">
        <v>54.455634730865661</v>
      </c>
      <c r="K45" s="99">
        <v>54.936997899502977</v>
      </c>
      <c r="L45" s="99">
        <v>57.685360173577145</v>
      </c>
      <c r="M45" s="99">
        <v>53.421407207401899</v>
      </c>
      <c r="N45" s="99">
        <v>55.325435506425279</v>
      </c>
      <c r="O45" s="99">
        <v>52.679902821097116</v>
      </c>
      <c r="P45" s="99">
        <v>44.267880588457963</v>
      </c>
      <c r="Q45" s="99">
        <v>42.353596088827352</v>
      </c>
      <c r="R45" s="99">
        <v>0</v>
      </c>
      <c r="S45" s="99">
        <v>0</v>
      </c>
      <c r="T45" s="99">
        <v>31.349140342984562</v>
      </c>
      <c r="U45" s="99">
        <v>29.104939034418777</v>
      </c>
      <c r="V45" s="99">
        <v>27.60530321154619</v>
      </c>
      <c r="W45" s="99">
        <v>26.087420289470579</v>
      </c>
      <c r="DA45" s="63" t="s">
        <v>4802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4803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4804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4805</v>
      </c>
    </row>
    <row r="49" spans="1:105" ht="12" customHeight="1" x14ac:dyDescent="0.25">
      <c r="A49" s="121" t="s">
        <v>55</v>
      </c>
      <c r="B49" s="122"/>
      <c r="C49" s="123">
        <v>3.2739625833632697</v>
      </c>
      <c r="D49" s="123">
        <v>0</v>
      </c>
      <c r="E49" s="123">
        <v>0</v>
      </c>
      <c r="F49" s="123">
        <v>0</v>
      </c>
      <c r="G49" s="123">
        <v>4.2439179071530413</v>
      </c>
      <c r="H49" s="123">
        <v>0.44004616194371865</v>
      </c>
      <c r="I49" s="123">
        <v>3.8672821193859841</v>
      </c>
      <c r="J49" s="123">
        <v>3.9411067625766187</v>
      </c>
      <c r="K49" s="123">
        <v>4.1337248346473903</v>
      </c>
      <c r="L49" s="123">
        <v>3.4995606164122979</v>
      </c>
      <c r="M49" s="123">
        <v>3.6501141258692087</v>
      </c>
      <c r="N49" s="123">
        <v>3.6372857496768267</v>
      </c>
      <c r="O49" s="123">
        <v>3.8628110869753098</v>
      </c>
      <c r="P49" s="123">
        <v>2.966767239776241</v>
      </c>
      <c r="Q49" s="123">
        <v>2.9285772167650919</v>
      </c>
      <c r="R49" s="123">
        <v>0</v>
      </c>
      <c r="S49" s="123">
        <v>0</v>
      </c>
      <c r="T49" s="123">
        <v>1.3099676107161364</v>
      </c>
      <c r="U49" s="123">
        <v>0.67021077076085989</v>
      </c>
      <c r="V49" s="123">
        <v>1.3904295154342807</v>
      </c>
      <c r="W49" s="123">
        <v>0.39692883393772965</v>
      </c>
      <c r="DA49" s="130" t="s">
        <v>4806</v>
      </c>
    </row>
    <row r="50" spans="1:105" ht="12" customHeight="1" x14ac:dyDescent="0.25">
      <c r="A50" s="97" t="s">
        <v>138</v>
      </c>
      <c r="B50" s="98"/>
      <c r="C50" s="99">
        <v>4.3921821981035407</v>
      </c>
      <c r="D50" s="99">
        <v>0</v>
      </c>
      <c r="E50" s="99">
        <v>0</v>
      </c>
      <c r="F50" s="99">
        <v>0</v>
      </c>
      <c r="G50" s="99">
        <v>5.2058602844756097</v>
      </c>
      <c r="H50" s="99">
        <v>4.4004616194371868</v>
      </c>
      <c r="I50" s="99">
        <v>4.1566385312523515</v>
      </c>
      <c r="J50" s="99">
        <v>3.9411067625766187</v>
      </c>
      <c r="K50" s="99">
        <v>4.1337248346473903</v>
      </c>
      <c r="L50" s="99">
        <v>3.5549443650399897</v>
      </c>
      <c r="M50" s="99">
        <v>3.8048498110000497</v>
      </c>
      <c r="N50" s="99">
        <v>3.768583416793462</v>
      </c>
      <c r="O50" s="99">
        <v>4.0304528629654408</v>
      </c>
      <c r="P50" s="99">
        <v>3.8098982493041245</v>
      </c>
      <c r="Q50" s="99">
        <v>4.0380822416188265</v>
      </c>
      <c r="R50" s="99">
        <v>0</v>
      </c>
      <c r="S50" s="99">
        <v>0</v>
      </c>
      <c r="T50" s="99">
        <v>3.4932469619096973</v>
      </c>
      <c r="U50" s="99">
        <v>3.6137181061087111</v>
      </c>
      <c r="V50" s="99">
        <v>3.827651869628927</v>
      </c>
      <c r="W50" s="99">
        <v>2.4989977836662898</v>
      </c>
      <c r="DA50" s="63" t="s">
        <v>4807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3.1389464889418717</v>
      </c>
      <c r="H51" s="99">
        <v>0</v>
      </c>
      <c r="I51" s="99">
        <v>2.5619825542376011</v>
      </c>
      <c r="J51" s="99">
        <v>0</v>
      </c>
      <c r="K51" s="99">
        <v>0</v>
      </c>
      <c r="L51" s="99">
        <v>0</v>
      </c>
      <c r="M51" s="99">
        <v>2.2386331160312665</v>
      </c>
      <c r="N51" s="99">
        <v>2.2038907777730614</v>
      </c>
      <c r="O51" s="99">
        <v>2.481669258976539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2.6300985943748554</v>
      </c>
      <c r="W51" s="99">
        <v>0</v>
      </c>
      <c r="DA51" s="63" t="s">
        <v>4808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3.1389464889418717</v>
      </c>
      <c r="H52" s="102">
        <v>0</v>
      </c>
      <c r="I52" s="102">
        <v>2.5619825542376011</v>
      </c>
      <c r="J52" s="102">
        <v>0</v>
      </c>
      <c r="K52" s="102">
        <v>0</v>
      </c>
      <c r="L52" s="102">
        <v>0</v>
      </c>
      <c r="M52" s="102">
        <v>2.2386331160312665</v>
      </c>
      <c r="N52" s="102">
        <v>2.2038907777730614</v>
      </c>
      <c r="O52" s="102">
        <v>2.481669258976539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2.6300985943748554</v>
      </c>
      <c r="W52" s="102">
        <v>0</v>
      </c>
      <c r="DA52" s="131" t="s">
        <v>4809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4810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4811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4812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4813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4814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4815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4816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4817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47.906069631428956</v>
      </c>
      <c r="D62" s="118">
        <f t="shared" si="21"/>
        <v>0</v>
      </c>
      <c r="E62" s="118">
        <f t="shared" si="21"/>
        <v>0</v>
      </c>
      <c r="F62" s="118">
        <f t="shared" si="21"/>
        <v>0</v>
      </c>
      <c r="G62" s="118">
        <f t="shared" si="21"/>
        <v>0</v>
      </c>
      <c r="H62" s="118">
        <f t="shared" si="21"/>
        <v>31.811881346639879</v>
      </c>
      <c r="I62" s="118">
        <f t="shared" si="21"/>
        <v>27.73610686773889</v>
      </c>
      <c r="J62" s="118">
        <f t="shared" si="21"/>
        <v>20.372009299103087</v>
      </c>
      <c r="K62" s="118">
        <f t="shared" si="21"/>
        <v>25.807199243596237</v>
      </c>
      <c r="L62" s="118">
        <f t="shared" si="21"/>
        <v>29.913489985702164</v>
      </c>
      <c r="M62" s="118">
        <f t="shared" si="21"/>
        <v>0</v>
      </c>
      <c r="N62" s="118">
        <f t="shared" si="21"/>
        <v>0</v>
      </c>
      <c r="O62" s="118">
        <f t="shared" si="21"/>
        <v>17.393706982658234</v>
      </c>
      <c r="P62" s="118">
        <f t="shared" si="21"/>
        <v>14.429354824343278</v>
      </c>
      <c r="Q62" s="118">
        <f t="shared" si="21"/>
        <v>12.188296089741673</v>
      </c>
      <c r="R62" s="118">
        <f t="shared" ref="R62:V62" si="22">R63+R66+R68+R77</f>
        <v>0</v>
      </c>
      <c r="S62" s="118">
        <f t="shared" si="22"/>
        <v>0</v>
      </c>
      <c r="T62" s="118">
        <f t="shared" si="22"/>
        <v>0</v>
      </c>
      <c r="U62" s="118">
        <f t="shared" si="22"/>
        <v>0</v>
      </c>
      <c r="V62" s="118">
        <f t="shared" si="22"/>
        <v>15.885984334495404</v>
      </c>
      <c r="W62" s="118">
        <f t="shared" ref="W62" si="23">W63+W66+W68+W77</f>
        <v>0</v>
      </c>
      <c r="DA62" s="129" t="s">
        <v>4818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44.805824295027378</v>
      </c>
      <c r="D63" s="123">
        <f t="shared" si="24"/>
        <v>0</v>
      </c>
      <c r="E63" s="123">
        <f t="shared" si="24"/>
        <v>0</v>
      </c>
      <c r="F63" s="123">
        <f t="shared" si="24"/>
        <v>0</v>
      </c>
      <c r="G63" s="123">
        <f t="shared" si="24"/>
        <v>0</v>
      </c>
      <c r="H63" s="123">
        <f t="shared" si="24"/>
        <v>30.23645858759631</v>
      </c>
      <c r="I63" s="123">
        <f t="shared" si="24"/>
        <v>25.581506250981544</v>
      </c>
      <c r="J63" s="123">
        <f t="shared" si="24"/>
        <v>18.853114130834694</v>
      </c>
      <c r="K63" s="123">
        <f t="shared" si="24"/>
        <v>23.81910857832554</v>
      </c>
      <c r="L63" s="123">
        <f t="shared" si="24"/>
        <v>27.949206323492376</v>
      </c>
      <c r="M63" s="123">
        <f t="shared" si="24"/>
        <v>0</v>
      </c>
      <c r="N63" s="123">
        <f t="shared" si="24"/>
        <v>0</v>
      </c>
      <c r="O63" s="123">
        <f t="shared" si="24"/>
        <v>16.753837003641468</v>
      </c>
      <c r="P63" s="123">
        <f t="shared" si="24"/>
        <v>13.367436483889801</v>
      </c>
      <c r="Q63" s="123">
        <f t="shared" si="24"/>
        <v>11.667881766600008</v>
      </c>
      <c r="R63" s="123">
        <f t="shared" ref="R63:V63" si="25">SUM(R64:R65)</f>
        <v>0</v>
      </c>
      <c r="S63" s="123">
        <f t="shared" si="25"/>
        <v>0</v>
      </c>
      <c r="T63" s="123">
        <f t="shared" si="25"/>
        <v>0</v>
      </c>
      <c r="U63" s="123">
        <f t="shared" si="25"/>
        <v>0</v>
      </c>
      <c r="V63" s="123">
        <f t="shared" si="25"/>
        <v>14.164351530702829</v>
      </c>
      <c r="W63" s="123">
        <f t="shared" ref="W63" si="26">SUM(W64:W65)</f>
        <v>0</v>
      </c>
      <c r="DA63" s="130" t="s">
        <v>4819</v>
      </c>
    </row>
    <row r="64" spans="1:105" ht="12" customHeight="1" x14ac:dyDescent="0.25">
      <c r="A64" s="97" t="s">
        <v>217</v>
      </c>
      <c r="B64" s="98"/>
      <c r="C64" s="99">
        <v>44.805824295027378</v>
      </c>
      <c r="D64" s="99">
        <v>0</v>
      </c>
      <c r="E64" s="99">
        <v>0</v>
      </c>
      <c r="F64" s="99">
        <v>0</v>
      </c>
      <c r="G64" s="99">
        <v>0</v>
      </c>
      <c r="H64" s="99">
        <v>30.23645858759631</v>
      </c>
      <c r="I64" s="99">
        <v>25.581506250981544</v>
      </c>
      <c r="J64" s="99">
        <v>18.853114130834694</v>
      </c>
      <c r="K64" s="99">
        <v>23.81910857832554</v>
      </c>
      <c r="L64" s="99">
        <v>27.949206323492376</v>
      </c>
      <c r="M64" s="99">
        <v>0</v>
      </c>
      <c r="N64" s="99">
        <v>0</v>
      </c>
      <c r="O64" s="99">
        <v>16.753837003641468</v>
      </c>
      <c r="P64" s="99">
        <v>13.367436483889801</v>
      </c>
      <c r="Q64" s="99">
        <v>11.667881766600008</v>
      </c>
      <c r="R64" s="99">
        <v>0</v>
      </c>
      <c r="S64" s="99">
        <v>0</v>
      </c>
      <c r="T64" s="99">
        <v>0</v>
      </c>
      <c r="U64" s="99">
        <v>0</v>
      </c>
      <c r="V64" s="99">
        <v>14.164351530702829</v>
      </c>
      <c r="W64" s="99">
        <v>0</v>
      </c>
      <c r="DA64" s="63" t="s">
        <v>4820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4821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4822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4823</v>
      </c>
    </row>
    <row r="68" spans="1:105" ht="12" customHeight="1" x14ac:dyDescent="0.25">
      <c r="A68" s="121" t="s">
        <v>55</v>
      </c>
      <c r="B68" s="122"/>
      <c r="C68" s="123">
        <v>2.7525656182226848</v>
      </c>
      <c r="D68" s="123">
        <v>0</v>
      </c>
      <c r="E68" s="123">
        <v>0</v>
      </c>
      <c r="F68" s="123">
        <v>0</v>
      </c>
      <c r="G68" s="123">
        <v>0</v>
      </c>
      <c r="H68" s="123">
        <v>1.3723660334960863</v>
      </c>
      <c r="I68" s="123">
        <v>1.8359801594932357</v>
      </c>
      <c r="J68" s="123">
        <v>1.291028470657507</v>
      </c>
      <c r="K68" s="123">
        <v>1.6723755194443224</v>
      </c>
      <c r="L68" s="123">
        <v>1.653616273162358</v>
      </c>
      <c r="M68" s="123">
        <v>0</v>
      </c>
      <c r="N68" s="123">
        <v>0</v>
      </c>
      <c r="O68" s="123">
        <v>0.57649352471933346</v>
      </c>
      <c r="P68" s="123">
        <v>0.79889448233536586</v>
      </c>
      <c r="Q68" s="123">
        <v>0.25328120237151724</v>
      </c>
      <c r="R68" s="123">
        <v>0</v>
      </c>
      <c r="S68" s="123">
        <v>0</v>
      </c>
      <c r="T68" s="123">
        <v>0</v>
      </c>
      <c r="U68" s="123">
        <v>0</v>
      </c>
      <c r="V68" s="123">
        <v>1.7216328037925757</v>
      </c>
      <c r="W68" s="123">
        <v>0</v>
      </c>
      <c r="DA68" s="130" t="s">
        <v>4824</v>
      </c>
    </row>
    <row r="69" spans="1:105" ht="12" customHeight="1" x14ac:dyDescent="0.25">
      <c r="A69" s="97" t="s">
        <v>134</v>
      </c>
      <c r="B69" s="98"/>
      <c r="C69" s="99">
        <v>3.2154636823563782</v>
      </c>
      <c r="D69" s="99">
        <v>0</v>
      </c>
      <c r="E69" s="99">
        <v>0</v>
      </c>
      <c r="F69" s="99">
        <v>0</v>
      </c>
      <c r="G69" s="99">
        <v>0</v>
      </c>
      <c r="H69" s="99">
        <v>2.2175980938612256</v>
      </c>
      <c r="I69" s="99">
        <v>1.91764792410527</v>
      </c>
      <c r="J69" s="99">
        <v>1.3373288145862934</v>
      </c>
      <c r="K69" s="99">
        <v>1.7348754871164573</v>
      </c>
      <c r="L69" s="99">
        <v>1.658261262693713</v>
      </c>
      <c r="M69" s="99">
        <v>0</v>
      </c>
      <c r="N69" s="99">
        <v>0</v>
      </c>
      <c r="O69" s="99">
        <v>1.2490693035585561</v>
      </c>
      <c r="P69" s="99">
        <v>1.1106166364235792</v>
      </c>
      <c r="Q69" s="99">
        <v>1.0683861627307636</v>
      </c>
      <c r="R69" s="99">
        <v>0</v>
      </c>
      <c r="S69" s="99">
        <v>0</v>
      </c>
      <c r="T69" s="99">
        <v>0</v>
      </c>
      <c r="U69" s="99">
        <v>0</v>
      </c>
      <c r="V69" s="99">
        <v>1.7216328037925757</v>
      </c>
      <c r="W69" s="99">
        <v>0</v>
      </c>
      <c r="DA69" s="63" t="s">
        <v>4825</v>
      </c>
    </row>
    <row r="70" spans="1:105" ht="12" customHeight="1" x14ac:dyDescent="0.25">
      <c r="A70" s="97" t="s">
        <v>133</v>
      </c>
      <c r="B70" s="98"/>
      <c r="C70" s="99">
        <v>2.2478360311066021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1.1811900206180528</v>
      </c>
      <c r="J70" s="99">
        <v>0.81752424884186647</v>
      </c>
      <c r="K70" s="99">
        <v>1.0685011371371282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4826</v>
      </c>
    </row>
    <row r="71" spans="1:105" ht="12" customHeight="1" x14ac:dyDescent="0.25">
      <c r="A71" s="100" t="s">
        <v>217</v>
      </c>
      <c r="B71" s="101"/>
      <c r="C71" s="102">
        <v>2.2478360311066021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1.1811900206180528</v>
      </c>
      <c r="J71" s="102">
        <v>0.81752424884186647</v>
      </c>
      <c r="K71" s="102">
        <v>1.0685011371371282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4827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4828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4829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4830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4831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4832</v>
      </c>
    </row>
    <row r="77" spans="1:105" ht="12" customHeight="1" x14ac:dyDescent="0.25">
      <c r="A77" s="121" t="s">
        <v>54</v>
      </c>
      <c r="B77" s="122"/>
      <c r="C77" s="123">
        <v>0.34767971817889431</v>
      </c>
      <c r="D77" s="123">
        <v>0</v>
      </c>
      <c r="E77" s="123">
        <v>0</v>
      </c>
      <c r="F77" s="123">
        <v>0</v>
      </c>
      <c r="G77" s="123">
        <v>0</v>
      </c>
      <c r="H77" s="123">
        <v>0.20305672554748444</v>
      </c>
      <c r="I77" s="123">
        <v>0.3186204572641112</v>
      </c>
      <c r="J77" s="123">
        <v>0.22786669761088693</v>
      </c>
      <c r="K77" s="123">
        <v>0.31571514582637261</v>
      </c>
      <c r="L77" s="123">
        <v>0.31066738904742985</v>
      </c>
      <c r="M77" s="123">
        <v>0</v>
      </c>
      <c r="N77" s="123">
        <v>0</v>
      </c>
      <c r="O77" s="123">
        <v>6.3376454297432466E-2</v>
      </c>
      <c r="P77" s="123">
        <v>0.26302385811811202</v>
      </c>
      <c r="Q77" s="123">
        <v>0.267133120770147</v>
      </c>
      <c r="R77" s="123">
        <v>0</v>
      </c>
      <c r="S77" s="123">
        <v>0</v>
      </c>
      <c r="T77" s="123">
        <v>0</v>
      </c>
      <c r="U77" s="123">
        <v>0</v>
      </c>
      <c r="V77" s="123">
        <v>0</v>
      </c>
      <c r="W77" s="123">
        <v>0</v>
      </c>
      <c r="DA77" s="130" t="s">
        <v>4833</v>
      </c>
    </row>
    <row r="78" spans="1:105" ht="12" customHeight="1" x14ac:dyDescent="0.25">
      <c r="A78" s="97" t="s">
        <v>192</v>
      </c>
      <c r="B78" s="98"/>
      <c r="C78" s="99">
        <v>0.47310847726874855</v>
      </c>
      <c r="D78" s="99">
        <v>0</v>
      </c>
      <c r="E78" s="99">
        <v>0</v>
      </c>
      <c r="F78" s="99">
        <v>0</v>
      </c>
      <c r="G78" s="99">
        <v>0</v>
      </c>
      <c r="H78" s="99">
        <v>0.39636672826868963</v>
      </c>
      <c r="I78" s="99">
        <v>0.34588441489757671</v>
      </c>
      <c r="J78" s="99">
        <v>0.24806661532001534</v>
      </c>
      <c r="K78" s="99">
        <v>0.34340134216401386</v>
      </c>
      <c r="L78" s="99">
        <v>0.36603385442221936</v>
      </c>
      <c r="M78" s="99">
        <v>0</v>
      </c>
      <c r="N78" s="99">
        <v>0</v>
      </c>
      <c r="O78" s="99">
        <v>0.30896021469998325</v>
      </c>
      <c r="P78" s="99">
        <v>0.28629641985477305</v>
      </c>
      <c r="Q78" s="99">
        <v>0.28825527450546101</v>
      </c>
      <c r="R78" s="99">
        <v>0</v>
      </c>
      <c r="S78" s="99">
        <v>0</v>
      </c>
      <c r="T78" s="99">
        <v>0</v>
      </c>
      <c r="U78" s="99">
        <v>0</v>
      </c>
      <c r="V78" s="99">
        <v>0</v>
      </c>
      <c r="W78" s="99">
        <v>0</v>
      </c>
      <c r="DA78" s="63" t="s">
        <v>4834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4835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0</v>
      </c>
      <c r="D81" s="118">
        <f t="shared" si="28"/>
        <v>8.3255024721427546E-4</v>
      </c>
      <c r="E81" s="118">
        <f t="shared" si="28"/>
        <v>8.7962903100243623E-4</v>
      </c>
      <c r="F81" s="118">
        <f t="shared" si="28"/>
        <v>2.9988974081358519E-4</v>
      </c>
      <c r="G81" s="118">
        <f t="shared" si="28"/>
        <v>7.7431003308561471E-4</v>
      </c>
      <c r="H81" s="118">
        <f t="shared" si="28"/>
        <v>3.6938464157333905E-4</v>
      </c>
      <c r="I81" s="118">
        <f t="shared" si="28"/>
        <v>6.0881723665299602E-4</v>
      </c>
      <c r="J81" s="118">
        <f t="shared" si="28"/>
        <v>3.762383555638121E-4</v>
      </c>
      <c r="K81" s="118">
        <f t="shared" si="28"/>
        <v>2.5321284667833752E-4</v>
      </c>
      <c r="L81" s="118">
        <f t="shared" si="28"/>
        <v>4.4753578250174357E-4</v>
      </c>
      <c r="M81" s="118">
        <f t="shared" si="28"/>
        <v>2.8141935232964358E-4</v>
      </c>
      <c r="N81" s="118">
        <f t="shared" si="28"/>
        <v>4.3679515584609029E-4</v>
      </c>
      <c r="O81" s="118">
        <f t="shared" si="28"/>
        <v>5.0079795577105235E-4</v>
      </c>
      <c r="P81" s="118">
        <f t="shared" si="28"/>
        <v>0</v>
      </c>
      <c r="Q81" s="118">
        <f t="shared" si="28"/>
        <v>0</v>
      </c>
      <c r="R81" s="118">
        <f t="shared" ref="R81:V81" si="29">R82+R85+R87+R100</f>
        <v>9.4142853823254253E-4</v>
      </c>
      <c r="S81" s="118">
        <f t="shared" si="29"/>
        <v>1.2920265935227966E-3</v>
      </c>
      <c r="T81" s="118">
        <f t="shared" si="29"/>
        <v>1.0698103454730447E-3</v>
      </c>
      <c r="U81" s="118">
        <f t="shared" si="29"/>
        <v>6.4069563556112016E-4</v>
      </c>
      <c r="V81" s="118">
        <f t="shared" si="29"/>
        <v>4.0071807273374941E-4</v>
      </c>
      <c r="W81" s="118">
        <f t="shared" ref="W81" si="30">W82+W85+W87+W100</f>
        <v>4.6291032532330331E-4</v>
      </c>
      <c r="DA81" s="129" t="s">
        <v>4836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4837</v>
      </c>
    </row>
    <row r="83" spans="1:105" ht="12" customHeight="1" x14ac:dyDescent="0.25">
      <c r="A83" s="97" t="s">
        <v>204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4838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4839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4840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4841</v>
      </c>
    </row>
    <row r="87" spans="1:105" ht="12" customHeight="1" x14ac:dyDescent="0.25">
      <c r="A87" s="121" t="s">
        <v>55</v>
      </c>
      <c r="B87" s="122"/>
      <c r="C87" s="123">
        <v>0</v>
      </c>
      <c r="D87" s="123">
        <v>8.3255024721427546E-4</v>
      </c>
      <c r="E87" s="123">
        <v>8.7962903100243623E-4</v>
      </c>
      <c r="F87" s="123">
        <v>2.9988974081358519E-4</v>
      </c>
      <c r="G87" s="123">
        <v>7.7431003308561471E-4</v>
      </c>
      <c r="H87" s="123">
        <v>3.6938464157333905E-4</v>
      </c>
      <c r="I87" s="123">
        <v>6.0881723665299602E-4</v>
      </c>
      <c r="J87" s="123">
        <v>3.762383555638121E-4</v>
      </c>
      <c r="K87" s="123">
        <v>2.5321284667833752E-4</v>
      </c>
      <c r="L87" s="123">
        <v>4.4753578250174357E-4</v>
      </c>
      <c r="M87" s="123">
        <v>2.8141935232964358E-4</v>
      </c>
      <c r="N87" s="123">
        <v>4.3679515584609029E-4</v>
      </c>
      <c r="O87" s="123">
        <v>5.0079795577105235E-4</v>
      </c>
      <c r="P87" s="123">
        <v>0</v>
      </c>
      <c r="Q87" s="123">
        <v>0</v>
      </c>
      <c r="R87" s="123">
        <v>9.4142853823254253E-4</v>
      </c>
      <c r="S87" s="123">
        <v>1.2920265935227966E-3</v>
      </c>
      <c r="T87" s="123">
        <v>1.0698103454730447E-3</v>
      </c>
      <c r="U87" s="123">
        <v>6.4069563556112016E-4</v>
      </c>
      <c r="V87" s="123">
        <v>4.0071807273374941E-4</v>
      </c>
      <c r="W87" s="123">
        <v>4.6291032532330331E-4</v>
      </c>
      <c r="DA87" s="130" t="s">
        <v>4842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4843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4844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4845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4846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2.6246146543430036</v>
      </c>
      <c r="E92" s="102">
        <v>3.0527525520939549</v>
      </c>
      <c r="F92" s="102">
        <v>2.4033163828800719</v>
      </c>
      <c r="G92" s="102">
        <v>3.0306494694970958</v>
      </c>
      <c r="H92" s="102">
        <v>2.7670603500258828</v>
      </c>
      <c r="I92" s="102">
        <v>2.9284109083009109</v>
      </c>
      <c r="J92" s="102">
        <v>2.6216288615686425</v>
      </c>
      <c r="K92" s="102">
        <v>2.6763331829666881</v>
      </c>
      <c r="L92" s="102">
        <v>2.630615329545249</v>
      </c>
      <c r="M92" s="102">
        <v>2.7857701687111414</v>
      </c>
      <c r="N92" s="102">
        <v>2.4432865034177471</v>
      </c>
      <c r="O92" s="102">
        <v>2.5067441676120028</v>
      </c>
      <c r="P92" s="102">
        <v>0</v>
      </c>
      <c r="Q92" s="102">
        <v>0</v>
      </c>
      <c r="R92" s="102">
        <v>2.8572356135357668</v>
      </c>
      <c r="S92" s="102">
        <v>2.9406525268578849</v>
      </c>
      <c r="T92" s="102">
        <v>2.8339276051580953</v>
      </c>
      <c r="U92" s="102">
        <v>2.8084893184821702</v>
      </c>
      <c r="V92" s="102">
        <v>2.6547572318610899</v>
      </c>
      <c r="W92" s="102">
        <v>3.0170951970155166</v>
      </c>
      <c r="DA92" s="131" t="s">
        <v>4847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4848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4849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4850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4851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4852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4853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4854</v>
      </c>
    </row>
    <row r="100" spans="1:105" ht="12" customHeight="1" x14ac:dyDescent="0.25">
      <c r="A100" s="121" t="s">
        <v>54</v>
      </c>
      <c r="B100" s="122"/>
      <c r="C100" s="123">
        <v>0</v>
      </c>
      <c r="D100" s="123">
        <v>0</v>
      </c>
      <c r="E100" s="123">
        <v>0</v>
      </c>
      <c r="F100" s="123">
        <v>0</v>
      </c>
      <c r="G100" s="123">
        <v>0</v>
      </c>
      <c r="H100" s="123">
        <v>0</v>
      </c>
      <c r="I100" s="123">
        <v>0</v>
      </c>
      <c r="J100" s="123">
        <v>0</v>
      </c>
      <c r="K100" s="123">
        <v>0</v>
      </c>
      <c r="L100" s="123">
        <v>0</v>
      </c>
      <c r="M100" s="123">
        <v>0</v>
      </c>
      <c r="N100" s="123">
        <v>0</v>
      </c>
      <c r="O100" s="123">
        <v>0</v>
      </c>
      <c r="P100" s="123">
        <v>0</v>
      </c>
      <c r="Q100" s="123">
        <v>0</v>
      </c>
      <c r="R100" s="123">
        <v>0</v>
      </c>
      <c r="S100" s="123">
        <v>0</v>
      </c>
      <c r="T100" s="123">
        <v>0</v>
      </c>
      <c r="U100" s="123">
        <v>0</v>
      </c>
      <c r="V100" s="123">
        <v>0</v>
      </c>
      <c r="W100" s="123">
        <v>0</v>
      </c>
      <c r="DA100" s="130" t="s">
        <v>4855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4856</v>
      </c>
    </row>
    <row r="102" spans="1:105" ht="12" customHeight="1" x14ac:dyDescent="0.25">
      <c r="A102" s="97" t="s">
        <v>50</v>
      </c>
      <c r="B102" s="98"/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DA102" s="63" t="s">
        <v>4857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4858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4859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4860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4861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4862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4863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4864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4865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4866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4867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4868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4869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4870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4871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4872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4873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4874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4875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4876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4877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4878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4879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4880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4881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4882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4883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4884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4885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4886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4887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4888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4889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4890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4891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4892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4893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4894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</v>
      </c>
      <c r="D143" s="118">
        <f t="shared" si="49"/>
        <v>1.7533029666325434E-2</v>
      </c>
      <c r="E143" s="118">
        <f t="shared" si="49"/>
        <v>1.4766294106921356E-2</v>
      </c>
      <c r="F143" s="118">
        <f t="shared" si="49"/>
        <v>9.2693147870805351E-3</v>
      </c>
      <c r="G143" s="118">
        <f t="shared" si="49"/>
        <v>1.4594762290482736E-2</v>
      </c>
      <c r="H143" s="118">
        <f t="shared" si="49"/>
        <v>9.5759375718001746E-3</v>
      </c>
      <c r="I143" s="118">
        <f t="shared" si="49"/>
        <v>1.6253022869085056E-2</v>
      </c>
      <c r="J143" s="118">
        <f t="shared" si="49"/>
        <v>1.1817575533535194E-2</v>
      </c>
      <c r="K143" s="118">
        <f t="shared" si="49"/>
        <v>9.7002274931211815E-3</v>
      </c>
      <c r="L143" s="118">
        <f t="shared" si="49"/>
        <v>1.205450905577648E-2</v>
      </c>
      <c r="M143" s="118">
        <f t="shared" si="49"/>
        <v>1.1867088274008336E-2</v>
      </c>
      <c r="N143" s="118">
        <f t="shared" si="49"/>
        <v>1.3092899331866581E-2</v>
      </c>
      <c r="O143" s="118">
        <f t="shared" si="49"/>
        <v>1.2672023024836455E-2</v>
      </c>
      <c r="P143" s="118">
        <f t="shared" si="49"/>
        <v>2.5781680880249798E-2</v>
      </c>
      <c r="Q143" s="118">
        <f t="shared" si="49"/>
        <v>1.6305907984807101E-3</v>
      </c>
      <c r="R143" s="118">
        <f t="shared" ref="R143:V143" si="50">R144+R146+R148+R157</f>
        <v>6.8746273104039338E-3</v>
      </c>
      <c r="S143" s="118">
        <f t="shared" si="50"/>
        <v>8.5193359513454289E-3</v>
      </c>
      <c r="T143" s="118">
        <f t="shared" si="50"/>
        <v>1.0363124811226308E-2</v>
      </c>
      <c r="U143" s="118">
        <f t="shared" si="50"/>
        <v>1.2992058359020921E-2</v>
      </c>
      <c r="V143" s="118">
        <f t="shared" si="50"/>
        <v>1.3962382280488909E-2</v>
      </c>
      <c r="W143" s="118">
        <f t="shared" ref="W143" si="51">W144+W146+W148+W157</f>
        <v>1.6571983744592001E-2</v>
      </c>
      <c r="DA143" s="129" t="s">
        <v>4895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4896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4897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4898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4899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1.7533029666325434E-2</v>
      </c>
      <c r="E148" s="123">
        <v>1.4766294106921356E-2</v>
      </c>
      <c r="F148" s="123">
        <v>9.2693147870805351E-3</v>
      </c>
      <c r="G148" s="123">
        <v>1.4594762290482736E-2</v>
      </c>
      <c r="H148" s="123">
        <v>9.5759375718001746E-3</v>
      </c>
      <c r="I148" s="123">
        <v>1.6253022869085056E-2</v>
      </c>
      <c r="J148" s="123">
        <v>1.1817575533535194E-2</v>
      </c>
      <c r="K148" s="123">
        <v>9.7002274931211815E-3</v>
      </c>
      <c r="L148" s="123">
        <v>1.205450905577648E-2</v>
      </c>
      <c r="M148" s="123">
        <v>1.1867088274008336E-2</v>
      </c>
      <c r="N148" s="123">
        <v>1.3092899331866581E-2</v>
      </c>
      <c r="O148" s="123">
        <v>1.2672023024836455E-2</v>
      </c>
      <c r="P148" s="123">
        <v>2.5781680880249798E-2</v>
      </c>
      <c r="Q148" s="123">
        <v>1.6305907984807101E-3</v>
      </c>
      <c r="R148" s="123">
        <v>6.8746273104039338E-3</v>
      </c>
      <c r="S148" s="123">
        <v>8.5193359513454289E-3</v>
      </c>
      <c r="T148" s="123">
        <v>1.0363124811226308E-2</v>
      </c>
      <c r="U148" s="123">
        <v>1.2992058359020921E-2</v>
      </c>
      <c r="V148" s="123">
        <v>1.3962382280488909E-2</v>
      </c>
      <c r="W148" s="123">
        <v>1.6571983744592001E-2</v>
      </c>
      <c r="DA148" s="130" t="s">
        <v>4900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2.624614654343004</v>
      </c>
      <c r="E149" s="99">
        <v>3.052752552093954</v>
      </c>
      <c r="F149" s="99">
        <v>2.4033163828800723</v>
      </c>
      <c r="G149" s="99">
        <v>3.0306494694970958</v>
      </c>
      <c r="H149" s="99">
        <v>2.7670603500258824</v>
      </c>
      <c r="I149" s="99">
        <v>2.9284109083009118</v>
      </c>
      <c r="J149" s="99">
        <v>2.6216288615686429</v>
      </c>
      <c r="K149" s="99">
        <v>2.6763331829666885</v>
      </c>
      <c r="L149" s="99">
        <v>2.6306153295452481</v>
      </c>
      <c r="M149" s="99">
        <v>2.7857701687111414</v>
      </c>
      <c r="N149" s="99">
        <v>2.4432865034177471</v>
      </c>
      <c r="O149" s="99">
        <v>2.5067441676120028</v>
      </c>
      <c r="P149" s="99">
        <v>3.5587767539281159</v>
      </c>
      <c r="Q149" s="99">
        <v>2.4724285923852234</v>
      </c>
      <c r="R149" s="99">
        <v>2.8572356135357664</v>
      </c>
      <c r="S149" s="99">
        <v>2.9406525268578854</v>
      </c>
      <c r="T149" s="99">
        <v>2.8339276051580962</v>
      </c>
      <c r="U149" s="99">
        <v>2.8084893184821711</v>
      </c>
      <c r="V149" s="99">
        <v>2.6547572318610899</v>
      </c>
      <c r="W149" s="99">
        <v>3.0170951970155166</v>
      </c>
      <c r="DA149" s="63" t="s">
        <v>4901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2.0049222298689875</v>
      </c>
      <c r="F150" s="99">
        <v>0</v>
      </c>
      <c r="G150" s="99">
        <v>0</v>
      </c>
      <c r="H150" s="99">
        <v>0</v>
      </c>
      <c r="I150" s="99">
        <v>1.8044160349568263</v>
      </c>
      <c r="J150" s="99">
        <v>1.6002108110191222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2.2000040747905927</v>
      </c>
      <c r="Q150" s="99">
        <v>0</v>
      </c>
      <c r="R150" s="99">
        <v>0</v>
      </c>
      <c r="S150" s="99">
        <v>0</v>
      </c>
      <c r="T150" s="99">
        <v>1.9437393244427918</v>
      </c>
      <c r="U150" s="99">
        <v>0</v>
      </c>
      <c r="V150" s="99">
        <v>1.8224897225355776</v>
      </c>
      <c r="W150" s="99">
        <v>2.1633461675206367</v>
      </c>
      <c r="DA150" s="63" t="s">
        <v>4902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2.0049222298689875</v>
      </c>
      <c r="F151" s="102">
        <v>0</v>
      </c>
      <c r="G151" s="102">
        <v>0</v>
      </c>
      <c r="H151" s="102">
        <v>0</v>
      </c>
      <c r="I151" s="102">
        <v>1.8044160349568263</v>
      </c>
      <c r="J151" s="102">
        <v>1.6002108110191222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2.2000040747905927</v>
      </c>
      <c r="Q151" s="102">
        <v>0</v>
      </c>
      <c r="R151" s="102">
        <v>0</v>
      </c>
      <c r="S151" s="102">
        <v>0</v>
      </c>
      <c r="T151" s="102">
        <v>1.9437393244427918</v>
      </c>
      <c r="U151" s="102">
        <v>0</v>
      </c>
      <c r="V151" s="102">
        <v>1.8224897225355776</v>
      </c>
      <c r="W151" s="102">
        <v>2.1633461675206367</v>
      </c>
      <c r="DA151" s="131" t="s">
        <v>4903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4904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4905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4906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4907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4908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DA157" s="130" t="s">
        <v>4909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4910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4911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0</v>
      </c>
      <c r="D161" s="118">
        <f t="shared" si="54"/>
        <v>0</v>
      </c>
      <c r="E161" s="118">
        <f t="shared" si="54"/>
        <v>1.5899752875489347E-2</v>
      </c>
      <c r="F161" s="118">
        <f t="shared" si="54"/>
        <v>9.3051613017511945E-3</v>
      </c>
      <c r="G161" s="118">
        <f t="shared" si="54"/>
        <v>1.4796779478237041E-2</v>
      </c>
      <c r="H161" s="118">
        <f t="shared" si="54"/>
        <v>9.5426842741437503E-3</v>
      </c>
      <c r="I161" s="118">
        <f t="shared" si="54"/>
        <v>1.6289665933179792E-2</v>
      </c>
      <c r="J161" s="118">
        <f t="shared" si="54"/>
        <v>1.185184837960508E-2</v>
      </c>
      <c r="K161" s="118">
        <f t="shared" si="54"/>
        <v>9.6600836776973564E-3</v>
      </c>
      <c r="L161" s="118">
        <f t="shared" si="54"/>
        <v>1.2109434587852146E-2</v>
      </c>
      <c r="M161" s="118">
        <f t="shared" si="54"/>
        <v>1.1962791986623644E-2</v>
      </c>
      <c r="N161" s="118">
        <f t="shared" si="54"/>
        <v>1.3073743229353597E-2</v>
      </c>
      <c r="O161" s="118">
        <f t="shared" si="54"/>
        <v>1.2673916868282519E-2</v>
      </c>
      <c r="P161" s="118">
        <f t="shared" si="54"/>
        <v>2.5800201659937117E-2</v>
      </c>
      <c r="Q161" s="118">
        <f t="shared" si="54"/>
        <v>1.6530612385013748E-3</v>
      </c>
      <c r="R161" s="118">
        <f t="shared" ref="R161:V161" si="55">R162+R164+R166+R175</f>
        <v>6.8892858301656083E-3</v>
      </c>
      <c r="S161" s="118">
        <f t="shared" si="55"/>
        <v>8.5377717494836969E-3</v>
      </c>
      <c r="T161" s="118">
        <f t="shared" si="55"/>
        <v>1.0410568278399675E-2</v>
      </c>
      <c r="U161" s="118">
        <f t="shared" si="55"/>
        <v>1.3024651935199182E-2</v>
      </c>
      <c r="V161" s="118">
        <f t="shared" si="55"/>
        <v>1.3935491274804444E-2</v>
      </c>
      <c r="W161" s="118">
        <f t="shared" ref="W161" si="56">W162+W164+W166+W175</f>
        <v>1.6609544479297356E-2</v>
      </c>
      <c r="DA161" s="129" t="s">
        <v>4912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4913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4914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4915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4916</v>
      </c>
    </row>
    <row r="166" spans="1:105" ht="12" customHeight="1" x14ac:dyDescent="0.25">
      <c r="A166" s="121" t="s">
        <v>55</v>
      </c>
      <c r="B166" s="122"/>
      <c r="C166" s="123">
        <v>0</v>
      </c>
      <c r="D166" s="123">
        <v>0</v>
      </c>
      <c r="E166" s="123">
        <v>1.5899752875489347E-2</v>
      </c>
      <c r="F166" s="123">
        <v>9.3051613017511945E-3</v>
      </c>
      <c r="G166" s="123">
        <v>1.4796779478237041E-2</v>
      </c>
      <c r="H166" s="123">
        <v>9.5426842741437503E-3</v>
      </c>
      <c r="I166" s="123">
        <v>1.6289665933179792E-2</v>
      </c>
      <c r="J166" s="123">
        <v>1.185184837960508E-2</v>
      </c>
      <c r="K166" s="123">
        <v>9.6600836776973564E-3</v>
      </c>
      <c r="L166" s="123">
        <v>1.2109434587852146E-2</v>
      </c>
      <c r="M166" s="123">
        <v>1.1962791986623644E-2</v>
      </c>
      <c r="N166" s="123">
        <v>1.3073743229353597E-2</v>
      </c>
      <c r="O166" s="123">
        <v>1.2673916868282519E-2</v>
      </c>
      <c r="P166" s="123">
        <v>2.5800201659937117E-2</v>
      </c>
      <c r="Q166" s="123">
        <v>1.6530612385013748E-3</v>
      </c>
      <c r="R166" s="123">
        <v>6.8892858301656083E-3</v>
      </c>
      <c r="S166" s="123">
        <v>8.5377717494836969E-3</v>
      </c>
      <c r="T166" s="123">
        <v>1.0410568278399675E-2</v>
      </c>
      <c r="U166" s="123">
        <v>1.3024651935199182E-2</v>
      </c>
      <c r="V166" s="123">
        <v>1.3935491274804444E-2</v>
      </c>
      <c r="W166" s="123">
        <v>1.6609544479297356E-2</v>
      </c>
      <c r="DA166" s="130" t="s">
        <v>4917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3.0527525520939549</v>
      </c>
      <c r="F167" s="99">
        <v>2.4033163828800723</v>
      </c>
      <c r="G167" s="99">
        <v>3.0306494694970958</v>
      </c>
      <c r="H167" s="99">
        <v>2.7670603500258828</v>
      </c>
      <c r="I167" s="99">
        <v>2.9284109083009118</v>
      </c>
      <c r="J167" s="99">
        <v>2.6216288615686434</v>
      </c>
      <c r="K167" s="99">
        <v>2.6763331829666885</v>
      </c>
      <c r="L167" s="99">
        <v>2.630615329545249</v>
      </c>
      <c r="M167" s="99">
        <v>2.7857701687111414</v>
      </c>
      <c r="N167" s="99">
        <v>2.4432865034177471</v>
      </c>
      <c r="O167" s="99">
        <v>2.5067441676120024</v>
      </c>
      <c r="P167" s="99">
        <v>3.5587767539281154</v>
      </c>
      <c r="Q167" s="99">
        <v>2.4724285923852229</v>
      </c>
      <c r="R167" s="99">
        <v>2.8572356135357673</v>
      </c>
      <c r="S167" s="99">
        <v>2.9406525268578849</v>
      </c>
      <c r="T167" s="99">
        <v>2.8339276051580966</v>
      </c>
      <c r="U167" s="99">
        <v>2.8084893184821706</v>
      </c>
      <c r="V167" s="99">
        <v>2.6547572318610904</v>
      </c>
      <c r="W167" s="99">
        <v>3.0170951970155166</v>
      </c>
      <c r="DA167" s="63" t="s">
        <v>4918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2.2000040747905927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2.1633461675206367</v>
      </c>
      <c r="DA168" s="63" t="s">
        <v>4919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2.2000040747905927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2.1633461675206367</v>
      </c>
      <c r="DA169" s="131" t="s">
        <v>4920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4921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4922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4923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4924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4925</v>
      </c>
    </row>
    <row r="175" spans="1:105" ht="12" customHeight="1" x14ac:dyDescent="0.25">
      <c r="A175" s="121" t="s">
        <v>54</v>
      </c>
      <c r="B175" s="122"/>
      <c r="C175" s="123">
        <v>0</v>
      </c>
      <c r="D175" s="123">
        <v>0</v>
      </c>
      <c r="E175" s="123">
        <v>0</v>
      </c>
      <c r="F175" s="123">
        <v>0</v>
      </c>
      <c r="G175" s="123">
        <v>0</v>
      </c>
      <c r="H175" s="123">
        <v>0</v>
      </c>
      <c r="I175" s="123">
        <v>0</v>
      </c>
      <c r="J175" s="123">
        <v>0</v>
      </c>
      <c r="K175" s="123">
        <v>0</v>
      </c>
      <c r="L175" s="123">
        <v>0</v>
      </c>
      <c r="M175" s="123">
        <v>0</v>
      </c>
      <c r="N175" s="123">
        <v>0</v>
      </c>
      <c r="O175" s="123">
        <v>0</v>
      </c>
      <c r="P175" s="123">
        <v>0</v>
      </c>
      <c r="Q175" s="123">
        <v>0</v>
      </c>
      <c r="R175" s="123">
        <v>0</v>
      </c>
      <c r="S175" s="123">
        <v>0</v>
      </c>
      <c r="T175" s="123">
        <v>0</v>
      </c>
      <c r="U175" s="123">
        <v>0</v>
      </c>
      <c r="V175" s="123">
        <v>0</v>
      </c>
      <c r="W175" s="123">
        <v>0</v>
      </c>
      <c r="DA175" s="130" t="s">
        <v>4926</v>
      </c>
    </row>
    <row r="176" spans="1:105" ht="12" customHeight="1" x14ac:dyDescent="0.25">
      <c r="A176" s="97" t="s">
        <v>50</v>
      </c>
      <c r="B176" s="98"/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DA176" s="63" t="s">
        <v>4927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4929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335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51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1058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1059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143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1060</v>
      </c>
    </row>
    <row r="12" spans="1:105" ht="12" customHeight="1" x14ac:dyDescent="0.25">
      <c r="A12" s="97" t="s">
        <v>124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1061</v>
      </c>
    </row>
    <row r="13" spans="1:105" ht="12" customHeight="1" x14ac:dyDescent="0.25">
      <c r="A13" s="97" t="s">
        <v>123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1062</v>
      </c>
    </row>
    <row r="14" spans="1:105" ht="12" customHeight="1" x14ac:dyDescent="0.25">
      <c r="A14" s="97" t="s">
        <v>122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1063</v>
      </c>
    </row>
    <row r="15" spans="1:105" ht="12" customHeight="1" x14ac:dyDescent="0.25">
      <c r="A15" s="97" t="s">
        <v>121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1064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DA16" s="134"/>
    </row>
    <row r="17" spans="1:105" ht="12" customHeight="1" x14ac:dyDescent="0.25">
      <c r="A17" s="97" t="s">
        <v>51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DA17" s="63" t="s">
        <v>1065</v>
      </c>
    </row>
    <row r="18" spans="1:105" ht="12" customHeight="1" x14ac:dyDescent="0.25">
      <c r="A18" s="97" t="s">
        <v>50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DA18" s="63" t="s">
        <v>1066</v>
      </c>
    </row>
    <row r="19" spans="1:105" ht="12" customHeight="1" x14ac:dyDescent="0.25">
      <c r="A19" s="109" t="s">
        <v>120</v>
      </c>
      <c r="B19" s="36">
        <v>0</v>
      </c>
      <c r="C19" s="36">
        <v>0</v>
      </c>
      <c r="D19" s="36">
        <v>0</v>
      </c>
      <c r="E19" s="36">
        <v>0</v>
      </c>
      <c r="F19" s="36">
        <v>0</v>
      </c>
      <c r="G19" s="36">
        <v>0</v>
      </c>
      <c r="H19" s="36">
        <v>0</v>
      </c>
      <c r="I19" s="36">
        <v>0</v>
      </c>
      <c r="J19" s="36">
        <v>0</v>
      </c>
      <c r="K19" s="36">
        <v>0</v>
      </c>
      <c r="L19" s="36">
        <v>0</v>
      </c>
      <c r="M19" s="36">
        <v>0</v>
      </c>
      <c r="N19" s="36">
        <v>0</v>
      </c>
      <c r="O19" s="36">
        <v>0</v>
      </c>
      <c r="P19" s="36">
        <v>0</v>
      </c>
      <c r="Q19" s="36">
        <v>0</v>
      </c>
      <c r="R19" s="36">
        <v>0</v>
      </c>
      <c r="S19" s="36">
        <v>0</v>
      </c>
      <c r="T19" s="36">
        <v>0</v>
      </c>
      <c r="U19" s="36">
        <v>0</v>
      </c>
      <c r="V19" s="36">
        <v>0</v>
      </c>
      <c r="W19" s="36">
        <v>0</v>
      </c>
      <c r="DA19" s="60" t="s">
        <v>1067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DA21" s="129" t="s">
        <v>1136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DA22" s="133"/>
    </row>
    <row r="23" spans="1:105" ht="12" customHeight="1" x14ac:dyDescent="0.25">
      <c r="A23" s="97" t="s">
        <v>51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1137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53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1138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DA26" s="134"/>
    </row>
    <row r="27" spans="1:105" ht="12" customHeight="1" x14ac:dyDescent="0.25">
      <c r="A27" s="97" t="s">
        <v>143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1139</v>
      </c>
    </row>
    <row r="28" spans="1:105" ht="12" customHeight="1" x14ac:dyDescent="0.25">
      <c r="A28" s="97" t="s">
        <v>124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1140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1141</v>
      </c>
    </row>
    <row r="30" spans="1:105" ht="12" customHeight="1" x14ac:dyDescent="0.25">
      <c r="A30" s="97" t="s">
        <v>122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1142</v>
      </c>
    </row>
    <row r="31" spans="1:105" ht="12" customHeight="1" x14ac:dyDescent="0.25">
      <c r="A31" s="97" t="s">
        <v>121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1143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DA32" s="134"/>
    </row>
    <row r="33" spans="1:105" ht="12" customHeight="1" x14ac:dyDescent="0.25">
      <c r="A33" s="97" t="s">
        <v>51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DA33" s="63" t="s">
        <v>1144</v>
      </c>
    </row>
    <row r="34" spans="1:105" ht="12" customHeight="1" x14ac:dyDescent="0.25">
      <c r="A34" s="97" t="s">
        <v>50</v>
      </c>
      <c r="B34" s="52"/>
      <c r="C34" s="52">
        <v>0</v>
      </c>
      <c r="D34" s="52">
        <v>0</v>
      </c>
      <c r="E34" s="52">
        <v>0</v>
      </c>
      <c r="F34" s="52">
        <v>0</v>
      </c>
      <c r="G34" s="52">
        <v>0</v>
      </c>
      <c r="H34" s="52">
        <v>0</v>
      </c>
      <c r="I34" s="52">
        <v>0</v>
      </c>
      <c r="J34" s="52">
        <v>0</v>
      </c>
      <c r="K34" s="52">
        <v>0</v>
      </c>
      <c r="L34" s="52">
        <v>0</v>
      </c>
      <c r="M34" s="52">
        <v>0</v>
      </c>
      <c r="N34" s="52">
        <v>0</v>
      </c>
      <c r="O34" s="52">
        <v>0</v>
      </c>
      <c r="P34" s="52">
        <v>0</v>
      </c>
      <c r="Q34" s="52">
        <v>0</v>
      </c>
      <c r="R34" s="52">
        <v>0</v>
      </c>
      <c r="S34" s="52">
        <v>0</v>
      </c>
      <c r="T34" s="52">
        <v>0</v>
      </c>
      <c r="U34" s="52">
        <v>0</v>
      </c>
      <c r="V34" s="52">
        <v>0</v>
      </c>
      <c r="W34" s="52">
        <v>0</v>
      </c>
      <c r="DA34" s="63" t="s">
        <v>1145</v>
      </c>
    </row>
    <row r="35" spans="1:105" ht="12" customHeight="1" x14ac:dyDescent="0.25">
      <c r="A35" s="109" t="s">
        <v>120</v>
      </c>
      <c r="B35" s="36"/>
      <c r="C35" s="36">
        <v>0</v>
      </c>
      <c r="D35" s="36">
        <v>0</v>
      </c>
      <c r="E35" s="36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  <c r="L35" s="36">
        <v>0</v>
      </c>
      <c r="M35" s="36">
        <v>0</v>
      </c>
      <c r="N35" s="36">
        <v>0</v>
      </c>
      <c r="O35" s="36">
        <v>0</v>
      </c>
      <c r="P35" s="36">
        <v>0</v>
      </c>
      <c r="Q35" s="36">
        <v>0</v>
      </c>
      <c r="R35" s="36">
        <v>0</v>
      </c>
      <c r="S35" s="36">
        <v>0</v>
      </c>
      <c r="T35" s="36">
        <v>0</v>
      </c>
      <c r="U35" s="36">
        <v>0</v>
      </c>
      <c r="V35" s="36">
        <v>0</v>
      </c>
      <c r="W35" s="36">
        <v>0</v>
      </c>
      <c r="DA35" s="60" t="s">
        <v>1146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DA37" s="129" t="s">
        <v>1223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DA38" s="133"/>
    </row>
    <row r="39" spans="1:105" ht="12" customHeight="1" x14ac:dyDescent="0.25">
      <c r="A39" s="97" t="s">
        <v>51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1224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DA40" s="134"/>
    </row>
    <row r="41" spans="1:105" ht="12" customHeight="1" x14ac:dyDescent="0.25">
      <c r="A41" s="97" t="s">
        <v>53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1225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143</v>
      </c>
      <c r="B43" s="52"/>
      <c r="C43" s="52">
        <v>0</v>
      </c>
      <c r="D43" s="52">
        <v>0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  <c r="Q43" s="52">
        <v>0</v>
      </c>
      <c r="R43" s="52">
        <v>0</v>
      </c>
      <c r="S43" s="52">
        <v>0</v>
      </c>
      <c r="T43" s="52">
        <v>0</v>
      </c>
      <c r="U43" s="52">
        <v>0</v>
      </c>
      <c r="V43" s="52">
        <v>0</v>
      </c>
      <c r="W43" s="52">
        <v>0</v>
      </c>
      <c r="DA43" s="63" t="s">
        <v>1226</v>
      </c>
    </row>
    <row r="44" spans="1:105" ht="12" customHeight="1" x14ac:dyDescent="0.25">
      <c r="A44" s="97" t="s">
        <v>124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1227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1228</v>
      </c>
    </row>
    <row r="46" spans="1:105" ht="12" customHeight="1" x14ac:dyDescent="0.25">
      <c r="A46" s="97" t="s">
        <v>122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2">
        <v>0</v>
      </c>
      <c r="W46" s="52">
        <v>0</v>
      </c>
      <c r="DA46" s="63" t="s">
        <v>1229</v>
      </c>
    </row>
    <row r="47" spans="1:105" ht="12" customHeight="1" x14ac:dyDescent="0.25">
      <c r="A47" s="97" t="s">
        <v>121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DA47" s="63" t="s">
        <v>1230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DA48" s="134"/>
    </row>
    <row r="49" spans="1:105" ht="12" customHeight="1" x14ac:dyDescent="0.25">
      <c r="A49" s="97" t="s">
        <v>51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1231</v>
      </c>
    </row>
    <row r="50" spans="1:105" ht="12" customHeight="1" x14ac:dyDescent="0.25">
      <c r="A50" s="97" t="s">
        <v>50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1232</v>
      </c>
    </row>
    <row r="51" spans="1:105" ht="12" customHeight="1" x14ac:dyDescent="0.25">
      <c r="A51" s="109" t="s">
        <v>120</v>
      </c>
      <c r="B51" s="36"/>
      <c r="C51" s="36">
        <v>0</v>
      </c>
      <c r="D51" s="36">
        <v>0</v>
      </c>
      <c r="E51" s="36">
        <v>0</v>
      </c>
      <c r="F51" s="36">
        <v>0</v>
      </c>
      <c r="G51" s="36">
        <v>0</v>
      </c>
      <c r="H51" s="36">
        <v>0</v>
      </c>
      <c r="I51" s="36">
        <v>0</v>
      </c>
      <c r="J51" s="36">
        <v>0</v>
      </c>
      <c r="K51" s="36">
        <v>0</v>
      </c>
      <c r="L51" s="36">
        <v>0</v>
      </c>
      <c r="M51" s="36">
        <v>0</v>
      </c>
      <c r="N51" s="36">
        <v>0</v>
      </c>
      <c r="O51" s="36">
        <v>0</v>
      </c>
      <c r="P51" s="36">
        <v>0</v>
      </c>
      <c r="Q51" s="36">
        <v>0</v>
      </c>
      <c r="R51" s="36">
        <v>0</v>
      </c>
      <c r="S51" s="36">
        <v>0</v>
      </c>
      <c r="T51" s="36">
        <v>0</v>
      </c>
      <c r="U51" s="36">
        <v>0</v>
      </c>
      <c r="V51" s="36">
        <v>0</v>
      </c>
      <c r="W51" s="36">
        <v>0</v>
      </c>
      <c r="DA51" s="60" t="s">
        <v>1233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DA53" s="129" t="s">
        <v>1310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DA54" s="133"/>
    </row>
    <row r="55" spans="1:105" ht="12" customHeight="1" x14ac:dyDescent="0.25">
      <c r="A55" s="108" t="s">
        <v>51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1311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DA56" s="134"/>
    </row>
    <row r="57" spans="1:105" ht="12" customHeight="1" x14ac:dyDescent="0.25">
      <c r="A57" s="108" t="s">
        <v>53</v>
      </c>
      <c r="B57" s="52"/>
      <c r="C57" s="52">
        <v>0</v>
      </c>
      <c r="D57" s="52">
        <v>0</v>
      </c>
      <c r="E57" s="52">
        <v>0</v>
      </c>
      <c r="F57" s="52">
        <v>0</v>
      </c>
      <c r="G57" s="52">
        <v>0</v>
      </c>
      <c r="H57" s="52">
        <v>0</v>
      </c>
      <c r="I57" s="52">
        <v>0</v>
      </c>
      <c r="J57" s="52">
        <v>0</v>
      </c>
      <c r="K57" s="52">
        <v>0</v>
      </c>
      <c r="L57" s="52">
        <v>0</v>
      </c>
      <c r="M57" s="52">
        <v>0</v>
      </c>
      <c r="N57" s="52">
        <v>0</v>
      </c>
      <c r="O57" s="52">
        <v>0</v>
      </c>
      <c r="P57" s="52">
        <v>0</v>
      </c>
      <c r="Q57" s="52">
        <v>0</v>
      </c>
      <c r="R57" s="52">
        <v>0</v>
      </c>
      <c r="S57" s="52">
        <v>0</v>
      </c>
      <c r="T57" s="52">
        <v>0</v>
      </c>
      <c r="U57" s="52">
        <v>0</v>
      </c>
      <c r="V57" s="52">
        <v>0</v>
      </c>
      <c r="W57" s="52">
        <v>0</v>
      </c>
      <c r="DA57" s="63" t="s">
        <v>1312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108" t="s">
        <v>143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1313</v>
      </c>
    </row>
    <row r="60" spans="1:105" ht="12" customHeight="1" x14ac:dyDescent="0.25">
      <c r="A60" s="108" t="s">
        <v>124</v>
      </c>
      <c r="B60" s="52"/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DA60" s="63" t="s">
        <v>1314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DA61" s="63" t="s">
        <v>1315</v>
      </c>
    </row>
    <row r="62" spans="1:105" ht="12" customHeight="1" x14ac:dyDescent="0.25">
      <c r="A62" s="108" t="s">
        <v>122</v>
      </c>
      <c r="B62" s="52"/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DA62" s="63" t="s">
        <v>1316</v>
      </c>
    </row>
    <row r="63" spans="1:105" ht="12" customHeight="1" x14ac:dyDescent="0.25">
      <c r="A63" s="108" t="s">
        <v>121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1317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1318</v>
      </c>
    </row>
    <row r="66" spans="1:105" ht="12" customHeight="1" x14ac:dyDescent="0.25">
      <c r="A66" s="108" t="s">
        <v>50</v>
      </c>
      <c r="B66" s="52"/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DA66" s="63" t="s">
        <v>1319</v>
      </c>
    </row>
    <row r="67" spans="1:105" ht="12" customHeight="1" x14ac:dyDescent="0.25">
      <c r="A67" s="115" t="s">
        <v>120</v>
      </c>
      <c r="B67" s="36"/>
      <c r="C67" s="36">
        <v>0</v>
      </c>
      <c r="D67" s="36">
        <v>0</v>
      </c>
      <c r="E67" s="36">
        <v>0</v>
      </c>
      <c r="F67" s="36">
        <v>0</v>
      </c>
      <c r="G67" s="36">
        <v>0</v>
      </c>
      <c r="H67" s="36">
        <v>0</v>
      </c>
      <c r="I67" s="36">
        <v>0</v>
      </c>
      <c r="J67" s="36">
        <v>0</v>
      </c>
      <c r="K67" s="36">
        <v>0</v>
      </c>
      <c r="L67" s="36">
        <v>0</v>
      </c>
      <c r="M67" s="36">
        <v>0</v>
      </c>
      <c r="N67" s="36">
        <v>0</v>
      </c>
      <c r="O67" s="36">
        <v>0</v>
      </c>
      <c r="P67" s="36">
        <v>0</v>
      </c>
      <c r="Q67" s="36">
        <v>0</v>
      </c>
      <c r="R67" s="36">
        <v>0</v>
      </c>
      <c r="S67" s="36">
        <v>0</v>
      </c>
      <c r="T67" s="36">
        <v>0</v>
      </c>
      <c r="U67" s="36">
        <v>0</v>
      </c>
      <c r="V67" s="36">
        <v>0</v>
      </c>
      <c r="W67" s="36">
        <v>0</v>
      </c>
      <c r="DA67" s="60" t="s">
        <v>1320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DA69" s="129" t="s">
        <v>1397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DA70" s="133"/>
    </row>
    <row r="71" spans="1:105" ht="12" customHeight="1" x14ac:dyDescent="0.25">
      <c r="A71" s="108" t="s">
        <v>51</v>
      </c>
      <c r="B71" s="52"/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DA71" s="63" t="s">
        <v>1398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DA72" s="134"/>
    </row>
    <row r="73" spans="1:105" ht="12" customHeight="1" x14ac:dyDescent="0.25">
      <c r="A73" s="108" t="s">
        <v>53</v>
      </c>
      <c r="B73" s="52"/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DA73" s="63" t="s">
        <v>1399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0</v>
      </c>
      <c r="D75" s="52">
        <f t="shared" si="0"/>
        <v>0</v>
      </c>
      <c r="E75" s="52">
        <f t="shared" si="0"/>
        <v>0</v>
      </c>
      <c r="F75" s="52">
        <f t="shared" si="0"/>
        <v>0</v>
      </c>
      <c r="G75" s="52">
        <f t="shared" si="0"/>
        <v>0</v>
      </c>
      <c r="H75" s="52">
        <f t="shared" si="0"/>
        <v>0</v>
      </c>
      <c r="I75" s="52">
        <f t="shared" si="0"/>
        <v>0</v>
      </c>
      <c r="J75" s="52">
        <f t="shared" si="0"/>
        <v>0</v>
      </c>
      <c r="K75" s="52">
        <f t="shared" si="0"/>
        <v>0</v>
      </c>
      <c r="L75" s="52">
        <f t="shared" si="0"/>
        <v>0</v>
      </c>
      <c r="M75" s="52">
        <f t="shared" si="0"/>
        <v>0</v>
      </c>
      <c r="N75" s="52">
        <f t="shared" si="0"/>
        <v>0</v>
      </c>
      <c r="O75" s="52">
        <f t="shared" si="0"/>
        <v>0</v>
      </c>
      <c r="P75" s="52">
        <f t="shared" si="0"/>
        <v>0</v>
      </c>
      <c r="Q75" s="52">
        <f t="shared" si="0"/>
        <v>0</v>
      </c>
      <c r="R75" s="52">
        <f t="shared" ref="R75:V75" si="1">R43-R59</f>
        <v>0</v>
      </c>
      <c r="S75" s="52">
        <f t="shared" si="1"/>
        <v>0</v>
      </c>
      <c r="T75" s="52">
        <f t="shared" si="1"/>
        <v>0</v>
      </c>
      <c r="U75" s="52">
        <f t="shared" si="1"/>
        <v>0</v>
      </c>
      <c r="V75" s="52">
        <f t="shared" si="1"/>
        <v>0</v>
      </c>
      <c r="W75" s="52">
        <f t="shared" ref="W75" si="2">W43-W59</f>
        <v>0</v>
      </c>
      <c r="DA75" s="63" t="s">
        <v>1400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0</v>
      </c>
      <c r="D76" s="52">
        <f t="shared" si="3"/>
        <v>0</v>
      </c>
      <c r="E76" s="52">
        <f t="shared" si="3"/>
        <v>0</v>
      </c>
      <c r="F76" s="52">
        <f t="shared" si="3"/>
        <v>0</v>
      </c>
      <c r="G76" s="52">
        <f t="shared" si="3"/>
        <v>0</v>
      </c>
      <c r="H76" s="52">
        <f t="shared" si="3"/>
        <v>0</v>
      </c>
      <c r="I76" s="52">
        <f t="shared" si="3"/>
        <v>0</v>
      </c>
      <c r="J76" s="52">
        <f t="shared" si="3"/>
        <v>0</v>
      </c>
      <c r="K76" s="52">
        <f t="shared" si="3"/>
        <v>0</v>
      </c>
      <c r="L76" s="52">
        <f t="shared" si="3"/>
        <v>0</v>
      </c>
      <c r="M76" s="52">
        <f t="shared" si="3"/>
        <v>0</v>
      </c>
      <c r="N76" s="52">
        <f t="shared" si="3"/>
        <v>0</v>
      </c>
      <c r="O76" s="52">
        <f t="shared" si="3"/>
        <v>0</v>
      </c>
      <c r="P76" s="52">
        <f t="shared" si="3"/>
        <v>0</v>
      </c>
      <c r="Q76" s="52">
        <f t="shared" si="3"/>
        <v>0</v>
      </c>
      <c r="R76" s="52">
        <f t="shared" ref="R76:V76" si="4">R44-R60</f>
        <v>0</v>
      </c>
      <c r="S76" s="52">
        <f t="shared" si="4"/>
        <v>0</v>
      </c>
      <c r="T76" s="52">
        <f t="shared" si="4"/>
        <v>0</v>
      </c>
      <c r="U76" s="52">
        <f t="shared" si="4"/>
        <v>0</v>
      </c>
      <c r="V76" s="52">
        <f t="shared" si="4"/>
        <v>0</v>
      </c>
      <c r="W76" s="52">
        <f t="shared" ref="W76" si="5">W44-W60</f>
        <v>0</v>
      </c>
      <c r="DA76" s="63" t="s">
        <v>1401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0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" si="8">W45-W61</f>
        <v>0</v>
      </c>
      <c r="DA77" s="63" t="s">
        <v>1402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0</v>
      </c>
      <c r="D78" s="52">
        <f t="shared" si="9"/>
        <v>0</v>
      </c>
      <c r="E78" s="52">
        <f t="shared" si="9"/>
        <v>0</v>
      </c>
      <c r="F78" s="52">
        <f t="shared" si="9"/>
        <v>0</v>
      </c>
      <c r="G78" s="52">
        <f t="shared" si="9"/>
        <v>0</v>
      </c>
      <c r="H78" s="52">
        <f t="shared" si="9"/>
        <v>0</v>
      </c>
      <c r="I78" s="52">
        <f t="shared" si="9"/>
        <v>0</v>
      </c>
      <c r="J78" s="52">
        <f t="shared" si="9"/>
        <v>0</v>
      </c>
      <c r="K78" s="52">
        <f t="shared" si="9"/>
        <v>0</v>
      </c>
      <c r="L78" s="52">
        <f t="shared" si="9"/>
        <v>0</v>
      </c>
      <c r="M78" s="52">
        <f t="shared" si="9"/>
        <v>0</v>
      </c>
      <c r="N78" s="52">
        <f t="shared" si="9"/>
        <v>0</v>
      </c>
      <c r="O78" s="52">
        <f t="shared" si="9"/>
        <v>0</v>
      </c>
      <c r="P78" s="52">
        <f t="shared" si="9"/>
        <v>0</v>
      </c>
      <c r="Q78" s="52">
        <f t="shared" si="9"/>
        <v>0</v>
      </c>
      <c r="R78" s="52">
        <f t="shared" ref="R78:V78" si="10">R46-R62</f>
        <v>0</v>
      </c>
      <c r="S78" s="52">
        <f t="shared" si="10"/>
        <v>0</v>
      </c>
      <c r="T78" s="52">
        <f t="shared" si="10"/>
        <v>0</v>
      </c>
      <c r="U78" s="52">
        <f t="shared" si="10"/>
        <v>0</v>
      </c>
      <c r="V78" s="52">
        <f t="shared" si="10"/>
        <v>0</v>
      </c>
      <c r="W78" s="52">
        <f t="shared" ref="W78" si="11">W46-W62</f>
        <v>0</v>
      </c>
      <c r="DA78" s="63" t="s">
        <v>1403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0</v>
      </c>
      <c r="D79" s="52">
        <f t="shared" si="12"/>
        <v>0</v>
      </c>
      <c r="E79" s="52">
        <f t="shared" si="12"/>
        <v>0</v>
      </c>
      <c r="F79" s="52">
        <f t="shared" si="12"/>
        <v>0</v>
      </c>
      <c r="G79" s="52">
        <f t="shared" si="12"/>
        <v>0</v>
      </c>
      <c r="H79" s="52">
        <f t="shared" si="12"/>
        <v>0</v>
      </c>
      <c r="I79" s="52">
        <f t="shared" si="12"/>
        <v>0</v>
      </c>
      <c r="J79" s="52">
        <f t="shared" si="12"/>
        <v>0</v>
      </c>
      <c r="K79" s="52">
        <f t="shared" si="12"/>
        <v>0</v>
      </c>
      <c r="L79" s="52">
        <f t="shared" si="12"/>
        <v>0</v>
      </c>
      <c r="M79" s="52">
        <f t="shared" si="12"/>
        <v>0</v>
      </c>
      <c r="N79" s="52">
        <f t="shared" si="12"/>
        <v>0</v>
      </c>
      <c r="O79" s="52">
        <f t="shared" si="12"/>
        <v>0</v>
      </c>
      <c r="P79" s="52">
        <f t="shared" si="12"/>
        <v>0</v>
      </c>
      <c r="Q79" s="52">
        <f t="shared" si="12"/>
        <v>0</v>
      </c>
      <c r="R79" s="52">
        <f t="shared" ref="R79:V79" si="13">R47-R63</f>
        <v>0</v>
      </c>
      <c r="S79" s="52">
        <f t="shared" si="13"/>
        <v>0</v>
      </c>
      <c r="T79" s="52">
        <f t="shared" si="13"/>
        <v>0</v>
      </c>
      <c r="U79" s="52">
        <f t="shared" si="13"/>
        <v>0</v>
      </c>
      <c r="V79" s="52">
        <f t="shared" si="13"/>
        <v>0</v>
      </c>
      <c r="W79" s="52">
        <f t="shared" ref="W79" si="14">W47-W63</f>
        <v>0</v>
      </c>
      <c r="DA79" s="63" t="s">
        <v>1404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DA80" s="134"/>
    </row>
    <row r="81" spans="1:105" ht="12" customHeight="1" x14ac:dyDescent="0.25">
      <c r="A81" s="108" t="s">
        <v>51</v>
      </c>
      <c r="B81" s="52"/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DA81" s="63" t="s">
        <v>1405</v>
      </c>
    </row>
    <row r="82" spans="1:105" ht="12" customHeight="1" x14ac:dyDescent="0.25">
      <c r="A82" s="108" t="s">
        <v>50</v>
      </c>
      <c r="B82" s="52"/>
      <c r="C82" s="52">
        <v>0</v>
      </c>
      <c r="D82" s="52">
        <v>0</v>
      </c>
      <c r="E82" s="52">
        <v>0</v>
      </c>
      <c r="F82" s="52">
        <v>0</v>
      </c>
      <c r="G82" s="52">
        <v>0</v>
      </c>
      <c r="H82" s="52">
        <v>0</v>
      </c>
      <c r="I82" s="52">
        <v>0</v>
      </c>
      <c r="J82" s="52">
        <v>0</v>
      </c>
      <c r="K82" s="52">
        <v>0</v>
      </c>
      <c r="L82" s="52">
        <v>0</v>
      </c>
      <c r="M82" s="52">
        <v>0</v>
      </c>
      <c r="N82" s="52">
        <v>0</v>
      </c>
      <c r="O82" s="52">
        <v>0</v>
      </c>
      <c r="P82" s="52">
        <v>0</v>
      </c>
      <c r="Q82" s="52">
        <v>0</v>
      </c>
      <c r="R82" s="52">
        <v>0</v>
      </c>
      <c r="S82" s="52">
        <v>0</v>
      </c>
      <c r="T82" s="52">
        <v>0</v>
      </c>
      <c r="U82" s="52">
        <v>0</v>
      </c>
      <c r="V82" s="52">
        <v>0</v>
      </c>
      <c r="W82" s="52">
        <v>0</v>
      </c>
      <c r="DA82" s="63" t="s">
        <v>1406</v>
      </c>
    </row>
    <row r="83" spans="1:105" ht="12" customHeight="1" x14ac:dyDescent="0.25">
      <c r="A83" s="115" t="s">
        <v>120</v>
      </c>
      <c r="B83" s="36"/>
      <c r="C83" s="36">
        <v>0</v>
      </c>
      <c r="D83" s="36">
        <v>0</v>
      </c>
      <c r="E83" s="36">
        <v>0</v>
      </c>
      <c r="F83" s="36">
        <v>0</v>
      </c>
      <c r="G83" s="36">
        <v>0</v>
      </c>
      <c r="H83" s="36">
        <v>0</v>
      </c>
      <c r="I83" s="36">
        <v>0</v>
      </c>
      <c r="J83" s="36">
        <v>0</v>
      </c>
      <c r="K83" s="36">
        <v>0</v>
      </c>
      <c r="L83" s="36">
        <v>0</v>
      </c>
      <c r="M83" s="36">
        <v>0</v>
      </c>
      <c r="N83" s="36">
        <v>0</v>
      </c>
      <c r="O83" s="36">
        <v>0</v>
      </c>
      <c r="P83" s="36">
        <v>0</v>
      </c>
      <c r="Q83" s="36">
        <v>0</v>
      </c>
      <c r="R83" s="36">
        <v>0</v>
      </c>
      <c r="S83" s="36">
        <v>0</v>
      </c>
      <c r="T83" s="36">
        <v>0</v>
      </c>
      <c r="U83" s="36">
        <v>0</v>
      </c>
      <c r="V83" s="36">
        <v>0</v>
      </c>
      <c r="W83" s="36">
        <v>0</v>
      </c>
      <c r="DA83" s="60" t="s">
        <v>1407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DA86" s="143"/>
    </row>
    <row r="87" spans="1:105" ht="12" customHeight="1" x14ac:dyDescent="0.25">
      <c r="A87" s="116" t="s">
        <v>200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DA87" s="129" t="s">
        <v>1484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0</v>
      </c>
      <c r="I89" s="52">
        <f>RES_hhdet_numvin!I5</f>
        <v>0</v>
      </c>
      <c r="J89" s="52">
        <f>RES_hhdet_numvin!J5</f>
        <v>0</v>
      </c>
      <c r="K89" s="52">
        <f>RES_hhdet_numvin!K5</f>
        <v>0</v>
      </c>
      <c r="L89" s="52">
        <f>RES_hhdet_numvin!L5</f>
        <v>0</v>
      </c>
      <c r="M89" s="52">
        <f>RES_hhdet_numvin!M5</f>
        <v>0</v>
      </c>
      <c r="N89" s="52">
        <f>RES_hhdet_numvin!N5</f>
        <v>0</v>
      </c>
      <c r="O89" s="52">
        <f>RES_hhdet_numvin!O5</f>
        <v>0</v>
      </c>
      <c r="P89" s="52">
        <f>RES_hhdet_numvin!P5</f>
        <v>0</v>
      </c>
      <c r="Q89" s="52">
        <f>RES_hhdet_numvin!Q5</f>
        <v>0</v>
      </c>
      <c r="R89" s="52">
        <f>RES_hhdet_numvin!R5</f>
        <v>0</v>
      </c>
      <c r="S89" s="52">
        <f>RES_hhdet_numvin!S5</f>
        <v>0</v>
      </c>
      <c r="T89" s="52">
        <f>RES_hhdet_numvin!T5</f>
        <v>0</v>
      </c>
      <c r="U89" s="52">
        <f>RES_hhdet_numvin!U5</f>
        <v>0</v>
      </c>
      <c r="V89" s="52">
        <f>RES_hhdet_numvin!V5</f>
        <v>0</v>
      </c>
      <c r="W89" s="52">
        <f>RES_hhdet_numvin!W5</f>
        <v>0</v>
      </c>
      <c r="DA89" s="63" t="s">
        <v>1485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0</v>
      </c>
      <c r="Q92" s="52">
        <f>RES_hhdet_numvin!Q8</f>
        <v>0</v>
      </c>
      <c r="R92" s="52">
        <f>RES_hhdet_numvin!R8</f>
        <v>0</v>
      </c>
      <c r="S92" s="52">
        <f>RES_hhdet_numvin!S8</f>
        <v>0</v>
      </c>
      <c r="T92" s="52">
        <f>RES_hhdet_numvin!T8</f>
        <v>0</v>
      </c>
      <c r="U92" s="52">
        <f>RES_hhdet_numvin!U8</f>
        <v>0</v>
      </c>
      <c r="V92" s="52">
        <f>RES_hhdet_numvin!V8</f>
        <v>0</v>
      </c>
      <c r="W92" s="52">
        <f>RES_hhdet_numvin!W8</f>
        <v>0</v>
      </c>
      <c r="DA92" s="63" t="s">
        <v>1486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0</v>
      </c>
      <c r="J94" s="52">
        <f>RES_hhdet_numvin!J10</f>
        <v>0</v>
      </c>
      <c r="K94" s="52">
        <f>RES_hhdet_numvin!K10</f>
        <v>0</v>
      </c>
      <c r="L94" s="52">
        <f>RES_hhdet_numvin!L10</f>
        <v>0</v>
      </c>
      <c r="M94" s="52">
        <f>RES_hhdet_numvin!M10</f>
        <v>0</v>
      </c>
      <c r="N94" s="52">
        <f>RES_hhdet_numvin!N10</f>
        <v>0</v>
      </c>
      <c r="O94" s="52">
        <f>RES_hhdet_numvin!O10</f>
        <v>0</v>
      </c>
      <c r="P94" s="52">
        <f>RES_hhdet_numvin!P10</f>
        <v>0</v>
      </c>
      <c r="Q94" s="52">
        <f>RES_hhdet_numvin!Q10</f>
        <v>0</v>
      </c>
      <c r="R94" s="52">
        <f>RES_hhdet_numvin!R10</f>
        <v>0</v>
      </c>
      <c r="S94" s="52">
        <f>RES_hhdet_numvin!S10</f>
        <v>0</v>
      </c>
      <c r="T94" s="52">
        <f>RES_hhdet_numvin!T10</f>
        <v>0</v>
      </c>
      <c r="U94" s="52">
        <f>RES_hhdet_numvin!U10</f>
        <v>0</v>
      </c>
      <c r="V94" s="52">
        <f>RES_hhdet_numvin!V10</f>
        <v>0</v>
      </c>
      <c r="W94" s="52">
        <f>RES_hhdet_numvin!W10</f>
        <v>0</v>
      </c>
      <c r="DA94" s="63" t="s">
        <v>1487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0</v>
      </c>
      <c r="S95" s="52">
        <f>RES_hhdet_numvin!S11</f>
        <v>0</v>
      </c>
      <c r="T95" s="52">
        <f>RES_hhdet_numvin!T11</f>
        <v>0</v>
      </c>
      <c r="U95" s="52">
        <f>RES_hhdet_numvin!U11</f>
        <v>0</v>
      </c>
      <c r="V95" s="52">
        <f>RES_hhdet_numvin!V11</f>
        <v>0</v>
      </c>
      <c r="W95" s="52">
        <f>RES_hhdet_numvin!W11</f>
        <v>0</v>
      </c>
      <c r="DA95" s="63" t="s">
        <v>1488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DA96" s="63" t="s">
        <v>1489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0</v>
      </c>
      <c r="Q99" s="138">
        <f>RES_hhdet_numvin!Q15</f>
        <v>0</v>
      </c>
      <c r="R99" s="138">
        <f>RES_hhdet_numvin!R15</f>
        <v>0</v>
      </c>
      <c r="S99" s="138">
        <f>RES_hhdet_numvin!S15</f>
        <v>0</v>
      </c>
      <c r="T99" s="138">
        <f>RES_hhdet_numvin!T15</f>
        <v>0</v>
      </c>
      <c r="U99" s="138">
        <f>RES_hhdet_numvin!U15</f>
        <v>0</v>
      </c>
      <c r="V99" s="138">
        <f>RES_hhdet_numvin!V15</f>
        <v>0</v>
      </c>
      <c r="W99" s="138">
        <f>RES_hhdet_numvin!W15</f>
        <v>0</v>
      </c>
      <c r="DA99" s="63" t="s">
        <v>1490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0</v>
      </c>
      <c r="S100" s="138">
        <f>RES_hhdet_numvin!S16</f>
        <v>0</v>
      </c>
      <c r="T100" s="138">
        <f>RES_hhdet_numvin!T16</f>
        <v>0</v>
      </c>
      <c r="U100" s="138">
        <f>RES_hhdet_numvin!U16</f>
        <v>0</v>
      </c>
      <c r="V100" s="138">
        <f>RES_hhdet_numvin!V16</f>
        <v>0</v>
      </c>
      <c r="W100" s="138">
        <f>RES_hhdet_numvin!W16</f>
        <v>0</v>
      </c>
      <c r="DA100" s="63" t="s">
        <v>1491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DA104" s="63" t="s">
        <v>1492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0</v>
      </c>
      <c r="Q105" s="52">
        <f>RES_hhdet_numvin!Q21</f>
        <v>0</v>
      </c>
      <c r="R105" s="52">
        <f>RES_hhdet_numvin!R21</f>
        <v>0</v>
      </c>
      <c r="S105" s="52">
        <f>RES_hhdet_numvin!S21</f>
        <v>0</v>
      </c>
      <c r="T105" s="52">
        <f>RES_hhdet_numvin!T21</f>
        <v>0</v>
      </c>
      <c r="U105" s="52">
        <f>RES_hhdet_numvin!U21</f>
        <v>0</v>
      </c>
      <c r="V105" s="52">
        <f>RES_hhdet_numvin!V21</f>
        <v>0</v>
      </c>
      <c r="W105" s="52">
        <f>RES_hhdet_numvin!W21</f>
        <v>0</v>
      </c>
      <c r="DA105" s="63" t="s">
        <v>1493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0</v>
      </c>
      <c r="Q106" s="36">
        <f>RES_hhdet_numvin!Q22</f>
        <v>0</v>
      </c>
      <c r="R106" s="36">
        <f>RES_hhdet_numvin!R22</f>
        <v>0</v>
      </c>
      <c r="S106" s="36">
        <f>RES_hhdet_numvin!S22</f>
        <v>0</v>
      </c>
      <c r="T106" s="36">
        <f>RES_hhdet_numvin!T22</f>
        <v>0</v>
      </c>
      <c r="U106" s="36">
        <f>RES_hhdet_numvin!U22</f>
        <v>0</v>
      </c>
      <c r="V106" s="36">
        <f>RES_hhdet_numvin!V22</f>
        <v>0</v>
      </c>
      <c r="W106" s="36">
        <f>RES_hhdet_numvin!W22</f>
        <v>0</v>
      </c>
      <c r="DA106" s="60" t="s">
        <v>1494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0</v>
      </c>
      <c r="C110" s="117">
        <f t="shared" si="15"/>
        <v>0</v>
      </c>
      <c r="D110" s="117">
        <f t="shared" si="15"/>
        <v>0</v>
      </c>
      <c r="E110" s="117">
        <f t="shared" si="15"/>
        <v>0</v>
      </c>
      <c r="F110" s="117">
        <f t="shared" si="15"/>
        <v>0</v>
      </c>
      <c r="G110" s="117">
        <f t="shared" si="15"/>
        <v>0</v>
      </c>
      <c r="H110" s="117">
        <f t="shared" si="15"/>
        <v>0</v>
      </c>
      <c r="I110" s="117">
        <f t="shared" si="15"/>
        <v>0</v>
      </c>
      <c r="J110" s="117">
        <f t="shared" si="15"/>
        <v>0</v>
      </c>
      <c r="K110" s="117">
        <f t="shared" si="15"/>
        <v>0</v>
      </c>
      <c r="L110" s="117">
        <f t="shared" si="15"/>
        <v>0</v>
      </c>
      <c r="M110" s="117">
        <f t="shared" si="15"/>
        <v>0</v>
      </c>
      <c r="N110" s="117">
        <f t="shared" si="15"/>
        <v>0</v>
      </c>
      <c r="O110" s="117">
        <f t="shared" si="15"/>
        <v>0</v>
      </c>
      <c r="P110" s="117">
        <f t="shared" si="15"/>
        <v>0</v>
      </c>
      <c r="Q110" s="117">
        <f t="shared" si="15"/>
        <v>0</v>
      </c>
      <c r="R110" s="117">
        <f t="shared" ref="R110:V110" si="16">R111+R114+R116+R126</f>
        <v>0</v>
      </c>
      <c r="S110" s="117">
        <f t="shared" si="16"/>
        <v>0</v>
      </c>
      <c r="T110" s="117">
        <f t="shared" si="16"/>
        <v>0</v>
      </c>
      <c r="U110" s="117">
        <f t="shared" si="16"/>
        <v>0</v>
      </c>
      <c r="V110" s="117">
        <f t="shared" si="16"/>
        <v>0</v>
      </c>
      <c r="W110" s="117">
        <f t="shared" ref="W110" si="17">W111+W114+W116+W126</f>
        <v>0</v>
      </c>
      <c r="DA110" s="129" t="s">
        <v>1571</v>
      </c>
    </row>
    <row r="111" spans="1:105" ht="12" customHeight="1" x14ac:dyDescent="0.25">
      <c r="A111" s="121" t="s">
        <v>57</v>
      </c>
      <c r="B111" s="122">
        <f t="shared" ref="B111:Q111" si="18">SUM(B112:B113)</f>
        <v>0</v>
      </c>
      <c r="C111" s="122">
        <f t="shared" si="18"/>
        <v>0</v>
      </c>
      <c r="D111" s="122">
        <f t="shared" si="18"/>
        <v>0</v>
      </c>
      <c r="E111" s="122">
        <f t="shared" si="18"/>
        <v>0</v>
      </c>
      <c r="F111" s="122">
        <f t="shared" si="18"/>
        <v>0</v>
      </c>
      <c r="G111" s="122">
        <f t="shared" si="18"/>
        <v>0</v>
      </c>
      <c r="H111" s="122">
        <f t="shared" si="18"/>
        <v>0</v>
      </c>
      <c r="I111" s="122">
        <f t="shared" si="18"/>
        <v>0</v>
      </c>
      <c r="J111" s="122">
        <f t="shared" si="18"/>
        <v>0</v>
      </c>
      <c r="K111" s="122">
        <f t="shared" si="18"/>
        <v>0</v>
      </c>
      <c r="L111" s="122">
        <f t="shared" si="18"/>
        <v>0</v>
      </c>
      <c r="M111" s="122">
        <f t="shared" si="18"/>
        <v>0</v>
      </c>
      <c r="N111" s="122">
        <f t="shared" si="18"/>
        <v>0</v>
      </c>
      <c r="O111" s="122">
        <f t="shared" si="18"/>
        <v>0</v>
      </c>
      <c r="P111" s="122">
        <f t="shared" si="18"/>
        <v>0</v>
      </c>
      <c r="Q111" s="122">
        <f t="shared" si="18"/>
        <v>0</v>
      </c>
      <c r="R111" s="122">
        <f t="shared" ref="R111:V111" si="19">SUM(R112:R113)</f>
        <v>0</v>
      </c>
      <c r="S111" s="122">
        <f t="shared" si="19"/>
        <v>0</v>
      </c>
      <c r="T111" s="122">
        <f t="shared" si="19"/>
        <v>0</v>
      </c>
      <c r="U111" s="122">
        <f t="shared" si="19"/>
        <v>0</v>
      </c>
      <c r="V111" s="122">
        <f t="shared" si="19"/>
        <v>0</v>
      </c>
      <c r="W111" s="122">
        <f t="shared" ref="W111" si="20">SUM(W112:W113)</f>
        <v>0</v>
      </c>
      <c r="DA111" s="130" t="s">
        <v>1572</v>
      </c>
    </row>
    <row r="112" spans="1:105" ht="12" customHeight="1" x14ac:dyDescent="0.25">
      <c r="A112" s="97" t="s">
        <v>51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1573</v>
      </c>
    </row>
    <row r="113" spans="1:105" ht="12" customHeight="1" x14ac:dyDescent="0.25">
      <c r="A113" s="97" t="s">
        <v>53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1574</v>
      </c>
    </row>
    <row r="114" spans="1:105" ht="12" customHeight="1" x14ac:dyDescent="0.25">
      <c r="A114" s="121" t="s">
        <v>92</v>
      </c>
      <c r="B114" s="122">
        <f t="shared" ref="B114:W114" si="21">B115</f>
        <v>0</v>
      </c>
      <c r="C114" s="122">
        <f t="shared" si="21"/>
        <v>0</v>
      </c>
      <c r="D114" s="122">
        <f t="shared" si="21"/>
        <v>0</v>
      </c>
      <c r="E114" s="122">
        <f t="shared" si="21"/>
        <v>0</v>
      </c>
      <c r="F114" s="122">
        <f t="shared" si="21"/>
        <v>0</v>
      </c>
      <c r="G114" s="122">
        <f t="shared" si="21"/>
        <v>0</v>
      </c>
      <c r="H114" s="122">
        <f t="shared" si="21"/>
        <v>0</v>
      </c>
      <c r="I114" s="122">
        <f t="shared" si="21"/>
        <v>0</v>
      </c>
      <c r="J114" s="122">
        <f t="shared" si="21"/>
        <v>0</v>
      </c>
      <c r="K114" s="122">
        <f t="shared" si="21"/>
        <v>0</v>
      </c>
      <c r="L114" s="122">
        <f t="shared" si="21"/>
        <v>0</v>
      </c>
      <c r="M114" s="122">
        <f t="shared" si="21"/>
        <v>0</v>
      </c>
      <c r="N114" s="122">
        <f t="shared" si="21"/>
        <v>0</v>
      </c>
      <c r="O114" s="122">
        <f t="shared" si="21"/>
        <v>0</v>
      </c>
      <c r="P114" s="122">
        <f t="shared" si="21"/>
        <v>0</v>
      </c>
      <c r="Q114" s="122">
        <f t="shared" si="21"/>
        <v>0</v>
      </c>
      <c r="R114" s="122">
        <f t="shared" si="21"/>
        <v>0</v>
      </c>
      <c r="S114" s="122">
        <f t="shared" si="21"/>
        <v>0</v>
      </c>
      <c r="T114" s="122">
        <f t="shared" si="21"/>
        <v>0</v>
      </c>
      <c r="U114" s="122">
        <f t="shared" si="21"/>
        <v>0</v>
      </c>
      <c r="V114" s="122">
        <f t="shared" si="21"/>
        <v>0</v>
      </c>
      <c r="W114" s="122">
        <f t="shared" si="21"/>
        <v>0</v>
      </c>
      <c r="DA114" s="130" t="s">
        <v>1575</v>
      </c>
    </row>
    <row r="115" spans="1:105" ht="12" customHeight="1" x14ac:dyDescent="0.25">
      <c r="A115" s="97" t="s">
        <v>53</v>
      </c>
      <c r="B115" s="98">
        <v>0</v>
      </c>
      <c r="C115" s="98">
        <v>0</v>
      </c>
      <c r="D115" s="98">
        <v>0</v>
      </c>
      <c r="E115" s="98">
        <v>0</v>
      </c>
      <c r="F115" s="98">
        <v>0</v>
      </c>
      <c r="G115" s="98">
        <v>0</v>
      </c>
      <c r="H115" s="98">
        <v>0</v>
      </c>
      <c r="I115" s="98">
        <v>0</v>
      </c>
      <c r="J115" s="98">
        <v>0</v>
      </c>
      <c r="K115" s="98">
        <v>0</v>
      </c>
      <c r="L115" s="98">
        <v>0</v>
      </c>
      <c r="M115" s="98">
        <v>0</v>
      </c>
      <c r="N115" s="98">
        <v>0</v>
      </c>
      <c r="O115" s="98">
        <v>0</v>
      </c>
      <c r="P115" s="98">
        <v>0</v>
      </c>
      <c r="Q115" s="98">
        <v>0</v>
      </c>
      <c r="R115" s="98">
        <v>0</v>
      </c>
      <c r="S115" s="98">
        <v>0</v>
      </c>
      <c r="T115" s="98">
        <v>0</v>
      </c>
      <c r="U115" s="98">
        <v>0</v>
      </c>
      <c r="V115" s="98">
        <v>0</v>
      </c>
      <c r="W115" s="98">
        <v>0</v>
      </c>
      <c r="DA115" s="63" t="s">
        <v>1576</v>
      </c>
    </row>
    <row r="116" spans="1:105" ht="12" customHeight="1" x14ac:dyDescent="0.25">
      <c r="A116" s="121" t="s">
        <v>55</v>
      </c>
      <c r="B116" s="122">
        <v>0</v>
      </c>
      <c r="C116" s="122">
        <v>0</v>
      </c>
      <c r="D116" s="122">
        <v>0</v>
      </c>
      <c r="E116" s="122">
        <v>0</v>
      </c>
      <c r="F116" s="122">
        <v>0</v>
      </c>
      <c r="G116" s="122">
        <v>0</v>
      </c>
      <c r="H116" s="122">
        <v>0</v>
      </c>
      <c r="I116" s="122">
        <v>0</v>
      </c>
      <c r="J116" s="122">
        <v>0</v>
      </c>
      <c r="K116" s="122">
        <v>0</v>
      </c>
      <c r="L116" s="122">
        <v>0</v>
      </c>
      <c r="M116" s="122">
        <v>0</v>
      </c>
      <c r="N116" s="122">
        <v>0</v>
      </c>
      <c r="O116" s="122">
        <v>0</v>
      </c>
      <c r="P116" s="122">
        <v>0</v>
      </c>
      <c r="Q116" s="122">
        <v>0</v>
      </c>
      <c r="R116" s="122">
        <v>0</v>
      </c>
      <c r="S116" s="122">
        <v>0</v>
      </c>
      <c r="T116" s="122">
        <v>0</v>
      </c>
      <c r="U116" s="122">
        <v>0</v>
      </c>
      <c r="V116" s="122">
        <v>0</v>
      </c>
      <c r="W116" s="122">
        <v>0</v>
      </c>
      <c r="DA116" s="130" t="s">
        <v>1577</v>
      </c>
    </row>
    <row r="117" spans="1:105" ht="12" customHeight="1" x14ac:dyDescent="0.25">
      <c r="A117" s="97" t="s">
        <v>143</v>
      </c>
      <c r="B117" s="98">
        <v>0</v>
      </c>
      <c r="C117" s="98">
        <v>0</v>
      </c>
      <c r="D117" s="98">
        <v>0</v>
      </c>
      <c r="E117" s="98">
        <v>0</v>
      </c>
      <c r="F117" s="98">
        <v>0</v>
      </c>
      <c r="G117" s="98">
        <v>0</v>
      </c>
      <c r="H117" s="98">
        <v>0</v>
      </c>
      <c r="I117" s="98">
        <v>0</v>
      </c>
      <c r="J117" s="98">
        <v>0</v>
      </c>
      <c r="K117" s="98">
        <v>0</v>
      </c>
      <c r="L117" s="98">
        <v>0</v>
      </c>
      <c r="M117" s="98">
        <v>0</v>
      </c>
      <c r="N117" s="98">
        <v>0</v>
      </c>
      <c r="O117" s="98">
        <v>0</v>
      </c>
      <c r="P117" s="98">
        <v>0</v>
      </c>
      <c r="Q117" s="98">
        <v>0</v>
      </c>
      <c r="R117" s="98">
        <v>0</v>
      </c>
      <c r="S117" s="98">
        <v>0</v>
      </c>
      <c r="T117" s="98">
        <v>0</v>
      </c>
      <c r="U117" s="98">
        <v>0</v>
      </c>
      <c r="V117" s="98">
        <v>0</v>
      </c>
      <c r="W117" s="98">
        <v>0</v>
      </c>
      <c r="DA117" s="63" t="s">
        <v>1578</v>
      </c>
    </row>
    <row r="118" spans="1:105" ht="12" customHeight="1" x14ac:dyDescent="0.25">
      <c r="A118" s="97" t="s">
        <v>124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1579</v>
      </c>
    </row>
    <row r="119" spans="1:105" ht="12" customHeight="1" x14ac:dyDescent="0.25">
      <c r="A119" s="97" t="s">
        <v>123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1580</v>
      </c>
    </row>
    <row r="120" spans="1:105" ht="12" customHeight="1" x14ac:dyDescent="0.25">
      <c r="A120" s="100" t="s">
        <v>50</v>
      </c>
      <c r="B120" s="101">
        <v>0</v>
      </c>
      <c r="C120" s="101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0</v>
      </c>
      <c r="L120" s="101">
        <v>0</v>
      </c>
      <c r="M120" s="101">
        <v>0</v>
      </c>
      <c r="N120" s="101">
        <v>0</v>
      </c>
      <c r="O120" s="101">
        <v>0</v>
      </c>
      <c r="P120" s="101">
        <v>0</v>
      </c>
      <c r="Q120" s="101">
        <v>0</v>
      </c>
      <c r="R120" s="101">
        <v>0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DA120" s="131" t="s">
        <v>1581</v>
      </c>
    </row>
    <row r="121" spans="1:105" ht="12" customHeight="1" x14ac:dyDescent="0.25">
      <c r="A121" s="103" t="s">
        <v>52</v>
      </c>
      <c r="B121" s="104">
        <v>0</v>
      </c>
      <c r="C121" s="104">
        <v>0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  <c r="I121" s="104">
        <v>0</v>
      </c>
      <c r="J121" s="104">
        <v>0</v>
      </c>
      <c r="K121" s="104">
        <v>0</v>
      </c>
      <c r="L121" s="104">
        <v>0</v>
      </c>
      <c r="M121" s="104">
        <v>0</v>
      </c>
      <c r="N121" s="104">
        <v>0</v>
      </c>
      <c r="O121" s="104">
        <v>0</v>
      </c>
      <c r="P121" s="104">
        <v>0</v>
      </c>
      <c r="Q121" s="104">
        <v>0</v>
      </c>
      <c r="R121" s="104">
        <v>0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DA121" s="132" t="s">
        <v>1582</v>
      </c>
    </row>
    <row r="122" spans="1:105" ht="12" customHeight="1" x14ac:dyDescent="0.25">
      <c r="A122" s="106" t="s">
        <v>122</v>
      </c>
      <c r="B122" s="101">
        <v>0</v>
      </c>
      <c r="C122" s="101">
        <v>0</v>
      </c>
      <c r="D122" s="101">
        <v>0</v>
      </c>
      <c r="E122" s="101">
        <v>0</v>
      </c>
      <c r="F122" s="101">
        <v>0</v>
      </c>
      <c r="G122" s="101">
        <v>0</v>
      </c>
      <c r="H122" s="101">
        <v>0</v>
      </c>
      <c r="I122" s="101">
        <v>0</v>
      </c>
      <c r="J122" s="101">
        <v>0</v>
      </c>
      <c r="K122" s="101">
        <v>0</v>
      </c>
      <c r="L122" s="101">
        <v>0</v>
      </c>
      <c r="M122" s="101">
        <v>0</v>
      </c>
      <c r="N122" s="101">
        <v>0</v>
      </c>
      <c r="O122" s="101">
        <v>0</v>
      </c>
      <c r="P122" s="101">
        <v>0</v>
      </c>
      <c r="Q122" s="101">
        <v>0</v>
      </c>
      <c r="R122" s="101">
        <v>0</v>
      </c>
      <c r="S122" s="101">
        <v>0</v>
      </c>
      <c r="T122" s="101">
        <v>0</v>
      </c>
      <c r="U122" s="101">
        <v>0</v>
      </c>
      <c r="V122" s="101">
        <v>0</v>
      </c>
      <c r="W122" s="101">
        <v>0</v>
      </c>
      <c r="DA122" s="131" t="s">
        <v>1583</v>
      </c>
    </row>
    <row r="123" spans="1:105" ht="12" customHeight="1" x14ac:dyDescent="0.25">
      <c r="A123" s="107" t="s">
        <v>121</v>
      </c>
      <c r="B123" s="104">
        <v>0</v>
      </c>
      <c r="C123" s="104">
        <v>0</v>
      </c>
      <c r="D123" s="104">
        <v>0</v>
      </c>
      <c r="E123" s="104">
        <v>0</v>
      </c>
      <c r="F123" s="104">
        <v>0</v>
      </c>
      <c r="G123" s="104">
        <v>0</v>
      </c>
      <c r="H123" s="104">
        <v>0</v>
      </c>
      <c r="I123" s="104">
        <v>0</v>
      </c>
      <c r="J123" s="104">
        <v>0</v>
      </c>
      <c r="K123" s="104">
        <v>0</v>
      </c>
      <c r="L123" s="104">
        <v>0</v>
      </c>
      <c r="M123" s="104">
        <v>0</v>
      </c>
      <c r="N123" s="104">
        <v>0</v>
      </c>
      <c r="O123" s="104">
        <v>0</v>
      </c>
      <c r="P123" s="104">
        <v>0</v>
      </c>
      <c r="Q123" s="104">
        <v>0</v>
      </c>
      <c r="R123" s="104">
        <v>0</v>
      </c>
      <c r="S123" s="104">
        <v>0</v>
      </c>
      <c r="T123" s="104">
        <v>0</v>
      </c>
      <c r="U123" s="104">
        <v>0</v>
      </c>
      <c r="V123" s="104">
        <v>0</v>
      </c>
      <c r="W123" s="104">
        <v>0</v>
      </c>
      <c r="DA123" s="132" t="s">
        <v>1584</v>
      </c>
    </row>
    <row r="124" spans="1:105" ht="12" customHeight="1" x14ac:dyDescent="0.25">
      <c r="A124" s="108" t="s">
        <v>53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1585</v>
      </c>
    </row>
    <row r="125" spans="1:105" ht="12" customHeight="1" x14ac:dyDescent="0.25">
      <c r="A125" s="108" t="s">
        <v>52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1586</v>
      </c>
    </row>
    <row r="126" spans="1:105" ht="12" customHeight="1" x14ac:dyDescent="0.25">
      <c r="A126" s="121" t="s">
        <v>54</v>
      </c>
      <c r="B126" s="122">
        <v>0</v>
      </c>
      <c r="C126" s="122">
        <v>0</v>
      </c>
      <c r="D126" s="122">
        <v>0</v>
      </c>
      <c r="E126" s="122">
        <v>0</v>
      </c>
      <c r="F126" s="122">
        <v>0</v>
      </c>
      <c r="G126" s="122">
        <v>0</v>
      </c>
      <c r="H126" s="122">
        <v>0</v>
      </c>
      <c r="I126" s="122">
        <v>0</v>
      </c>
      <c r="J126" s="122">
        <v>0</v>
      </c>
      <c r="K126" s="122">
        <v>0</v>
      </c>
      <c r="L126" s="122">
        <v>0</v>
      </c>
      <c r="M126" s="122">
        <v>0</v>
      </c>
      <c r="N126" s="122">
        <v>0</v>
      </c>
      <c r="O126" s="122">
        <v>0</v>
      </c>
      <c r="P126" s="122">
        <v>0</v>
      </c>
      <c r="Q126" s="122">
        <v>0</v>
      </c>
      <c r="R126" s="122">
        <v>0</v>
      </c>
      <c r="S126" s="122">
        <v>0</v>
      </c>
      <c r="T126" s="122">
        <v>0</v>
      </c>
      <c r="U126" s="122">
        <v>0</v>
      </c>
      <c r="V126" s="122">
        <v>0</v>
      </c>
      <c r="W126" s="122">
        <v>0</v>
      </c>
      <c r="DA126" s="130" t="s">
        <v>1587</v>
      </c>
    </row>
    <row r="127" spans="1:105" ht="12" customHeight="1" x14ac:dyDescent="0.25">
      <c r="A127" s="97" t="s">
        <v>51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1588</v>
      </c>
    </row>
    <row r="128" spans="1:105" ht="12" customHeight="1" x14ac:dyDescent="0.25">
      <c r="A128" s="97" t="s">
        <v>50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0</v>
      </c>
      <c r="M128" s="98">
        <v>0</v>
      </c>
      <c r="N128" s="98">
        <v>0</v>
      </c>
      <c r="O128" s="98">
        <v>0</v>
      </c>
      <c r="P128" s="98">
        <v>0</v>
      </c>
      <c r="Q128" s="98">
        <v>0</v>
      </c>
      <c r="R128" s="98">
        <v>0</v>
      </c>
      <c r="S128" s="98">
        <v>0</v>
      </c>
      <c r="T128" s="98">
        <v>0</v>
      </c>
      <c r="U128" s="98">
        <v>0</v>
      </c>
      <c r="V128" s="98">
        <v>0</v>
      </c>
      <c r="W128" s="98">
        <v>0</v>
      </c>
      <c r="DA128" s="63" t="s">
        <v>1589</v>
      </c>
    </row>
    <row r="129" spans="1:105" ht="12" customHeight="1" x14ac:dyDescent="0.25">
      <c r="A129" s="109" t="s">
        <v>120</v>
      </c>
      <c r="B129" s="33">
        <v>0</v>
      </c>
      <c r="C129" s="33">
        <v>0</v>
      </c>
      <c r="D129" s="33">
        <v>0</v>
      </c>
      <c r="E129" s="33">
        <v>0</v>
      </c>
      <c r="F129" s="33">
        <v>0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0</v>
      </c>
      <c r="M129" s="33">
        <v>0</v>
      </c>
      <c r="N129" s="33">
        <v>0</v>
      </c>
      <c r="O129" s="33">
        <v>0</v>
      </c>
      <c r="P129" s="33">
        <v>0</v>
      </c>
      <c r="Q129" s="33">
        <v>0</v>
      </c>
      <c r="R129" s="33">
        <v>0</v>
      </c>
      <c r="S129" s="33">
        <v>0</v>
      </c>
      <c r="T129" s="33">
        <v>0</v>
      </c>
      <c r="U129" s="33">
        <v>0</v>
      </c>
      <c r="V129" s="33">
        <v>0</v>
      </c>
      <c r="W129" s="33">
        <v>0</v>
      </c>
      <c r="DA129" s="60" t="s">
        <v>1590</v>
      </c>
    </row>
    <row r="131" spans="1:105" ht="12" customHeight="1" x14ac:dyDescent="0.25">
      <c r="A131" s="116" t="s">
        <v>99</v>
      </c>
      <c r="B131" s="117">
        <f t="shared" ref="B131:Q131" si="22">B132+B135+B137+B147</f>
        <v>0</v>
      </c>
      <c r="C131" s="117">
        <f t="shared" si="22"/>
        <v>0</v>
      </c>
      <c r="D131" s="117">
        <f t="shared" si="22"/>
        <v>0</v>
      </c>
      <c r="E131" s="117">
        <f t="shared" si="22"/>
        <v>0</v>
      </c>
      <c r="F131" s="117">
        <f t="shared" si="22"/>
        <v>0</v>
      </c>
      <c r="G131" s="117">
        <f t="shared" si="22"/>
        <v>0</v>
      </c>
      <c r="H131" s="117">
        <f t="shared" si="22"/>
        <v>0</v>
      </c>
      <c r="I131" s="117">
        <f t="shared" si="22"/>
        <v>0</v>
      </c>
      <c r="J131" s="117">
        <f t="shared" si="22"/>
        <v>0</v>
      </c>
      <c r="K131" s="117">
        <f t="shared" si="22"/>
        <v>0</v>
      </c>
      <c r="L131" s="117">
        <f t="shared" si="22"/>
        <v>0</v>
      </c>
      <c r="M131" s="117">
        <f t="shared" si="22"/>
        <v>0</v>
      </c>
      <c r="N131" s="117">
        <f t="shared" si="22"/>
        <v>0</v>
      </c>
      <c r="O131" s="117">
        <f t="shared" si="22"/>
        <v>0</v>
      </c>
      <c r="P131" s="117">
        <f t="shared" si="22"/>
        <v>0</v>
      </c>
      <c r="Q131" s="117">
        <f t="shared" si="22"/>
        <v>0</v>
      </c>
      <c r="R131" s="117">
        <f t="shared" ref="R131:V131" si="23">R132+R135+R137+R147</f>
        <v>0</v>
      </c>
      <c r="S131" s="117">
        <f t="shared" si="23"/>
        <v>0</v>
      </c>
      <c r="T131" s="117">
        <f t="shared" si="23"/>
        <v>0</v>
      </c>
      <c r="U131" s="117">
        <f t="shared" si="23"/>
        <v>0</v>
      </c>
      <c r="V131" s="117">
        <f t="shared" si="23"/>
        <v>0</v>
      </c>
      <c r="W131" s="117">
        <f t="shared" ref="W131" si="24">W132+W135+W137+W147</f>
        <v>0</v>
      </c>
      <c r="DA131" s="129" t="s">
        <v>1739</v>
      </c>
    </row>
    <row r="132" spans="1:105" ht="12" customHeight="1" x14ac:dyDescent="0.25">
      <c r="A132" s="121" t="s">
        <v>57</v>
      </c>
      <c r="B132" s="122">
        <f t="shared" ref="B132:Q132" si="25">SUM(B133:B134)</f>
        <v>0</v>
      </c>
      <c r="C132" s="122">
        <f t="shared" si="25"/>
        <v>0</v>
      </c>
      <c r="D132" s="122">
        <f t="shared" si="25"/>
        <v>0</v>
      </c>
      <c r="E132" s="122">
        <f t="shared" si="25"/>
        <v>0</v>
      </c>
      <c r="F132" s="122">
        <f t="shared" si="25"/>
        <v>0</v>
      </c>
      <c r="G132" s="122">
        <f t="shared" si="25"/>
        <v>0</v>
      </c>
      <c r="H132" s="122">
        <f t="shared" si="25"/>
        <v>0</v>
      </c>
      <c r="I132" s="122">
        <f t="shared" si="25"/>
        <v>0</v>
      </c>
      <c r="J132" s="122">
        <f t="shared" si="25"/>
        <v>0</v>
      </c>
      <c r="K132" s="122">
        <f t="shared" si="25"/>
        <v>0</v>
      </c>
      <c r="L132" s="122">
        <f t="shared" si="25"/>
        <v>0</v>
      </c>
      <c r="M132" s="122">
        <f t="shared" si="25"/>
        <v>0</v>
      </c>
      <c r="N132" s="122">
        <f t="shared" si="25"/>
        <v>0</v>
      </c>
      <c r="O132" s="122">
        <f t="shared" si="25"/>
        <v>0</v>
      </c>
      <c r="P132" s="122">
        <f t="shared" si="25"/>
        <v>0</v>
      </c>
      <c r="Q132" s="122">
        <f t="shared" si="25"/>
        <v>0</v>
      </c>
      <c r="R132" s="122">
        <f t="shared" ref="R132:V132" si="26">SUM(R133:R134)</f>
        <v>0</v>
      </c>
      <c r="S132" s="122">
        <f t="shared" si="26"/>
        <v>0</v>
      </c>
      <c r="T132" s="122">
        <f t="shared" si="26"/>
        <v>0</v>
      </c>
      <c r="U132" s="122">
        <f t="shared" si="26"/>
        <v>0</v>
      </c>
      <c r="V132" s="122">
        <f t="shared" si="26"/>
        <v>0</v>
      </c>
      <c r="W132" s="122">
        <f t="shared" ref="W132" si="27">SUM(W133:W134)</f>
        <v>0</v>
      </c>
      <c r="DA132" s="130" t="s">
        <v>1740</v>
      </c>
    </row>
    <row r="133" spans="1:105" ht="12" customHeight="1" x14ac:dyDescent="0.25">
      <c r="A133" s="97" t="s">
        <v>51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1741</v>
      </c>
    </row>
    <row r="134" spans="1:105" ht="12" customHeight="1" x14ac:dyDescent="0.25">
      <c r="A134" s="97" t="s">
        <v>53</v>
      </c>
      <c r="B134" s="98">
        <v>0</v>
      </c>
      <c r="C134" s="98">
        <v>0</v>
      </c>
      <c r="D134" s="98">
        <v>0</v>
      </c>
      <c r="E134" s="98">
        <v>0</v>
      </c>
      <c r="F134" s="98">
        <v>0</v>
      </c>
      <c r="G134" s="98">
        <v>0</v>
      </c>
      <c r="H134" s="98">
        <v>0</v>
      </c>
      <c r="I134" s="98">
        <v>0</v>
      </c>
      <c r="J134" s="98">
        <v>0</v>
      </c>
      <c r="K134" s="98">
        <v>0</v>
      </c>
      <c r="L134" s="98">
        <v>0</v>
      </c>
      <c r="M134" s="98">
        <v>0</v>
      </c>
      <c r="N134" s="98">
        <v>0</v>
      </c>
      <c r="O134" s="98">
        <v>0</v>
      </c>
      <c r="P134" s="98">
        <v>0</v>
      </c>
      <c r="Q134" s="98">
        <v>0</v>
      </c>
      <c r="R134" s="98">
        <v>0</v>
      </c>
      <c r="S134" s="98">
        <v>0</v>
      </c>
      <c r="T134" s="98">
        <v>0</v>
      </c>
      <c r="U134" s="98">
        <v>0</v>
      </c>
      <c r="V134" s="98">
        <v>0</v>
      </c>
      <c r="W134" s="98">
        <v>0</v>
      </c>
      <c r="DA134" s="63" t="s">
        <v>1742</v>
      </c>
    </row>
    <row r="135" spans="1:105" ht="12" customHeight="1" x14ac:dyDescent="0.25">
      <c r="A135" s="121" t="s">
        <v>92</v>
      </c>
      <c r="B135" s="122">
        <f t="shared" ref="B135:W135" si="28">B136</f>
        <v>0</v>
      </c>
      <c r="C135" s="122">
        <f t="shared" si="28"/>
        <v>0</v>
      </c>
      <c r="D135" s="122">
        <f t="shared" si="28"/>
        <v>0</v>
      </c>
      <c r="E135" s="122">
        <f t="shared" si="28"/>
        <v>0</v>
      </c>
      <c r="F135" s="122">
        <f t="shared" si="28"/>
        <v>0</v>
      </c>
      <c r="G135" s="122">
        <f t="shared" si="28"/>
        <v>0</v>
      </c>
      <c r="H135" s="122">
        <f t="shared" si="28"/>
        <v>0</v>
      </c>
      <c r="I135" s="122">
        <f t="shared" si="28"/>
        <v>0</v>
      </c>
      <c r="J135" s="122">
        <f t="shared" si="28"/>
        <v>0</v>
      </c>
      <c r="K135" s="122">
        <f t="shared" si="28"/>
        <v>0</v>
      </c>
      <c r="L135" s="122">
        <f t="shared" si="28"/>
        <v>0</v>
      </c>
      <c r="M135" s="122">
        <f t="shared" si="28"/>
        <v>0</v>
      </c>
      <c r="N135" s="122">
        <f t="shared" si="28"/>
        <v>0</v>
      </c>
      <c r="O135" s="122">
        <f t="shared" si="28"/>
        <v>0</v>
      </c>
      <c r="P135" s="122">
        <f t="shared" si="28"/>
        <v>0</v>
      </c>
      <c r="Q135" s="122">
        <f t="shared" si="28"/>
        <v>0</v>
      </c>
      <c r="R135" s="122">
        <f t="shared" si="28"/>
        <v>0</v>
      </c>
      <c r="S135" s="122">
        <f t="shared" si="28"/>
        <v>0</v>
      </c>
      <c r="T135" s="122">
        <f t="shared" si="28"/>
        <v>0</v>
      </c>
      <c r="U135" s="122">
        <f t="shared" si="28"/>
        <v>0</v>
      </c>
      <c r="V135" s="122">
        <f t="shared" si="28"/>
        <v>0</v>
      </c>
      <c r="W135" s="122">
        <f t="shared" si="28"/>
        <v>0</v>
      </c>
      <c r="DA135" s="130" t="s">
        <v>1743</v>
      </c>
    </row>
    <row r="136" spans="1:105" ht="12" customHeight="1" x14ac:dyDescent="0.25">
      <c r="A136" s="97" t="s">
        <v>53</v>
      </c>
      <c r="B136" s="98">
        <v>0</v>
      </c>
      <c r="C136" s="98">
        <v>0</v>
      </c>
      <c r="D136" s="98">
        <v>0</v>
      </c>
      <c r="E136" s="98">
        <v>0</v>
      </c>
      <c r="F136" s="98">
        <v>0</v>
      </c>
      <c r="G136" s="98">
        <v>0</v>
      </c>
      <c r="H136" s="98">
        <v>0</v>
      </c>
      <c r="I136" s="98">
        <v>0</v>
      </c>
      <c r="J136" s="98">
        <v>0</v>
      </c>
      <c r="K136" s="98">
        <v>0</v>
      </c>
      <c r="L136" s="98">
        <v>0</v>
      </c>
      <c r="M136" s="98">
        <v>0</v>
      </c>
      <c r="N136" s="98">
        <v>0</v>
      </c>
      <c r="O136" s="98">
        <v>0</v>
      </c>
      <c r="P136" s="98">
        <v>0</v>
      </c>
      <c r="Q136" s="98">
        <v>0</v>
      </c>
      <c r="R136" s="98">
        <v>0</v>
      </c>
      <c r="S136" s="98">
        <v>0</v>
      </c>
      <c r="T136" s="98">
        <v>0</v>
      </c>
      <c r="U136" s="98">
        <v>0</v>
      </c>
      <c r="V136" s="98">
        <v>0</v>
      </c>
      <c r="W136" s="98">
        <v>0</v>
      </c>
      <c r="DA136" s="63" t="s">
        <v>1744</v>
      </c>
    </row>
    <row r="137" spans="1:105" ht="12" customHeight="1" x14ac:dyDescent="0.25">
      <c r="A137" s="121" t="s">
        <v>55</v>
      </c>
      <c r="B137" s="122">
        <v>0</v>
      </c>
      <c r="C137" s="122">
        <v>0</v>
      </c>
      <c r="D137" s="122">
        <v>0</v>
      </c>
      <c r="E137" s="122">
        <v>0</v>
      </c>
      <c r="F137" s="122">
        <v>0</v>
      </c>
      <c r="G137" s="122">
        <v>0</v>
      </c>
      <c r="H137" s="122">
        <v>0</v>
      </c>
      <c r="I137" s="122">
        <v>0</v>
      </c>
      <c r="J137" s="122">
        <v>0</v>
      </c>
      <c r="K137" s="122">
        <v>0</v>
      </c>
      <c r="L137" s="122">
        <v>0</v>
      </c>
      <c r="M137" s="122">
        <v>0</v>
      </c>
      <c r="N137" s="122">
        <v>0</v>
      </c>
      <c r="O137" s="122">
        <v>0</v>
      </c>
      <c r="P137" s="122">
        <v>0</v>
      </c>
      <c r="Q137" s="122">
        <v>0</v>
      </c>
      <c r="R137" s="122">
        <v>0</v>
      </c>
      <c r="S137" s="122">
        <v>0</v>
      </c>
      <c r="T137" s="122">
        <v>0</v>
      </c>
      <c r="U137" s="122">
        <v>0</v>
      </c>
      <c r="V137" s="122">
        <v>0</v>
      </c>
      <c r="W137" s="122">
        <v>0</v>
      </c>
      <c r="DA137" s="130" t="s">
        <v>1745</v>
      </c>
    </row>
    <row r="138" spans="1:105" ht="12" customHeight="1" x14ac:dyDescent="0.25">
      <c r="A138" s="97" t="s">
        <v>143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1746</v>
      </c>
    </row>
    <row r="139" spans="1:105" ht="12" customHeight="1" x14ac:dyDescent="0.25">
      <c r="A139" s="97" t="s">
        <v>124</v>
      </c>
      <c r="B139" s="98">
        <v>0</v>
      </c>
      <c r="C139" s="98">
        <v>0</v>
      </c>
      <c r="D139" s="98">
        <v>0</v>
      </c>
      <c r="E139" s="98">
        <v>0</v>
      </c>
      <c r="F139" s="98">
        <v>0</v>
      </c>
      <c r="G139" s="98">
        <v>0</v>
      </c>
      <c r="H139" s="98">
        <v>0</v>
      </c>
      <c r="I139" s="98">
        <v>0</v>
      </c>
      <c r="J139" s="98">
        <v>0</v>
      </c>
      <c r="K139" s="98">
        <v>0</v>
      </c>
      <c r="L139" s="98">
        <v>0</v>
      </c>
      <c r="M139" s="98">
        <v>0</v>
      </c>
      <c r="N139" s="98">
        <v>0</v>
      </c>
      <c r="O139" s="98">
        <v>0</v>
      </c>
      <c r="P139" s="98">
        <v>0</v>
      </c>
      <c r="Q139" s="98">
        <v>0</v>
      </c>
      <c r="R139" s="98">
        <v>0</v>
      </c>
      <c r="S139" s="98">
        <v>0</v>
      </c>
      <c r="T139" s="98">
        <v>0</v>
      </c>
      <c r="U139" s="98">
        <v>0</v>
      </c>
      <c r="V139" s="98">
        <v>0</v>
      </c>
      <c r="W139" s="98">
        <v>0</v>
      </c>
      <c r="DA139" s="63" t="s">
        <v>1747</v>
      </c>
    </row>
    <row r="140" spans="1:105" ht="12" customHeight="1" x14ac:dyDescent="0.25">
      <c r="A140" s="97" t="s">
        <v>123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1748</v>
      </c>
    </row>
    <row r="141" spans="1:105" ht="12" customHeight="1" x14ac:dyDescent="0.25">
      <c r="A141" s="100" t="s">
        <v>50</v>
      </c>
      <c r="B141" s="101">
        <v>0</v>
      </c>
      <c r="C141" s="101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0</v>
      </c>
      <c r="L141" s="101">
        <v>0</v>
      </c>
      <c r="M141" s="101">
        <v>0</v>
      </c>
      <c r="N141" s="101">
        <v>0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DA141" s="131" t="s">
        <v>1749</v>
      </c>
    </row>
    <row r="142" spans="1:105" ht="12" customHeight="1" x14ac:dyDescent="0.25">
      <c r="A142" s="103" t="s">
        <v>52</v>
      </c>
      <c r="B142" s="104">
        <v>0</v>
      </c>
      <c r="C142" s="104">
        <v>0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  <c r="I142" s="104">
        <v>0</v>
      </c>
      <c r="J142" s="104">
        <v>0</v>
      </c>
      <c r="K142" s="104">
        <v>0</v>
      </c>
      <c r="L142" s="104">
        <v>0</v>
      </c>
      <c r="M142" s="104">
        <v>0</v>
      </c>
      <c r="N142" s="104">
        <v>0</v>
      </c>
      <c r="O142" s="104">
        <v>0</v>
      </c>
      <c r="P142" s="104">
        <v>0</v>
      </c>
      <c r="Q142" s="104">
        <v>0</v>
      </c>
      <c r="R142" s="104">
        <v>0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DA142" s="132" t="s">
        <v>1750</v>
      </c>
    </row>
    <row r="143" spans="1:105" ht="12" customHeight="1" x14ac:dyDescent="0.25">
      <c r="A143" s="106" t="s">
        <v>122</v>
      </c>
      <c r="B143" s="101">
        <v>0</v>
      </c>
      <c r="C143" s="101">
        <v>0</v>
      </c>
      <c r="D143" s="101">
        <v>0</v>
      </c>
      <c r="E143" s="101">
        <v>0</v>
      </c>
      <c r="F143" s="101">
        <v>0</v>
      </c>
      <c r="G143" s="101">
        <v>0</v>
      </c>
      <c r="H143" s="101">
        <v>0</v>
      </c>
      <c r="I143" s="101">
        <v>0</v>
      </c>
      <c r="J143" s="101">
        <v>0</v>
      </c>
      <c r="K143" s="101">
        <v>0</v>
      </c>
      <c r="L143" s="101">
        <v>0</v>
      </c>
      <c r="M143" s="101">
        <v>0</v>
      </c>
      <c r="N143" s="101">
        <v>0</v>
      </c>
      <c r="O143" s="101">
        <v>0</v>
      </c>
      <c r="P143" s="101">
        <v>0</v>
      </c>
      <c r="Q143" s="101">
        <v>0</v>
      </c>
      <c r="R143" s="101">
        <v>0</v>
      </c>
      <c r="S143" s="101">
        <v>0</v>
      </c>
      <c r="T143" s="101">
        <v>0</v>
      </c>
      <c r="U143" s="101">
        <v>0</v>
      </c>
      <c r="V143" s="101">
        <v>0</v>
      </c>
      <c r="W143" s="101">
        <v>0</v>
      </c>
      <c r="DA143" s="131" t="s">
        <v>1751</v>
      </c>
    </row>
    <row r="144" spans="1:105" ht="12" customHeight="1" x14ac:dyDescent="0.25">
      <c r="A144" s="107" t="s">
        <v>121</v>
      </c>
      <c r="B144" s="104">
        <v>0</v>
      </c>
      <c r="C144" s="104">
        <v>0</v>
      </c>
      <c r="D144" s="104">
        <v>0</v>
      </c>
      <c r="E144" s="104">
        <v>0</v>
      </c>
      <c r="F144" s="104">
        <v>0</v>
      </c>
      <c r="G144" s="104">
        <v>0</v>
      </c>
      <c r="H144" s="104">
        <v>0</v>
      </c>
      <c r="I144" s="104">
        <v>0</v>
      </c>
      <c r="J144" s="104">
        <v>0</v>
      </c>
      <c r="K144" s="104">
        <v>0</v>
      </c>
      <c r="L144" s="104">
        <v>0</v>
      </c>
      <c r="M144" s="104">
        <v>0</v>
      </c>
      <c r="N144" s="104">
        <v>0</v>
      </c>
      <c r="O144" s="104">
        <v>0</v>
      </c>
      <c r="P144" s="104">
        <v>0</v>
      </c>
      <c r="Q144" s="104">
        <v>0</v>
      </c>
      <c r="R144" s="104">
        <v>0</v>
      </c>
      <c r="S144" s="104">
        <v>0</v>
      </c>
      <c r="T144" s="104">
        <v>0</v>
      </c>
      <c r="U144" s="104">
        <v>0</v>
      </c>
      <c r="V144" s="104">
        <v>0</v>
      </c>
      <c r="W144" s="104">
        <v>0</v>
      </c>
      <c r="DA144" s="132" t="s">
        <v>1752</v>
      </c>
    </row>
    <row r="145" spans="1:105" ht="12" customHeight="1" x14ac:dyDescent="0.25">
      <c r="A145" s="108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1753</v>
      </c>
    </row>
    <row r="146" spans="1:105" ht="12" customHeight="1" x14ac:dyDescent="0.25">
      <c r="A146" s="108" t="s">
        <v>52</v>
      </c>
      <c r="B146" s="98">
        <v>0</v>
      </c>
      <c r="C146" s="98">
        <v>0</v>
      </c>
      <c r="D146" s="98">
        <v>0</v>
      </c>
      <c r="E146" s="98">
        <v>0</v>
      </c>
      <c r="F146" s="98">
        <v>0</v>
      </c>
      <c r="G146" s="98">
        <v>0</v>
      </c>
      <c r="H146" s="98">
        <v>0</v>
      </c>
      <c r="I146" s="98">
        <v>0</v>
      </c>
      <c r="J146" s="98">
        <v>0</v>
      </c>
      <c r="K146" s="98">
        <v>0</v>
      </c>
      <c r="L146" s="98">
        <v>0</v>
      </c>
      <c r="M146" s="98">
        <v>0</v>
      </c>
      <c r="N146" s="98">
        <v>0</v>
      </c>
      <c r="O146" s="98">
        <v>0</v>
      </c>
      <c r="P146" s="98">
        <v>0</v>
      </c>
      <c r="Q146" s="98">
        <v>0</v>
      </c>
      <c r="R146" s="98">
        <v>0</v>
      </c>
      <c r="S146" s="98">
        <v>0</v>
      </c>
      <c r="T146" s="98">
        <v>0</v>
      </c>
      <c r="U146" s="98">
        <v>0</v>
      </c>
      <c r="V146" s="98">
        <v>0</v>
      </c>
      <c r="W146" s="98">
        <v>0</v>
      </c>
      <c r="DA146" s="63" t="s">
        <v>1754</v>
      </c>
    </row>
    <row r="147" spans="1:105" ht="12" customHeight="1" x14ac:dyDescent="0.25">
      <c r="A147" s="121" t="s">
        <v>54</v>
      </c>
      <c r="B147" s="122">
        <v>0</v>
      </c>
      <c r="C147" s="122">
        <v>0</v>
      </c>
      <c r="D147" s="122">
        <v>0</v>
      </c>
      <c r="E147" s="122">
        <v>0</v>
      </c>
      <c r="F147" s="122">
        <v>0</v>
      </c>
      <c r="G147" s="122">
        <v>0</v>
      </c>
      <c r="H147" s="122">
        <v>0</v>
      </c>
      <c r="I147" s="122">
        <v>0</v>
      </c>
      <c r="J147" s="122">
        <v>0</v>
      </c>
      <c r="K147" s="122">
        <v>0</v>
      </c>
      <c r="L147" s="122">
        <v>0</v>
      </c>
      <c r="M147" s="122">
        <v>0</v>
      </c>
      <c r="N147" s="122">
        <v>0</v>
      </c>
      <c r="O147" s="122">
        <v>0</v>
      </c>
      <c r="P147" s="122">
        <v>0</v>
      </c>
      <c r="Q147" s="122">
        <v>0</v>
      </c>
      <c r="R147" s="122">
        <v>0</v>
      </c>
      <c r="S147" s="122">
        <v>0</v>
      </c>
      <c r="T147" s="122">
        <v>0</v>
      </c>
      <c r="U147" s="122">
        <v>0</v>
      </c>
      <c r="V147" s="122">
        <v>0</v>
      </c>
      <c r="W147" s="122">
        <v>0</v>
      </c>
      <c r="DA147" s="130" t="s">
        <v>1755</v>
      </c>
    </row>
    <row r="148" spans="1:105" ht="12" customHeight="1" x14ac:dyDescent="0.25">
      <c r="A148" s="97" t="s">
        <v>51</v>
      </c>
      <c r="B148" s="98">
        <v>0</v>
      </c>
      <c r="C148" s="98">
        <v>0</v>
      </c>
      <c r="D148" s="98">
        <v>0</v>
      </c>
      <c r="E148" s="98">
        <v>0</v>
      </c>
      <c r="F148" s="98">
        <v>0</v>
      </c>
      <c r="G148" s="98">
        <v>0</v>
      </c>
      <c r="H148" s="98">
        <v>0</v>
      </c>
      <c r="I148" s="98">
        <v>0</v>
      </c>
      <c r="J148" s="98">
        <v>0</v>
      </c>
      <c r="K148" s="98">
        <v>0</v>
      </c>
      <c r="L148" s="98">
        <v>0</v>
      </c>
      <c r="M148" s="98">
        <v>0</v>
      </c>
      <c r="N148" s="98">
        <v>0</v>
      </c>
      <c r="O148" s="98">
        <v>0</v>
      </c>
      <c r="P148" s="98">
        <v>0</v>
      </c>
      <c r="Q148" s="98">
        <v>0</v>
      </c>
      <c r="R148" s="98">
        <v>0</v>
      </c>
      <c r="S148" s="98">
        <v>0</v>
      </c>
      <c r="T148" s="98">
        <v>0</v>
      </c>
      <c r="U148" s="98">
        <v>0</v>
      </c>
      <c r="V148" s="98">
        <v>0</v>
      </c>
      <c r="W148" s="98">
        <v>0</v>
      </c>
      <c r="DA148" s="63" t="s">
        <v>1756</v>
      </c>
    </row>
    <row r="149" spans="1:105" ht="12" customHeight="1" x14ac:dyDescent="0.25">
      <c r="A149" s="97" t="s">
        <v>50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1757</v>
      </c>
    </row>
    <row r="150" spans="1:105" ht="12" customHeight="1" x14ac:dyDescent="0.25">
      <c r="A150" s="109" t="s">
        <v>120</v>
      </c>
      <c r="B150" s="33">
        <v>0</v>
      </c>
      <c r="C150" s="33">
        <v>0</v>
      </c>
      <c r="D150" s="33">
        <v>0</v>
      </c>
      <c r="E150" s="33">
        <v>0</v>
      </c>
      <c r="F150" s="33">
        <v>0</v>
      </c>
      <c r="G150" s="33">
        <v>0</v>
      </c>
      <c r="H150" s="33">
        <v>0</v>
      </c>
      <c r="I150" s="33">
        <v>0</v>
      </c>
      <c r="J150" s="33">
        <v>0</v>
      </c>
      <c r="K150" s="33">
        <v>0</v>
      </c>
      <c r="L150" s="33">
        <v>0</v>
      </c>
      <c r="M150" s="33">
        <v>0</v>
      </c>
      <c r="N150" s="33">
        <v>0</v>
      </c>
      <c r="O150" s="33">
        <v>0</v>
      </c>
      <c r="P150" s="33">
        <v>0</v>
      </c>
      <c r="Q150" s="33">
        <v>0</v>
      </c>
      <c r="R150" s="33">
        <v>0</v>
      </c>
      <c r="S150" s="33">
        <v>0</v>
      </c>
      <c r="T150" s="33">
        <v>0</v>
      </c>
      <c r="U150" s="33">
        <v>0</v>
      </c>
      <c r="V150" s="33">
        <v>0</v>
      </c>
      <c r="W150" s="33">
        <v>0</v>
      </c>
      <c r="DA150" s="60" t="s">
        <v>1758</v>
      </c>
    </row>
    <row r="152" spans="1:105" ht="12" customHeight="1" x14ac:dyDescent="0.25">
      <c r="A152" s="116" t="s">
        <v>171</v>
      </c>
      <c r="B152" s="119" t="str">
        <f t="shared" ref="B152:Q152" si="29">IF(B131=0,"",B131/B110)</f>
        <v/>
      </c>
      <c r="C152" s="119" t="str">
        <f t="shared" si="29"/>
        <v/>
      </c>
      <c r="D152" s="119" t="str">
        <f t="shared" si="29"/>
        <v/>
      </c>
      <c r="E152" s="119" t="str">
        <f t="shared" si="29"/>
        <v/>
      </c>
      <c r="F152" s="119" t="str">
        <f t="shared" si="29"/>
        <v/>
      </c>
      <c r="G152" s="119" t="str">
        <f t="shared" si="29"/>
        <v/>
      </c>
      <c r="H152" s="119" t="str">
        <f t="shared" si="29"/>
        <v/>
      </c>
      <c r="I152" s="119" t="str">
        <f t="shared" si="29"/>
        <v/>
      </c>
      <c r="J152" s="119" t="str">
        <f t="shared" si="29"/>
        <v/>
      </c>
      <c r="K152" s="119" t="str">
        <f t="shared" si="29"/>
        <v/>
      </c>
      <c r="L152" s="119" t="str">
        <f t="shared" si="29"/>
        <v/>
      </c>
      <c r="M152" s="119" t="str">
        <f t="shared" si="29"/>
        <v/>
      </c>
      <c r="N152" s="119" t="str">
        <f t="shared" si="29"/>
        <v/>
      </c>
      <c r="O152" s="119" t="str">
        <f t="shared" si="29"/>
        <v/>
      </c>
      <c r="P152" s="119" t="str">
        <f t="shared" si="29"/>
        <v/>
      </c>
      <c r="Q152" s="119" t="str">
        <f t="shared" si="29"/>
        <v/>
      </c>
      <c r="R152" s="119" t="str">
        <f t="shared" ref="R152:V152" si="30">IF(R131=0,"",R131/R110)</f>
        <v/>
      </c>
      <c r="S152" s="119" t="str">
        <f t="shared" si="30"/>
        <v/>
      </c>
      <c r="T152" s="119" t="str">
        <f t="shared" si="30"/>
        <v/>
      </c>
      <c r="U152" s="119" t="str">
        <f t="shared" si="30"/>
        <v/>
      </c>
      <c r="V152" s="119" t="str">
        <f t="shared" si="30"/>
        <v/>
      </c>
      <c r="W152" s="119" t="str">
        <f t="shared" ref="W152" si="31">IF(W131=0,"",W131/W110)</f>
        <v/>
      </c>
      <c r="DA152" s="129" t="s">
        <v>1907</v>
      </c>
    </row>
    <row r="153" spans="1:105" ht="12" customHeight="1" x14ac:dyDescent="0.25">
      <c r="A153" s="121" t="s">
        <v>57</v>
      </c>
      <c r="B153" s="124" t="str">
        <f t="shared" ref="B153:Q153" si="32">IF(B132=0,"",B132/B111)</f>
        <v/>
      </c>
      <c r="C153" s="124" t="str">
        <f t="shared" si="32"/>
        <v/>
      </c>
      <c r="D153" s="124" t="str">
        <f t="shared" si="32"/>
        <v/>
      </c>
      <c r="E153" s="124" t="str">
        <f t="shared" si="32"/>
        <v/>
      </c>
      <c r="F153" s="124" t="str">
        <f t="shared" si="32"/>
        <v/>
      </c>
      <c r="G153" s="124" t="str">
        <f t="shared" si="32"/>
        <v/>
      </c>
      <c r="H153" s="124" t="str">
        <f t="shared" si="32"/>
        <v/>
      </c>
      <c r="I153" s="124" t="str">
        <f t="shared" si="32"/>
        <v/>
      </c>
      <c r="J153" s="124" t="str">
        <f t="shared" si="32"/>
        <v/>
      </c>
      <c r="K153" s="124" t="str">
        <f t="shared" si="32"/>
        <v/>
      </c>
      <c r="L153" s="124" t="str">
        <f t="shared" si="32"/>
        <v/>
      </c>
      <c r="M153" s="124" t="str">
        <f t="shared" si="32"/>
        <v/>
      </c>
      <c r="N153" s="124" t="str">
        <f t="shared" si="32"/>
        <v/>
      </c>
      <c r="O153" s="124" t="str">
        <f t="shared" si="32"/>
        <v/>
      </c>
      <c r="P153" s="124" t="str">
        <f t="shared" si="32"/>
        <v/>
      </c>
      <c r="Q153" s="124" t="str">
        <f t="shared" si="32"/>
        <v/>
      </c>
      <c r="R153" s="124" t="str">
        <f t="shared" ref="R153:V153" si="33">IF(R132=0,"",R132/R111)</f>
        <v/>
      </c>
      <c r="S153" s="124" t="str">
        <f t="shared" si="33"/>
        <v/>
      </c>
      <c r="T153" s="124" t="str">
        <f t="shared" si="33"/>
        <v/>
      </c>
      <c r="U153" s="124" t="str">
        <f t="shared" si="33"/>
        <v/>
      </c>
      <c r="V153" s="124" t="str">
        <f t="shared" si="33"/>
        <v/>
      </c>
      <c r="W153" s="124" t="str">
        <f t="shared" ref="W153" si="34">IF(W132=0,"",W132/W111)</f>
        <v/>
      </c>
      <c r="DA153" s="130" t="s">
        <v>1908</v>
      </c>
    </row>
    <row r="154" spans="1:105" ht="12" customHeight="1" x14ac:dyDescent="0.25">
      <c r="A154" s="97" t="s">
        <v>51</v>
      </c>
      <c r="B154" s="111" t="str">
        <f t="shared" ref="B154:Q154" si="35">IF(B133=0,"",B133/B112)</f>
        <v/>
      </c>
      <c r="C154" s="111" t="str">
        <f t="shared" si="35"/>
        <v/>
      </c>
      <c r="D154" s="111" t="str">
        <f t="shared" si="35"/>
        <v/>
      </c>
      <c r="E154" s="111" t="str">
        <f t="shared" si="35"/>
        <v/>
      </c>
      <c r="F154" s="111" t="str">
        <f t="shared" si="35"/>
        <v/>
      </c>
      <c r="G154" s="111" t="str">
        <f t="shared" si="35"/>
        <v/>
      </c>
      <c r="H154" s="111" t="str">
        <f t="shared" si="35"/>
        <v/>
      </c>
      <c r="I154" s="111" t="str">
        <f t="shared" si="35"/>
        <v/>
      </c>
      <c r="J154" s="111" t="str">
        <f t="shared" si="35"/>
        <v/>
      </c>
      <c r="K154" s="111" t="str">
        <f t="shared" si="35"/>
        <v/>
      </c>
      <c r="L154" s="111" t="str">
        <f t="shared" si="35"/>
        <v/>
      </c>
      <c r="M154" s="111" t="str">
        <f t="shared" si="35"/>
        <v/>
      </c>
      <c r="N154" s="111" t="str">
        <f t="shared" si="35"/>
        <v/>
      </c>
      <c r="O154" s="111" t="str">
        <f t="shared" si="35"/>
        <v/>
      </c>
      <c r="P154" s="111" t="str">
        <f t="shared" si="35"/>
        <v/>
      </c>
      <c r="Q154" s="111" t="str">
        <f t="shared" si="35"/>
        <v/>
      </c>
      <c r="R154" s="111" t="str">
        <f t="shared" ref="R154:V154" si="36">IF(R133=0,"",R133/R112)</f>
        <v/>
      </c>
      <c r="S154" s="111" t="str">
        <f t="shared" si="36"/>
        <v/>
      </c>
      <c r="T154" s="111" t="str">
        <f t="shared" si="36"/>
        <v/>
      </c>
      <c r="U154" s="111" t="str">
        <f t="shared" si="36"/>
        <v/>
      </c>
      <c r="V154" s="111" t="str">
        <f t="shared" si="36"/>
        <v/>
      </c>
      <c r="W154" s="111" t="str">
        <f t="shared" ref="W154" si="37">IF(W133=0,"",W133/W112)</f>
        <v/>
      </c>
      <c r="DA154" s="63" t="s">
        <v>1909</v>
      </c>
    </row>
    <row r="155" spans="1:105" ht="12" customHeight="1" x14ac:dyDescent="0.25">
      <c r="A155" s="97" t="s">
        <v>53</v>
      </c>
      <c r="B155" s="111" t="str">
        <f t="shared" ref="B155:Q155" si="38">IF(B134=0,"",B134/B113)</f>
        <v/>
      </c>
      <c r="C155" s="111" t="str">
        <f t="shared" si="38"/>
        <v/>
      </c>
      <c r="D155" s="111" t="str">
        <f t="shared" si="38"/>
        <v/>
      </c>
      <c r="E155" s="111" t="str">
        <f t="shared" si="38"/>
        <v/>
      </c>
      <c r="F155" s="111" t="str">
        <f t="shared" si="38"/>
        <v/>
      </c>
      <c r="G155" s="111" t="str">
        <f t="shared" si="38"/>
        <v/>
      </c>
      <c r="H155" s="111" t="str">
        <f t="shared" si="38"/>
        <v/>
      </c>
      <c r="I155" s="111" t="str">
        <f t="shared" si="38"/>
        <v/>
      </c>
      <c r="J155" s="111" t="str">
        <f t="shared" si="38"/>
        <v/>
      </c>
      <c r="K155" s="111" t="str">
        <f t="shared" si="38"/>
        <v/>
      </c>
      <c r="L155" s="111" t="str">
        <f t="shared" si="38"/>
        <v/>
      </c>
      <c r="M155" s="111" t="str">
        <f t="shared" si="38"/>
        <v/>
      </c>
      <c r="N155" s="111" t="str">
        <f t="shared" si="38"/>
        <v/>
      </c>
      <c r="O155" s="111" t="str">
        <f t="shared" si="38"/>
        <v/>
      </c>
      <c r="P155" s="111" t="str">
        <f t="shared" si="38"/>
        <v/>
      </c>
      <c r="Q155" s="111" t="str">
        <f t="shared" si="38"/>
        <v/>
      </c>
      <c r="R155" s="111" t="str">
        <f t="shared" ref="R155:V155" si="39">IF(R134=0,"",R134/R113)</f>
        <v/>
      </c>
      <c r="S155" s="111" t="str">
        <f t="shared" si="39"/>
        <v/>
      </c>
      <c r="T155" s="111" t="str">
        <f t="shared" si="39"/>
        <v/>
      </c>
      <c r="U155" s="111" t="str">
        <f t="shared" si="39"/>
        <v/>
      </c>
      <c r="V155" s="111" t="str">
        <f t="shared" si="39"/>
        <v/>
      </c>
      <c r="W155" s="111" t="str">
        <f t="shared" ref="W155" si="40">IF(W134=0,"",W134/W113)</f>
        <v/>
      </c>
      <c r="DA155" s="63" t="s">
        <v>1910</v>
      </c>
    </row>
    <row r="156" spans="1:105" ht="12" customHeight="1" x14ac:dyDescent="0.25">
      <c r="A156" s="121" t="s">
        <v>92</v>
      </c>
      <c r="B156" s="124" t="str">
        <f t="shared" ref="B156:Q156" si="41">IF(B135=0,"",B135/B114)</f>
        <v/>
      </c>
      <c r="C156" s="124" t="str">
        <f t="shared" si="41"/>
        <v/>
      </c>
      <c r="D156" s="124" t="str">
        <f t="shared" si="41"/>
        <v/>
      </c>
      <c r="E156" s="124" t="str">
        <f t="shared" si="41"/>
        <v/>
      </c>
      <c r="F156" s="124" t="str">
        <f t="shared" si="41"/>
        <v/>
      </c>
      <c r="G156" s="124" t="str">
        <f t="shared" si="41"/>
        <v/>
      </c>
      <c r="H156" s="124" t="str">
        <f t="shared" si="41"/>
        <v/>
      </c>
      <c r="I156" s="124" t="str">
        <f t="shared" si="41"/>
        <v/>
      </c>
      <c r="J156" s="124" t="str">
        <f t="shared" si="41"/>
        <v/>
      </c>
      <c r="K156" s="124" t="str">
        <f t="shared" si="41"/>
        <v/>
      </c>
      <c r="L156" s="124" t="str">
        <f t="shared" si="41"/>
        <v/>
      </c>
      <c r="M156" s="124" t="str">
        <f t="shared" si="41"/>
        <v/>
      </c>
      <c r="N156" s="124" t="str">
        <f t="shared" si="41"/>
        <v/>
      </c>
      <c r="O156" s="124" t="str">
        <f t="shared" si="41"/>
        <v/>
      </c>
      <c r="P156" s="124" t="str">
        <f t="shared" si="41"/>
        <v/>
      </c>
      <c r="Q156" s="124" t="str">
        <f t="shared" si="41"/>
        <v/>
      </c>
      <c r="R156" s="124" t="str">
        <f t="shared" ref="R156:V156" si="42">IF(R135=0,"",R135/R114)</f>
        <v/>
      </c>
      <c r="S156" s="124" t="str">
        <f t="shared" si="42"/>
        <v/>
      </c>
      <c r="T156" s="124" t="str">
        <f t="shared" si="42"/>
        <v/>
      </c>
      <c r="U156" s="124" t="str">
        <f t="shared" si="42"/>
        <v/>
      </c>
      <c r="V156" s="124" t="str">
        <f t="shared" si="42"/>
        <v/>
      </c>
      <c r="W156" s="124" t="str">
        <f t="shared" ref="W156" si="43">IF(W135=0,"",W135/W114)</f>
        <v/>
      </c>
      <c r="DA156" s="130" t="s">
        <v>1911</v>
      </c>
    </row>
    <row r="157" spans="1:105" ht="12" customHeight="1" x14ac:dyDescent="0.25">
      <c r="A157" s="97" t="s">
        <v>53</v>
      </c>
      <c r="B157" s="111" t="str">
        <f t="shared" ref="B157:Q157" si="44">IF(B136=0,"",B136/B115)</f>
        <v/>
      </c>
      <c r="C157" s="111" t="str">
        <f t="shared" si="44"/>
        <v/>
      </c>
      <c r="D157" s="111" t="str">
        <f t="shared" si="44"/>
        <v/>
      </c>
      <c r="E157" s="111" t="str">
        <f t="shared" si="44"/>
        <v/>
      </c>
      <c r="F157" s="111" t="str">
        <f t="shared" si="44"/>
        <v/>
      </c>
      <c r="G157" s="111" t="str">
        <f t="shared" si="44"/>
        <v/>
      </c>
      <c r="H157" s="111" t="str">
        <f t="shared" si="44"/>
        <v/>
      </c>
      <c r="I157" s="111" t="str">
        <f t="shared" si="44"/>
        <v/>
      </c>
      <c r="J157" s="111" t="str">
        <f t="shared" si="44"/>
        <v/>
      </c>
      <c r="K157" s="111" t="str">
        <f t="shared" si="44"/>
        <v/>
      </c>
      <c r="L157" s="111" t="str">
        <f t="shared" si="44"/>
        <v/>
      </c>
      <c r="M157" s="111" t="str">
        <f t="shared" si="44"/>
        <v/>
      </c>
      <c r="N157" s="111" t="str">
        <f t="shared" si="44"/>
        <v/>
      </c>
      <c r="O157" s="111" t="str">
        <f t="shared" si="44"/>
        <v/>
      </c>
      <c r="P157" s="111" t="str">
        <f t="shared" si="44"/>
        <v/>
      </c>
      <c r="Q157" s="111" t="str">
        <f t="shared" si="44"/>
        <v/>
      </c>
      <c r="R157" s="111" t="str">
        <f t="shared" ref="R157:V157" si="45">IF(R136=0,"",R136/R115)</f>
        <v/>
      </c>
      <c r="S157" s="111" t="str">
        <f t="shared" si="45"/>
        <v/>
      </c>
      <c r="T157" s="111" t="str">
        <f t="shared" si="45"/>
        <v/>
      </c>
      <c r="U157" s="111" t="str">
        <f t="shared" si="45"/>
        <v/>
      </c>
      <c r="V157" s="111" t="str">
        <f t="shared" si="45"/>
        <v/>
      </c>
      <c r="W157" s="111" t="str">
        <f t="shared" ref="W157" si="46">IF(W136=0,"",W136/W115)</f>
        <v/>
      </c>
      <c r="DA157" s="63" t="s">
        <v>1912</v>
      </c>
    </row>
    <row r="158" spans="1:105" ht="12" customHeight="1" x14ac:dyDescent="0.25">
      <c r="A158" s="121" t="s">
        <v>55</v>
      </c>
      <c r="B158" s="124" t="str">
        <f t="shared" ref="B158:Q158" si="47">IF(B137=0,"",B137/B116)</f>
        <v/>
      </c>
      <c r="C158" s="124" t="str">
        <f t="shared" si="47"/>
        <v/>
      </c>
      <c r="D158" s="124" t="str">
        <f t="shared" si="47"/>
        <v/>
      </c>
      <c r="E158" s="124" t="str">
        <f t="shared" si="47"/>
        <v/>
      </c>
      <c r="F158" s="124" t="str">
        <f t="shared" si="47"/>
        <v/>
      </c>
      <c r="G158" s="124" t="str">
        <f t="shared" si="47"/>
        <v/>
      </c>
      <c r="H158" s="124" t="str">
        <f t="shared" si="47"/>
        <v/>
      </c>
      <c r="I158" s="124" t="str">
        <f t="shared" si="47"/>
        <v/>
      </c>
      <c r="J158" s="124" t="str">
        <f t="shared" si="47"/>
        <v/>
      </c>
      <c r="K158" s="124" t="str">
        <f t="shared" si="47"/>
        <v/>
      </c>
      <c r="L158" s="124" t="str">
        <f t="shared" si="47"/>
        <v/>
      </c>
      <c r="M158" s="124" t="str">
        <f t="shared" si="47"/>
        <v/>
      </c>
      <c r="N158" s="124" t="str">
        <f t="shared" si="47"/>
        <v/>
      </c>
      <c r="O158" s="124" t="str">
        <f t="shared" si="47"/>
        <v/>
      </c>
      <c r="P158" s="124" t="str">
        <f t="shared" si="47"/>
        <v/>
      </c>
      <c r="Q158" s="124" t="str">
        <f t="shared" si="47"/>
        <v/>
      </c>
      <c r="R158" s="124" t="str">
        <f t="shared" ref="R158:V158" si="48">IF(R137=0,"",R137/R116)</f>
        <v/>
      </c>
      <c r="S158" s="124" t="str">
        <f t="shared" si="48"/>
        <v/>
      </c>
      <c r="T158" s="124" t="str">
        <f t="shared" si="48"/>
        <v/>
      </c>
      <c r="U158" s="124" t="str">
        <f t="shared" si="48"/>
        <v/>
      </c>
      <c r="V158" s="124" t="str">
        <f t="shared" si="48"/>
        <v/>
      </c>
      <c r="W158" s="124" t="str">
        <f t="shared" ref="W158" si="49">IF(W137=0,"",W137/W116)</f>
        <v/>
      </c>
      <c r="DA158" s="130" t="s">
        <v>1913</v>
      </c>
    </row>
    <row r="159" spans="1:105" ht="12" customHeight="1" x14ac:dyDescent="0.25">
      <c r="A159" s="97" t="s">
        <v>143</v>
      </c>
      <c r="B159" s="111" t="str">
        <f t="shared" ref="B159:Q159" si="50">IF(B138=0,"",B138/B117)</f>
        <v/>
      </c>
      <c r="C159" s="111" t="str">
        <f t="shared" si="50"/>
        <v/>
      </c>
      <c r="D159" s="111" t="str">
        <f t="shared" si="50"/>
        <v/>
      </c>
      <c r="E159" s="111" t="str">
        <f t="shared" si="50"/>
        <v/>
      </c>
      <c r="F159" s="111" t="str">
        <f t="shared" si="50"/>
        <v/>
      </c>
      <c r="G159" s="111" t="str">
        <f t="shared" si="50"/>
        <v/>
      </c>
      <c r="H159" s="111" t="str">
        <f t="shared" si="50"/>
        <v/>
      </c>
      <c r="I159" s="111" t="str">
        <f t="shared" si="50"/>
        <v/>
      </c>
      <c r="J159" s="111" t="str">
        <f t="shared" si="50"/>
        <v/>
      </c>
      <c r="K159" s="111" t="str">
        <f t="shared" si="50"/>
        <v/>
      </c>
      <c r="L159" s="111" t="str">
        <f t="shared" si="50"/>
        <v/>
      </c>
      <c r="M159" s="111" t="str">
        <f t="shared" si="50"/>
        <v/>
      </c>
      <c r="N159" s="111" t="str">
        <f t="shared" si="50"/>
        <v/>
      </c>
      <c r="O159" s="111" t="str">
        <f t="shared" si="50"/>
        <v/>
      </c>
      <c r="P159" s="111" t="str">
        <f t="shared" si="50"/>
        <v/>
      </c>
      <c r="Q159" s="111" t="str">
        <f t="shared" si="50"/>
        <v/>
      </c>
      <c r="R159" s="111" t="str">
        <f t="shared" ref="R159:V159" si="51">IF(R138=0,"",R138/R117)</f>
        <v/>
      </c>
      <c r="S159" s="111" t="str">
        <f t="shared" si="51"/>
        <v/>
      </c>
      <c r="T159" s="111" t="str">
        <f t="shared" si="51"/>
        <v/>
      </c>
      <c r="U159" s="111" t="str">
        <f t="shared" si="51"/>
        <v/>
      </c>
      <c r="V159" s="111" t="str">
        <f t="shared" si="51"/>
        <v/>
      </c>
      <c r="W159" s="111" t="str">
        <f t="shared" ref="W159" si="52">IF(W138=0,"",W138/W117)</f>
        <v/>
      </c>
      <c r="DA159" s="63" t="s">
        <v>1914</v>
      </c>
    </row>
    <row r="160" spans="1:105" ht="12" customHeight="1" x14ac:dyDescent="0.25">
      <c r="A160" s="97" t="s">
        <v>124</v>
      </c>
      <c r="B160" s="111" t="str">
        <f t="shared" ref="B160:Q160" si="53">IF(B139=0,"",B139/B118)</f>
        <v/>
      </c>
      <c r="C160" s="111" t="str">
        <f t="shared" si="53"/>
        <v/>
      </c>
      <c r="D160" s="111" t="str">
        <f t="shared" si="53"/>
        <v/>
      </c>
      <c r="E160" s="111" t="str">
        <f t="shared" si="53"/>
        <v/>
      </c>
      <c r="F160" s="111" t="str">
        <f t="shared" si="53"/>
        <v/>
      </c>
      <c r="G160" s="111" t="str">
        <f t="shared" si="53"/>
        <v/>
      </c>
      <c r="H160" s="111" t="str">
        <f t="shared" si="53"/>
        <v/>
      </c>
      <c r="I160" s="111" t="str">
        <f t="shared" si="53"/>
        <v/>
      </c>
      <c r="J160" s="111" t="str">
        <f t="shared" si="53"/>
        <v/>
      </c>
      <c r="K160" s="111" t="str">
        <f t="shared" si="53"/>
        <v/>
      </c>
      <c r="L160" s="111" t="str">
        <f t="shared" si="53"/>
        <v/>
      </c>
      <c r="M160" s="111" t="str">
        <f t="shared" si="53"/>
        <v/>
      </c>
      <c r="N160" s="111" t="str">
        <f t="shared" si="53"/>
        <v/>
      </c>
      <c r="O160" s="111" t="str">
        <f t="shared" si="53"/>
        <v/>
      </c>
      <c r="P160" s="111" t="str">
        <f t="shared" si="53"/>
        <v/>
      </c>
      <c r="Q160" s="111" t="str">
        <f t="shared" si="53"/>
        <v/>
      </c>
      <c r="R160" s="111" t="str">
        <f t="shared" ref="R160:V160" si="54">IF(R139=0,"",R139/R118)</f>
        <v/>
      </c>
      <c r="S160" s="111" t="str">
        <f t="shared" si="54"/>
        <v/>
      </c>
      <c r="T160" s="111" t="str">
        <f t="shared" si="54"/>
        <v/>
      </c>
      <c r="U160" s="111" t="str">
        <f t="shared" si="54"/>
        <v/>
      </c>
      <c r="V160" s="111" t="str">
        <f t="shared" si="54"/>
        <v/>
      </c>
      <c r="W160" s="111" t="str">
        <f t="shared" ref="W160" si="55">IF(W139=0,"",W139/W118)</f>
        <v/>
      </c>
      <c r="DA160" s="63" t="s">
        <v>1915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 t="str">
        <f t="shared" si="56"/>
        <v/>
      </c>
      <c r="D161" s="111" t="str">
        <f t="shared" si="56"/>
        <v/>
      </c>
      <c r="E161" s="111" t="str">
        <f t="shared" si="56"/>
        <v/>
      </c>
      <c r="F161" s="111" t="str">
        <f t="shared" si="56"/>
        <v/>
      </c>
      <c r="G161" s="111" t="str">
        <f t="shared" si="56"/>
        <v/>
      </c>
      <c r="H161" s="111" t="str">
        <f t="shared" si="56"/>
        <v/>
      </c>
      <c r="I161" s="111" t="str">
        <f t="shared" si="56"/>
        <v/>
      </c>
      <c r="J161" s="111" t="str">
        <f t="shared" si="56"/>
        <v/>
      </c>
      <c r="K161" s="111" t="str">
        <f t="shared" si="56"/>
        <v/>
      </c>
      <c r="L161" s="111" t="str">
        <f t="shared" si="56"/>
        <v/>
      </c>
      <c r="M161" s="111" t="str">
        <f t="shared" si="56"/>
        <v/>
      </c>
      <c r="N161" s="111" t="str">
        <f t="shared" si="56"/>
        <v/>
      </c>
      <c r="O161" s="111" t="str">
        <f t="shared" si="56"/>
        <v/>
      </c>
      <c r="P161" s="111" t="str">
        <f t="shared" si="56"/>
        <v/>
      </c>
      <c r="Q161" s="111" t="str">
        <f t="shared" si="56"/>
        <v/>
      </c>
      <c r="R161" s="111" t="str">
        <f t="shared" ref="R161:V161" si="57">IF(R140=0,"",R140/R119)</f>
        <v/>
      </c>
      <c r="S161" s="111" t="str">
        <f t="shared" si="57"/>
        <v/>
      </c>
      <c r="T161" s="111" t="str">
        <f t="shared" si="57"/>
        <v/>
      </c>
      <c r="U161" s="111" t="str">
        <f t="shared" si="57"/>
        <v/>
      </c>
      <c r="V161" s="111" t="str">
        <f t="shared" si="57"/>
        <v/>
      </c>
      <c r="W161" s="111" t="str">
        <f t="shared" ref="W161" si="58">IF(W140=0,"",W140/W119)</f>
        <v/>
      </c>
      <c r="DA161" s="63" t="s">
        <v>1916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 t="str">
        <f t="shared" si="59"/>
        <v/>
      </c>
      <c r="D162" s="112" t="str">
        <f t="shared" si="59"/>
        <v/>
      </c>
      <c r="E162" s="112" t="str">
        <f t="shared" si="59"/>
        <v/>
      </c>
      <c r="F162" s="112" t="str">
        <f t="shared" si="59"/>
        <v/>
      </c>
      <c r="G162" s="112" t="str">
        <f t="shared" si="59"/>
        <v/>
      </c>
      <c r="H162" s="112" t="str">
        <f t="shared" si="59"/>
        <v/>
      </c>
      <c r="I162" s="112" t="str">
        <f t="shared" si="59"/>
        <v/>
      </c>
      <c r="J162" s="112" t="str">
        <f t="shared" si="59"/>
        <v/>
      </c>
      <c r="K162" s="112" t="str">
        <f t="shared" si="59"/>
        <v/>
      </c>
      <c r="L162" s="112" t="str">
        <f t="shared" si="59"/>
        <v/>
      </c>
      <c r="M162" s="112" t="str">
        <f t="shared" si="59"/>
        <v/>
      </c>
      <c r="N162" s="112" t="str">
        <f t="shared" si="59"/>
        <v/>
      </c>
      <c r="O162" s="112" t="str">
        <f t="shared" si="59"/>
        <v/>
      </c>
      <c r="P162" s="112" t="str">
        <f t="shared" si="59"/>
        <v/>
      </c>
      <c r="Q162" s="112" t="str">
        <f t="shared" si="59"/>
        <v/>
      </c>
      <c r="R162" s="112" t="str">
        <f t="shared" ref="R162:V162" si="60">IF(R141=0,"",R141/R120)</f>
        <v/>
      </c>
      <c r="S162" s="112" t="str">
        <f t="shared" si="60"/>
        <v/>
      </c>
      <c r="T162" s="112" t="str">
        <f t="shared" si="60"/>
        <v/>
      </c>
      <c r="U162" s="112" t="str">
        <f t="shared" si="60"/>
        <v/>
      </c>
      <c r="V162" s="112" t="str">
        <f t="shared" si="60"/>
        <v/>
      </c>
      <c r="W162" s="112" t="str">
        <f t="shared" ref="W162" si="61">IF(W141=0,"",W141/W120)</f>
        <v/>
      </c>
      <c r="DA162" s="131" t="s">
        <v>1917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 t="str">
        <f t="shared" si="62"/>
        <v/>
      </c>
      <c r="D163" s="113" t="str">
        <f t="shared" si="62"/>
        <v/>
      </c>
      <c r="E163" s="113" t="str">
        <f t="shared" si="62"/>
        <v/>
      </c>
      <c r="F163" s="113" t="str">
        <f t="shared" si="62"/>
        <v/>
      </c>
      <c r="G163" s="113" t="str">
        <f t="shared" si="62"/>
        <v/>
      </c>
      <c r="H163" s="113" t="str">
        <f t="shared" si="62"/>
        <v/>
      </c>
      <c r="I163" s="113" t="str">
        <f t="shared" si="62"/>
        <v/>
      </c>
      <c r="J163" s="113" t="str">
        <f t="shared" si="62"/>
        <v/>
      </c>
      <c r="K163" s="113" t="str">
        <f t="shared" si="62"/>
        <v/>
      </c>
      <c r="L163" s="113" t="str">
        <f t="shared" si="62"/>
        <v/>
      </c>
      <c r="M163" s="113" t="str">
        <f t="shared" si="62"/>
        <v/>
      </c>
      <c r="N163" s="113" t="str">
        <f t="shared" si="62"/>
        <v/>
      </c>
      <c r="O163" s="113" t="str">
        <f t="shared" si="62"/>
        <v/>
      </c>
      <c r="P163" s="113" t="str">
        <f t="shared" si="62"/>
        <v/>
      </c>
      <c r="Q163" s="113" t="str">
        <f t="shared" si="62"/>
        <v/>
      </c>
      <c r="R163" s="113" t="str">
        <f t="shared" ref="R163:V163" si="63">IF(R142=0,"",R142/R121)</f>
        <v/>
      </c>
      <c r="S163" s="113" t="str">
        <f t="shared" si="63"/>
        <v/>
      </c>
      <c r="T163" s="113" t="str">
        <f t="shared" si="63"/>
        <v/>
      </c>
      <c r="U163" s="113" t="str">
        <f t="shared" si="63"/>
        <v/>
      </c>
      <c r="V163" s="113" t="str">
        <f t="shared" si="63"/>
        <v/>
      </c>
      <c r="W163" s="113" t="str">
        <f t="shared" ref="W163" si="64">IF(W142=0,"",W142/W121)</f>
        <v/>
      </c>
      <c r="DA163" s="132" t="s">
        <v>1918</v>
      </c>
    </row>
    <row r="164" spans="1:105" ht="12" customHeight="1" x14ac:dyDescent="0.25">
      <c r="A164" s="106" t="s">
        <v>122</v>
      </c>
      <c r="B164" s="112" t="str">
        <f t="shared" ref="B164:Q164" si="65">IF(B143=0,"",B143/B122)</f>
        <v/>
      </c>
      <c r="C164" s="112" t="str">
        <f t="shared" si="65"/>
        <v/>
      </c>
      <c r="D164" s="112" t="str">
        <f t="shared" si="65"/>
        <v/>
      </c>
      <c r="E164" s="112" t="str">
        <f t="shared" si="65"/>
        <v/>
      </c>
      <c r="F164" s="112" t="str">
        <f t="shared" si="65"/>
        <v/>
      </c>
      <c r="G164" s="112" t="str">
        <f t="shared" si="65"/>
        <v/>
      </c>
      <c r="H164" s="112" t="str">
        <f t="shared" si="65"/>
        <v/>
      </c>
      <c r="I164" s="112" t="str">
        <f t="shared" si="65"/>
        <v/>
      </c>
      <c r="J164" s="112" t="str">
        <f t="shared" si="65"/>
        <v/>
      </c>
      <c r="K164" s="112" t="str">
        <f t="shared" si="65"/>
        <v/>
      </c>
      <c r="L164" s="112" t="str">
        <f t="shared" si="65"/>
        <v/>
      </c>
      <c r="M164" s="112" t="str">
        <f t="shared" si="65"/>
        <v/>
      </c>
      <c r="N164" s="112" t="str">
        <f t="shared" si="65"/>
        <v/>
      </c>
      <c r="O164" s="112" t="str">
        <f t="shared" si="65"/>
        <v/>
      </c>
      <c r="P164" s="112" t="str">
        <f t="shared" si="65"/>
        <v/>
      </c>
      <c r="Q164" s="112" t="str">
        <f t="shared" si="65"/>
        <v/>
      </c>
      <c r="R164" s="112" t="str">
        <f t="shared" ref="R164:V164" si="66">IF(R143=0,"",R143/R122)</f>
        <v/>
      </c>
      <c r="S164" s="112" t="str">
        <f t="shared" si="66"/>
        <v/>
      </c>
      <c r="T164" s="112" t="str">
        <f t="shared" si="66"/>
        <v/>
      </c>
      <c r="U164" s="112" t="str">
        <f t="shared" si="66"/>
        <v/>
      </c>
      <c r="V164" s="112" t="str">
        <f t="shared" si="66"/>
        <v/>
      </c>
      <c r="W164" s="112" t="str">
        <f t="shared" ref="W164" si="67">IF(W143=0,"",W143/W122)</f>
        <v/>
      </c>
      <c r="DA164" s="131" t="s">
        <v>1919</v>
      </c>
    </row>
    <row r="165" spans="1:105" ht="12" customHeight="1" x14ac:dyDescent="0.25">
      <c r="A165" s="107" t="s">
        <v>121</v>
      </c>
      <c r="B165" s="113" t="str">
        <f t="shared" ref="B165:Q165" si="68">IF(B144=0,"",B144/B123)</f>
        <v/>
      </c>
      <c r="C165" s="113" t="str">
        <f t="shared" si="68"/>
        <v/>
      </c>
      <c r="D165" s="113" t="str">
        <f t="shared" si="68"/>
        <v/>
      </c>
      <c r="E165" s="113" t="str">
        <f t="shared" si="68"/>
        <v/>
      </c>
      <c r="F165" s="113" t="str">
        <f t="shared" si="68"/>
        <v/>
      </c>
      <c r="G165" s="113" t="str">
        <f t="shared" si="68"/>
        <v/>
      </c>
      <c r="H165" s="113" t="str">
        <f t="shared" si="68"/>
        <v/>
      </c>
      <c r="I165" s="113" t="str">
        <f t="shared" si="68"/>
        <v/>
      </c>
      <c r="J165" s="113" t="str">
        <f t="shared" si="68"/>
        <v/>
      </c>
      <c r="K165" s="113" t="str">
        <f t="shared" si="68"/>
        <v/>
      </c>
      <c r="L165" s="113" t="str">
        <f t="shared" si="68"/>
        <v/>
      </c>
      <c r="M165" s="113" t="str">
        <f t="shared" si="68"/>
        <v/>
      </c>
      <c r="N165" s="113" t="str">
        <f t="shared" si="68"/>
        <v/>
      </c>
      <c r="O165" s="113" t="str">
        <f t="shared" si="68"/>
        <v/>
      </c>
      <c r="P165" s="113" t="str">
        <f t="shared" si="68"/>
        <v/>
      </c>
      <c r="Q165" s="113" t="str">
        <f t="shared" si="68"/>
        <v/>
      </c>
      <c r="R165" s="113" t="str">
        <f t="shared" ref="R165:V165" si="69">IF(R144=0,"",R144/R123)</f>
        <v/>
      </c>
      <c r="S165" s="113" t="str">
        <f t="shared" si="69"/>
        <v/>
      </c>
      <c r="T165" s="113" t="str">
        <f t="shared" si="69"/>
        <v/>
      </c>
      <c r="U165" s="113" t="str">
        <f t="shared" si="69"/>
        <v/>
      </c>
      <c r="V165" s="113" t="str">
        <f t="shared" si="69"/>
        <v/>
      </c>
      <c r="W165" s="113" t="str">
        <f t="shared" ref="W165" si="70">IF(W144=0,"",W144/W123)</f>
        <v/>
      </c>
      <c r="DA165" s="132" t="s">
        <v>1920</v>
      </c>
    </row>
    <row r="166" spans="1:105" ht="12" customHeight="1" x14ac:dyDescent="0.25">
      <c r="A166" s="108" t="s">
        <v>53</v>
      </c>
      <c r="B166" s="111" t="str">
        <f t="shared" ref="B166:Q166" si="71">IF(B145=0,"",B145/B124)</f>
        <v/>
      </c>
      <c r="C166" s="111" t="str">
        <f t="shared" si="71"/>
        <v/>
      </c>
      <c r="D166" s="111" t="str">
        <f t="shared" si="71"/>
        <v/>
      </c>
      <c r="E166" s="111" t="str">
        <f t="shared" si="71"/>
        <v/>
      </c>
      <c r="F166" s="111" t="str">
        <f t="shared" si="71"/>
        <v/>
      </c>
      <c r="G166" s="111" t="str">
        <f t="shared" si="71"/>
        <v/>
      </c>
      <c r="H166" s="111" t="str">
        <f t="shared" si="71"/>
        <v/>
      </c>
      <c r="I166" s="111" t="str">
        <f t="shared" si="71"/>
        <v/>
      </c>
      <c r="J166" s="111" t="str">
        <f t="shared" si="71"/>
        <v/>
      </c>
      <c r="K166" s="111" t="str">
        <f t="shared" si="71"/>
        <v/>
      </c>
      <c r="L166" s="111" t="str">
        <f t="shared" si="71"/>
        <v/>
      </c>
      <c r="M166" s="111" t="str">
        <f t="shared" si="71"/>
        <v/>
      </c>
      <c r="N166" s="111" t="str">
        <f t="shared" si="71"/>
        <v/>
      </c>
      <c r="O166" s="111" t="str">
        <f t="shared" si="71"/>
        <v/>
      </c>
      <c r="P166" s="111" t="str">
        <f t="shared" si="71"/>
        <v/>
      </c>
      <c r="Q166" s="111" t="str">
        <f t="shared" si="71"/>
        <v/>
      </c>
      <c r="R166" s="111" t="str">
        <f t="shared" ref="R166:V166" si="72">IF(R145=0,"",R145/R124)</f>
        <v/>
      </c>
      <c r="S166" s="111" t="str">
        <f t="shared" si="72"/>
        <v/>
      </c>
      <c r="T166" s="111" t="str">
        <f t="shared" si="72"/>
        <v/>
      </c>
      <c r="U166" s="111" t="str">
        <f t="shared" si="72"/>
        <v/>
      </c>
      <c r="V166" s="111" t="str">
        <f t="shared" si="72"/>
        <v/>
      </c>
      <c r="W166" s="111" t="str">
        <f t="shared" ref="W166" si="73">IF(W145=0,"",W145/W124)</f>
        <v/>
      </c>
      <c r="DA166" s="63" t="s">
        <v>1921</v>
      </c>
    </row>
    <row r="167" spans="1:105" ht="12" customHeight="1" x14ac:dyDescent="0.25">
      <c r="A167" s="108" t="s">
        <v>52</v>
      </c>
      <c r="B167" s="111" t="str">
        <f t="shared" ref="B167:Q167" si="74">IF(B146=0,"",B146/B125)</f>
        <v/>
      </c>
      <c r="C167" s="111" t="str">
        <f t="shared" si="74"/>
        <v/>
      </c>
      <c r="D167" s="111" t="str">
        <f t="shared" si="74"/>
        <v/>
      </c>
      <c r="E167" s="111" t="str">
        <f t="shared" si="74"/>
        <v/>
      </c>
      <c r="F167" s="111" t="str">
        <f t="shared" si="74"/>
        <v/>
      </c>
      <c r="G167" s="111" t="str">
        <f t="shared" si="74"/>
        <v/>
      </c>
      <c r="H167" s="111" t="str">
        <f t="shared" si="74"/>
        <v/>
      </c>
      <c r="I167" s="111" t="str">
        <f t="shared" si="74"/>
        <v/>
      </c>
      <c r="J167" s="111" t="str">
        <f t="shared" si="74"/>
        <v/>
      </c>
      <c r="K167" s="111" t="str">
        <f t="shared" si="74"/>
        <v/>
      </c>
      <c r="L167" s="111" t="str">
        <f t="shared" si="74"/>
        <v/>
      </c>
      <c r="M167" s="111" t="str">
        <f t="shared" si="74"/>
        <v/>
      </c>
      <c r="N167" s="111" t="str">
        <f t="shared" si="74"/>
        <v/>
      </c>
      <c r="O167" s="111" t="str">
        <f t="shared" si="74"/>
        <v/>
      </c>
      <c r="P167" s="111" t="str">
        <f t="shared" si="74"/>
        <v/>
      </c>
      <c r="Q167" s="111" t="str">
        <f t="shared" si="74"/>
        <v/>
      </c>
      <c r="R167" s="111" t="str">
        <f t="shared" ref="R167:V167" si="75">IF(R146=0,"",R146/R125)</f>
        <v/>
      </c>
      <c r="S167" s="111" t="str">
        <f t="shared" si="75"/>
        <v/>
      </c>
      <c r="T167" s="111" t="str">
        <f t="shared" si="75"/>
        <v/>
      </c>
      <c r="U167" s="111" t="str">
        <f t="shared" si="75"/>
        <v/>
      </c>
      <c r="V167" s="111" t="str">
        <f t="shared" si="75"/>
        <v/>
      </c>
      <c r="W167" s="111" t="str">
        <f t="shared" ref="W167" si="76">IF(W146=0,"",W146/W125)</f>
        <v/>
      </c>
      <c r="DA167" s="63" t="s">
        <v>1922</v>
      </c>
    </row>
    <row r="168" spans="1:105" ht="12" customHeight="1" x14ac:dyDescent="0.25">
      <c r="A168" s="121" t="s">
        <v>54</v>
      </c>
      <c r="B168" s="124" t="str">
        <f t="shared" ref="B168:Q168" si="77">IF(B147=0,"",B147/B126)</f>
        <v/>
      </c>
      <c r="C168" s="124" t="str">
        <f t="shared" si="77"/>
        <v/>
      </c>
      <c r="D168" s="124" t="str">
        <f t="shared" si="77"/>
        <v/>
      </c>
      <c r="E168" s="124" t="str">
        <f t="shared" si="77"/>
        <v/>
      </c>
      <c r="F168" s="124" t="str">
        <f t="shared" si="77"/>
        <v/>
      </c>
      <c r="G168" s="124" t="str">
        <f t="shared" si="77"/>
        <v/>
      </c>
      <c r="H168" s="124" t="str">
        <f t="shared" si="77"/>
        <v/>
      </c>
      <c r="I168" s="124" t="str">
        <f t="shared" si="77"/>
        <v/>
      </c>
      <c r="J168" s="124" t="str">
        <f t="shared" si="77"/>
        <v/>
      </c>
      <c r="K168" s="124" t="str">
        <f t="shared" si="77"/>
        <v/>
      </c>
      <c r="L168" s="124" t="str">
        <f t="shared" si="77"/>
        <v/>
      </c>
      <c r="M168" s="124" t="str">
        <f t="shared" si="77"/>
        <v/>
      </c>
      <c r="N168" s="124" t="str">
        <f t="shared" si="77"/>
        <v/>
      </c>
      <c r="O168" s="124" t="str">
        <f t="shared" si="77"/>
        <v/>
      </c>
      <c r="P168" s="124" t="str">
        <f t="shared" si="77"/>
        <v/>
      </c>
      <c r="Q168" s="124" t="str">
        <f t="shared" si="77"/>
        <v/>
      </c>
      <c r="R168" s="124" t="str">
        <f t="shared" ref="R168:V168" si="78">IF(R147=0,"",R147/R126)</f>
        <v/>
      </c>
      <c r="S168" s="124" t="str">
        <f t="shared" si="78"/>
        <v/>
      </c>
      <c r="T168" s="124" t="str">
        <f t="shared" si="78"/>
        <v/>
      </c>
      <c r="U168" s="124" t="str">
        <f t="shared" si="78"/>
        <v/>
      </c>
      <c r="V168" s="124" t="str">
        <f t="shared" si="78"/>
        <v/>
      </c>
      <c r="W168" s="124" t="str">
        <f t="shared" ref="W168" si="79">IF(W147=0,"",W147/W126)</f>
        <v/>
      </c>
      <c r="DA168" s="130" t="s">
        <v>1923</v>
      </c>
    </row>
    <row r="169" spans="1:105" ht="12" customHeight="1" x14ac:dyDescent="0.25">
      <c r="A169" s="97" t="s">
        <v>51</v>
      </c>
      <c r="B169" s="111" t="str">
        <f t="shared" ref="B169:Q169" si="80">IF(B148=0,"",B148/B127)</f>
        <v/>
      </c>
      <c r="C169" s="111" t="str">
        <f t="shared" si="80"/>
        <v/>
      </c>
      <c r="D169" s="111" t="str">
        <f t="shared" si="80"/>
        <v/>
      </c>
      <c r="E169" s="111" t="str">
        <f t="shared" si="80"/>
        <v/>
      </c>
      <c r="F169" s="111" t="str">
        <f t="shared" si="80"/>
        <v/>
      </c>
      <c r="G169" s="111" t="str">
        <f t="shared" si="80"/>
        <v/>
      </c>
      <c r="H169" s="111" t="str">
        <f t="shared" si="80"/>
        <v/>
      </c>
      <c r="I169" s="111" t="str">
        <f t="shared" si="80"/>
        <v/>
      </c>
      <c r="J169" s="111" t="str">
        <f t="shared" si="80"/>
        <v/>
      </c>
      <c r="K169" s="111" t="str">
        <f t="shared" si="80"/>
        <v/>
      </c>
      <c r="L169" s="111" t="str">
        <f t="shared" si="80"/>
        <v/>
      </c>
      <c r="M169" s="111" t="str">
        <f t="shared" si="80"/>
        <v/>
      </c>
      <c r="N169" s="111" t="str">
        <f t="shared" si="80"/>
        <v/>
      </c>
      <c r="O169" s="111" t="str">
        <f t="shared" si="80"/>
        <v/>
      </c>
      <c r="P169" s="111" t="str">
        <f t="shared" si="80"/>
        <v/>
      </c>
      <c r="Q169" s="111" t="str">
        <f t="shared" si="80"/>
        <v/>
      </c>
      <c r="R169" s="111" t="str">
        <f t="shared" ref="R169:V169" si="81">IF(R148=0,"",R148/R127)</f>
        <v/>
      </c>
      <c r="S169" s="111" t="str">
        <f t="shared" si="81"/>
        <v/>
      </c>
      <c r="T169" s="111" t="str">
        <f t="shared" si="81"/>
        <v/>
      </c>
      <c r="U169" s="111" t="str">
        <f t="shared" si="81"/>
        <v/>
      </c>
      <c r="V169" s="111" t="str">
        <f t="shared" si="81"/>
        <v/>
      </c>
      <c r="W169" s="111" t="str">
        <f t="shared" ref="W169" si="82">IF(W148=0,"",W148/W127)</f>
        <v/>
      </c>
      <c r="DA169" s="63" t="s">
        <v>1924</v>
      </c>
    </row>
    <row r="170" spans="1:105" ht="12" customHeight="1" x14ac:dyDescent="0.25">
      <c r="A170" s="97" t="s">
        <v>50</v>
      </c>
      <c r="B170" s="111" t="str">
        <f t="shared" ref="B170:Q170" si="83">IF(B149=0,"",B149/B128)</f>
        <v/>
      </c>
      <c r="C170" s="111" t="str">
        <f t="shared" si="83"/>
        <v/>
      </c>
      <c r="D170" s="111" t="str">
        <f t="shared" si="83"/>
        <v/>
      </c>
      <c r="E170" s="111" t="str">
        <f t="shared" si="83"/>
        <v/>
      </c>
      <c r="F170" s="111" t="str">
        <f t="shared" si="83"/>
        <v/>
      </c>
      <c r="G170" s="111" t="str">
        <f t="shared" si="83"/>
        <v/>
      </c>
      <c r="H170" s="111" t="str">
        <f t="shared" si="83"/>
        <v/>
      </c>
      <c r="I170" s="111" t="str">
        <f t="shared" si="83"/>
        <v/>
      </c>
      <c r="J170" s="111" t="str">
        <f t="shared" si="83"/>
        <v/>
      </c>
      <c r="K170" s="111" t="str">
        <f t="shared" si="83"/>
        <v/>
      </c>
      <c r="L170" s="111" t="str">
        <f t="shared" si="83"/>
        <v/>
      </c>
      <c r="M170" s="111" t="str">
        <f t="shared" si="83"/>
        <v/>
      </c>
      <c r="N170" s="111" t="str">
        <f t="shared" si="83"/>
        <v/>
      </c>
      <c r="O170" s="111" t="str">
        <f t="shared" si="83"/>
        <v/>
      </c>
      <c r="P170" s="111" t="str">
        <f t="shared" si="83"/>
        <v/>
      </c>
      <c r="Q170" s="111" t="str">
        <f t="shared" si="83"/>
        <v/>
      </c>
      <c r="R170" s="111" t="str">
        <f t="shared" ref="R170:V170" si="84">IF(R149=0,"",R149/R128)</f>
        <v/>
      </c>
      <c r="S170" s="111" t="str">
        <f t="shared" si="84"/>
        <v/>
      </c>
      <c r="T170" s="111" t="str">
        <f t="shared" si="84"/>
        <v/>
      </c>
      <c r="U170" s="111" t="str">
        <f t="shared" si="84"/>
        <v/>
      </c>
      <c r="V170" s="111" t="str">
        <f t="shared" si="84"/>
        <v/>
      </c>
      <c r="W170" s="111" t="str">
        <f t="shared" ref="W170" si="85">IF(W149=0,"",W149/W128)</f>
        <v/>
      </c>
      <c r="DA170" s="63" t="s">
        <v>1925</v>
      </c>
    </row>
    <row r="171" spans="1:105" ht="12" customHeight="1" x14ac:dyDescent="0.25">
      <c r="A171" s="109" t="s">
        <v>120</v>
      </c>
      <c r="B171" s="45" t="str">
        <f t="shared" ref="B171:Q171" si="86">IF(B150=0,"",B150/B129)</f>
        <v/>
      </c>
      <c r="C171" s="45" t="str">
        <f t="shared" si="86"/>
        <v/>
      </c>
      <c r="D171" s="45" t="str">
        <f t="shared" si="86"/>
        <v/>
      </c>
      <c r="E171" s="45" t="str">
        <f t="shared" si="86"/>
        <v/>
      </c>
      <c r="F171" s="45" t="str">
        <f t="shared" si="86"/>
        <v/>
      </c>
      <c r="G171" s="45" t="str">
        <f t="shared" si="86"/>
        <v/>
      </c>
      <c r="H171" s="45" t="str">
        <f t="shared" si="86"/>
        <v/>
      </c>
      <c r="I171" s="45" t="str">
        <f t="shared" si="86"/>
        <v/>
      </c>
      <c r="J171" s="45" t="str">
        <f t="shared" si="86"/>
        <v/>
      </c>
      <c r="K171" s="45" t="str">
        <f t="shared" si="86"/>
        <v/>
      </c>
      <c r="L171" s="45" t="str">
        <f t="shared" si="86"/>
        <v/>
      </c>
      <c r="M171" s="45" t="str">
        <f t="shared" si="86"/>
        <v/>
      </c>
      <c r="N171" s="45" t="str">
        <f t="shared" si="86"/>
        <v/>
      </c>
      <c r="O171" s="45" t="str">
        <f t="shared" si="86"/>
        <v/>
      </c>
      <c r="P171" s="45" t="str">
        <f t="shared" si="86"/>
        <v/>
      </c>
      <c r="Q171" s="45" t="str">
        <f t="shared" si="86"/>
        <v/>
      </c>
      <c r="R171" s="45" t="str">
        <f t="shared" ref="R171:V171" si="87">IF(R150=0,"",R150/R129)</f>
        <v/>
      </c>
      <c r="S171" s="45" t="str">
        <f t="shared" si="87"/>
        <v/>
      </c>
      <c r="T171" s="45" t="str">
        <f t="shared" si="87"/>
        <v/>
      </c>
      <c r="U171" s="45" t="str">
        <f t="shared" si="87"/>
        <v/>
      </c>
      <c r="V171" s="45" t="str">
        <f t="shared" si="87"/>
        <v/>
      </c>
      <c r="W171" s="45" t="str">
        <f t="shared" ref="W171" si="88">IF(W150=0,"",W150/W129)</f>
        <v/>
      </c>
      <c r="DA171" s="60" t="s">
        <v>1926</v>
      </c>
    </row>
    <row r="173" spans="1:105" ht="12" customHeight="1" x14ac:dyDescent="0.25">
      <c r="A173" s="116" t="s">
        <v>101</v>
      </c>
      <c r="B173" s="117">
        <f t="shared" ref="B173:Q173" si="89">B174+B177+B179+B189</f>
        <v>0</v>
      </c>
      <c r="C173" s="117">
        <f t="shared" si="89"/>
        <v>0</v>
      </c>
      <c r="D173" s="117">
        <f t="shared" si="89"/>
        <v>0</v>
      </c>
      <c r="E173" s="117">
        <f t="shared" si="89"/>
        <v>0</v>
      </c>
      <c r="F173" s="117">
        <f t="shared" si="89"/>
        <v>0</v>
      </c>
      <c r="G173" s="117">
        <f t="shared" si="89"/>
        <v>0</v>
      </c>
      <c r="H173" s="117">
        <f t="shared" si="89"/>
        <v>0</v>
      </c>
      <c r="I173" s="117">
        <f t="shared" si="89"/>
        <v>0</v>
      </c>
      <c r="J173" s="117">
        <f t="shared" si="89"/>
        <v>0</v>
      </c>
      <c r="K173" s="117">
        <f t="shared" si="89"/>
        <v>0</v>
      </c>
      <c r="L173" s="117">
        <f t="shared" si="89"/>
        <v>0</v>
      </c>
      <c r="M173" s="117">
        <f t="shared" si="89"/>
        <v>0</v>
      </c>
      <c r="N173" s="117">
        <f t="shared" si="89"/>
        <v>0</v>
      </c>
      <c r="O173" s="117">
        <f t="shared" si="89"/>
        <v>0</v>
      </c>
      <c r="P173" s="117">
        <f t="shared" si="89"/>
        <v>0</v>
      </c>
      <c r="Q173" s="117">
        <f t="shared" si="89"/>
        <v>0</v>
      </c>
      <c r="R173" s="117">
        <f t="shared" ref="R173:V173" si="90">R174+R177+R179+R189</f>
        <v>0</v>
      </c>
      <c r="S173" s="117">
        <f t="shared" si="90"/>
        <v>0</v>
      </c>
      <c r="T173" s="117">
        <f t="shared" si="90"/>
        <v>0</v>
      </c>
      <c r="U173" s="117">
        <f t="shared" si="90"/>
        <v>0</v>
      </c>
      <c r="V173" s="117">
        <f t="shared" si="90"/>
        <v>0</v>
      </c>
      <c r="W173" s="117">
        <f t="shared" ref="W173" si="91">W174+W177+W179+W189</f>
        <v>0</v>
      </c>
      <c r="DA173" s="129" t="s">
        <v>2075</v>
      </c>
    </row>
    <row r="174" spans="1:105" ht="12" customHeight="1" x14ac:dyDescent="0.25">
      <c r="A174" s="121" t="s">
        <v>57</v>
      </c>
      <c r="B174" s="122">
        <f t="shared" ref="B174:Q174" si="92">SUM(B175:B176)</f>
        <v>0</v>
      </c>
      <c r="C174" s="122">
        <f t="shared" si="92"/>
        <v>0</v>
      </c>
      <c r="D174" s="122">
        <f t="shared" si="92"/>
        <v>0</v>
      </c>
      <c r="E174" s="122">
        <f t="shared" si="92"/>
        <v>0</v>
      </c>
      <c r="F174" s="122">
        <f t="shared" si="92"/>
        <v>0</v>
      </c>
      <c r="G174" s="122">
        <f t="shared" si="92"/>
        <v>0</v>
      </c>
      <c r="H174" s="122">
        <f t="shared" si="92"/>
        <v>0</v>
      </c>
      <c r="I174" s="122">
        <f t="shared" si="92"/>
        <v>0</v>
      </c>
      <c r="J174" s="122">
        <f t="shared" si="92"/>
        <v>0</v>
      </c>
      <c r="K174" s="122">
        <f t="shared" si="92"/>
        <v>0</v>
      </c>
      <c r="L174" s="122">
        <f t="shared" si="92"/>
        <v>0</v>
      </c>
      <c r="M174" s="122">
        <f t="shared" si="92"/>
        <v>0</v>
      </c>
      <c r="N174" s="122">
        <f t="shared" si="92"/>
        <v>0</v>
      </c>
      <c r="O174" s="122">
        <f t="shared" si="92"/>
        <v>0</v>
      </c>
      <c r="P174" s="122">
        <f t="shared" si="92"/>
        <v>0</v>
      </c>
      <c r="Q174" s="122">
        <f t="shared" si="92"/>
        <v>0</v>
      </c>
      <c r="R174" s="122">
        <f t="shared" ref="R174:V174" si="93">SUM(R175:R176)</f>
        <v>0</v>
      </c>
      <c r="S174" s="122">
        <f t="shared" si="93"/>
        <v>0</v>
      </c>
      <c r="T174" s="122">
        <f t="shared" si="93"/>
        <v>0</v>
      </c>
      <c r="U174" s="122">
        <f t="shared" si="93"/>
        <v>0</v>
      </c>
      <c r="V174" s="122">
        <f t="shared" si="93"/>
        <v>0</v>
      </c>
      <c r="W174" s="122">
        <f t="shared" ref="W174" si="94">SUM(W175:W176)</f>
        <v>0</v>
      </c>
      <c r="DA174" s="130" t="s">
        <v>2076</v>
      </c>
    </row>
    <row r="175" spans="1:105" ht="12" customHeight="1" x14ac:dyDescent="0.25">
      <c r="A175" s="97" t="s">
        <v>51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DA175" s="63" t="s">
        <v>2077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2078</v>
      </c>
    </row>
    <row r="177" spans="1:105" ht="12" customHeight="1" x14ac:dyDescent="0.25">
      <c r="A177" s="121" t="s">
        <v>92</v>
      </c>
      <c r="B177" s="122">
        <f t="shared" ref="B177:W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DA177" s="130" t="s">
        <v>2079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DA178" s="63" t="s">
        <v>2080</v>
      </c>
    </row>
    <row r="179" spans="1:105" ht="12" customHeight="1" x14ac:dyDescent="0.25">
      <c r="A179" s="121" t="s">
        <v>55</v>
      </c>
      <c r="B179" s="122">
        <v>0</v>
      </c>
      <c r="C179" s="122">
        <v>0</v>
      </c>
      <c r="D179" s="122">
        <v>0</v>
      </c>
      <c r="E179" s="122">
        <v>0</v>
      </c>
      <c r="F179" s="122">
        <v>0</v>
      </c>
      <c r="G179" s="122">
        <v>0</v>
      </c>
      <c r="H179" s="122">
        <v>0</v>
      </c>
      <c r="I179" s="122">
        <v>0</v>
      </c>
      <c r="J179" s="122">
        <v>0</v>
      </c>
      <c r="K179" s="122">
        <v>0</v>
      </c>
      <c r="L179" s="122">
        <v>0</v>
      </c>
      <c r="M179" s="122">
        <v>0</v>
      </c>
      <c r="N179" s="122">
        <v>0</v>
      </c>
      <c r="O179" s="122">
        <v>0</v>
      </c>
      <c r="P179" s="122">
        <v>0</v>
      </c>
      <c r="Q179" s="122">
        <v>0</v>
      </c>
      <c r="R179" s="122">
        <v>0</v>
      </c>
      <c r="S179" s="122">
        <v>0</v>
      </c>
      <c r="T179" s="122">
        <v>0</v>
      </c>
      <c r="U179" s="122">
        <v>0</v>
      </c>
      <c r="V179" s="122">
        <v>0</v>
      </c>
      <c r="W179" s="122">
        <v>0</v>
      </c>
      <c r="DA179" s="130" t="s">
        <v>2081</v>
      </c>
    </row>
    <row r="180" spans="1:105" ht="12" customHeight="1" x14ac:dyDescent="0.25">
      <c r="A180" s="97" t="s">
        <v>143</v>
      </c>
      <c r="B180" s="98">
        <v>0</v>
      </c>
      <c r="C180" s="98">
        <v>0</v>
      </c>
      <c r="D180" s="98">
        <v>0</v>
      </c>
      <c r="E180" s="98">
        <v>0</v>
      </c>
      <c r="F180" s="98">
        <v>0</v>
      </c>
      <c r="G180" s="98">
        <v>0</v>
      </c>
      <c r="H180" s="98">
        <v>0</v>
      </c>
      <c r="I180" s="98">
        <v>0</v>
      </c>
      <c r="J180" s="98">
        <v>0</v>
      </c>
      <c r="K180" s="98">
        <v>0</v>
      </c>
      <c r="L180" s="98">
        <v>0</v>
      </c>
      <c r="M180" s="98">
        <v>0</v>
      </c>
      <c r="N180" s="98">
        <v>0</v>
      </c>
      <c r="O180" s="98">
        <v>0</v>
      </c>
      <c r="P180" s="98">
        <v>0</v>
      </c>
      <c r="Q180" s="98">
        <v>0</v>
      </c>
      <c r="R180" s="98">
        <v>0</v>
      </c>
      <c r="S180" s="98">
        <v>0</v>
      </c>
      <c r="T180" s="98">
        <v>0</v>
      </c>
      <c r="U180" s="98">
        <v>0</v>
      </c>
      <c r="V180" s="98">
        <v>0</v>
      </c>
      <c r="W180" s="98">
        <v>0</v>
      </c>
      <c r="DA180" s="63" t="s">
        <v>2082</v>
      </c>
    </row>
    <row r="181" spans="1:105" ht="12" customHeight="1" x14ac:dyDescent="0.25">
      <c r="A181" s="97" t="s">
        <v>124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2083</v>
      </c>
    </row>
    <row r="182" spans="1:105" ht="12" customHeight="1" x14ac:dyDescent="0.25">
      <c r="A182" s="97" t="s">
        <v>123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2084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2085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2086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2087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2088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2089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2090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2091</v>
      </c>
    </row>
    <row r="190" spans="1:105" ht="12" customHeight="1" x14ac:dyDescent="0.25">
      <c r="A190" s="97" t="s">
        <v>51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2092</v>
      </c>
    </row>
    <row r="191" spans="1:105" ht="12" customHeight="1" x14ac:dyDescent="0.25">
      <c r="A191" s="97" t="s">
        <v>50</v>
      </c>
      <c r="B191" s="98">
        <v>0</v>
      </c>
      <c r="C191" s="98">
        <v>0</v>
      </c>
      <c r="D191" s="98">
        <v>0</v>
      </c>
      <c r="E191" s="98">
        <v>0</v>
      </c>
      <c r="F191" s="98">
        <v>0</v>
      </c>
      <c r="G191" s="98">
        <v>0</v>
      </c>
      <c r="H191" s="98">
        <v>0</v>
      </c>
      <c r="I191" s="98">
        <v>0</v>
      </c>
      <c r="J191" s="98">
        <v>0</v>
      </c>
      <c r="K191" s="98">
        <v>0</v>
      </c>
      <c r="L191" s="98">
        <v>0</v>
      </c>
      <c r="M191" s="98">
        <v>0</v>
      </c>
      <c r="N191" s="98">
        <v>0</v>
      </c>
      <c r="O191" s="98">
        <v>0</v>
      </c>
      <c r="P191" s="98">
        <v>0</v>
      </c>
      <c r="Q191" s="98">
        <v>0</v>
      </c>
      <c r="R191" s="98">
        <v>0</v>
      </c>
      <c r="S191" s="98">
        <v>0</v>
      </c>
      <c r="T191" s="98">
        <v>0</v>
      </c>
      <c r="U191" s="98">
        <v>0</v>
      </c>
      <c r="V191" s="98">
        <v>0</v>
      </c>
      <c r="W191" s="98">
        <v>0</v>
      </c>
      <c r="DA191" s="63" t="s">
        <v>2093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DA192" s="60" t="s">
        <v>2094</v>
      </c>
    </row>
    <row r="194" spans="1:105" ht="12" customHeight="1" x14ac:dyDescent="0.25">
      <c r="A194" s="116" t="s">
        <v>170</v>
      </c>
      <c r="B194" s="117">
        <f t="shared" ref="B194:Q194" si="96">B195+B198+B200+B210</f>
        <v>0</v>
      </c>
      <c r="C194" s="117">
        <f t="shared" si="96"/>
        <v>0</v>
      </c>
      <c r="D194" s="117">
        <f t="shared" si="96"/>
        <v>0</v>
      </c>
      <c r="E194" s="117">
        <f t="shared" si="96"/>
        <v>0</v>
      </c>
      <c r="F194" s="117">
        <f t="shared" si="96"/>
        <v>0</v>
      </c>
      <c r="G194" s="117">
        <f t="shared" si="96"/>
        <v>0</v>
      </c>
      <c r="H194" s="117">
        <f t="shared" si="96"/>
        <v>0</v>
      </c>
      <c r="I194" s="117">
        <f t="shared" si="96"/>
        <v>0</v>
      </c>
      <c r="J194" s="117">
        <f t="shared" si="96"/>
        <v>0</v>
      </c>
      <c r="K194" s="117">
        <f t="shared" si="96"/>
        <v>0</v>
      </c>
      <c r="L194" s="117">
        <f t="shared" si="96"/>
        <v>0</v>
      </c>
      <c r="M194" s="117">
        <f t="shared" si="96"/>
        <v>0</v>
      </c>
      <c r="N194" s="117">
        <f t="shared" si="96"/>
        <v>0</v>
      </c>
      <c r="O194" s="117">
        <f t="shared" si="96"/>
        <v>0</v>
      </c>
      <c r="P194" s="117">
        <f t="shared" si="96"/>
        <v>0</v>
      </c>
      <c r="Q194" s="117">
        <f t="shared" si="96"/>
        <v>0</v>
      </c>
      <c r="R194" s="117">
        <f t="shared" ref="R194:V194" si="97">R195+R198+R200+R210</f>
        <v>0</v>
      </c>
      <c r="S194" s="117">
        <f t="shared" si="97"/>
        <v>0</v>
      </c>
      <c r="T194" s="117">
        <f t="shared" si="97"/>
        <v>0</v>
      </c>
      <c r="U194" s="117">
        <f t="shared" si="97"/>
        <v>0</v>
      </c>
      <c r="V194" s="117">
        <f t="shared" si="97"/>
        <v>0</v>
      </c>
      <c r="W194" s="117">
        <f t="shared" ref="W194" si="98">W195+W198+W200+W210</f>
        <v>0</v>
      </c>
      <c r="DA194" s="129" t="s">
        <v>2243</v>
      </c>
    </row>
    <row r="195" spans="1:105" ht="12" customHeight="1" x14ac:dyDescent="0.25">
      <c r="A195" s="121" t="s">
        <v>57</v>
      </c>
      <c r="B195" s="122">
        <f t="shared" ref="B195:Q195" si="99">SUM(B196:B197)</f>
        <v>0</v>
      </c>
      <c r="C195" s="122">
        <f t="shared" si="99"/>
        <v>0</v>
      </c>
      <c r="D195" s="122">
        <f t="shared" si="99"/>
        <v>0</v>
      </c>
      <c r="E195" s="122">
        <f t="shared" si="99"/>
        <v>0</v>
      </c>
      <c r="F195" s="122">
        <f t="shared" si="99"/>
        <v>0</v>
      </c>
      <c r="G195" s="122">
        <f t="shared" si="99"/>
        <v>0</v>
      </c>
      <c r="H195" s="122">
        <f t="shared" si="99"/>
        <v>0</v>
      </c>
      <c r="I195" s="122">
        <f t="shared" si="99"/>
        <v>0</v>
      </c>
      <c r="J195" s="122">
        <f t="shared" si="99"/>
        <v>0</v>
      </c>
      <c r="K195" s="122">
        <f t="shared" si="99"/>
        <v>0</v>
      </c>
      <c r="L195" s="122">
        <f t="shared" si="99"/>
        <v>0</v>
      </c>
      <c r="M195" s="122">
        <f t="shared" si="99"/>
        <v>0</v>
      </c>
      <c r="N195" s="122">
        <f t="shared" si="99"/>
        <v>0</v>
      </c>
      <c r="O195" s="122">
        <f t="shared" si="99"/>
        <v>0</v>
      </c>
      <c r="P195" s="122">
        <f t="shared" si="99"/>
        <v>0</v>
      </c>
      <c r="Q195" s="122">
        <f t="shared" si="99"/>
        <v>0</v>
      </c>
      <c r="R195" s="122">
        <f t="shared" ref="R195:V195" si="100">SUM(R196:R197)</f>
        <v>0</v>
      </c>
      <c r="S195" s="122">
        <f t="shared" si="100"/>
        <v>0</v>
      </c>
      <c r="T195" s="122">
        <f t="shared" si="100"/>
        <v>0</v>
      </c>
      <c r="U195" s="122">
        <f t="shared" si="100"/>
        <v>0</v>
      </c>
      <c r="V195" s="122">
        <f t="shared" si="100"/>
        <v>0</v>
      </c>
      <c r="W195" s="122">
        <f t="shared" ref="W195" si="101">SUM(W196:W197)</f>
        <v>0</v>
      </c>
      <c r="DA195" s="130" t="s">
        <v>2244</v>
      </c>
    </row>
    <row r="196" spans="1:105" ht="12" customHeight="1" x14ac:dyDescent="0.25">
      <c r="A196" s="97" t="s">
        <v>51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2245</v>
      </c>
    </row>
    <row r="197" spans="1:105" ht="12" customHeight="1" x14ac:dyDescent="0.25">
      <c r="A197" s="97" t="s">
        <v>53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2246</v>
      </c>
    </row>
    <row r="198" spans="1:105" ht="12" customHeight="1" x14ac:dyDescent="0.25">
      <c r="A198" s="121" t="s">
        <v>92</v>
      </c>
      <c r="B198" s="122">
        <f t="shared" ref="B198:W198" si="102">B199</f>
        <v>0</v>
      </c>
      <c r="C198" s="122">
        <f t="shared" si="102"/>
        <v>0</v>
      </c>
      <c r="D198" s="122">
        <f t="shared" si="102"/>
        <v>0</v>
      </c>
      <c r="E198" s="122">
        <f t="shared" si="102"/>
        <v>0</v>
      </c>
      <c r="F198" s="122">
        <f t="shared" si="102"/>
        <v>0</v>
      </c>
      <c r="G198" s="122">
        <f t="shared" si="102"/>
        <v>0</v>
      </c>
      <c r="H198" s="122">
        <f t="shared" si="102"/>
        <v>0</v>
      </c>
      <c r="I198" s="122">
        <f t="shared" si="102"/>
        <v>0</v>
      </c>
      <c r="J198" s="122">
        <f t="shared" si="102"/>
        <v>0</v>
      </c>
      <c r="K198" s="122">
        <f t="shared" si="102"/>
        <v>0</v>
      </c>
      <c r="L198" s="122">
        <f t="shared" si="102"/>
        <v>0</v>
      </c>
      <c r="M198" s="122">
        <f t="shared" si="102"/>
        <v>0</v>
      </c>
      <c r="N198" s="122">
        <f t="shared" si="102"/>
        <v>0</v>
      </c>
      <c r="O198" s="122">
        <f t="shared" si="102"/>
        <v>0</v>
      </c>
      <c r="P198" s="122">
        <f t="shared" si="102"/>
        <v>0</v>
      </c>
      <c r="Q198" s="122">
        <f t="shared" si="102"/>
        <v>0</v>
      </c>
      <c r="R198" s="122">
        <f t="shared" si="102"/>
        <v>0</v>
      </c>
      <c r="S198" s="122">
        <f t="shared" si="102"/>
        <v>0</v>
      </c>
      <c r="T198" s="122">
        <f t="shared" si="102"/>
        <v>0</v>
      </c>
      <c r="U198" s="122">
        <f t="shared" si="102"/>
        <v>0</v>
      </c>
      <c r="V198" s="122">
        <f t="shared" si="102"/>
        <v>0</v>
      </c>
      <c r="W198" s="122">
        <f t="shared" si="102"/>
        <v>0</v>
      </c>
      <c r="DA198" s="130" t="s">
        <v>2247</v>
      </c>
    </row>
    <row r="199" spans="1:105" ht="12" customHeight="1" x14ac:dyDescent="0.25">
      <c r="A199" s="97" t="s">
        <v>53</v>
      </c>
      <c r="B199" s="98">
        <f>RES_hhdet_fech!B8</f>
        <v>0</v>
      </c>
      <c r="C199" s="98">
        <f>RES_hhdet_fech!C8</f>
        <v>0</v>
      </c>
      <c r="D199" s="98">
        <f>RES_hhdet_fech!D8</f>
        <v>0</v>
      </c>
      <c r="E199" s="98">
        <f>RES_hhdet_fech!E8</f>
        <v>0</v>
      </c>
      <c r="F199" s="98">
        <f>RES_hhdet_fech!F8</f>
        <v>0</v>
      </c>
      <c r="G199" s="98">
        <f>RES_hhdet_fech!G8</f>
        <v>0</v>
      </c>
      <c r="H199" s="98">
        <f>RES_hhdet_fech!H8</f>
        <v>0</v>
      </c>
      <c r="I199" s="98">
        <f>RES_hhdet_fech!I8</f>
        <v>0</v>
      </c>
      <c r="J199" s="98">
        <f>RES_hhdet_fech!J8</f>
        <v>0</v>
      </c>
      <c r="K199" s="98">
        <f>RES_hhdet_fech!K8</f>
        <v>0</v>
      </c>
      <c r="L199" s="98">
        <f>RES_hhdet_fech!L8</f>
        <v>0</v>
      </c>
      <c r="M199" s="98">
        <f>RES_hhdet_fech!M8</f>
        <v>0</v>
      </c>
      <c r="N199" s="98">
        <f>RES_hhdet_fech!N8</f>
        <v>0</v>
      </c>
      <c r="O199" s="98">
        <f>RES_hhdet_fech!O8</f>
        <v>0</v>
      </c>
      <c r="P199" s="98">
        <f>RES_hhdet_fech!P8</f>
        <v>0</v>
      </c>
      <c r="Q199" s="98">
        <f>RES_hhdet_fech!Q8</f>
        <v>0</v>
      </c>
      <c r="R199" s="98">
        <f>RES_hhdet_fech!R8</f>
        <v>0</v>
      </c>
      <c r="S199" s="98">
        <f>RES_hhdet_fech!S8</f>
        <v>0</v>
      </c>
      <c r="T199" s="98">
        <f>RES_hhdet_fech!T8</f>
        <v>0</v>
      </c>
      <c r="U199" s="98">
        <f>RES_hhdet_fech!U8</f>
        <v>0</v>
      </c>
      <c r="V199" s="98">
        <f>RES_hhdet_fech!V8</f>
        <v>0</v>
      </c>
      <c r="W199" s="98">
        <f>RES_hhdet_fech!W8</f>
        <v>0</v>
      </c>
      <c r="DA199" s="63" t="s">
        <v>2248</v>
      </c>
    </row>
    <row r="200" spans="1:105" ht="12" customHeight="1" x14ac:dyDescent="0.25">
      <c r="A200" s="121" t="s">
        <v>55</v>
      </c>
      <c r="B200" s="122">
        <v>0</v>
      </c>
      <c r="C200" s="122">
        <v>0</v>
      </c>
      <c r="D200" s="122">
        <v>0</v>
      </c>
      <c r="E200" s="122">
        <v>0</v>
      </c>
      <c r="F200" s="122">
        <v>0</v>
      </c>
      <c r="G200" s="122">
        <v>0</v>
      </c>
      <c r="H200" s="122">
        <v>0</v>
      </c>
      <c r="I200" s="122">
        <v>0</v>
      </c>
      <c r="J200" s="122">
        <v>0</v>
      </c>
      <c r="K200" s="122">
        <v>0</v>
      </c>
      <c r="L200" s="122">
        <v>0</v>
      </c>
      <c r="M200" s="122">
        <v>0</v>
      </c>
      <c r="N200" s="122">
        <v>0</v>
      </c>
      <c r="O200" s="122">
        <v>0</v>
      </c>
      <c r="P200" s="122">
        <v>0</v>
      </c>
      <c r="Q200" s="122">
        <v>0</v>
      </c>
      <c r="R200" s="122">
        <v>0</v>
      </c>
      <c r="S200" s="122">
        <v>0</v>
      </c>
      <c r="T200" s="122">
        <v>0</v>
      </c>
      <c r="U200" s="122">
        <v>0</v>
      </c>
      <c r="V200" s="122">
        <v>0</v>
      </c>
      <c r="W200" s="122">
        <v>0</v>
      </c>
      <c r="DA200" s="130" t="s">
        <v>2249</v>
      </c>
    </row>
    <row r="201" spans="1:105" ht="12" customHeight="1" x14ac:dyDescent="0.25">
      <c r="A201" s="97" t="s">
        <v>143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2250</v>
      </c>
    </row>
    <row r="202" spans="1:105" ht="12" customHeight="1" x14ac:dyDescent="0.25">
      <c r="A202" s="97" t="s">
        <v>124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DA202" s="63" t="s">
        <v>2251</v>
      </c>
    </row>
    <row r="203" spans="1:105" ht="12" customHeight="1" x14ac:dyDescent="0.25">
      <c r="A203" s="97" t="s">
        <v>123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2252</v>
      </c>
    </row>
    <row r="204" spans="1:105" ht="12" customHeight="1" x14ac:dyDescent="0.25">
      <c r="A204" s="100" t="s">
        <v>50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2253</v>
      </c>
    </row>
    <row r="205" spans="1:105" ht="12" customHeight="1" x14ac:dyDescent="0.25">
      <c r="A205" s="103" t="s">
        <v>52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2254</v>
      </c>
    </row>
    <row r="206" spans="1:105" ht="12" customHeight="1" x14ac:dyDescent="0.25">
      <c r="A206" s="106" t="s">
        <v>122</v>
      </c>
      <c r="B206" s="101">
        <v>0</v>
      </c>
      <c r="C206" s="101">
        <v>0</v>
      </c>
      <c r="D206" s="101">
        <v>0</v>
      </c>
      <c r="E206" s="101">
        <v>0</v>
      </c>
      <c r="F206" s="101">
        <v>0</v>
      </c>
      <c r="G206" s="101">
        <v>0</v>
      </c>
      <c r="H206" s="101">
        <v>0</v>
      </c>
      <c r="I206" s="101">
        <v>0</v>
      </c>
      <c r="J206" s="101">
        <v>0</v>
      </c>
      <c r="K206" s="101">
        <v>0</v>
      </c>
      <c r="L206" s="101">
        <v>0</v>
      </c>
      <c r="M206" s="101">
        <v>0</v>
      </c>
      <c r="N206" s="101">
        <v>0</v>
      </c>
      <c r="O206" s="101">
        <v>0</v>
      </c>
      <c r="P206" s="101">
        <v>0</v>
      </c>
      <c r="Q206" s="101">
        <v>0</v>
      </c>
      <c r="R206" s="101">
        <v>0</v>
      </c>
      <c r="S206" s="101">
        <v>0</v>
      </c>
      <c r="T206" s="101">
        <v>0</v>
      </c>
      <c r="U206" s="101">
        <v>0</v>
      </c>
      <c r="V206" s="101">
        <v>0</v>
      </c>
      <c r="W206" s="101">
        <v>0</v>
      </c>
      <c r="DA206" s="131" t="s">
        <v>2255</v>
      </c>
    </row>
    <row r="207" spans="1:105" ht="12" customHeight="1" x14ac:dyDescent="0.25">
      <c r="A207" s="107" t="s">
        <v>121</v>
      </c>
      <c r="B207" s="104">
        <v>0</v>
      </c>
      <c r="C207" s="104">
        <v>0</v>
      </c>
      <c r="D207" s="104">
        <v>0</v>
      </c>
      <c r="E207" s="104">
        <v>0</v>
      </c>
      <c r="F207" s="104">
        <v>0</v>
      </c>
      <c r="G207" s="104">
        <v>0</v>
      </c>
      <c r="H207" s="104">
        <v>0</v>
      </c>
      <c r="I207" s="104">
        <v>0</v>
      </c>
      <c r="J207" s="104">
        <v>0</v>
      </c>
      <c r="K207" s="104">
        <v>0</v>
      </c>
      <c r="L207" s="104">
        <v>0</v>
      </c>
      <c r="M207" s="104">
        <v>0</v>
      </c>
      <c r="N207" s="104">
        <v>0</v>
      </c>
      <c r="O207" s="104">
        <v>0</v>
      </c>
      <c r="P207" s="104">
        <v>0</v>
      </c>
      <c r="Q207" s="104">
        <v>0</v>
      </c>
      <c r="R207" s="104">
        <v>0</v>
      </c>
      <c r="S207" s="104">
        <v>0</v>
      </c>
      <c r="T207" s="104">
        <v>0</v>
      </c>
      <c r="U207" s="104">
        <v>0</v>
      </c>
      <c r="V207" s="104">
        <v>0</v>
      </c>
      <c r="W207" s="104">
        <v>0</v>
      </c>
      <c r="DA207" s="132" t="s">
        <v>2256</v>
      </c>
    </row>
    <row r="208" spans="1:105" ht="12" customHeight="1" x14ac:dyDescent="0.25">
      <c r="A208" s="108" t="s">
        <v>53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2257</v>
      </c>
    </row>
    <row r="209" spans="1:105" ht="12" customHeight="1" x14ac:dyDescent="0.25">
      <c r="A209" s="108" t="s">
        <v>52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2258</v>
      </c>
    </row>
    <row r="210" spans="1:105" ht="12" customHeight="1" x14ac:dyDescent="0.25">
      <c r="A210" s="121" t="s">
        <v>54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DA210" s="130" t="s">
        <v>2259</v>
      </c>
    </row>
    <row r="211" spans="1:105" ht="12" customHeight="1" x14ac:dyDescent="0.25">
      <c r="A211" s="97" t="s">
        <v>51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2260</v>
      </c>
    </row>
    <row r="212" spans="1:105" ht="12" customHeight="1" x14ac:dyDescent="0.25">
      <c r="A212" s="97" t="s">
        <v>50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2261</v>
      </c>
    </row>
    <row r="213" spans="1:105" ht="12" customHeight="1" x14ac:dyDescent="0.25">
      <c r="A213" s="109" t="s">
        <v>120</v>
      </c>
      <c r="B213" s="33">
        <v>0</v>
      </c>
      <c r="C213" s="33">
        <v>0</v>
      </c>
      <c r="D213" s="33">
        <v>0</v>
      </c>
      <c r="E213" s="33">
        <v>0</v>
      </c>
      <c r="F213" s="33">
        <v>0</v>
      </c>
      <c r="G213" s="33">
        <v>0</v>
      </c>
      <c r="H213" s="33">
        <v>0</v>
      </c>
      <c r="I213" s="33">
        <v>0</v>
      </c>
      <c r="J213" s="33">
        <v>0</v>
      </c>
      <c r="K213" s="33">
        <v>0</v>
      </c>
      <c r="L213" s="33">
        <v>0</v>
      </c>
      <c r="M213" s="33">
        <v>0</v>
      </c>
      <c r="N213" s="33">
        <v>0</v>
      </c>
      <c r="O213" s="33">
        <v>0</v>
      </c>
      <c r="P213" s="33">
        <v>0</v>
      </c>
      <c r="Q213" s="33">
        <v>0</v>
      </c>
      <c r="R213" s="33">
        <v>0</v>
      </c>
      <c r="S213" s="33">
        <v>0</v>
      </c>
      <c r="T213" s="33">
        <v>0</v>
      </c>
      <c r="U213" s="33">
        <v>0</v>
      </c>
      <c r="V213" s="33">
        <v>0</v>
      </c>
      <c r="W213" s="33">
        <v>0</v>
      </c>
      <c r="DA213" s="60" t="s">
        <v>2262</v>
      </c>
    </row>
    <row r="215" spans="1:105" ht="12" customHeight="1" x14ac:dyDescent="0.25">
      <c r="A215" s="116" t="s">
        <v>66</v>
      </c>
      <c r="B215" s="117">
        <f t="shared" ref="B215:Q215" si="103">B216+B219+B221+B231</f>
        <v>0</v>
      </c>
      <c r="C215" s="117">
        <f t="shared" si="103"/>
        <v>0</v>
      </c>
      <c r="D215" s="117">
        <f t="shared" si="103"/>
        <v>0</v>
      </c>
      <c r="E215" s="117">
        <f t="shared" si="103"/>
        <v>0</v>
      </c>
      <c r="F215" s="117">
        <f t="shared" si="103"/>
        <v>0</v>
      </c>
      <c r="G215" s="117">
        <f t="shared" si="103"/>
        <v>0</v>
      </c>
      <c r="H215" s="117">
        <f t="shared" si="103"/>
        <v>0</v>
      </c>
      <c r="I215" s="117">
        <f t="shared" si="103"/>
        <v>0</v>
      </c>
      <c r="J215" s="117">
        <f t="shared" si="103"/>
        <v>0</v>
      </c>
      <c r="K215" s="117">
        <f t="shared" si="103"/>
        <v>0</v>
      </c>
      <c r="L215" s="117">
        <f t="shared" si="103"/>
        <v>0</v>
      </c>
      <c r="M215" s="117">
        <f t="shared" si="103"/>
        <v>0</v>
      </c>
      <c r="N215" s="117">
        <f t="shared" si="103"/>
        <v>0</v>
      </c>
      <c r="O215" s="117">
        <f t="shared" si="103"/>
        <v>0</v>
      </c>
      <c r="P215" s="117">
        <f t="shared" si="103"/>
        <v>0</v>
      </c>
      <c r="Q215" s="117">
        <f t="shared" si="103"/>
        <v>0</v>
      </c>
      <c r="R215" s="117">
        <f t="shared" ref="R215:V215" si="104">R216+R219+R221+R231</f>
        <v>0</v>
      </c>
      <c r="S215" s="117">
        <f t="shared" si="104"/>
        <v>0</v>
      </c>
      <c r="T215" s="117">
        <f t="shared" si="104"/>
        <v>0</v>
      </c>
      <c r="U215" s="117">
        <f t="shared" si="104"/>
        <v>0</v>
      </c>
      <c r="V215" s="117">
        <f t="shared" si="104"/>
        <v>0</v>
      </c>
      <c r="W215" s="117">
        <f t="shared" ref="W215" si="105">W216+W219+W221+W231</f>
        <v>0</v>
      </c>
      <c r="DA215" s="129" t="s">
        <v>2411</v>
      </c>
    </row>
    <row r="216" spans="1:105" ht="12" customHeight="1" x14ac:dyDescent="0.25">
      <c r="A216" s="121" t="s">
        <v>57</v>
      </c>
      <c r="B216" s="122">
        <f t="shared" ref="B216:Q216" si="106">SUM(B217:B218)</f>
        <v>0</v>
      </c>
      <c r="C216" s="122">
        <f t="shared" si="106"/>
        <v>0</v>
      </c>
      <c r="D216" s="122">
        <f t="shared" si="106"/>
        <v>0</v>
      </c>
      <c r="E216" s="122">
        <f t="shared" si="106"/>
        <v>0</v>
      </c>
      <c r="F216" s="122">
        <f t="shared" si="106"/>
        <v>0</v>
      </c>
      <c r="G216" s="122">
        <f t="shared" si="106"/>
        <v>0</v>
      </c>
      <c r="H216" s="122">
        <f t="shared" si="106"/>
        <v>0</v>
      </c>
      <c r="I216" s="122">
        <f t="shared" si="106"/>
        <v>0</v>
      </c>
      <c r="J216" s="122">
        <f t="shared" si="106"/>
        <v>0</v>
      </c>
      <c r="K216" s="122">
        <f t="shared" si="106"/>
        <v>0</v>
      </c>
      <c r="L216" s="122">
        <f t="shared" si="106"/>
        <v>0</v>
      </c>
      <c r="M216" s="122">
        <f t="shared" si="106"/>
        <v>0</v>
      </c>
      <c r="N216" s="122">
        <f t="shared" si="106"/>
        <v>0</v>
      </c>
      <c r="O216" s="122">
        <f t="shared" si="106"/>
        <v>0</v>
      </c>
      <c r="P216" s="122">
        <f t="shared" si="106"/>
        <v>0</v>
      </c>
      <c r="Q216" s="122">
        <f t="shared" si="106"/>
        <v>0</v>
      </c>
      <c r="R216" s="122">
        <f t="shared" ref="R216:V216" si="107">SUM(R217:R218)</f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ref="W216" si="108">SUM(W217:W218)</f>
        <v>0</v>
      </c>
      <c r="DA216" s="130" t="s">
        <v>2412</v>
      </c>
    </row>
    <row r="217" spans="1:105" ht="12" customHeight="1" x14ac:dyDescent="0.25">
      <c r="A217" s="97" t="s">
        <v>51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2413</v>
      </c>
    </row>
    <row r="218" spans="1:105" ht="12" customHeight="1" x14ac:dyDescent="0.25">
      <c r="A218" s="97" t="s">
        <v>53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2414</v>
      </c>
    </row>
    <row r="219" spans="1:105" ht="12" customHeight="1" x14ac:dyDescent="0.25">
      <c r="A219" s="121" t="s">
        <v>92</v>
      </c>
      <c r="B219" s="122">
        <f t="shared" ref="B219:W219" si="109">B220</f>
        <v>0</v>
      </c>
      <c r="C219" s="122">
        <f t="shared" si="109"/>
        <v>0</v>
      </c>
      <c r="D219" s="122">
        <f t="shared" si="109"/>
        <v>0</v>
      </c>
      <c r="E219" s="122">
        <f t="shared" si="109"/>
        <v>0</v>
      </c>
      <c r="F219" s="122">
        <f t="shared" si="109"/>
        <v>0</v>
      </c>
      <c r="G219" s="122">
        <f t="shared" si="109"/>
        <v>0</v>
      </c>
      <c r="H219" s="122">
        <f t="shared" si="109"/>
        <v>0</v>
      </c>
      <c r="I219" s="122">
        <f t="shared" si="109"/>
        <v>0</v>
      </c>
      <c r="J219" s="122">
        <f t="shared" si="109"/>
        <v>0</v>
      </c>
      <c r="K219" s="122">
        <f t="shared" si="109"/>
        <v>0</v>
      </c>
      <c r="L219" s="122">
        <f t="shared" si="109"/>
        <v>0</v>
      </c>
      <c r="M219" s="122">
        <f t="shared" si="109"/>
        <v>0</v>
      </c>
      <c r="N219" s="122">
        <f t="shared" si="109"/>
        <v>0</v>
      </c>
      <c r="O219" s="122">
        <f t="shared" si="109"/>
        <v>0</v>
      </c>
      <c r="P219" s="122">
        <f t="shared" si="109"/>
        <v>0</v>
      </c>
      <c r="Q219" s="122">
        <f t="shared" si="109"/>
        <v>0</v>
      </c>
      <c r="R219" s="122">
        <f t="shared" si="109"/>
        <v>0</v>
      </c>
      <c r="S219" s="122">
        <f t="shared" si="109"/>
        <v>0</v>
      </c>
      <c r="T219" s="122">
        <f t="shared" si="109"/>
        <v>0</v>
      </c>
      <c r="U219" s="122">
        <f t="shared" si="109"/>
        <v>0</v>
      </c>
      <c r="V219" s="122">
        <f t="shared" si="109"/>
        <v>0</v>
      </c>
      <c r="W219" s="122">
        <f t="shared" si="109"/>
        <v>0</v>
      </c>
      <c r="DA219" s="130" t="s">
        <v>2415</v>
      </c>
    </row>
    <row r="220" spans="1:105" ht="12" customHeight="1" x14ac:dyDescent="0.25">
      <c r="A220" s="97" t="s">
        <v>53</v>
      </c>
      <c r="B220" s="98">
        <f>RES_hhdet_tesh!B8</f>
        <v>0</v>
      </c>
      <c r="C220" s="98">
        <f>RES_hhdet_tesh!C8</f>
        <v>0</v>
      </c>
      <c r="D220" s="98">
        <f>RES_hhdet_tesh!D8</f>
        <v>0</v>
      </c>
      <c r="E220" s="98">
        <f>RES_hhdet_tesh!E8</f>
        <v>0</v>
      </c>
      <c r="F220" s="98">
        <f>RES_hhdet_tesh!F8</f>
        <v>0</v>
      </c>
      <c r="G220" s="98">
        <f>RES_hhdet_tesh!G8</f>
        <v>0</v>
      </c>
      <c r="H220" s="98">
        <f>RES_hhdet_tesh!H8</f>
        <v>0</v>
      </c>
      <c r="I220" s="98">
        <f>RES_hhdet_tesh!I8</f>
        <v>0</v>
      </c>
      <c r="J220" s="98">
        <f>RES_hhdet_tesh!J8</f>
        <v>0</v>
      </c>
      <c r="K220" s="98">
        <f>RES_hhdet_tesh!K8</f>
        <v>0</v>
      </c>
      <c r="L220" s="98">
        <f>RES_hhdet_tesh!L8</f>
        <v>0</v>
      </c>
      <c r="M220" s="98">
        <f>RES_hhdet_tesh!M8</f>
        <v>0</v>
      </c>
      <c r="N220" s="98">
        <f>RES_hhdet_tesh!N8</f>
        <v>0</v>
      </c>
      <c r="O220" s="98">
        <f>RES_hhdet_tesh!O8</f>
        <v>0</v>
      </c>
      <c r="P220" s="98">
        <f>RES_hhdet_tesh!P8</f>
        <v>0</v>
      </c>
      <c r="Q220" s="98">
        <f>RES_hhdet_tesh!Q8</f>
        <v>0</v>
      </c>
      <c r="R220" s="98">
        <f>RES_hhdet_tesh!R8</f>
        <v>0</v>
      </c>
      <c r="S220" s="98">
        <f>RES_hhdet_tesh!S8</f>
        <v>0</v>
      </c>
      <c r="T220" s="98">
        <f>RES_hhdet_tesh!T8</f>
        <v>0</v>
      </c>
      <c r="U220" s="98">
        <f>RES_hhdet_tesh!U8</f>
        <v>0</v>
      </c>
      <c r="V220" s="98">
        <f>RES_hhdet_tesh!V8</f>
        <v>0</v>
      </c>
      <c r="W220" s="98">
        <f>RES_hhdet_tesh!W8</f>
        <v>0</v>
      </c>
      <c r="DA220" s="63" t="s">
        <v>2416</v>
      </c>
    </row>
    <row r="221" spans="1:105" ht="12" customHeight="1" x14ac:dyDescent="0.25">
      <c r="A221" s="121" t="s">
        <v>55</v>
      </c>
      <c r="B221" s="122">
        <v>0</v>
      </c>
      <c r="C221" s="122">
        <v>0</v>
      </c>
      <c r="D221" s="122">
        <v>0</v>
      </c>
      <c r="E221" s="122">
        <v>0</v>
      </c>
      <c r="F221" s="122">
        <v>0</v>
      </c>
      <c r="G221" s="122">
        <v>0</v>
      </c>
      <c r="H221" s="122">
        <v>0</v>
      </c>
      <c r="I221" s="122">
        <v>0</v>
      </c>
      <c r="J221" s="122">
        <v>0</v>
      </c>
      <c r="K221" s="122">
        <v>0</v>
      </c>
      <c r="L221" s="122">
        <v>0</v>
      </c>
      <c r="M221" s="122">
        <v>0</v>
      </c>
      <c r="N221" s="122">
        <v>0</v>
      </c>
      <c r="O221" s="122">
        <v>0</v>
      </c>
      <c r="P221" s="122">
        <v>0</v>
      </c>
      <c r="Q221" s="122">
        <v>0</v>
      </c>
      <c r="R221" s="122">
        <v>0</v>
      </c>
      <c r="S221" s="122">
        <v>0</v>
      </c>
      <c r="T221" s="122">
        <v>0</v>
      </c>
      <c r="U221" s="122">
        <v>0</v>
      </c>
      <c r="V221" s="122">
        <v>0</v>
      </c>
      <c r="W221" s="122">
        <v>0</v>
      </c>
      <c r="DA221" s="130" t="s">
        <v>2417</v>
      </c>
    </row>
    <row r="222" spans="1:105" ht="12" customHeight="1" x14ac:dyDescent="0.25">
      <c r="A222" s="97" t="s">
        <v>143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0</v>
      </c>
      <c r="M222" s="98">
        <v>0</v>
      </c>
      <c r="N222" s="98">
        <v>0</v>
      </c>
      <c r="O222" s="98">
        <v>0</v>
      </c>
      <c r="P222" s="98">
        <v>0</v>
      </c>
      <c r="Q222" s="98">
        <v>0</v>
      </c>
      <c r="R222" s="98">
        <v>0</v>
      </c>
      <c r="S222" s="98">
        <v>0</v>
      </c>
      <c r="T222" s="98">
        <v>0</v>
      </c>
      <c r="U222" s="98">
        <v>0</v>
      </c>
      <c r="V222" s="98">
        <v>0</v>
      </c>
      <c r="W222" s="98">
        <v>0</v>
      </c>
      <c r="DA222" s="63" t="s">
        <v>2418</v>
      </c>
    </row>
    <row r="223" spans="1:105" ht="12" customHeight="1" x14ac:dyDescent="0.25">
      <c r="A223" s="97" t="s">
        <v>124</v>
      </c>
      <c r="B223" s="98">
        <v>0</v>
      </c>
      <c r="C223" s="98">
        <v>0</v>
      </c>
      <c r="D223" s="98">
        <v>0</v>
      </c>
      <c r="E223" s="98">
        <v>0</v>
      </c>
      <c r="F223" s="98">
        <v>0</v>
      </c>
      <c r="G223" s="98">
        <v>0</v>
      </c>
      <c r="H223" s="98">
        <v>0</v>
      </c>
      <c r="I223" s="98">
        <v>0</v>
      </c>
      <c r="J223" s="98">
        <v>0</v>
      </c>
      <c r="K223" s="98">
        <v>0</v>
      </c>
      <c r="L223" s="98">
        <v>0</v>
      </c>
      <c r="M223" s="98">
        <v>0</v>
      </c>
      <c r="N223" s="98">
        <v>0</v>
      </c>
      <c r="O223" s="98">
        <v>0</v>
      </c>
      <c r="P223" s="98">
        <v>0</v>
      </c>
      <c r="Q223" s="98">
        <v>0</v>
      </c>
      <c r="R223" s="98">
        <v>0</v>
      </c>
      <c r="S223" s="98">
        <v>0</v>
      </c>
      <c r="T223" s="98">
        <v>0</v>
      </c>
      <c r="U223" s="98">
        <v>0</v>
      </c>
      <c r="V223" s="98">
        <v>0</v>
      </c>
      <c r="W223" s="98">
        <v>0</v>
      </c>
      <c r="DA223" s="63" t="s">
        <v>2419</v>
      </c>
    </row>
    <row r="224" spans="1:105" ht="12" customHeight="1" x14ac:dyDescent="0.25">
      <c r="A224" s="97" t="s">
        <v>123</v>
      </c>
      <c r="B224" s="98">
        <v>0</v>
      </c>
      <c r="C224" s="98">
        <v>0</v>
      </c>
      <c r="D224" s="98">
        <v>0</v>
      </c>
      <c r="E224" s="98">
        <v>0</v>
      </c>
      <c r="F224" s="98">
        <v>0</v>
      </c>
      <c r="G224" s="98">
        <v>0</v>
      </c>
      <c r="H224" s="98">
        <v>0</v>
      </c>
      <c r="I224" s="98">
        <v>0</v>
      </c>
      <c r="J224" s="98">
        <v>0</v>
      </c>
      <c r="K224" s="98">
        <v>0</v>
      </c>
      <c r="L224" s="98">
        <v>0</v>
      </c>
      <c r="M224" s="98">
        <v>0</v>
      </c>
      <c r="N224" s="98">
        <v>0</v>
      </c>
      <c r="O224" s="98">
        <v>0</v>
      </c>
      <c r="P224" s="98">
        <v>0</v>
      </c>
      <c r="Q224" s="98">
        <v>0</v>
      </c>
      <c r="R224" s="98">
        <v>0</v>
      </c>
      <c r="S224" s="98">
        <v>0</v>
      </c>
      <c r="T224" s="98">
        <v>0</v>
      </c>
      <c r="U224" s="98">
        <v>0</v>
      </c>
      <c r="V224" s="98">
        <v>0</v>
      </c>
      <c r="W224" s="98">
        <v>0</v>
      </c>
      <c r="DA224" s="63" t="s">
        <v>2420</v>
      </c>
    </row>
    <row r="225" spans="1:105" ht="12" customHeight="1" x14ac:dyDescent="0.25">
      <c r="A225" s="100" t="s">
        <v>50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DA225" s="131" t="s">
        <v>2421</v>
      </c>
    </row>
    <row r="226" spans="1:105" ht="12" customHeight="1" x14ac:dyDescent="0.25">
      <c r="A226" s="103" t="s">
        <v>52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2422</v>
      </c>
    </row>
    <row r="227" spans="1:105" ht="12" customHeight="1" x14ac:dyDescent="0.25">
      <c r="A227" s="106" t="s">
        <v>122</v>
      </c>
      <c r="B227" s="101">
        <v>0</v>
      </c>
      <c r="C227" s="101">
        <v>0</v>
      </c>
      <c r="D227" s="101">
        <v>0</v>
      </c>
      <c r="E227" s="101">
        <v>0</v>
      </c>
      <c r="F227" s="101">
        <v>0</v>
      </c>
      <c r="G227" s="101">
        <v>0</v>
      </c>
      <c r="H227" s="101">
        <v>0</v>
      </c>
      <c r="I227" s="101">
        <v>0</v>
      </c>
      <c r="J227" s="101">
        <v>0</v>
      </c>
      <c r="K227" s="101">
        <v>0</v>
      </c>
      <c r="L227" s="101">
        <v>0</v>
      </c>
      <c r="M227" s="101">
        <v>0</v>
      </c>
      <c r="N227" s="101">
        <v>0</v>
      </c>
      <c r="O227" s="101">
        <v>0</v>
      </c>
      <c r="P227" s="101">
        <v>0</v>
      </c>
      <c r="Q227" s="101">
        <v>0</v>
      </c>
      <c r="R227" s="101">
        <v>0</v>
      </c>
      <c r="S227" s="101">
        <v>0</v>
      </c>
      <c r="T227" s="101">
        <v>0</v>
      </c>
      <c r="U227" s="101">
        <v>0</v>
      </c>
      <c r="V227" s="101">
        <v>0</v>
      </c>
      <c r="W227" s="101">
        <v>0</v>
      </c>
      <c r="DA227" s="131" t="s">
        <v>2423</v>
      </c>
    </row>
    <row r="228" spans="1:105" ht="12" customHeight="1" x14ac:dyDescent="0.25">
      <c r="A228" s="107" t="s">
        <v>121</v>
      </c>
      <c r="B228" s="104">
        <v>0</v>
      </c>
      <c r="C228" s="104">
        <v>0</v>
      </c>
      <c r="D228" s="104">
        <v>0</v>
      </c>
      <c r="E228" s="104">
        <v>0</v>
      </c>
      <c r="F228" s="104">
        <v>0</v>
      </c>
      <c r="G228" s="104">
        <v>0</v>
      </c>
      <c r="H228" s="104">
        <v>0</v>
      </c>
      <c r="I228" s="104">
        <v>0</v>
      </c>
      <c r="J228" s="104">
        <v>0</v>
      </c>
      <c r="K228" s="104">
        <v>0</v>
      </c>
      <c r="L228" s="104">
        <v>0</v>
      </c>
      <c r="M228" s="104">
        <v>0</v>
      </c>
      <c r="N228" s="104">
        <v>0</v>
      </c>
      <c r="O228" s="104">
        <v>0</v>
      </c>
      <c r="P228" s="104">
        <v>0</v>
      </c>
      <c r="Q228" s="104">
        <v>0</v>
      </c>
      <c r="R228" s="104">
        <v>0</v>
      </c>
      <c r="S228" s="104">
        <v>0</v>
      </c>
      <c r="T228" s="104">
        <v>0</v>
      </c>
      <c r="U228" s="104">
        <v>0</v>
      </c>
      <c r="V228" s="104">
        <v>0</v>
      </c>
      <c r="W228" s="104">
        <v>0</v>
      </c>
      <c r="DA228" s="132" t="s">
        <v>2424</v>
      </c>
    </row>
    <row r="229" spans="1:105" ht="12" customHeight="1" x14ac:dyDescent="0.25">
      <c r="A229" s="108" t="s">
        <v>53</v>
      </c>
      <c r="B229" s="98">
        <v>0</v>
      </c>
      <c r="C229" s="98">
        <v>0</v>
      </c>
      <c r="D229" s="98">
        <v>0</v>
      </c>
      <c r="E229" s="98">
        <v>0</v>
      </c>
      <c r="F229" s="98">
        <v>0</v>
      </c>
      <c r="G229" s="98">
        <v>0</v>
      </c>
      <c r="H229" s="98">
        <v>0</v>
      </c>
      <c r="I229" s="98">
        <v>0</v>
      </c>
      <c r="J229" s="98">
        <v>0</v>
      </c>
      <c r="K229" s="98">
        <v>0</v>
      </c>
      <c r="L229" s="98">
        <v>0</v>
      </c>
      <c r="M229" s="98">
        <v>0</v>
      </c>
      <c r="N229" s="98">
        <v>0</v>
      </c>
      <c r="O229" s="98">
        <v>0</v>
      </c>
      <c r="P229" s="98">
        <v>0</v>
      </c>
      <c r="Q229" s="98">
        <v>0</v>
      </c>
      <c r="R229" s="98">
        <v>0</v>
      </c>
      <c r="S229" s="98">
        <v>0</v>
      </c>
      <c r="T229" s="98">
        <v>0</v>
      </c>
      <c r="U229" s="98">
        <v>0</v>
      </c>
      <c r="V229" s="98">
        <v>0</v>
      </c>
      <c r="W229" s="98">
        <v>0</v>
      </c>
      <c r="DA229" s="63" t="s">
        <v>2425</v>
      </c>
    </row>
    <row r="230" spans="1:105" ht="12" customHeight="1" x14ac:dyDescent="0.25">
      <c r="A230" s="108" t="s">
        <v>52</v>
      </c>
      <c r="B230" s="98">
        <v>0</v>
      </c>
      <c r="C230" s="98">
        <v>0</v>
      </c>
      <c r="D230" s="98">
        <v>0</v>
      </c>
      <c r="E230" s="98">
        <v>0</v>
      </c>
      <c r="F230" s="98">
        <v>0</v>
      </c>
      <c r="G230" s="98">
        <v>0</v>
      </c>
      <c r="H230" s="98">
        <v>0</v>
      </c>
      <c r="I230" s="98">
        <v>0</v>
      </c>
      <c r="J230" s="98">
        <v>0</v>
      </c>
      <c r="K230" s="98">
        <v>0</v>
      </c>
      <c r="L230" s="98">
        <v>0</v>
      </c>
      <c r="M230" s="98">
        <v>0</v>
      </c>
      <c r="N230" s="98">
        <v>0</v>
      </c>
      <c r="O230" s="98">
        <v>0</v>
      </c>
      <c r="P230" s="98">
        <v>0</v>
      </c>
      <c r="Q230" s="98">
        <v>0</v>
      </c>
      <c r="R230" s="98">
        <v>0</v>
      </c>
      <c r="S230" s="98">
        <v>0</v>
      </c>
      <c r="T230" s="98">
        <v>0</v>
      </c>
      <c r="U230" s="98">
        <v>0</v>
      </c>
      <c r="V230" s="98">
        <v>0</v>
      </c>
      <c r="W230" s="98">
        <v>0</v>
      </c>
      <c r="DA230" s="63" t="s">
        <v>2426</v>
      </c>
    </row>
    <row r="231" spans="1:105" ht="12" customHeight="1" x14ac:dyDescent="0.25">
      <c r="A231" s="121" t="s">
        <v>54</v>
      </c>
      <c r="B231" s="122">
        <v>0</v>
      </c>
      <c r="C231" s="122">
        <v>0</v>
      </c>
      <c r="D231" s="122">
        <v>0</v>
      </c>
      <c r="E231" s="122">
        <v>0</v>
      </c>
      <c r="F231" s="122">
        <v>0</v>
      </c>
      <c r="G231" s="122">
        <v>0</v>
      </c>
      <c r="H231" s="122">
        <v>0</v>
      </c>
      <c r="I231" s="122">
        <v>0</v>
      </c>
      <c r="J231" s="122">
        <v>0</v>
      </c>
      <c r="K231" s="122">
        <v>0</v>
      </c>
      <c r="L231" s="122">
        <v>0</v>
      </c>
      <c r="M231" s="122">
        <v>0</v>
      </c>
      <c r="N231" s="122">
        <v>0</v>
      </c>
      <c r="O231" s="122">
        <v>0</v>
      </c>
      <c r="P231" s="122">
        <v>0</v>
      </c>
      <c r="Q231" s="122">
        <v>0</v>
      </c>
      <c r="R231" s="122">
        <v>0</v>
      </c>
      <c r="S231" s="122">
        <v>0</v>
      </c>
      <c r="T231" s="122">
        <v>0</v>
      </c>
      <c r="U231" s="122">
        <v>0</v>
      </c>
      <c r="V231" s="122">
        <v>0</v>
      </c>
      <c r="W231" s="122">
        <v>0</v>
      </c>
      <c r="DA231" s="130" t="s">
        <v>2427</v>
      </c>
    </row>
    <row r="232" spans="1:105" ht="12" customHeight="1" x14ac:dyDescent="0.25">
      <c r="A232" s="97" t="s">
        <v>51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DA232" s="63" t="s">
        <v>2428</v>
      </c>
    </row>
    <row r="233" spans="1:105" ht="12" customHeight="1" x14ac:dyDescent="0.25">
      <c r="A233" s="97" t="s">
        <v>50</v>
      </c>
      <c r="B233" s="98">
        <v>0</v>
      </c>
      <c r="C233" s="98">
        <v>0</v>
      </c>
      <c r="D233" s="98">
        <v>0</v>
      </c>
      <c r="E233" s="98">
        <v>0</v>
      </c>
      <c r="F233" s="98">
        <v>0</v>
      </c>
      <c r="G233" s="98">
        <v>0</v>
      </c>
      <c r="H233" s="98">
        <v>0</v>
      </c>
      <c r="I233" s="98">
        <v>0</v>
      </c>
      <c r="J233" s="98">
        <v>0</v>
      </c>
      <c r="K233" s="98">
        <v>0</v>
      </c>
      <c r="L233" s="98">
        <v>0</v>
      </c>
      <c r="M233" s="98">
        <v>0</v>
      </c>
      <c r="N233" s="98">
        <v>0</v>
      </c>
      <c r="O233" s="98">
        <v>0</v>
      </c>
      <c r="P233" s="98">
        <v>0</v>
      </c>
      <c r="Q233" s="98">
        <v>0</v>
      </c>
      <c r="R233" s="98">
        <v>0</v>
      </c>
      <c r="S233" s="98">
        <v>0</v>
      </c>
      <c r="T233" s="98">
        <v>0</v>
      </c>
      <c r="U233" s="98">
        <v>0</v>
      </c>
      <c r="V233" s="98">
        <v>0</v>
      </c>
      <c r="W233" s="98">
        <v>0</v>
      </c>
      <c r="DA233" s="63" t="s">
        <v>2429</v>
      </c>
    </row>
    <row r="234" spans="1:105" ht="12" customHeight="1" x14ac:dyDescent="0.25">
      <c r="A234" s="109" t="s">
        <v>120</v>
      </c>
      <c r="B234" s="33">
        <v>0</v>
      </c>
      <c r="C234" s="33">
        <v>0</v>
      </c>
      <c r="D234" s="33">
        <v>0</v>
      </c>
      <c r="E234" s="33">
        <v>0</v>
      </c>
      <c r="F234" s="33">
        <v>0</v>
      </c>
      <c r="G234" s="33">
        <v>0</v>
      </c>
      <c r="H234" s="33">
        <v>0</v>
      </c>
      <c r="I234" s="33">
        <v>0</v>
      </c>
      <c r="J234" s="33">
        <v>0</v>
      </c>
      <c r="K234" s="33">
        <v>0</v>
      </c>
      <c r="L234" s="33">
        <v>0</v>
      </c>
      <c r="M234" s="33">
        <v>0</v>
      </c>
      <c r="N234" s="33">
        <v>0</v>
      </c>
      <c r="O234" s="33">
        <v>0</v>
      </c>
      <c r="P234" s="33">
        <v>0</v>
      </c>
      <c r="Q234" s="33">
        <v>0</v>
      </c>
      <c r="R234" s="33">
        <v>0</v>
      </c>
      <c r="S234" s="33">
        <v>0</v>
      </c>
      <c r="T234" s="33">
        <v>0</v>
      </c>
      <c r="U234" s="33">
        <v>0</v>
      </c>
      <c r="V234" s="33">
        <v>0</v>
      </c>
      <c r="W234" s="33">
        <v>0</v>
      </c>
      <c r="DA234" s="60" t="s">
        <v>2430</v>
      </c>
    </row>
    <row r="236" spans="1:105" ht="12" customHeight="1" x14ac:dyDescent="0.25">
      <c r="A236" s="116" t="s">
        <v>169</v>
      </c>
      <c r="B236" s="117">
        <f t="shared" ref="B236:Q236" si="110">B237+B240+B242+B252</f>
        <v>0</v>
      </c>
      <c r="C236" s="117">
        <f t="shared" si="110"/>
        <v>0</v>
      </c>
      <c r="D236" s="117">
        <f t="shared" si="110"/>
        <v>0</v>
      </c>
      <c r="E236" s="117">
        <f t="shared" si="110"/>
        <v>0</v>
      </c>
      <c r="F236" s="117">
        <f t="shared" si="110"/>
        <v>0</v>
      </c>
      <c r="G236" s="117">
        <f t="shared" si="110"/>
        <v>0</v>
      </c>
      <c r="H236" s="117">
        <f t="shared" si="110"/>
        <v>0</v>
      </c>
      <c r="I236" s="117">
        <f t="shared" si="110"/>
        <v>0</v>
      </c>
      <c r="J236" s="117">
        <f t="shared" si="110"/>
        <v>0</v>
      </c>
      <c r="K236" s="117">
        <f t="shared" si="110"/>
        <v>0</v>
      </c>
      <c r="L236" s="117">
        <f t="shared" si="110"/>
        <v>0</v>
      </c>
      <c r="M236" s="117">
        <f t="shared" si="110"/>
        <v>0</v>
      </c>
      <c r="N236" s="117">
        <f t="shared" si="110"/>
        <v>0</v>
      </c>
      <c r="O236" s="117">
        <f t="shared" si="110"/>
        <v>0</v>
      </c>
      <c r="P236" s="117">
        <f t="shared" si="110"/>
        <v>0</v>
      </c>
      <c r="Q236" s="117">
        <f t="shared" si="110"/>
        <v>0</v>
      </c>
      <c r="R236" s="117">
        <f t="shared" ref="R236:V236" si="111">R237+R240+R242+R252</f>
        <v>0</v>
      </c>
      <c r="S236" s="117">
        <f t="shared" si="111"/>
        <v>0</v>
      </c>
      <c r="T236" s="117">
        <f t="shared" si="111"/>
        <v>0</v>
      </c>
      <c r="U236" s="117">
        <f t="shared" si="111"/>
        <v>0</v>
      </c>
      <c r="V236" s="117">
        <f t="shared" si="111"/>
        <v>0</v>
      </c>
      <c r="W236" s="117">
        <f t="shared" ref="W236" si="112">W237+W240+W242+W252</f>
        <v>0</v>
      </c>
      <c r="DA236" s="129" t="s">
        <v>2579</v>
      </c>
    </row>
    <row r="237" spans="1:105" ht="12" customHeight="1" x14ac:dyDescent="0.25">
      <c r="A237" s="121" t="s">
        <v>57</v>
      </c>
      <c r="B237" s="122">
        <f t="shared" ref="B237:Q237" si="113">SUM(B238:B239)</f>
        <v>0</v>
      </c>
      <c r="C237" s="122">
        <f t="shared" si="113"/>
        <v>0</v>
      </c>
      <c r="D237" s="122">
        <f t="shared" si="113"/>
        <v>0</v>
      </c>
      <c r="E237" s="122">
        <f t="shared" si="113"/>
        <v>0</v>
      </c>
      <c r="F237" s="122">
        <f t="shared" si="113"/>
        <v>0</v>
      </c>
      <c r="G237" s="122">
        <f t="shared" si="113"/>
        <v>0</v>
      </c>
      <c r="H237" s="122">
        <f t="shared" si="113"/>
        <v>0</v>
      </c>
      <c r="I237" s="122">
        <f t="shared" si="113"/>
        <v>0</v>
      </c>
      <c r="J237" s="122">
        <f t="shared" si="113"/>
        <v>0</v>
      </c>
      <c r="K237" s="122">
        <f t="shared" si="113"/>
        <v>0</v>
      </c>
      <c r="L237" s="122">
        <f t="shared" si="113"/>
        <v>0</v>
      </c>
      <c r="M237" s="122">
        <f t="shared" si="113"/>
        <v>0</v>
      </c>
      <c r="N237" s="122">
        <f t="shared" si="113"/>
        <v>0</v>
      </c>
      <c r="O237" s="122">
        <f t="shared" si="113"/>
        <v>0</v>
      </c>
      <c r="P237" s="122">
        <f t="shared" si="113"/>
        <v>0</v>
      </c>
      <c r="Q237" s="122">
        <f t="shared" si="113"/>
        <v>0</v>
      </c>
      <c r="R237" s="122">
        <f t="shared" ref="R237:V237" si="114">SUM(R238:R239)</f>
        <v>0</v>
      </c>
      <c r="S237" s="122">
        <f t="shared" si="114"/>
        <v>0</v>
      </c>
      <c r="T237" s="122">
        <f t="shared" si="114"/>
        <v>0</v>
      </c>
      <c r="U237" s="122">
        <f t="shared" si="114"/>
        <v>0</v>
      </c>
      <c r="V237" s="122">
        <f t="shared" si="114"/>
        <v>0</v>
      </c>
      <c r="W237" s="122">
        <f t="shared" ref="W237" si="115">SUM(W238:W239)</f>
        <v>0</v>
      </c>
      <c r="DA237" s="130" t="s">
        <v>2580</v>
      </c>
    </row>
    <row r="238" spans="1:105" ht="12" customHeight="1" x14ac:dyDescent="0.25">
      <c r="A238" s="97" t="s">
        <v>51</v>
      </c>
      <c r="B238" s="98">
        <v>0</v>
      </c>
      <c r="C238" s="98">
        <v>0</v>
      </c>
      <c r="D238" s="98">
        <v>0</v>
      </c>
      <c r="E238" s="98">
        <v>0</v>
      </c>
      <c r="F238" s="98">
        <v>0</v>
      </c>
      <c r="G238" s="98">
        <v>0</v>
      </c>
      <c r="H238" s="98">
        <v>0</v>
      </c>
      <c r="I238" s="98">
        <v>0</v>
      </c>
      <c r="J238" s="98">
        <v>0</v>
      </c>
      <c r="K238" s="98">
        <v>0</v>
      </c>
      <c r="L238" s="98">
        <v>0</v>
      </c>
      <c r="M238" s="98">
        <v>0</v>
      </c>
      <c r="N238" s="98">
        <v>0</v>
      </c>
      <c r="O238" s="98">
        <v>0</v>
      </c>
      <c r="P238" s="98">
        <v>0</v>
      </c>
      <c r="Q238" s="98">
        <v>0</v>
      </c>
      <c r="R238" s="98">
        <v>0</v>
      </c>
      <c r="S238" s="98">
        <v>0</v>
      </c>
      <c r="T238" s="98">
        <v>0</v>
      </c>
      <c r="U238" s="98">
        <v>0</v>
      </c>
      <c r="V238" s="98">
        <v>0</v>
      </c>
      <c r="W238" s="98">
        <v>0</v>
      </c>
      <c r="DA238" s="63" t="s">
        <v>2581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DA239" s="63" t="s">
        <v>2582</v>
      </c>
    </row>
    <row r="240" spans="1:105" ht="12" customHeight="1" x14ac:dyDescent="0.25">
      <c r="A240" s="121" t="s">
        <v>92</v>
      </c>
      <c r="B240" s="122">
        <f t="shared" ref="B240:W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DA240" s="130" t="s">
        <v>2583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DA241" s="63" t="s">
        <v>2584</v>
      </c>
    </row>
    <row r="242" spans="1:105" ht="12" customHeight="1" x14ac:dyDescent="0.25">
      <c r="A242" s="121" t="s">
        <v>55</v>
      </c>
      <c r="B242" s="122">
        <v>0</v>
      </c>
      <c r="C242" s="122">
        <v>0</v>
      </c>
      <c r="D242" s="122">
        <v>0</v>
      </c>
      <c r="E242" s="122">
        <v>0</v>
      </c>
      <c r="F242" s="122">
        <v>0</v>
      </c>
      <c r="G242" s="122">
        <v>0</v>
      </c>
      <c r="H242" s="122">
        <v>0</v>
      </c>
      <c r="I242" s="122">
        <v>0</v>
      </c>
      <c r="J242" s="122">
        <v>0</v>
      </c>
      <c r="K242" s="122">
        <v>0</v>
      </c>
      <c r="L242" s="122">
        <v>0</v>
      </c>
      <c r="M242" s="122">
        <v>0</v>
      </c>
      <c r="N242" s="122">
        <v>0</v>
      </c>
      <c r="O242" s="122">
        <v>0</v>
      </c>
      <c r="P242" s="122">
        <v>0</v>
      </c>
      <c r="Q242" s="122">
        <v>0</v>
      </c>
      <c r="R242" s="122">
        <v>0</v>
      </c>
      <c r="S242" s="122">
        <v>0</v>
      </c>
      <c r="T242" s="122">
        <v>0</v>
      </c>
      <c r="U242" s="122">
        <v>0</v>
      </c>
      <c r="V242" s="122">
        <v>0</v>
      </c>
      <c r="W242" s="122">
        <v>0</v>
      </c>
      <c r="DA242" s="130" t="s">
        <v>2585</v>
      </c>
    </row>
    <row r="243" spans="1:105" ht="12" customHeight="1" x14ac:dyDescent="0.25">
      <c r="A243" s="97" t="s">
        <v>143</v>
      </c>
      <c r="B243" s="98">
        <v>0</v>
      </c>
      <c r="C243" s="98">
        <v>0</v>
      </c>
      <c r="D243" s="98">
        <v>0</v>
      </c>
      <c r="E243" s="98">
        <v>0</v>
      </c>
      <c r="F243" s="98">
        <v>0</v>
      </c>
      <c r="G243" s="98">
        <v>0</v>
      </c>
      <c r="H243" s="98">
        <v>0</v>
      </c>
      <c r="I243" s="98">
        <v>0</v>
      </c>
      <c r="J243" s="98">
        <v>0</v>
      </c>
      <c r="K243" s="98">
        <v>0</v>
      </c>
      <c r="L243" s="98">
        <v>0</v>
      </c>
      <c r="M243" s="98">
        <v>0</v>
      </c>
      <c r="N243" s="98">
        <v>0</v>
      </c>
      <c r="O243" s="98">
        <v>0</v>
      </c>
      <c r="P243" s="98">
        <v>0</v>
      </c>
      <c r="Q243" s="98">
        <v>0</v>
      </c>
      <c r="R243" s="98">
        <v>0</v>
      </c>
      <c r="S243" s="98">
        <v>0</v>
      </c>
      <c r="T243" s="98">
        <v>0</v>
      </c>
      <c r="U243" s="98">
        <v>0</v>
      </c>
      <c r="V243" s="98">
        <v>0</v>
      </c>
      <c r="W243" s="98">
        <v>0</v>
      </c>
      <c r="DA243" s="63" t="s">
        <v>2586</v>
      </c>
    </row>
    <row r="244" spans="1:105" ht="12" customHeight="1" x14ac:dyDescent="0.25">
      <c r="A244" s="97" t="s">
        <v>124</v>
      </c>
      <c r="B244" s="98">
        <v>0</v>
      </c>
      <c r="C244" s="98">
        <v>0</v>
      </c>
      <c r="D244" s="98">
        <v>0</v>
      </c>
      <c r="E244" s="98">
        <v>0</v>
      </c>
      <c r="F244" s="98">
        <v>0</v>
      </c>
      <c r="G244" s="98">
        <v>0</v>
      </c>
      <c r="H244" s="98">
        <v>0</v>
      </c>
      <c r="I244" s="98">
        <v>0</v>
      </c>
      <c r="J244" s="98">
        <v>0</v>
      </c>
      <c r="K244" s="98">
        <v>0</v>
      </c>
      <c r="L244" s="98">
        <v>0</v>
      </c>
      <c r="M244" s="98">
        <v>0</v>
      </c>
      <c r="N244" s="98">
        <v>0</v>
      </c>
      <c r="O244" s="98">
        <v>0</v>
      </c>
      <c r="P244" s="98">
        <v>0</v>
      </c>
      <c r="Q244" s="98">
        <v>0</v>
      </c>
      <c r="R244" s="98">
        <v>0</v>
      </c>
      <c r="S244" s="98">
        <v>0</v>
      </c>
      <c r="T244" s="98">
        <v>0</v>
      </c>
      <c r="U244" s="98">
        <v>0</v>
      </c>
      <c r="V244" s="98">
        <v>0</v>
      </c>
      <c r="W244" s="98">
        <v>0</v>
      </c>
      <c r="DA244" s="63" t="s">
        <v>2587</v>
      </c>
    </row>
    <row r="245" spans="1:105" ht="12" customHeight="1" x14ac:dyDescent="0.25">
      <c r="A245" s="97" t="s">
        <v>123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DA245" s="63" t="s">
        <v>2588</v>
      </c>
    </row>
    <row r="246" spans="1:105" ht="12" customHeight="1" x14ac:dyDescent="0.25">
      <c r="A246" s="100" t="s">
        <v>50</v>
      </c>
      <c r="B246" s="101">
        <v>0</v>
      </c>
      <c r="C246" s="101">
        <v>0</v>
      </c>
      <c r="D246" s="101">
        <v>0</v>
      </c>
      <c r="E246" s="101">
        <v>0</v>
      </c>
      <c r="F246" s="101">
        <v>0</v>
      </c>
      <c r="G246" s="101">
        <v>0</v>
      </c>
      <c r="H246" s="101">
        <v>0</v>
      </c>
      <c r="I246" s="101">
        <v>0</v>
      </c>
      <c r="J246" s="101">
        <v>0</v>
      </c>
      <c r="K246" s="101">
        <v>0</v>
      </c>
      <c r="L246" s="101">
        <v>0</v>
      </c>
      <c r="M246" s="101">
        <v>0</v>
      </c>
      <c r="N246" s="101">
        <v>0</v>
      </c>
      <c r="O246" s="101">
        <v>0</v>
      </c>
      <c r="P246" s="101">
        <v>0</v>
      </c>
      <c r="Q246" s="101">
        <v>0</v>
      </c>
      <c r="R246" s="101">
        <v>0</v>
      </c>
      <c r="S246" s="101">
        <v>0</v>
      </c>
      <c r="T246" s="101">
        <v>0</v>
      </c>
      <c r="U246" s="101">
        <v>0</v>
      </c>
      <c r="V246" s="101">
        <v>0</v>
      </c>
      <c r="W246" s="101">
        <v>0</v>
      </c>
      <c r="DA246" s="131" t="s">
        <v>2589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DA247" s="132" t="s">
        <v>2590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DA248" s="131" t="s">
        <v>2591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DA249" s="132" t="s">
        <v>2592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DA250" s="63" t="s">
        <v>2593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2594</v>
      </c>
    </row>
    <row r="252" spans="1:105" ht="12" customHeight="1" x14ac:dyDescent="0.25">
      <c r="A252" s="121" t="s">
        <v>54</v>
      </c>
      <c r="B252" s="122">
        <v>0</v>
      </c>
      <c r="C252" s="122">
        <v>0</v>
      </c>
      <c r="D252" s="122">
        <v>0</v>
      </c>
      <c r="E252" s="122">
        <v>0</v>
      </c>
      <c r="F252" s="122">
        <v>0</v>
      </c>
      <c r="G252" s="122">
        <v>0</v>
      </c>
      <c r="H252" s="122">
        <v>0</v>
      </c>
      <c r="I252" s="122">
        <v>0</v>
      </c>
      <c r="J252" s="122">
        <v>0</v>
      </c>
      <c r="K252" s="122">
        <v>0</v>
      </c>
      <c r="L252" s="122">
        <v>0</v>
      </c>
      <c r="M252" s="122">
        <v>0</v>
      </c>
      <c r="N252" s="122">
        <v>0</v>
      </c>
      <c r="O252" s="122">
        <v>0</v>
      </c>
      <c r="P252" s="122">
        <v>0</v>
      </c>
      <c r="Q252" s="122">
        <v>0</v>
      </c>
      <c r="R252" s="122">
        <v>0</v>
      </c>
      <c r="S252" s="122">
        <v>0</v>
      </c>
      <c r="T252" s="122">
        <v>0</v>
      </c>
      <c r="U252" s="122">
        <v>0</v>
      </c>
      <c r="V252" s="122">
        <v>0</v>
      </c>
      <c r="W252" s="122">
        <v>0</v>
      </c>
      <c r="DA252" s="130" t="s">
        <v>2595</v>
      </c>
    </row>
    <row r="253" spans="1:105" ht="12" customHeight="1" x14ac:dyDescent="0.25">
      <c r="A253" s="97" t="s">
        <v>51</v>
      </c>
      <c r="B253" s="98">
        <v>0</v>
      </c>
      <c r="C253" s="98">
        <v>0</v>
      </c>
      <c r="D253" s="98">
        <v>0</v>
      </c>
      <c r="E253" s="98">
        <v>0</v>
      </c>
      <c r="F253" s="98">
        <v>0</v>
      </c>
      <c r="G253" s="98">
        <v>0</v>
      </c>
      <c r="H253" s="98">
        <v>0</v>
      </c>
      <c r="I253" s="98">
        <v>0</v>
      </c>
      <c r="J253" s="98">
        <v>0</v>
      </c>
      <c r="K253" s="98">
        <v>0</v>
      </c>
      <c r="L253" s="98">
        <v>0</v>
      </c>
      <c r="M253" s="98">
        <v>0</v>
      </c>
      <c r="N253" s="98">
        <v>0</v>
      </c>
      <c r="O253" s="98">
        <v>0</v>
      </c>
      <c r="P253" s="98">
        <v>0</v>
      </c>
      <c r="Q253" s="98">
        <v>0</v>
      </c>
      <c r="R253" s="98">
        <v>0</v>
      </c>
      <c r="S253" s="98">
        <v>0</v>
      </c>
      <c r="T253" s="98">
        <v>0</v>
      </c>
      <c r="U253" s="98">
        <v>0</v>
      </c>
      <c r="V253" s="98">
        <v>0</v>
      </c>
      <c r="W253" s="98">
        <v>0</v>
      </c>
      <c r="DA253" s="63" t="s">
        <v>2596</v>
      </c>
    </row>
    <row r="254" spans="1:105" ht="12" customHeight="1" x14ac:dyDescent="0.25">
      <c r="A254" s="97" t="s">
        <v>50</v>
      </c>
      <c r="B254" s="98">
        <v>0</v>
      </c>
      <c r="C254" s="98">
        <v>0</v>
      </c>
      <c r="D254" s="98">
        <v>0</v>
      </c>
      <c r="E254" s="98">
        <v>0</v>
      </c>
      <c r="F254" s="98">
        <v>0</v>
      </c>
      <c r="G254" s="98">
        <v>0</v>
      </c>
      <c r="H254" s="98">
        <v>0</v>
      </c>
      <c r="I254" s="98">
        <v>0</v>
      </c>
      <c r="J254" s="98">
        <v>0</v>
      </c>
      <c r="K254" s="98">
        <v>0</v>
      </c>
      <c r="L254" s="98">
        <v>0</v>
      </c>
      <c r="M254" s="98">
        <v>0</v>
      </c>
      <c r="N254" s="98">
        <v>0</v>
      </c>
      <c r="O254" s="98">
        <v>0</v>
      </c>
      <c r="P254" s="98">
        <v>0</v>
      </c>
      <c r="Q254" s="98">
        <v>0</v>
      </c>
      <c r="R254" s="98">
        <v>0</v>
      </c>
      <c r="S254" s="98">
        <v>0</v>
      </c>
      <c r="T254" s="98">
        <v>0</v>
      </c>
      <c r="U254" s="98">
        <v>0</v>
      </c>
      <c r="V254" s="98">
        <v>0</v>
      </c>
      <c r="W254" s="98">
        <v>0</v>
      </c>
      <c r="DA254" s="63" t="s">
        <v>2597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DA255" s="60" t="s">
        <v>2598</v>
      </c>
    </row>
    <row r="257" spans="1:105" ht="12" customHeight="1" x14ac:dyDescent="0.25">
      <c r="A257" s="116" t="s">
        <v>168</v>
      </c>
      <c r="B257" s="118">
        <f t="shared" ref="B257:Q257" si="117">B258+B261+B263+B273</f>
        <v>0</v>
      </c>
      <c r="C257" s="118">
        <f t="shared" si="117"/>
        <v>0</v>
      </c>
      <c r="D257" s="118">
        <f t="shared" si="117"/>
        <v>0</v>
      </c>
      <c r="E257" s="118">
        <f t="shared" si="117"/>
        <v>0</v>
      </c>
      <c r="F257" s="118">
        <f t="shared" si="117"/>
        <v>0</v>
      </c>
      <c r="G257" s="118">
        <f t="shared" si="117"/>
        <v>0</v>
      </c>
      <c r="H257" s="118">
        <f t="shared" si="117"/>
        <v>0</v>
      </c>
      <c r="I257" s="118">
        <f t="shared" si="117"/>
        <v>0</v>
      </c>
      <c r="J257" s="118">
        <f t="shared" si="117"/>
        <v>0</v>
      </c>
      <c r="K257" s="118">
        <f t="shared" si="117"/>
        <v>0</v>
      </c>
      <c r="L257" s="118">
        <f t="shared" si="117"/>
        <v>0</v>
      </c>
      <c r="M257" s="118">
        <f t="shared" si="117"/>
        <v>0</v>
      </c>
      <c r="N257" s="118">
        <f t="shared" si="117"/>
        <v>0</v>
      </c>
      <c r="O257" s="118">
        <f t="shared" si="117"/>
        <v>0</v>
      </c>
      <c r="P257" s="118">
        <f t="shared" si="117"/>
        <v>0</v>
      </c>
      <c r="Q257" s="118">
        <f t="shared" si="117"/>
        <v>0</v>
      </c>
      <c r="R257" s="118">
        <f t="shared" ref="R257:V257" si="118">R258+R261+R263+R273</f>
        <v>0</v>
      </c>
      <c r="S257" s="118">
        <f t="shared" si="118"/>
        <v>0</v>
      </c>
      <c r="T257" s="118">
        <f t="shared" si="118"/>
        <v>0</v>
      </c>
      <c r="U257" s="118">
        <f t="shared" si="118"/>
        <v>0</v>
      </c>
      <c r="V257" s="118">
        <f t="shared" si="118"/>
        <v>0</v>
      </c>
      <c r="W257" s="118">
        <f t="shared" ref="W257" si="119">W258+W261+W263+W273</f>
        <v>0</v>
      </c>
      <c r="DA257" s="129" t="s">
        <v>2747</v>
      </c>
    </row>
    <row r="258" spans="1:105" ht="12.95" customHeight="1" x14ac:dyDescent="0.25">
      <c r="A258" s="121" t="s">
        <v>57</v>
      </c>
      <c r="B258" s="123">
        <f t="shared" ref="B258:Q258" si="120">SUM(B259:B260)</f>
        <v>0</v>
      </c>
      <c r="C258" s="123">
        <f t="shared" si="120"/>
        <v>0</v>
      </c>
      <c r="D258" s="123">
        <f t="shared" si="120"/>
        <v>0</v>
      </c>
      <c r="E258" s="123">
        <f t="shared" si="120"/>
        <v>0</v>
      </c>
      <c r="F258" s="123">
        <f t="shared" si="120"/>
        <v>0</v>
      </c>
      <c r="G258" s="123">
        <f t="shared" si="120"/>
        <v>0</v>
      </c>
      <c r="H258" s="123">
        <f t="shared" si="120"/>
        <v>0</v>
      </c>
      <c r="I258" s="123">
        <f t="shared" si="120"/>
        <v>0</v>
      </c>
      <c r="J258" s="123">
        <f t="shared" si="120"/>
        <v>0</v>
      </c>
      <c r="K258" s="123">
        <f t="shared" si="120"/>
        <v>0</v>
      </c>
      <c r="L258" s="123">
        <f t="shared" si="120"/>
        <v>0</v>
      </c>
      <c r="M258" s="123">
        <f t="shared" si="120"/>
        <v>0</v>
      </c>
      <c r="N258" s="123">
        <f t="shared" si="120"/>
        <v>0</v>
      </c>
      <c r="O258" s="123">
        <f t="shared" si="120"/>
        <v>0</v>
      </c>
      <c r="P258" s="123">
        <f t="shared" si="120"/>
        <v>0</v>
      </c>
      <c r="Q258" s="123">
        <f t="shared" si="120"/>
        <v>0</v>
      </c>
      <c r="R258" s="123">
        <f t="shared" ref="R258:V258" si="121">SUM(R259:R260)</f>
        <v>0</v>
      </c>
      <c r="S258" s="123">
        <f t="shared" si="121"/>
        <v>0</v>
      </c>
      <c r="T258" s="123">
        <f t="shared" si="121"/>
        <v>0</v>
      </c>
      <c r="U258" s="123">
        <f t="shared" si="121"/>
        <v>0</v>
      </c>
      <c r="V258" s="123">
        <f t="shared" si="121"/>
        <v>0</v>
      </c>
      <c r="W258" s="123">
        <f t="shared" ref="W258" si="122">SUM(W259:W260)</f>
        <v>0</v>
      </c>
      <c r="DA258" s="130" t="s">
        <v>2748</v>
      </c>
    </row>
    <row r="259" spans="1:105" ht="12" customHeight="1" x14ac:dyDescent="0.25">
      <c r="A259" s="97" t="s">
        <v>51</v>
      </c>
      <c r="B259" s="99">
        <v>0</v>
      </c>
      <c r="C259" s="99">
        <v>0</v>
      </c>
      <c r="D259" s="99">
        <v>0</v>
      </c>
      <c r="E259" s="99">
        <v>0</v>
      </c>
      <c r="F259" s="99">
        <v>0</v>
      </c>
      <c r="G259" s="99">
        <v>0</v>
      </c>
      <c r="H259" s="99">
        <v>0</v>
      </c>
      <c r="I259" s="99">
        <v>0</v>
      </c>
      <c r="J259" s="99">
        <v>0</v>
      </c>
      <c r="K259" s="99">
        <v>0</v>
      </c>
      <c r="L259" s="99">
        <v>0</v>
      </c>
      <c r="M259" s="99">
        <v>0</v>
      </c>
      <c r="N259" s="99">
        <v>0</v>
      </c>
      <c r="O259" s="99">
        <v>0</v>
      </c>
      <c r="P259" s="99">
        <v>0</v>
      </c>
      <c r="Q259" s="99">
        <v>0</v>
      </c>
      <c r="R259" s="99">
        <v>0</v>
      </c>
      <c r="S259" s="99">
        <v>0</v>
      </c>
      <c r="T259" s="99">
        <v>0</v>
      </c>
      <c r="U259" s="99">
        <v>0</v>
      </c>
      <c r="V259" s="99">
        <v>0</v>
      </c>
      <c r="W259" s="99">
        <v>0</v>
      </c>
      <c r="DA259" s="63" t="s">
        <v>2749</v>
      </c>
    </row>
    <row r="260" spans="1:105" ht="12" customHeight="1" x14ac:dyDescent="0.25">
      <c r="A260" s="97" t="s">
        <v>53</v>
      </c>
      <c r="B260" s="99">
        <v>0</v>
      </c>
      <c r="C260" s="99">
        <v>0</v>
      </c>
      <c r="D260" s="99">
        <v>0</v>
      </c>
      <c r="E260" s="99">
        <v>0</v>
      </c>
      <c r="F260" s="99">
        <v>0</v>
      </c>
      <c r="G260" s="99">
        <v>0</v>
      </c>
      <c r="H260" s="99">
        <v>0</v>
      </c>
      <c r="I260" s="99">
        <v>0</v>
      </c>
      <c r="J260" s="99">
        <v>0</v>
      </c>
      <c r="K260" s="99">
        <v>0</v>
      </c>
      <c r="L260" s="99">
        <v>0</v>
      </c>
      <c r="M260" s="99">
        <v>0</v>
      </c>
      <c r="N260" s="99">
        <v>0</v>
      </c>
      <c r="O260" s="99">
        <v>0</v>
      </c>
      <c r="P260" s="99">
        <v>0</v>
      </c>
      <c r="Q260" s="99">
        <v>0</v>
      </c>
      <c r="R260" s="99">
        <v>0</v>
      </c>
      <c r="S260" s="99">
        <v>0</v>
      </c>
      <c r="T260" s="99">
        <v>0</v>
      </c>
      <c r="U260" s="99">
        <v>0</v>
      </c>
      <c r="V260" s="99">
        <v>0</v>
      </c>
      <c r="W260" s="99">
        <v>0</v>
      </c>
      <c r="DA260" s="63" t="s">
        <v>2750</v>
      </c>
    </row>
    <row r="261" spans="1:105" ht="12.95" customHeight="1" x14ac:dyDescent="0.25">
      <c r="A261" s="121" t="s">
        <v>92</v>
      </c>
      <c r="B261" s="123">
        <f t="shared" ref="B261:W261" si="123">B262</f>
        <v>0</v>
      </c>
      <c r="C261" s="123">
        <f t="shared" si="123"/>
        <v>0</v>
      </c>
      <c r="D261" s="123">
        <f t="shared" si="123"/>
        <v>0</v>
      </c>
      <c r="E261" s="123">
        <f t="shared" si="123"/>
        <v>0</v>
      </c>
      <c r="F261" s="123">
        <f t="shared" si="123"/>
        <v>0</v>
      </c>
      <c r="G261" s="123">
        <f t="shared" si="123"/>
        <v>0</v>
      </c>
      <c r="H261" s="123">
        <f t="shared" si="123"/>
        <v>0</v>
      </c>
      <c r="I261" s="123">
        <f t="shared" si="123"/>
        <v>0</v>
      </c>
      <c r="J261" s="123">
        <f t="shared" si="123"/>
        <v>0</v>
      </c>
      <c r="K261" s="123">
        <f t="shared" si="123"/>
        <v>0</v>
      </c>
      <c r="L261" s="123">
        <f t="shared" si="123"/>
        <v>0</v>
      </c>
      <c r="M261" s="123">
        <f t="shared" si="123"/>
        <v>0</v>
      </c>
      <c r="N261" s="123">
        <f t="shared" si="123"/>
        <v>0</v>
      </c>
      <c r="O261" s="123">
        <f t="shared" si="123"/>
        <v>0</v>
      </c>
      <c r="P261" s="123">
        <f t="shared" si="123"/>
        <v>0</v>
      </c>
      <c r="Q261" s="123">
        <f t="shared" si="123"/>
        <v>0</v>
      </c>
      <c r="R261" s="123">
        <f t="shared" si="123"/>
        <v>0</v>
      </c>
      <c r="S261" s="123">
        <f t="shared" si="123"/>
        <v>0</v>
      </c>
      <c r="T261" s="123">
        <f t="shared" si="123"/>
        <v>0</v>
      </c>
      <c r="U261" s="123">
        <f t="shared" si="123"/>
        <v>0</v>
      </c>
      <c r="V261" s="123">
        <f t="shared" si="123"/>
        <v>0</v>
      </c>
      <c r="W261" s="123">
        <f t="shared" si="123"/>
        <v>0</v>
      </c>
      <c r="DA261" s="130" t="s">
        <v>2751</v>
      </c>
    </row>
    <row r="262" spans="1:105" ht="12" customHeight="1" x14ac:dyDescent="0.25">
      <c r="A262" s="97" t="s">
        <v>53</v>
      </c>
      <c r="B262" s="99">
        <f>RES_hhdet_fecs!B8</f>
        <v>0</v>
      </c>
      <c r="C262" s="99">
        <f>RES_hhdet_fecs!C8</f>
        <v>0</v>
      </c>
      <c r="D262" s="99">
        <f>RES_hhdet_fecs!D8</f>
        <v>0</v>
      </c>
      <c r="E262" s="99">
        <f>RES_hhdet_fecs!E8</f>
        <v>0</v>
      </c>
      <c r="F262" s="99">
        <f>RES_hhdet_fecs!F8</f>
        <v>0</v>
      </c>
      <c r="G262" s="99">
        <f>RES_hhdet_fecs!G8</f>
        <v>0</v>
      </c>
      <c r="H262" s="99">
        <f>RES_hhdet_fecs!H8</f>
        <v>0</v>
      </c>
      <c r="I262" s="99">
        <f>RES_hhdet_fecs!I8</f>
        <v>0</v>
      </c>
      <c r="J262" s="99">
        <f>RES_hhdet_fecs!J8</f>
        <v>0</v>
      </c>
      <c r="K262" s="99">
        <f>RES_hhdet_fecs!K8</f>
        <v>0</v>
      </c>
      <c r="L262" s="99">
        <f>RES_hhdet_fecs!L8</f>
        <v>0</v>
      </c>
      <c r="M262" s="99">
        <f>RES_hhdet_fecs!M8</f>
        <v>0</v>
      </c>
      <c r="N262" s="99">
        <f>RES_hhdet_fecs!N8</f>
        <v>0</v>
      </c>
      <c r="O262" s="99">
        <f>RES_hhdet_fecs!O8</f>
        <v>0</v>
      </c>
      <c r="P262" s="99">
        <f>RES_hhdet_fecs!P8</f>
        <v>0</v>
      </c>
      <c r="Q262" s="99">
        <f>RES_hhdet_fecs!Q8</f>
        <v>0</v>
      </c>
      <c r="R262" s="99">
        <f>RES_hhdet_fecs!R8</f>
        <v>0</v>
      </c>
      <c r="S262" s="99">
        <f>RES_hhdet_fecs!S8</f>
        <v>0</v>
      </c>
      <c r="T262" s="99">
        <f>RES_hhdet_fecs!T8</f>
        <v>0</v>
      </c>
      <c r="U262" s="99">
        <f>RES_hhdet_fecs!U8</f>
        <v>0</v>
      </c>
      <c r="V262" s="99">
        <f>RES_hhdet_fecs!V8</f>
        <v>0</v>
      </c>
      <c r="W262" s="99">
        <f>RES_hhdet_fecs!W8</f>
        <v>0</v>
      </c>
      <c r="DA262" s="63" t="s">
        <v>2752</v>
      </c>
    </row>
    <row r="263" spans="1:105" ht="12" customHeight="1" x14ac:dyDescent="0.25">
      <c r="A263" s="121" t="s">
        <v>55</v>
      </c>
      <c r="B263" s="123">
        <v>0</v>
      </c>
      <c r="C263" s="123">
        <v>0</v>
      </c>
      <c r="D263" s="123">
        <v>0</v>
      </c>
      <c r="E263" s="123">
        <v>0</v>
      </c>
      <c r="F263" s="123">
        <v>0</v>
      </c>
      <c r="G263" s="123">
        <v>0</v>
      </c>
      <c r="H263" s="123">
        <v>0</v>
      </c>
      <c r="I263" s="123">
        <v>0</v>
      </c>
      <c r="J263" s="123">
        <v>0</v>
      </c>
      <c r="K263" s="123">
        <v>0</v>
      </c>
      <c r="L263" s="123">
        <v>0</v>
      </c>
      <c r="M263" s="123">
        <v>0</v>
      </c>
      <c r="N263" s="123">
        <v>0</v>
      </c>
      <c r="O263" s="123">
        <v>0</v>
      </c>
      <c r="P263" s="123">
        <v>0</v>
      </c>
      <c r="Q263" s="123">
        <v>0</v>
      </c>
      <c r="R263" s="123">
        <v>0</v>
      </c>
      <c r="S263" s="123">
        <v>0</v>
      </c>
      <c r="T263" s="123">
        <v>0</v>
      </c>
      <c r="U263" s="123">
        <v>0</v>
      </c>
      <c r="V263" s="123">
        <v>0</v>
      </c>
      <c r="W263" s="123">
        <v>0</v>
      </c>
      <c r="DA263" s="130" t="s">
        <v>2753</v>
      </c>
    </row>
    <row r="264" spans="1:105" ht="12" customHeight="1" x14ac:dyDescent="0.25">
      <c r="A264" s="97" t="s">
        <v>143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2754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DA265" s="63" t="s">
        <v>2755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2756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2757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2758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2759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2760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2761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2762</v>
      </c>
    </row>
    <row r="273" spans="1:105" ht="12" customHeight="1" x14ac:dyDescent="0.25">
      <c r="A273" s="121" t="s">
        <v>54</v>
      </c>
      <c r="B273" s="123">
        <v>0</v>
      </c>
      <c r="C273" s="123">
        <v>0</v>
      </c>
      <c r="D273" s="123">
        <v>0</v>
      </c>
      <c r="E273" s="123">
        <v>0</v>
      </c>
      <c r="F273" s="123">
        <v>0</v>
      </c>
      <c r="G273" s="123">
        <v>0</v>
      </c>
      <c r="H273" s="123">
        <v>0</v>
      </c>
      <c r="I273" s="123">
        <v>0</v>
      </c>
      <c r="J273" s="123">
        <v>0</v>
      </c>
      <c r="K273" s="123">
        <v>0</v>
      </c>
      <c r="L273" s="123">
        <v>0</v>
      </c>
      <c r="M273" s="123">
        <v>0</v>
      </c>
      <c r="N273" s="123">
        <v>0</v>
      </c>
      <c r="O273" s="123">
        <v>0</v>
      </c>
      <c r="P273" s="123">
        <v>0</v>
      </c>
      <c r="Q273" s="123">
        <v>0</v>
      </c>
      <c r="R273" s="123">
        <v>0</v>
      </c>
      <c r="S273" s="123">
        <v>0</v>
      </c>
      <c r="T273" s="123">
        <v>0</v>
      </c>
      <c r="U273" s="123">
        <v>0</v>
      </c>
      <c r="V273" s="123">
        <v>0</v>
      </c>
      <c r="W273" s="123">
        <v>0</v>
      </c>
      <c r="DA273" s="130" t="s">
        <v>2763</v>
      </c>
    </row>
    <row r="274" spans="1:105" ht="12" customHeight="1" x14ac:dyDescent="0.25">
      <c r="A274" s="97" t="s">
        <v>51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2764</v>
      </c>
    </row>
    <row r="275" spans="1:105" ht="12" customHeight="1" x14ac:dyDescent="0.25">
      <c r="A275" s="97" t="s">
        <v>50</v>
      </c>
      <c r="B275" s="99">
        <v>0</v>
      </c>
      <c r="C275" s="99">
        <v>0</v>
      </c>
      <c r="D275" s="99">
        <v>0</v>
      </c>
      <c r="E275" s="99">
        <v>0</v>
      </c>
      <c r="F275" s="99">
        <v>0</v>
      </c>
      <c r="G275" s="99">
        <v>0</v>
      </c>
      <c r="H275" s="99">
        <v>0</v>
      </c>
      <c r="I275" s="99">
        <v>0</v>
      </c>
      <c r="J275" s="99">
        <v>0</v>
      </c>
      <c r="K275" s="99">
        <v>0</v>
      </c>
      <c r="L275" s="99">
        <v>0</v>
      </c>
      <c r="M275" s="99">
        <v>0</v>
      </c>
      <c r="N275" s="99">
        <v>0</v>
      </c>
      <c r="O275" s="99">
        <v>0</v>
      </c>
      <c r="P275" s="99">
        <v>0</v>
      </c>
      <c r="Q275" s="99">
        <v>0</v>
      </c>
      <c r="R275" s="99">
        <v>0</v>
      </c>
      <c r="S275" s="99">
        <v>0</v>
      </c>
      <c r="T275" s="99">
        <v>0</v>
      </c>
      <c r="U275" s="99">
        <v>0</v>
      </c>
      <c r="V275" s="99">
        <v>0</v>
      </c>
      <c r="W275" s="99">
        <v>0</v>
      </c>
      <c r="DA275" s="63" t="s">
        <v>2765</v>
      </c>
    </row>
    <row r="276" spans="1:105" ht="12" customHeight="1" x14ac:dyDescent="0.25">
      <c r="A276" s="109" t="s">
        <v>120</v>
      </c>
      <c r="B276" s="110">
        <v>0</v>
      </c>
      <c r="C276" s="110">
        <v>0</v>
      </c>
      <c r="D276" s="110">
        <v>0</v>
      </c>
      <c r="E276" s="110">
        <v>0</v>
      </c>
      <c r="F276" s="110">
        <v>0</v>
      </c>
      <c r="G276" s="110">
        <v>0</v>
      </c>
      <c r="H276" s="110">
        <v>0</v>
      </c>
      <c r="I276" s="110">
        <v>0</v>
      </c>
      <c r="J276" s="110">
        <v>0</v>
      </c>
      <c r="K276" s="110">
        <v>0</v>
      </c>
      <c r="L276" s="110">
        <v>0</v>
      </c>
      <c r="M276" s="110">
        <v>0</v>
      </c>
      <c r="N276" s="110">
        <v>0</v>
      </c>
      <c r="O276" s="110">
        <v>0</v>
      </c>
      <c r="P276" s="110">
        <v>0</v>
      </c>
      <c r="Q276" s="110">
        <v>0</v>
      </c>
      <c r="R276" s="110">
        <v>0</v>
      </c>
      <c r="S276" s="110">
        <v>0</v>
      </c>
      <c r="T276" s="110">
        <v>0</v>
      </c>
      <c r="U276" s="110">
        <v>0</v>
      </c>
      <c r="V276" s="110">
        <v>0</v>
      </c>
      <c r="W276" s="110">
        <v>0</v>
      </c>
      <c r="DA276" s="60" t="s">
        <v>2766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0</v>
      </c>
      <c r="C278" s="118">
        <f t="shared" si="124"/>
        <v>0</v>
      </c>
      <c r="D278" s="118">
        <f t="shared" si="124"/>
        <v>0</v>
      </c>
      <c r="E278" s="118">
        <f t="shared" si="124"/>
        <v>0</v>
      </c>
      <c r="F278" s="118">
        <f t="shared" si="124"/>
        <v>0</v>
      </c>
      <c r="G278" s="118">
        <f t="shared" si="124"/>
        <v>0</v>
      </c>
      <c r="H278" s="118">
        <f t="shared" si="124"/>
        <v>0</v>
      </c>
      <c r="I278" s="118">
        <f t="shared" si="124"/>
        <v>0</v>
      </c>
      <c r="J278" s="118">
        <f t="shared" si="124"/>
        <v>0</v>
      </c>
      <c r="K278" s="118">
        <f t="shared" si="124"/>
        <v>0</v>
      </c>
      <c r="L278" s="118">
        <f t="shared" si="124"/>
        <v>0</v>
      </c>
      <c r="M278" s="118">
        <f t="shared" si="124"/>
        <v>0</v>
      </c>
      <c r="N278" s="118">
        <f t="shared" si="124"/>
        <v>0</v>
      </c>
      <c r="O278" s="118">
        <f t="shared" si="124"/>
        <v>0</v>
      </c>
      <c r="P278" s="118">
        <f t="shared" si="124"/>
        <v>0</v>
      </c>
      <c r="Q278" s="118">
        <f t="shared" si="124"/>
        <v>0</v>
      </c>
      <c r="R278" s="118">
        <f t="shared" ref="R278:V278" si="125">R279+R282+R284+R294</f>
        <v>0</v>
      </c>
      <c r="S278" s="118">
        <f t="shared" si="125"/>
        <v>0</v>
      </c>
      <c r="T278" s="118">
        <f t="shared" si="125"/>
        <v>0</v>
      </c>
      <c r="U278" s="118">
        <f t="shared" si="125"/>
        <v>0</v>
      </c>
      <c r="V278" s="118">
        <f t="shared" si="125"/>
        <v>0</v>
      </c>
      <c r="W278" s="118">
        <f t="shared" ref="W278" si="126">W279+W282+W284+W294</f>
        <v>0</v>
      </c>
      <c r="DA278" s="129" t="s">
        <v>2915</v>
      </c>
    </row>
    <row r="279" spans="1:105" ht="12" customHeight="1" x14ac:dyDescent="0.25">
      <c r="A279" s="121" t="s">
        <v>57</v>
      </c>
      <c r="B279" s="123">
        <f t="shared" ref="B279:Q279" si="127">SUM(B280:B281)</f>
        <v>0</v>
      </c>
      <c r="C279" s="123">
        <f t="shared" si="127"/>
        <v>0</v>
      </c>
      <c r="D279" s="123">
        <f t="shared" si="127"/>
        <v>0</v>
      </c>
      <c r="E279" s="123">
        <f t="shared" si="127"/>
        <v>0</v>
      </c>
      <c r="F279" s="123">
        <f t="shared" si="127"/>
        <v>0</v>
      </c>
      <c r="G279" s="123">
        <f t="shared" si="127"/>
        <v>0</v>
      </c>
      <c r="H279" s="123">
        <f t="shared" si="127"/>
        <v>0</v>
      </c>
      <c r="I279" s="123">
        <f t="shared" si="127"/>
        <v>0</v>
      </c>
      <c r="J279" s="123">
        <f t="shared" si="127"/>
        <v>0</v>
      </c>
      <c r="K279" s="123">
        <f t="shared" si="127"/>
        <v>0</v>
      </c>
      <c r="L279" s="123">
        <f t="shared" si="127"/>
        <v>0</v>
      </c>
      <c r="M279" s="123">
        <f t="shared" si="127"/>
        <v>0</v>
      </c>
      <c r="N279" s="123">
        <f t="shared" si="127"/>
        <v>0</v>
      </c>
      <c r="O279" s="123">
        <f t="shared" si="127"/>
        <v>0</v>
      </c>
      <c r="P279" s="123">
        <f t="shared" si="127"/>
        <v>0</v>
      </c>
      <c r="Q279" s="123">
        <f t="shared" si="127"/>
        <v>0</v>
      </c>
      <c r="R279" s="123">
        <f t="shared" ref="R279:V279" si="128">SUM(R280:R281)</f>
        <v>0</v>
      </c>
      <c r="S279" s="123">
        <f t="shared" si="128"/>
        <v>0</v>
      </c>
      <c r="T279" s="123">
        <f t="shared" si="128"/>
        <v>0</v>
      </c>
      <c r="U279" s="123">
        <f t="shared" si="128"/>
        <v>0</v>
      </c>
      <c r="V279" s="123">
        <f t="shared" si="128"/>
        <v>0</v>
      </c>
      <c r="W279" s="123">
        <f t="shared" ref="W279" si="129">SUM(W280:W281)</f>
        <v>0</v>
      </c>
      <c r="DA279" s="130" t="s">
        <v>2916</v>
      </c>
    </row>
    <row r="280" spans="1:105" ht="12" customHeight="1" x14ac:dyDescent="0.25">
      <c r="A280" s="97" t="s">
        <v>51</v>
      </c>
      <c r="B280" s="99">
        <v>0</v>
      </c>
      <c r="C280" s="99">
        <v>0</v>
      </c>
      <c r="D280" s="99">
        <v>0</v>
      </c>
      <c r="E280" s="99">
        <v>0</v>
      </c>
      <c r="F280" s="99">
        <v>0</v>
      </c>
      <c r="G280" s="99">
        <v>0</v>
      </c>
      <c r="H280" s="99">
        <v>0</v>
      </c>
      <c r="I280" s="99">
        <v>0</v>
      </c>
      <c r="J280" s="99">
        <v>0</v>
      </c>
      <c r="K280" s="99">
        <v>0</v>
      </c>
      <c r="L280" s="99">
        <v>0</v>
      </c>
      <c r="M280" s="99">
        <v>0</v>
      </c>
      <c r="N280" s="99">
        <v>0</v>
      </c>
      <c r="O280" s="99">
        <v>0</v>
      </c>
      <c r="P280" s="99">
        <v>0</v>
      </c>
      <c r="Q280" s="99">
        <v>0</v>
      </c>
      <c r="R280" s="99">
        <v>0</v>
      </c>
      <c r="S280" s="99">
        <v>0</v>
      </c>
      <c r="T280" s="99">
        <v>0</v>
      </c>
      <c r="U280" s="99">
        <v>0</v>
      </c>
      <c r="V280" s="99">
        <v>0</v>
      </c>
      <c r="W280" s="99">
        <v>0</v>
      </c>
      <c r="DA280" s="63" t="s">
        <v>2917</v>
      </c>
    </row>
    <row r="281" spans="1:105" ht="12" customHeight="1" x14ac:dyDescent="0.25">
      <c r="A281" s="97" t="s">
        <v>53</v>
      </c>
      <c r="B281" s="99">
        <v>0</v>
      </c>
      <c r="C281" s="99">
        <v>0</v>
      </c>
      <c r="D281" s="99">
        <v>0</v>
      </c>
      <c r="E281" s="99">
        <v>0</v>
      </c>
      <c r="F281" s="99">
        <v>0</v>
      </c>
      <c r="G281" s="99">
        <v>0</v>
      </c>
      <c r="H281" s="99">
        <v>0</v>
      </c>
      <c r="I281" s="99">
        <v>0</v>
      </c>
      <c r="J281" s="99">
        <v>0</v>
      </c>
      <c r="K281" s="99">
        <v>0</v>
      </c>
      <c r="L281" s="99">
        <v>0</v>
      </c>
      <c r="M281" s="99">
        <v>0</v>
      </c>
      <c r="N281" s="99">
        <v>0</v>
      </c>
      <c r="O281" s="99">
        <v>0</v>
      </c>
      <c r="P281" s="99">
        <v>0</v>
      </c>
      <c r="Q281" s="99">
        <v>0</v>
      </c>
      <c r="R281" s="99">
        <v>0</v>
      </c>
      <c r="S281" s="99">
        <v>0</v>
      </c>
      <c r="T281" s="99">
        <v>0</v>
      </c>
      <c r="U281" s="99">
        <v>0</v>
      </c>
      <c r="V281" s="99">
        <v>0</v>
      </c>
      <c r="W281" s="99">
        <v>0</v>
      </c>
      <c r="DA281" s="63" t="s">
        <v>2918</v>
      </c>
    </row>
    <row r="282" spans="1:105" ht="12" customHeight="1" x14ac:dyDescent="0.25">
      <c r="A282" s="121" t="s">
        <v>92</v>
      </c>
      <c r="B282" s="123">
        <f t="shared" ref="B282:W282" si="130">B283</f>
        <v>0</v>
      </c>
      <c r="C282" s="123">
        <f t="shared" si="130"/>
        <v>0</v>
      </c>
      <c r="D282" s="123">
        <f t="shared" si="130"/>
        <v>0</v>
      </c>
      <c r="E282" s="123">
        <f t="shared" si="130"/>
        <v>0</v>
      </c>
      <c r="F282" s="123">
        <f t="shared" si="130"/>
        <v>0</v>
      </c>
      <c r="G282" s="123">
        <f t="shared" si="130"/>
        <v>0</v>
      </c>
      <c r="H282" s="123">
        <f t="shared" si="130"/>
        <v>0</v>
      </c>
      <c r="I282" s="123">
        <f t="shared" si="130"/>
        <v>0</v>
      </c>
      <c r="J282" s="123">
        <f t="shared" si="130"/>
        <v>0</v>
      </c>
      <c r="K282" s="123">
        <f t="shared" si="130"/>
        <v>0</v>
      </c>
      <c r="L282" s="123">
        <f t="shared" si="130"/>
        <v>0</v>
      </c>
      <c r="M282" s="123">
        <f t="shared" si="130"/>
        <v>0</v>
      </c>
      <c r="N282" s="123">
        <f t="shared" si="130"/>
        <v>0</v>
      </c>
      <c r="O282" s="123">
        <f t="shared" si="130"/>
        <v>0</v>
      </c>
      <c r="P282" s="123">
        <f t="shared" si="130"/>
        <v>0</v>
      </c>
      <c r="Q282" s="123">
        <f t="shared" si="130"/>
        <v>0</v>
      </c>
      <c r="R282" s="123">
        <f t="shared" si="130"/>
        <v>0</v>
      </c>
      <c r="S282" s="123">
        <f t="shared" si="130"/>
        <v>0</v>
      </c>
      <c r="T282" s="123">
        <f t="shared" si="130"/>
        <v>0</v>
      </c>
      <c r="U282" s="123">
        <f t="shared" si="130"/>
        <v>0</v>
      </c>
      <c r="V282" s="123">
        <f t="shared" si="130"/>
        <v>0</v>
      </c>
      <c r="W282" s="123">
        <f t="shared" si="130"/>
        <v>0</v>
      </c>
      <c r="DA282" s="130" t="s">
        <v>2919</v>
      </c>
    </row>
    <row r="283" spans="1:105" ht="12" customHeight="1" x14ac:dyDescent="0.25">
      <c r="A283" s="97" t="s">
        <v>53</v>
      </c>
      <c r="B283" s="99">
        <f>RES_hhdet_tess!B8</f>
        <v>0</v>
      </c>
      <c r="C283" s="99">
        <f>RES_hhdet_tess!C8</f>
        <v>0</v>
      </c>
      <c r="D283" s="99">
        <f>RES_hhdet_tess!D8</f>
        <v>0</v>
      </c>
      <c r="E283" s="99">
        <f>RES_hhdet_tess!E8</f>
        <v>0</v>
      </c>
      <c r="F283" s="99">
        <f>RES_hhdet_tess!F8</f>
        <v>0</v>
      </c>
      <c r="G283" s="99">
        <f>RES_hhdet_tess!G8</f>
        <v>0</v>
      </c>
      <c r="H283" s="99">
        <f>RES_hhdet_tess!H8</f>
        <v>0</v>
      </c>
      <c r="I283" s="99">
        <f>RES_hhdet_tess!I8</f>
        <v>0</v>
      </c>
      <c r="J283" s="99">
        <f>RES_hhdet_tess!J8</f>
        <v>0</v>
      </c>
      <c r="K283" s="99">
        <f>RES_hhdet_tess!K8</f>
        <v>0</v>
      </c>
      <c r="L283" s="99">
        <f>RES_hhdet_tess!L8</f>
        <v>0</v>
      </c>
      <c r="M283" s="99">
        <f>RES_hhdet_tess!M8</f>
        <v>0</v>
      </c>
      <c r="N283" s="99">
        <f>RES_hhdet_tess!N8</f>
        <v>0</v>
      </c>
      <c r="O283" s="99">
        <f>RES_hhdet_tess!O8</f>
        <v>0</v>
      </c>
      <c r="P283" s="99">
        <f>RES_hhdet_tess!P8</f>
        <v>0</v>
      </c>
      <c r="Q283" s="99">
        <f>RES_hhdet_tess!Q8</f>
        <v>0</v>
      </c>
      <c r="R283" s="99">
        <f>RES_hhdet_tess!R8</f>
        <v>0</v>
      </c>
      <c r="S283" s="99">
        <f>RES_hhdet_tess!S8</f>
        <v>0</v>
      </c>
      <c r="T283" s="99">
        <f>RES_hhdet_tess!T8</f>
        <v>0</v>
      </c>
      <c r="U283" s="99">
        <f>RES_hhdet_tess!U8</f>
        <v>0</v>
      </c>
      <c r="V283" s="99">
        <f>RES_hhdet_tess!V8</f>
        <v>0</v>
      </c>
      <c r="W283" s="99">
        <f>RES_hhdet_tess!W8</f>
        <v>0</v>
      </c>
      <c r="DA283" s="63" t="s">
        <v>2920</v>
      </c>
    </row>
    <row r="284" spans="1:105" ht="12" customHeight="1" x14ac:dyDescent="0.25">
      <c r="A284" s="121" t="s">
        <v>55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2921</v>
      </c>
    </row>
    <row r="285" spans="1:105" ht="12" customHeight="1" x14ac:dyDescent="0.25">
      <c r="A285" s="97" t="s">
        <v>143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2922</v>
      </c>
    </row>
    <row r="286" spans="1:105" ht="12" customHeight="1" x14ac:dyDescent="0.25">
      <c r="A286" s="97" t="s">
        <v>124</v>
      </c>
      <c r="B286" s="99">
        <v>0</v>
      </c>
      <c r="C286" s="99">
        <v>0</v>
      </c>
      <c r="D286" s="99">
        <v>0</v>
      </c>
      <c r="E286" s="99">
        <v>0</v>
      </c>
      <c r="F286" s="99">
        <v>0</v>
      </c>
      <c r="G286" s="99">
        <v>0</v>
      </c>
      <c r="H286" s="99">
        <v>0</v>
      </c>
      <c r="I286" s="99">
        <v>0</v>
      </c>
      <c r="J286" s="99">
        <v>0</v>
      </c>
      <c r="K286" s="99">
        <v>0</v>
      </c>
      <c r="L286" s="99">
        <v>0</v>
      </c>
      <c r="M286" s="99">
        <v>0</v>
      </c>
      <c r="N286" s="99">
        <v>0</v>
      </c>
      <c r="O286" s="99">
        <v>0</v>
      </c>
      <c r="P286" s="99">
        <v>0</v>
      </c>
      <c r="Q286" s="99">
        <v>0</v>
      </c>
      <c r="R286" s="99">
        <v>0</v>
      </c>
      <c r="S286" s="99">
        <v>0</v>
      </c>
      <c r="T286" s="99">
        <v>0</v>
      </c>
      <c r="U286" s="99">
        <v>0</v>
      </c>
      <c r="V286" s="99">
        <v>0</v>
      </c>
      <c r="W286" s="99">
        <v>0</v>
      </c>
      <c r="DA286" s="63" t="s">
        <v>2923</v>
      </c>
    </row>
    <row r="287" spans="1:105" ht="12" customHeight="1" x14ac:dyDescent="0.25">
      <c r="A287" s="97" t="s">
        <v>123</v>
      </c>
      <c r="B287" s="99">
        <v>0</v>
      </c>
      <c r="C287" s="99">
        <v>0</v>
      </c>
      <c r="D287" s="99">
        <v>0</v>
      </c>
      <c r="E287" s="99">
        <v>0</v>
      </c>
      <c r="F287" s="99">
        <v>0</v>
      </c>
      <c r="G287" s="99">
        <v>0</v>
      </c>
      <c r="H287" s="99">
        <v>0</v>
      </c>
      <c r="I287" s="99">
        <v>0</v>
      </c>
      <c r="J287" s="99">
        <v>0</v>
      </c>
      <c r="K287" s="99">
        <v>0</v>
      </c>
      <c r="L287" s="99">
        <v>0</v>
      </c>
      <c r="M287" s="99">
        <v>0</v>
      </c>
      <c r="N287" s="99">
        <v>0</v>
      </c>
      <c r="O287" s="99">
        <v>0</v>
      </c>
      <c r="P287" s="99">
        <v>0</v>
      </c>
      <c r="Q287" s="99">
        <v>0</v>
      </c>
      <c r="R287" s="99">
        <v>0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DA287" s="63" t="s">
        <v>2924</v>
      </c>
    </row>
    <row r="288" spans="1:105" ht="12" customHeight="1" x14ac:dyDescent="0.25">
      <c r="A288" s="100" t="s">
        <v>50</v>
      </c>
      <c r="B288" s="102">
        <v>0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0</v>
      </c>
      <c r="L288" s="102">
        <v>0</v>
      </c>
      <c r="M288" s="102">
        <v>0</v>
      </c>
      <c r="N288" s="102">
        <v>0</v>
      </c>
      <c r="O288" s="102">
        <v>0</v>
      </c>
      <c r="P288" s="102">
        <v>0</v>
      </c>
      <c r="Q288" s="102">
        <v>0</v>
      </c>
      <c r="R288" s="102">
        <v>0</v>
      </c>
      <c r="S288" s="102">
        <v>0</v>
      </c>
      <c r="T288" s="102">
        <v>0</v>
      </c>
      <c r="U288" s="102">
        <v>0</v>
      </c>
      <c r="V288" s="102">
        <v>0</v>
      </c>
      <c r="W288" s="102">
        <v>0</v>
      </c>
      <c r="DA288" s="131" t="s">
        <v>2925</v>
      </c>
    </row>
    <row r="289" spans="1:105" ht="12" customHeight="1" x14ac:dyDescent="0.25">
      <c r="A289" s="103" t="s">
        <v>52</v>
      </c>
      <c r="B289" s="105">
        <v>0</v>
      </c>
      <c r="C289" s="105">
        <v>0</v>
      </c>
      <c r="D289" s="105">
        <v>0</v>
      </c>
      <c r="E289" s="105">
        <v>0</v>
      </c>
      <c r="F289" s="105">
        <v>0</v>
      </c>
      <c r="G289" s="105">
        <v>0</v>
      </c>
      <c r="H289" s="105">
        <v>0</v>
      </c>
      <c r="I289" s="105">
        <v>0</v>
      </c>
      <c r="J289" s="105">
        <v>0</v>
      </c>
      <c r="K289" s="105">
        <v>0</v>
      </c>
      <c r="L289" s="105">
        <v>0</v>
      </c>
      <c r="M289" s="105">
        <v>0</v>
      </c>
      <c r="N289" s="105">
        <v>0</v>
      </c>
      <c r="O289" s="105">
        <v>0</v>
      </c>
      <c r="P289" s="105">
        <v>0</v>
      </c>
      <c r="Q289" s="105">
        <v>0</v>
      </c>
      <c r="R289" s="105">
        <v>0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DA289" s="132" t="s">
        <v>2926</v>
      </c>
    </row>
    <row r="290" spans="1:105" ht="12" customHeight="1" x14ac:dyDescent="0.25">
      <c r="A290" s="106" t="s">
        <v>122</v>
      </c>
      <c r="B290" s="102">
        <v>0</v>
      </c>
      <c r="C290" s="102">
        <v>0</v>
      </c>
      <c r="D290" s="102">
        <v>0</v>
      </c>
      <c r="E290" s="102">
        <v>0</v>
      </c>
      <c r="F290" s="102">
        <v>0</v>
      </c>
      <c r="G290" s="102">
        <v>0</v>
      </c>
      <c r="H290" s="102">
        <v>0</v>
      </c>
      <c r="I290" s="102">
        <v>0</v>
      </c>
      <c r="J290" s="102">
        <v>0</v>
      </c>
      <c r="K290" s="102">
        <v>0</v>
      </c>
      <c r="L290" s="102">
        <v>0</v>
      </c>
      <c r="M290" s="102">
        <v>0</v>
      </c>
      <c r="N290" s="102">
        <v>0</v>
      </c>
      <c r="O290" s="102">
        <v>0</v>
      </c>
      <c r="P290" s="102">
        <v>0</v>
      </c>
      <c r="Q290" s="102">
        <v>0</v>
      </c>
      <c r="R290" s="102">
        <v>0</v>
      </c>
      <c r="S290" s="102">
        <v>0</v>
      </c>
      <c r="T290" s="102">
        <v>0</v>
      </c>
      <c r="U290" s="102">
        <v>0</v>
      </c>
      <c r="V290" s="102">
        <v>0</v>
      </c>
      <c r="W290" s="102">
        <v>0</v>
      </c>
      <c r="DA290" s="131" t="s">
        <v>2927</v>
      </c>
    </row>
    <row r="291" spans="1:105" ht="12" customHeight="1" x14ac:dyDescent="0.25">
      <c r="A291" s="107" t="s">
        <v>121</v>
      </c>
      <c r="B291" s="105">
        <v>0</v>
      </c>
      <c r="C291" s="105">
        <v>0</v>
      </c>
      <c r="D291" s="105">
        <v>0</v>
      </c>
      <c r="E291" s="105">
        <v>0</v>
      </c>
      <c r="F291" s="105">
        <v>0</v>
      </c>
      <c r="G291" s="105">
        <v>0</v>
      </c>
      <c r="H291" s="105">
        <v>0</v>
      </c>
      <c r="I291" s="105">
        <v>0</v>
      </c>
      <c r="J291" s="105">
        <v>0</v>
      </c>
      <c r="K291" s="105">
        <v>0</v>
      </c>
      <c r="L291" s="105">
        <v>0</v>
      </c>
      <c r="M291" s="105">
        <v>0</v>
      </c>
      <c r="N291" s="105">
        <v>0</v>
      </c>
      <c r="O291" s="105">
        <v>0</v>
      </c>
      <c r="P291" s="105">
        <v>0</v>
      </c>
      <c r="Q291" s="105">
        <v>0</v>
      </c>
      <c r="R291" s="105">
        <v>0</v>
      </c>
      <c r="S291" s="105">
        <v>0</v>
      </c>
      <c r="T291" s="105">
        <v>0</v>
      </c>
      <c r="U291" s="105">
        <v>0</v>
      </c>
      <c r="V291" s="105">
        <v>0</v>
      </c>
      <c r="W291" s="105">
        <v>0</v>
      </c>
      <c r="DA291" s="132" t="s">
        <v>2928</v>
      </c>
    </row>
    <row r="292" spans="1:105" ht="12" customHeight="1" x14ac:dyDescent="0.25">
      <c r="A292" s="108" t="s">
        <v>53</v>
      </c>
      <c r="B292" s="99">
        <v>0</v>
      </c>
      <c r="C292" s="99">
        <v>0</v>
      </c>
      <c r="D292" s="99">
        <v>0</v>
      </c>
      <c r="E292" s="99">
        <v>0</v>
      </c>
      <c r="F292" s="99">
        <v>0</v>
      </c>
      <c r="G292" s="99">
        <v>0</v>
      </c>
      <c r="H292" s="99">
        <v>0</v>
      </c>
      <c r="I292" s="99">
        <v>0</v>
      </c>
      <c r="J292" s="99">
        <v>0</v>
      </c>
      <c r="K292" s="99">
        <v>0</v>
      </c>
      <c r="L292" s="99">
        <v>0</v>
      </c>
      <c r="M292" s="99">
        <v>0</v>
      </c>
      <c r="N292" s="99">
        <v>0</v>
      </c>
      <c r="O292" s="99">
        <v>0</v>
      </c>
      <c r="P292" s="99">
        <v>0</v>
      </c>
      <c r="Q292" s="99">
        <v>0</v>
      </c>
      <c r="R292" s="99">
        <v>0</v>
      </c>
      <c r="S292" s="99">
        <v>0</v>
      </c>
      <c r="T292" s="99">
        <v>0</v>
      </c>
      <c r="U292" s="99">
        <v>0</v>
      </c>
      <c r="V292" s="99">
        <v>0</v>
      </c>
      <c r="W292" s="99">
        <v>0</v>
      </c>
      <c r="DA292" s="63" t="s">
        <v>2929</v>
      </c>
    </row>
    <row r="293" spans="1:105" ht="12" customHeight="1" x14ac:dyDescent="0.25">
      <c r="A293" s="108" t="s">
        <v>52</v>
      </c>
      <c r="B293" s="99">
        <v>0</v>
      </c>
      <c r="C293" s="99">
        <v>0</v>
      </c>
      <c r="D293" s="99">
        <v>0</v>
      </c>
      <c r="E293" s="99">
        <v>0</v>
      </c>
      <c r="F293" s="99">
        <v>0</v>
      </c>
      <c r="G293" s="99">
        <v>0</v>
      </c>
      <c r="H293" s="99">
        <v>0</v>
      </c>
      <c r="I293" s="99">
        <v>0</v>
      </c>
      <c r="J293" s="99">
        <v>0</v>
      </c>
      <c r="K293" s="99">
        <v>0</v>
      </c>
      <c r="L293" s="99">
        <v>0</v>
      </c>
      <c r="M293" s="99">
        <v>0</v>
      </c>
      <c r="N293" s="99">
        <v>0</v>
      </c>
      <c r="O293" s="99">
        <v>0</v>
      </c>
      <c r="P293" s="99">
        <v>0</v>
      </c>
      <c r="Q293" s="99">
        <v>0</v>
      </c>
      <c r="R293" s="99">
        <v>0</v>
      </c>
      <c r="S293" s="99">
        <v>0</v>
      </c>
      <c r="T293" s="99">
        <v>0</v>
      </c>
      <c r="U293" s="99">
        <v>0</v>
      </c>
      <c r="V293" s="99">
        <v>0</v>
      </c>
      <c r="W293" s="99">
        <v>0</v>
      </c>
      <c r="DA293" s="63" t="s">
        <v>2930</v>
      </c>
    </row>
    <row r="294" spans="1:105" ht="12" customHeight="1" x14ac:dyDescent="0.25">
      <c r="A294" s="121" t="s">
        <v>54</v>
      </c>
      <c r="B294" s="123">
        <v>0</v>
      </c>
      <c r="C294" s="123">
        <v>0</v>
      </c>
      <c r="D294" s="123">
        <v>0</v>
      </c>
      <c r="E294" s="123">
        <v>0</v>
      </c>
      <c r="F294" s="123">
        <v>0</v>
      </c>
      <c r="G294" s="123">
        <v>0</v>
      </c>
      <c r="H294" s="123">
        <v>0</v>
      </c>
      <c r="I294" s="123">
        <v>0</v>
      </c>
      <c r="J294" s="123">
        <v>0</v>
      </c>
      <c r="K294" s="123">
        <v>0</v>
      </c>
      <c r="L294" s="123">
        <v>0</v>
      </c>
      <c r="M294" s="123">
        <v>0</v>
      </c>
      <c r="N294" s="123">
        <v>0</v>
      </c>
      <c r="O294" s="123">
        <v>0</v>
      </c>
      <c r="P294" s="123">
        <v>0</v>
      </c>
      <c r="Q294" s="123">
        <v>0</v>
      </c>
      <c r="R294" s="123">
        <v>0</v>
      </c>
      <c r="S294" s="123">
        <v>0</v>
      </c>
      <c r="T294" s="123">
        <v>0</v>
      </c>
      <c r="U294" s="123">
        <v>0</v>
      </c>
      <c r="V294" s="123">
        <v>0</v>
      </c>
      <c r="W294" s="123">
        <v>0</v>
      </c>
      <c r="DA294" s="130" t="s">
        <v>2931</v>
      </c>
    </row>
    <row r="295" spans="1:105" ht="12" customHeight="1" x14ac:dyDescent="0.25">
      <c r="A295" s="97" t="s">
        <v>51</v>
      </c>
      <c r="B295" s="99">
        <v>0</v>
      </c>
      <c r="C295" s="99">
        <v>0</v>
      </c>
      <c r="D295" s="99">
        <v>0</v>
      </c>
      <c r="E295" s="99">
        <v>0</v>
      </c>
      <c r="F295" s="99">
        <v>0</v>
      </c>
      <c r="G295" s="99">
        <v>0</v>
      </c>
      <c r="H295" s="99">
        <v>0</v>
      </c>
      <c r="I295" s="99">
        <v>0</v>
      </c>
      <c r="J295" s="99">
        <v>0</v>
      </c>
      <c r="K295" s="99">
        <v>0</v>
      </c>
      <c r="L295" s="99">
        <v>0</v>
      </c>
      <c r="M295" s="99">
        <v>0</v>
      </c>
      <c r="N295" s="99">
        <v>0</v>
      </c>
      <c r="O295" s="99">
        <v>0</v>
      </c>
      <c r="P295" s="99">
        <v>0</v>
      </c>
      <c r="Q295" s="99">
        <v>0</v>
      </c>
      <c r="R295" s="99">
        <v>0</v>
      </c>
      <c r="S295" s="99">
        <v>0</v>
      </c>
      <c r="T295" s="99">
        <v>0</v>
      </c>
      <c r="U295" s="99">
        <v>0</v>
      </c>
      <c r="V295" s="99">
        <v>0</v>
      </c>
      <c r="W295" s="99">
        <v>0</v>
      </c>
      <c r="DA295" s="63" t="s">
        <v>2932</v>
      </c>
    </row>
    <row r="296" spans="1:105" ht="12" customHeight="1" x14ac:dyDescent="0.25">
      <c r="A296" s="97" t="s">
        <v>50</v>
      </c>
      <c r="B296" s="99">
        <v>0</v>
      </c>
      <c r="C296" s="99">
        <v>0</v>
      </c>
      <c r="D296" s="99">
        <v>0</v>
      </c>
      <c r="E296" s="99">
        <v>0</v>
      </c>
      <c r="F296" s="99">
        <v>0</v>
      </c>
      <c r="G296" s="99">
        <v>0</v>
      </c>
      <c r="H296" s="99">
        <v>0</v>
      </c>
      <c r="I296" s="99">
        <v>0</v>
      </c>
      <c r="J296" s="99">
        <v>0</v>
      </c>
      <c r="K296" s="99">
        <v>0</v>
      </c>
      <c r="L296" s="99">
        <v>0</v>
      </c>
      <c r="M296" s="99">
        <v>0</v>
      </c>
      <c r="N296" s="99">
        <v>0</v>
      </c>
      <c r="O296" s="99">
        <v>0</v>
      </c>
      <c r="P296" s="99">
        <v>0</v>
      </c>
      <c r="Q296" s="99">
        <v>0</v>
      </c>
      <c r="R296" s="99">
        <v>0</v>
      </c>
      <c r="S296" s="99">
        <v>0</v>
      </c>
      <c r="T296" s="99">
        <v>0</v>
      </c>
      <c r="U296" s="99">
        <v>0</v>
      </c>
      <c r="V296" s="99">
        <v>0</v>
      </c>
      <c r="W296" s="99">
        <v>0</v>
      </c>
      <c r="DA296" s="63" t="s">
        <v>2933</v>
      </c>
    </row>
    <row r="297" spans="1:105" ht="12" customHeight="1" x14ac:dyDescent="0.25">
      <c r="A297" s="109" t="s">
        <v>120</v>
      </c>
      <c r="B297" s="110">
        <v>0</v>
      </c>
      <c r="C297" s="110">
        <v>0</v>
      </c>
      <c r="D297" s="110">
        <v>0</v>
      </c>
      <c r="E297" s="110">
        <v>0</v>
      </c>
      <c r="F297" s="110">
        <v>0</v>
      </c>
      <c r="G297" s="110">
        <v>0</v>
      </c>
      <c r="H297" s="110">
        <v>0</v>
      </c>
      <c r="I297" s="110">
        <v>0</v>
      </c>
      <c r="J297" s="110">
        <v>0</v>
      </c>
      <c r="K297" s="110">
        <v>0</v>
      </c>
      <c r="L297" s="110">
        <v>0</v>
      </c>
      <c r="M297" s="110">
        <v>0</v>
      </c>
      <c r="N297" s="110">
        <v>0</v>
      </c>
      <c r="O297" s="110">
        <v>0</v>
      </c>
      <c r="P297" s="110">
        <v>0</v>
      </c>
      <c r="Q297" s="110">
        <v>0</v>
      </c>
      <c r="R297" s="110">
        <v>0</v>
      </c>
      <c r="S297" s="110">
        <v>0</v>
      </c>
      <c r="T297" s="110">
        <v>0</v>
      </c>
      <c r="U297" s="110">
        <v>0</v>
      </c>
      <c r="V297" s="110">
        <v>0</v>
      </c>
      <c r="W297" s="110">
        <v>0</v>
      </c>
      <c r="DA297" s="60" t="s">
        <v>2934</v>
      </c>
    </row>
    <row r="299" spans="1:105" ht="12" customHeight="1" x14ac:dyDescent="0.25">
      <c r="A299" s="116" t="s">
        <v>167</v>
      </c>
      <c r="B299" s="118">
        <f t="shared" ref="B299:Q299" si="131">B300+B303+B305+B315</f>
        <v>0</v>
      </c>
      <c r="C299" s="118">
        <f t="shared" si="131"/>
        <v>0</v>
      </c>
      <c r="D299" s="118">
        <f t="shared" si="131"/>
        <v>0</v>
      </c>
      <c r="E299" s="118">
        <f t="shared" si="131"/>
        <v>0</v>
      </c>
      <c r="F299" s="118">
        <f t="shared" si="131"/>
        <v>0</v>
      </c>
      <c r="G299" s="118">
        <f t="shared" si="131"/>
        <v>0</v>
      </c>
      <c r="H299" s="118">
        <f t="shared" si="131"/>
        <v>0</v>
      </c>
      <c r="I299" s="118">
        <f t="shared" si="131"/>
        <v>0</v>
      </c>
      <c r="J299" s="118">
        <f t="shared" si="131"/>
        <v>0</v>
      </c>
      <c r="K299" s="118">
        <f t="shared" si="131"/>
        <v>0</v>
      </c>
      <c r="L299" s="118">
        <f t="shared" si="131"/>
        <v>0</v>
      </c>
      <c r="M299" s="118">
        <f t="shared" si="131"/>
        <v>0</v>
      </c>
      <c r="N299" s="118">
        <f t="shared" si="131"/>
        <v>0</v>
      </c>
      <c r="O299" s="118">
        <f t="shared" si="131"/>
        <v>0</v>
      </c>
      <c r="P299" s="118">
        <f t="shared" si="131"/>
        <v>0</v>
      </c>
      <c r="Q299" s="118">
        <f t="shared" si="131"/>
        <v>0</v>
      </c>
      <c r="R299" s="118">
        <f t="shared" ref="R299:V299" si="132">R300+R303+R305+R315</f>
        <v>0</v>
      </c>
      <c r="S299" s="118">
        <f t="shared" si="132"/>
        <v>0</v>
      </c>
      <c r="T299" s="118">
        <f t="shared" si="132"/>
        <v>0</v>
      </c>
      <c r="U299" s="118">
        <f t="shared" si="132"/>
        <v>0</v>
      </c>
      <c r="V299" s="118">
        <f t="shared" si="132"/>
        <v>0</v>
      </c>
      <c r="W299" s="118">
        <f t="shared" ref="W299" si="133">W300+W303+W305+W315</f>
        <v>0</v>
      </c>
      <c r="DA299" s="129" t="s">
        <v>3083</v>
      </c>
    </row>
    <row r="300" spans="1:105" ht="12" customHeight="1" x14ac:dyDescent="0.25">
      <c r="A300" s="121" t="s">
        <v>57</v>
      </c>
      <c r="B300" s="123">
        <f t="shared" ref="B300:Q300" si="134">SUM(B301:B302)</f>
        <v>0</v>
      </c>
      <c r="C300" s="123">
        <f t="shared" si="134"/>
        <v>0</v>
      </c>
      <c r="D300" s="123">
        <f t="shared" si="134"/>
        <v>0</v>
      </c>
      <c r="E300" s="123">
        <f t="shared" si="134"/>
        <v>0</v>
      </c>
      <c r="F300" s="123">
        <f t="shared" si="134"/>
        <v>0</v>
      </c>
      <c r="G300" s="123">
        <f t="shared" si="134"/>
        <v>0</v>
      </c>
      <c r="H300" s="123">
        <f t="shared" si="134"/>
        <v>0</v>
      </c>
      <c r="I300" s="123">
        <f t="shared" si="134"/>
        <v>0</v>
      </c>
      <c r="J300" s="123">
        <f t="shared" si="134"/>
        <v>0</v>
      </c>
      <c r="K300" s="123">
        <f t="shared" si="134"/>
        <v>0</v>
      </c>
      <c r="L300" s="123">
        <f t="shared" si="134"/>
        <v>0</v>
      </c>
      <c r="M300" s="123">
        <f t="shared" si="134"/>
        <v>0</v>
      </c>
      <c r="N300" s="123">
        <f t="shared" si="134"/>
        <v>0</v>
      </c>
      <c r="O300" s="123">
        <f t="shared" si="134"/>
        <v>0</v>
      </c>
      <c r="P300" s="123">
        <f t="shared" si="134"/>
        <v>0</v>
      </c>
      <c r="Q300" s="123">
        <f t="shared" si="134"/>
        <v>0</v>
      </c>
      <c r="R300" s="123">
        <f t="shared" ref="R300:V300" si="135">SUM(R301:R302)</f>
        <v>0</v>
      </c>
      <c r="S300" s="123">
        <f t="shared" si="135"/>
        <v>0</v>
      </c>
      <c r="T300" s="123">
        <f t="shared" si="135"/>
        <v>0</v>
      </c>
      <c r="U300" s="123">
        <f t="shared" si="135"/>
        <v>0</v>
      </c>
      <c r="V300" s="123">
        <f t="shared" si="135"/>
        <v>0</v>
      </c>
      <c r="W300" s="123">
        <f t="shared" ref="W300" si="136">SUM(W301:W302)</f>
        <v>0</v>
      </c>
      <c r="DA300" s="130" t="s">
        <v>3084</v>
      </c>
    </row>
    <row r="301" spans="1:105" ht="12" customHeight="1" x14ac:dyDescent="0.25">
      <c r="A301" s="97" t="s">
        <v>51</v>
      </c>
      <c r="B301" s="99">
        <v>0</v>
      </c>
      <c r="C301" s="99">
        <v>0</v>
      </c>
      <c r="D301" s="99">
        <v>0</v>
      </c>
      <c r="E301" s="99">
        <v>0</v>
      </c>
      <c r="F301" s="99">
        <v>0</v>
      </c>
      <c r="G301" s="99">
        <v>0</v>
      </c>
      <c r="H301" s="99">
        <v>0</v>
      </c>
      <c r="I301" s="99">
        <v>0</v>
      </c>
      <c r="J301" s="99">
        <v>0</v>
      </c>
      <c r="K301" s="99">
        <v>0</v>
      </c>
      <c r="L301" s="99">
        <v>0</v>
      </c>
      <c r="M301" s="99">
        <v>0</v>
      </c>
      <c r="N301" s="99">
        <v>0</v>
      </c>
      <c r="O301" s="99">
        <v>0</v>
      </c>
      <c r="P301" s="99">
        <v>0</v>
      </c>
      <c r="Q301" s="99">
        <v>0</v>
      </c>
      <c r="R301" s="99">
        <v>0</v>
      </c>
      <c r="S301" s="99">
        <v>0</v>
      </c>
      <c r="T301" s="99">
        <v>0</v>
      </c>
      <c r="U301" s="99">
        <v>0</v>
      </c>
      <c r="V301" s="99">
        <v>0</v>
      </c>
      <c r="W301" s="99">
        <v>0</v>
      </c>
      <c r="DA301" s="63" t="s">
        <v>3085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DA302" s="63" t="s">
        <v>3086</v>
      </c>
    </row>
    <row r="303" spans="1:105" ht="12" customHeight="1" x14ac:dyDescent="0.25">
      <c r="A303" s="121" t="s">
        <v>92</v>
      </c>
      <c r="B303" s="123">
        <f t="shared" ref="B303:W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DA303" s="130" t="s">
        <v>3087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3088</v>
      </c>
    </row>
    <row r="305" spans="1:105" ht="12" customHeight="1" x14ac:dyDescent="0.25">
      <c r="A305" s="121" t="s">
        <v>55</v>
      </c>
      <c r="B305" s="123">
        <v>0</v>
      </c>
      <c r="C305" s="123">
        <v>0</v>
      </c>
      <c r="D305" s="123">
        <v>0</v>
      </c>
      <c r="E305" s="123">
        <v>0</v>
      </c>
      <c r="F305" s="123">
        <v>0</v>
      </c>
      <c r="G305" s="123">
        <v>0</v>
      </c>
      <c r="H305" s="123">
        <v>0</v>
      </c>
      <c r="I305" s="123">
        <v>0</v>
      </c>
      <c r="J305" s="123">
        <v>0</v>
      </c>
      <c r="K305" s="123">
        <v>0</v>
      </c>
      <c r="L305" s="123">
        <v>0</v>
      </c>
      <c r="M305" s="123">
        <v>0</v>
      </c>
      <c r="N305" s="123">
        <v>0</v>
      </c>
      <c r="O305" s="123">
        <v>0</v>
      </c>
      <c r="P305" s="123">
        <v>0</v>
      </c>
      <c r="Q305" s="123">
        <v>0</v>
      </c>
      <c r="R305" s="123">
        <v>0</v>
      </c>
      <c r="S305" s="123">
        <v>0</v>
      </c>
      <c r="T305" s="123">
        <v>0</v>
      </c>
      <c r="U305" s="123">
        <v>0</v>
      </c>
      <c r="V305" s="123">
        <v>0</v>
      </c>
      <c r="W305" s="123">
        <v>0</v>
      </c>
      <c r="DA305" s="130" t="s">
        <v>3089</v>
      </c>
    </row>
    <row r="306" spans="1:105" ht="12" customHeight="1" x14ac:dyDescent="0.25">
      <c r="A306" s="97" t="s">
        <v>143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DA306" s="63" t="s">
        <v>3090</v>
      </c>
    </row>
    <row r="307" spans="1:105" ht="12" customHeight="1" x14ac:dyDescent="0.25">
      <c r="A307" s="97" t="s">
        <v>124</v>
      </c>
      <c r="B307" s="99">
        <v>0</v>
      </c>
      <c r="C307" s="99">
        <v>0</v>
      </c>
      <c r="D307" s="99">
        <v>0</v>
      </c>
      <c r="E307" s="99">
        <v>0</v>
      </c>
      <c r="F307" s="99">
        <v>0</v>
      </c>
      <c r="G307" s="99">
        <v>0</v>
      </c>
      <c r="H307" s="99">
        <v>0</v>
      </c>
      <c r="I307" s="99">
        <v>0</v>
      </c>
      <c r="J307" s="99">
        <v>0</v>
      </c>
      <c r="K307" s="99">
        <v>0</v>
      </c>
      <c r="L307" s="99">
        <v>0</v>
      </c>
      <c r="M307" s="99">
        <v>0</v>
      </c>
      <c r="N307" s="99">
        <v>0</v>
      </c>
      <c r="O307" s="99">
        <v>0</v>
      </c>
      <c r="P307" s="99">
        <v>0</v>
      </c>
      <c r="Q307" s="99">
        <v>0</v>
      </c>
      <c r="R307" s="99">
        <v>0</v>
      </c>
      <c r="S307" s="99">
        <v>0</v>
      </c>
      <c r="T307" s="99">
        <v>0</v>
      </c>
      <c r="U307" s="99">
        <v>0</v>
      </c>
      <c r="V307" s="99">
        <v>0</v>
      </c>
      <c r="W307" s="99">
        <v>0</v>
      </c>
      <c r="DA307" s="63" t="s">
        <v>3091</v>
      </c>
    </row>
    <row r="308" spans="1:105" ht="12" customHeight="1" x14ac:dyDescent="0.25">
      <c r="A308" s="97" t="s">
        <v>123</v>
      </c>
      <c r="B308" s="99">
        <v>0</v>
      </c>
      <c r="C308" s="99">
        <v>0</v>
      </c>
      <c r="D308" s="99">
        <v>0</v>
      </c>
      <c r="E308" s="99">
        <v>0</v>
      </c>
      <c r="F308" s="99">
        <v>0</v>
      </c>
      <c r="G308" s="99">
        <v>0</v>
      </c>
      <c r="H308" s="99">
        <v>0</v>
      </c>
      <c r="I308" s="99">
        <v>0</v>
      </c>
      <c r="J308" s="99">
        <v>0</v>
      </c>
      <c r="K308" s="99">
        <v>0</v>
      </c>
      <c r="L308" s="99">
        <v>0</v>
      </c>
      <c r="M308" s="99">
        <v>0</v>
      </c>
      <c r="N308" s="99">
        <v>0</v>
      </c>
      <c r="O308" s="99">
        <v>0</v>
      </c>
      <c r="P308" s="99">
        <v>0</v>
      </c>
      <c r="Q308" s="99">
        <v>0</v>
      </c>
      <c r="R308" s="99">
        <v>0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DA308" s="63" t="s">
        <v>3092</v>
      </c>
    </row>
    <row r="309" spans="1:105" ht="12" customHeight="1" x14ac:dyDescent="0.25">
      <c r="A309" s="100" t="s">
        <v>50</v>
      </c>
      <c r="B309" s="102">
        <v>0</v>
      </c>
      <c r="C309" s="102">
        <v>0</v>
      </c>
      <c r="D309" s="102">
        <v>0</v>
      </c>
      <c r="E309" s="102">
        <v>0</v>
      </c>
      <c r="F309" s="102">
        <v>0</v>
      </c>
      <c r="G309" s="102">
        <v>0</v>
      </c>
      <c r="H309" s="102">
        <v>0</v>
      </c>
      <c r="I309" s="102">
        <v>0</v>
      </c>
      <c r="J309" s="102">
        <v>0</v>
      </c>
      <c r="K309" s="102">
        <v>0</v>
      </c>
      <c r="L309" s="102">
        <v>0</v>
      </c>
      <c r="M309" s="102">
        <v>0</v>
      </c>
      <c r="N309" s="102">
        <v>0</v>
      </c>
      <c r="O309" s="102">
        <v>0</v>
      </c>
      <c r="P309" s="102">
        <v>0</v>
      </c>
      <c r="Q309" s="102">
        <v>0</v>
      </c>
      <c r="R309" s="102">
        <v>0</v>
      </c>
      <c r="S309" s="102">
        <v>0</v>
      </c>
      <c r="T309" s="102">
        <v>0</v>
      </c>
      <c r="U309" s="102">
        <v>0</v>
      </c>
      <c r="V309" s="102">
        <v>0</v>
      </c>
      <c r="W309" s="102">
        <v>0</v>
      </c>
      <c r="DA309" s="131" t="s">
        <v>3093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DA310" s="132" t="s">
        <v>3094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DA311" s="131" t="s">
        <v>3095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DA312" s="132" t="s">
        <v>3096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DA313" s="63" t="s">
        <v>3097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DA314" s="63" t="s">
        <v>3098</v>
      </c>
    </row>
    <row r="315" spans="1:105" ht="12" customHeight="1" x14ac:dyDescent="0.25">
      <c r="A315" s="121" t="s">
        <v>54</v>
      </c>
      <c r="B315" s="123">
        <v>0</v>
      </c>
      <c r="C315" s="123">
        <v>0</v>
      </c>
      <c r="D315" s="123">
        <v>0</v>
      </c>
      <c r="E315" s="123">
        <v>0</v>
      </c>
      <c r="F315" s="123">
        <v>0</v>
      </c>
      <c r="G315" s="123">
        <v>0</v>
      </c>
      <c r="H315" s="123">
        <v>0</v>
      </c>
      <c r="I315" s="123">
        <v>0</v>
      </c>
      <c r="J315" s="123">
        <v>0</v>
      </c>
      <c r="K315" s="123">
        <v>0</v>
      </c>
      <c r="L315" s="123">
        <v>0</v>
      </c>
      <c r="M315" s="123">
        <v>0</v>
      </c>
      <c r="N315" s="123">
        <v>0</v>
      </c>
      <c r="O315" s="123">
        <v>0</v>
      </c>
      <c r="P315" s="123">
        <v>0</v>
      </c>
      <c r="Q315" s="123">
        <v>0</v>
      </c>
      <c r="R315" s="123">
        <v>0</v>
      </c>
      <c r="S315" s="123">
        <v>0</v>
      </c>
      <c r="T315" s="123">
        <v>0</v>
      </c>
      <c r="U315" s="123">
        <v>0</v>
      </c>
      <c r="V315" s="123">
        <v>0</v>
      </c>
      <c r="W315" s="123">
        <v>0</v>
      </c>
      <c r="DA315" s="130" t="s">
        <v>3099</v>
      </c>
    </row>
    <row r="316" spans="1:105" ht="12" customHeight="1" x14ac:dyDescent="0.25">
      <c r="A316" s="97" t="s">
        <v>51</v>
      </c>
      <c r="B316" s="99">
        <v>0</v>
      </c>
      <c r="C316" s="99">
        <v>0</v>
      </c>
      <c r="D316" s="99">
        <v>0</v>
      </c>
      <c r="E316" s="99">
        <v>0</v>
      </c>
      <c r="F316" s="99">
        <v>0</v>
      </c>
      <c r="G316" s="99">
        <v>0</v>
      </c>
      <c r="H316" s="99">
        <v>0</v>
      </c>
      <c r="I316" s="99">
        <v>0</v>
      </c>
      <c r="J316" s="99">
        <v>0</v>
      </c>
      <c r="K316" s="99">
        <v>0</v>
      </c>
      <c r="L316" s="99">
        <v>0</v>
      </c>
      <c r="M316" s="99">
        <v>0</v>
      </c>
      <c r="N316" s="99">
        <v>0</v>
      </c>
      <c r="O316" s="99">
        <v>0</v>
      </c>
      <c r="P316" s="99">
        <v>0</v>
      </c>
      <c r="Q316" s="99">
        <v>0</v>
      </c>
      <c r="R316" s="99">
        <v>0</v>
      </c>
      <c r="S316" s="99">
        <v>0</v>
      </c>
      <c r="T316" s="99">
        <v>0</v>
      </c>
      <c r="U316" s="99">
        <v>0</v>
      </c>
      <c r="V316" s="99">
        <v>0</v>
      </c>
      <c r="W316" s="99">
        <v>0</v>
      </c>
      <c r="DA316" s="63" t="s">
        <v>3100</v>
      </c>
    </row>
    <row r="317" spans="1:105" ht="12" customHeight="1" x14ac:dyDescent="0.25">
      <c r="A317" s="97" t="s">
        <v>50</v>
      </c>
      <c r="B317" s="99">
        <v>0</v>
      </c>
      <c r="C317" s="99">
        <v>0</v>
      </c>
      <c r="D317" s="99">
        <v>0</v>
      </c>
      <c r="E317" s="99">
        <v>0</v>
      </c>
      <c r="F317" s="99">
        <v>0</v>
      </c>
      <c r="G317" s="99">
        <v>0</v>
      </c>
      <c r="H317" s="99">
        <v>0</v>
      </c>
      <c r="I317" s="99">
        <v>0</v>
      </c>
      <c r="J317" s="99">
        <v>0</v>
      </c>
      <c r="K317" s="99">
        <v>0</v>
      </c>
      <c r="L317" s="99">
        <v>0</v>
      </c>
      <c r="M317" s="99">
        <v>0</v>
      </c>
      <c r="N317" s="99">
        <v>0</v>
      </c>
      <c r="O317" s="99">
        <v>0</v>
      </c>
      <c r="P317" s="99">
        <v>0</v>
      </c>
      <c r="Q317" s="99">
        <v>0</v>
      </c>
      <c r="R317" s="99">
        <v>0</v>
      </c>
      <c r="S317" s="99">
        <v>0</v>
      </c>
      <c r="T317" s="99">
        <v>0</v>
      </c>
      <c r="U317" s="99">
        <v>0</v>
      </c>
      <c r="V317" s="99">
        <v>0</v>
      </c>
      <c r="W317" s="99">
        <v>0</v>
      </c>
      <c r="DA317" s="63" t="s">
        <v>3101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DA318" s="60" t="s">
        <v>3102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0</v>
      </c>
      <c r="D322" s="117">
        <f t="shared" si="138"/>
        <v>0</v>
      </c>
      <c r="E322" s="117">
        <f t="shared" si="138"/>
        <v>0</v>
      </c>
      <c r="F322" s="117">
        <f t="shared" si="138"/>
        <v>0</v>
      </c>
      <c r="G322" s="117">
        <f t="shared" si="138"/>
        <v>0</v>
      </c>
      <c r="H322" s="117">
        <f t="shared" si="138"/>
        <v>0</v>
      </c>
      <c r="I322" s="117">
        <f t="shared" si="138"/>
        <v>0</v>
      </c>
      <c r="J322" s="117">
        <f t="shared" si="138"/>
        <v>0</v>
      </c>
      <c r="K322" s="117">
        <f t="shared" si="138"/>
        <v>0</v>
      </c>
      <c r="L322" s="117">
        <f t="shared" si="138"/>
        <v>0</v>
      </c>
      <c r="M322" s="117">
        <f t="shared" si="138"/>
        <v>0</v>
      </c>
      <c r="N322" s="117">
        <f t="shared" si="138"/>
        <v>0</v>
      </c>
      <c r="O322" s="117">
        <f t="shared" si="138"/>
        <v>0</v>
      </c>
      <c r="P322" s="117">
        <f t="shared" si="138"/>
        <v>0</v>
      </c>
      <c r="Q322" s="117">
        <f t="shared" si="138"/>
        <v>0</v>
      </c>
      <c r="R322" s="117">
        <f t="shared" ref="R322:V322" si="139">R323+R326+R328+R338</f>
        <v>0</v>
      </c>
      <c r="S322" s="117">
        <f t="shared" si="139"/>
        <v>0</v>
      </c>
      <c r="T322" s="117">
        <f t="shared" si="139"/>
        <v>0</v>
      </c>
      <c r="U322" s="117">
        <f t="shared" si="139"/>
        <v>0</v>
      </c>
      <c r="V322" s="117">
        <f t="shared" si="139"/>
        <v>0</v>
      </c>
      <c r="W322" s="117">
        <f t="shared" ref="W322" si="140">W323+W326+W328+W338</f>
        <v>0</v>
      </c>
      <c r="DA322" s="129" t="s">
        <v>3251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0</v>
      </c>
      <c r="D323" s="122">
        <f t="shared" si="141"/>
        <v>0</v>
      </c>
      <c r="E323" s="122">
        <f t="shared" si="141"/>
        <v>0</v>
      </c>
      <c r="F323" s="122">
        <f t="shared" si="141"/>
        <v>0</v>
      </c>
      <c r="G323" s="122">
        <f t="shared" si="141"/>
        <v>0</v>
      </c>
      <c r="H323" s="122">
        <f t="shared" si="141"/>
        <v>0</v>
      </c>
      <c r="I323" s="122">
        <f t="shared" si="141"/>
        <v>0</v>
      </c>
      <c r="J323" s="122">
        <f t="shared" si="141"/>
        <v>0</v>
      </c>
      <c r="K323" s="122">
        <f t="shared" si="141"/>
        <v>0</v>
      </c>
      <c r="L323" s="122">
        <f t="shared" si="141"/>
        <v>0</v>
      </c>
      <c r="M323" s="122">
        <f t="shared" si="141"/>
        <v>0</v>
      </c>
      <c r="N323" s="122">
        <f t="shared" si="141"/>
        <v>0</v>
      </c>
      <c r="O323" s="122">
        <f t="shared" si="141"/>
        <v>0</v>
      </c>
      <c r="P323" s="122">
        <f t="shared" si="141"/>
        <v>0</v>
      </c>
      <c r="Q323" s="122">
        <f t="shared" si="141"/>
        <v>0</v>
      </c>
      <c r="R323" s="122">
        <f t="shared" ref="R323:V323" si="142">SUM(R324:R325)</f>
        <v>0</v>
      </c>
      <c r="S323" s="122">
        <f t="shared" si="142"/>
        <v>0</v>
      </c>
      <c r="T323" s="122">
        <f t="shared" si="142"/>
        <v>0</v>
      </c>
      <c r="U323" s="122">
        <f t="shared" si="142"/>
        <v>0</v>
      </c>
      <c r="V323" s="122">
        <f t="shared" si="142"/>
        <v>0</v>
      </c>
      <c r="W323" s="122">
        <f t="shared" ref="W323" si="143">SUM(W324:W325)</f>
        <v>0</v>
      </c>
      <c r="DA323" s="130" t="s">
        <v>3252</v>
      </c>
    </row>
    <row r="324" spans="1:105" ht="12" customHeight="1" x14ac:dyDescent="0.25">
      <c r="A324" s="97" t="s">
        <v>51</v>
      </c>
      <c r="B324" s="98"/>
      <c r="C324" s="98">
        <v>0</v>
      </c>
      <c r="D324" s="98">
        <v>0</v>
      </c>
      <c r="E324" s="98">
        <v>0</v>
      </c>
      <c r="F324" s="98">
        <v>0</v>
      </c>
      <c r="G324" s="98">
        <v>0</v>
      </c>
      <c r="H324" s="98">
        <v>0</v>
      </c>
      <c r="I324" s="98">
        <v>0</v>
      </c>
      <c r="J324" s="98">
        <v>0</v>
      </c>
      <c r="K324" s="98">
        <v>0</v>
      </c>
      <c r="L324" s="98">
        <v>0</v>
      </c>
      <c r="M324" s="98">
        <v>0</v>
      </c>
      <c r="N324" s="98">
        <v>0</v>
      </c>
      <c r="O324" s="98">
        <v>0</v>
      </c>
      <c r="P324" s="98">
        <v>0</v>
      </c>
      <c r="Q324" s="98">
        <v>0</v>
      </c>
      <c r="R324" s="98">
        <v>0</v>
      </c>
      <c r="S324" s="98">
        <v>0</v>
      </c>
      <c r="T324" s="98">
        <v>0</v>
      </c>
      <c r="U324" s="98">
        <v>0</v>
      </c>
      <c r="V324" s="98">
        <v>0</v>
      </c>
      <c r="W324" s="98">
        <v>0</v>
      </c>
      <c r="DA324" s="63" t="s">
        <v>3253</v>
      </c>
    </row>
    <row r="325" spans="1:105" ht="12" customHeight="1" x14ac:dyDescent="0.25">
      <c r="A325" s="97" t="s">
        <v>53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3254</v>
      </c>
    </row>
    <row r="326" spans="1:105" ht="12" customHeight="1" x14ac:dyDescent="0.25">
      <c r="A326" s="121" t="s">
        <v>92</v>
      </c>
      <c r="B326" s="122"/>
      <c r="C326" s="122">
        <f t="shared" ref="C326:W326" si="144">C327</f>
        <v>0</v>
      </c>
      <c r="D326" s="122">
        <f t="shared" si="144"/>
        <v>0</v>
      </c>
      <c r="E326" s="122">
        <f t="shared" si="144"/>
        <v>0</v>
      </c>
      <c r="F326" s="122">
        <f t="shared" si="144"/>
        <v>0</v>
      </c>
      <c r="G326" s="122">
        <f t="shared" si="144"/>
        <v>0</v>
      </c>
      <c r="H326" s="122">
        <f t="shared" si="144"/>
        <v>0</v>
      </c>
      <c r="I326" s="122">
        <f t="shared" si="144"/>
        <v>0</v>
      </c>
      <c r="J326" s="122">
        <f t="shared" si="144"/>
        <v>0</v>
      </c>
      <c r="K326" s="122">
        <f t="shared" si="144"/>
        <v>0</v>
      </c>
      <c r="L326" s="122">
        <f t="shared" si="144"/>
        <v>0</v>
      </c>
      <c r="M326" s="122">
        <f t="shared" si="144"/>
        <v>0</v>
      </c>
      <c r="N326" s="122">
        <f t="shared" si="144"/>
        <v>0</v>
      </c>
      <c r="O326" s="122">
        <f t="shared" si="144"/>
        <v>0</v>
      </c>
      <c r="P326" s="122">
        <f t="shared" si="144"/>
        <v>0</v>
      </c>
      <c r="Q326" s="122">
        <f t="shared" si="144"/>
        <v>0</v>
      </c>
      <c r="R326" s="122">
        <f t="shared" si="144"/>
        <v>0</v>
      </c>
      <c r="S326" s="122">
        <f t="shared" si="144"/>
        <v>0</v>
      </c>
      <c r="T326" s="122">
        <f t="shared" si="144"/>
        <v>0</v>
      </c>
      <c r="U326" s="122">
        <f t="shared" si="144"/>
        <v>0</v>
      </c>
      <c r="V326" s="122">
        <f t="shared" si="144"/>
        <v>0</v>
      </c>
      <c r="W326" s="122">
        <f t="shared" si="144"/>
        <v>0</v>
      </c>
      <c r="DA326" s="130" t="s">
        <v>3255</v>
      </c>
    </row>
    <row r="327" spans="1:105" ht="12" customHeight="1" x14ac:dyDescent="0.25">
      <c r="A327" s="97" t="s">
        <v>53</v>
      </c>
      <c r="B327" s="98"/>
      <c r="C327" s="98">
        <v>0</v>
      </c>
      <c r="D327" s="98">
        <v>0</v>
      </c>
      <c r="E327" s="98">
        <v>0</v>
      </c>
      <c r="F327" s="98">
        <v>0</v>
      </c>
      <c r="G327" s="98">
        <v>0</v>
      </c>
      <c r="H327" s="98">
        <v>0</v>
      </c>
      <c r="I327" s="98">
        <v>0</v>
      </c>
      <c r="J327" s="98">
        <v>0</v>
      </c>
      <c r="K327" s="98">
        <v>0</v>
      </c>
      <c r="L327" s="98">
        <v>0</v>
      </c>
      <c r="M327" s="98">
        <v>0</v>
      </c>
      <c r="N327" s="98">
        <v>0</v>
      </c>
      <c r="O327" s="98">
        <v>0</v>
      </c>
      <c r="P327" s="98">
        <v>0</v>
      </c>
      <c r="Q327" s="98">
        <v>0</v>
      </c>
      <c r="R327" s="98">
        <v>0</v>
      </c>
      <c r="S327" s="98">
        <v>0</v>
      </c>
      <c r="T327" s="98">
        <v>0</v>
      </c>
      <c r="U327" s="98">
        <v>0</v>
      </c>
      <c r="V327" s="98">
        <v>0</v>
      </c>
      <c r="W327" s="98">
        <v>0</v>
      </c>
      <c r="DA327" s="63" t="s">
        <v>3256</v>
      </c>
    </row>
    <row r="328" spans="1:105" ht="12" customHeight="1" x14ac:dyDescent="0.25">
      <c r="A328" s="121" t="s">
        <v>55</v>
      </c>
      <c r="B328" s="122"/>
      <c r="C328" s="122">
        <v>0</v>
      </c>
      <c r="D328" s="122">
        <v>0</v>
      </c>
      <c r="E328" s="122">
        <v>0</v>
      </c>
      <c r="F328" s="122">
        <v>0</v>
      </c>
      <c r="G328" s="122">
        <v>0</v>
      </c>
      <c r="H328" s="122">
        <v>0</v>
      </c>
      <c r="I328" s="122">
        <v>0</v>
      </c>
      <c r="J328" s="122">
        <v>0</v>
      </c>
      <c r="K328" s="122">
        <v>0</v>
      </c>
      <c r="L328" s="122">
        <v>0</v>
      </c>
      <c r="M328" s="122">
        <v>0</v>
      </c>
      <c r="N328" s="122">
        <v>0</v>
      </c>
      <c r="O328" s="122">
        <v>0</v>
      </c>
      <c r="P328" s="122">
        <v>0</v>
      </c>
      <c r="Q328" s="122">
        <v>0</v>
      </c>
      <c r="R328" s="122">
        <v>0</v>
      </c>
      <c r="S328" s="122">
        <v>0</v>
      </c>
      <c r="T328" s="122">
        <v>0</v>
      </c>
      <c r="U328" s="122">
        <v>0</v>
      </c>
      <c r="V328" s="122">
        <v>0</v>
      </c>
      <c r="W328" s="122">
        <v>0</v>
      </c>
      <c r="DA328" s="130" t="s">
        <v>3257</v>
      </c>
    </row>
    <row r="329" spans="1:105" ht="12" customHeight="1" x14ac:dyDescent="0.25">
      <c r="A329" s="97" t="s">
        <v>143</v>
      </c>
      <c r="B329" s="98"/>
      <c r="C329" s="98">
        <v>0</v>
      </c>
      <c r="D329" s="98">
        <v>0</v>
      </c>
      <c r="E329" s="98">
        <v>0</v>
      </c>
      <c r="F329" s="98">
        <v>0</v>
      </c>
      <c r="G329" s="98">
        <v>0</v>
      </c>
      <c r="H329" s="98">
        <v>0</v>
      </c>
      <c r="I329" s="98">
        <v>0</v>
      </c>
      <c r="J329" s="98">
        <v>0</v>
      </c>
      <c r="K329" s="98">
        <v>0</v>
      </c>
      <c r="L329" s="98">
        <v>0</v>
      </c>
      <c r="M329" s="98">
        <v>0</v>
      </c>
      <c r="N329" s="98">
        <v>0</v>
      </c>
      <c r="O329" s="98">
        <v>0</v>
      </c>
      <c r="P329" s="98">
        <v>0</v>
      </c>
      <c r="Q329" s="98">
        <v>0</v>
      </c>
      <c r="R329" s="98">
        <v>0</v>
      </c>
      <c r="S329" s="98">
        <v>0</v>
      </c>
      <c r="T329" s="98">
        <v>0</v>
      </c>
      <c r="U329" s="98">
        <v>0</v>
      </c>
      <c r="V329" s="98">
        <v>0</v>
      </c>
      <c r="W329" s="98">
        <v>0</v>
      </c>
      <c r="DA329" s="63" t="s">
        <v>3258</v>
      </c>
    </row>
    <row r="330" spans="1:105" ht="12" customHeight="1" x14ac:dyDescent="0.25">
      <c r="A330" s="97" t="s">
        <v>124</v>
      </c>
      <c r="B330" s="98"/>
      <c r="C330" s="98">
        <v>0</v>
      </c>
      <c r="D330" s="98">
        <v>0</v>
      </c>
      <c r="E330" s="98">
        <v>0</v>
      </c>
      <c r="F330" s="98">
        <v>0</v>
      </c>
      <c r="G330" s="98">
        <v>0</v>
      </c>
      <c r="H330" s="98">
        <v>0</v>
      </c>
      <c r="I330" s="98">
        <v>0</v>
      </c>
      <c r="J330" s="98">
        <v>0</v>
      </c>
      <c r="K330" s="98">
        <v>0</v>
      </c>
      <c r="L330" s="98">
        <v>0</v>
      </c>
      <c r="M330" s="98">
        <v>0</v>
      </c>
      <c r="N330" s="98">
        <v>0</v>
      </c>
      <c r="O330" s="98">
        <v>0</v>
      </c>
      <c r="P330" s="98">
        <v>0</v>
      </c>
      <c r="Q330" s="98">
        <v>0</v>
      </c>
      <c r="R330" s="98">
        <v>0</v>
      </c>
      <c r="S330" s="98">
        <v>0</v>
      </c>
      <c r="T330" s="98">
        <v>0</v>
      </c>
      <c r="U330" s="98">
        <v>0</v>
      </c>
      <c r="V330" s="98">
        <v>0</v>
      </c>
      <c r="W330" s="98">
        <v>0</v>
      </c>
      <c r="DA330" s="63" t="s">
        <v>3259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DA331" s="63" t="s">
        <v>3260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DA332" s="131" t="s">
        <v>3261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DA333" s="132" t="s">
        <v>3262</v>
      </c>
    </row>
    <row r="334" spans="1:105" ht="12" customHeight="1" x14ac:dyDescent="0.25">
      <c r="A334" s="106" t="s">
        <v>122</v>
      </c>
      <c r="B334" s="101"/>
      <c r="C334" s="101">
        <v>0</v>
      </c>
      <c r="D334" s="101">
        <v>0</v>
      </c>
      <c r="E334" s="101">
        <v>0</v>
      </c>
      <c r="F334" s="101">
        <v>0</v>
      </c>
      <c r="G334" s="101">
        <v>0</v>
      </c>
      <c r="H334" s="101">
        <v>0</v>
      </c>
      <c r="I334" s="101">
        <v>0</v>
      </c>
      <c r="J334" s="101">
        <v>0</v>
      </c>
      <c r="K334" s="101">
        <v>0</v>
      </c>
      <c r="L334" s="101">
        <v>0</v>
      </c>
      <c r="M334" s="101">
        <v>0</v>
      </c>
      <c r="N334" s="101">
        <v>0</v>
      </c>
      <c r="O334" s="101">
        <v>0</v>
      </c>
      <c r="P334" s="101">
        <v>0</v>
      </c>
      <c r="Q334" s="101">
        <v>0</v>
      </c>
      <c r="R334" s="101">
        <v>0</v>
      </c>
      <c r="S334" s="101">
        <v>0</v>
      </c>
      <c r="T334" s="101">
        <v>0</v>
      </c>
      <c r="U334" s="101">
        <v>0</v>
      </c>
      <c r="V334" s="101">
        <v>0</v>
      </c>
      <c r="W334" s="101">
        <v>0</v>
      </c>
      <c r="DA334" s="131" t="s">
        <v>3263</v>
      </c>
    </row>
    <row r="335" spans="1:105" ht="12" customHeight="1" x14ac:dyDescent="0.25">
      <c r="A335" s="107" t="s">
        <v>121</v>
      </c>
      <c r="B335" s="104"/>
      <c r="C335" s="104">
        <v>0</v>
      </c>
      <c r="D335" s="104">
        <v>0</v>
      </c>
      <c r="E335" s="104">
        <v>0</v>
      </c>
      <c r="F335" s="104">
        <v>0</v>
      </c>
      <c r="G335" s="104">
        <v>0</v>
      </c>
      <c r="H335" s="104">
        <v>0</v>
      </c>
      <c r="I335" s="104">
        <v>0</v>
      </c>
      <c r="J335" s="104">
        <v>0</v>
      </c>
      <c r="K335" s="104">
        <v>0</v>
      </c>
      <c r="L335" s="104">
        <v>0</v>
      </c>
      <c r="M335" s="104">
        <v>0</v>
      </c>
      <c r="N335" s="104">
        <v>0</v>
      </c>
      <c r="O335" s="104">
        <v>0</v>
      </c>
      <c r="P335" s="104">
        <v>0</v>
      </c>
      <c r="Q335" s="104">
        <v>0</v>
      </c>
      <c r="R335" s="104">
        <v>0</v>
      </c>
      <c r="S335" s="104">
        <v>0</v>
      </c>
      <c r="T335" s="104">
        <v>0</v>
      </c>
      <c r="U335" s="104">
        <v>0</v>
      </c>
      <c r="V335" s="104">
        <v>0</v>
      </c>
      <c r="W335" s="104">
        <v>0</v>
      </c>
      <c r="DA335" s="132" t="s">
        <v>3264</v>
      </c>
    </row>
    <row r="336" spans="1:105" ht="12" customHeight="1" x14ac:dyDescent="0.25">
      <c r="A336" s="108" t="s">
        <v>53</v>
      </c>
      <c r="B336" s="98"/>
      <c r="C336" s="98">
        <v>0</v>
      </c>
      <c r="D336" s="98">
        <v>0</v>
      </c>
      <c r="E336" s="98">
        <v>0</v>
      </c>
      <c r="F336" s="98">
        <v>0</v>
      </c>
      <c r="G336" s="98">
        <v>0</v>
      </c>
      <c r="H336" s="98">
        <v>0</v>
      </c>
      <c r="I336" s="98">
        <v>0</v>
      </c>
      <c r="J336" s="98">
        <v>0</v>
      </c>
      <c r="K336" s="98">
        <v>0</v>
      </c>
      <c r="L336" s="98">
        <v>0</v>
      </c>
      <c r="M336" s="98">
        <v>0</v>
      </c>
      <c r="N336" s="98">
        <v>0</v>
      </c>
      <c r="O336" s="98">
        <v>0</v>
      </c>
      <c r="P336" s="98">
        <v>0</v>
      </c>
      <c r="Q336" s="98">
        <v>0</v>
      </c>
      <c r="R336" s="98">
        <v>0</v>
      </c>
      <c r="S336" s="98">
        <v>0</v>
      </c>
      <c r="T336" s="98">
        <v>0</v>
      </c>
      <c r="U336" s="98">
        <v>0</v>
      </c>
      <c r="V336" s="98">
        <v>0</v>
      </c>
      <c r="W336" s="98">
        <v>0</v>
      </c>
      <c r="DA336" s="63" t="s">
        <v>3265</v>
      </c>
    </row>
    <row r="337" spans="1:105" ht="12" customHeight="1" x14ac:dyDescent="0.25">
      <c r="A337" s="108" t="s">
        <v>52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3266</v>
      </c>
    </row>
    <row r="338" spans="1:105" ht="12" customHeight="1" x14ac:dyDescent="0.25">
      <c r="A338" s="121" t="s">
        <v>54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DA338" s="130" t="s">
        <v>3267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3268</v>
      </c>
    </row>
    <row r="340" spans="1:105" ht="12" customHeight="1" x14ac:dyDescent="0.25">
      <c r="A340" s="97" t="s">
        <v>50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3269</v>
      </c>
    </row>
    <row r="341" spans="1:105" ht="12" customHeight="1" x14ac:dyDescent="0.25">
      <c r="A341" s="109" t="s">
        <v>120</v>
      </c>
      <c r="B341" s="33"/>
      <c r="C341" s="33">
        <v>0</v>
      </c>
      <c r="D341" s="33">
        <v>0</v>
      </c>
      <c r="E341" s="33">
        <v>0</v>
      </c>
      <c r="F341" s="33">
        <v>0</v>
      </c>
      <c r="G341" s="33">
        <v>0</v>
      </c>
      <c r="H341" s="33">
        <v>0</v>
      </c>
      <c r="I341" s="33">
        <v>0</v>
      </c>
      <c r="J341" s="33">
        <v>0</v>
      </c>
      <c r="K341" s="33">
        <v>0</v>
      </c>
      <c r="L341" s="33">
        <v>0</v>
      </c>
      <c r="M341" s="33">
        <v>0</v>
      </c>
      <c r="N341" s="33">
        <v>0</v>
      </c>
      <c r="O341" s="33">
        <v>0</v>
      </c>
      <c r="P341" s="33">
        <v>0</v>
      </c>
      <c r="Q341" s="33">
        <v>0</v>
      </c>
      <c r="R341" s="33">
        <v>0</v>
      </c>
      <c r="S341" s="33">
        <v>0</v>
      </c>
      <c r="T341" s="33">
        <v>0</v>
      </c>
      <c r="U341" s="33">
        <v>0</v>
      </c>
      <c r="V341" s="33">
        <v>0</v>
      </c>
      <c r="W341" s="33">
        <v>0</v>
      </c>
      <c r="DA341" s="60" t="s">
        <v>3270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0</v>
      </c>
      <c r="D343" s="117">
        <f t="shared" si="145"/>
        <v>0</v>
      </c>
      <c r="E343" s="117">
        <f t="shared" si="145"/>
        <v>0</v>
      </c>
      <c r="F343" s="117">
        <f t="shared" si="145"/>
        <v>0</v>
      </c>
      <c r="G343" s="117">
        <f t="shared" si="145"/>
        <v>0</v>
      </c>
      <c r="H343" s="117">
        <f t="shared" si="145"/>
        <v>0</v>
      </c>
      <c r="I343" s="117">
        <f t="shared" si="145"/>
        <v>0</v>
      </c>
      <c r="J343" s="117">
        <f t="shared" si="145"/>
        <v>0</v>
      </c>
      <c r="K343" s="117">
        <f t="shared" si="145"/>
        <v>0</v>
      </c>
      <c r="L343" s="117">
        <f t="shared" si="145"/>
        <v>0</v>
      </c>
      <c r="M343" s="117">
        <f t="shared" si="145"/>
        <v>0</v>
      </c>
      <c r="N343" s="117">
        <f t="shared" si="145"/>
        <v>0</v>
      </c>
      <c r="O343" s="117">
        <f t="shared" si="145"/>
        <v>0</v>
      </c>
      <c r="P343" s="117">
        <f t="shared" si="145"/>
        <v>0</v>
      </c>
      <c r="Q343" s="117">
        <f t="shared" si="145"/>
        <v>0</v>
      </c>
      <c r="R343" s="117">
        <f t="shared" ref="R343:V343" si="146">R344+R347+R349+R359</f>
        <v>0</v>
      </c>
      <c r="S343" s="117">
        <f t="shared" si="146"/>
        <v>0</v>
      </c>
      <c r="T343" s="117">
        <f t="shared" si="146"/>
        <v>0</v>
      </c>
      <c r="U343" s="117">
        <f t="shared" si="146"/>
        <v>0</v>
      </c>
      <c r="V343" s="117">
        <f t="shared" si="146"/>
        <v>0</v>
      </c>
      <c r="W343" s="117">
        <f t="shared" ref="W343" si="147">W344+W347+W349+W359</f>
        <v>0</v>
      </c>
      <c r="DA343" s="129" t="s">
        <v>3419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0</v>
      </c>
      <c r="D344" s="122">
        <f t="shared" si="148"/>
        <v>0</v>
      </c>
      <c r="E344" s="122">
        <f t="shared" si="148"/>
        <v>0</v>
      </c>
      <c r="F344" s="122">
        <f t="shared" si="148"/>
        <v>0</v>
      </c>
      <c r="G344" s="122">
        <f t="shared" si="148"/>
        <v>0</v>
      </c>
      <c r="H344" s="122">
        <f t="shared" si="148"/>
        <v>0</v>
      </c>
      <c r="I344" s="122">
        <f t="shared" si="148"/>
        <v>0</v>
      </c>
      <c r="J344" s="122">
        <f t="shared" si="148"/>
        <v>0</v>
      </c>
      <c r="K344" s="122">
        <f t="shared" si="148"/>
        <v>0</v>
      </c>
      <c r="L344" s="122">
        <f t="shared" si="148"/>
        <v>0</v>
      </c>
      <c r="M344" s="122">
        <f t="shared" si="148"/>
        <v>0</v>
      </c>
      <c r="N344" s="122">
        <f t="shared" si="148"/>
        <v>0</v>
      </c>
      <c r="O344" s="122">
        <f t="shared" si="148"/>
        <v>0</v>
      </c>
      <c r="P344" s="122">
        <f t="shared" si="148"/>
        <v>0</v>
      </c>
      <c r="Q344" s="122">
        <f t="shared" si="148"/>
        <v>0</v>
      </c>
      <c r="R344" s="122">
        <f t="shared" ref="R344:V344" si="149">SUM(R345:R346)</f>
        <v>0</v>
      </c>
      <c r="S344" s="122">
        <f t="shared" si="149"/>
        <v>0</v>
      </c>
      <c r="T344" s="122">
        <f t="shared" si="149"/>
        <v>0</v>
      </c>
      <c r="U344" s="122">
        <f t="shared" si="149"/>
        <v>0</v>
      </c>
      <c r="V344" s="122">
        <f t="shared" si="149"/>
        <v>0</v>
      </c>
      <c r="W344" s="122">
        <f t="shared" ref="W344" si="150">SUM(W345:W346)</f>
        <v>0</v>
      </c>
      <c r="DA344" s="130" t="s">
        <v>3420</v>
      </c>
    </row>
    <row r="345" spans="1:105" ht="12" customHeight="1" x14ac:dyDescent="0.25">
      <c r="A345" s="97" t="s">
        <v>51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3421</v>
      </c>
    </row>
    <row r="346" spans="1:105" ht="12" customHeight="1" x14ac:dyDescent="0.25">
      <c r="A346" s="97" t="s">
        <v>53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3422</v>
      </c>
    </row>
    <row r="347" spans="1:105" ht="12" customHeight="1" x14ac:dyDescent="0.25">
      <c r="A347" s="121" t="s">
        <v>92</v>
      </c>
      <c r="B347" s="122"/>
      <c r="C347" s="122">
        <f t="shared" ref="C347:W347" si="151">C348</f>
        <v>0</v>
      </c>
      <c r="D347" s="122">
        <f t="shared" si="151"/>
        <v>0</v>
      </c>
      <c r="E347" s="122">
        <f t="shared" si="151"/>
        <v>0</v>
      </c>
      <c r="F347" s="122">
        <f t="shared" si="151"/>
        <v>0</v>
      </c>
      <c r="G347" s="122">
        <f t="shared" si="151"/>
        <v>0</v>
      </c>
      <c r="H347" s="122">
        <f t="shared" si="151"/>
        <v>0</v>
      </c>
      <c r="I347" s="122">
        <f t="shared" si="151"/>
        <v>0</v>
      </c>
      <c r="J347" s="122">
        <f t="shared" si="151"/>
        <v>0</v>
      </c>
      <c r="K347" s="122">
        <f t="shared" si="151"/>
        <v>0</v>
      </c>
      <c r="L347" s="122">
        <f t="shared" si="151"/>
        <v>0</v>
      </c>
      <c r="M347" s="122">
        <f t="shared" si="151"/>
        <v>0</v>
      </c>
      <c r="N347" s="122">
        <f t="shared" si="151"/>
        <v>0</v>
      </c>
      <c r="O347" s="122">
        <f t="shared" si="151"/>
        <v>0</v>
      </c>
      <c r="P347" s="122">
        <f t="shared" si="151"/>
        <v>0</v>
      </c>
      <c r="Q347" s="122">
        <f t="shared" si="151"/>
        <v>0</v>
      </c>
      <c r="R347" s="122">
        <f t="shared" si="151"/>
        <v>0</v>
      </c>
      <c r="S347" s="122">
        <f t="shared" si="151"/>
        <v>0</v>
      </c>
      <c r="T347" s="122">
        <f t="shared" si="151"/>
        <v>0</v>
      </c>
      <c r="U347" s="122">
        <f t="shared" si="151"/>
        <v>0</v>
      </c>
      <c r="V347" s="122">
        <f t="shared" si="151"/>
        <v>0</v>
      </c>
      <c r="W347" s="122">
        <f t="shared" si="151"/>
        <v>0</v>
      </c>
      <c r="DA347" s="130" t="s">
        <v>3423</v>
      </c>
    </row>
    <row r="348" spans="1:105" ht="12" customHeight="1" x14ac:dyDescent="0.25">
      <c r="A348" s="97" t="s">
        <v>53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DA348" s="63" t="s">
        <v>3424</v>
      </c>
    </row>
    <row r="349" spans="1:105" ht="12" customHeight="1" x14ac:dyDescent="0.25">
      <c r="A349" s="121" t="s">
        <v>55</v>
      </c>
      <c r="B349" s="122"/>
      <c r="C349" s="122">
        <v>0</v>
      </c>
      <c r="D349" s="122">
        <v>0</v>
      </c>
      <c r="E349" s="122">
        <v>0</v>
      </c>
      <c r="F349" s="122">
        <v>0</v>
      </c>
      <c r="G349" s="122">
        <v>0</v>
      </c>
      <c r="H349" s="122">
        <v>0</v>
      </c>
      <c r="I349" s="122">
        <v>0</v>
      </c>
      <c r="J349" s="122">
        <v>0</v>
      </c>
      <c r="K349" s="122">
        <v>0</v>
      </c>
      <c r="L349" s="122">
        <v>0</v>
      </c>
      <c r="M349" s="122">
        <v>0</v>
      </c>
      <c r="N349" s="122">
        <v>0</v>
      </c>
      <c r="O349" s="122">
        <v>0</v>
      </c>
      <c r="P349" s="122">
        <v>0</v>
      </c>
      <c r="Q349" s="122">
        <v>0</v>
      </c>
      <c r="R349" s="122">
        <v>0</v>
      </c>
      <c r="S349" s="122">
        <v>0</v>
      </c>
      <c r="T349" s="122">
        <v>0</v>
      </c>
      <c r="U349" s="122">
        <v>0</v>
      </c>
      <c r="V349" s="122">
        <v>0</v>
      </c>
      <c r="W349" s="122">
        <v>0</v>
      </c>
      <c r="DA349" s="130" t="s">
        <v>3425</v>
      </c>
    </row>
    <row r="350" spans="1:105" ht="12" customHeight="1" x14ac:dyDescent="0.25">
      <c r="A350" s="97" t="s">
        <v>143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3426</v>
      </c>
    </row>
    <row r="351" spans="1:105" ht="12" customHeight="1" x14ac:dyDescent="0.25">
      <c r="A351" s="97" t="s">
        <v>124</v>
      </c>
      <c r="B351" s="98"/>
      <c r="C351" s="98">
        <v>0</v>
      </c>
      <c r="D351" s="98">
        <v>0</v>
      </c>
      <c r="E351" s="98">
        <v>0</v>
      </c>
      <c r="F351" s="98">
        <v>0</v>
      </c>
      <c r="G351" s="98">
        <v>0</v>
      </c>
      <c r="H351" s="98">
        <v>0</v>
      </c>
      <c r="I351" s="98">
        <v>0</v>
      </c>
      <c r="J351" s="98">
        <v>0</v>
      </c>
      <c r="K351" s="98">
        <v>0</v>
      </c>
      <c r="L351" s="98">
        <v>0</v>
      </c>
      <c r="M351" s="98">
        <v>0</v>
      </c>
      <c r="N351" s="98">
        <v>0</v>
      </c>
      <c r="O351" s="98">
        <v>0</v>
      </c>
      <c r="P351" s="98">
        <v>0</v>
      </c>
      <c r="Q351" s="98">
        <v>0</v>
      </c>
      <c r="R351" s="98">
        <v>0</v>
      </c>
      <c r="S351" s="98">
        <v>0</v>
      </c>
      <c r="T351" s="98">
        <v>0</v>
      </c>
      <c r="U351" s="98">
        <v>0</v>
      </c>
      <c r="V351" s="98">
        <v>0</v>
      </c>
      <c r="W351" s="98">
        <v>0</v>
      </c>
      <c r="DA351" s="63" t="s">
        <v>3427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3428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DA353" s="131" t="s">
        <v>3429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DA354" s="132" t="s">
        <v>3430</v>
      </c>
    </row>
    <row r="355" spans="1:105" ht="12" customHeight="1" x14ac:dyDescent="0.25">
      <c r="A355" s="106" t="s">
        <v>122</v>
      </c>
      <c r="B355" s="101"/>
      <c r="C355" s="101">
        <v>0</v>
      </c>
      <c r="D355" s="101">
        <v>0</v>
      </c>
      <c r="E355" s="101">
        <v>0</v>
      </c>
      <c r="F355" s="101">
        <v>0</v>
      </c>
      <c r="G355" s="101">
        <v>0</v>
      </c>
      <c r="H355" s="101">
        <v>0</v>
      </c>
      <c r="I355" s="101">
        <v>0</v>
      </c>
      <c r="J355" s="101">
        <v>0</v>
      </c>
      <c r="K355" s="101">
        <v>0</v>
      </c>
      <c r="L355" s="101">
        <v>0</v>
      </c>
      <c r="M355" s="101">
        <v>0</v>
      </c>
      <c r="N355" s="101">
        <v>0</v>
      </c>
      <c r="O355" s="101">
        <v>0</v>
      </c>
      <c r="P355" s="101">
        <v>0</v>
      </c>
      <c r="Q355" s="101">
        <v>0</v>
      </c>
      <c r="R355" s="101">
        <v>0</v>
      </c>
      <c r="S355" s="101">
        <v>0</v>
      </c>
      <c r="T355" s="101">
        <v>0</v>
      </c>
      <c r="U355" s="101">
        <v>0</v>
      </c>
      <c r="V355" s="101">
        <v>0</v>
      </c>
      <c r="W355" s="101">
        <v>0</v>
      </c>
      <c r="DA355" s="131" t="s">
        <v>3431</v>
      </c>
    </row>
    <row r="356" spans="1:105" ht="12" customHeight="1" x14ac:dyDescent="0.25">
      <c r="A356" s="107" t="s">
        <v>121</v>
      </c>
      <c r="B356" s="104"/>
      <c r="C356" s="104">
        <v>0</v>
      </c>
      <c r="D356" s="104">
        <v>0</v>
      </c>
      <c r="E356" s="104">
        <v>0</v>
      </c>
      <c r="F356" s="104">
        <v>0</v>
      </c>
      <c r="G356" s="104">
        <v>0</v>
      </c>
      <c r="H356" s="104">
        <v>0</v>
      </c>
      <c r="I356" s="104">
        <v>0</v>
      </c>
      <c r="J356" s="104">
        <v>0</v>
      </c>
      <c r="K356" s="104">
        <v>0</v>
      </c>
      <c r="L356" s="104">
        <v>0</v>
      </c>
      <c r="M356" s="104">
        <v>0</v>
      </c>
      <c r="N356" s="104">
        <v>0</v>
      </c>
      <c r="O356" s="104">
        <v>0</v>
      </c>
      <c r="P356" s="104">
        <v>0</v>
      </c>
      <c r="Q356" s="104">
        <v>0</v>
      </c>
      <c r="R356" s="104">
        <v>0</v>
      </c>
      <c r="S356" s="104">
        <v>0</v>
      </c>
      <c r="T356" s="104">
        <v>0</v>
      </c>
      <c r="U356" s="104">
        <v>0</v>
      </c>
      <c r="V356" s="104">
        <v>0</v>
      </c>
      <c r="W356" s="104">
        <v>0</v>
      </c>
      <c r="DA356" s="132" t="s">
        <v>3432</v>
      </c>
    </row>
    <row r="357" spans="1:105" ht="12" customHeight="1" x14ac:dyDescent="0.25">
      <c r="A357" s="108" t="s">
        <v>53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DA357" s="63" t="s">
        <v>3433</v>
      </c>
    </row>
    <row r="358" spans="1:105" ht="12" customHeight="1" x14ac:dyDescent="0.25">
      <c r="A358" s="108" t="s">
        <v>52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3434</v>
      </c>
    </row>
    <row r="359" spans="1:105" ht="12" customHeight="1" x14ac:dyDescent="0.25">
      <c r="A359" s="121" t="s">
        <v>54</v>
      </c>
      <c r="B359" s="122"/>
      <c r="C359" s="122">
        <v>0</v>
      </c>
      <c r="D359" s="122">
        <v>0</v>
      </c>
      <c r="E359" s="122">
        <v>0</v>
      </c>
      <c r="F359" s="122">
        <v>0</v>
      </c>
      <c r="G359" s="122">
        <v>0</v>
      </c>
      <c r="H359" s="122">
        <v>0</v>
      </c>
      <c r="I359" s="122">
        <v>0</v>
      </c>
      <c r="J359" s="122">
        <v>0</v>
      </c>
      <c r="K359" s="122">
        <v>0</v>
      </c>
      <c r="L359" s="122">
        <v>0</v>
      </c>
      <c r="M359" s="122">
        <v>0</v>
      </c>
      <c r="N359" s="122">
        <v>0</v>
      </c>
      <c r="O359" s="122">
        <v>0</v>
      </c>
      <c r="P359" s="122">
        <v>0</v>
      </c>
      <c r="Q359" s="122">
        <v>0</v>
      </c>
      <c r="R359" s="122">
        <v>0</v>
      </c>
      <c r="S359" s="122">
        <v>0</v>
      </c>
      <c r="T359" s="122">
        <v>0</v>
      </c>
      <c r="U359" s="122">
        <v>0</v>
      </c>
      <c r="V359" s="122">
        <v>0</v>
      </c>
      <c r="W359" s="122">
        <v>0</v>
      </c>
      <c r="DA359" s="130" t="s">
        <v>3435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3436</v>
      </c>
    </row>
    <row r="361" spans="1:105" ht="12" customHeight="1" x14ac:dyDescent="0.25">
      <c r="A361" s="97" t="s">
        <v>50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3437</v>
      </c>
    </row>
    <row r="362" spans="1:105" ht="12" customHeight="1" x14ac:dyDescent="0.25">
      <c r="A362" s="109" t="s">
        <v>120</v>
      </c>
      <c r="B362" s="33"/>
      <c r="C362" s="33">
        <v>0</v>
      </c>
      <c r="D362" s="33">
        <v>0</v>
      </c>
      <c r="E362" s="33">
        <v>0</v>
      </c>
      <c r="F362" s="33">
        <v>0</v>
      </c>
      <c r="G362" s="33">
        <v>0</v>
      </c>
      <c r="H362" s="33">
        <v>0</v>
      </c>
      <c r="I362" s="33">
        <v>0</v>
      </c>
      <c r="J362" s="33">
        <v>0</v>
      </c>
      <c r="K362" s="33">
        <v>0</v>
      </c>
      <c r="L362" s="33">
        <v>0</v>
      </c>
      <c r="M362" s="33">
        <v>0</v>
      </c>
      <c r="N362" s="33">
        <v>0</v>
      </c>
      <c r="O362" s="33">
        <v>0</v>
      </c>
      <c r="P362" s="33">
        <v>0</v>
      </c>
      <c r="Q362" s="33">
        <v>0</v>
      </c>
      <c r="R362" s="33">
        <v>0</v>
      </c>
      <c r="S362" s="33">
        <v>0</v>
      </c>
      <c r="T362" s="33">
        <v>0</v>
      </c>
      <c r="U362" s="33">
        <v>0</v>
      </c>
      <c r="V362" s="33">
        <v>0</v>
      </c>
      <c r="W362" s="33">
        <v>0</v>
      </c>
      <c r="DA362" s="60" t="s">
        <v>3438</v>
      </c>
    </row>
    <row r="364" spans="1:105" ht="12" customHeight="1" x14ac:dyDescent="0.25">
      <c r="A364" s="116" t="s">
        <v>163</v>
      </c>
      <c r="B364" s="119"/>
      <c r="C364" s="119" t="str">
        <f t="shared" ref="C364:Q364" si="152">IF(C343=0,"",C343/C322)</f>
        <v/>
      </c>
      <c r="D364" s="119" t="str">
        <f t="shared" si="152"/>
        <v/>
      </c>
      <c r="E364" s="119" t="str">
        <f t="shared" si="152"/>
        <v/>
      </c>
      <c r="F364" s="119" t="str">
        <f t="shared" si="152"/>
        <v/>
      </c>
      <c r="G364" s="119" t="str">
        <f t="shared" si="152"/>
        <v/>
      </c>
      <c r="H364" s="119" t="str">
        <f t="shared" si="152"/>
        <v/>
      </c>
      <c r="I364" s="119" t="str">
        <f t="shared" si="152"/>
        <v/>
      </c>
      <c r="J364" s="119" t="str">
        <f t="shared" si="152"/>
        <v/>
      </c>
      <c r="K364" s="119" t="str">
        <f t="shared" si="152"/>
        <v/>
      </c>
      <c r="L364" s="119" t="str">
        <f t="shared" si="152"/>
        <v/>
      </c>
      <c r="M364" s="119" t="str">
        <f t="shared" si="152"/>
        <v/>
      </c>
      <c r="N364" s="119" t="str">
        <f t="shared" si="152"/>
        <v/>
      </c>
      <c r="O364" s="119" t="str">
        <f t="shared" si="152"/>
        <v/>
      </c>
      <c r="P364" s="119" t="str">
        <f t="shared" si="152"/>
        <v/>
      </c>
      <c r="Q364" s="119" t="str">
        <f t="shared" si="152"/>
        <v/>
      </c>
      <c r="R364" s="119" t="str">
        <f t="shared" ref="R364:V364" si="153">IF(R343=0,"",R343/R322)</f>
        <v/>
      </c>
      <c r="S364" s="119" t="str">
        <f t="shared" si="153"/>
        <v/>
      </c>
      <c r="T364" s="119" t="str">
        <f t="shared" si="153"/>
        <v/>
      </c>
      <c r="U364" s="119" t="str">
        <f t="shared" si="153"/>
        <v/>
      </c>
      <c r="V364" s="119" t="str">
        <f t="shared" si="153"/>
        <v/>
      </c>
      <c r="W364" s="119" t="str">
        <f t="shared" ref="W364" si="154">IF(W343=0,"",W343/W322)</f>
        <v/>
      </c>
      <c r="DA364" s="129" t="s">
        <v>3587</v>
      </c>
    </row>
    <row r="365" spans="1:105" ht="12" customHeight="1" x14ac:dyDescent="0.25">
      <c r="A365" s="121" t="s">
        <v>57</v>
      </c>
      <c r="B365" s="124"/>
      <c r="C365" s="124" t="str">
        <f t="shared" ref="C365:Q365" si="155">IF(C344=0,"",C344/C323)</f>
        <v/>
      </c>
      <c r="D365" s="124" t="str">
        <f t="shared" si="155"/>
        <v/>
      </c>
      <c r="E365" s="124" t="str">
        <f t="shared" si="155"/>
        <v/>
      </c>
      <c r="F365" s="124" t="str">
        <f t="shared" si="155"/>
        <v/>
      </c>
      <c r="G365" s="124" t="str">
        <f t="shared" si="155"/>
        <v/>
      </c>
      <c r="H365" s="124" t="str">
        <f t="shared" si="155"/>
        <v/>
      </c>
      <c r="I365" s="124" t="str">
        <f t="shared" si="155"/>
        <v/>
      </c>
      <c r="J365" s="124" t="str">
        <f t="shared" si="155"/>
        <v/>
      </c>
      <c r="K365" s="124" t="str">
        <f t="shared" si="155"/>
        <v/>
      </c>
      <c r="L365" s="124" t="str">
        <f t="shared" si="155"/>
        <v/>
      </c>
      <c r="M365" s="124" t="str">
        <f t="shared" si="155"/>
        <v/>
      </c>
      <c r="N365" s="124" t="str">
        <f t="shared" si="155"/>
        <v/>
      </c>
      <c r="O365" s="124" t="str">
        <f t="shared" si="155"/>
        <v/>
      </c>
      <c r="P365" s="124" t="str">
        <f t="shared" si="155"/>
        <v/>
      </c>
      <c r="Q365" s="124" t="str">
        <f t="shared" si="155"/>
        <v/>
      </c>
      <c r="R365" s="124" t="str">
        <f t="shared" ref="R365:V365" si="156">IF(R344=0,"",R344/R323)</f>
        <v/>
      </c>
      <c r="S365" s="124" t="str">
        <f t="shared" si="156"/>
        <v/>
      </c>
      <c r="T365" s="124" t="str">
        <f t="shared" si="156"/>
        <v/>
      </c>
      <c r="U365" s="124" t="str">
        <f t="shared" si="156"/>
        <v/>
      </c>
      <c r="V365" s="124" t="str">
        <f t="shared" si="156"/>
        <v/>
      </c>
      <c r="W365" s="124" t="str">
        <f t="shared" ref="W365" si="157">IF(W344=0,"",W344/W323)</f>
        <v/>
      </c>
      <c r="DA365" s="130" t="s">
        <v>3588</v>
      </c>
    </row>
    <row r="366" spans="1:105" ht="12" customHeight="1" x14ac:dyDescent="0.25">
      <c r="A366" s="97" t="s">
        <v>51</v>
      </c>
      <c r="B366" s="111"/>
      <c r="C366" s="111" t="str">
        <f t="shared" ref="C366:Q366" si="158">IF(C345=0,"",C345/C324)</f>
        <v/>
      </c>
      <c r="D366" s="111" t="str">
        <f t="shared" si="158"/>
        <v/>
      </c>
      <c r="E366" s="111" t="str">
        <f t="shared" si="158"/>
        <v/>
      </c>
      <c r="F366" s="111" t="str">
        <f t="shared" si="158"/>
        <v/>
      </c>
      <c r="G366" s="111" t="str">
        <f t="shared" si="158"/>
        <v/>
      </c>
      <c r="H366" s="111" t="str">
        <f t="shared" si="158"/>
        <v/>
      </c>
      <c r="I366" s="111" t="str">
        <f t="shared" si="158"/>
        <v/>
      </c>
      <c r="J366" s="111" t="str">
        <f t="shared" si="158"/>
        <v/>
      </c>
      <c r="K366" s="111" t="str">
        <f t="shared" si="158"/>
        <v/>
      </c>
      <c r="L366" s="111" t="str">
        <f t="shared" si="158"/>
        <v/>
      </c>
      <c r="M366" s="111" t="str">
        <f t="shared" si="158"/>
        <v/>
      </c>
      <c r="N366" s="111" t="str">
        <f t="shared" si="158"/>
        <v/>
      </c>
      <c r="O366" s="111" t="str">
        <f t="shared" si="158"/>
        <v/>
      </c>
      <c r="P366" s="111" t="str">
        <f t="shared" si="158"/>
        <v/>
      </c>
      <c r="Q366" s="111" t="str">
        <f t="shared" si="158"/>
        <v/>
      </c>
      <c r="R366" s="111" t="str">
        <f t="shared" ref="R366:V366" si="159">IF(R345=0,"",R345/R324)</f>
        <v/>
      </c>
      <c r="S366" s="111" t="str">
        <f t="shared" si="159"/>
        <v/>
      </c>
      <c r="T366" s="111" t="str">
        <f t="shared" si="159"/>
        <v/>
      </c>
      <c r="U366" s="111" t="str">
        <f t="shared" si="159"/>
        <v/>
      </c>
      <c r="V366" s="111" t="str">
        <f t="shared" si="159"/>
        <v/>
      </c>
      <c r="W366" s="111" t="str">
        <f t="shared" ref="W366" si="160">IF(W345=0,"",W345/W324)</f>
        <v/>
      </c>
      <c r="DA366" s="63" t="s">
        <v>3589</v>
      </c>
    </row>
    <row r="367" spans="1:105" ht="12" customHeight="1" x14ac:dyDescent="0.25">
      <c r="A367" s="97" t="s">
        <v>53</v>
      </c>
      <c r="B367" s="111"/>
      <c r="C367" s="111" t="str">
        <f t="shared" ref="C367:Q367" si="161">IF(C346=0,"",C346/C325)</f>
        <v/>
      </c>
      <c r="D367" s="111" t="str">
        <f t="shared" si="161"/>
        <v/>
      </c>
      <c r="E367" s="111" t="str">
        <f t="shared" si="161"/>
        <v/>
      </c>
      <c r="F367" s="111" t="str">
        <f t="shared" si="161"/>
        <v/>
      </c>
      <c r="G367" s="111" t="str">
        <f t="shared" si="161"/>
        <v/>
      </c>
      <c r="H367" s="111" t="str">
        <f t="shared" si="161"/>
        <v/>
      </c>
      <c r="I367" s="111" t="str">
        <f t="shared" si="161"/>
        <v/>
      </c>
      <c r="J367" s="111" t="str">
        <f t="shared" si="161"/>
        <v/>
      </c>
      <c r="K367" s="111" t="str">
        <f t="shared" si="161"/>
        <v/>
      </c>
      <c r="L367" s="111" t="str">
        <f t="shared" si="161"/>
        <v/>
      </c>
      <c r="M367" s="111" t="str">
        <f t="shared" si="161"/>
        <v/>
      </c>
      <c r="N367" s="111" t="str">
        <f t="shared" si="161"/>
        <v/>
      </c>
      <c r="O367" s="111" t="str">
        <f t="shared" si="161"/>
        <v/>
      </c>
      <c r="P367" s="111" t="str">
        <f t="shared" si="161"/>
        <v/>
      </c>
      <c r="Q367" s="111" t="str">
        <f t="shared" si="161"/>
        <v/>
      </c>
      <c r="R367" s="111" t="str">
        <f t="shared" ref="R367:V367" si="162">IF(R346=0,"",R346/R325)</f>
        <v/>
      </c>
      <c r="S367" s="111" t="str">
        <f t="shared" si="162"/>
        <v/>
      </c>
      <c r="T367" s="111" t="str">
        <f t="shared" si="162"/>
        <v/>
      </c>
      <c r="U367" s="111" t="str">
        <f t="shared" si="162"/>
        <v/>
      </c>
      <c r="V367" s="111" t="str">
        <f t="shared" si="162"/>
        <v/>
      </c>
      <c r="W367" s="111" t="str">
        <f t="shared" ref="W367" si="163">IF(W346=0,"",W346/W325)</f>
        <v/>
      </c>
      <c r="DA367" s="63" t="s">
        <v>3590</v>
      </c>
    </row>
    <row r="368" spans="1:105" ht="12" customHeight="1" x14ac:dyDescent="0.25">
      <c r="A368" s="121" t="s">
        <v>92</v>
      </c>
      <c r="B368" s="124"/>
      <c r="C368" s="124" t="str">
        <f t="shared" ref="C368:Q368" si="164">IF(C347=0,"",C347/C326)</f>
        <v/>
      </c>
      <c r="D368" s="124" t="str">
        <f t="shared" si="164"/>
        <v/>
      </c>
      <c r="E368" s="124" t="str">
        <f t="shared" si="164"/>
        <v/>
      </c>
      <c r="F368" s="124" t="str">
        <f t="shared" si="164"/>
        <v/>
      </c>
      <c r="G368" s="124" t="str">
        <f t="shared" si="164"/>
        <v/>
      </c>
      <c r="H368" s="124" t="str">
        <f t="shared" si="164"/>
        <v/>
      </c>
      <c r="I368" s="124" t="str">
        <f t="shared" si="164"/>
        <v/>
      </c>
      <c r="J368" s="124" t="str">
        <f t="shared" si="164"/>
        <v/>
      </c>
      <c r="K368" s="124" t="str">
        <f t="shared" si="164"/>
        <v/>
      </c>
      <c r="L368" s="124" t="str">
        <f t="shared" si="164"/>
        <v/>
      </c>
      <c r="M368" s="124" t="str">
        <f t="shared" si="164"/>
        <v/>
      </c>
      <c r="N368" s="124" t="str">
        <f t="shared" si="164"/>
        <v/>
      </c>
      <c r="O368" s="124" t="str">
        <f t="shared" si="164"/>
        <v/>
      </c>
      <c r="P368" s="124" t="str">
        <f t="shared" si="164"/>
        <v/>
      </c>
      <c r="Q368" s="124" t="str">
        <f t="shared" si="164"/>
        <v/>
      </c>
      <c r="R368" s="124" t="str">
        <f t="shared" ref="R368:V368" si="165">IF(R347=0,"",R347/R326)</f>
        <v/>
      </c>
      <c r="S368" s="124" t="str">
        <f t="shared" si="165"/>
        <v/>
      </c>
      <c r="T368" s="124" t="str">
        <f t="shared" si="165"/>
        <v/>
      </c>
      <c r="U368" s="124" t="str">
        <f t="shared" si="165"/>
        <v/>
      </c>
      <c r="V368" s="124" t="str">
        <f t="shared" si="165"/>
        <v/>
      </c>
      <c r="W368" s="124" t="str">
        <f t="shared" ref="W368" si="166">IF(W347=0,"",W347/W326)</f>
        <v/>
      </c>
      <c r="DA368" s="130" t="s">
        <v>3591</v>
      </c>
    </row>
    <row r="369" spans="1:105" ht="12" customHeight="1" x14ac:dyDescent="0.25">
      <c r="A369" s="97" t="s">
        <v>53</v>
      </c>
      <c r="B369" s="111"/>
      <c r="C369" s="111" t="str">
        <f t="shared" ref="C369:Q369" si="167">IF(C348=0,"",C348/C327)</f>
        <v/>
      </c>
      <c r="D369" s="111" t="str">
        <f t="shared" si="167"/>
        <v/>
      </c>
      <c r="E369" s="111" t="str">
        <f t="shared" si="167"/>
        <v/>
      </c>
      <c r="F369" s="111" t="str">
        <f t="shared" si="167"/>
        <v/>
      </c>
      <c r="G369" s="111" t="str">
        <f t="shared" si="167"/>
        <v/>
      </c>
      <c r="H369" s="111" t="str">
        <f t="shared" si="167"/>
        <v/>
      </c>
      <c r="I369" s="111" t="str">
        <f t="shared" si="167"/>
        <v/>
      </c>
      <c r="J369" s="111" t="str">
        <f t="shared" si="167"/>
        <v/>
      </c>
      <c r="K369" s="111" t="str">
        <f t="shared" si="167"/>
        <v/>
      </c>
      <c r="L369" s="111" t="str">
        <f t="shared" si="167"/>
        <v/>
      </c>
      <c r="M369" s="111" t="str">
        <f t="shared" si="167"/>
        <v/>
      </c>
      <c r="N369" s="111" t="str">
        <f t="shared" si="167"/>
        <v/>
      </c>
      <c r="O369" s="111" t="str">
        <f t="shared" si="167"/>
        <v/>
      </c>
      <c r="P369" s="111" t="str">
        <f t="shared" si="167"/>
        <v/>
      </c>
      <c r="Q369" s="111" t="str">
        <f t="shared" si="167"/>
        <v/>
      </c>
      <c r="R369" s="111" t="str">
        <f t="shared" ref="R369:V369" si="168">IF(R348=0,"",R348/R327)</f>
        <v/>
      </c>
      <c r="S369" s="111" t="str">
        <f t="shared" si="168"/>
        <v/>
      </c>
      <c r="T369" s="111" t="str">
        <f t="shared" si="168"/>
        <v/>
      </c>
      <c r="U369" s="111" t="str">
        <f t="shared" si="168"/>
        <v/>
      </c>
      <c r="V369" s="111" t="str">
        <f t="shared" si="168"/>
        <v/>
      </c>
      <c r="W369" s="111" t="str">
        <f t="shared" ref="W369" si="169">IF(W348=0,"",W348/W327)</f>
        <v/>
      </c>
      <c r="DA369" s="63" t="s">
        <v>3592</v>
      </c>
    </row>
    <row r="370" spans="1:105" ht="12" customHeight="1" x14ac:dyDescent="0.25">
      <c r="A370" s="121" t="s">
        <v>55</v>
      </c>
      <c r="B370" s="124"/>
      <c r="C370" s="124" t="str">
        <f t="shared" ref="C370:Q370" si="170">IF(C349=0,"",C349/C328)</f>
        <v/>
      </c>
      <c r="D370" s="124" t="str">
        <f t="shared" si="170"/>
        <v/>
      </c>
      <c r="E370" s="124" t="str">
        <f t="shared" si="170"/>
        <v/>
      </c>
      <c r="F370" s="124" t="str">
        <f t="shared" si="170"/>
        <v/>
      </c>
      <c r="G370" s="124" t="str">
        <f t="shared" si="170"/>
        <v/>
      </c>
      <c r="H370" s="124" t="str">
        <f t="shared" si="170"/>
        <v/>
      </c>
      <c r="I370" s="124" t="str">
        <f t="shared" si="170"/>
        <v/>
      </c>
      <c r="J370" s="124" t="str">
        <f t="shared" si="170"/>
        <v/>
      </c>
      <c r="K370" s="124" t="str">
        <f t="shared" si="170"/>
        <v/>
      </c>
      <c r="L370" s="124" t="str">
        <f t="shared" si="170"/>
        <v/>
      </c>
      <c r="M370" s="124" t="str">
        <f t="shared" si="170"/>
        <v/>
      </c>
      <c r="N370" s="124" t="str">
        <f t="shared" si="170"/>
        <v/>
      </c>
      <c r="O370" s="124" t="str">
        <f t="shared" si="170"/>
        <v/>
      </c>
      <c r="P370" s="124" t="str">
        <f t="shared" si="170"/>
        <v/>
      </c>
      <c r="Q370" s="124" t="str">
        <f t="shared" si="170"/>
        <v/>
      </c>
      <c r="R370" s="124" t="str">
        <f t="shared" ref="R370:V370" si="171">IF(R349=0,"",R349/R328)</f>
        <v/>
      </c>
      <c r="S370" s="124" t="str">
        <f t="shared" si="171"/>
        <v/>
      </c>
      <c r="T370" s="124" t="str">
        <f t="shared" si="171"/>
        <v/>
      </c>
      <c r="U370" s="124" t="str">
        <f t="shared" si="171"/>
        <v/>
      </c>
      <c r="V370" s="124" t="str">
        <f t="shared" si="171"/>
        <v/>
      </c>
      <c r="W370" s="124" t="str">
        <f t="shared" ref="W370" si="172">IF(W349=0,"",W349/W328)</f>
        <v/>
      </c>
      <c r="DA370" s="130" t="s">
        <v>3593</v>
      </c>
    </row>
    <row r="371" spans="1:105" ht="12" customHeight="1" x14ac:dyDescent="0.25">
      <c r="A371" s="97" t="s">
        <v>143</v>
      </c>
      <c r="B371" s="111"/>
      <c r="C371" s="111" t="str">
        <f t="shared" ref="C371:Q371" si="173">IF(C350=0,"",C350/C329)</f>
        <v/>
      </c>
      <c r="D371" s="111" t="str">
        <f t="shared" si="173"/>
        <v/>
      </c>
      <c r="E371" s="111" t="str">
        <f t="shared" si="173"/>
        <v/>
      </c>
      <c r="F371" s="111" t="str">
        <f t="shared" si="173"/>
        <v/>
      </c>
      <c r="G371" s="111" t="str">
        <f t="shared" si="173"/>
        <v/>
      </c>
      <c r="H371" s="111" t="str">
        <f t="shared" si="173"/>
        <v/>
      </c>
      <c r="I371" s="111" t="str">
        <f t="shared" si="173"/>
        <v/>
      </c>
      <c r="J371" s="111" t="str">
        <f t="shared" si="173"/>
        <v/>
      </c>
      <c r="K371" s="111" t="str">
        <f t="shared" si="173"/>
        <v/>
      </c>
      <c r="L371" s="111" t="str">
        <f t="shared" si="173"/>
        <v/>
      </c>
      <c r="M371" s="111" t="str">
        <f t="shared" si="173"/>
        <v/>
      </c>
      <c r="N371" s="111" t="str">
        <f t="shared" si="173"/>
        <v/>
      </c>
      <c r="O371" s="111" t="str">
        <f t="shared" si="173"/>
        <v/>
      </c>
      <c r="P371" s="111" t="str">
        <f t="shared" si="173"/>
        <v/>
      </c>
      <c r="Q371" s="111" t="str">
        <f t="shared" si="173"/>
        <v/>
      </c>
      <c r="R371" s="111" t="str">
        <f t="shared" ref="R371:V371" si="174">IF(R350=0,"",R350/R329)</f>
        <v/>
      </c>
      <c r="S371" s="111" t="str">
        <f t="shared" si="174"/>
        <v/>
      </c>
      <c r="T371" s="111" t="str">
        <f t="shared" si="174"/>
        <v/>
      </c>
      <c r="U371" s="111" t="str">
        <f t="shared" si="174"/>
        <v/>
      </c>
      <c r="V371" s="111" t="str">
        <f t="shared" si="174"/>
        <v/>
      </c>
      <c r="W371" s="111" t="str">
        <f t="shared" ref="W371" si="175">IF(W350=0,"",W350/W329)</f>
        <v/>
      </c>
      <c r="DA371" s="63" t="s">
        <v>3594</v>
      </c>
    </row>
    <row r="372" spans="1:105" ht="12" customHeight="1" x14ac:dyDescent="0.25">
      <c r="A372" s="97" t="s">
        <v>124</v>
      </c>
      <c r="B372" s="111"/>
      <c r="C372" s="111" t="str">
        <f t="shared" ref="C372:Q372" si="176">IF(C351=0,"",C351/C330)</f>
        <v/>
      </c>
      <c r="D372" s="111" t="str">
        <f t="shared" si="176"/>
        <v/>
      </c>
      <c r="E372" s="111" t="str">
        <f t="shared" si="176"/>
        <v/>
      </c>
      <c r="F372" s="111" t="str">
        <f t="shared" si="176"/>
        <v/>
      </c>
      <c r="G372" s="111" t="str">
        <f t="shared" si="176"/>
        <v/>
      </c>
      <c r="H372" s="111" t="str">
        <f t="shared" si="176"/>
        <v/>
      </c>
      <c r="I372" s="111" t="str">
        <f t="shared" si="176"/>
        <v/>
      </c>
      <c r="J372" s="111" t="str">
        <f t="shared" si="176"/>
        <v/>
      </c>
      <c r="K372" s="111" t="str">
        <f t="shared" si="176"/>
        <v/>
      </c>
      <c r="L372" s="111" t="str">
        <f t="shared" si="176"/>
        <v/>
      </c>
      <c r="M372" s="111" t="str">
        <f t="shared" si="176"/>
        <v/>
      </c>
      <c r="N372" s="111" t="str">
        <f t="shared" si="176"/>
        <v/>
      </c>
      <c r="O372" s="111" t="str">
        <f t="shared" si="176"/>
        <v/>
      </c>
      <c r="P372" s="111" t="str">
        <f t="shared" si="176"/>
        <v/>
      </c>
      <c r="Q372" s="111" t="str">
        <f t="shared" si="176"/>
        <v/>
      </c>
      <c r="R372" s="111" t="str">
        <f t="shared" ref="R372:V372" si="177">IF(R351=0,"",R351/R330)</f>
        <v/>
      </c>
      <c r="S372" s="111" t="str">
        <f t="shared" si="177"/>
        <v/>
      </c>
      <c r="T372" s="111" t="str">
        <f t="shared" si="177"/>
        <v/>
      </c>
      <c r="U372" s="111" t="str">
        <f t="shared" si="177"/>
        <v/>
      </c>
      <c r="V372" s="111" t="str">
        <f t="shared" si="177"/>
        <v/>
      </c>
      <c r="W372" s="111" t="str">
        <f t="shared" ref="W372" si="178">IF(W351=0,"",W351/W330)</f>
        <v/>
      </c>
      <c r="DA372" s="63" t="s">
        <v>3595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" si="181">IF(W352=0,"",W352/W331)</f>
        <v/>
      </c>
      <c r="DA373" s="63" t="s">
        <v>3596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" si="184">IF(W353=0,"",W353/W332)</f>
        <v/>
      </c>
      <c r="DA374" s="131" t="s">
        <v>3597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" si="187">IF(W354=0,"",W354/W333)</f>
        <v/>
      </c>
      <c r="DA375" s="132" t="s">
        <v>3598</v>
      </c>
    </row>
    <row r="376" spans="1:105" ht="12" customHeight="1" x14ac:dyDescent="0.25">
      <c r="A376" s="106" t="s">
        <v>122</v>
      </c>
      <c r="B376" s="112"/>
      <c r="C376" s="112" t="str">
        <f t="shared" ref="C376:Q376" si="188">IF(C355=0,"",C355/C334)</f>
        <v/>
      </c>
      <c r="D376" s="112" t="str">
        <f t="shared" si="188"/>
        <v/>
      </c>
      <c r="E376" s="112" t="str">
        <f t="shared" si="188"/>
        <v/>
      </c>
      <c r="F376" s="112" t="str">
        <f t="shared" si="188"/>
        <v/>
      </c>
      <c r="G376" s="112" t="str">
        <f t="shared" si="188"/>
        <v/>
      </c>
      <c r="H376" s="112" t="str">
        <f t="shared" si="188"/>
        <v/>
      </c>
      <c r="I376" s="112" t="str">
        <f t="shared" si="188"/>
        <v/>
      </c>
      <c r="J376" s="112" t="str">
        <f t="shared" si="188"/>
        <v/>
      </c>
      <c r="K376" s="112" t="str">
        <f t="shared" si="188"/>
        <v/>
      </c>
      <c r="L376" s="112" t="str">
        <f t="shared" si="188"/>
        <v/>
      </c>
      <c r="M376" s="112" t="str">
        <f t="shared" si="188"/>
        <v/>
      </c>
      <c r="N376" s="112" t="str">
        <f t="shared" si="188"/>
        <v/>
      </c>
      <c r="O376" s="112" t="str">
        <f t="shared" si="188"/>
        <v/>
      </c>
      <c r="P376" s="112" t="str">
        <f t="shared" si="188"/>
        <v/>
      </c>
      <c r="Q376" s="112" t="str">
        <f t="shared" si="188"/>
        <v/>
      </c>
      <c r="R376" s="112" t="str">
        <f t="shared" ref="R376:V376" si="189">IF(R355=0,"",R355/R334)</f>
        <v/>
      </c>
      <c r="S376" s="112" t="str">
        <f t="shared" si="189"/>
        <v/>
      </c>
      <c r="T376" s="112" t="str">
        <f t="shared" si="189"/>
        <v/>
      </c>
      <c r="U376" s="112" t="str">
        <f t="shared" si="189"/>
        <v/>
      </c>
      <c r="V376" s="112" t="str">
        <f t="shared" si="189"/>
        <v/>
      </c>
      <c r="W376" s="112" t="str">
        <f t="shared" ref="W376" si="190">IF(W355=0,"",W355/W334)</f>
        <v/>
      </c>
      <c r="DA376" s="131" t="s">
        <v>3599</v>
      </c>
    </row>
    <row r="377" spans="1:105" ht="12" customHeight="1" x14ac:dyDescent="0.25">
      <c r="A377" s="107" t="s">
        <v>121</v>
      </c>
      <c r="B377" s="113"/>
      <c r="C377" s="113" t="str">
        <f t="shared" ref="C377:Q377" si="191">IF(C356=0,"",C356/C335)</f>
        <v/>
      </c>
      <c r="D377" s="113" t="str">
        <f t="shared" si="191"/>
        <v/>
      </c>
      <c r="E377" s="113" t="str">
        <f t="shared" si="191"/>
        <v/>
      </c>
      <c r="F377" s="113" t="str">
        <f t="shared" si="191"/>
        <v/>
      </c>
      <c r="G377" s="113" t="str">
        <f t="shared" si="191"/>
        <v/>
      </c>
      <c r="H377" s="113" t="str">
        <f t="shared" si="191"/>
        <v/>
      </c>
      <c r="I377" s="113" t="str">
        <f t="shared" si="191"/>
        <v/>
      </c>
      <c r="J377" s="113" t="str">
        <f t="shared" si="191"/>
        <v/>
      </c>
      <c r="K377" s="113" t="str">
        <f t="shared" si="191"/>
        <v/>
      </c>
      <c r="L377" s="113" t="str">
        <f t="shared" si="191"/>
        <v/>
      </c>
      <c r="M377" s="113" t="str">
        <f t="shared" si="191"/>
        <v/>
      </c>
      <c r="N377" s="113" t="str">
        <f t="shared" si="191"/>
        <v/>
      </c>
      <c r="O377" s="113" t="str">
        <f t="shared" si="191"/>
        <v/>
      </c>
      <c r="P377" s="113" t="str">
        <f t="shared" si="191"/>
        <v/>
      </c>
      <c r="Q377" s="113" t="str">
        <f t="shared" si="191"/>
        <v/>
      </c>
      <c r="R377" s="113" t="str">
        <f t="shared" ref="R377:V377" si="192">IF(R356=0,"",R356/R335)</f>
        <v/>
      </c>
      <c r="S377" s="113" t="str">
        <f t="shared" si="192"/>
        <v/>
      </c>
      <c r="T377" s="113" t="str">
        <f t="shared" si="192"/>
        <v/>
      </c>
      <c r="U377" s="113" t="str">
        <f t="shared" si="192"/>
        <v/>
      </c>
      <c r="V377" s="113" t="str">
        <f t="shared" si="192"/>
        <v/>
      </c>
      <c r="W377" s="113" t="str">
        <f t="shared" ref="W377" si="193">IF(W356=0,"",W356/W335)</f>
        <v/>
      </c>
      <c r="DA377" s="132" t="s">
        <v>3600</v>
      </c>
    </row>
    <row r="378" spans="1:105" ht="12" customHeight="1" x14ac:dyDescent="0.25">
      <c r="A378" s="108" t="s">
        <v>53</v>
      </c>
      <c r="B378" s="111"/>
      <c r="C378" s="111" t="str">
        <f t="shared" ref="C378:Q378" si="194">IF(C357=0,"",C357/C336)</f>
        <v/>
      </c>
      <c r="D378" s="111" t="str">
        <f t="shared" si="194"/>
        <v/>
      </c>
      <c r="E378" s="111" t="str">
        <f t="shared" si="194"/>
        <v/>
      </c>
      <c r="F378" s="111" t="str">
        <f t="shared" si="194"/>
        <v/>
      </c>
      <c r="G378" s="111" t="str">
        <f t="shared" si="194"/>
        <v/>
      </c>
      <c r="H378" s="111" t="str">
        <f t="shared" si="194"/>
        <v/>
      </c>
      <c r="I378" s="111" t="str">
        <f t="shared" si="194"/>
        <v/>
      </c>
      <c r="J378" s="111" t="str">
        <f t="shared" si="194"/>
        <v/>
      </c>
      <c r="K378" s="111" t="str">
        <f t="shared" si="194"/>
        <v/>
      </c>
      <c r="L378" s="111" t="str">
        <f t="shared" si="194"/>
        <v/>
      </c>
      <c r="M378" s="111" t="str">
        <f t="shared" si="194"/>
        <v/>
      </c>
      <c r="N378" s="111" t="str">
        <f t="shared" si="194"/>
        <v/>
      </c>
      <c r="O378" s="111" t="str">
        <f t="shared" si="194"/>
        <v/>
      </c>
      <c r="P378" s="111" t="str">
        <f t="shared" si="194"/>
        <v/>
      </c>
      <c r="Q378" s="111" t="str">
        <f t="shared" si="194"/>
        <v/>
      </c>
      <c r="R378" s="111" t="str">
        <f t="shared" ref="R378:V378" si="195">IF(R357=0,"",R357/R336)</f>
        <v/>
      </c>
      <c r="S378" s="111" t="str">
        <f t="shared" si="195"/>
        <v/>
      </c>
      <c r="T378" s="111" t="str">
        <f t="shared" si="195"/>
        <v/>
      </c>
      <c r="U378" s="111" t="str">
        <f t="shared" si="195"/>
        <v/>
      </c>
      <c r="V378" s="111" t="str">
        <f t="shared" si="195"/>
        <v/>
      </c>
      <c r="W378" s="111" t="str">
        <f t="shared" ref="W378" si="196">IF(W357=0,"",W357/W336)</f>
        <v/>
      </c>
      <c r="DA378" s="63" t="s">
        <v>3601</v>
      </c>
    </row>
    <row r="379" spans="1:105" ht="12" customHeight="1" x14ac:dyDescent="0.25">
      <c r="A379" s="108" t="s">
        <v>52</v>
      </c>
      <c r="B379" s="111"/>
      <c r="C379" s="111" t="str">
        <f t="shared" ref="C379:Q379" si="197">IF(C358=0,"",C358/C337)</f>
        <v/>
      </c>
      <c r="D379" s="111" t="str">
        <f t="shared" si="197"/>
        <v/>
      </c>
      <c r="E379" s="111" t="str">
        <f t="shared" si="197"/>
        <v/>
      </c>
      <c r="F379" s="111" t="str">
        <f t="shared" si="197"/>
        <v/>
      </c>
      <c r="G379" s="111" t="str">
        <f t="shared" si="197"/>
        <v/>
      </c>
      <c r="H379" s="111" t="str">
        <f t="shared" si="197"/>
        <v/>
      </c>
      <c r="I379" s="111" t="str">
        <f t="shared" si="197"/>
        <v/>
      </c>
      <c r="J379" s="111" t="str">
        <f t="shared" si="197"/>
        <v/>
      </c>
      <c r="K379" s="111" t="str">
        <f t="shared" si="197"/>
        <v/>
      </c>
      <c r="L379" s="111" t="str">
        <f t="shared" si="197"/>
        <v/>
      </c>
      <c r="M379" s="111" t="str">
        <f t="shared" si="197"/>
        <v/>
      </c>
      <c r="N379" s="111" t="str">
        <f t="shared" si="197"/>
        <v/>
      </c>
      <c r="O379" s="111" t="str">
        <f t="shared" si="197"/>
        <v/>
      </c>
      <c r="P379" s="111" t="str">
        <f t="shared" si="197"/>
        <v/>
      </c>
      <c r="Q379" s="111" t="str">
        <f t="shared" si="197"/>
        <v/>
      </c>
      <c r="R379" s="111" t="str">
        <f t="shared" ref="R379:V379" si="198">IF(R358=0,"",R358/R337)</f>
        <v/>
      </c>
      <c r="S379" s="111" t="str">
        <f t="shared" si="198"/>
        <v/>
      </c>
      <c r="T379" s="111" t="str">
        <f t="shared" si="198"/>
        <v/>
      </c>
      <c r="U379" s="111" t="str">
        <f t="shared" si="198"/>
        <v/>
      </c>
      <c r="V379" s="111" t="str">
        <f t="shared" si="198"/>
        <v/>
      </c>
      <c r="W379" s="111" t="str">
        <f t="shared" ref="W379" si="199">IF(W358=0,"",W358/W337)</f>
        <v/>
      </c>
      <c r="DA379" s="63" t="s">
        <v>3602</v>
      </c>
    </row>
    <row r="380" spans="1:105" ht="12" customHeight="1" x14ac:dyDescent="0.25">
      <c r="A380" s="121" t="s">
        <v>54</v>
      </c>
      <c r="B380" s="124"/>
      <c r="C380" s="124" t="str">
        <f t="shared" ref="C380:Q380" si="200">IF(C359=0,"",C359/C338)</f>
        <v/>
      </c>
      <c r="D380" s="124" t="str">
        <f t="shared" si="200"/>
        <v/>
      </c>
      <c r="E380" s="124" t="str">
        <f t="shared" si="200"/>
        <v/>
      </c>
      <c r="F380" s="124" t="str">
        <f t="shared" si="200"/>
        <v/>
      </c>
      <c r="G380" s="124" t="str">
        <f t="shared" si="200"/>
        <v/>
      </c>
      <c r="H380" s="124" t="str">
        <f t="shared" si="200"/>
        <v/>
      </c>
      <c r="I380" s="124" t="str">
        <f t="shared" si="200"/>
        <v/>
      </c>
      <c r="J380" s="124" t="str">
        <f t="shared" si="200"/>
        <v/>
      </c>
      <c r="K380" s="124" t="str">
        <f t="shared" si="200"/>
        <v/>
      </c>
      <c r="L380" s="124" t="str">
        <f t="shared" si="200"/>
        <v/>
      </c>
      <c r="M380" s="124" t="str">
        <f t="shared" si="200"/>
        <v/>
      </c>
      <c r="N380" s="124" t="str">
        <f t="shared" si="200"/>
        <v/>
      </c>
      <c r="O380" s="124" t="str">
        <f t="shared" si="200"/>
        <v/>
      </c>
      <c r="P380" s="124" t="str">
        <f t="shared" si="200"/>
        <v/>
      </c>
      <c r="Q380" s="124" t="str">
        <f t="shared" si="200"/>
        <v/>
      </c>
      <c r="R380" s="124" t="str">
        <f t="shared" ref="R380:V380" si="201">IF(R359=0,"",R359/R338)</f>
        <v/>
      </c>
      <c r="S380" s="124" t="str">
        <f t="shared" si="201"/>
        <v/>
      </c>
      <c r="T380" s="124" t="str">
        <f t="shared" si="201"/>
        <v/>
      </c>
      <c r="U380" s="124" t="str">
        <f t="shared" si="201"/>
        <v/>
      </c>
      <c r="V380" s="124" t="str">
        <f t="shared" si="201"/>
        <v/>
      </c>
      <c r="W380" s="124" t="str">
        <f t="shared" ref="W380" si="202">IF(W359=0,"",W359/W338)</f>
        <v/>
      </c>
      <c r="DA380" s="130" t="s">
        <v>3603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 t="str">
        <f t="shared" si="203"/>
        <v/>
      </c>
      <c r="E381" s="111" t="str">
        <f t="shared" si="203"/>
        <v/>
      </c>
      <c r="F381" s="111" t="str">
        <f t="shared" si="203"/>
        <v/>
      </c>
      <c r="G381" s="111" t="str">
        <f t="shared" si="203"/>
        <v/>
      </c>
      <c r="H381" s="111" t="str">
        <f t="shared" si="203"/>
        <v/>
      </c>
      <c r="I381" s="111" t="str">
        <f t="shared" si="203"/>
        <v/>
      </c>
      <c r="J381" s="111" t="str">
        <f t="shared" si="203"/>
        <v/>
      </c>
      <c r="K381" s="111" t="str">
        <f t="shared" si="203"/>
        <v/>
      </c>
      <c r="L381" s="111" t="str">
        <f t="shared" si="203"/>
        <v/>
      </c>
      <c r="M381" s="111" t="str">
        <f t="shared" si="203"/>
        <v/>
      </c>
      <c r="N381" s="111" t="str">
        <f t="shared" si="203"/>
        <v/>
      </c>
      <c r="O381" s="111" t="str">
        <f t="shared" si="203"/>
        <v/>
      </c>
      <c r="P381" s="111" t="str">
        <f t="shared" si="203"/>
        <v/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" si="205">IF(W360=0,"",W360/W339)</f>
        <v/>
      </c>
      <c r="DA381" s="63" t="s">
        <v>3604</v>
      </c>
    </row>
    <row r="382" spans="1:105" ht="12" customHeight="1" x14ac:dyDescent="0.25">
      <c r="A382" s="97" t="s">
        <v>50</v>
      </c>
      <c r="B382" s="111"/>
      <c r="C382" s="111" t="str">
        <f t="shared" ref="C382:Q382" si="206">IF(C361=0,"",C361/C340)</f>
        <v/>
      </c>
      <c r="D382" s="111" t="str">
        <f t="shared" si="206"/>
        <v/>
      </c>
      <c r="E382" s="111" t="str">
        <f t="shared" si="206"/>
        <v/>
      </c>
      <c r="F382" s="111" t="str">
        <f t="shared" si="206"/>
        <v/>
      </c>
      <c r="G382" s="111" t="str">
        <f t="shared" si="206"/>
        <v/>
      </c>
      <c r="H382" s="111" t="str">
        <f t="shared" si="206"/>
        <v/>
      </c>
      <c r="I382" s="111" t="str">
        <f t="shared" si="206"/>
        <v/>
      </c>
      <c r="J382" s="111" t="str">
        <f t="shared" si="206"/>
        <v/>
      </c>
      <c r="K382" s="111" t="str">
        <f t="shared" si="206"/>
        <v/>
      </c>
      <c r="L382" s="111" t="str">
        <f t="shared" si="206"/>
        <v/>
      </c>
      <c r="M382" s="111" t="str">
        <f t="shared" si="206"/>
        <v/>
      </c>
      <c r="N382" s="111" t="str">
        <f t="shared" si="206"/>
        <v/>
      </c>
      <c r="O382" s="111" t="str">
        <f t="shared" si="206"/>
        <v/>
      </c>
      <c r="P382" s="111" t="str">
        <f t="shared" si="206"/>
        <v/>
      </c>
      <c r="Q382" s="111" t="str">
        <f t="shared" si="206"/>
        <v/>
      </c>
      <c r="R382" s="111" t="str">
        <f t="shared" ref="R382:V382" si="207">IF(R361=0,"",R361/R340)</f>
        <v/>
      </c>
      <c r="S382" s="111" t="str">
        <f t="shared" si="207"/>
        <v/>
      </c>
      <c r="T382" s="111" t="str">
        <f t="shared" si="207"/>
        <v/>
      </c>
      <c r="U382" s="111" t="str">
        <f t="shared" si="207"/>
        <v/>
      </c>
      <c r="V382" s="111" t="str">
        <f t="shared" si="207"/>
        <v/>
      </c>
      <c r="W382" s="111" t="str">
        <f t="shared" ref="W382" si="208">IF(W361=0,"",W361/W340)</f>
        <v/>
      </c>
      <c r="DA382" s="63" t="s">
        <v>3605</v>
      </c>
    </row>
    <row r="383" spans="1:105" ht="12" customHeight="1" x14ac:dyDescent="0.25">
      <c r="A383" s="109" t="s">
        <v>120</v>
      </c>
      <c r="B383" s="45"/>
      <c r="C383" s="45" t="str">
        <f t="shared" ref="C383:Q383" si="209">IF(C362=0,"",C362/C341)</f>
        <v/>
      </c>
      <c r="D383" s="45" t="str">
        <f t="shared" si="209"/>
        <v/>
      </c>
      <c r="E383" s="45" t="str">
        <f t="shared" si="209"/>
        <v/>
      </c>
      <c r="F383" s="45" t="str">
        <f t="shared" si="209"/>
        <v/>
      </c>
      <c r="G383" s="45" t="str">
        <f t="shared" si="209"/>
        <v/>
      </c>
      <c r="H383" s="45" t="str">
        <f t="shared" si="209"/>
        <v/>
      </c>
      <c r="I383" s="45" t="str">
        <f t="shared" si="209"/>
        <v/>
      </c>
      <c r="J383" s="45" t="str">
        <f t="shared" si="209"/>
        <v/>
      </c>
      <c r="K383" s="45" t="str">
        <f t="shared" si="209"/>
        <v/>
      </c>
      <c r="L383" s="45" t="str">
        <f t="shared" si="209"/>
        <v/>
      </c>
      <c r="M383" s="45" t="str">
        <f t="shared" si="209"/>
        <v/>
      </c>
      <c r="N383" s="45" t="str">
        <f t="shared" si="209"/>
        <v/>
      </c>
      <c r="O383" s="45" t="str">
        <f t="shared" si="209"/>
        <v/>
      </c>
      <c r="P383" s="45" t="str">
        <f t="shared" si="209"/>
        <v/>
      </c>
      <c r="Q383" s="45" t="str">
        <f t="shared" si="209"/>
        <v/>
      </c>
      <c r="R383" s="45" t="str">
        <f t="shared" ref="R383:V383" si="210">IF(R362=0,"",R362/R341)</f>
        <v/>
      </c>
      <c r="S383" s="45" t="str">
        <f t="shared" si="210"/>
        <v/>
      </c>
      <c r="T383" s="45" t="str">
        <f t="shared" si="210"/>
        <v/>
      </c>
      <c r="U383" s="45" t="str">
        <f t="shared" si="210"/>
        <v/>
      </c>
      <c r="V383" s="45" t="str">
        <f t="shared" si="210"/>
        <v/>
      </c>
      <c r="W383" s="45" t="str">
        <f t="shared" ref="W383" si="211">IF(W362=0,"",W362/W341)</f>
        <v/>
      </c>
      <c r="DA383" s="60" t="s">
        <v>3606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0</v>
      </c>
      <c r="D385" s="117">
        <f t="shared" si="212"/>
        <v>0</v>
      </c>
      <c r="E385" s="117">
        <f t="shared" si="212"/>
        <v>0</v>
      </c>
      <c r="F385" s="117">
        <f t="shared" si="212"/>
        <v>0</v>
      </c>
      <c r="G385" s="117">
        <f t="shared" si="212"/>
        <v>0</v>
      </c>
      <c r="H385" s="117">
        <f t="shared" si="212"/>
        <v>0</v>
      </c>
      <c r="I385" s="117">
        <f t="shared" si="212"/>
        <v>0</v>
      </c>
      <c r="J385" s="117">
        <f t="shared" si="212"/>
        <v>0</v>
      </c>
      <c r="K385" s="117">
        <f t="shared" si="212"/>
        <v>0</v>
      </c>
      <c r="L385" s="117">
        <f t="shared" si="212"/>
        <v>0</v>
      </c>
      <c r="M385" s="117">
        <f t="shared" si="212"/>
        <v>0</v>
      </c>
      <c r="N385" s="117">
        <f t="shared" si="212"/>
        <v>0</v>
      </c>
      <c r="O385" s="117">
        <f t="shared" si="212"/>
        <v>0</v>
      </c>
      <c r="P385" s="117">
        <f t="shared" si="212"/>
        <v>0</v>
      </c>
      <c r="Q385" s="117">
        <f t="shared" si="212"/>
        <v>0</v>
      </c>
      <c r="R385" s="117">
        <f t="shared" ref="R385:V385" si="213">R386+R389+R391+R401</f>
        <v>0</v>
      </c>
      <c r="S385" s="117">
        <f t="shared" si="213"/>
        <v>0</v>
      </c>
      <c r="T385" s="117">
        <f t="shared" si="213"/>
        <v>0</v>
      </c>
      <c r="U385" s="117">
        <f t="shared" si="213"/>
        <v>0</v>
      </c>
      <c r="V385" s="117">
        <f t="shared" si="213"/>
        <v>0</v>
      </c>
      <c r="W385" s="117">
        <f t="shared" ref="W385" si="214">W386+W389+W391+W401</f>
        <v>0</v>
      </c>
      <c r="DA385" s="129" t="s">
        <v>3755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0</v>
      </c>
      <c r="D386" s="122">
        <f t="shared" si="215"/>
        <v>0</v>
      </c>
      <c r="E386" s="122">
        <f t="shared" si="215"/>
        <v>0</v>
      </c>
      <c r="F386" s="122">
        <f t="shared" si="215"/>
        <v>0</v>
      </c>
      <c r="G386" s="122">
        <f t="shared" si="215"/>
        <v>0</v>
      </c>
      <c r="H386" s="122">
        <f t="shared" si="215"/>
        <v>0</v>
      </c>
      <c r="I386" s="122">
        <f t="shared" si="215"/>
        <v>0</v>
      </c>
      <c r="J386" s="122">
        <f t="shared" si="215"/>
        <v>0</v>
      </c>
      <c r="K386" s="122">
        <f t="shared" si="215"/>
        <v>0</v>
      </c>
      <c r="L386" s="122">
        <f t="shared" si="215"/>
        <v>0</v>
      </c>
      <c r="M386" s="122">
        <f t="shared" si="215"/>
        <v>0</v>
      </c>
      <c r="N386" s="122">
        <f t="shared" si="215"/>
        <v>0</v>
      </c>
      <c r="O386" s="122">
        <f t="shared" si="215"/>
        <v>0</v>
      </c>
      <c r="P386" s="122">
        <f t="shared" si="215"/>
        <v>0</v>
      </c>
      <c r="Q386" s="122">
        <f t="shared" si="215"/>
        <v>0</v>
      </c>
      <c r="R386" s="122">
        <f t="shared" ref="R386:V386" si="216">SUM(R387:R388)</f>
        <v>0</v>
      </c>
      <c r="S386" s="122">
        <f t="shared" si="216"/>
        <v>0</v>
      </c>
      <c r="T386" s="122">
        <f t="shared" si="216"/>
        <v>0</v>
      </c>
      <c r="U386" s="122">
        <f t="shared" si="216"/>
        <v>0</v>
      </c>
      <c r="V386" s="122">
        <f t="shared" si="216"/>
        <v>0</v>
      </c>
      <c r="W386" s="122">
        <f t="shared" ref="W386" si="217">SUM(W387:W388)</f>
        <v>0</v>
      </c>
      <c r="DA386" s="130" t="s">
        <v>3756</v>
      </c>
    </row>
    <row r="387" spans="1:105" ht="12" customHeight="1" x14ac:dyDescent="0.25">
      <c r="A387" s="97" t="s">
        <v>51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3757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3758</v>
      </c>
    </row>
    <row r="389" spans="1:105" ht="12" customHeight="1" x14ac:dyDescent="0.25">
      <c r="A389" s="121" t="s">
        <v>92</v>
      </c>
      <c r="B389" s="122"/>
      <c r="C389" s="122">
        <f t="shared" ref="C389:W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DA389" s="130" t="s">
        <v>3759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DA390" s="63" t="s">
        <v>3760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3761</v>
      </c>
    </row>
    <row r="392" spans="1:105" ht="12" customHeight="1" x14ac:dyDescent="0.25">
      <c r="A392" s="97" t="s">
        <v>143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3762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3763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3764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3765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3766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3767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3768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3769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3770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DA401" s="130" t="s">
        <v>3771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3772</v>
      </c>
    </row>
    <row r="403" spans="1:105" ht="12" customHeight="1" x14ac:dyDescent="0.25">
      <c r="A403" s="97" t="s">
        <v>50</v>
      </c>
      <c r="B403" s="98"/>
      <c r="C403" s="98">
        <v>0</v>
      </c>
      <c r="D403" s="98">
        <v>0</v>
      </c>
      <c r="E403" s="98">
        <v>0</v>
      </c>
      <c r="F403" s="98">
        <v>0</v>
      </c>
      <c r="G403" s="98">
        <v>0</v>
      </c>
      <c r="H403" s="98">
        <v>0</v>
      </c>
      <c r="I403" s="98">
        <v>0</v>
      </c>
      <c r="J403" s="98">
        <v>0</v>
      </c>
      <c r="K403" s="98">
        <v>0</v>
      </c>
      <c r="L403" s="98">
        <v>0</v>
      </c>
      <c r="M403" s="98">
        <v>0</v>
      </c>
      <c r="N403" s="98">
        <v>0</v>
      </c>
      <c r="O403" s="98">
        <v>0</v>
      </c>
      <c r="P403" s="98">
        <v>0</v>
      </c>
      <c r="Q403" s="98">
        <v>0</v>
      </c>
      <c r="R403" s="98">
        <v>0</v>
      </c>
      <c r="S403" s="98">
        <v>0</v>
      </c>
      <c r="T403" s="98">
        <v>0</v>
      </c>
      <c r="U403" s="98">
        <v>0</v>
      </c>
      <c r="V403" s="98">
        <v>0</v>
      </c>
      <c r="W403" s="98">
        <v>0</v>
      </c>
      <c r="DA403" s="63" t="s">
        <v>3773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DA404" s="60" t="s">
        <v>3774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0</v>
      </c>
      <c r="D406" s="117">
        <f t="shared" si="219"/>
        <v>0</v>
      </c>
      <c r="E406" s="117">
        <f t="shared" si="219"/>
        <v>0</v>
      </c>
      <c r="F406" s="117">
        <f t="shared" si="219"/>
        <v>0</v>
      </c>
      <c r="G406" s="117">
        <f t="shared" si="219"/>
        <v>0</v>
      </c>
      <c r="H406" s="117">
        <f t="shared" si="219"/>
        <v>0</v>
      </c>
      <c r="I406" s="117">
        <f t="shared" si="219"/>
        <v>0</v>
      </c>
      <c r="J406" s="117">
        <f t="shared" si="219"/>
        <v>0</v>
      </c>
      <c r="K406" s="117">
        <f t="shared" si="219"/>
        <v>0</v>
      </c>
      <c r="L406" s="117">
        <f t="shared" si="219"/>
        <v>0</v>
      </c>
      <c r="M406" s="117">
        <f t="shared" si="219"/>
        <v>0</v>
      </c>
      <c r="N406" s="117">
        <f t="shared" si="219"/>
        <v>0</v>
      </c>
      <c r="O406" s="117">
        <f t="shared" si="219"/>
        <v>0</v>
      </c>
      <c r="P406" s="117">
        <f t="shared" si="219"/>
        <v>0</v>
      </c>
      <c r="Q406" s="117">
        <f t="shared" si="219"/>
        <v>0</v>
      </c>
      <c r="R406" s="117">
        <f t="shared" ref="R406:V406" si="220">R407+R410+R412+R422</f>
        <v>0</v>
      </c>
      <c r="S406" s="117">
        <f t="shared" si="220"/>
        <v>0</v>
      </c>
      <c r="T406" s="117">
        <f t="shared" si="220"/>
        <v>0</v>
      </c>
      <c r="U406" s="117">
        <f t="shared" si="220"/>
        <v>0</v>
      </c>
      <c r="V406" s="117">
        <f t="shared" si="220"/>
        <v>0</v>
      </c>
      <c r="W406" s="117">
        <f t="shared" ref="W406" si="221">W407+W410+W412+W422</f>
        <v>0</v>
      </c>
      <c r="DA406" s="129" t="s">
        <v>3923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0</v>
      </c>
      <c r="D407" s="122">
        <f t="shared" si="222"/>
        <v>0</v>
      </c>
      <c r="E407" s="122">
        <f t="shared" si="222"/>
        <v>0</v>
      </c>
      <c r="F407" s="122">
        <f t="shared" si="222"/>
        <v>0</v>
      </c>
      <c r="G407" s="122">
        <f t="shared" si="222"/>
        <v>0</v>
      </c>
      <c r="H407" s="122">
        <f t="shared" si="222"/>
        <v>0</v>
      </c>
      <c r="I407" s="122">
        <f t="shared" si="222"/>
        <v>0</v>
      </c>
      <c r="J407" s="122">
        <f t="shared" si="222"/>
        <v>0</v>
      </c>
      <c r="K407" s="122">
        <f t="shared" si="222"/>
        <v>0</v>
      </c>
      <c r="L407" s="122">
        <f t="shared" si="222"/>
        <v>0</v>
      </c>
      <c r="M407" s="122">
        <f t="shared" si="222"/>
        <v>0</v>
      </c>
      <c r="N407" s="122">
        <f t="shared" si="222"/>
        <v>0</v>
      </c>
      <c r="O407" s="122">
        <f t="shared" si="222"/>
        <v>0</v>
      </c>
      <c r="P407" s="122">
        <f t="shared" si="222"/>
        <v>0</v>
      </c>
      <c r="Q407" s="122">
        <f t="shared" si="222"/>
        <v>0</v>
      </c>
      <c r="R407" s="122">
        <f t="shared" ref="R407:V407" si="223">SUM(R408:R409)</f>
        <v>0</v>
      </c>
      <c r="S407" s="122">
        <f t="shared" si="223"/>
        <v>0</v>
      </c>
      <c r="T407" s="122">
        <f t="shared" si="223"/>
        <v>0</v>
      </c>
      <c r="U407" s="122">
        <f t="shared" si="223"/>
        <v>0</v>
      </c>
      <c r="V407" s="122">
        <f t="shared" si="223"/>
        <v>0</v>
      </c>
      <c r="W407" s="122">
        <f t="shared" ref="W407" si="224">SUM(W408:W409)</f>
        <v>0</v>
      </c>
      <c r="DA407" s="130" t="s">
        <v>3924</v>
      </c>
    </row>
    <row r="408" spans="1:105" ht="12" customHeight="1" x14ac:dyDescent="0.25">
      <c r="A408" s="97" t="s">
        <v>51</v>
      </c>
      <c r="B408" s="98"/>
      <c r="C408" s="98">
        <v>0</v>
      </c>
      <c r="D408" s="98">
        <v>0</v>
      </c>
      <c r="E408" s="98">
        <v>0</v>
      </c>
      <c r="F408" s="98">
        <v>0</v>
      </c>
      <c r="G408" s="98">
        <v>0</v>
      </c>
      <c r="H408" s="98">
        <v>0</v>
      </c>
      <c r="I408" s="98">
        <v>0</v>
      </c>
      <c r="J408" s="98">
        <v>0</v>
      </c>
      <c r="K408" s="98">
        <v>0</v>
      </c>
      <c r="L408" s="98">
        <v>0</v>
      </c>
      <c r="M408" s="98">
        <v>0</v>
      </c>
      <c r="N408" s="98">
        <v>0</v>
      </c>
      <c r="O408" s="98">
        <v>0</v>
      </c>
      <c r="P408" s="98">
        <v>0</v>
      </c>
      <c r="Q408" s="98">
        <v>0</v>
      </c>
      <c r="R408" s="98">
        <v>0</v>
      </c>
      <c r="S408" s="98">
        <v>0</v>
      </c>
      <c r="T408" s="98">
        <v>0</v>
      </c>
      <c r="U408" s="98">
        <v>0</v>
      </c>
      <c r="V408" s="98">
        <v>0</v>
      </c>
      <c r="W408" s="98">
        <v>0</v>
      </c>
      <c r="DA408" s="63" t="s">
        <v>3925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3926</v>
      </c>
    </row>
    <row r="410" spans="1:105" ht="12" customHeight="1" x14ac:dyDescent="0.25">
      <c r="A410" s="121" t="s">
        <v>92</v>
      </c>
      <c r="B410" s="122"/>
      <c r="C410" s="122">
        <f t="shared" ref="C410:W410" si="225">C411</f>
        <v>0</v>
      </c>
      <c r="D410" s="122">
        <f t="shared" si="225"/>
        <v>0</v>
      </c>
      <c r="E410" s="122">
        <f t="shared" si="225"/>
        <v>0</v>
      </c>
      <c r="F410" s="122">
        <f t="shared" si="225"/>
        <v>0</v>
      </c>
      <c r="G410" s="122">
        <f t="shared" si="225"/>
        <v>0</v>
      </c>
      <c r="H410" s="122">
        <f t="shared" si="225"/>
        <v>0</v>
      </c>
      <c r="I410" s="122">
        <f t="shared" si="225"/>
        <v>0</v>
      </c>
      <c r="J410" s="122">
        <f t="shared" si="225"/>
        <v>0</v>
      </c>
      <c r="K410" s="122">
        <f t="shared" si="225"/>
        <v>0</v>
      </c>
      <c r="L410" s="122">
        <f t="shared" si="225"/>
        <v>0</v>
      </c>
      <c r="M410" s="122">
        <f t="shared" si="225"/>
        <v>0</v>
      </c>
      <c r="N410" s="122">
        <f t="shared" si="225"/>
        <v>0</v>
      </c>
      <c r="O410" s="122">
        <f t="shared" si="225"/>
        <v>0</v>
      </c>
      <c r="P410" s="122">
        <f t="shared" si="225"/>
        <v>0</v>
      </c>
      <c r="Q410" s="122">
        <f t="shared" si="225"/>
        <v>0</v>
      </c>
      <c r="R410" s="122">
        <f t="shared" si="225"/>
        <v>0</v>
      </c>
      <c r="S410" s="122">
        <f t="shared" si="225"/>
        <v>0</v>
      </c>
      <c r="T410" s="122">
        <f t="shared" si="225"/>
        <v>0</v>
      </c>
      <c r="U410" s="122">
        <f t="shared" si="225"/>
        <v>0</v>
      </c>
      <c r="V410" s="122">
        <f t="shared" si="225"/>
        <v>0</v>
      </c>
      <c r="W410" s="122">
        <f t="shared" si="225"/>
        <v>0</v>
      </c>
      <c r="DA410" s="130" t="s">
        <v>3927</v>
      </c>
    </row>
    <row r="411" spans="1:105" ht="12" customHeight="1" x14ac:dyDescent="0.25">
      <c r="A411" s="97" t="s">
        <v>53</v>
      </c>
      <c r="B411" s="98"/>
      <c r="C411" s="98">
        <f>RES_hhdet_in_fech!C8</f>
        <v>0</v>
      </c>
      <c r="D411" s="98">
        <f>RES_hhdet_in_fech!D8</f>
        <v>0</v>
      </c>
      <c r="E411" s="98">
        <f>RES_hhdet_in_fech!E8</f>
        <v>0</v>
      </c>
      <c r="F411" s="98">
        <f>RES_hhdet_in_fech!F8</f>
        <v>0</v>
      </c>
      <c r="G411" s="98">
        <f>RES_hhdet_in_fech!G8</f>
        <v>0</v>
      </c>
      <c r="H411" s="98">
        <f>RES_hhdet_in_fech!H8</f>
        <v>0</v>
      </c>
      <c r="I411" s="98">
        <f>RES_hhdet_in_fech!I8</f>
        <v>0</v>
      </c>
      <c r="J411" s="98">
        <f>RES_hhdet_in_fech!J8</f>
        <v>0</v>
      </c>
      <c r="K411" s="98">
        <f>RES_hhdet_in_fech!K8</f>
        <v>0</v>
      </c>
      <c r="L411" s="98">
        <f>RES_hhdet_in_fech!L8</f>
        <v>0</v>
      </c>
      <c r="M411" s="98">
        <f>RES_hhdet_in_fech!M8</f>
        <v>0</v>
      </c>
      <c r="N411" s="98">
        <f>RES_hhdet_in_fech!N8</f>
        <v>0</v>
      </c>
      <c r="O411" s="98">
        <f>RES_hhdet_in_fech!O8</f>
        <v>0</v>
      </c>
      <c r="P411" s="98">
        <f>RES_hhdet_in_fech!P8</f>
        <v>0</v>
      </c>
      <c r="Q411" s="98">
        <f>RES_hhdet_in_fech!Q8</f>
        <v>0</v>
      </c>
      <c r="R411" s="98">
        <f>RES_hhdet_in_fech!R8</f>
        <v>0</v>
      </c>
      <c r="S411" s="98">
        <f>RES_hhdet_in_fech!S8</f>
        <v>0</v>
      </c>
      <c r="T411" s="98">
        <f>RES_hhdet_in_fech!T8</f>
        <v>0</v>
      </c>
      <c r="U411" s="98">
        <f>RES_hhdet_in_fech!U8</f>
        <v>0</v>
      </c>
      <c r="V411" s="98">
        <f>RES_hhdet_in_fech!V8</f>
        <v>0</v>
      </c>
      <c r="W411" s="98">
        <f>RES_hhdet_in_fech!W8</f>
        <v>0</v>
      </c>
      <c r="DA411" s="63" t="s">
        <v>3928</v>
      </c>
    </row>
    <row r="412" spans="1:105" ht="12" customHeight="1" x14ac:dyDescent="0.25">
      <c r="A412" s="121" t="s">
        <v>55</v>
      </c>
      <c r="B412" s="122"/>
      <c r="C412" s="122">
        <v>0</v>
      </c>
      <c r="D412" s="122">
        <v>0</v>
      </c>
      <c r="E412" s="122">
        <v>0</v>
      </c>
      <c r="F412" s="122">
        <v>0</v>
      </c>
      <c r="G412" s="122">
        <v>0</v>
      </c>
      <c r="H412" s="122">
        <v>0</v>
      </c>
      <c r="I412" s="122">
        <v>0</v>
      </c>
      <c r="J412" s="122">
        <v>0</v>
      </c>
      <c r="K412" s="122">
        <v>0</v>
      </c>
      <c r="L412" s="122">
        <v>0</v>
      </c>
      <c r="M412" s="122">
        <v>0</v>
      </c>
      <c r="N412" s="122">
        <v>0</v>
      </c>
      <c r="O412" s="122">
        <v>0</v>
      </c>
      <c r="P412" s="122">
        <v>0</v>
      </c>
      <c r="Q412" s="122">
        <v>0</v>
      </c>
      <c r="R412" s="122">
        <v>0</v>
      </c>
      <c r="S412" s="122">
        <v>0</v>
      </c>
      <c r="T412" s="122">
        <v>0</v>
      </c>
      <c r="U412" s="122">
        <v>0</v>
      </c>
      <c r="V412" s="122">
        <v>0</v>
      </c>
      <c r="W412" s="122">
        <v>0</v>
      </c>
      <c r="DA412" s="130" t="s">
        <v>3929</v>
      </c>
    </row>
    <row r="413" spans="1:105" ht="12" customHeight="1" x14ac:dyDescent="0.25">
      <c r="A413" s="97" t="s">
        <v>143</v>
      </c>
      <c r="B413" s="98"/>
      <c r="C413" s="98">
        <v>0</v>
      </c>
      <c r="D413" s="98">
        <v>0</v>
      </c>
      <c r="E413" s="98">
        <v>0</v>
      </c>
      <c r="F413" s="98">
        <v>0</v>
      </c>
      <c r="G413" s="98">
        <v>0</v>
      </c>
      <c r="H413" s="98">
        <v>0</v>
      </c>
      <c r="I413" s="98">
        <v>0</v>
      </c>
      <c r="J413" s="98">
        <v>0</v>
      </c>
      <c r="K413" s="98">
        <v>0</v>
      </c>
      <c r="L413" s="98">
        <v>0</v>
      </c>
      <c r="M413" s="98">
        <v>0</v>
      </c>
      <c r="N413" s="98">
        <v>0</v>
      </c>
      <c r="O413" s="98">
        <v>0</v>
      </c>
      <c r="P413" s="98">
        <v>0</v>
      </c>
      <c r="Q413" s="98">
        <v>0</v>
      </c>
      <c r="R413" s="98">
        <v>0</v>
      </c>
      <c r="S413" s="98">
        <v>0</v>
      </c>
      <c r="T413" s="98">
        <v>0</v>
      </c>
      <c r="U413" s="98">
        <v>0</v>
      </c>
      <c r="V413" s="98">
        <v>0</v>
      </c>
      <c r="W413" s="98">
        <v>0</v>
      </c>
      <c r="DA413" s="63" t="s">
        <v>3930</v>
      </c>
    </row>
    <row r="414" spans="1:105" ht="12" customHeight="1" x14ac:dyDescent="0.25">
      <c r="A414" s="97" t="s">
        <v>124</v>
      </c>
      <c r="B414" s="98"/>
      <c r="C414" s="98">
        <v>0</v>
      </c>
      <c r="D414" s="98">
        <v>0</v>
      </c>
      <c r="E414" s="98">
        <v>0</v>
      </c>
      <c r="F414" s="98">
        <v>0</v>
      </c>
      <c r="G414" s="98">
        <v>0</v>
      </c>
      <c r="H414" s="98">
        <v>0</v>
      </c>
      <c r="I414" s="98">
        <v>0</v>
      </c>
      <c r="J414" s="98">
        <v>0</v>
      </c>
      <c r="K414" s="98">
        <v>0</v>
      </c>
      <c r="L414" s="98">
        <v>0</v>
      </c>
      <c r="M414" s="98">
        <v>0</v>
      </c>
      <c r="N414" s="98">
        <v>0</v>
      </c>
      <c r="O414" s="98">
        <v>0</v>
      </c>
      <c r="P414" s="98">
        <v>0</v>
      </c>
      <c r="Q414" s="98">
        <v>0</v>
      </c>
      <c r="R414" s="98">
        <v>0</v>
      </c>
      <c r="S414" s="98">
        <v>0</v>
      </c>
      <c r="T414" s="98">
        <v>0</v>
      </c>
      <c r="U414" s="98">
        <v>0</v>
      </c>
      <c r="V414" s="98">
        <v>0</v>
      </c>
      <c r="W414" s="98">
        <v>0</v>
      </c>
      <c r="DA414" s="63" t="s">
        <v>3931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DA415" s="63" t="s">
        <v>3932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DA416" s="131" t="s">
        <v>3933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DA417" s="132" t="s">
        <v>3934</v>
      </c>
    </row>
    <row r="418" spans="1:105" ht="12" customHeight="1" x14ac:dyDescent="0.25">
      <c r="A418" s="106" t="s">
        <v>122</v>
      </c>
      <c r="B418" s="101"/>
      <c r="C418" s="101">
        <v>0</v>
      </c>
      <c r="D418" s="101">
        <v>0</v>
      </c>
      <c r="E418" s="101">
        <v>0</v>
      </c>
      <c r="F418" s="101">
        <v>0</v>
      </c>
      <c r="G418" s="101">
        <v>0</v>
      </c>
      <c r="H418" s="101">
        <v>0</v>
      </c>
      <c r="I418" s="101">
        <v>0</v>
      </c>
      <c r="J418" s="101">
        <v>0</v>
      </c>
      <c r="K418" s="101">
        <v>0</v>
      </c>
      <c r="L418" s="101">
        <v>0</v>
      </c>
      <c r="M418" s="101">
        <v>0</v>
      </c>
      <c r="N418" s="101">
        <v>0</v>
      </c>
      <c r="O418" s="101">
        <v>0</v>
      </c>
      <c r="P418" s="101">
        <v>0</v>
      </c>
      <c r="Q418" s="101">
        <v>0</v>
      </c>
      <c r="R418" s="101">
        <v>0</v>
      </c>
      <c r="S418" s="101">
        <v>0</v>
      </c>
      <c r="T418" s="101">
        <v>0</v>
      </c>
      <c r="U418" s="101">
        <v>0</v>
      </c>
      <c r="V418" s="101">
        <v>0</v>
      </c>
      <c r="W418" s="101">
        <v>0</v>
      </c>
      <c r="DA418" s="131" t="s">
        <v>3935</v>
      </c>
    </row>
    <row r="419" spans="1:105" ht="12" customHeight="1" x14ac:dyDescent="0.25">
      <c r="A419" s="107" t="s">
        <v>121</v>
      </c>
      <c r="B419" s="104"/>
      <c r="C419" s="104">
        <v>0</v>
      </c>
      <c r="D419" s="104">
        <v>0</v>
      </c>
      <c r="E419" s="104">
        <v>0</v>
      </c>
      <c r="F419" s="104">
        <v>0</v>
      </c>
      <c r="G419" s="104">
        <v>0</v>
      </c>
      <c r="H419" s="104">
        <v>0</v>
      </c>
      <c r="I419" s="104">
        <v>0</v>
      </c>
      <c r="J419" s="104">
        <v>0</v>
      </c>
      <c r="K419" s="104">
        <v>0</v>
      </c>
      <c r="L419" s="104">
        <v>0</v>
      </c>
      <c r="M419" s="104">
        <v>0</v>
      </c>
      <c r="N419" s="104">
        <v>0</v>
      </c>
      <c r="O419" s="104">
        <v>0</v>
      </c>
      <c r="P419" s="104">
        <v>0</v>
      </c>
      <c r="Q419" s="104">
        <v>0</v>
      </c>
      <c r="R419" s="104">
        <v>0</v>
      </c>
      <c r="S419" s="104">
        <v>0</v>
      </c>
      <c r="T419" s="104">
        <v>0</v>
      </c>
      <c r="U419" s="104">
        <v>0</v>
      </c>
      <c r="V419" s="104">
        <v>0</v>
      </c>
      <c r="W419" s="104">
        <v>0</v>
      </c>
      <c r="DA419" s="132" t="s">
        <v>3936</v>
      </c>
    </row>
    <row r="420" spans="1:105" ht="12" customHeight="1" x14ac:dyDescent="0.25">
      <c r="A420" s="108" t="s">
        <v>53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3937</v>
      </c>
    </row>
    <row r="421" spans="1:105" ht="12" customHeight="1" x14ac:dyDescent="0.25">
      <c r="A421" s="108" t="s">
        <v>52</v>
      </c>
      <c r="B421" s="98"/>
      <c r="C421" s="98">
        <v>0</v>
      </c>
      <c r="D421" s="98">
        <v>0</v>
      </c>
      <c r="E421" s="98">
        <v>0</v>
      </c>
      <c r="F421" s="98">
        <v>0</v>
      </c>
      <c r="G421" s="98">
        <v>0</v>
      </c>
      <c r="H421" s="98">
        <v>0</v>
      </c>
      <c r="I421" s="98">
        <v>0</v>
      </c>
      <c r="J421" s="98">
        <v>0</v>
      </c>
      <c r="K421" s="98">
        <v>0</v>
      </c>
      <c r="L421" s="98">
        <v>0</v>
      </c>
      <c r="M421" s="98">
        <v>0</v>
      </c>
      <c r="N421" s="98">
        <v>0</v>
      </c>
      <c r="O421" s="98">
        <v>0</v>
      </c>
      <c r="P421" s="98">
        <v>0</v>
      </c>
      <c r="Q421" s="98">
        <v>0</v>
      </c>
      <c r="R421" s="98">
        <v>0</v>
      </c>
      <c r="S421" s="98">
        <v>0</v>
      </c>
      <c r="T421" s="98">
        <v>0</v>
      </c>
      <c r="U421" s="98">
        <v>0</v>
      </c>
      <c r="V421" s="98">
        <v>0</v>
      </c>
      <c r="W421" s="98">
        <v>0</v>
      </c>
      <c r="DA421" s="63" t="s">
        <v>3938</v>
      </c>
    </row>
    <row r="422" spans="1:105" ht="12" customHeight="1" x14ac:dyDescent="0.25">
      <c r="A422" s="121" t="s">
        <v>54</v>
      </c>
      <c r="B422" s="122"/>
      <c r="C422" s="122">
        <v>0</v>
      </c>
      <c r="D422" s="122">
        <v>0</v>
      </c>
      <c r="E422" s="122">
        <v>0</v>
      </c>
      <c r="F422" s="122">
        <v>0</v>
      </c>
      <c r="G422" s="122">
        <v>0</v>
      </c>
      <c r="H422" s="122">
        <v>0</v>
      </c>
      <c r="I422" s="122">
        <v>0</v>
      </c>
      <c r="J422" s="122">
        <v>0</v>
      </c>
      <c r="K422" s="122">
        <v>0</v>
      </c>
      <c r="L422" s="122">
        <v>0</v>
      </c>
      <c r="M422" s="122">
        <v>0</v>
      </c>
      <c r="N422" s="122">
        <v>0</v>
      </c>
      <c r="O422" s="122">
        <v>0</v>
      </c>
      <c r="P422" s="122">
        <v>0</v>
      </c>
      <c r="Q422" s="122">
        <v>0</v>
      </c>
      <c r="R422" s="122">
        <v>0</v>
      </c>
      <c r="S422" s="122">
        <v>0</v>
      </c>
      <c r="T422" s="122">
        <v>0</v>
      </c>
      <c r="U422" s="122">
        <v>0</v>
      </c>
      <c r="V422" s="122">
        <v>0</v>
      </c>
      <c r="W422" s="122">
        <v>0</v>
      </c>
      <c r="DA422" s="130" t="s">
        <v>3939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98">
        <v>0</v>
      </c>
      <c r="I423" s="98">
        <v>0</v>
      </c>
      <c r="J423" s="98">
        <v>0</v>
      </c>
      <c r="K423" s="98">
        <v>0</v>
      </c>
      <c r="L423" s="98">
        <v>0</v>
      </c>
      <c r="M423" s="98">
        <v>0</v>
      </c>
      <c r="N423" s="98">
        <v>0</v>
      </c>
      <c r="O423" s="98">
        <v>0</v>
      </c>
      <c r="P423" s="98">
        <v>0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DA423" s="63" t="s">
        <v>3940</v>
      </c>
    </row>
    <row r="424" spans="1:105" ht="12" customHeight="1" x14ac:dyDescent="0.25">
      <c r="A424" s="97" t="s">
        <v>50</v>
      </c>
      <c r="B424" s="98"/>
      <c r="C424" s="98">
        <v>0</v>
      </c>
      <c r="D424" s="98">
        <v>0</v>
      </c>
      <c r="E424" s="98">
        <v>0</v>
      </c>
      <c r="F424" s="98">
        <v>0</v>
      </c>
      <c r="G424" s="98">
        <v>0</v>
      </c>
      <c r="H424" s="98">
        <v>0</v>
      </c>
      <c r="I424" s="98">
        <v>0</v>
      </c>
      <c r="J424" s="98">
        <v>0</v>
      </c>
      <c r="K424" s="98">
        <v>0</v>
      </c>
      <c r="L424" s="98">
        <v>0</v>
      </c>
      <c r="M424" s="98">
        <v>0</v>
      </c>
      <c r="N424" s="98">
        <v>0</v>
      </c>
      <c r="O424" s="98">
        <v>0</v>
      </c>
      <c r="P424" s="98">
        <v>0</v>
      </c>
      <c r="Q424" s="98">
        <v>0</v>
      </c>
      <c r="R424" s="98">
        <v>0</v>
      </c>
      <c r="S424" s="98">
        <v>0</v>
      </c>
      <c r="T424" s="98">
        <v>0</v>
      </c>
      <c r="U424" s="98">
        <v>0</v>
      </c>
      <c r="V424" s="98">
        <v>0</v>
      </c>
      <c r="W424" s="98">
        <v>0</v>
      </c>
      <c r="DA424" s="63" t="s">
        <v>3941</v>
      </c>
    </row>
    <row r="425" spans="1:105" ht="12" customHeight="1" x14ac:dyDescent="0.25">
      <c r="A425" s="109" t="s">
        <v>120</v>
      </c>
      <c r="B425" s="33"/>
      <c r="C425" s="33">
        <v>0</v>
      </c>
      <c r="D425" s="33">
        <v>0</v>
      </c>
      <c r="E425" s="33">
        <v>0</v>
      </c>
      <c r="F425" s="33">
        <v>0</v>
      </c>
      <c r="G425" s="33">
        <v>0</v>
      </c>
      <c r="H425" s="33">
        <v>0</v>
      </c>
      <c r="I425" s="33">
        <v>0</v>
      </c>
      <c r="J425" s="33">
        <v>0</v>
      </c>
      <c r="K425" s="33">
        <v>0</v>
      </c>
      <c r="L425" s="33">
        <v>0</v>
      </c>
      <c r="M425" s="33">
        <v>0</v>
      </c>
      <c r="N425" s="33">
        <v>0</v>
      </c>
      <c r="O425" s="33">
        <v>0</v>
      </c>
      <c r="P425" s="33">
        <v>0</v>
      </c>
      <c r="Q425" s="33">
        <v>0</v>
      </c>
      <c r="R425" s="33">
        <v>0</v>
      </c>
      <c r="S425" s="33">
        <v>0</v>
      </c>
      <c r="T425" s="33">
        <v>0</v>
      </c>
      <c r="U425" s="33">
        <v>0</v>
      </c>
      <c r="V425" s="33">
        <v>0</v>
      </c>
      <c r="W425" s="33">
        <v>0</v>
      </c>
      <c r="DA425" s="60" t="s">
        <v>3942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0</v>
      </c>
      <c r="D427" s="117">
        <f t="shared" si="226"/>
        <v>0</v>
      </c>
      <c r="E427" s="117">
        <f t="shared" si="226"/>
        <v>0</v>
      </c>
      <c r="F427" s="117">
        <f t="shared" si="226"/>
        <v>0</v>
      </c>
      <c r="G427" s="117">
        <f t="shared" si="226"/>
        <v>0</v>
      </c>
      <c r="H427" s="117">
        <f t="shared" si="226"/>
        <v>0</v>
      </c>
      <c r="I427" s="117">
        <f t="shared" si="226"/>
        <v>0</v>
      </c>
      <c r="J427" s="117">
        <f t="shared" si="226"/>
        <v>0</v>
      </c>
      <c r="K427" s="117">
        <f t="shared" si="226"/>
        <v>0</v>
      </c>
      <c r="L427" s="117">
        <f t="shared" si="226"/>
        <v>0</v>
      </c>
      <c r="M427" s="117">
        <f t="shared" si="226"/>
        <v>0</v>
      </c>
      <c r="N427" s="117">
        <f t="shared" si="226"/>
        <v>0</v>
      </c>
      <c r="O427" s="117">
        <f t="shared" si="226"/>
        <v>0</v>
      </c>
      <c r="P427" s="117">
        <f t="shared" si="226"/>
        <v>0</v>
      </c>
      <c r="Q427" s="117">
        <f t="shared" si="226"/>
        <v>0</v>
      </c>
      <c r="R427" s="117">
        <f t="shared" ref="R427:V427" si="227">R428+R431+R433+R443</f>
        <v>0</v>
      </c>
      <c r="S427" s="117">
        <f t="shared" si="227"/>
        <v>0</v>
      </c>
      <c r="T427" s="117">
        <f t="shared" si="227"/>
        <v>0</v>
      </c>
      <c r="U427" s="117">
        <f t="shared" si="227"/>
        <v>0</v>
      </c>
      <c r="V427" s="117">
        <f t="shared" si="227"/>
        <v>0</v>
      </c>
      <c r="W427" s="117">
        <f t="shared" ref="W427" si="228">W428+W431+W433+W443</f>
        <v>0</v>
      </c>
      <c r="DA427" s="129" t="s">
        <v>4091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0</v>
      </c>
      <c r="D428" s="122">
        <f t="shared" si="229"/>
        <v>0</v>
      </c>
      <c r="E428" s="122">
        <f t="shared" si="229"/>
        <v>0</v>
      </c>
      <c r="F428" s="122">
        <f t="shared" si="229"/>
        <v>0</v>
      </c>
      <c r="G428" s="122">
        <f t="shared" si="229"/>
        <v>0</v>
      </c>
      <c r="H428" s="122">
        <f t="shared" si="229"/>
        <v>0</v>
      </c>
      <c r="I428" s="122">
        <f t="shared" si="229"/>
        <v>0</v>
      </c>
      <c r="J428" s="122">
        <f t="shared" si="229"/>
        <v>0</v>
      </c>
      <c r="K428" s="122">
        <f t="shared" si="229"/>
        <v>0</v>
      </c>
      <c r="L428" s="122">
        <f t="shared" si="229"/>
        <v>0</v>
      </c>
      <c r="M428" s="122">
        <f t="shared" si="229"/>
        <v>0</v>
      </c>
      <c r="N428" s="122">
        <f t="shared" si="229"/>
        <v>0</v>
      </c>
      <c r="O428" s="122">
        <f t="shared" si="229"/>
        <v>0</v>
      </c>
      <c r="P428" s="122">
        <f t="shared" si="229"/>
        <v>0</v>
      </c>
      <c r="Q428" s="122">
        <f t="shared" si="229"/>
        <v>0</v>
      </c>
      <c r="R428" s="122">
        <f t="shared" ref="R428:V428" si="230">SUM(R429:R430)</f>
        <v>0</v>
      </c>
      <c r="S428" s="122">
        <f t="shared" si="230"/>
        <v>0</v>
      </c>
      <c r="T428" s="122">
        <f t="shared" si="230"/>
        <v>0</v>
      </c>
      <c r="U428" s="122">
        <f t="shared" si="230"/>
        <v>0</v>
      </c>
      <c r="V428" s="122">
        <f t="shared" si="230"/>
        <v>0</v>
      </c>
      <c r="W428" s="122">
        <f t="shared" ref="W428" si="231">SUM(W429:W430)</f>
        <v>0</v>
      </c>
      <c r="DA428" s="130" t="s">
        <v>4092</v>
      </c>
    </row>
    <row r="429" spans="1:105" ht="12" customHeight="1" x14ac:dyDescent="0.25">
      <c r="A429" s="97" t="s">
        <v>51</v>
      </c>
      <c r="B429" s="98"/>
      <c r="C429" s="98">
        <v>0</v>
      </c>
      <c r="D429" s="98">
        <v>0</v>
      </c>
      <c r="E429" s="98">
        <v>0</v>
      </c>
      <c r="F429" s="98">
        <v>0</v>
      </c>
      <c r="G429" s="98">
        <v>0</v>
      </c>
      <c r="H429" s="98">
        <v>0</v>
      </c>
      <c r="I429" s="98">
        <v>0</v>
      </c>
      <c r="J429" s="98">
        <v>0</v>
      </c>
      <c r="K429" s="98">
        <v>0</v>
      </c>
      <c r="L429" s="98">
        <v>0</v>
      </c>
      <c r="M429" s="98">
        <v>0</v>
      </c>
      <c r="N429" s="98">
        <v>0</v>
      </c>
      <c r="O429" s="98">
        <v>0</v>
      </c>
      <c r="P429" s="98">
        <v>0</v>
      </c>
      <c r="Q429" s="98">
        <v>0</v>
      </c>
      <c r="R429" s="98">
        <v>0</v>
      </c>
      <c r="S429" s="98">
        <v>0</v>
      </c>
      <c r="T429" s="98">
        <v>0</v>
      </c>
      <c r="U429" s="98">
        <v>0</v>
      </c>
      <c r="V429" s="98">
        <v>0</v>
      </c>
      <c r="W429" s="98">
        <v>0</v>
      </c>
      <c r="DA429" s="63" t="s">
        <v>4093</v>
      </c>
    </row>
    <row r="430" spans="1:105" ht="12" customHeight="1" x14ac:dyDescent="0.25">
      <c r="A430" s="97" t="s">
        <v>53</v>
      </c>
      <c r="B430" s="98"/>
      <c r="C430" s="98">
        <v>0</v>
      </c>
      <c r="D430" s="98">
        <v>0</v>
      </c>
      <c r="E430" s="98">
        <v>0</v>
      </c>
      <c r="F430" s="98">
        <v>0</v>
      </c>
      <c r="G430" s="98">
        <v>0</v>
      </c>
      <c r="H430" s="98">
        <v>0</v>
      </c>
      <c r="I430" s="98">
        <v>0</v>
      </c>
      <c r="J430" s="98">
        <v>0</v>
      </c>
      <c r="K430" s="98">
        <v>0</v>
      </c>
      <c r="L430" s="98">
        <v>0</v>
      </c>
      <c r="M430" s="98">
        <v>0</v>
      </c>
      <c r="N430" s="98">
        <v>0</v>
      </c>
      <c r="O430" s="98">
        <v>0</v>
      </c>
      <c r="P430" s="98">
        <v>0</v>
      </c>
      <c r="Q430" s="98">
        <v>0</v>
      </c>
      <c r="R430" s="98">
        <v>0</v>
      </c>
      <c r="S430" s="98">
        <v>0</v>
      </c>
      <c r="T430" s="98">
        <v>0</v>
      </c>
      <c r="U430" s="98">
        <v>0</v>
      </c>
      <c r="V430" s="98">
        <v>0</v>
      </c>
      <c r="W430" s="98">
        <v>0</v>
      </c>
      <c r="DA430" s="63" t="s">
        <v>4094</v>
      </c>
    </row>
    <row r="431" spans="1:105" ht="12" customHeight="1" x14ac:dyDescent="0.25">
      <c r="A431" s="121" t="s">
        <v>92</v>
      </c>
      <c r="B431" s="122"/>
      <c r="C431" s="122">
        <f t="shared" ref="C431:W431" si="232">C432</f>
        <v>0</v>
      </c>
      <c r="D431" s="122">
        <f t="shared" si="232"/>
        <v>0</v>
      </c>
      <c r="E431" s="122">
        <f t="shared" si="232"/>
        <v>0</v>
      </c>
      <c r="F431" s="122">
        <f t="shared" si="232"/>
        <v>0</v>
      </c>
      <c r="G431" s="122">
        <f t="shared" si="232"/>
        <v>0</v>
      </c>
      <c r="H431" s="122">
        <f t="shared" si="232"/>
        <v>0</v>
      </c>
      <c r="I431" s="122">
        <f t="shared" si="232"/>
        <v>0</v>
      </c>
      <c r="J431" s="122">
        <f t="shared" si="232"/>
        <v>0</v>
      </c>
      <c r="K431" s="122">
        <f t="shared" si="232"/>
        <v>0</v>
      </c>
      <c r="L431" s="122">
        <f t="shared" si="232"/>
        <v>0</v>
      </c>
      <c r="M431" s="122">
        <f t="shared" si="232"/>
        <v>0</v>
      </c>
      <c r="N431" s="122">
        <f t="shared" si="232"/>
        <v>0</v>
      </c>
      <c r="O431" s="122">
        <f t="shared" si="232"/>
        <v>0</v>
      </c>
      <c r="P431" s="122">
        <f t="shared" si="232"/>
        <v>0</v>
      </c>
      <c r="Q431" s="122">
        <f t="shared" si="232"/>
        <v>0</v>
      </c>
      <c r="R431" s="122">
        <f t="shared" si="232"/>
        <v>0</v>
      </c>
      <c r="S431" s="122">
        <f t="shared" si="232"/>
        <v>0</v>
      </c>
      <c r="T431" s="122">
        <f t="shared" si="232"/>
        <v>0</v>
      </c>
      <c r="U431" s="122">
        <f t="shared" si="232"/>
        <v>0</v>
      </c>
      <c r="V431" s="122">
        <f t="shared" si="232"/>
        <v>0</v>
      </c>
      <c r="W431" s="122">
        <f t="shared" si="232"/>
        <v>0</v>
      </c>
      <c r="DA431" s="130" t="s">
        <v>4095</v>
      </c>
    </row>
    <row r="432" spans="1:105" ht="12" customHeight="1" x14ac:dyDescent="0.25">
      <c r="A432" s="97" t="s">
        <v>53</v>
      </c>
      <c r="B432" s="98"/>
      <c r="C432" s="98">
        <f>RES_hhdet_in_tesh!C8</f>
        <v>0</v>
      </c>
      <c r="D432" s="98">
        <f>RES_hhdet_in_tesh!D8</f>
        <v>0</v>
      </c>
      <c r="E432" s="98">
        <f>RES_hhdet_in_tesh!E8</f>
        <v>0</v>
      </c>
      <c r="F432" s="98">
        <f>RES_hhdet_in_tesh!F8</f>
        <v>0</v>
      </c>
      <c r="G432" s="98">
        <f>RES_hhdet_in_tesh!G8</f>
        <v>0</v>
      </c>
      <c r="H432" s="98">
        <f>RES_hhdet_in_tesh!H8</f>
        <v>0</v>
      </c>
      <c r="I432" s="98">
        <f>RES_hhdet_in_tesh!I8</f>
        <v>0</v>
      </c>
      <c r="J432" s="98">
        <f>RES_hhdet_in_tesh!J8</f>
        <v>0</v>
      </c>
      <c r="K432" s="98">
        <f>RES_hhdet_in_tesh!K8</f>
        <v>0</v>
      </c>
      <c r="L432" s="98">
        <f>RES_hhdet_in_tesh!L8</f>
        <v>0</v>
      </c>
      <c r="M432" s="98">
        <f>RES_hhdet_in_tesh!M8</f>
        <v>0</v>
      </c>
      <c r="N432" s="98">
        <f>RES_hhdet_in_tesh!N8</f>
        <v>0</v>
      </c>
      <c r="O432" s="98">
        <f>RES_hhdet_in_tesh!O8</f>
        <v>0</v>
      </c>
      <c r="P432" s="98">
        <f>RES_hhdet_in_tesh!P8</f>
        <v>0</v>
      </c>
      <c r="Q432" s="98">
        <f>RES_hhdet_in_tesh!Q8</f>
        <v>0</v>
      </c>
      <c r="R432" s="98">
        <f>RES_hhdet_in_tesh!R8</f>
        <v>0</v>
      </c>
      <c r="S432" s="98">
        <f>RES_hhdet_in_tesh!S8</f>
        <v>0</v>
      </c>
      <c r="T432" s="98">
        <f>RES_hhdet_in_tesh!T8</f>
        <v>0</v>
      </c>
      <c r="U432" s="98">
        <f>RES_hhdet_in_tesh!U8</f>
        <v>0</v>
      </c>
      <c r="V432" s="98">
        <f>RES_hhdet_in_tesh!V8</f>
        <v>0</v>
      </c>
      <c r="W432" s="98">
        <f>RES_hhdet_in_tesh!W8</f>
        <v>0</v>
      </c>
      <c r="DA432" s="63" t="s">
        <v>4096</v>
      </c>
    </row>
    <row r="433" spans="1:105" ht="12" customHeight="1" x14ac:dyDescent="0.25">
      <c r="A433" s="121" t="s">
        <v>55</v>
      </c>
      <c r="B433" s="122"/>
      <c r="C433" s="122">
        <v>0</v>
      </c>
      <c r="D433" s="122">
        <v>0</v>
      </c>
      <c r="E433" s="122">
        <v>0</v>
      </c>
      <c r="F433" s="122">
        <v>0</v>
      </c>
      <c r="G433" s="122">
        <v>0</v>
      </c>
      <c r="H433" s="122">
        <v>0</v>
      </c>
      <c r="I433" s="122">
        <v>0</v>
      </c>
      <c r="J433" s="122">
        <v>0</v>
      </c>
      <c r="K433" s="122">
        <v>0</v>
      </c>
      <c r="L433" s="122">
        <v>0</v>
      </c>
      <c r="M433" s="122">
        <v>0</v>
      </c>
      <c r="N433" s="122">
        <v>0</v>
      </c>
      <c r="O433" s="122">
        <v>0</v>
      </c>
      <c r="P433" s="122">
        <v>0</v>
      </c>
      <c r="Q433" s="122">
        <v>0</v>
      </c>
      <c r="R433" s="122">
        <v>0</v>
      </c>
      <c r="S433" s="122">
        <v>0</v>
      </c>
      <c r="T433" s="122">
        <v>0</v>
      </c>
      <c r="U433" s="122">
        <v>0</v>
      </c>
      <c r="V433" s="122">
        <v>0</v>
      </c>
      <c r="W433" s="122">
        <v>0</v>
      </c>
      <c r="DA433" s="130" t="s">
        <v>4097</v>
      </c>
    </row>
    <row r="434" spans="1:105" ht="12" customHeight="1" x14ac:dyDescent="0.25">
      <c r="A434" s="97" t="s">
        <v>143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4098</v>
      </c>
    </row>
    <row r="435" spans="1:105" ht="12" customHeight="1" x14ac:dyDescent="0.25">
      <c r="A435" s="97" t="s">
        <v>124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4099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DA436" s="63" t="s">
        <v>4100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DA437" s="131" t="s">
        <v>4101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DA438" s="132" t="s">
        <v>4102</v>
      </c>
    </row>
    <row r="439" spans="1:105" ht="12" customHeight="1" x14ac:dyDescent="0.25">
      <c r="A439" s="106" t="s">
        <v>122</v>
      </c>
      <c r="B439" s="101"/>
      <c r="C439" s="101">
        <v>0</v>
      </c>
      <c r="D439" s="101">
        <v>0</v>
      </c>
      <c r="E439" s="101">
        <v>0</v>
      </c>
      <c r="F439" s="101">
        <v>0</v>
      </c>
      <c r="G439" s="101">
        <v>0</v>
      </c>
      <c r="H439" s="101">
        <v>0</v>
      </c>
      <c r="I439" s="101">
        <v>0</v>
      </c>
      <c r="J439" s="101">
        <v>0</v>
      </c>
      <c r="K439" s="101">
        <v>0</v>
      </c>
      <c r="L439" s="101">
        <v>0</v>
      </c>
      <c r="M439" s="101">
        <v>0</v>
      </c>
      <c r="N439" s="101">
        <v>0</v>
      </c>
      <c r="O439" s="101">
        <v>0</v>
      </c>
      <c r="P439" s="101">
        <v>0</v>
      </c>
      <c r="Q439" s="101">
        <v>0</v>
      </c>
      <c r="R439" s="101">
        <v>0</v>
      </c>
      <c r="S439" s="101">
        <v>0</v>
      </c>
      <c r="T439" s="101">
        <v>0</v>
      </c>
      <c r="U439" s="101">
        <v>0</v>
      </c>
      <c r="V439" s="101">
        <v>0</v>
      </c>
      <c r="W439" s="101">
        <v>0</v>
      </c>
      <c r="DA439" s="131" t="s">
        <v>4103</v>
      </c>
    </row>
    <row r="440" spans="1:105" ht="12" customHeight="1" x14ac:dyDescent="0.25">
      <c r="A440" s="107" t="s">
        <v>121</v>
      </c>
      <c r="B440" s="104"/>
      <c r="C440" s="104">
        <v>0</v>
      </c>
      <c r="D440" s="104">
        <v>0</v>
      </c>
      <c r="E440" s="104">
        <v>0</v>
      </c>
      <c r="F440" s="104">
        <v>0</v>
      </c>
      <c r="G440" s="104">
        <v>0</v>
      </c>
      <c r="H440" s="104">
        <v>0</v>
      </c>
      <c r="I440" s="104">
        <v>0</v>
      </c>
      <c r="J440" s="104">
        <v>0</v>
      </c>
      <c r="K440" s="104">
        <v>0</v>
      </c>
      <c r="L440" s="104">
        <v>0</v>
      </c>
      <c r="M440" s="104">
        <v>0</v>
      </c>
      <c r="N440" s="104">
        <v>0</v>
      </c>
      <c r="O440" s="104">
        <v>0</v>
      </c>
      <c r="P440" s="104">
        <v>0</v>
      </c>
      <c r="Q440" s="104">
        <v>0</v>
      </c>
      <c r="R440" s="104">
        <v>0</v>
      </c>
      <c r="S440" s="104">
        <v>0</v>
      </c>
      <c r="T440" s="104">
        <v>0</v>
      </c>
      <c r="U440" s="104">
        <v>0</v>
      </c>
      <c r="V440" s="104">
        <v>0</v>
      </c>
      <c r="W440" s="104">
        <v>0</v>
      </c>
      <c r="DA440" s="132" t="s">
        <v>4104</v>
      </c>
    </row>
    <row r="441" spans="1:105" ht="12" customHeight="1" x14ac:dyDescent="0.25">
      <c r="A441" s="108" t="s">
        <v>53</v>
      </c>
      <c r="B441" s="98"/>
      <c r="C441" s="98">
        <v>0</v>
      </c>
      <c r="D441" s="98">
        <v>0</v>
      </c>
      <c r="E441" s="98">
        <v>0</v>
      </c>
      <c r="F441" s="98">
        <v>0</v>
      </c>
      <c r="G441" s="98">
        <v>0</v>
      </c>
      <c r="H441" s="98">
        <v>0</v>
      </c>
      <c r="I441" s="98">
        <v>0</v>
      </c>
      <c r="J441" s="98">
        <v>0</v>
      </c>
      <c r="K441" s="98">
        <v>0</v>
      </c>
      <c r="L441" s="98">
        <v>0</v>
      </c>
      <c r="M441" s="98">
        <v>0</v>
      </c>
      <c r="N441" s="98">
        <v>0</v>
      </c>
      <c r="O441" s="98">
        <v>0</v>
      </c>
      <c r="P441" s="98">
        <v>0</v>
      </c>
      <c r="Q441" s="98">
        <v>0</v>
      </c>
      <c r="R441" s="98">
        <v>0</v>
      </c>
      <c r="S441" s="98">
        <v>0</v>
      </c>
      <c r="T441" s="98">
        <v>0</v>
      </c>
      <c r="U441" s="98">
        <v>0</v>
      </c>
      <c r="V441" s="98">
        <v>0</v>
      </c>
      <c r="W441" s="98">
        <v>0</v>
      </c>
      <c r="DA441" s="63" t="s">
        <v>4105</v>
      </c>
    </row>
    <row r="442" spans="1:105" ht="12" customHeight="1" x14ac:dyDescent="0.25">
      <c r="A442" s="108" t="s">
        <v>52</v>
      </c>
      <c r="B442" s="98"/>
      <c r="C442" s="98">
        <v>0</v>
      </c>
      <c r="D442" s="98">
        <v>0</v>
      </c>
      <c r="E442" s="98">
        <v>0</v>
      </c>
      <c r="F442" s="98">
        <v>0</v>
      </c>
      <c r="G442" s="98">
        <v>0</v>
      </c>
      <c r="H442" s="98">
        <v>0</v>
      </c>
      <c r="I442" s="98">
        <v>0</v>
      </c>
      <c r="J442" s="98">
        <v>0</v>
      </c>
      <c r="K442" s="98">
        <v>0</v>
      </c>
      <c r="L442" s="98">
        <v>0</v>
      </c>
      <c r="M442" s="98">
        <v>0</v>
      </c>
      <c r="N442" s="98">
        <v>0</v>
      </c>
      <c r="O442" s="98">
        <v>0</v>
      </c>
      <c r="P442" s="98">
        <v>0</v>
      </c>
      <c r="Q442" s="98">
        <v>0</v>
      </c>
      <c r="R442" s="98">
        <v>0</v>
      </c>
      <c r="S442" s="98">
        <v>0</v>
      </c>
      <c r="T442" s="98">
        <v>0</v>
      </c>
      <c r="U442" s="98">
        <v>0</v>
      </c>
      <c r="V442" s="98">
        <v>0</v>
      </c>
      <c r="W442" s="98">
        <v>0</v>
      </c>
      <c r="DA442" s="63" t="s">
        <v>4106</v>
      </c>
    </row>
    <row r="443" spans="1:105" ht="12" customHeight="1" x14ac:dyDescent="0.25">
      <c r="A443" s="121" t="s">
        <v>54</v>
      </c>
      <c r="B443" s="122"/>
      <c r="C443" s="122">
        <v>0</v>
      </c>
      <c r="D443" s="122">
        <v>0</v>
      </c>
      <c r="E443" s="122">
        <v>0</v>
      </c>
      <c r="F443" s="122">
        <v>0</v>
      </c>
      <c r="G443" s="122">
        <v>0</v>
      </c>
      <c r="H443" s="122">
        <v>0</v>
      </c>
      <c r="I443" s="122">
        <v>0</v>
      </c>
      <c r="J443" s="122">
        <v>0</v>
      </c>
      <c r="K443" s="122">
        <v>0</v>
      </c>
      <c r="L443" s="122">
        <v>0</v>
      </c>
      <c r="M443" s="122">
        <v>0</v>
      </c>
      <c r="N443" s="122">
        <v>0</v>
      </c>
      <c r="O443" s="122">
        <v>0</v>
      </c>
      <c r="P443" s="122">
        <v>0</v>
      </c>
      <c r="Q443" s="122">
        <v>0</v>
      </c>
      <c r="R443" s="122">
        <v>0</v>
      </c>
      <c r="S443" s="122">
        <v>0</v>
      </c>
      <c r="T443" s="122">
        <v>0</v>
      </c>
      <c r="U443" s="122">
        <v>0</v>
      </c>
      <c r="V443" s="122">
        <v>0</v>
      </c>
      <c r="W443" s="122">
        <v>0</v>
      </c>
      <c r="DA443" s="130" t="s">
        <v>4107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98">
        <v>0</v>
      </c>
      <c r="I444" s="98">
        <v>0</v>
      </c>
      <c r="J444" s="98">
        <v>0</v>
      </c>
      <c r="K444" s="98">
        <v>0</v>
      </c>
      <c r="L444" s="98">
        <v>0</v>
      </c>
      <c r="M444" s="98">
        <v>0</v>
      </c>
      <c r="N444" s="98">
        <v>0</v>
      </c>
      <c r="O444" s="98">
        <v>0</v>
      </c>
      <c r="P444" s="98">
        <v>0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DA444" s="63" t="s">
        <v>4108</v>
      </c>
    </row>
    <row r="445" spans="1:105" ht="12" customHeight="1" x14ac:dyDescent="0.25">
      <c r="A445" s="97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DA445" s="63" t="s">
        <v>4109</v>
      </c>
    </row>
    <row r="446" spans="1:105" ht="12" customHeight="1" x14ac:dyDescent="0.25">
      <c r="A446" s="109" t="s">
        <v>120</v>
      </c>
      <c r="B446" s="33"/>
      <c r="C446" s="33">
        <v>0</v>
      </c>
      <c r="D446" s="33">
        <v>0</v>
      </c>
      <c r="E446" s="33">
        <v>0</v>
      </c>
      <c r="F446" s="33">
        <v>0</v>
      </c>
      <c r="G446" s="33">
        <v>0</v>
      </c>
      <c r="H446" s="33">
        <v>0</v>
      </c>
      <c r="I446" s="33">
        <v>0</v>
      </c>
      <c r="J446" s="33">
        <v>0</v>
      </c>
      <c r="K446" s="33">
        <v>0</v>
      </c>
      <c r="L446" s="33">
        <v>0</v>
      </c>
      <c r="M446" s="33">
        <v>0</v>
      </c>
      <c r="N446" s="33">
        <v>0</v>
      </c>
      <c r="O446" s="33">
        <v>0</v>
      </c>
      <c r="P446" s="33">
        <v>0</v>
      </c>
      <c r="Q446" s="33">
        <v>0</v>
      </c>
      <c r="R446" s="33">
        <v>0</v>
      </c>
      <c r="S446" s="33">
        <v>0</v>
      </c>
      <c r="T446" s="33">
        <v>0</v>
      </c>
      <c r="U446" s="33">
        <v>0</v>
      </c>
      <c r="V446" s="33">
        <v>0</v>
      </c>
      <c r="W446" s="33">
        <v>0</v>
      </c>
      <c r="DA446" s="60" t="s">
        <v>4110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0</v>
      </c>
      <c r="D448" s="117">
        <f t="shared" si="233"/>
        <v>0</v>
      </c>
      <c r="E448" s="117">
        <f t="shared" si="233"/>
        <v>0</v>
      </c>
      <c r="F448" s="117">
        <f t="shared" si="233"/>
        <v>0</v>
      </c>
      <c r="G448" s="117">
        <f t="shared" si="233"/>
        <v>0</v>
      </c>
      <c r="H448" s="117">
        <f t="shared" si="233"/>
        <v>0</v>
      </c>
      <c r="I448" s="117">
        <f t="shared" si="233"/>
        <v>0</v>
      </c>
      <c r="J448" s="117">
        <f t="shared" si="233"/>
        <v>0</v>
      </c>
      <c r="K448" s="117">
        <f t="shared" si="233"/>
        <v>0</v>
      </c>
      <c r="L448" s="117">
        <f t="shared" si="233"/>
        <v>0</v>
      </c>
      <c r="M448" s="117">
        <f t="shared" si="233"/>
        <v>0</v>
      </c>
      <c r="N448" s="117">
        <f t="shared" si="233"/>
        <v>0</v>
      </c>
      <c r="O448" s="117">
        <f t="shared" si="233"/>
        <v>0</v>
      </c>
      <c r="P448" s="117">
        <f t="shared" si="233"/>
        <v>0</v>
      </c>
      <c r="Q448" s="117">
        <f t="shared" si="233"/>
        <v>0</v>
      </c>
      <c r="R448" s="117">
        <f t="shared" ref="R448:V448" si="234">R449+R452+R454+R464</f>
        <v>0</v>
      </c>
      <c r="S448" s="117">
        <f t="shared" si="234"/>
        <v>0</v>
      </c>
      <c r="T448" s="117">
        <f t="shared" si="234"/>
        <v>0</v>
      </c>
      <c r="U448" s="117">
        <f t="shared" si="234"/>
        <v>0</v>
      </c>
      <c r="V448" s="117">
        <f t="shared" si="234"/>
        <v>0</v>
      </c>
      <c r="W448" s="117">
        <f t="shared" ref="W448" si="235">W449+W452+W454+W464</f>
        <v>0</v>
      </c>
      <c r="DA448" s="129" t="s">
        <v>4258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0</v>
      </c>
      <c r="D449" s="122">
        <f t="shared" si="236"/>
        <v>0</v>
      </c>
      <c r="E449" s="122">
        <f t="shared" si="236"/>
        <v>0</v>
      </c>
      <c r="F449" s="122">
        <f t="shared" si="236"/>
        <v>0</v>
      </c>
      <c r="G449" s="122">
        <f t="shared" si="236"/>
        <v>0</v>
      </c>
      <c r="H449" s="122">
        <f t="shared" si="236"/>
        <v>0</v>
      </c>
      <c r="I449" s="122">
        <f t="shared" si="236"/>
        <v>0</v>
      </c>
      <c r="J449" s="122">
        <f t="shared" si="236"/>
        <v>0</v>
      </c>
      <c r="K449" s="122">
        <f t="shared" si="236"/>
        <v>0</v>
      </c>
      <c r="L449" s="122">
        <f t="shared" si="236"/>
        <v>0</v>
      </c>
      <c r="M449" s="122">
        <f t="shared" si="236"/>
        <v>0</v>
      </c>
      <c r="N449" s="122">
        <f t="shared" si="236"/>
        <v>0</v>
      </c>
      <c r="O449" s="122">
        <f t="shared" si="236"/>
        <v>0</v>
      </c>
      <c r="P449" s="122">
        <f t="shared" si="236"/>
        <v>0</v>
      </c>
      <c r="Q449" s="122">
        <f t="shared" si="236"/>
        <v>0</v>
      </c>
      <c r="R449" s="122">
        <f t="shared" ref="R449:V449" si="237">SUM(R450:R451)</f>
        <v>0</v>
      </c>
      <c r="S449" s="122">
        <f t="shared" si="237"/>
        <v>0</v>
      </c>
      <c r="T449" s="122">
        <f t="shared" si="237"/>
        <v>0</v>
      </c>
      <c r="U449" s="122">
        <f t="shared" si="237"/>
        <v>0</v>
      </c>
      <c r="V449" s="122">
        <f t="shared" si="237"/>
        <v>0</v>
      </c>
      <c r="W449" s="122">
        <f t="shared" ref="W449" si="238">SUM(W450:W451)</f>
        <v>0</v>
      </c>
      <c r="DA449" s="130" t="s">
        <v>4259</v>
      </c>
    </row>
    <row r="450" spans="1:105" ht="12" customHeight="1" x14ac:dyDescent="0.25">
      <c r="A450" s="97" t="s">
        <v>51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4260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DA451" s="63" t="s">
        <v>4261</v>
      </c>
    </row>
    <row r="452" spans="1:105" ht="12" customHeight="1" x14ac:dyDescent="0.25">
      <c r="A452" s="121" t="s">
        <v>92</v>
      </c>
      <c r="B452" s="122"/>
      <c r="C452" s="122">
        <f t="shared" ref="C452:W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DA452" s="130" t="s">
        <v>4262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4263</v>
      </c>
    </row>
    <row r="454" spans="1:105" ht="12" customHeight="1" x14ac:dyDescent="0.25">
      <c r="A454" s="121" t="s">
        <v>55</v>
      </c>
      <c r="B454" s="122"/>
      <c r="C454" s="122">
        <v>0</v>
      </c>
      <c r="D454" s="122">
        <v>0</v>
      </c>
      <c r="E454" s="122">
        <v>0</v>
      </c>
      <c r="F454" s="122">
        <v>0</v>
      </c>
      <c r="G454" s="122">
        <v>0</v>
      </c>
      <c r="H454" s="122">
        <v>0</v>
      </c>
      <c r="I454" s="122">
        <v>0</v>
      </c>
      <c r="J454" s="122">
        <v>0</v>
      </c>
      <c r="K454" s="122">
        <v>0</v>
      </c>
      <c r="L454" s="122">
        <v>0</v>
      </c>
      <c r="M454" s="122">
        <v>0</v>
      </c>
      <c r="N454" s="122">
        <v>0</v>
      </c>
      <c r="O454" s="122">
        <v>0</v>
      </c>
      <c r="P454" s="122">
        <v>0</v>
      </c>
      <c r="Q454" s="122">
        <v>0</v>
      </c>
      <c r="R454" s="122">
        <v>0</v>
      </c>
      <c r="S454" s="122">
        <v>0</v>
      </c>
      <c r="T454" s="122">
        <v>0</v>
      </c>
      <c r="U454" s="122">
        <v>0</v>
      </c>
      <c r="V454" s="122">
        <v>0</v>
      </c>
      <c r="W454" s="122">
        <v>0</v>
      </c>
      <c r="DA454" s="130" t="s">
        <v>4264</v>
      </c>
    </row>
    <row r="455" spans="1:105" ht="12" customHeight="1" x14ac:dyDescent="0.25">
      <c r="A455" s="97" t="s">
        <v>143</v>
      </c>
      <c r="B455" s="98"/>
      <c r="C455" s="98">
        <v>0</v>
      </c>
      <c r="D455" s="98">
        <v>0</v>
      </c>
      <c r="E455" s="98">
        <v>0</v>
      </c>
      <c r="F455" s="98">
        <v>0</v>
      </c>
      <c r="G455" s="98">
        <v>0</v>
      </c>
      <c r="H455" s="98">
        <v>0</v>
      </c>
      <c r="I455" s="98">
        <v>0</v>
      </c>
      <c r="J455" s="98">
        <v>0</v>
      </c>
      <c r="K455" s="98">
        <v>0</v>
      </c>
      <c r="L455" s="98">
        <v>0</v>
      </c>
      <c r="M455" s="98">
        <v>0</v>
      </c>
      <c r="N455" s="98">
        <v>0</v>
      </c>
      <c r="O455" s="98">
        <v>0</v>
      </c>
      <c r="P455" s="98">
        <v>0</v>
      </c>
      <c r="Q455" s="98">
        <v>0</v>
      </c>
      <c r="R455" s="98">
        <v>0</v>
      </c>
      <c r="S455" s="98">
        <v>0</v>
      </c>
      <c r="T455" s="98">
        <v>0</v>
      </c>
      <c r="U455" s="98">
        <v>0</v>
      </c>
      <c r="V455" s="98">
        <v>0</v>
      </c>
      <c r="W455" s="98">
        <v>0</v>
      </c>
      <c r="DA455" s="63" t="s">
        <v>4265</v>
      </c>
    </row>
    <row r="456" spans="1:105" ht="12" customHeight="1" x14ac:dyDescent="0.25">
      <c r="A456" s="97" t="s">
        <v>124</v>
      </c>
      <c r="B456" s="98"/>
      <c r="C456" s="98">
        <v>0</v>
      </c>
      <c r="D456" s="98">
        <v>0</v>
      </c>
      <c r="E456" s="98">
        <v>0</v>
      </c>
      <c r="F456" s="98">
        <v>0</v>
      </c>
      <c r="G456" s="98">
        <v>0</v>
      </c>
      <c r="H456" s="98">
        <v>0</v>
      </c>
      <c r="I456" s="98">
        <v>0</v>
      </c>
      <c r="J456" s="98">
        <v>0</v>
      </c>
      <c r="K456" s="98">
        <v>0</v>
      </c>
      <c r="L456" s="98">
        <v>0</v>
      </c>
      <c r="M456" s="98">
        <v>0</v>
      </c>
      <c r="N456" s="98">
        <v>0</v>
      </c>
      <c r="O456" s="98">
        <v>0</v>
      </c>
      <c r="P456" s="98">
        <v>0</v>
      </c>
      <c r="Q456" s="98">
        <v>0</v>
      </c>
      <c r="R456" s="98">
        <v>0</v>
      </c>
      <c r="S456" s="98">
        <v>0</v>
      </c>
      <c r="T456" s="98">
        <v>0</v>
      </c>
      <c r="U456" s="98">
        <v>0</v>
      </c>
      <c r="V456" s="98">
        <v>0</v>
      </c>
      <c r="W456" s="98">
        <v>0</v>
      </c>
      <c r="DA456" s="63" t="s">
        <v>4266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DA457" s="63" t="s">
        <v>4267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DA458" s="131" t="s">
        <v>4268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DA459" s="132" t="s">
        <v>4269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DA460" s="131" t="s">
        <v>4270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DA461" s="132" t="s">
        <v>4271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DA462" s="63" t="s">
        <v>4272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4273</v>
      </c>
    </row>
    <row r="464" spans="1:105" ht="12" customHeight="1" x14ac:dyDescent="0.25">
      <c r="A464" s="121" t="s">
        <v>54</v>
      </c>
      <c r="B464" s="122"/>
      <c r="C464" s="122">
        <v>0</v>
      </c>
      <c r="D464" s="122">
        <v>0</v>
      </c>
      <c r="E464" s="122">
        <v>0</v>
      </c>
      <c r="F464" s="122">
        <v>0</v>
      </c>
      <c r="G464" s="122">
        <v>0</v>
      </c>
      <c r="H464" s="122">
        <v>0</v>
      </c>
      <c r="I464" s="122">
        <v>0</v>
      </c>
      <c r="J464" s="122">
        <v>0</v>
      </c>
      <c r="K464" s="122">
        <v>0</v>
      </c>
      <c r="L464" s="122">
        <v>0</v>
      </c>
      <c r="M464" s="122">
        <v>0</v>
      </c>
      <c r="N464" s="122">
        <v>0</v>
      </c>
      <c r="O464" s="122">
        <v>0</v>
      </c>
      <c r="P464" s="122">
        <v>0</v>
      </c>
      <c r="Q464" s="122">
        <v>0</v>
      </c>
      <c r="R464" s="122">
        <v>0</v>
      </c>
      <c r="S464" s="122">
        <v>0</v>
      </c>
      <c r="T464" s="122">
        <v>0</v>
      </c>
      <c r="U464" s="122">
        <v>0</v>
      </c>
      <c r="V464" s="122">
        <v>0</v>
      </c>
      <c r="W464" s="122">
        <v>0</v>
      </c>
      <c r="DA464" s="130" t="s">
        <v>4274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98">
        <v>0</v>
      </c>
      <c r="I465" s="98">
        <v>0</v>
      </c>
      <c r="J465" s="98">
        <v>0</v>
      </c>
      <c r="K465" s="98">
        <v>0</v>
      </c>
      <c r="L465" s="98">
        <v>0</v>
      </c>
      <c r="M465" s="98">
        <v>0</v>
      </c>
      <c r="N465" s="98">
        <v>0</v>
      </c>
      <c r="O465" s="98">
        <v>0</v>
      </c>
      <c r="P465" s="98">
        <v>0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DA465" s="63" t="s">
        <v>4275</v>
      </c>
    </row>
    <row r="466" spans="1:105" ht="12" customHeight="1" x14ac:dyDescent="0.25">
      <c r="A466" s="97" t="s">
        <v>50</v>
      </c>
      <c r="B466" s="98"/>
      <c r="C466" s="98">
        <v>0</v>
      </c>
      <c r="D466" s="98">
        <v>0</v>
      </c>
      <c r="E466" s="98">
        <v>0</v>
      </c>
      <c r="F466" s="98">
        <v>0</v>
      </c>
      <c r="G466" s="98">
        <v>0</v>
      </c>
      <c r="H466" s="98">
        <v>0</v>
      </c>
      <c r="I466" s="98">
        <v>0</v>
      </c>
      <c r="J466" s="98">
        <v>0</v>
      </c>
      <c r="K466" s="98">
        <v>0</v>
      </c>
      <c r="L466" s="98">
        <v>0</v>
      </c>
      <c r="M466" s="98">
        <v>0</v>
      </c>
      <c r="N466" s="98">
        <v>0</v>
      </c>
      <c r="O466" s="98">
        <v>0</v>
      </c>
      <c r="P466" s="98">
        <v>0</v>
      </c>
      <c r="Q466" s="98">
        <v>0</v>
      </c>
      <c r="R466" s="98">
        <v>0</v>
      </c>
      <c r="S466" s="98">
        <v>0</v>
      </c>
      <c r="T466" s="98">
        <v>0</v>
      </c>
      <c r="U466" s="98">
        <v>0</v>
      </c>
      <c r="V466" s="98">
        <v>0</v>
      </c>
      <c r="W466" s="98">
        <v>0</v>
      </c>
      <c r="DA466" s="63" t="s">
        <v>4276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DA467" s="60" t="s">
        <v>4277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0</v>
      </c>
      <c r="D469" s="118">
        <f t="shared" si="240"/>
        <v>0</v>
      </c>
      <c r="E469" s="118">
        <f t="shared" si="240"/>
        <v>0</v>
      </c>
      <c r="F469" s="118">
        <f t="shared" si="240"/>
        <v>0</v>
      </c>
      <c r="G469" s="118">
        <f t="shared" si="240"/>
        <v>0</v>
      </c>
      <c r="H469" s="118">
        <f t="shared" si="240"/>
        <v>0</v>
      </c>
      <c r="I469" s="118">
        <f t="shared" si="240"/>
        <v>0</v>
      </c>
      <c r="J469" s="118">
        <f t="shared" si="240"/>
        <v>0</v>
      </c>
      <c r="K469" s="118">
        <f t="shared" si="240"/>
        <v>0</v>
      </c>
      <c r="L469" s="118">
        <f t="shared" si="240"/>
        <v>0</v>
      </c>
      <c r="M469" s="118">
        <f t="shared" si="240"/>
        <v>0</v>
      </c>
      <c r="N469" s="118">
        <f t="shared" si="240"/>
        <v>0</v>
      </c>
      <c r="O469" s="118">
        <f t="shared" si="240"/>
        <v>0</v>
      </c>
      <c r="P469" s="118">
        <f t="shared" si="240"/>
        <v>0</v>
      </c>
      <c r="Q469" s="118">
        <f t="shared" si="240"/>
        <v>0</v>
      </c>
      <c r="R469" s="118">
        <f t="shared" ref="R469:V469" si="241">R470+R473+R475+R485</f>
        <v>0</v>
      </c>
      <c r="S469" s="118">
        <f t="shared" si="241"/>
        <v>0</v>
      </c>
      <c r="T469" s="118">
        <f t="shared" si="241"/>
        <v>0</v>
      </c>
      <c r="U469" s="118">
        <f t="shared" si="241"/>
        <v>0</v>
      </c>
      <c r="V469" s="118">
        <f t="shared" si="241"/>
        <v>0</v>
      </c>
      <c r="W469" s="118">
        <f t="shared" ref="W469" si="242">W470+W473+W475+W485</f>
        <v>0</v>
      </c>
      <c r="DA469" s="129" t="s">
        <v>4426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0</v>
      </c>
      <c r="D470" s="123">
        <f t="shared" si="243"/>
        <v>0</v>
      </c>
      <c r="E470" s="123">
        <f t="shared" si="243"/>
        <v>0</v>
      </c>
      <c r="F470" s="123">
        <f t="shared" si="243"/>
        <v>0</v>
      </c>
      <c r="G470" s="123">
        <f t="shared" si="243"/>
        <v>0</v>
      </c>
      <c r="H470" s="123">
        <f t="shared" si="243"/>
        <v>0</v>
      </c>
      <c r="I470" s="123">
        <f t="shared" si="243"/>
        <v>0</v>
      </c>
      <c r="J470" s="123">
        <f t="shared" si="243"/>
        <v>0</v>
      </c>
      <c r="K470" s="123">
        <f t="shared" si="243"/>
        <v>0</v>
      </c>
      <c r="L470" s="123">
        <f t="shared" si="243"/>
        <v>0</v>
      </c>
      <c r="M470" s="123">
        <f t="shared" si="243"/>
        <v>0</v>
      </c>
      <c r="N470" s="123">
        <f t="shared" si="243"/>
        <v>0</v>
      </c>
      <c r="O470" s="123">
        <f t="shared" si="243"/>
        <v>0</v>
      </c>
      <c r="P470" s="123">
        <f t="shared" si="243"/>
        <v>0</v>
      </c>
      <c r="Q470" s="123">
        <f t="shared" si="243"/>
        <v>0</v>
      </c>
      <c r="R470" s="123">
        <f t="shared" ref="R470:V470" si="244">SUM(R471:R472)</f>
        <v>0</v>
      </c>
      <c r="S470" s="123">
        <f t="shared" si="244"/>
        <v>0</v>
      </c>
      <c r="T470" s="123">
        <f t="shared" si="244"/>
        <v>0</v>
      </c>
      <c r="U470" s="123">
        <f t="shared" si="244"/>
        <v>0</v>
      </c>
      <c r="V470" s="123">
        <f t="shared" si="244"/>
        <v>0</v>
      </c>
      <c r="W470" s="123">
        <f t="shared" ref="W470" si="245">SUM(W471:W472)</f>
        <v>0</v>
      </c>
      <c r="DA470" s="130" t="s">
        <v>4427</v>
      </c>
    </row>
    <row r="471" spans="1:105" ht="12" customHeight="1" x14ac:dyDescent="0.25">
      <c r="A471" s="97" t="s">
        <v>51</v>
      </c>
      <c r="B471" s="99"/>
      <c r="C471" s="99">
        <v>0</v>
      </c>
      <c r="D471" s="99">
        <v>0</v>
      </c>
      <c r="E471" s="99">
        <v>0</v>
      </c>
      <c r="F471" s="99">
        <v>0</v>
      </c>
      <c r="G471" s="99">
        <v>0</v>
      </c>
      <c r="H471" s="99">
        <v>0</v>
      </c>
      <c r="I471" s="99">
        <v>0</v>
      </c>
      <c r="J471" s="99">
        <v>0</v>
      </c>
      <c r="K471" s="99">
        <v>0</v>
      </c>
      <c r="L471" s="99">
        <v>0</v>
      </c>
      <c r="M471" s="99">
        <v>0</v>
      </c>
      <c r="N471" s="99">
        <v>0</v>
      </c>
      <c r="O471" s="99">
        <v>0</v>
      </c>
      <c r="P471" s="99">
        <v>0</v>
      </c>
      <c r="Q471" s="99">
        <v>0</v>
      </c>
      <c r="R471" s="99">
        <v>0</v>
      </c>
      <c r="S471" s="99">
        <v>0</v>
      </c>
      <c r="T471" s="99">
        <v>0</v>
      </c>
      <c r="U471" s="99">
        <v>0</v>
      </c>
      <c r="V471" s="99">
        <v>0</v>
      </c>
      <c r="W471" s="99">
        <v>0</v>
      </c>
      <c r="DA471" s="63" t="s">
        <v>4428</v>
      </c>
    </row>
    <row r="472" spans="1:105" ht="12" customHeight="1" x14ac:dyDescent="0.25">
      <c r="A472" s="97" t="s">
        <v>53</v>
      </c>
      <c r="B472" s="99"/>
      <c r="C472" s="99">
        <v>0</v>
      </c>
      <c r="D472" s="99">
        <v>0</v>
      </c>
      <c r="E472" s="99">
        <v>0</v>
      </c>
      <c r="F472" s="99">
        <v>0</v>
      </c>
      <c r="G472" s="99">
        <v>0</v>
      </c>
      <c r="H472" s="99">
        <v>0</v>
      </c>
      <c r="I472" s="99">
        <v>0</v>
      </c>
      <c r="J472" s="99">
        <v>0</v>
      </c>
      <c r="K472" s="99">
        <v>0</v>
      </c>
      <c r="L472" s="99">
        <v>0</v>
      </c>
      <c r="M472" s="99">
        <v>0</v>
      </c>
      <c r="N472" s="99">
        <v>0</v>
      </c>
      <c r="O472" s="99">
        <v>0</v>
      </c>
      <c r="P472" s="99">
        <v>0</v>
      </c>
      <c r="Q472" s="99">
        <v>0</v>
      </c>
      <c r="R472" s="99">
        <v>0</v>
      </c>
      <c r="S472" s="99">
        <v>0</v>
      </c>
      <c r="T472" s="99">
        <v>0</v>
      </c>
      <c r="U472" s="99">
        <v>0</v>
      </c>
      <c r="V472" s="99">
        <v>0</v>
      </c>
      <c r="W472" s="99">
        <v>0</v>
      </c>
      <c r="DA472" s="63" t="s">
        <v>4429</v>
      </c>
    </row>
    <row r="473" spans="1:105" ht="12" customHeight="1" x14ac:dyDescent="0.25">
      <c r="A473" s="121" t="s">
        <v>92</v>
      </c>
      <c r="B473" s="123"/>
      <c r="C473" s="123">
        <f t="shared" ref="C473:W473" si="246">C474</f>
        <v>0</v>
      </c>
      <c r="D473" s="123">
        <f t="shared" si="246"/>
        <v>0</v>
      </c>
      <c r="E473" s="123">
        <f t="shared" si="246"/>
        <v>0</v>
      </c>
      <c r="F473" s="123">
        <f t="shared" si="246"/>
        <v>0</v>
      </c>
      <c r="G473" s="123">
        <f t="shared" si="246"/>
        <v>0</v>
      </c>
      <c r="H473" s="123">
        <f t="shared" si="246"/>
        <v>0</v>
      </c>
      <c r="I473" s="123">
        <f t="shared" si="246"/>
        <v>0</v>
      </c>
      <c r="J473" s="123">
        <f t="shared" si="246"/>
        <v>0</v>
      </c>
      <c r="K473" s="123">
        <f t="shared" si="246"/>
        <v>0</v>
      </c>
      <c r="L473" s="123">
        <f t="shared" si="246"/>
        <v>0</v>
      </c>
      <c r="M473" s="123">
        <f t="shared" si="246"/>
        <v>0</v>
      </c>
      <c r="N473" s="123">
        <f t="shared" si="246"/>
        <v>0</v>
      </c>
      <c r="O473" s="123">
        <f t="shared" si="246"/>
        <v>0</v>
      </c>
      <c r="P473" s="123">
        <f t="shared" si="246"/>
        <v>0</v>
      </c>
      <c r="Q473" s="123">
        <f t="shared" si="246"/>
        <v>0</v>
      </c>
      <c r="R473" s="123">
        <f t="shared" si="246"/>
        <v>0</v>
      </c>
      <c r="S473" s="123">
        <f t="shared" si="246"/>
        <v>0</v>
      </c>
      <c r="T473" s="123">
        <f t="shared" si="246"/>
        <v>0</v>
      </c>
      <c r="U473" s="123">
        <f t="shared" si="246"/>
        <v>0</v>
      </c>
      <c r="V473" s="123">
        <f t="shared" si="246"/>
        <v>0</v>
      </c>
      <c r="W473" s="123">
        <f t="shared" si="246"/>
        <v>0</v>
      </c>
      <c r="DA473" s="130" t="s">
        <v>4430</v>
      </c>
    </row>
    <row r="474" spans="1:105" ht="12" customHeight="1" x14ac:dyDescent="0.25">
      <c r="A474" s="97" t="s">
        <v>53</v>
      </c>
      <c r="B474" s="99"/>
      <c r="C474" s="99">
        <f>RES_hhdet_in_fecs!C8</f>
        <v>0</v>
      </c>
      <c r="D474" s="99">
        <f>RES_hhdet_in_fecs!D8</f>
        <v>0</v>
      </c>
      <c r="E474" s="99">
        <f>RES_hhdet_in_fecs!E8</f>
        <v>0</v>
      </c>
      <c r="F474" s="99">
        <f>RES_hhdet_in_fecs!F8</f>
        <v>0</v>
      </c>
      <c r="G474" s="99">
        <f>RES_hhdet_in_fecs!G8</f>
        <v>0</v>
      </c>
      <c r="H474" s="99">
        <f>RES_hhdet_in_fecs!H8</f>
        <v>0</v>
      </c>
      <c r="I474" s="99">
        <f>RES_hhdet_in_fecs!I8</f>
        <v>0</v>
      </c>
      <c r="J474" s="99">
        <f>RES_hhdet_in_fecs!J8</f>
        <v>0</v>
      </c>
      <c r="K474" s="99">
        <f>RES_hhdet_in_fecs!K8</f>
        <v>0</v>
      </c>
      <c r="L474" s="99">
        <f>RES_hhdet_in_fecs!L8</f>
        <v>0</v>
      </c>
      <c r="M474" s="99">
        <f>RES_hhdet_in_fecs!M8</f>
        <v>0</v>
      </c>
      <c r="N474" s="99">
        <f>RES_hhdet_in_fecs!N8</f>
        <v>0</v>
      </c>
      <c r="O474" s="99">
        <f>RES_hhdet_in_fecs!O8</f>
        <v>0</v>
      </c>
      <c r="P474" s="99">
        <f>RES_hhdet_in_fecs!P8</f>
        <v>0</v>
      </c>
      <c r="Q474" s="99">
        <f>RES_hhdet_in_fecs!Q8</f>
        <v>0</v>
      </c>
      <c r="R474" s="99">
        <f>RES_hhdet_in_fecs!R8</f>
        <v>0</v>
      </c>
      <c r="S474" s="99">
        <f>RES_hhdet_in_fecs!S8</f>
        <v>0</v>
      </c>
      <c r="T474" s="99">
        <f>RES_hhdet_in_fecs!T8</f>
        <v>0</v>
      </c>
      <c r="U474" s="99">
        <f>RES_hhdet_in_fecs!U8</f>
        <v>0</v>
      </c>
      <c r="V474" s="99">
        <f>RES_hhdet_in_fecs!V8</f>
        <v>0</v>
      </c>
      <c r="W474" s="99">
        <f>RES_hhdet_in_fecs!W8</f>
        <v>0</v>
      </c>
      <c r="DA474" s="63" t="s">
        <v>4431</v>
      </c>
    </row>
    <row r="475" spans="1:105" ht="12" customHeight="1" x14ac:dyDescent="0.25">
      <c r="A475" s="121" t="s">
        <v>55</v>
      </c>
      <c r="B475" s="123"/>
      <c r="C475" s="123">
        <v>0</v>
      </c>
      <c r="D475" s="123">
        <v>0</v>
      </c>
      <c r="E475" s="123">
        <v>0</v>
      </c>
      <c r="F475" s="123">
        <v>0</v>
      </c>
      <c r="G475" s="123">
        <v>0</v>
      </c>
      <c r="H475" s="123">
        <v>0</v>
      </c>
      <c r="I475" s="123">
        <v>0</v>
      </c>
      <c r="J475" s="123">
        <v>0</v>
      </c>
      <c r="K475" s="123">
        <v>0</v>
      </c>
      <c r="L475" s="123">
        <v>0</v>
      </c>
      <c r="M475" s="123">
        <v>0</v>
      </c>
      <c r="N475" s="123">
        <v>0</v>
      </c>
      <c r="O475" s="123">
        <v>0</v>
      </c>
      <c r="P475" s="123">
        <v>0</v>
      </c>
      <c r="Q475" s="123">
        <v>0</v>
      </c>
      <c r="R475" s="123">
        <v>0</v>
      </c>
      <c r="S475" s="123">
        <v>0</v>
      </c>
      <c r="T475" s="123">
        <v>0</v>
      </c>
      <c r="U475" s="123">
        <v>0</v>
      </c>
      <c r="V475" s="123">
        <v>0</v>
      </c>
      <c r="W475" s="123">
        <v>0</v>
      </c>
      <c r="DA475" s="130" t="s">
        <v>4432</v>
      </c>
    </row>
    <row r="476" spans="1:105" ht="12" customHeight="1" x14ac:dyDescent="0.25">
      <c r="A476" s="97" t="s">
        <v>143</v>
      </c>
      <c r="B476" s="99"/>
      <c r="C476" s="99">
        <v>0</v>
      </c>
      <c r="D476" s="99">
        <v>0</v>
      </c>
      <c r="E476" s="99">
        <v>0</v>
      </c>
      <c r="F476" s="99">
        <v>0</v>
      </c>
      <c r="G476" s="99">
        <v>0</v>
      </c>
      <c r="H476" s="99">
        <v>0</v>
      </c>
      <c r="I476" s="99">
        <v>0</v>
      </c>
      <c r="J476" s="99">
        <v>0</v>
      </c>
      <c r="K476" s="99">
        <v>0</v>
      </c>
      <c r="L476" s="99">
        <v>0</v>
      </c>
      <c r="M476" s="99">
        <v>0</v>
      </c>
      <c r="N476" s="99">
        <v>0</v>
      </c>
      <c r="O476" s="99">
        <v>0</v>
      </c>
      <c r="P476" s="99">
        <v>0</v>
      </c>
      <c r="Q476" s="99">
        <v>0</v>
      </c>
      <c r="R476" s="99">
        <v>0</v>
      </c>
      <c r="S476" s="99">
        <v>0</v>
      </c>
      <c r="T476" s="99">
        <v>0</v>
      </c>
      <c r="U476" s="99">
        <v>0</v>
      </c>
      <c r="V476" s="99">
        <v>0</v>
      </c>
      <c r="W476" s="99">
        <v>0</v>
      </c>
      <c r="DA476" s="63" t="s">
        <v>4433</v>
      </c>
    </row>
    <row r="477" spans="1:105" ht="12" customHeight="1" x14ac:dyDescent="0.25">
      <c r="A477" s="97" t="s">
        <v>124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4434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DA478" s="63" t="s">
        <v>4435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DA479" s="131" t="s">
        <v>4436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DA480" s="132" t="s">
        <v>4437</v>
      </c>
    </row>
    <row r="481" spans="1:105" ht="12" customHeight="1" x14ac:dyDescent="0.25">
      <c r="A481" s="106" t="s">
        <v>122</v>
      </c>
      <c r="B481" s="102"/>
      <c r="C481" s="102">
        <v>0</v>
      </c>
      <c r="D481" s="102">
        <v>0</v>
      </c>
      <c r="E481" s="102">
        <v>0</v>
      </c>
      <c r="F481" s="102">
        <v>0</v>
      </c>
      <c r="G481" s="102">
        <v>0</v>
      </c>
      <c r="H481" s="102">
        <v>0</v>
      </c>
      <c r="I481" s="102">
        <v>0</v>
      </c>
      <c r="J481" s="102">
        <v>0</v>
      </c>
      <c r="K481" s="102">
        <v>0</v>
      </c>
      <c r="L481" s="102">
        <v>0</v>
      </c>
      <c r="M481" s="102">
        <v>0</v>
      </c>
      <c r="N481" s="102">
        <v>0</v>
      </c>
      <c r="O481" s="102">
        <v>0</v>
      </c>
      <c r="P481" s="102">
        <v>0</v>
      </c>
      <c r="Q481" s="102">
        <v>0</v>
      </c>
      <c r="R481" s="102">
        <v>0</v>
      </c>
      <c r="S481" s="102">
        <v>0</v>
      </c>
      <c r="T481" s="102">
        <v>0</v>
      </c>
      <c r="U481" s="102">
        <v>0</v>
      </c>
      <c r="V481" s="102">
        <v>0</v>
      </c>
      <c r="W481" s="102">
        <v>0</v>
      </c>
      <c r="DA481" s="131" t="s">
        <v>4438</v>
      </c>
    </row>
    <row r="482" spans="1:105" ht="12" customHeight="1" x14ac:dyDescent="0.25">
      <c r="A482" s="107" t="s">
        <v>121</v>
      </c>
      <c r="B482" s="105"/>
      <c r="C482" s="105">
        <v>0</v>
      </c>
      <c r="D482" s="105">
        <v>0</v>
      </c>
      <c r="E482" s="105">
        <v>0</v>
      </c>
      <c r="F482" s="105">
        <v>0</v>
      </c>
      <c r="G482" s="105">
        <v>0</v>
      </c>
      <c r="H482" s="105">
        <v>0</v>
      </c>
      <c r="I482" s="105">
        <v>0</v>
      </c>
      <c r="J482" s="105">
        <v>0</v>
      </c>
      <c r="K482" s="105">
        <v>0</v>
      </c>
      <c r="L482" s="105">
        <v>0</v>
      </c>
      <c r="M482" s="105">
        <v>0</v>
      </c>
      <c r="N482" s="105">
        <v>0</v>
      </c>
      <c r="O482" s="105">
        <v>0</v>
      </c>
      <c r="P482" s="105">
        <v>0</v>
      </c>
      <c r="Q482" s="105">
        <v>0</v>
      </c>
      <c r="R482" s="105">
        <v>0</v>
      </c>
      <c r="S482" s="105">
        <v>0</v>
      </c>
      <c r="T482" s="105">
        <v>0</v>
      </c>
      <c r="U482" s="105">
        <v>0</v>
      </c>
      <c r="V482" s="105">
        <v>0</v>
      </c>
      <c r="W482" s="105">
        <v>0</v>
      </c>
      <c r="DA482" s="132" t="s">
        <v>4439</v>
      </c>
    </row>
    <row r="483" spans="1:105" ht="12" customHeight="1" x14ac:dyDescent="0.25">
      <c r="A483" s="108" t="s">
        <v>53</v>
      </c>
      <c r="B483" s="99"/>
      <c r="C483" s="99">
        <v>0</v>
      </c>
      <c r="D483" s="99">
        <v>0</v>
      </c>
      <c r="E483" s="99">
        <v>0</v>
      </c>
      <c r="F483" s="99">
        <v>0</v>
      </c>
      <c r="G483" s="99">
        <v>0</v>
      </c>
      <c r="H483" s="99">
        <v>0</v>
      </c>
      <c r="I483" s="99">
        <v>0</v>
      </c>
      <c r="J483" s="99">
        <v>0</v>
      </c>
      <c r="K483" s="99">
        <v>0</v>
      </c>
      <c r="L483" s="99">
        <v>0</v>
      </c>
      <c r="M483" s="99">
        <v>0</v>
      </c>
      <c r="N483" s="99">
        <v>0</v>
      </c>
      <c r="O483" s="99">
        <v>0</v>
      </c>
      <c r="P483" s="99">
        <v>0</v>
      </c>
      <c r="Q483" s="99">
        <v>0</v>
      </c>
      <c r="R483" s="99">
        <v>0</v>
      </c>
      <c r="S483" s="99">
        <v>0</v>
      </c>
      <c r="T483" s="99">
        <v>0</v>
      </c>
      <c r="U483" s="99">
        <v>0</v>
      </c>
      <c r="V483" s="99">
        <v>0</v>
      </c>
      <c r="W483" s="99">
        <v>0</v>
      </c>
      <c r="DA483" s="63" t="s">
        <v>4440</v>
      </c>
    </row>
    <row r="484" spans="1:105" ht="12" customHeight="1" x14ac:dyDescent="0.25">
      <c r="A484" s="108" t="s">
        <v>52</v>
      </c>
      <c r="B484" s="99"/>
      <c r="C484" s="99">
        <v>0</v>
      </c>
      <c r="D484" s="99">
        <v>0</v>
      </c>
      <c r="E484" s="99">
        <v>0</v>
      </c>
      <c r="F484" s="99">
        <v>0</v>
      </c>
      <c r="G484" s="99">
        <v>0</v>
      </c>
      <c r="H484" s="99">
        <v>0</v>
      </c>
      <c r="I484" s="99">
        <v>0</v>
      </c>
      <c r="J484" s="99">
        <v>0</v>
      </c>
      <c r="K484" s="99">
        <v>0</v>
      </c>
      <c r="L484" s="99">
        <v>0</v>
      </c>
      <c r="M484" s="99">
        <v>0</v>
      </c>
      <c r="N484" s="99">
        <v>0</v>
      </c>
      <c r="O484" s="99">
        <v>0</v>
      </c>
      <c r="P484" s="99">
        <v>0</v>
      </c>
      <c r="Q484" s="99">
        <v>0</v>
      </c>
      <c r="R484" s="99">
        <v>0</v>
      </c>
      <c r="S484" s="99">
        <v>0</v>
      </c>
      <c r="T484" s="99">
        <v>0</v>
      </c>
      <c r="U484" s="99">
        <v>0</v>
      </c>
      <c r="V484" s="99">
        <v>0</v>
      </c>
      <c r="W484" s="99">
        <v>0</v>
      </c>
      <c r="DA484" s="63" t="s">
        <v>4441</v>
      </c>
    </row>
    <row r="485" spans="1:105" ht="12" customHeight="1" x14ac:dyDescent="0.25">
      <c r="A485" s="121" t="s">
        <v>54</v>
      </c>
      <c r="B485" s="123"/>
      <c r="C485" s="123">
        <v>0</v>
      </c>
      <c r="D485" s="123">
        <v>0</v>
      </c>
      <c r="E485" s="123">
        <v>0</v>
      </c>
      <c r="F485" s="123">
        <v>0</v>
      </c>
      <c r="G485" s="123">
        <v>0</v>
      </c>
      <c r="H485" s="123">
        <v>0</v>
      </c>
      <c r="I485" s="123">
        <v>0</v>
      </c>
      <c r="J485" s="123">
        <v>0</v>
      </c>
      <c r="K485" s="123">
        <v>0</v>
      </c>
      <c r="L485" s="123">
        <v>0</v>
      </c>
      <c r="M485" s="123">
        <v>0</v>
      </c>
      <c r="N485" s="123">
        <v>0</v>
      </c>
      <c r="O485" s="123">
        <v>0</v>
      </c>
      <c r="P485" s="123">
        <v>0</v>
      </c>
      <c r="Q485" s="123">
        <v>0</v>
      </c>
      <c r="R485" s="123">
        <v>0</v>
      </c>
      <c r="S485" s="123">
        <v>0</v>
      </c>
      <c r="T485" s="123">
        <v>0</v>
      </c>
      <c r="U485" s="123">
        <v>0</v>
      </c>
      <c r="V485" s="123">
        <v>0</v>
      </c>
      <c r="W485" s="123">
        <v>0</v>
      </c>
      <c r="DA485" s="130" t="s">
        <v>4442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0</v>
      </c>
      <c r="E486" s="99">
        <v>0</v>
      </c>
      <c r="F486" s="99">
        <v>0</v>
      </c>
      <c r="G486" s="99">
        <v>0</v>
      </c>
      <c r="H486" s="99">
        <v>0</v>
      </c>
      <c r="I486" s="99">
        <v>0</v>
      </c>
      <c r="J486" s="99">
        <v>0</v>
      </c>
      <c r="K486" s="99">
        <v>0</v>
      </c>
      <c r="L486" s="99">
        <v>0</v>
      </c>
      <c r="M486" s="99">
        <v>0</v>
      </c>
      <c r="N486" s="99">
        <v>0</v>
      </c>
      <c r="O486" s="99">
        <v>0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DA486" s="63" t="s">
        <v>4443</v>
      </c>
    </row>
    <row r="487" spans="1:105" ht="12" customHeight="1" x14ac:dyDescent="0.25">
      <c r="A487" s="97" t="s">
        <v>50</v>
      </c>
      <c r="B487" s="99"/>
      <c r="C487" s="99">
        <v>0</v>
      </c>
      <c r="D487" s="99">
        <v>0</v>
      </c>
      <c r="E487" s="99">
        <v>0</v>
      </c>
      <c r="F487" s="99">
        <v>0</v>
      </c>
      <c r="G487" s="99">
        <v>0</v>
      </c>
      <c r="H487" s="99">
        <v>0</v>
      </c>
      <c r="I487" s="99">
        <v>0</v>
      </c>
      <c r="J487" s="99">
        <v>0</v>
      </c>
      <c r="K487" s="99">
        <v>0</v>
      </c>
      <c r="L487" s="99">
        <v>0</v>
      </c>
      <c r="M487" s="99">
        <v>0</v>
      </c>
      <c r="N487" s="99">
        <v>0</v>
      </c>
      <c r="O487" s="99">
        <v>0</v>
      </c>
      <c r="P487" s="99">
        <v>0</v>
      </c>
      <c r="Q487" s="99">
        <v>0</v>
      </c>
      <c r="R487" s="99">
        <v>0</v>
      </c>
      <c r="S487" s="99">
        <v>0</v>
      </c>
      <c r="T487" s="99">
        <v>0</v>
      </c>
      <c r="U487" s="99">
        <v>0</v>
      </c>
      <c r="V487" s="99">
        <v>0</v>
      </c>
      <c r="W487" s="99">
        <v>0</v>
      </c>
      <c r="DA487" s="63" t="s">
        <v>4444</v>
      </c>
    </row>
    <row r="488" spans="1:105" ht="12" customHeight="1" x14ac:dyDescent="0.25">
      <c r="A488" s="109" t="s">
        <v>120</v>
      </c>
      <c r="B488" s="110"/>
      <c r="C488" s="110">
        <v>0</v>
      </c>
      <c r="D488" s="110">
        <v>0</v>
      </c>
      <c r="E488" s="110">
        <v>0</v>
      </c>
      <c r="F488" s="110">
        <v>0</v>
      </c>
      <c r="G488" s="110">
        <v>0</v>
      </c>
      <c r="H488" s="110">
        <v>0</v>
      </c>
      <c r="I488" s="110">
        <v>0</v>
      </c>
      <c r="J488" s="110">
        <v>0</v>
      </c>
      <c r="K488" s="110">
        <v>0</v>
      </c>
      <c r="L488" s="110">
        <v>0</v>
      </c>
      <c r="M488" s="110">
        <v>0</v>
      </c>
      <c r="N488" s="110">
        <v>0</v>
      </c>
      <c r="O488" s="110">
        <v>0</v>
      </c>
      <c r="P488" s="110">
        <v>0</v>
      </c>
      <c r="Q488" s="110">
        <v>0</v>
      </c>
      <c r="R488" s="110">
        <v>0</v>
      </c>
      <c r="S488" s="110">
        <v>0</v>
      </c>
      <c r="T488" s="110">
        <v>0</v>
      </c>
      <c r="U488" s="110">
        <v>0</v>
      </c>
      <c r="V488" s="110">
        <v>0</v>
      </c>
      <c r="W488" s="110">
        <v>0</v>
      </c>
      <c r="DA488" s="60" t="s">
        <v>4445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0</v>
      </c>
      <c r="D490" s="118">
        <f t="shared" si="247"/>
        <v>0</v>
      </c>
      <c r="E490" s="118">
        <f t="shared" si="247"/>
        <v>0</v>
      </c>
      <c r="F490" s="118">
        <f t="shared" si="247"/>
        <v>0</v>
      </c>
      <c r="G490" s="118">
        <f t="shared" si="247"/>
        <v>0</v>
      </c>
      <c r="H490" s="118">
        <f t="shared" si="247"/>
        <v>0</v>
      </c>
      <c r="I490" s="118">
        <f t="shared" si="247"/>
        <v>0</v>
      </c>
      <c r="J490" s="118">
        <f t="shared" si="247"/>
        <v>0</v>
      </c>
      <c r="K490" s="118">
        <f t="shared" si="247"/>
        <v>0</v>
      </c>
      <c r="L490" s="118">
        <f t="shared" si="247"/>
        <v>0</v>
      </c>
      <c r="M490" s="118">
        <f t="shared" si="247"/>
        <v>0</v>
      </c>
      <c r="N490" s="118">
        <f t="shared" si="247"/>
        <v>0</v>
      </c>
      <c r="O490" s="118">
        <f t="shared" si="247"/>
        <v>0</v>
      </c>
      <c r="P490" s="118">
        <f t="shared" si="247"/>
        <v>0</v>
      </c>
      <c r="Q490" s="118">
        <f t="shared" si="247"/>
        <v>0</v>
      </c>
      <c r="R490" s="118">
        <f t="shared" ref="R490:V490" si="248">R491+R494+R496+R506</f>
        <v>0</v>
      </c>
      <c r="S490" s="118">
        <f t="shared" si="248"/>
        <v>0</v>
      </c>
      <c r="T490" s="118">
        <f t="shared" si="248"/>
        <v>0</v>
      </c>
      <c r="U490" s="118">
        <f t="shared" si="248"/>
        <v>0</v>
      </c>
      <c r="V490" s="118">
        <f t="shared" si="248"/>
        <v>0</v>
      </c>
      <c r="W490" s="118">
        <f t="shared" ref="W490" si="249">W491+W494+W496+W506</f>
        <v>0</v>
      </c>
      <c r="DA490" s="129" t="s">
        <v>4594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0</v>
      </c>
      <c r="D491" s="123">
        <f t="shared" si="250"/>
        <v>0</v>
      </c>
      <c r="E491" s="123">
        <f t="shared" si="250"/>
        <v>0</v>
      </c>
      <c r="F491" s="123">
        <f t="shared" si="250"/>
        <v>0</v>
      </c>
      <c r="G491" s="123">
        <f t="shared" si="250"/>
        <v>0</v>
      </c>
      <c r="H491" s="123">
        <f t="shared" si="250"/>
        <v>0</v>
      </c>
      <c r="I491" s="123">
        <f t="shared" si="250"/>
        <v>0</v>
      </c>
      <c r="J491" s="123">
        <f t="shared" si="250"/>
        <v>0</v>
      </c>
      <c r="K491" s="123">
        <f t="shared" si="250"/>
        <v>0</v>
      </c>
      <c r="L491" s="123">
        <f t="shared" si="250"/>
        <v>0</v>
      </c>
      <c r="M491" s="123">
        <f t="shared" si="250"/>
        <v>0</v>
      </c>
      <c r="N491" s="123">
        <f t="shared" si="250"/>
        <v>0</v>
      </c>
      <c r="O491" s="123">
        <f t="shared" si="250"/>
        <v>0</v>
      </c>
      <c r="P491" s="123">
        <f t="shared" si="250"/>
        <v>0</v>
      </c>
      <c r="Q491" s="123">
        <f t="shared" si="250"/>
        <v>0</v>
      </c>
      <c r="R491" s="123">
        <f t="shared" ref="R491:V491" si="251">SUM(R492:R493)</f>
        <v>0</v>
      </c>
      <c r="S491" s="123">
        <f t="shared" si="251"/>
        <v>0</v>
      </c>
      <c r="T491" s="123">
        <f t="shared" si="251"/>
        <v>0</v>
      </c>
      <c r="U491" s="123">
        <f t="shared" si="251"/>
        <v>0</v>
      </c>
      <c r="V491" s="123">
        <f t="shared" si="251"/>
        <v>0</v>
      </c>
      <c r="W491" s="123">
        <f t="shared" ref="W491" si="252">SUM(W492:W493)</f>
        <v>0</v>
      </c>
      <c r="DA491" s="130" t="s">
        <v>4595</v>
      </c>
    </row>
    <row r="492" spans="1:105" ht="12" customHeight="1" x14ac:dyDescent="0.25">
      <c r="A492" s="97" t="s">
        <v>51</v>
      </c>
      <c r="B492" s="99"/>
      <c r="C492" s="99">
        <v>0</v>
      </c>
      <c r="D492" s="99">
        <v>0</v>
      </c>
      <c r="E492" s="99">
        <v>0</v>
      </c>
      <c r="F492" s="99">
        <v>0</v>
      </c>
      <c r="G492" s="99">
        <v>0</v>
      </c>
      <c r="H492" s="99">
        <v>0</v>
      </c>
      <c r="I492" s="99">
        <v>0</v>
      </c>
      <c r="J492" s="99">
        <v>0</v>
      </c>
      <c r="K492" s="99">
        <v>0</v>
      </c>
      <c r="L492" s="99">
        <v>0</v>
      </c>
      <c r="M492" s="99">
        <v>0</v>
      </c>
      <c r="N492" s="99">
        <v>0</v>
      </c>
      <c r="O492" s="99">
        <v>0</v>
      </c>
      <c r="P492" s="99">
        <v>0</v>
      </c>
      <c r="Q492" s="99">
        <v>0</v>
      </c>
      <c r="R492" s="99">
        <v>0</v>
      </c>
      <c r="S492" s="99">
        <v>0</v>
      </c>
      <c r="T492" s="99">
        <v>0</v>
      </c>
      <c r="U492" s="99">
        <v>0</v>
      </c>
      <c r="V492" s="99">
        <v>0</v>
      </c>
      <c r="W492" s="99">
        <v>0</v>
      </c>
      <c r="DA492" s="63" t="s">
        <v>4596</v>
      </c>
    </row>
    <row r="493" spans="1:105" ht="12" customHeight="1" x14ac:dyDescent="0.25">
      <c r="A493" s="97" t="s">
        <v>53</v>
      </c>
      <c r="B493" s="99"/>
      <c r="C493" s="99">
        <v>0</v>
      </c>
      <c r="D493" s="99">
        <v>0</v>
      </c>
      <c r="E493" s="99">
        <v>0</v>
      </c>
      <c r="F493" s="99">
        <v>0</v>
      </c>
      <c r="G493" s="99">
        <v>0</v>
      </c>
      <c r="H493" s="99">
        <v>0</v>
      </c>
      <c r="I493" s="99">
        <v>0</v>
      </c>
      <c r="J493" s="99">
        <v>0</v>
      </c>
      <c r="K493" s="99">
        <v>0</v>
      </c>
      <c r="L493" s="99">
        <v>0</v>
      </c>
      <c r="M493" s="99">
        <v>0</v>
      </c>
      <c r="N493" s="99">
        <v>0</v>
      </c>
      <c r="O493" s="99">
        <v>0</v>
      </c>
      <c r="P493" s="99">
        <v>0</v>
      </c>
      <c r="Q493" s="99">
        <v>0</v>
      </c>
      <c r="R493" s="99">
        <v>0</v>
      </c>
      <c r="S493" s="99">
        <v>0</v>
      </c>
      <c r="T493" s="99">
        <v>0</v>
      </c>
      <c r="U493" s="99">
        <v>0</v>
      </c>
      <c r="V493" s="99">
        <v>0</v>
      </c>
      <c r="W493" s="99">
        <v>0</v>
      </c>
      <c r="DA493" s="63" t="s">
        <v>4597</v>
      </c>
    </row>
    <row r="494" spans="1:105" ht="12" customHeight="1" x14ac:dyDescent="0.25">
      <c r="A494" s="121" t="s">
        <v>92</v>
      </c>
      <c r="B494" s="123"/>
      <c r="C494" s="123">
        <f t="shared" ref="C494:W494" si="253">C495</f>
        <v>0</v>
      </c>
      <c r="D494" s="123">
        <f t="shared" si="253"/>
        <v>0</v>
      </c>
      <c r="E494" s="123">
        <f t="shared" si="253"/>
        <v>0</v>
      </c>
      <c r="F494" s="123">
        <f t="shared" si="253"/>
        <v>0</v>
      </c>
      <c r="G494" s="123">
        <f t="shared" si="253"/>
        <v>0</v>
      </c>
      <c r="H494" s="123">
        <f t="shared" si="253"/>
        <v>0</v>
      </c>
      <c r="I494" s="123">
        <f t="shared" si="253"/>
        <v>0</v>
      </c>
      <c r="J494" s="123">
        <f t="shared" si="253"/>
        <v>0</v>
      </c>
      <c r="K494" s="123">
        <f t="shared" si="253"/>
        <v>0</v>
      </c>
      <c r="L494" s="123">
        <f t="shared" si="253"/>
        <v>0</v>
      </c>
      <c r="M494" s="123">
        <f t="shared" si="253"/>
        <v>0</v>
      </c>
      <c r="N494" s="123">
        <f t="shared" si="253"/>
        <v>0</v>
      </c>
      <c r="O494" s="123">
        <f t="shared" si="253"/>
        <v>0</v>
      </c>
      <c r="P494" s="123">
        <f t="shared" si="253"/>
        <v>0</v>
      </c>
      <c r="Q494" s="123">
        <f t="shared" si="253"/>
        <v>0</v>
      </c>
      <c r="R494" s="123">
        <f t="shared" si="253"/>
        <v>0</v>
      </c>
      <c r="S494" s="123">
        <f t="shared" si="253"/>
        <v>0</v>
      </c>
      <c r="T494" s="123">
        <f t="shared" si="253"/>
        <v>0</v>
      </c>
      <c r="U494" s="123">
        <f t="shared" si="253"/>
        <v>0</v>
      </c>
      <c r="V494" s="123">
        <f t="shared" si="253"/>
        <v>0</v>
      </c>
      <c r="W494" s="123">
        <f t="shared" si="253"/>
        <v>0</v>
      </c>
      <c r="DA494" s="130" t="s">
        <v>4598</v>
      </c>
    </row>
    <row r="495" spans="1:105" ht="12" customHeight="1" x14ac:dyDescent="0.25">
      <c r="A495" s="97" t="s">
        <v>53</v>
      </c>
      <c r="B495" s="99"/>
      <c r="C495" s="99">
        <f>RES_hhdet_in_tess!C8</f>
        <v>0</v>
      </c>
      <c r="D495" s="99">
        <f>RES_hhdet_in_tess!D8</f>
        <v>0</v>
      </c>
      <c r="E495" s="99">
        <f>RES_hhdet_in_tess!E8</f>
        <v>0</v>
      </c>
      <c r="F495" s="99">
        <f>RES_hhdet_in_tess!F8</f>
        <v>0</v>
      </c>
      <c r="G495" s="99">
        <f>RES_hhdet_in_tess!G8</f>
        <v>0</v>
      </c>
      <c r="H495" s="99">
        <f>RES_hhdet_in_tess!H8</f>
        <v>0</v>
      </c>
      <c r="I495" s="99">
        <f>RES_hhdet_in_tess!I8</f>
        <v>0</v>
      </c>
      <c r="J495" s="99">
        <f>RES_hhdet_in_tess!J8</f>
        <v>0</v>
      </c>
      <c r="K495" s="99">
        <f>RES_hhdet_in_tess!K8</f>
        <v>0</v>
      </c>
      <c r="L495" s="99">
        <f>RES_hhdet_in_tess!L8</f>
        <v>0</v>
      </c>
      <c r="M495" s="99">
        <f>RES_hhdet_in_tess!M8</f>
        <v>0</v>
      </c>
      <c r="N495" s="99">
        <f>RES_hhdet_in_tess!N8</f>
        <v>0</v>
      </c>
      <c r="O495" s="99">
        <f>RES_hhdet_in_tess!O8</f>
        <v>0</v>
      </c>
      <c r="P495" s="99">
        <f>RES_hhdet_in_tess!P8</f>
        <v>0</v>
      </c>
      <c r="Q495" s="99">
        <f>RES_hhdet_in_tess!Q8</f>
        <v>0</v>
      </c>
      <c r="R495" s="99">
        <f>RES_hhdet_in_tess!R8</f>
        <v>0</v>
      </c>
      <c r="S495" s="99">
        <f>RES_hhdet_in_tess!S8</f>
        <v>0</v>
      </c>
      <c r="T495" s="99">
        <f>RES_hhdet_in_tess!T8</f>
        <v>0</v>
      </c>
      <c r="U495" s="99">
        <f>RES_hhdet_in_tess!U8</f>
        <v>0</v>
      </c>
      <c r="V495" s="99">
        <f>RES_hhdet_in_tess!V8</f>
        <v>0</v>
      </c>
      <c r="W495" s="99">
        <f>RES_hhdet_in_tess!W8</f>
        <v>0</v>
      </c>
      <c r="DA495" s="63" t="s">
        <v>4599</v>
      </c>
    </row>
    <row r="496" spans="1:105" ht="12" customHeight="1" x14ac:dyDescent="0.25">
      <c r="A496" s="121" t="s">
        <v>55</v>
      </c>
      <c r="B496" s="123"/>
      <c r="C496" s="123">
        <v>0</v>
      </c>
      <c r="D496" s="123">
        <v>0</v>
      </c>
      <c r="E496" s="123">
        <v>0</v>
      </c>
      <c r="F496" s="123">
        <v>0</v>
      </c>
      <c r="G496" s="123">
        <v>0</v>
      </c>
      <c r="H496" s="123">
        <v>0</v>
      </c>
      <c r="I496" s="123">
        <v>0</v>
      </c>
      <c r="J496" s="123">
        <v>0</v>
      </c>
      <c r="K496" s="123">
        <v>0</v>
      </c>
      <c r="L496" s="123">
        <v>0</v>
      </c>
      <c r="M496" s="123">
        <v>0</v>
      </c>
      <c r="N496" s="123">
        <v>0</v>
      </c>
      <c r="O496" s="123">
        <v>0</v>
      </c>
      <c r="P496" s="123">
        <v>0</v>
      </c>
      <c r="Q496" s="123">
        <v>0</v>
      </c>
      <c r="R496" s="123">
        <v>0</v>
      </c>
      <c r="S496" s="123">
        <v>0</v>
      </c>
      <c r="T496" s="123">
        <v>0</v>
      </c>
      <c r="U496" s="123">
        <v>0</v>
      </c>
      <c r="V496" s="123">
        <v>0</v>
      </c>
      <c r="W496" s="123">
        <v>0</v>
      </c>
      <c r="DA496" s="130" t="s">
        <v>4600</v>
      </c>
    </row>
    <row r="497" spans="1:105" ht="12" customHeight="1" x14ac:dyDescent="0.25">
      <c r="A497" s="97" t="s">
        <v>143</v>
      </c>
      <c r="B497" s="99"/>
      <c r="C497" s="99">
        <v>0</v>
      </c>
      <c r="D497" s="99">
        <v>0</v>
      </c>
      <c r="E497" s="99">
        <v>0</v>
      </c>
      <c r="F497" s="99">
        <v>0</v>
      </c>
      <c r="G497" s="99">
        <v>0</v>
      </c>
      <c r="H497" s="99">
        <v>0</v>
      </c>
      <c r="I497" s="99">
        <v>0</v>
      </c>
      <c r="J497" s="99">
        <v>0</v>
      </c>
      <c r="K497" s="99">
        <v>0</v>
      </c>
      <c r="L497" s="99">
        <v>0</v>
      </c>
      <c r="M497" s="99">
        <v>0</v>
      </c>
      <c r="N497" s="99">
        <v>0</v>
      </c>
      <c r="O497" s="99">
        <v>0</v>
      </c>
      <c r="P497" s="99">
        <v>0</v>
      </c>
      <c r="Q497" s="99">
        <v>0</v>
      </c>
      <c r="R497" s="99">
        <v>0</v>
      </c>
      <c r="S497" s="99">
        <v>0</v>
      </c>
      <c r="T497" s="99">
        <v>0</v>
      </c>
      <c r="U497" s="99">
        <v>0</v>
      </c>
      <c r="V497" s="99">
        <v>0</v>
      </c>
      <c r="W497" s="99">
        <v>0</v>
      </c>
      <c r="DA497" s="63" t="s">
        <v>4601</v>
      </c>
    </row>
    <row r="498" spans="1:105" ht="12" customHeight="1" x14ac:dyDescent="0.25">
      <c r="A498" s="97" t="s">
        <v>124</v>
      </c>
      <c r="B498" s="99"/>
      <c r="C498" s="99">
        <v>0</v>
      </c>
      <c r="D498" s="99">
        <v>0</v>
      </c>
      <c r="E498" s="99">
        <v>0</v>
      </c>
      <c r="F498" s="99">
        <v>0</v>
      </c>
      <c r="G498" s="99">
        <v>0</v>
      </c>
      <c r="H498" s="99">
        <v>0</v>
      </c>
      <c r="I498" s="99">
        <v>0</v>
      </c>
      <c r="J498" s="99">
        <v>0</v>
      </c>
      <c r="K498" s="99">
        <v>0</v>
      </c>
      <c r="L498" s="99">
        <v>0</v>
      </c>
      <c r="M498" s="99">
        <v>0</v>
      </c>
      <c r="N498" s="99">
        <v>0</v>
      </c>
      <c r="O498" s="99">
        <v>0</v>
      </c>
      <c r="P498" s="99">
        <v>0</v>
      </c>
      <c r="Q498" s="99">
        <v>0</v>
      </c>
      <c r="R498" s="99">
        <v>0</v>
      </c>
      <c r="S498" s="99">
        <v>0</v>
      </c>
      <c r="T498" s="99">
        <v>0</v>
      </c>
      <c r="U498" s="99">
        <v>0</v>
      </c>
      <c r="V498" s="99">
        <v>0</v>
      </c>
      <c r="W498" s="99">
        <v>0</v>
      </c>
      <c r="DA498" s="63" t="s">
        <v>4602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DA499" s="63" t="s">
        <v>4603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DA500" s="131" t="s">
        <v>4604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DA501" s="132" t="s">
        <v>4605</v>
      </c>
    </row>
    <row r="502" spans="1:105" ht="12" customHeight="1" x14ac:dyDescent="0.25">
      <c r="A502" s="106" t="s">
        <v>122</v>
      </c>
      <c r="B502" s="102"/>
      <c r="C502" s="102">
        <v>0</v>
      </c>
      <c r="D502" s="102">
        <v>0</v>
      </c>
      <c r="E502" s="102">
        <v>0</v>
      </c>
      <c r="F502" s="102">
        <v>0</v>
      </c>
      <c r="G502" s="102">
        <v>0</v>
      </c>
      <c r="H502" s="102">
        <v>0</v>
      </c>
      <c r="I502" s="102">
        <v>0</v>
      </c>
      <c r="J502" s="102">
        <v>0</v>
      </c>
      <c r="K502" s="102">
        <v>0</v>
      </c>
      <c r="L502" s="102">
        <v>0</v>
      </c>
      <c r="M502" s="102">
        <v>0</v>
      </c>
      <c r="N502" s="102">
        <v>0</v>
      </c>
      <c r="O502" s="102">
        <v>0</v>
      </c>
      <c r="P502" s="102">
        <v>0</v>
      </c>
      <c r="Q502" s="102">
        <v>0</v>
      </c>
      <c r="R502" s="102">
        <v>0</v>
      </c>
      <c r="S502" s="102">
        <v>0</v>
      </c>
      <c r="T502" s="102">
        <v>0</v>
      </c>
      <c r="U502" s="102">
        <v>0</v>
      </c>
      <c r="V502" s="102">
        <v>0</v>
      </c>
      <c r="W502" s="102">
        <v>0</v>
      </c>
      <c r="DA502" s="131" t="s">
        <v>4606</v>
      </c>
    </row>
    <row r="503" spans="1:105" ht="12" customHeight="1" x14ac:dyDescent="0.25">
      <c r="A503" s="107" t="s">
        <v>121</v>
      </c>
      <c r="B503" s="105"/>
      <c r="C503" s="105">
        <v>0</v>
      </c>
      <c r="D503" s="105">
        <v>0</v>
      </c>
      <c r="E503" s="105">
        <v>0</v>
      </c>
      <c r="F503" s="105">
        <v>0</v>
      </c>
      <c r="G503" s="105">
        <v>0</v>
      </c>
      <c r="H503" s="105">
        <v>0</v>
      </c>
      <c r="I503" s="105">
        <v>0</v>
      </c>
      <c r="J503" s="105">
        <v>0</v>
      </c>
      <c r="K503" s="105">
        <v>0</v>
      </c>
      <c r="L503" s="105">
        <v>0</v>
      </c>
      <c r="M503" s="105">
        <v>0</v>
      </c>
      <c r="N503" s="105">
        <v>0</v>
      </c>
      <c r="O503" s="105">
        <v>0</v>
      </c>
      <c r="P503" s="105">
        <v>0</v>
      </c>
      <c r="Q503" s="105">
        <v>0</v>
      </c>
      <c r="R503" s="105">
        <v>0</v>
      </c>
      <c r="S503" s="105">
        <v>0</v>
      </c>
      <c r="T503" s="105">
        <v>0</v>
      </c>
      <c r="U503" s="105">
        <v>0</v>
      </c>
      <c r="V503" s="105">
        <v>0</v>
      </c>
      <c r="W503" s="105">
        <v>0</v>
      </c>
      <c r="DA503" s="132" t="s">
        <v>4607</v>
      </c>
    </row>
    <row r="504" spans="1:105" ht="12" customHeight="1" x14ac:dyDescent="0.25">
      <c r="A504" s="108" t="s">
        <v>53</v>
      </c>
      <c r="B504" s="99"/>
      <c r="C504" s="99">
        <v>0</v>
      </c>
      <c r="D504" s="99">
        <v>0</v>
      </c>
      <c r="E504" s="99">
        <v>0</v>
      </c>
      <c r="F504" s="99">
        <v>0</v>
      </c>
      <c r="G504" s="99">
        <v>0</v>
      </c>
      <c r="H504" s="99">
        <v>0</v>
      </c>
      <c r="I504" s="99">
        <v>0</v>
      </c>
      <c r="J504" s="99">
        <v>0</v>
      </c>
      <c r="K504" s="99">
        <v>0</v>
      </c>
      <c r="L504" s="99">
        <v>0</v>
      </c>
      <c r="M504" s="99">
        <v>0</v>
      </c>
      <c r="N504" s="99">
        <v>0</v>
      </c>
      <c r="O504" s="99">
        <v>0</v>
      </c>
      <c r="P504" s="99">
        <v>0</v>
      </c>
      <c r="Q504" s="99">
        <v>0</v>
      </c>
      <c r="R504" s="99">
        <v>0</v>
      </c>
      <c r="S504" s="99">
        <v>0</v>
      </c>
      <c r="T504" s="99">
        <v>0</v>
      </c>
      <c r="U504" s="99">
        <v>0</v>
      </c>
      <c r="V504" s="99">
        <v>0</v>
      </c>
      <c r="W504" s="99">
        <v>0</v>
      </c>
      <c r="DA504" s="63" t="s">
        <v>4608</v>
      </c>
    </row>
    <row r="505" spans="1:105" ht="12" customHeight="1" x14ac:dyDescent="0.25">
      <c r="A505" s="108" t="s">
        <v>52</v>
      </c>
      <c r="B505" s="99"/>
      <c r="C505" s="99">
        <v>0</v>
      </c>
      <c r="D505" s="99">
        <v>0</v>
      </c>
      <c r="E505" s="99">
        <v>0</v>
      </c>
      <c r="F505" s="99">
        <v>0</v>
      </c>
      <c r="G505" s="99">
        <v>0</v>
      </c>
      <c r="H505" s="99">
        <v>0</v>
      </c>
      <c r="I505" s="99">
        <v>0</v>
      </c>
      <c r="J505" s="99">
        <v>0</v>
      </c>
      <c r="K505" s="99">
        <v>0</v>
      </c>
      <c r="L505" s="99">
        <v>0</v>
      </c>
      <c r="M505" s="99">
        <v>0</v>
      </c>
      <c r="N505" s="99">
        <v>0</v>
      </c>
      <c r="O505" s="99">
        <v>0</v>
      </c>
      <c r="P505" s="99">
        <v>0</v>
      </c>
      <c r="Q505" s="99">
        <v>0</v>
      </c>
      <c r="R505" s="99">
        <v>0</v>
      </c>
      <c r="S505" s="99">
        <v>0</v>
      </c>
      <c r="T505" s="99">
        <v>0</v>
      </c>
      <c r="U505" s="99">
        <v>0</v>
      </c>
      <c r="V505" s="99">
        <v>0</v>
      </c>
      <c r="W505" s="99">
        <v>0</v>
      </c>
      <c r="DA505" s="63" t="s">
        <v>4609</v>
      </c>
    </row>
    <row r="506" spans="1:105" ht="12" customHeight="1" x14ac:dyDescent="0.25">
      <c r="A506" s="121" t="s">
        <v>54</v>
      </c>
      <c r="B506" s="123"/>
      <c r="C506" s="123">
        <v>0</v>
      </c>
      <c r="D506" s="123">
        <v>0</v>
      </c>
      <c r="E506" s="123">
        <v>0</v>
      </c>
      <c r="F506" s="123">
        <v>0</v>
      </c>
      <c r="G506" s="123">
        <v>0</v>
      </c>
      <c r="H506" s="123">
        <v>0</v>
      </c>
      <c r="I506" s="123">
        <v>0</v>
      </c>
      <c r="J506" s="123">
        <v>0</v>
      </c>
      <c r="K506" s="123">
        <v>0</v>
      </c>
      <c r="L506" s="123">
        <v>0</v>
      </c>
      <c r="M506" s="123">
        <v>0</v>
      </c>
      <c r="N506" s="123">
        <v>0</v>
      </c>
      <c r="O506" s="123">
        <v>0</v>
      </c>
      <c r="P506" s="123">
        <v>0</v>
      </c>
      <c r="Q506" s="123">
        <v>0</v>
      </c>
      <c r="R506" s="123">
        <v>0</v>
      </c>
      <c r="S506" s="123">
        <v>0</v>
      </c>
      <c r="T506" s="123">
        <v>0</v>
      </c>
      <c r="U506" s="123">
        <v>0</v>
      </c>
      <c r="V506" s="123">
        <v>0</v>
      </c>
      <c r="W506" s="123">
        <v>0</v>
      </c>
      <c r="DA506" s="130" t="s">
        <v>4610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0</v>
      </c>
      <c r="E507" s="99">
        <v>0</v>
      </c>
      <c r="F507" s="99">
        <v>0</v>
      </c>
      <c r="G507" s="99">
        <v>0</v>
      </c>
      <c r="H507" s="99">
        <v>0</v>
      </c>
      <c r="I507" s="99">
        <v>0</v>
      </c>
      <c r="J507" s="99">
        <v>0</v>
      </c>
      <c r="K507" s="99">
        <v>0</v>
      </c>
      <c r="L507" s="99">
        <v>0</v>
      </c>
      <c r="M507" s="99">
        <v>0</v>
      </c>
      <c r="N507" s="99">
        <v>0</v>
      </c>
      <c r="O507" s="99">
        <v>0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DA507" s="63" t="s">
        <v>4611</v>
      </c>
    </row>
    <row r="508" spans="1:105" ht="12" customHeight="1" x14ac:dyDescent="0.25">
      <c r="A508" s="97" t="s">
        <v>50</v>
      </c>
      <c r="B508" s="99"/>
      <c r="C508" s="99">
        <v>0</v>
      </c>
      <c r="D508" s="99">
        <v>0</v>
      </c>
      <c r="E508" s="99">
        <v>0</v>
      </c>
      <c r="F508" s="99">
        <v>0</v>
      </c>
      <c r="G508" s="99">
        <v>0</v>
      </c>
      <c r="H508" s="99">
        <v>0</v>
      </c>
      <c r="I508" s="99">
        <v>0</v>
      </c>
      <c r="J508" s="99">
        <v>0</v>
      </c>
      <c r="K508" s="99">
        <v>0</v>
      </c>
      <c r="L508" s="99">
        <v>0</v>
      </c>
      <c r="M508" s="99">
        <v>0</v>
      </c>
      <c r="N508" s="99">
        <v>0</v>
      </c>
      <c r="O508" s="99">
        <v>0</v>
      </c>
      <c r="P508" s="99">
        <v>0</v>
      </c>
      <c r="Q508" s="99">
        <v>0</v>
      </c>
      <c r="R508" s="99">
        <v>0</v>
      </c>
      <c r="S508" s="99">
        <v>0</v>
      </c>
      <c r="T508" s="99">
        <v>0</v>
      </c>
      <c r="U508" s="99">
        <v>0</v>
      </c>
      <c r="V508" s="99">
        <v>0</v>
      </c>
      <c r="W508" s="99">
        <v>0</v>
      </c>
      <c r="DA508" s="63" t="s">
        <v>4612</v>
      </c>
    </row>
    <row r="509" spans="1:105" ht="12" customHeight="1" x14ac:dyDescent="0.25">
      <c r="A509" s="109" t="s">
        <v>120</v>
      </c>
      <c r="B509" s="110"/>
      <c r="C509" s="110">
        <v>0</v>
      </c>
      <c r="D509" s="110">
        <v>0</v>
      </c>
      <c r="E509" s="110">
        <v>0</v>
      </c>
      <c r="F509" s="110">
        <v>0</v>
      </c>
      <c r="G509" s="110">
        <v>0</v>
      </c>
      <c r="H509" s="110">
        <v>0</v>
      </c>
      <c r="I509" s="110">
        <v>0</v>
      </c>
      <c r="J509" s="110">
        <v>0</v>
      </c>
      <c r="K509" s="110">
        <v>0</v>
      </c>
      <c r="L509" s="110">
        <v>0</v>
      </c>
      <c r="M509" s="110">
        <v>0</v>
      </c>
      <c r="N509" s="110">
        <v>0</v>
      </c>
      <c r="O509" s="110">
        <v>0</v>
      </c>
      <c r="P509" s="110">
        <v>0</v>
      </c>
      <c r="Q509" s="110">
        <v>0</v>
      </c>
      <c r="R509" s="110">
        <v>0</v>
      </c>
      <c r="S509" s="110">
        <v>0</v>
      </c>
      <c r="T509" s="110">
        <v>0</v>
      </c>
      <c r="U509" s="110">
        <v>0</v>
      </c>
      <c r="V509" s="110">
        <v>0</v>
      </c>
      <c r="W509" s="110">
        <v>0</v>
      </c>
      <c r="DA509" s="60" t="s">
        <v>4613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0</v>
      </c>
      <c r="D511" s="118">
        <f t="shared" si="254"/>
        <v>0</v>
      </c>
      <c r="E511" s="118">
        <f t="shared" si="254"/>
        <v>0</v>
      </c>
      <c r="F511" s="118">
        <f t="shared" si="254"/>
        <v>0</v>
      </c>
      <c r="G511" s="118">
        <f t="shared" si="254"/>
        <v>0</v>
      </c>
      <c r="H511" s="118">
        <f t="shared" si="254"/>
        <v>0</v>
      </c>
      <c r="I511" s="118">
        <f t="shared" si="254"/>
        <v>0</v>
      </c>
      <c r="J511" s="118">
        <f t="shared" si="254"/>
        <v>0</v>
      </c>
      <c r="K511" s="118">
        <f t="shared" si="254"/>
        <v>0</v>
      </c>
      <c r="L511" s="118">
        <f t="shared" si="254"/>
        <v>0</v>
      </c>
      <c r="M511" s="118">
        <f t="shared" si="254"/>
        <v>0</v>
      </c>
      <c r="N511" s="118">
        <f t="shared" si="254"/>
        <v>0</v>
      </c>
      <c r="O511" s="118">
        <f t="shared" si="254"/>
        <v>0</v>
      </c>
      <c r="P511" s="118">
        <f t="shared" si="254"/>
        <v>0</v>
      </c>
      <c r="Q511" s="118">
        <f t="shared" si="254"/>
        <v>0</v>
      </c>
      <c r="R511" s="118">
        <f t="shared" ref="R511:V511" si="255">R512+R515+R517+R527</f>
        <v>0</v>
      </c>
      <c r="S511" s="118">
        <f t="shared" si="255"/>
        <v>0</v>
      </c>
      <c r="T511" s="118">
        <f t="shared" si="255"/>
        <v>0</v>
      </c>
      <c r="U511" s="118">
        <f t="shared" si="255"/>
        <v>0</v>
      </c>
      <c r="V511" s="118">
        <f t="shared" si="255"/>
        <v>0</v>
      </c>
      <c r="W511" s="118">
        <f t="shared" ref="W511" si="256">W512+W515+W517+W527</f>
        <v>0</v>
      </c>
      <c r="DA511" s="129" t="s">
        <v>4762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0</v>
      </c>
      <c r="D512" s="123">
        <f t="shared" si="257"/>
        <v>0</v>
      </c>
      <c r="E512" s="123">
        <f t="shared" si="257"/>
        <v>0</v>
      </c>
      <c r="F512" s="123">
        <f t="shared" si="257"/>
        <v>0</v>
      </c>
      <c r="G512" s="123">
        <f t="shared" si="257"/>
        <v>0</v>
      </c>
      <c r="H512" s="123">
        <f t="shared" si="257"/>
        <v>0</v>
      </c>
      <c r="I512" s="123">
        <f t="shared" si="257"/>
        <v>0</v>
      </c>
      <c r="J512" s="123">
        <f t="shared" si="257"/>
        <v>0</v>
      </c>
      <c r="K512" s="123">
        <f t="shared" si="257"/>
        <v>0</v>
      </c>
      <c r="L512" s="123">
        <f t="shared" si="257"/>
        <v>0</v>
      </c>
      <c r="M512" s="123">
        <f t="shared" si="257"/>
        <v>0</v>
      </c>
      <c r="N512" s="123">
        <f t="shared" si="257"/>
        <v>0</v>
      </c>
      <c r="O512" s="123">
        <f t="shared" si="257"/>
        <v>0</v>
      </c>
      <c r="P512" s="123">
        <f t="shared" si="257"/>
        <v>0</v>
      </c>
      <c r="Q512" s="123">
        <f t="shared" si="257"/>
        <v>0</v>
      </c>
      <c r="R512" s="123">
        <f t="shared" ref="R512:V512" si="258">SUM(R513:R514)</f>
        <v>0</v>
      </c>
      <c r="S512" s="123">
        <f t="shared" si="258"/>
        <v>0</v>
      </c>
      <c r="T512" s="123">
        <f t="shared" si="258"/>
        <v>0</v>
      </c>
      <c r="U512" s="123">
        <f t="shared" si="258"/>
        <v>0</v>
      </c>
      <c r="V512" s="123">
        <f t="shared" si="258"/>
        <v>0</v>
      </c>
      <c r="W512" s="123">
        <f t="shared" ref="W512" si="259">SUM(W513:W514)</f>
        <v>0</v>
      </c>
      <c r="DA512" s="130" t="s">
        <v>4763</v>
      </c>
    </row>
    <row r="513" spans="1:105" ht="12" customHeight="1" x14ac:dyDescent="0.25">
      <c r="A513" s="97" t="s">
        <v>51</v>
      </c>
      <c r="B513" s="99"/>
      <c r="C513" s="99">
        <v>0</v>
      </c>
      <c r="D513" s="99">
        <v>0</v>
      </c>
      <c r="E513" s="99">
        <v>0</v>
      </c>
      <c r="F513" s="99">
        <v>0</v>
      </c>
      <c r="G513" s="99">
        <v>0</v>
      </c>
      <c r="H513" s="99">
        <v>0</v>
      </c>
      <c r="I513" s="99">
        <v>0</v>
      </c>
      <c r="J513" s="99">
        <v>0</v>
      </c>
      <c r="K513" s="99">
        <v>0</v>
      </c>
      <c r="L513" s="99">
        <v>0</v>
      </c>
      <c r="M513" s="99">
        <v>0</v>
      </c>
      <c r="N513" s="99">
        <v>0</v>
      </c>
      <c r="O513" s="99">
        <v>0</v>
      </c>
      <c r="P513" s="99">
        <v>0</v>
      </c>
      <c r="Q513" s="99">
        <v>0</v>
      </c>
      <c r="R513" s="99">
        <v>0</v>
      </c>
      <c r="S513" s="99">
        <v>0</v>
      </c>
      <c r="T513" s="99">
        <v>0</v>
      </c>
      <c r="U513" s="99">
        <v>0</v>
      </c>
      <c r="V513" s="99">
        <v>0</v>
      </c>
      <c r="W513" s="99">
        <v>0</v>
      </c>
      <c r="DA513" s="63" t="s">
        <v>4764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DA514" s="63" t="s">
        <v>4765</v>
      </c>
    </row>
    <row r="515" spans="1:105" ht="12" customHeight="1" x14ac:dyDescent="0.25">
      <c r="A515" s="121" t="s">
        <v>92</v>
      </c>
      <c r="B515" s="123"/>
      <c r="C515" s="123">
        <f t="shared" ref="C515:W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DA515" s="130" t="s">
        <v>4766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DA516" s="63" t="s">
        <v>4767</v>
      </c>
    </row>
    <row r="517" spans="1:105" ht="12" customHeight="1" x14ac:dyDescent="0.25">
      <c r="A517" s="121" t="s">
        <v>55</v>
      </c>
      <c r="B517" s="123"/>
      <c r="C517" s="123">
        <v>0</v>
      </c>
      <c r="D517" s="123">
        <v>0</v>
      </c>
      <c r="E517" s="123">
        <v>0</v>
      </c>
      <c r="F517" s="123">
        <v>0</v>
      </c>
      <c r="G517" s="123">
        <v>0</v>
      </c>
      <c r="H517" s="123">
        <v>0</v>
      </c>
      <c r="I517" s="123">
        <v>0</v>
      </c>
      <c r="J517" s="123">
        <v>0</v>
      </c>
      <c r="K517" s="123">
        <v>0</v>
      </c>
      <c r="L517" s="123">
        <v>0</v>
      </c>
      <c r="M517" s="123">
        <v>0</v>
      </c>
      <c r="N517" s="123">
        <v>0</v>
      </c>
      <c r="O517" s="123">
        <v>0</v>
      </c>
      <c r="P517" s="123">
        <v>0</v>
      </c>
      <c r="Q517" s="123">
        <v>0</v>
      </c>
      <c r="R517" s="123">
        <v>0</v>
      </c>
      <c r="S517" s="123">
        <v>0</v>
      </c>
      <c r="T517" s="123">
        <v>0</v>
      </c>
      <c r="U517" s="123">
        <v>0</v>
      </c>
      <c r="V517" s="123">
        <v>0</v>
      </c>
      <c r="W517" s="123">
        <v>0</v>
      </c>
      <c r="DA517" s="130" t="s">
        <v>4768</v>
      </c>
    </row>
    <row r="518" spans="1:105" ht="12" customHeight="1" x14ac:dyDescent="0.25">
      <c r="A518" s="97" t="s">
        <v>143</v>
      </c>
      <c r="B518" s="99"/>
      <c r="C518" s="99">
        <v>0</v>
      </c>
      <c r="D518" s="99">
        <v>0</v>
      </c>
      <c r="E518" s="99">
        <v>0</v>
      </c>
      <c r="F518" s="99">
        <v>0</v>
      </c>
      <c r="G518" s="99">
        <v>0</v>
      </c>
      <c r="H518" s="99">
        <v>0</v>
      </c>
      <c r="I518" s="99">
        <v>0</v>
      </c>
      <c r="J518" s="99">
        <v>0</v>
      </c>
      <c r="K518" s="99">
        <v>0</v>
      </c>
      <c r="L518" s="99">
        <v>0</v>
      </c>
      <c r="M518" s="99">
        <v>0</v>
      </c>
      <c r="N518" s="99">
        <v>0</v>
      </c>
      <c r="O518" s="99">
        <v>0</v>
      </c>
      <c r="P518" s="99">
        <v>0</v>
      </c>
      <c r="Q518" s="99">
        <v>0</v>
      </c>
      <c r="R518" s="99">
        <v>0</v>
      </c>
      <c r="S518" s="99">
        <v>0</v>
      </c>
      <c r="T518" s="99">
        <v>0</v>
      </c>
      <c r="U518" s="99">
        <v>0</v>
      </c>
      <c r="V518" s="99">
        <v>0</v>
      </c>
      <c r="W518" s="99">
        <v>0</v>
      </c>
      <c r="DA518" s="63" t="s">
        <v>4769</v>
      </c>
    </row>
    <row r="519" spans="1:105" ht="12" customHeight="1" x14ac:dyDescent="0.25">
      <c r="A519" s="97" t="s">
        <v>124</v>
      </c>
      <c r="B519" s="99"/>
      <c r="C519" s="99">
        <v>0</v>
      </c>
      <c r="D519" s="99">
        <v>0</v>
      </c>
      <c r="E519" s="99">
        <v>0</v>
      </c>
      <c r="F519" s="99">
        <v>0</v>
      </c>
      <c r="G519" s="99">
        <v>0</v>
      </c>
      <c r="H519" s="99">
        <v>0</v>
      </c>
      <c r="I519" s="99">
        <v>0</v>
      </c>
      <c r="J519" s="99">
        <v>0</v>
      </c>
      <c r="K519" s="99">
        <v>0</v>
      </c>
      <c r="L519" s="99">
        <v>0</v>
      </c>
      <c r="M519" s="99">
        <v>0</v>
      </c>
      <c r="N519" s="99">
        <v>0</v>
      </c>
      <c r="O519" s="99">
        <v>0</v>
      </c>
      <c r="P519" s="99">
        <v>0</v>
      </c>
      <c r="Q519" s="99">
        <v>0</v>
      </c>
      <c r="R519" s="99">
        <v>0</v>
      </c>
      <c r="S519" s="99">
        <v>0</v>
      </c>
      <c r="T519" s="99">
        <v>0</v>
      </c>
      <c r="U519" s="99">
        <v>0</v>
      </c>
      <c r="V519" s="99">
        <v>0</v>
      </c>
      <c r="W519" s="99">
        <v>0</v>
      </c>
      <c r="DA519" s="63" t="s">
        <v>4770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DA520" s="63" t="s">
        <v>4771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DA521" s="131" t="s">
        <v>4772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DA522" s="132" t="s">
        <v>4773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DA523" s="131" t="s">
        <v>4774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DA524" s="132" t="s">
        <v>4775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DA525" s="63" t="s">
        <v>4776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DA526" s="63" t="s">
        <v>4777</v>
      </c>
    </row>
    <row r="527" spans="1:105" ht="12" customHeight="1" x14ac:dyDescent="0.25">
      <c r="A527" s="121" t="s">
        <v>54</v>
      </c>
      <c r="B527" s="123"/>
      <c r="C527" s="123">
        <v>0</v>
      </c>
      <c r="D527" s="123">
        <v>0</v>
      </c>
      <c r="E527" s="123">
        <v>0</v>
      </c>
      <c r="F527" s="123">
        <v>0</v>
      </c>
      <c r="G527" s="123">
        <v>0</v>
      </c>
      <c r="H527" s="123">
        <v>0</v>
      </c>
      <c r="I527" s="123">
        <v>0</v>
      </c>
      <c r="J527" s="123">
        <v>0</v>
      </c>
      <c r="K527" s="123">
        <v>0</v>
      </c>
      <c r="L527" s="123">
        <v>0</v>
      </c>
      <c r="M527" s="123">
        <v>0</v>
      </c>
      <c r="N527" s="123">
        <v>0</v>
      </c>
      <c r="O527" s="123">
        <v>0</v>
      </c>
      <c r="P527" s="123">
        <v>0</v>
      </c>
      <c r="Q527" s="123">
        <v>0</v>
      </c>
      <c r="R527" s="123">
        <v>0</v>
      </c>
      <c r="S527" s="123">
        <v>0</v>
      </c>
      <c r="T527" s="123">
        <v>0</v>
      </c>
      <c r="U527" s="123">
        <v>0</v>
      </c>
      <c r="V527" s="123">
        <v>0</v>
      </c>
      <c r="W527" s="123">
        <v>0</v>
      </c>
      <c r="DA527" s="130" t="s">
        <v>4778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0</v>
      </c>
      <c r="E528" s="99">
        <v>0</v>
      </c>
      <c r="F528" s="99">
        <v>0</v>
      </c>
      <c r="G528" s="99">
        <v>0</v>
      </c>
      <c r="H528" s="99">
        <v>0</v>
      </c>
      <c r="I528" s="99">
        <v>0</v>
      </c>
      <c r="J528" s="99">
        <v>0</v>
      </c>
      <c r="K528" s="99">
        <v>0</v>
      </c>
      <c r="L528" s="99">
        <v>0</v>
      </c>
      <c r="M528" s="99">
        <v>0</v>
      </c>
      <c r="N528" s="99">
        <v>0</v>
      </c>
      <c r="O528" s="99">
        <v>0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DA528" s="63" t="s">
        <v>4779</v>
      </c>
    </row>
    <row r="529" spans="1:105" ht="12" customHeight="1" x14ac:dyDescent="0.25">
      <c r="A529" s="97" t="s">
        <v>50</v>
      </c>
      <c r="B529" s="99"/>
      <c r="C529" s="99">
        <v>0</v>
      </c>
      <c r="D529" s="99">
        <v>0</v>
      </c>
      <c r="E529" s="99">
        <v>0</v>
      </c>
      <c r="F529" s="99">
        <v>0</v>
      </c>
      <c r="G529" s="99">
        <v>0</v>
      </c>
      <c r="H529" s="99">
        <v>0</v>
      </c>
      <c r="I529" s="99">
        <v>0</v>
      </c>
      <c r="J529" s="99">
        <v>0</v>
      </c>
      <c r="K529" s="99">
        <v>0</v>
      </c>
      <c r="L529" s="99">
        <v>0</v>
      </c>
      <c r="M529" s="99">
        <v>0</v>
      </c>
      <c r="N529" s="99">
        <v>0</v>
      </c>
      <c r="O529" s="99">
        <v>0</v>
      </c>
      <c r="P529" s="99">
        <v>0</v>
      </c>
      <c r="Q529" s="99">
        <v>0</v>
      </c>
      <c r="R529" s="99">
        <v>0</v>
      </c>
      <c r="S529" s="99">
        <v>0</v>
      </c>
      <c r="T529" s="99">
        <v>0</v>
      </c>
      <c r="U529" s="99">
        <v>0</v>
      </c>
      <c r="V529" s="99">
        <v>0</v>
      </c>
      <c r="W529" s="99">
        <v>0</v>
      </c>
      <c r="DA529" s="63" t="s">
        <v>4780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DA530" s="60" t="s">
        <v>4781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521</v>
      </c>
      <c r="E5" s="120">
        <v>879</v>
      </c>
      <c r="F5" s="120">
        <v>1141</v>
      </c>
      <c r="G5" s="120">
        <v>1439</v>
      </c>
      <c r="H5" s="120">
        <v>1620</v>
      </c>
      <c r="I5" s="120">
        <v>1798</v>
      </c>
      <c r="J5" s="120">
        <v>1833</v>
      </c>
      <c r="K5" s="120">
        <v>1806</v>
      </c>
      <c r="L5" s="120">
        <v>1733</v>
      </c>
      <c r="M5" s="120">
        <v>1690</v>
      </c>
      <c r="N5" s="120">
        <v>1760</v>
      </c>
      <c r="O5" s="120">
        <v>1863</v>
      </c>
      <c r="P5" s="120">
        <v>2054</v>
      </c>
      <c r="Q5" s="120">
        <v>1851</v>
      </c>
      <c r="R5" s="120">
        <v>1769</v>
      </c>
      <c r="S5" s="120">
        <v>1698</v>
      </c>
      <c r="T5" s="120">
        <v>1760</v>
      </c>
      <c r="U5" s="120">
        <v>1818</v>
      </c>
      <c r="V5" s="120">
        <v>1870</v>
      </c>
      <c r="W5" s="120">
        <v>1799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74</v>
      </c>
      <c r="B7" s="52">
        <v>0</v>
      </c>
      <c r="C7" s="52">
        <v>0</v>
      </c>
      <c r="D7" s="52">
        <v>521</v>
      </c>
      <c r="E7" s="52">
        <v>879</v>
      </c>
      <c r="F7" s="52">
        <v>1141</v>
      </c>
      <c r="G7" s="52">
        <v>1439</v>
      </c>
      <c r="H7" s="52">
        <v>1620</v>
      </c>
      <c r="I7" s="52">
        <v>1798</v>
      </c>
      <c r="J7" s="52">
        <v>1833</v>
      </c>
      <c r="K7" s="52">
        <v>1806</v>
      </c>
      <c r="L7" s="52">
        <v>1733</v>
      </c>
      <c r="M7" s="52">
        <v>1690</v>
      </c>
      <c r="N7" s="52">
        <v>1760</v>
      </c>
      <c r="O7" s="52">
        <v>1863</v>
      </c>
      <c r="P7" s="52">
        <v>2054</v>
      </c>
      <c r="Q7" s="52">
        <v>1851</v>
      </c>
      <c r="R7" s="52">
        <v>1769</v>
      </c>
      <c r="S7" s="52">
        <v>1698</v>
      </c>
      <c r="T7" s="52">
        <v>1760</v>
      </c>
      <c r="U7" s="52">
        <v>1818</v>
      </c>
      <c r="V7" s="52">
        <v>1870</v>
      </c>
      <c r="W7" s="52">
        <v>1799</v>
      </c>
      <c r="DA7" s="63" t="s">
        <v>1068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1</v>
      </c>
      <c r="F9" s="52">
        <v>3</v>
      </c>
      <c r="G9" s="52">
        <v>6</v>
      </c>
      <c r="H9" s="52">
        <v>9</v>
      </c>
      <c r="I9" s="52">
        <v>10</v>
      </c>
      <c r="J9" s="52">
        <v>10</v>
      </c>
      <c r="K9" s="52">
        <v>10</v>
      </c>
      <c r="L9" s="52">
        <v>9</v>
      </c>
      <c r="M9" s="52">
        <v>7</v>
      </c>
      <c r="N9" s="52">
        <v>5</v>
      </c>
      <c r="O9" s="52">
        <v>4</v>
      </c>
      <c r="P9" s="52">
        <v>8</v>
      </c>
      <c r="Q9" s="52">
        <v>11</v>
      </c>
      <c r="R9" s="52">
        <v>13</v>
      </c>
      <c r="S9" s="52">
        <v>14</v>
      </c>
      <c r="T9" s="52">
        <v>17</v>
      </c>
      <c r="U9" s="52">
        <v>19</v>
      </c>
      <c r="V9" s="52">
        <v>23</v>
      </c>
      <c r="W9" s="52">
        <v>22</v>
      </c>
      <c r="DA9" s="63" t="s">
        <v>1069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141</v>
      </c>
      <c r="B11" s="52">
        <v>0</v>
      </c>
      <c r="C11" s="52">
        <v>0</v>
      </c>
      <c r="D11" s="52">
        <v>3</v>
      </c>
      <c r="E11" s="52">
        <v>5</v>
      </c>
      <c r="F11" s="52">
        <v>6</v>
      </c>
      <c r="G11" s="52">
        <v>7</v>
      </c>
      <c r="H11" s="52">
        <v>7</v>
      </c>
      <c r="I11" s="52">
        <v>8</v>
      </c>
      <c r="J11" s="52">
        <v>7</v>
      </c>
      <c r="K11" s="52">
        <v>6</v>
      </c>
      <c r="L11" s="52">
        <v>3</v>
      </c>
      <c r="M11" s="52">
        <v>2</v>
      </c>
      <c r="N11" s="52">
        <v>2</v>
      </c>
      <c r="O11" s="52">
        <v>3</v>
      </c>
      <c r="P11" s="52">
        <v>3</v>
      </c>
      <c r="Q11" s="52">
        <v>3</v>
      </c>
      <c r="R11" s="52">
        <v>3</v>
      </c>
      <c r="S11" s="52">
        <v>3</v>
      </c>
      <c r="T11" s="52">
        <v>3</v>
      </c>
      <c r="U11" s="52">
        <v>2</v>
      </c>
      <c r="V11" s="52">
        <v>1</v>
      </c>
      <c r="W11" s="52">
        <v>0</v>
      </c>
      <c r="DA11" s="63" t="s">
        <v>1070</v>
      </c>
    </row>
    <row r="12" spans="1:105" ht="12" customHeight="1" x14ac:dyDescent="0.25">
      <c r="A12" s="97" t="s">
        <v>140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1071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455</v>
      </c>
      <c r="E13" s="52">
        <v>780</v>
      </c>
      <c r="F13" s="52">
        <v>1021</v>
      </c>
      <c r="G13" s="52">
        <v>1286</v>
      </c>
      <c r="H13" s="52">
        <v>1450</v>
      </c>
      <c r="I13" s="52">
        <v>1519</v>
      </c>
      <c r="J13" s="52">
        <v>1533</v>
      </c>
      <c r="K13" s="52">
        <v>1516</v>
      </c>
      <c r="L13" s="52">
        <v>1448</v>
      </c>
      <c r="M13" s="52">
        <v>1408</v>
      </c>
      <c r="N13" s="52">
        <v>1477</v>
      </c>
      <c r="O13" s="52">
        <v>1570</v>
      </c>
      <c r="P13" s="52">
        <v>1739</v>
      </c>
      <c r="Q13" s="52">
        <v>1584</v>
      </c>
      <c r="R13" s="52">
        <v>1524</v>
      </c>
      <c r="S13" s="52">
        <v>1464</v>
      </c>
      <c r="T13" s="52">
        <v>1529</v>
      </c>
      <c r="U13" s="52">
        <v>1592</v>
      </c>
      <c r="V13" s="52">
        <v>1647</v>
      </c>
      <c r="W13" s="52">
        <v>1595</v>
      </c>
      <c r="DA13" s="63" t="s">
        <v>1072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63</v>
      </c>
      <c r="E14" s="52">
        <v>94</v>
      </c>
      <c r="F14" s="52">
        <v>114</v>
      </c>
      <c r="G14" s="52">
        <v>146</v>
      </c>
      <c r="H14" s="52">
        <v>163</v>
      </c>
      <c r="I14" s="52">
        <v>271</v>
      </c>
      <c r="J14" s="52">
        <v>293</v>
      </c>
      <c r="K14" s="52">
        <v>284</v>
      </c>
      <c r="L14" s="52">
        <v>282</v>
      </c>
      <c r="M14" s="52">
        <v>280</v>
      </c>
      <c r="N14" s="52">
        <v>281</v>
      </c>
      <c r="O14" s="52">
        <v>290</v>
      </c>
      <c r="P14" s="52">
        <v>312</v>
      </c>
      <c r="Q14" s="52">
        <v>264</v>
      </c>
      <c r="R14" s="52">
        <v>242</v>
      </c>
      <c r="S14" s="52">
        <v>231</v>
      </c>
      <c r="T14" s="52">
        <v>228</v>
      </c>
      <c r="U14" s="52">
        <v>224</v>
      </c>
      <c r="V14" s="52">
        <v>222</v>
      </c>
      <c r="W14" s="52">
        <v>204</v>
      </c>
      <c r="DA14" s="63" t="s">
        <v>1073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1074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521</v>
      </c>
      <c r="E17" s="36">
        <v>879</v>
      </c>
      <c r="F17" s="36">
        <v>1141</v>
      </c>
      <c r="G17" s="36">
        <v>1439</v>
      </c>
      <c r="H17" s="36">
        <v>1620</v>
      </c>
      <c r="I17" s="36">
        <v>1798</v>
      </c>
      <c r="J17" s="36">
        <v>1833</v>
      </c>
      <c r="K17" s="36">
        <v>1806</v>
      </c>
      <c r="L17" s="36">
        <v>1733</v>
      </c>
      <c r="M17" s="36">
        <v>1690</v>
      </c>
      <c r="N17" s="36">
        <v>1760</v>
      </c>
      <c r="O17" s="36">
        <v>1863</v>
      </c>
      <c r="P17" s="36">
        <v>2054</v>
      </c>
      <c r="Q17" s="36">
        <v>1851</v>
      </c>
      <c r="R17" s="36">
        <v>1769</v>
      </c>
      <c r="S17" s="36">
        <v>1698</v>
      </c>
      <c r="T17" s="36">
        <v>1760</v>
      </c>
      <c r="U17" s="36">
        <v>1818</v>
      </c>
      <c r="V17" s="36">
        <v>1870</v>
      </c>
      <c r="W17" s="36">
        <v>1799</v>
      </c>
      <c r="DA17" s="60" t="s">
        <v>1075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1147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74</v>
      </c>
      <c r="B21" s="52"/>
      <c r="C21" s="52">
        <v>0</v>
      </c>
      <c r="D21" s="52">
        <v>0</v>
      </c>
      <c r="E21" s="52">
        <v>0</v>
      </c>
      <c r="F21" s="52">
        <v>1</v>
      </c>
      <c r="G21" s="52">
        <v>2</v>
      </c>
      <c r="H21" s="52">
        <v>8</v>
      </c>
      <c r="I21" s="52">
        <v>13</v>
      </c>
      <c r="J21" s="52">
        <v>20</v>
      </c>
      <c r="K21" s="52">
        <v>31</v>
      </c>
      <c r="L21" s="52">
        <v>73</v>
      </c>
      <c r="M21" s="52">
        <v>43</v>
      </c>
      <c r="N21" s="52">
        <v>74</v>
      </c>
      <c r="O21" s="52">
        <v>103</v>
      </c>
      <c r="P21" s="52">
        <v>128</v>
      </c>
      <c r="Q21" s="52">
        <v>203</v>
      </c>
      <c r="R21" s="52">
        <v>152</v>
      </c>
      <c r="S21" s="52">
        <v>216</v>
      </c>
      <c r="T21" s="52">
        <v>260</v>
      </c>
      <c r="U21" s="52">
        <v>202</v>
      </c>
      <c r="V21" s="52">
        <v>166</v>
      </c>
      <c r="W21" s="52">
        <v>142</v>
      </c>
      <c r="DA21" s="63" t="s">
        <v>1148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1</v>
      </c>
      <c r="M23" s="52">
        <v>2</v>
      </c>
      <c r="N23" s="52">
        <v>3</v>
      </c>
      <c r="O23" s="52">
        <v>3</v>
      </c>
      <c r="P23" s="52">
        <v>1</v>
      </c>
      <c r="Q23" s="52">
        <v>0</v>
      </c>
      <c r="R23" s="52">
        <v>0</v>
      </c>
      <c r="S23" s="52">
        <v>0</v>
      </c>
      <c r="T23" s="52">
        <v>0</v>
      </c>
      <c r="U23" s="52">
        <v>2</v>
      </c>
      <c r="V23" s="52">
        <v>2</v>
      </c>
      <c r="W23" s="52">
        <v>4</v>
      </c>
      <c r="DA23" s="63" t="s">
        <v>1149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141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1</v>
      </c>
      <c r="K25" s="52">
        <v>1</v>
      </c>
      <c r="L25" s="52">
        <v>3</v>
      </c>
      <c r="M25" s="52">
        <v>1</v>
      </c>
      <c r="N25" s="52">
        <v>1</v>
      </c>
      <c r="O25" s="52">
        <v>0</v>
      </c>
      <c r="P25" s="52">
        <v>1</v>
      </c>
      <c r="Q25" s="52">
        <v>0</v>
      </c>
      <c r="R25" s="52">
        <v>0</v>
      </c>
      <c r="S25" s="52">
        <v>0</v>
      </c>
      <c r="T25" s="52">
        <v>0</v>
      </c>
      <c r="U25" s="52">
        <v>1</v>
      </c>
      <c r="V25" s="52">
        <v>1</v>
      </c>
      <c r="W25" s="52">
        <v>1</v>
      </c>
      <c r="DA25" s="63" t="s">
        <v>1150</v>
      </c>
    </row>
    <row r="26" spans="1:105" ht="12" customHeight="1" x14ac:dyDescent="0.25">
      <c r="A26" s="97" t="s">
        <v>140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1151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1</v>
      </c>
      <c r="F27" s="52">
        <v>6</v>
      </c>
      <c r="G27" s="52">
        <v>22</v>
      </c>
      <c r="H27" s="52">
        <v>49</v>
      </c>
      <c r="I27" s="52">
        <v>91</v>
      </c>
      <c r="J27" s="52">
        <v>150</v>
      </c>
      <c r="K27" s="52">
        <v>226</v>
      </c>
      <c r="L27" s="52">
        <v>338</v>
      </c>
      <c r="M27" s="52">
        <v>269</v>
      </c>
      <c r="N27" s="52">
        <v>241</v>
      </c>
      <c r="O27" s="52">
        <v>225</v>
      </c>
      <c r="P27" s="52">
        <v>202</v>
      </c>
      <c r="Q27" s="52">
        <v>216</v>
      </c>
      <c r="R27" s="52">
        <v>196</v>
      </c>
      <c r="S27" s="52">
        <v>245</v>
      </c>
      <c r="T27" s="52">
        <v>303</v>
      </c>
      <c r="U27" s="52">
        <v>280</v>
      </c>
      <c r="V27" s="52">
        <v>286</v>
      </c>
      <c r="W27" s="52">
        <v>268</v>
      </c>
      <c r="DA27" s="63" t="s">
        <v>1152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1</v>
      </c>
      <c r="G28" s="52">
        <v>2</v>
      </c>
      <c r="H28" s="52">
        <v>6</v>
      </c>
      <c r="I28" s="52">
        <v>12</v>
      </c>
      <c r="J28" s="52">
        <v>18</v>
      </c>
      <c r="K28" s="52">
        <v>27</v>
      </c>
      <c r="L28" s="52">
        <v>42</v>
      </c>
      <c r="M28" s="52">
        <v>32</v>
      </c>
      <c r="N28" s="52">
        <v>43</v>
      </c>
      <c r="O28" s="52">
        <v>39</v>
      </c>
      <c r="P28" s="52">
        <v>55</v>
      </c>
      <c r="Q28" s="52">
        <v>61</v>
      </c>
      <c r="R28" s="52">
        <v>35</v>
      </c>
      <c r="S28" s="52">
        <v>33</v>
      </c>
      <c r="T28" s="52">
        <v>46</v>
      </c>
      <c r="U28" s="52">
        <v>44</v>
      </c>
      <c r="V28" s="52">
        <v>44</v>
      </c>
      <c r="W28" s="52">
        <v>45</v>
      </c>
      <c r="DA28" s="63" t="s">
        <v>1153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1154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1</v>
      </c>
      <c r="F31" s="36">
        <v>7</v>
      </c>
      <c r="G31" s="36">
        <v>25</v>
      </c>
      <c r="H31" s="36">
        <v>55</v>
      </c>
      <c r="I31" s="36">
        <v>101</v>
      </c>
      <c r="J31" s="36">
        <v>171</v>
      </c>
      <c r="K31" s="36">
        <v>262</v>
      </c>
      <c r="L31" s="36">
        <v>375</v>
      </c>
      <c r="M31" s="36">
        <v>311</v>
      </c>
      <c r="N31" s="36">
        <v>276</v>
      </c>
      <c r="O31" s="36">
        <v>273</v>
      </c>
      <c r="P31" s="36">
        <v>257</v>
      </c>
      <c r="Q31" s="36">
        <v>276</v>
      </c>
      <c r="R31" s="36">
        <v>227</v>
      </c>
      <c r="S31" s="36">
        <v>284</v>
      </c>
      <c r="T31" s="36">
        <v>351</v>
      </c>
      <c r="U31" s="36">
        <v>325</v>
      </c>
      <c r="V31" s="36">
        <v>334</v>
      </c>
      <c r="W31" s="36">
        <v>313</v>
      </c>
      <c r="DA31" s="60" t="s">
        <v>1155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1234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74</v>
      </c>
      <c r="B35" s="52"/>
      <c r="C35" s="52">
        <v>0</v>
      </c>
      <c r="D35" s="52">
        <v>521</v>
      </c>
      <c r="E35" s="52">
        <v>358</v>
      </c>
      <c r="F35" s="52">
        <v>263</v>
      </c>
      <c r="G35" s="52">
        <v>300</v>
      </c>
      <c r="H35" s="52">
        <v>189</v>
      </c>
      <c r="I35" s="52">
        <v>191</v>
      </c>
      <c r="J35" s="52">
        <v>55</v>
      </c>
      <c r="K35" s="52">
        <v>4</v>
      </c>
      <c r="L35" s="52">
        <v>0</v>
      </c>
      <c r="M35" s="52">
        <v>0</v>
      </c>
      <c r="N35" s="52">
        <v>144</v>
      </c>
      <c r="O35" s="52">
        <v>206</v>
      </c>
      <c r="P35" s="52">
        <v>319</v>
      </c>
      <c r="Q35" s="52">
        <v>0</v>
      </c>
      <c r="R35" s="52">
        <v>70</v>
      </c>
      <c r="S35" s="52">
        <v>145</v>
      </c>
      <c r="T35" s="52">
        <v>322</v>
      </c>
      <c r="U35" s="52">
        <v>260</v>
      </c>
      <c r="V35" s="52">
        <v>218</v>
      </c>
      <c r="W35" s="52">
        <v>71</v>
      </c>
      <c r="DA35" s="63" t="s">
        <v>1235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1</v>
      </c>
      <c r="F37" s="52">
        <v>2</v>
      </c>
      <c r="G37" s="52">
        <v>3</v>
      </c>
      <c r="H37" s="52">
        <v>3</v>
      </c>
      <c r="I37" s="52">
        <v>1</v>
      </c>
      <c r="J37" s="52">
        <v>0</v>
      </c>
      <c r="K37" s="52">
        <v>0</v>
      </c>
      <c r="L37" s="52">
        <v>0</v>
      </c>
      <c r="M37" s="52">
        <v>0</v>
      </c>
      <c r="N37" s="52">
        <v>1</v>
      </c>
      <c r="O37" s="52">
        <v>2</v>
      </c>
      <c r="P37" s="52">
        <v>5</v>
      </c>
      <c r="Q37" s="52">
        <v>3</v>
      </c>
      <c r="R37" s="52">
        <v>2</v>
      </c>
      <c r="S37" s="52">
        <v>1</v>
      </c>
      <c r="T37" s="52">
        <v>3</v>
      </c>
      <c r="U37" s="52">
        <v>4</v>
      </c>
      <c r="V37" s="52">
        <v>6</v>
      </c>
      <c r="W37" s="52">
        <v>3</v>
      </c>
      <c r="DA37" s="63" t="s">
        <v>1236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141</v>
      </c>
      <c r="B39" s="52"/>
      <c r="C39" s="52">
        <v>0</v>
      </c>
      <c r="D39" s="52">
        <v>3</v>
      </c>
      <c r="E39" s="52">
        <v>2</v>
      </c>
      <c r="F39" s="52">
        <v>1</v>
      </c>
      <c r="G39" s="52">
        <v>1</v>
      </c>
      <c r="H39" s="52">
        <v>0</v>
      </c>
      <c r="I39" s="52">
        <v>1</v>
      </c>
      <c r="J39" s="52">
        <v>0</v>
      </c>
      <c r="K39" s="52">
        <v>0</v>
      </c>
      <c r="L39" s="52">
        <v>0</v>
      </c>
      <c r="M39" s="52">
        <v>0</v>
      </c>
      <c r="N39" s="52">
        <v>1</v>
      </c>
      <c r="O39" s="52">
        <v>1</v>
      </c>
      <c r="P39" s="52">
        <v>1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1237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1238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455</v>
      </c>
      <c r="E41" s="52">
        <v>326</v>
      </c>
      <c r="F41" s="52">
        <v>247</v>
      </c>
      <c r="G41" s="52">
        <v>287</v>
      </c>
      <c r="H41" s="52">
        <v>213</v>
      </c>
      <c r="I41" s="52">
        <v>160</v>
      </c>
      <c r="J41" s="52">
        <v>164</v>
      </c>
      <c r="K41" s="52">
        <v>209</v>
      </c>
      <c r="L41" s="52">
        <v>270</v>
      </c>
      <c r="M41" s="52">
        <v>229</v>
      </c>
      <c r="N41" s="52">
        <v>310</v>
      </c>
      <c r="O41" s="52">
        <v>318</v>
      </c>
      <c r="P41" s="52">
        <v>371</v>
      </c>
      <c r="Q41" s="52">
        <v>61</v>
      </c>
      <c r="R41" s="52">
        <v>136</v>
      </c>
      <c r="S41" s="52">
        <v>185</v>
      </c>
      <c r="T41" s="52">
        <v>368</v>
      </c>
      <c r="U41" s="52">
        <v>343</v>
      </c>
      <c r="V41" s="52">
        <v>341</v>
      </c>
      <c r="W41" s="52">
        <v>216</v>
      </c>
      <c r="DA41" s="63" t="s">
        <v>1239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63</v>
      </c>
      <c r="E42" s="52">
        <v>31</v>
      </c>
      <c r="F42" s="52">
        <v>21</v>
      </c>
      <c r="G42" s="52">
        <v>34</v>
      </c>
      <c r="H42" s="52">
        <v>23</v>
      </c>
      <c r="I42" s="52">
        <v>120</v>
      </c>
      <c r="J42" s="52">
        <v>40</v>
      </c>
      <c r="K42" s="52">
        <v>18</v>
      </c>
      <c r="L42" s="52">
        <v>40</v>
      </c>
      <c r="M42" s="52">
        <v>30</v>
      </c>
      <c r="N42" s="52">
        <v>44</v>
      </c>
      <c r="O42" s="52">
        <v>48</v>
      </c>
      <c r="P42" s="52">
        <v>77</v>
      </c>
      <c r="Q42" s="52">
        <v>13</v>
      </c>
      <c r="R42" s="52">
        <v>13</v>
      </c>
      <c r="S42" s="52">
        <v>22</v>
      </c>
      <c r="T42" s="52">
        <v>43</v>
      </c>
      <c r="U42" s="52">
        <v>40</v>
      </c>
      <c r="V42" s="52">
        <v>42</v>
      </c>
      <c r="W42" s="52">
        <v>27</v>
      </c>
      <c r="DA42" s="63" t="s">
        <v>1240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1241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521</v>
      </c>
      <c r="E45" s="36">
        <v>359</v>
      </c>
      <c r="F45" s="36">
        <v>269</v>
      </c>
      <c r="G45" s="36">
        <v>323</v>
      </c>
      <c r="H45" s="36">
        <v>236</v>
      </c>
      <c r="I45" s="36">
        <v>279</v>
      </c>
      <c r="J45" s="36">
        <v>206</v>
      </c>
      <c r="K45" s="36">
        <v>235</v>
      </c>
      <c r="L45" s="36">
        <v>302</v>
      </c>
      <c r="M45" s="36">
        <v>268</v>
      </c>
      <c r="N45" s="36">
        <v>346</v>
      </c>
      <c r="O45" s="36">
        <v>376</v>
      </c>
      <c r="P45" s="36">
        <v>448</v>
      </c>
      <c r="Q45" s="36">
        <v>73</v>
      </c>
      <c r="R45" s="36">
        <v>145</v>
      </c>
      <c r="S45" s="36">
        <v>213</v>
      </c>
      <c r="T45" s="36">
        <v>413</v>
      </c>
      <c r="U45" s="36">
        <v>383</v>
      </c>
      <c r="V45" s="36">
        <v>386</v>
      </c>
      <c r="W45" s="36">
        <v>242</v>
      </c>
      <c r="DA45" s="60" t="s">
        <v>1242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1321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74</v>
      </c>
      <c r="B49" s="52"/>
      <c r="C49" s="52">
        <v>0</v>
      </c>
      <c r="D49" s="52">
        <v>158</v>
      </c>
      <c r="E49" s="52">
        <v>115</v>
      </c>
      <c r="F49" s="52">
        <v>85</v>
      </c>
      <c r="G49" s="52">
        <v>93</v>
      </c>
      <c r="H49" s="52">
        <v>52</v>
      </c>
      <c r="I49" s="52">
        <v>55</v>
      </c>
      <c r="J49" s="52">
        <v>25</v>
      </c>
      <c r="K49" s="52">
        <v>1</v>
      </c>
      <c r="L49" s="52">
        <v>0</v>
      </c>
      <c r="M49" s="52">
        <v>0</v>
      </c>
      <c r="N49" s="52">
        <v>36</v>
      </c>
      <c r="O49" s="52">
        <v>74</v>
      </c>
      <c r="P49" s="52">
        <v>182</v>
      </c>
      <c r="Q49" s="52">
        <v>0</v>
      </c>
      <c r="R49" s="52">
        <v>27</v>
      </c>
      <c r="S49" s="52">
        <v>46</v>
      </c>
      <c r="T49" s="52">
        <v>133</v>
      </c>
      <c r="U49" s="52">
        <v>106</v>
      </c>
      <c r="V49" s="52">
        <v>85</v>
      </c>
      <c r="W49" s="52">
        <v>26</v>
      </c>
      <c r="DA49" s="63" t="s">
        <v>1322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1</v>
      </c>
      <c r="H51" s="52">
        <v>1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1</v>
      </c>
      <c r="O51" s="52">
        <v>1</v>
      </c>
      <c r="P51" s="52">
        <v>3</v>
      </c>
      <c r="Q51" s="52">
        <v>0</v>
      </c>
      <c r="R51" s="52">
        <v>0</v>
      </c>
      <c r="S51" s="52">
        <v>1</v>
      </c>
      <c r="T51" s="52">
        <v>1</v>
      </c>
      <c r="U51" s="52">
        <v>1</v>
      </c>
      <c r="V51" s="52">
        <v>2</v>
      </c>
      <c r="W51" s="52">
        <v>0</v>
      </c>
      <c r="DA51" s="63" t="s">
        <v>1323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141</v>
      </c>
      <c r="B53" s="52"/>
      <c r="C53" s="52">
        <v>0</v>
      </c>
      <c r="D53" s="52">
        <v>1</v>
      </c>
      <c r="E53" s="52">
        <v>1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1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1324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1325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138</v>
      </c>
      <c r="E55" s="52">
        <v>104</v>
      </c>
      <c r="F55" s="52">
        <v>78</v>
      </c>
      <c r="G55" s="52">
        <v>83</v>
      </c>
      <c r="H55" s="52">
        <v>47</v>
      </c>
      <c r="I55" s="52">
        <v>31</v>
      </c>
      <c r="J55" s="52">
        <v>20</v>
      </c>
      <c r="K55" s="52">
        <v>1</v>
      </c>
      <c r="L55" s="52">
        <v>0</v>
      </c>
      <c r="M55" s="52">
        <v>0</v>
      </c>
      <c r="N55" s="52">
        <v>31</v>
      </c>
      <c r="O55" s="52">
        <v>64</v>
      </c>
      <c r="P55" s="52">
        <v>150</v>
      </c>
      <c r="Q55" s="52">
        <v>0</v>
      </c>
      <c r="R55" s="52">
        <v>24</v>
      </c>
      <c r="S55" s="52">
        <v>41</v>
      </c>
      <c r="T55" s="52">
        <v>118</v>
      </c>
      <c r="U55" s="52">
        <v>94</v>
      </c>
      <c r="V55" s="52">
        <v>74</v>
      </c>
      <c r="W55" s="52">
        <v>23</v>
      </c>
      <c r="DA55" s="63" t="s">
        <v>1326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19</v>
      </c>
      <c r="E56" s="52">
        <v>10</v>
      </c>
      <c r="F56" s="52">
        <v>7</v>
      </c>
      <c r="G56" s="52">
        <v>10</v>
      </c>
      <c r="H56" s="52">
        <v>5</v>
      </c>
      <c r="I56" s="52">
        <v>24</v>
      </c>
      <c r="J56" s="52">
        <v>5</v>
      </c>
      <c r="K56" s="52">
        <v>0</v>
      </c>
      <c r="L56" s="52">
        <v>0</v>
      </c>
      <c r="M56" s="52">
        <v>0</v>
      </c>
      <c r="N56" s="52">
        <v>5</v>
      </c>
      <c r="O56" s="52">
        <v>10</v>
      </c>
      <c r="P56" s="52">
        <v>31</v>
      </c>
      <c r="Q56" s="52">
        <v>0</v>
      </c>
      <c r="R56" s="52">
        <v>3</v>
      </c>
      <c r="S56" s="52">
        <v>5</v>
      </c>
      <c r="T56" s="52">
        <v>15</v>
      </c>
      <c r="U56" s="52">
        <v>12</v>
      </c>
      <c r="V56" s="52">
        <v>11</v>
      </c>
      <c r="W56" s="52">
        <v>3</v>
      </c>
      <c r="DA56" s="63" t="s">
        <v>1327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1328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158</v>
      </c>
      <c r="E59" s="36">
        <v>115</v>
      </c>
      <c r="F59" s="36">
        <v>85</v>
      </c>
      <c r="G59" s="36">
        <v>93</v>
      </c>
      <c r="H59" s="36">
        <v>52</v>
      </c>
      <c r="I59" s="36">
        <v>55</v>
      </c>
      <c r="J59" s="36">
        <v>25</v>
      </c>
      <c r="K59" s="36">
        <v>1</v>
      </c>
      <c r="L59" s="36">
        <v>0</v>
      </c>
      <c r="M59" s="36">
        <v>0</v>
      </c>
      <c r="N59" s="36">
        <v>36</v>
      </c>
      <c r="O59" s="36">
        <v>74</v>
      </c>
      <c r="P59" s="36">
        <v>182</v>
      </c>
      <c r="Q59" s="36">
        <v>0</v>
      </c>
      <c r="R59" s="36">
        <v>27</v>
      </c>
      <c r="S59" s="36">
        <v>46</v>
      </c>
      <c r="T59" s="36">
        <v>133</v>
      </c>
      <c r="U59" s="36">
        <v>106</v>
      </c>
      <c r="V59" s="36">
        <v>85</v>
      </c>
      <c r="W59" s="36">
        <v>26</v>
      </c>
      <c r="DA59" s="60" t="s">
        <v>1329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1408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74</v>
      </c>
      <c r="B63" s="52"/>
      <c r="C63" s="52">
        <v>0</v>
      </c>
      <c r="D63" s="52">
        <v>363</v>
      </c>
      <c r="E63" s="52">
        <v>243</v>
      </c>
      <c r="F63" s="52">
        <v>178</v>
      </c>
      <c r="G63" s="52">
        <v>207</v>
      </c>
      <c r="H63" s="52">
        <v>137</v>
      </c>
      <c r="I63" s="52">
        <v>136</v>
      </c>
      <c r="J63" s="52">
        <v>30</v>
      </c>
      <c r="K63" s="52">
        <v>3</v>
      </c>
      <c r="L63" s="52">
        <v>0</v>
      </c>
      <c r="M63" s="52">
        <v>0</v>
      </c>
      <c r="N63" s="52">
        <v>108</v>
      </c>
      <c r="O63" s="52">
        <v>132</v>
      </c>
      <c r="P63" s="52">
        <v>137</v>
      </c>
      <c r="Q63" s="52">
        <v>0</v>
      </c>
      <c r="R63" s="52">
        <v>43</v>
      </c>
      <c r="S63" s="52">
        <v>99</v>
      </c>
      <c r="T63" s="52">
        <v>189</v>
      </c>
      <c r="U63" s="52">
        <v>154</v>
      </c>
      <c r="V63" s="52">
        <v>133</v>
      </c>
      <c r="W63" s="52">
        <v>45</v>
      </c>
      <c r="DA63" s="63" t="s">
        <v>1409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1</v>
      </c>
      <c r="F65" s="52">
        <v>2</v>
      </c>
      <c r="G65" s="52">
        <v>2</v>
      </c>
      <c r="H65" s="52">
        <v>2</v>
      </c>
      <c r="I65" s="52">
        <v>1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1</v>
      </c>
      <c r="P65" s="52">
        <v>2</v>
      </c>
      <c r="Q65" s="52">
        <v>3</v>
      </c>
      <c r="R65" s="52">
        <v>2</v>
      </c>
      <c r="S65" s="52">
        <v>0</v>
      </c>
      <c r="T65" s="52">
        <v>2</v>
      </c>
      <c r="U65" s="52">
        <v>3</v>
      </c>
      <c r="V65" s="52">
        <v>4</v>
      </c>
      <c r="W65" s="52">
        <v>3</v>
      </c>
      <c r="DA65" s="63" t="s">
        <v>1410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0</v>
      </c>
      <c r="D67" s="52">
        <f t="shared" si="0"/>
        <v>2</v>
      </c>
      <c r="E67" s="52">
        <f t="shared" si="0"/>
        <v>1</v>
      </c>
      <c r="F67" s="52">
        <f t="shared" si="0"/>
        <v>1</v>
      </c>
      <c r="G67" s="52">
        <f t="shared" si="0"/>
        <v>1</v>
      </c>
      <c r="H67" s="52">
        <f t="shared" si="0"/>
        <v>0</v>
      </c>
      <c r="I67" s="52">
        <f t="shared" si="0"/>
        <v>1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1</v>
      </c>
      <c r="O67" s="52">
        <f t="shared" si="0"/>
        <v>1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1411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1412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317</v>
      </c>
      <c r="E69" s="52">
        <f t="shared" si="6"/>
        <v>222</v>
      </c>
      <c r="F69" s="52">
        <f t="shared" si="6"/>
        <v>169</v>
      </c>
      <c r="G69" s="52">
        <f t="shared" si="6"/>
        <v>204</v>
      </c>
      <c r="H69" s="52">
        <f t="shared" si="6"/>
        <v>166</v>
      </c>
      <c r="I69" s="52">
        <f t="shared" si="6"/>
        <v>129</v>
      </c>
      <c r="J69" s="52">
        <f t="shared" si="6"/>
        <v>144</v>
      </c>
      <c r="K69" s="52">
        <f t="shared" si="6"/>
        <v>208</v>
      </c>
      <c r="L69" s="52">
        <f t="shared" si="6"/>
        <v>270</v>
      </c>
      <c r="M69" s="52">
        <f t="shared" si="6"/>
        <v>229</v>
      </c>
      <c r="N69" s="52">
        <f t="shared" si="6"/>
        <v>279</v>
      </c>
      <c r="O69" s="52">
        <f t="shared" si="6"/>
        <v>254</v>
      </c>
      <c r="P69" s="52">
        <f t="shared" si="6"/>
        <v>221</v>
      </c>
      <c r="Q69" s="52">
        <f t="shared" si="6"/>
        <v>61</v>
      </c>
      <c r="R69" s="52">
        <f t="shared" ref="R69:V69" si="7">R41-R55</f>
        <v>112</v>
      </c>
      <c r="S69" s="52">
        <f t="shared" si="7"/>
        <v>144</v>
      </c>
      <c r="T69" s="52">
        <f t="shared" si="7"/>
        <v>250</v>
      </c>
      <c r="U69" s="52">
        <f t="shared" si="7"/>
        <v>249</v>
      </c>
      <c r="V69" s="52">
        <f t="shared" si="7"/>
        <v>267</v>
      </c>
      <c r="W69" s="52">
        <f t="shared" ref="W69" si="8">W41-W55</f>
        <v>193</v>
      </c>
      <c r="DA69" s="63" t="s">
        <v>1413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44</v>
      </c>
      <c r="E70" s="52">
        <f t="shared" si="9"/>
        <v>21</v>
      </c>
      <c r="F70" s="52">
        <f t="shared" si="9"/>
        <v>14</v>
      </c>
      <c r="G70" s="52">
        <f t="shared" si="9"/>
        <v>24</v>
      </c>
      <c r="H70" s="52">
        <f t="shared" si="9"/>
        <v>18</v>
      </c>
      <c r="I70" s="52">
        <f t="shared" si="9"/>
        <v>96</v>
      </c>
      <c r="J70" s="52">
        <f t="shared" si="9"/>
        <v>35</v>
      </c>
      <c r="K70" s="52">
        <f t="shared" si="9"/>
        <v>18</v>
      </c>
      <c r="L70" s="52">
        <f t="shared" si="9"/>
        <v>40</v>
      </c>
      <c r="M70" s="52">
        <f t="shared" si="9"/>
        <v>30</v>
      </c>
      <c r="N70" s="52">
        <f t="shared" si="9"/>
        <v>39</v>
      </c>
      <c r="O70" s="52">
        <f t="shared" si="9"/>
        <v>38</v>
      </c>
      <c r="P70" s="52">
        <f t="shared" si="9"/>
        <v>46</v>
      </c>
      <c r="Q70" s="52">
        <f t="shared" si="9"/>
        <v>13</v>
      </c>
      <c r="R70" s="52">
        <f t="shared" ref="R70:V70" si="10">R42-R56</f>
        <v>10</v>
      </c>
      <c r="S70" s="52">
        <f t="shared" si="10"/>
        <v>17</v>
      </c>
      <c r="T70" s="52">
        <f t="shared" si="10"/>
        <v>28</v>
      </c>
      <c r="U70" s="52">
        <f t="shared" si="10"/>
        <v>28</v>
      </c>
      <c r="V70" s="52">
        <f t="shared" si="10"/>
        <v>31</v>
      </c>
      <c r="W70" s="52">
        <f t="shared" ref="W70" si="11">W42-W56</f>
        <v>24</v>
      </c>
      <c r="DA70" s="63" t="s">
        <v>1414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1415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363</v>
      </c>
      <c r="E73" s="36">
        <v>244</v>
      </c>
      <c r="F73" s="36">
        <v>184</v>
      </c>
      <c r="G73" s="36">
        <v>230</v>
      </c>
      <c r="H73" s="36">
        <v>184</v>
      </c>
      <c r="I73" s="36">
        <v>224</v>
      </c>
      <c r="J73" s="36">
        <v>181</v>
      </c>
      <c r="K73" s="36">
        <v>234</v>
      </c>
      <c r="L73" s="36">
        <v>302</v>
      </c>
      <c r="M73" s="36">
        <v>268</v>
      </c>
      <c r="N73" s="36">
        <v>310</v>
      </c>
      <c r="O73" s="36">
        <v>302</v>
      </c>
      <c r="P73" s="36">
        <v>266</v>
      </c>
      <c r="Q73" s="36">
        <v>73</v>
      </c>
      <c r="R73" s="36">
        <v>118</v>
      </c>
      <c r="S73" s="36">
        <v>167</v>
      </c>
      <c r="T73" s="36">
        <v>280</v>
      </c>
      <c r="U73" s="36">
        <v>277</v>
      </c>
      <c r="V73" s="36">
        <v>301</v>
      </c>
      <c r="W73" s="36">
        <v>216</v>
      </c>
      <c r="DA73" s="60" t="s">
        <v>1416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1495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33</v>
      </c>
      <c r="I79" s="52">
        <f>RES_hhdet_numvin!I26</f>
        <v>63</v>
      </c>
      <c r="J79" s="52">
        <f>RES_hhdet_numvin!J26</f>
        <v>26</v>
      </c>
      <c r="K79" s="52">
        <f>RES_hhdet_numvin!K26</f>
        <v>3</v>
      </c>
      <c r="L79" s="52">
        <f>RES_hhdet_numvin!L26</f>
        <v>0</v>
      </c>
      <c r="M79" s="52">
        <f>RES_hhdet_numvin!M26</f>
        <v>0</v>
      </c>
      <c r="N79" s="52">
        <f>RES_hhdet_numvin!N26</f>
        <v>120</v>
      </c>
      <c r="O79" s="52">
        <f>RES_hhdet_numvin!O26</f>
        <v>182</v>
      </c>
      <c r="P79" s="52">
        <f>RES_hhdet_numvin!P26</f>
        <v>292</v>
      </c>
      <c r="Q79" s="52">
        <f>RES_hhdet_numvin!Q26</f>
        <v>0</v>
      </c>
      <c r="R79" s="52">
        <f>RES_hhdet_numvin!R26</f>
        <v>68</v>
      </c>
      <c r="S79" s="52">
        <f>RES_hhdet_numvin!S26</f>
        <v>143</v>
      </c>
      <c r="T79" s="52">
        <f>RES_hhdet_numvin!T26</f>
        <v>320</v>
      </c>
      <c r="U79" s="52">
        <f>RES_hhdet_numvin!U26</f>
        <v>260</v>
      </c>
      <c r="V79" s="52">
        <f>RES_hhdet_numvin!V26</f>
        <v>218</v>
      </c>
      <c r="W79" s="52">
        <f>RES_hhdet_numvin!W26</f>
        <v>71</v>
      </c>
      <c r="DA79" s="63" t="s">
        <v>1496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1</v>
      </c>
      <c r="Q82" s="138">
        <f>RES_hhdet_numvin!Q29</f>
        <v>2</v>
      </c>
      <c r="R82" s="138">
        <f>RES_hhdet_numvin!R29</f>
        <v>2</v>
      </c>
      <c r="S82" s="138">
        <f>RES_hhdet_numvin!S29</f>
        <v>1</v>
      </c>
      <c r="T82" s="138">
        <f>RES_hhdet_numvin!T29</f>
        <v>3</v>
      </c>
      <c r="U82" s="138">
        <f>RES_hhdet_numvin!U29</f>
        <v>4</v>
      </c>
      <c r="V82" s="138">
        <f>RES_hhdet_numvin!V29</f>
        <v>6</v>
      </c>
      <c r="W82" s="138">
        <f>RES_hhdet_numvin!W29</f>
        <v>3</v>
      </c>
      <c r="DA82" s="63" t="s">
        <v>1497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0</v>
      </c>
      <c r="Q84" s="138">
        <f>RES_hhdet_numvin!Q31</f>
        <v>0</v>
      </c>
      <c r="R84" s="138">
        <f>RES_hhdet_numvin!R31</f>
        <v>0</v>
      </c>
      <c r="S84" s="138">
        <f>RES_hhdet_numvin!S31</f>
        <v>0</v>
      </c>
      <c r="T84" s="138">
        <f>RES_hhdet_numvin!T31</f>
        <v>0</v>
      </c>
      <c r="U84" s="138">
        <f>RES_hhdet_numvin!U31</f>
        <v>0</v>
      </c>
      <c r="V84" s="138">
        <f>RES_hhdet_numvin!V31</f>
        <v>0</v>
      </c>
      <c r="W84" s="138">
        <f>RES_hhdet_numvin!W31</f>
        <v>0</v>
      </c>
      <c r="DA84" s="63" t="s">
        <v>1498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0</v>
      </c>
      <c r="T85" s="138">
        <f>RES_hhdet_numvin!T32</f>
        <v>0</v>
      </c>
      <c r="U85" s="138">
        <f>RES_hhdet_numvin!U32</f>
        <v>0</v>
      </c>
      <c r="V85" s="138">
        <f>RES_hhdet_numvin!V32</f>
        <v>0</v>
      </c>
      <c r="W85" s="138">
        <f>RES_hhdet_numvin!W32</f>
        <v>0</v>
      </c>
      <c r="DA85" s="63" t="s">
        <v>1499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118</v>
      </c>
      <c r="Q88" s="138">
        <f>RES_hhdet_numvin!Q35</f>
        <v>31</v>
      </c>
      <c r="R88" s="138">
        <f>RES_hhdet_numvin!R35</f>
        <v>78</v>
      </c>
      <c r="S88" s="138">
        <f>RES_hhdet_numvin!S35</f>
        <v>148</v>
      </c>
      <c r="T88" s="138">
        <f>RES_hhdet_numvin!T35</f>
        <v>334</v>
      </c>
      <c r="U88" s="138">
        <f>RES_hhdet_numvin!U35</f>
        <v>332</v>
      </c>
      <c r="V88" s="138">
        <f>RES_hhdet_numvin!V35</f>
        <v>338</v>
      </c>
      <c r="W88" s="138">
        <f>RES_hhdet_numvin!W35</f>
        <v>216</v>
      </c>
      <c r="DA88" s="63" t="s">
        <v>1500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23</v>
      </c>
      <c r="Q89" s="138">
        <f>RES_hhdet_numvin!Q36</f>
        <v>8</v>
      </c>
      <c r="R89" s="138">
        <f>RES_hhdet_numvin!R36</f>
        <v>7</v>
      </c>
      <c r="S89" s="138">
        <f>RES_hhdet_numvin!S36</f>
        <v>17</v>
      </c>
      <c r="T89" s="138">
        <f>RES_hhdet_numvin!T36</f>
        <v>40</v>
      </c>
      <c r="U89" s="138">
        <f>RES_hhdet_numvin!U36</f>
        <v>40</v>
      </c>
      <c r="V89" s="138">
        <f>RES_hhdet_numvin!V36</f>
        <v>42</v>
      </c>
      <c r="W89" s="138">
        <f>RES_hhdet_numvin!W36</f>
        <v>27</v>
      </c>
      <c r="DA89" s="63" t="s">
        <v>1501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0</v>
      </c>
      <c r="Q93" s="138">
        <f>RES_hhdet_numvin!Q40</f>
        <v>0</v>
      </c>
      <c r="R93" s="138">
        <f>RES_hhdet_numvin!R40</f>
        <v>0</v>
      </c>
      <c r="S93" s="138">
        <f>RES_hhdet_numvin!S40</f>
        <v>0</v>
      </c>
      <c r="T93" s="138">
        <f>RES_hhdet_numvin!T40</f>
        <v>0</v>
      </c>
      <c r="U93" s="138">
        <f>RES_hhdet_numvin!U40</f>
        <v>0</v>
      </c>
      <c r="V93" s="138">
        <f>RES_hhdet_numvin!V40</f>
        <v>0</v>
      </c>
      <c r="W93" s="138">
        <f>RES_hhdet_numvin!W40</f>
        <v>0</v>
      </c>
      <c r="DA93" s="63" t="s">
        <v>1502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142</v>
      </c>
      <c r="Q94" s="39">
        <f>RES_hhdet_numvin!Q41</f>
        <v>36</v>
      </c>
      <c r="R94" s="39">
        <f>RES_hhdet_numvin!R41</f>
        <v>83</v>
      </c>
      <c r="S94" s="39">
        <f>RES_hhdet_numvin!S41</f>
        <v>168</v>
      </c>
      <c r="T94" s="39">
        <f>RES_hhdet_numvin!T41</f>
        <v>374</v>
      </c>
      <c r="U94" s="39">
        <f>RES_hhdet_numvin!U41</f>
        <v>369</v>
      </c>
      <c r="V94" s="39">
        <f>RES_hhdet_numvin!V41</f>
        <v>385</v>
      </c>
      <c r="W94" s="39">
        <f>RES_hhdet_numvin!W41</f>
        <v>242</v>
      </c>
      <c r="DA94" s="60" t="s">
        <v>1503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0.98382710828566522</v>
      </c>
      <c r="E98" s="117">
        <f t="shared" si="12"/>
        <v>1.9445229234008721</v>
      </c>
      <c r="F98" s="117">
        <f t="shared" si="12"/>
        <v>1.9502902352393416</v>
      </c>
      <c r="G98" s="117">
        <f t="shared" si="12"/>
        <v>3.1895659754261905</v>
      </c>
      <c r="H98" s="117">
        <f t="shared" si="12"/>
        <v>3.2412753150310003</v>
      </c>
      <c r="I98" s="117">
        <f t="shared" si="12"/>
        <v>3.7708425919303896</v>
      </c>
      <c r="J98" s="117">
        <f t="shared" si="12"/>
        <v>3.6425363135568745</v>
      </c>
      <c r="K98" s="117">
        <f t="shared" si="12"/>
        <v>3.6300337899455748</v>
      </c>
      <c r="L98" s="117">
        <f t="shared" si="12"/>
        <v>4.19322647713319</v>
      </c>
      <c r="M98" s="117">
        <f t="shared" si="12"/>
        <v>3.8262346066237041</v>
      </c>
      <c r="N98" s="117">
        <f t="shared" si="12"/>
        <v>3.853459059449019</v>
      </c>
      <c r="O98" s="117">
        <f t="shared" si="12"/>
        <v>3.7738059988335229</v>
      </c>
      <c r="P98" s="117">
        <f t="shared" si="12"/>
        <v>5.2667545053973255</v>
      </c>
      <c r="Q98" s="117">
        <f t="shared" si="12"/>
        <v>3.3059459376202827</v>
      </c>
      <c r="R98" s="117">
        <f t="shared" ref="R98:V98" si="13">R99+R102+R104+R113</f>
        <v>3.558302640821283</v>
      </c>
      <c r="S98" s="117">
        <f t="shared" si="13"/>
        <v>3.4413216533106659</v>
      </c>
      <c r="T98" s="117">
        <f t="shared" si="13"/>
        <v>3.3102007919960106</v>
      </c>
      <c r="U98" s="117">
        <f t="shared" si="13"/>
        <v>3.3117344863689393</v>
      </c>
      <c r="V98" s="117">
        <f t="shared" si="13"/>
        <v>3.3065326174025791</v>
      </c>
      <c r="W98" s="117">
        <f t="shared" ref="W98" si="14">W99+W102+W104+W113</f>
        <v>3.1152250970549709</v>
      </c>
      <c r="DA98" s="129" t="s">
        <v>1591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0.92509287749604141</v>
      </c>
      <c r="E99" s="122">
        <f t="shared" si="15"/>
        <v>1.8440098647972367</v>
      </c>
      <c r="F99" s="122">
        <f t="shared" si="15"/>
        <v>1.817745872172289</v>
      </c>
      <c r="G99" s="122">
        <f t="shared" si="15"/>
        <v>3.0156528333512513</v>
      </c>
      <c r="H99" s="122">
        <f t="shared" si="15"/>
        <v>3.0411602649908778</v>
      </c>
      <c r="I99" s="122">
        <f t="shared" si="15"/>
        <v>3.5517933843657805</v>
      </c>
      <c r="J99" s="122">
        <f t="shared" si="15"/>
        <v>3.43467441431345</v>
      </c>
      <c r="K99" s="122">
        <f t="shared" si="15"/>
        <v>3.4129502162656484</v>
      </c>
      <c r="L99" s="122">
        <f t="shared" si="15"/>
        <v>3.9838533427408649</v>
      </c>
      <c r="M99" s="122">
        <f t="shared" si="15"/>
        <v>3.6159837851198153</v>
      </c>
      <c r="N99" s="122">
        <f t="shared" si="15"/>
        <v>3.6355014643733523</v>
      </c>
      <c r="O99" s="122">
        <f t="shared" si="15"/>
        <v>3.5238330131948166</v>
      </c>
      <c r="P99" s="122">
        <f t="shared" si="15"/>
        <v>4.9940049375510904</v>
      </c>
      <c r="Q99" s="122">
        <f t="shared" si="15"/>
        <v>3.0399400672636019</v>
      </c>
      <c r="R99" s="122">
        <f t="shared" ref="R99:V99" si="16">SUM(R100:R101)</f>
        <v>3.2873386471539341</v>
      </c>
      <c r="S99" s="122">
        <f t="shared" si="16"/>
        <v>3.195673350533605</v>
      </c>
      <c r="T99" s="122">
        <f t="shared" si="16"/>
        <v>3.0451583834981411</v>
      </c>
      <c r="U99" s="122">
        <f t="shared" si="16"/>
        <v>3.0462886618942582</v>
      </c>
      <c r="V99" s="122">
        <f t="shared" si="16"/>
        <v>3.0467845445664086</v>
      </c>
      <c r="W99" s="122">
        <f t="shared" ref="W99" si="17">SUM(W100:W101)</f>
        <v>2.8525848134388716</v>
      </c>
      <c r="DA99" s="130" t="s">
        <v>1592</v>
      </c>
    </row>
    <row r="100" spans="1:105" ht="12" customHeight="1" x14ac:dyDescent="0.25">
      <c r="A100" s="97" t="s">
        <v>74</v>
      </c>
      <c r="B100" s="98">
        <v>0</v>
      </c>
      <c r="C100" s="98">
        <v>0</v>
      </c>
      <c r="D100" s="98">
        <v>0.91339923850425886</v>
      </c>
      <c r="E100" s="98">
        <v>1.8211388898276659</v>
      </c>
      <c r="F100" s="98">
        <v>1.7958151980872239</v>
      </c>
      <c r="G100" s="98">
        <v>2.9794067936501079</v>
      </c>
      <c r="H100" s="98">
        <v>3.0055041577004036</v>
      </c>
      <c r="I100" s="98">
        <v>3.5108919831155307</v>
      </c>
      <c r="J100" s="98">
        <v>3.3956534096583497</v>
      </c>
      <c r="K100" s="98">
        <v>3.3749074506537875</v>
      </c>
      <c r="L100" s="98">
        <v>3.939715638944516</v>
      </c>
      <c r="M100" s="98">
        <v>3.5769185016039295</v>
      </c>
      <c r="N100" s="98">
        <v>3.5961792435505404</v>
      </c>
      <c r="O100" s="98">
        <v>3.4860826651936403</v>
      </c>
      <c r="P100" s="98">
        <v>4.9400148534161916</v>
      </c>
      <c r="Q100" s="98">
        <v>3.0071127453674547</v>
      </c>
      <c r="R100" s="98">
        <v>3.2514734633273981</v>
      </c>
      <c r="S100" s="98">
        <v>3.1601627503829501</v>
      </c>
      <c r="T100" s="98">
        <v>3.0099742046431635</v>
      </c>
      <c r="U100" s="98">
        <v>3.0099742046431617</v>
      </c>
      <c r="V100" s="98">
        <v>3.0099742046431635</v>
      </c>
      <c r="W100" s="98">
        <v>2.8173772393988119</v>
      </c>
      <c r="DA100" s="63" t="s">
        <v>1593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1.1693638991782556E-2</v>
      </c>
      <c r="E101" s="98">
        <v>2.2870974969570728E-2</v>
      </c>
      <c r="F101" s="98">
        <v>2.1930674085065022E-2</v>
      </c>
      <c r="G101" s="98">
        <v>3.6246039701143609E-2</v>
      </c>
      <c r="H101" s="98">
        <v>3.5656107290474269E-2</v>
      </c>
      <c r="I101" s="98">
        <v>4.0901401250249728E-2</v>
      </c>
      <c r="J101" s="98">
        <v>3.9021004655100479E-2</v>
      </c>
      <c r="K101" s="98">
        <v>3.8042765611860936E-2</v>
      </c>
      <c r="L101" s="98">
        <v>4.4137703796348925E-2</v>
      </c>
      <c r="M101" s="98">
        <v>3.9065283515885799E-2</v>
      </c>
      <c r="N101" s="98">
        <v>3.9322220822811692E-2</v>
      </c>
      <c r="O101" s="98">
        <v>3.7750348001176201E-2</v>
      </c>
      <c r="P101" s="98">
        <v>5.3990084134899183E-2</v>
      </c>
      <c r="Q101" s="98">
        <v>3.2827321896147371E-2</v>
      </c>
      <c r="R101" s="98">
        <v>3.5865183826536154E-2</v>
      </c>
      <c r="S101" s="98">
        <v>3.5510600150654874E-2</v>
      </c>
      <c r="T101" s="98">
        <v>3.5184178854977599E-2</v>
      </c>
      <c r="U101" s="98">
        <v>3.6314457251096527E-2</v>
      </c>
      <c r="V101" s="98">
        <v>3.6810339923245089E-2</v>
      </c>
      <c r="W101" s="98">
        <v>3.5207574040059808E-2</v>
      </c>
      <c r="DA101" s="63" t="s">
        <v>1594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1.0772725878404658E-5</v>
      </c>
      <c r="F102" s="122">
        <f t="shared" si="18"/>
        <v>3.2412826621355628E-5</v>
      </c>
      <c r="G102" s="122">
        <f t="shared" si="18"/>
        <v>6.4836400777098954E-5</v>
      </c>
      <c r="H102" s="122">
        <f t="shared" si="18"/>
        <v>9.7833824100014138E-5</v>
      </c>
      <c r="I102" s="122">
        <f t="shared" si="18"/>
        <v>1.1038705228119942E-4</v>
      </c>
      <c r="J102" s="122">
        <f t="shared" si="18"/>
        <v>1.169545585254804E-4</v>
      </c>
      <c r="K102" s="122">
        <f t="shared" si="18"/>
        <v>1.1971183438383285E-4</v>
      </c>
      <c r="L102" s="122">
        <f t="shared" si="18"/>
        <v>1.1561612455512615E-4</v>
      </c>
      <c r="M102" s="122">
        <f t="shared" si="18"/>
        <v>8.4216509584431965E-5</v>
      </c>
      <c r="N102" s="122">
        <f t="shared" si="18"/>
        <v>5.6966524307437937E-5</v>
      </c>
      <c r="O102" s="122">
        <f t="shared" si="18"/>
        <v>3.8566017938549216E-5</v>
      </c>
      <c r="P102" s="122">
        <f t="shared" si="18"/>
        <v>7.2031033216727859E-5</v>
      </c>
      <c r="Q102" s="122">
        <f t="shared" si="18"/>
        <v>9.5360989202818896E-5</v>
      </c>
      <c r="R102" s="122">
        <f t="shared" si="18"/>
        <v>1.1558186676993921E-4</v>
      </c>
      <c r="S102" s="122">
        <f t="shared" si="18"/>
        <v>1.298895898630373E-4</v>
      </c>
      <c r="T102" s="122">
        <f t="shared" si="18"/>
        <v>1.6677971901410323E-4</v>
      </c>
      <c r="U102" s="122">
        <f t="shared" si="18"/>
        <v>1.8058883883577344E-4</v>
      </c>
      <c r="V102" s="122">
        <f t="shared" si="18"/>
        <v>2.0633628169119812E-4</v>
      </c>
      <c r="W102" s="122">
        <f t="shared" si="18"/>
        <v>1.9992188231993073E-4</v>
      </c>
      <c r="DA102" s="130" t="s">
        <v>1595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1.0772725878404658E-5</v>
      </c>
      <c r="F103" s="98">
        <v>3.2412826621355628E-5</v>
      </c>
      <c r="G103" s="98">
        <v>6.4836400777098954E-5</v>
      </c>
      <c r="H103" s="98">
        <v>9.7833824100014138E-5</v>
      </c>
      <c r="I103" s="98">
        <v>1.1038705228119942E-4</v>
      </c>
      <c r="J103" s="98">
        <v>1.169545585254804E-4</v>
      </c>
      <c r="K103" s="98">
        <v>1.1971183438383285E-4</v>
      </c>
      <c r="L103" s="98">
        <v>1.1561612455512615E-4</v>
      </c>
      <c r="M103" s="98">
        <v>8.4216509584431965E-5</v>
      </c>
      <c r="N103" s="98">
        <v>5.6966524307437937E-5</v>
      </c>
      <c r="O103" s="98">
        <v>3.8566017938549216E-5</v>
      </c>
      <c r="P103" s="98">
        <v>7.2031033216727859E-5</v>
      </c>
      <c r="Q103" s="98">
        <v>9.5360989202818896E-5</v>
      </c>
      <c r="R103" s="98">
        <v>1.1558186676993921E-4</v>
      </c>
      <c r="S103" s="98">
        <v>1.298895898630373E-4</v>
      </c>
      <c r="T103" s="98">
        <v>1.6677971901410323E-4</v>
      </c>
      <c r="U103" s="98">
        <v>1.8058883883577344E-4</v>
      </c>
      <c r="V103" s="98">
        <v>2.0633628169119812E-4</v>
      </c>
      <c r="W103" s="98">
        <v>1.9992188231993073E-4</v>
      </c>
      <c r="DA103" s="63" t="s">
        <v>1596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5.1598208246441547E-2</v>
      </c>
      <c r="E104" s="122">
        <v>8.8001699255068441E-2</v>
      </c>
      <c r="F104" s="122">
        <v>0.11555138933648378</v>
      </c>
      <c r="G104" s="122">
        <v>0.15143644857304961</v>
      </c>
      <c r="H104" s="122">
        <v>0.17405139342852349</v>
      </c>
      <c r="I104" s="122">
        <v>0.1902836411358762</v>
      </c>
      <c r="J104" s="122">
        <v>0.17986721025666061</v>
      </c>
      <c r="K104" s="122">
        <v>0.18670465294880242</v>
      </c>
      <c r="L104" s="122">
        <v>0.1780636979500772</v>
      </c>
      <c r="M104" s="122">
        <v>0.17961943680441808</v>
      </c>
      <c r="N104" s="122">
        <v>0.1853918270713184</v>
      </c>
      <c r="O104" s="122">
        <v>0.21221956096742114</v>
      </c>
      <c r="P104" s="122">
        <v>0.23137823741760383</v>
      </c>
      <c r="Q104" s="122">
        <v>0.22564280453413918</v>
      </c>
      <c r="R104" s="122">
        <v>0.23250603960754651</v>
      </c>
      <c r="S104" s="122">
        <v>0.20595838844518088</v>
      </c>
      <c r="T104" s="122">
        <v>0.22219092657992126</v>
      </c>
      <c r="U104" s="122">
        <v>0.22173617095268866</v>
      </c>
      <c r="V104" s="122">
        <v>0.2151148336448036</v>
      </c>
      <c r="W104" s="122">
        <v>0.22003535256018975</v>
      </c>
      <c r="DA104" s="130" t="s">
        <v>1597</v>
      </c>
    </row>
    <row r="105" spans="1:105" ht="12" customHeight="1" x14ac:dyDescent="0.25">
      <c r="A105" s="97" t="s">
        <v>141</v>
      </c>
      <c r="B105" s="98">
        <v>0</v>
      </c>
      <c r="C105" s="98">
        <v>0</v>
      </c>
      <c r="D105" s="98">
        <v>2.6820398366568326E-4</v>
      </c>
      <c r="E105" s="98">
        <v>5.220789730398563E-4</v>
      </c>
      <c r="F105" s="98">
        <v>4.9586195339363943E-4</v>
      </c>
      <c r="G105" s="98">
        <v>7.214207556563338E-4</v>
      </c>
      <c r="H105" s="98">
        <v>6.6258673425751531E-4</v>
      </c>
      <c r="I105" s="98">
        <v>8.1516474534556983E-4</v>
      </c>
      <c r="J105" s="98">
        <v>6.615180141563697E-4</v>
      </c>
      <c r="K105" s="98">
        <v>5.8135864675943065E-4</v>
      </c>
      <c r="L105" s="98">
        <v>2.7965345446968529E-4</v>
      </c>
      <c r="M105" s="98">
        <v>2.0030379011366529E-4</v>
      </c>
      <c r="N105" s="98">
        <v>1.7674488757998981E-4</v>
      </c>
      <c r="O105" s="98">
        <v>2.8123681074237008E-4</v>
      </c>
      <c r="P105" s="98">
        <v>3.8550218204583888E-4</v>
      </c>
      <c r="Q105" s="98">
        <v>2.7815359094438864E-4</v>
      </c>
      <c r="R105" s="98">
        <v>3.2307407034769887E-4</v>
      </c>
      <c r="S105" s="98">
        <v>3.3975654015057453E-4</v>
      </c>
      <c r="T105" s="98">
        <v>3.3694475061033836E-4</v>
      </c>
      <c r="U105" s="98">
        <v>2.2044582813950789E-4</v>
      </c>
      <c r="V105" s="98">
        <v>1.0393799186511947E-4</v>
      </c>
      <c r="W105" s="98">
        <v>0</v>
      </c>
      <c r="DA105" s="63" t="s">
        <v>1598</v>
      </c>
    </row>
    <row r="106" spans="1:105" ht="12" customHeight="1" x14ac:dyDescent="0.25">
      <c r="A106" s="97" t="s">
        <v>140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1599</v>
      </c>
    </row>
    <row r="107" spans="1:105" ht="12" customHeight="1" x14ac:dyDescent="0.25">
      <c r="A107" s="100" t="s">
        <v>50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1600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1601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4.5723188947350224E-2</v>
      </c>
      <c r="E109" s="101">
        <v>7.9128263486058628E-2</v>
      </c>
      <c r="F109" s="101">
        <v>0.10478786299571083</v>
      </c>
      <c r="G109" s="101">
        <v>0.1373524615354216</v>
      </c>
      <c r="H109" s="101">
        <v>0.15802085591133483</v>
      </c>
      <c r="I109" s="101">
        <v>0.16426499872056605</v>
      </c>
      <c r="J109" s="101">
        <v>0.15394622814217432</v>
      </c>
      <c r="K109" s="101">
        <v>0.16026250324906263</v>
      </c>
      <c r="L109" s="101">
        <v>0.15233156506705622</v>
      </c>
      <c r="M109" s="101">
        <v>0.15329538476268467</v>
      </c>
      <c r="N109" s="101">
        <v>0.1591969027288172</v>
      </c>
      <c r="O109" s="101">
        <v>0.18248434310025924</v>
      </c>
      <c r="P109" s="101">
        <v>0.1996392895088327</v>
      </c>
      <c r="Q109" s="101">
        <v>0.19648336471872582</v>
      </c>
      <c r="R109" s="101">
        <v>0.20326646547088217</v>
      </c>
      <c r="S109" s="101">
        <v>0.18014255719652086</v>
      </c>
      <c r="T109" s="101">
        <v>0.19523229692057412</v>
      </c>
      <c r="U109" s="101">
        <v>0.19604835098291623</v>
      </c>
      <c r="V109" s="101">
        <v>0.1911265495178322</v>
      </c>
      <c r="W109" s="101">
        <v>0.19649977191607998</v>
      </c>
      <c r="DA109" s="131" t="s">
        <v>1602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5.606815315425639E-3</v>
      </c>
      <c r="E110" s="104">
        <v>8.3513567959699574E-3</v>
      </c>
      <c r="F110" s="104">
        <v>1.026766438737931E-2</v>
      </c>
      <c r="G110" s="104">
        <v>1.3362566281971668E-2</v>
      </c>
      <c r="H110" s="104">
        <v>1.5367950782931164E-2</v>
      </c>
      <c r="I110" s="104">
        <v>2.5203477669964586E-2</v>
      </c>
      <c r="J110" s="104">
        <v>2.525946410032992E-2</v>
      </c>
      <c r="K110" s="104">
        <v>2.5860791052980357E-2</v>
      </c>
      <c r="L110" s="104">
        <v>2.5452479428551313E-2</v>
      </c>
      <c r="M110" s="104">
        <v>2.6123748251619758E-2</v>
      </c>
      <c r="N110" s="104">
        <v>2.6018179454921225E-2</v>
      </c>
      <c r="O110" s="104">
        <v>2.9453981056419522E-2</v>
      </c>
      <c r="P110" s="104">
        <v>3.1353445726725285E-2</v>
      </c>
      <c r="Q110" s="104">
        <v>2.8881286224468981E-2</v>
      </c>
      <c r="R110" s="104">
        <v>2.891650006631662E-2</v>
      </c>
      <c r="S110" s="104">
        <v>2.5476074708509426E-2</v>
      </c>
      <c r="T110" s="104">
        <v>2.6621684908736815E-2</v>
      </c>
      <c r="U110" s="104">
        <v>2.5467374141632922E-2</v>
      </c>
      <c r="V110" s="104">
        <v>2.3884346135106295E-2</v>
      </c>
      <c r="W110" s="104">
        <v>2.3535580644109766E-2</v>
      </c>
      <c r="DA110" s="132" t="s">
        <v>1603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4.3366918282893435E-3</v>
      </c>
      <c r="E111" s="98">
        <v>6.262672776488282E-3</v>
      </c>
      <c r="F111" s="98">
        <v>7.7308121146124568E-3</v>
      </c>
      <c r="G111" s="98">
        <v>9.4012814285472125E-3</v>
      </c>
      <c r="H111" s="98">
        <v>1.109655520454542E-2</v>
      </c>
      <c r="I111" s="98">
        <v>1.7997012390032849E-2</v>
      </c>
      <c r="J111" s="98">
        <v>1.7899053599218676E-2</v>
      </c>
      <c r="K111" s="98">
        <v>1.8416340628093695E-2</v>
      </c>
      <c r="L111" s="98">
        <v>1.7750575969920614E-2</v>
      </c>
      <c r="M111" s="98">
        <v>1.7964699051700488E-2</v>
      </c>
      <c r="N111" s="98">
        <v>1.7772293260087911E-2</v>
      </c>
      <c r="O111" s="98">
        <v>2.0866680427780362E-2</v>
      </c>
      <c r="P111" s="98">
        <v>2.2147714951783463E-2</v>
      </c>
      <c r="Q111" s="98">
        <v>2.1014574360153918E-2</v>
      </c>
      <c r="R111" s="98">
        <v>2.1767336716113559E-2</v>
      </c>
      <c r="S111" s="98">
        <v>1.8715433212954428E-2</v>
      </c>
      <c r="T111" s="98">
        <v>2.0067207965517062E-2</v>
      </c>
      <c r="U111" s="98">
        <v>1.9192934573417472E-2</v>
      </c>
      <c r="V111" s="98">
        <v>1.7814770073735629E-2</v>
      </c>
      <c r="W111" s="98">
        <v>1.8100783714065673E-2</v>
      </c>
      <c r="DA111" s="63" t="s">
        <v>1604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1.2701234871362954E-3</v>
      </c>
      <c r="E112" s="98">
        <v>2.0886840194816749E-3</v>
      </c>
      <c r="F112" s="98">
        <v>2.536852272766853E-3</v>
      </c>
      <c r="G112" s="98">
        <v>3.961284853424455E-3</v>
      </c>
      <c r="H112" s="98">
        <v>4.2713955783857446E-3</v>
      </c>
      <c r="I112" s="98">
        <v>7.2064652799317362E-3</v>
      </c>
      <c r="J112" s="98">
        <v>7.360410501111244E-3</v>
      </c>
      <c r="K112" s="98">
        <v>7.4444504248866606E-3</v>
      </c>
      <c r="L112" s="98">
        <v>7.7019034586306998E-3</v>
      </c>
      <c r="M112" s="98">
        <v>8.1590491999192702E-3</v>
      </c>
      <c r="N112" s="98">
        <v>8.2458861948333136E-3</v>
      </c>
      <c r="O112" s="98">
        <v>8.5873006286391607E-3</v>
      </c>
      <c r="P112" s="98">
        <v>9.205730774941823E-3</v>
      </c>
      <c r="Q112" s="98">
        <v>7.8667118643150624E-3</v>
      </c>
      <c r="R112" s="98">
        <v>7.1491633502030602E-3</v>
      </c>
      <c r="S112" s="98">
        <v>6.7606414955549993E-3</v>
      </c>
      <c r="T112" s="98">
        <v>6.5544769432197506E-3</v>
      </c>
      <c r="U112" s="98">
        <v>6.2744395682154492E-3</v>
      </c>
      <c r="V112" s="98">
        <v>6.0695760613706674E-3</v>
      </c>
      <c r="W112" s="98">
        <v>5.4347969300440908E-3</v>
      </c>
      <c r="DA112" s="63" t="s">
        <v>1605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7.1360225431822801E-3</v>
      </c>
      <c r="E113" s="122">
        <v>1.2500586622688437E-2</v>
      </c>
      <c r="F113" s="122">
        <v>1.6960560903947527E-2</v>
      </c>
      <c r="G113" s="122">
        <v>2.2411857101112292E-2</v>
      </c>
      <c r="H113" s="122">
        <v>2.5965822787498712E-2</v>
      </c>
      <c r="I113" s="122">
        <v>2.8655179376451737E-2</v>
      </c>
      <c r="J113" s="122">
        <v>2.7877734428238585E-2</v>
      </c>
      <c r="K113" s="122">
        <v>3.0259208896740167E-2</v>
      </c>
      <c r="L113" s="122">
        <v>3.1193820317692991E-2</v>
      </c>
      <c r="M113" s="122">
        <v>3.0547168189886557E-2</v>
      </c>
      <c r="N113" s="122">
        <v>3.2508801480040601E-2</v>
      </c>
      <c r="O113" s="122">
        <v>3.7714858653346235E-2</v>
      </c>
      <c r="P113" s="122">
        <v>4.1299299395415004E-2</v>
      </c>
      <c r="Q113" s="122">
        <v>4.0267704833338906E-2</v>
      </c>
      <c r="R113" s="122">
        <v>3.8342372193032506E-2</v>
      </c>
      <c r="S113" s="122">
        <v>3.9560024742016989E-2</v>
      </c>
      <c r="T113" s="122">
        <v>4.268470219893452E-2</v>
      </c>
      <c r="U113" s="122">
        <v>4.3529064683156649E-2</v>
      </c>
      <c r="V113" s="122">
        <v>4.4426902909675756E-2</v>
      </c>
      <c r="W113" s="122">
        <v>4.2405009173589261E-2</v>
      </c>
      <c r="DA113" s="130" t="s">
        <v>1606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1607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7.1360225431822801E-3</v>
      </c>
      <c r="E115" s="33">
        <v>1.2500586622688437E-2</v>
      </c>
      <c r="F115" s="33">
        <v>1.6960560903947527E-2</v>
      </c>
      <c r="G115" s="33">
        <v>2.2411857101112292E-2</v>
      </c>
      <c r="H115" s="33">
        <v>2.5965822787498712E-2</v>
      </c>
      <c r="I115" s="33">
        <v>2.8655179376451737E-2</v>
      </c>
      <c r="J115" s="33">
        <v>2.7877734428238585E-2</v>
      </c>
      <c r="K115" s="33">
        <v>3.0259208896740167E-2</v>
      </c>
      <c r="L115" s="33">
        <v>3.1193820317692991E-2</v>
      </c>
      <c r="M115" s="33">
        <v>3.0547168189886557E-2</v>
      </c>
      <c r="N115" s="33">
        <v>3.2508801480040601E-2</v>
      </c>
      <c r="O115" s="33">
        <v>3.7714858653346235E-2</v>
      </c>
      <c r="P115" s="33">
        <v>4.1299299395415004E-2</v>
      </c>
      <c r="Q115" s="33">
        <v>4.0267704833338906E-2</v>
      </c>
      <c r="R115" s="33">
        <v>3.8342372193032506E-2</v>
      </c>
      <c r="S115" s="33">
        <v>3.9560024742016989E-2</v>
      </c>
      <c r="T115" s="33">
        <v>4.268470219893452E-2</v>
      </c>
      <c r="U115" s="33">
        <v>4.3529064683156649E-2</v>
      </c>
      <c r="V115" s="33">
        <v>4.4426902909675756E-2</v>
      </c>
      <c r="W115" s="33">
        <v>4.2405009173589261E-2</v>
      </c>
      <c r="DA115" s="60" t="s">
        <v>1608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0.56064576454489856</v>
      </c>
      <c r="E117" s="117">
        <f t="shared" si="19"/>
        <v>1.1110965408477655</v>
      </c>
      <c r="F117" s="117">
        <f t="shared" si="19"/>
        <v>1.1213863490889455</v>
      </c>
      <c r="G117" s="117">
        <f t="shared" si="19"/>
        <v>1.838777467494936</v>
      </c>
      <c r="H117" s="117">
        <f t="shared" si="19"/>
        <v>1.8766880709161988</v>
      </c>
      <c r="I117" s="117">
        <f t="shared" si="19"/>
        <v>2.1910569584951078</v>
      </c>
      <c r="J117" s="117">
        <f t="shared" si="19"/>
        <v>2.1192997153298028</v>
      </c>
      <c r="K117" s="117">
        <f t="shared" si="19"/>
        <v>2.1138330039196664</v>
      </c>
      <c r="L117" s="117">
        <f t="shared" si="19"/>
        <v>2.4392986668686407</v>
      </c>
      <c r="M117" s="117">
        <f t="shared" si="19"/>
        <v>2.2288031852805985</v>
      </c>
      <c r="N117" s="117">
        <f t="shared" si="19"/>
        <v>2.2663128009944371</v>
      </c>
      <c r="O117" s="117">
        <f t="shared" si="19"/>
        <v>2.2568575868800727</v>
      </c>
      <c r="P117" s="117">
        <f t="shared" si="19"/>
        <v>3.217221742462979</v>
      </c>
      <c r="Q117" s="117">
        <f t="shared" si="19"/>
        <v>2.039260340140066</v>
      </c>
      <c r="R117" s="117">
        <f t="shared" ref="R117:V117" si="20">R118+R121+R123+R132</f>
        <v>2.2200941893310326</v>
      </c>
      <c r="S117" s="117">
        <f t="shared" si="20"/>
        <v>2.198983947661068</v>
      </c>
      <c r="T117" s="117">
        <f t="shared" si="20"/>
        <v>2.2109922422264097</v>
      </c>
      <c r="U117" s="117">
        <f t="shared" si="20"/>
        <v>2.2877693727917174</v>
      </c>
      <c r="V117" s="117">
        <f t="shared" si="20"/>
        <v>2.3470300233658983</v>
      </c>
      <c r="W117" s="117">
        <f t="shared" ref="W117" si="21">W118+W121+W123+W132</f>
        <v>2.2519458572317452</v>
      </c>
      <c r="DA117" s="129" t="s">
        <v>1759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0.52171095968067616</v>
      </c>
      <c r="E118" s="122">
        <f t="shared" si="22"/>
        <v>1.0443550020166126</v>
      </c>
      <c r="F118" s="122">
        <f t="shared" si="22"/>
        <v>1.0332696914937982</v>
      </c>
      <c r="G118" s="122">
        <f t="shared" si="22"/>
        <v>1.7226905670335473</v>
      </c>
      <c r="H118" s="122">
        <f t="shared" si="22"/>
        <v>1.742986047569921</v>
      </c>
      <c r="I118" s="122">
        <f t="shared" si="22"/>
        <v>2.0435230912070366</v>
      </c>
      <c r="J118" s="122">
        <f t="shared" si="22"/>
        <v>1.9787680068046491</v>
      </c>
      <c r="K118" s="122">
        <f t="shared" si="22"/>
        <v>1.9666321409994199</v>
      </c>
      <c r="L118" s="122">
        <f t="shared" si="22"/>
        <v>2.2962506592477916</v>
      </c>
      <c r="M118" s="122">
        <f t="shared" si="22"/>
        <v>2.0845724901014191</v>
      </c>
      <c r="N118" s="122">
        <f t="shared" si="22"/>
        <v>2.1158147501596529</v>
      </c>
      <c r="O118" s="122">
        <f t="shared" si="22"/>
        <v>2.0829798581476493</v>
      </c>
      <c r="P118" s="122">
        <f t="shared" si="22"/>
        <v>3.0249926316356359</v>
      </c>
      <c r="Q118" s="122">
        <f t="shared" si="22"/>
        <v>1.8510391195033324</v>
      </c>
      <c r="R118" s="122">
        <f t="shared" ref="R118:V118" si="23">SUM(R119:R120)</f>
        <v>2.0270776898418874</v>
      </c>
      <c r="S118" s="122">
        <f t="shared" si="23"/>
        <v>2.0207758376075913</v>
      </c>
      <c r="T118" s="122">
        <f t="shared" si="23"/>
        <v>2.014284986169844</v>
      </c>
      <c r="U118" s="122">
        <f t="shared" si="23"/>
        <v>2.0863165236925192</v>
      </c>
      <c r="V118" s="122">
        <f t="shared" si="23"/>
        <v>2.1451890896079937</v>
      </c>
      <c r="W118" s="122">
        <f t="shared" ref="W118" si="24">SUM(W119:W120)</f>
        <v>2.0449763963544387</v>
      </c>
      <c r="DA118" s="130" t="s">
        <v>1760</v>
      </c>
    </row>
    <row r="119" spans="1:105" ht="12" customHeight="1" x14ac:dyDescent="0.25">
      <c r="A119" s="97" t="s">
        <v>74</v>
      </c>
      <c r="B119" s="98">
        <v>0</v>
      </c>
      <c r="C119" s="98">
        <v>0</v>
      </c>
      <c r="D119" s="98">
        <v>0.51001732068889361</v>
      </c>
      <c r="E119" s="98">
        <v>1.0214840270470418</v>
      </c>
      <c r="F119" s="98">
        <v>1.0113390174087331</v>
      </c>
      <c r="G119" s="98">
        <v>1.6864445273324036</v>
      </c>
      <c r="H119" s="98">
        <v>1.7073299402794468</v>
      </c>
      <c r="I119" s="98">
        <v>2.0026216899567868</v>
      </c>
      <c r="J119" s="98">
        <v>1.9397470021495486</v>
      </c>
      <c r="K119" s="98">
        <v>1.9285893753875589</v>
      </c>
      <c r="L119" s="98">
        <v>2.2521129554514427</v>
      </c>
      <c r="M119" s="98">
        <v>2.0455072065855333</v>
      </c>
      <c r="N119" s="98">
        <v>2.076492529336841</v>
      </c>
      <c r="O119" s="98">
        <v>2.045229510146473</v>
      </c>
      <c r="P119" s="98">
        <v>2.9710025475007367</v>
      </c>
      <c r="Q119" s="98">
        <v>1.818211797607185</v>
      </c>
      <c r="R119" s="98">
        <v>1.9912125060153512</v>
      </c>
      <c r="S119" s="98">
        <v>1.9852652374569366</v>
      </c>
      <c r="T119" s="98">
        <v>1.9791008073148664</v>
      </c>
      <c r="U119" s="98">
        <v>2.0500020664414227</v>
      </c>
      <c r="V119" s="98">
        <v>2.1083787496847486</v>
      </c>
      <c r="W119" s="98">
        <v>2.009768822314379</v>
      </c>
      <c r="DA119" s="63" t="s">
        <v>1761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1.1693638991782556E-2</v>
      </c>
      <c r="E120" s="98">
        <v>2.2870974969570728E-2</v>
      </c>
      <c r="F120" s="98">
        <v>2.1930674085065022E-2</v>
      </c>
      <c r="G120" s="98">
        <v>3.6246039701143609E-2</v>
      </c>
      <c r="H120" s="98">
        <v>3.5656107290474269E-2</v>
      </c>
      <c r="I120" s="98">
        <v>4.0901401250249728E-2</v>
      </c>
      <c r="J120" s="98">
        <v>3.9021004655100479E-2</v>
      </c>
      <c r="K120" s="98">
        <v>3.8042765611860936E-2</v>
      </c>
      <c r="L120" s="98">
        <v>4.4137703796348925E-2</v>
      </c>
      <c r="M120" s="98">
        <v>3.9065283515885799E-2</v>
      </c>
      <c r="N120" s="98">
        <v>3.9322220822811692E-2</v>
      </c>
      <c r="O120" s="98">
        <v>3.7750348001176201E-2</v>
      </c>
      <c r="P120" s="98">
        <v>5.3990084134899183E-2</v>
      </c>
      <c r="Q120" s="98">
        <v>3.2827321896147371E-2</v>
      </c>
      <c r="R120" s="98">
        <v>3.5865183826536154E-2</v>
      </c>
      <c r="S120" s="98">
        <v>3.5510600150654874E-2</v>
      </c>
      <c r="T120" s="98">
        <v>3.5184178854977599E-2</v>
      </c>
      <c r="U120" s="98">
        <v>3.6314457251096527E-2</v>
      </c>
      <c r="V120" s="98">
        <v>3.6810339923245089E-2</v>
      </c>
      <c r="W120" s="98">
        <v>3.5207574040059808E-2</v>
      </c>
      <c r="DA120" s="63" t="s">
        <v>1762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2.9072786646914863E-5</v>
      </c>
      <c r="F121" s="122">
        <f t="shared" si="25"/>
        <v>8.9396949553611287E-5</v>
      </c>
      <c r="G121" s="122">
        <f t="shared" si="25"/>
        <v>1.8264340142758846E-4</v>
      </c>
      <c r="H121" s="122">
        <f t="shared" si="25"/>
        <v>2.8037020326135122E-4</v>
      </c>
      <c r="I121" s="122">
        <f t="shared" si="25"/>
        <v>3.1836616680800279E-4</v>
      </c>
      <c r="J121" s="122">
        <f t="shared" si="25"/>
        <v>3.3730744429726018E-4</v>
      </c>
      <c r="K121" s="122">
        <f t="shared" si="25"/>
        <v>3.4525967535801679E-4</v>
      </c>
      <c r="L121" s="122">
        <f t="shared" si="25"/>
        <v>3.3608539740864843E-4</v>
      </c>
      <c r="M121" s="122">
        <f t="shared" si="25"/>
        <v>2.47899777876512E-4</v>
      </c>
      <c r="N121" s="122">
        <f t="shared" si="25"/>
        <v>1.7606480561194521E-4</v>
      </c>
      <c r="O121" s="122">
        <f t="shared" si="25"/>
        <v>1.3574469781577178E-4</v>
      </c>
      <c r="P121" s="122">
        <f t="shared" si="25"/>
        <v>2.7917586664561632E-4</v>
      </c>
      <c r="Q121" s="122">
        <f t="shared" si="25"/>
        <v>3.7588378661159718E-4</v>
      </c>
      <c r="R121" s="122">
        <f t="shared" si="25"/>
        <v>4.6033998025018721E-4</v>
      </c>
      <c r="S121" s="122">
        <f t="shared" si="25"/>
        <v>5.1979264317537216E-4</v>
      </c>
      <c r="T121" s="122">
        <f t="shared" si="25"/>
        <v>6.7658435863648394E-4</v>
      </c>
      <c r="U121" s="122">
        <f t="shared" si="25"/>
        <v>7.5085715700195653E-4</v>
      </c>
      <c r="V121" s="122">
        <f t="shared" si="25"/>
        <v>8.8222591811428191E-4</v>
      </c>
      <c r="W121" s="122">
        <f t="shared" si="25"/>
        <v>8.7393968648638229E-4</v>
      </c>
      <c r="DA121" s="130" t="s">
        <v>1763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2.9072786646914863E-5</v>
      </c>
      <c r="F122" s="98">
        <v>8.9396949553611287E-5</v>
      </c>
      <c r="G122" s="98">
        <v>1.8264340142758846E-4</v>
      </c>
      <c r="H122" s="98">
        <v>2.8037020326135122E-4</v>
      </c>
      <c r="I122" s="98">
        <v>3.1836616680800279E-4</v>
      </c>
      <c r="J122" s="98">
        <v>3.3730744429726018E-4</v>
      </c>
      <c r="K122" s="98">
        <v>3.4525967535801679E-4</v>
      </c>
      <c r="L122" s="98">
        <v>3.3608539740864843E-4</v>
      </c>
      <c r="M122" s="98">
        <v>2.47899777876512E-4</v>
      </c>
      <c r="N122" s="98">
        <v>1.7606480561194521E-4</v>
      </c>
      <c r="O122" s="98">
        <v>1.3574469781577178E-4</v>
      </c>
      <c r="P122" s="98">
        <v>2.7917586664561632E-4</v>
      </c>
      <c r="Q122" s="98">
        <v>3.7588378661159718E-4</v>
      </c>
      <c r="R122" s="98">
        <v>4.6033998025018721E-4</v>
      </c>
      <c r="S122" s="98">
        <v>5.1979264317537216E-4</v>
      </c>
      <c r="T122" s="98">
        <v>6.7658435863648394E-4</v>
      </c>
      <c r="U122" s="98">
        <v>7.5085715700195653E-4</v>
      </c>
      <c r="V122" s="98">
        <v>8.8222591811428191E-4</v>
      </c>
      <c r="W122" s="98">
        <v>8.7393968648638229E-4</v>
      </c>
      <c r="DA122" s="63" t="s">
        <v>1764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3.3341134789788014E-2</v>
      </c>
      <c r="E123" s="122">
        <v>5.6906619928176048E-2</v>
      </c>
      <c r="F123" s="122">
        <v>7.4713958745290937E-2</v>
      </c>
      <c r="G123" s="122">
        <v>9.8295901327253951E-2</v>
      </c>
      <c r="H123" s="122">
        <v>0.11300521298489162</v>
      </c>
      <c r="I123" s="122">
        <v>0.12466043220099132</v>
      </c>
      <c r="J123" s="122">
        <v>0.11822815368940615</v>
      </c>
      <c r="K123" s="122">
        <v>0.12297530860139466</v>
      </c>
      <c r="L123" s="122">
        <v>0.11802984355104246</v>
      </c>
      <c r="M123" s="122">
        <v>0.11975351976211733</v>
      </c>
      <c r="N123" s="122">
        <v>0.12445751848673006</v>
      </c>
      <c r="O123" s="122">
        <v>0.14362106207389042</v>
      </c>
      <c r="P123" s="122">
        <v>0.15880776647721373</v>
      </c>
      <c r="Q123" s="122">
        <v>0.15545817624170158</v>
      </c>
      <c r="R123" s="122">
        <v>0.16159366011797199</v>
      </c>
      <c r="S123" s="122">
        <v>0.14550916640474898</v>
      </c>
      <c r="T123" s="122">
        <v>0.16079561807723411</v>
      </c>
      <c r="U123" s="122">
        <v>0.16421510316978546</v>
      </c>
      <c r="V123" s="122">
        <v>0.16309434107429574</v>
      </c>
      <c r="W123" s="122">
        <v>0.16948514188435482</v>
      </c>
      <c r="DA123" s="130" t="s">
        <v>1765</v>
      </c>
    </row>
    <row r="124" spans="1:105" ht="12" customHeight="1" x14ac:dyDescent="0.25">
      <c r="A124" s="97" t="s">
        <v>141</v>
      </c>
      <c r="B124" s="98">
        <v>0</v>
      </c>
      <c r="C124" s="98">
        <v>0</v>
      </c>
      <c r="D124" s="98">
        <v>1.9044945432501132E-4</v>
      </c>
      <c r="E124" s="98">
        <v>3.7112107793164451E-4</v>
      </c>
      <c r="F124" s="98">
        <v>3.5273953390264413E-4</v>
      </c>
      <c r="G124" s="98">
        <v>5.1368390293511938E-4</v>
      </c>
      <c r="H124" s="98">
        <v>4.7179144350619991E-4</v>
      </c>
      <c r="I124" s="98">
        <v>5.8136193019681591E-4</v>
      </c>
      <c r="J124" s="98">
        <v>4.7207770957634029E-4</v>
      </c>
      <c r="K124" s="98">
        <v>4.1521728889160552E-4</v>
      </c>
      <c r="L124" s="98">
        <v>2.0053778656523418E-4</v>
      </c>
      <c r="M124" s="98">
        <v>1.4395438135184299E-4</v>
      </c>
      <c r="N124" s="98">
        <v>1.3068812865251833E-4</v>
      </c>
      <c r="O124" s="98">
        <v>2.1180823307962379E-4</v>
      </c>
      <c r="P124" s="98">
        <v>3.0177707014090684E-4</v>
      </c>
      <c r="Q124" s="98">
        <v>2.1774293281273511E-4</v>
      </c>
      <c r="R124" s="98">
        <v>2.5290737881331315E-4</v>
      </c>
      <c r="S124" s="98">
        <v>2.6596667417996649E-4</v>
      </c>
      <c r="T124" s="98">
        <v>2.6376556184176333E-4</v>
      </c>
      <c r="U124" s="98">
        <v>1.7545133958213089E-4</v>
      </c>
      <c r="V124" s="98">
        <v>8.4285430300059077E-5</v>
      </c>
      <c r="W124" s="98">
        <v>0</v>
      </c>
      <c r="DA124" s="63" t="s">
        <v>1766</v>
      </c>
    </row>
    <row r="125" spans="1:105" ht="12" customHeight="1" x14ac:dyDescent="0.25">
      <c r="A125" s="97" t="s">
        <v>140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1767</v>
      </c>
    </row>
    <row r="126" spans="1:105" ht="12" customHeight="1" x14ac:dyDescent="0.25">
      <c r="A126" s="100" t="s">
        <v>50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1768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1769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2.911874600085089E-2</v>
      </c>
      <c r="E128" s="101">
        <v>5.0454578987301685E-2</v>
      </c>
      <c r="F128" s="101">
        <v>6.6891738246156601E-2</v>
      </c>
      <c r="G128" s="101">
        <v>8.7812340739577777E-2</v>
      </c>
      <c r="H128" s="101">
        <v>0.10116051195912358</v>
      </c>
      <c r="I128" s="101">
        <v>0.10529710357060856</v>
      </c>
      <c r="J128" s="101">
        <v>9.8862225445542157E-2</v>
      </c>
      <c r="K128" s="101">
        <v>0.10322940105269429</v>
      </c>
      <c r="L128" s="101">
        <v>9.8628897649181854E-2</v>
      </c>
      <c r="M128" s="101">
        <v>9.9776451312166836E-2</v>
      </c>
      <c r="N128" s="101">
        <v>0.1044606161824604</v>
      </c>
      <c r="O128" s="101">
        <v>0.12105130770202556</v>
      </c>
      <c r="P128" s="101">
        <v>0.13440648576861045</v>
      </c>
      <c r="Q128" s="101">
        <v>0.13307880699966107</v>
      </c>
      <c r="R128" s="101">
        <v>0.13924564390643682</v>
      </c>
      <c r="S128" s="101">
        <v>0.12545941307157779</v>
      </c>
      <c r="T128" s="101">
        <v>0.13970630148270324</v>
      </c>
      <c r="U128" s="101">
        <v>0.14380522115290942</v>
      </c>
      <c r="V128" s="101">
        <v>0.14365218702138988</v>
      </c>
      <c r="W128" s="101">
        <v>0.15026488221072373</v>
      </c>
      <c r="DA128" s="131" t="s">
        <v>1770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4.0319393346121141E-3</v>
      </c>
      <c r="E129" s="104">
        <v>6.0809198629427214E-3</v>
      </c>
      <c r="F129" s="104">
        <v>7.4694809652316851E-3</v>
      </c>
      <c r="G129" s="104">
        <v>9.9698766847410632E-3</v>
      </c>
      <c r="H129" s="104">
        <v>1.1372909582261833E-2</v>
      </c>
      <c r="I129" s="104">
        <v>1.8781966700185948E-2</v>
      </c>
      <c r="J129" s="104">
        <v>1.8893850534287646E-2</v>
      </c>
      <c r="K129" s="104">
        <v>1.9330690259808766E-2</v>
      </c>
      <c r="L129" s="104">
        <v>1.9200408115295366E-2</v>
      </c>
      <c r="M129" s="104">
        <v>1.9833114068598653E-2</v>
      </c>
      <c r="N129" s="104">
        <v>1.9866214175617132E-2</v>
      </c>
      <c r="O129" s="104">
        <v>2.2357946138785237E-2</v>
      </c>
      <c r="P129" s="104">
        <v>2.4099503638462388E-2</v>
      </c>
      <c r="Q129" s="104">
        <v>2.2161626309227769E-2</v>
      </c>
      <c r="R129" s="104">
        <v>2.2095108832721869E-2</v>
      </c>
      <c r="S129" s="104">
        <v>1.9783786658991231E-2</v>
      </c>
      <c r="T129" s="104">
        <v>2.0825551032689099E-2</v>
      </c>
      <c r="U129" s="104">
        <v>2.0234430677293924E-2</v>
      </c>
      <c r="V129" s="104">
        <v>1.9357868622605804E-2</v>
      </c>
      <c r="W129" s="104">
        <v>1.9220259673631092E-2</v>
      </c>
      <c r="DA129" s="132" t="s">
        <v>1771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2.7618158474758186E-3</v>
      </c>
      <c r="E130" s="98">
        <v>3.992235843461046E-3</v>
      </c>
      <c r="F130" s="98">
        <v>4.9326286924648317E-3</v>
      </c>
      <c r="G130" s="98">
        <v>6.0085918313166082E-3</v>
      </c>
      <c r="H130" s="98">
        <v>7.1015140038760884E-3</v>
      </c>
      <c r="I130" s="98">
        <v>1.157550142025421E-2</v>
      </c>
      <c r="J130" s="98">
        <v>1.1533440033176403E-2</v>
      </c>
      <c r="K130" s="98">
        <v>1.1886239834922105E-2</v>
      </c>
      <c r="L130" s="98">
        <v>1.1498504656664665E-2</v>
      </c>
      <c r="M130" s="98">
        <v>1.1674064868679385E-2</v>
      </c>
      <c r="N130" s="98">
        <v>1.1620327980783818E-2</v>
      </c>
      <c r="O130" s="98">
        <v>1.3770645510146078E-2</v>
      </c>
      <c r="P130" s="98">
        <v>1.4893772863520565E-2</v>
      </c>
      <c r="Q130" s="98">
        <v>1.4294914444912706E-2</v>
      </c>
      <c r="R130" s="98">
        <v>1.4945945482518808E-2</v>
      </c>
      <c r="S130" s="98">
        <v>1.3023145163436231E-2</v>
      </c>
      <c r="T130" s="98">
        <v>1.427107408946935E-2</v>
      </c>
      <c r="U130" s="98">
        <v>1.3959991109078475E-2</v>
      </c>
      <c r="V130" s="98">
        <v>1.3288292561235137E-2</v>
      </c>
      <c r="W130" s="98">
        <v>1.3785462743586999E-2</v>
      </c>
      <c r="DA130" s="63" t="s">
        <v>1772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1.2701234871362954E-3</v>
      </c>
      <c r="E131" s="98">
        <v>2.0886840194816749E-3</v>
      </c>
      <c r="F131" s="98">
        <v>2.536852272766853E-3</v>
      </c>
      <c r="G131" s="98">
        <v>3.961284853424455E-3</v>
      </c>
      <c r="H131" s="98">
        <v>4.2713955783857446E-3</v>
      </c>
      <c r="I131" s="98">
        <v>7.2064652799317362E-3</v>
      </c>
      <c r="J131" s="98">
        <v>7.360410501111244E-3</v>
      </c>
      <c r="K131" s="98">
        <v>7.4444504248866606E-3</v>
      </c>
      <c r="L131" s="98">
        <v>7.7019034586306998E-3</v>
      </c>
      <c r="M131" s="98">
        <v>8.1590491999192702E-3</v>
      </c>
      <c r="N131" s="98">
        <v>8.2458861948333136E-3</v>
      </c>
      <c r="O131" s="98">
        <v>8.5873006286391607E-3</v>
      </c>
      <c r="P131" s="98">
        <v>9.205730774941823E-3</v>
      </c>
      <c r="Q131" s="98">
        <v>7.8667118643150624E-3</v>
      </c>
      <c r="R131" s="98">
        <v>7.1491633502030602E-3</v>
      </c>
      <c r="S131" s="98">
        <v>6.7606414955549993E-3</v>
      </c>
      <c r="T131" s="98">
        <v>6.5544769432197506E-3</v>
      </c>
      <c r="U131" s="98">
        <v>6.2744395682154492E-3</v>
      </c>
      <c r="V131" s="98">
        <v>6.0695760613706674E-3</v>
      </c>
      <c r="W131" s="98">
        <v>5.4347969300440908E-3</v>
      </c>
      <c r="DA131" s="63" t="s">
        <v>1773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5.5936700744343175E-3</v>
      </c>
      <c r="E132" s="122">
        <v>9.805846116329937E-3</v>
      </c>
      <c r="F132" s="122">
        <v>1.3313301900302672E-2</v>
      </c>
      <c r="G132" s="122">
        <v>1.7608355732707168E-2</v>
      </c>
      <c r="H132" s="122">
        <v>2.0416440158124834E-2</v>
      </c>
      <c r="I132" s="122">
        <v>2.2555068920271912E-2</v>
      </c>
      <c r="J132" s="122">
        <v>2.1966247391450301E-2</v>
      </c>
      <c r="K132" s="122">
        <v>2.3880294643494105E-2</v>
      </c>
      <c r="L132" s="122">
        <v>2.4682078672398348E-2</v>
      </c>
      <c r="M132" s="122">
        <v>2.4229275639185914E-2</v>
      </c>
      <c r="N132" s="122">
        <v>2.586446754244192E-2</v>
      </c>
      <c r="O132" s="122">
        <v>3.0120921960717199E-2</v>
      </c>
      <c r="P132" s="122">
        <v>3.3142168483483822E-2</v>
      </c>
      <c r="Q132" s="122">
        <v>3.2387160608420104E-2</v>
      </c>
      <c r="R132" s="122">
        <v>3.0962499390923107E-2</v>
      </c>
      <c r="S132" s="122">
        <v>3.2179151005552339E-2</v>
      </c>
      <c r="T132" s="122">
        <v>3.523505362069513E-2</v>
      </c>
      <c r="U132" s="122">
        <v>3.6486888772410617E-2</v>
      </c>
      <c r="V132" s="122">
        <v>3.786436676549456E-2</v>
      </c>
      <c r="W132" s="122">
        <v>3.6610379306465497E-2</v>
      </c>
      <c r="DA132" s="130" t="s">
        <v>1774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1775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5.5936700744343175E-3</v>
      </c>
      <c r="E134" s="33">
        <v>9.805846116329937E-3</v>
      </c>
      <c r="F134" s="33">
        <v>1.3313301900302672E-2</v>
      </c>
      <c r="G134" s="33">
        <v>1.7608355732707168E-2</v>
      </c>
      <c r="H134" s="33">
        <v>2.0416440158124834E-2</v>
      </c>
      <c r="I134" s="33">
        <v>2.2555068920271912E-2</v>
      </c>
      <c r="J134" s="33">
        <v>2.1966247391450301E-2</v>
      </c>
      <c r="K134" s="33">
        <v>2.3880294643494105E-2</v>
      </c>
      <c r="L134" s="33">
        <v>2.4682078672398348E-2</v>
      </c>
      <c r="M134" s="33">
        <v>2.4229275639185914E-2</v>
      </c>
      <c r="N134" s="33">
        <v>2.586446754244192E-2</v>
      </c>
      <c r="O134" s="33">
        <v>3.0120921960717199E-2</v>
      </c>
      <c r="P134" s="33">
        <v>3.3142168483483822E-2</v>
      </c>
      <c r="Q134" s="33">
        <v>3.2387160608420104E-2</v>
      </c>
      <c r="R134" s="33">
        <v>3.0962499390923107E-2</v>
      </c>
      <c r="S134" s="33">
        <v>3.2179151005552339E-2</v>
      </c>
      <c r="T134" s="33">
        <v>3.523505362069513E-2</v>
      </c>
      <c r="U134" s="33">
        <v>3.6486888772410617E-2</v>
      </c>
      <c r="V134" s="33">
        <v>3.786436676549456E-2</v>
      </c>
      <c r="W134" s="33">
        <v>3.6610379306465497E-2</v>
      </c>
      <c r="DA134" s="60" t="s">
        <v>1776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>
        <f t="shared" si="26"/>
        <v>0.56986208229394386</v>
      </c>
      <c r="E136" s="119">
        <f t="shared" si="26"/>
        <v>0.5713980161799862</v>
      </c>
      <c r="F136" s="119">
        <f t="shared" si="26"/>
        <v>0.57498434275415822</v>
      </c>
      <c r="G136" s="119">
        <f t="shared" si="26"/>
        <v>0.57649770585141702</v>
      </c>
      <c r="H136" s="119">
        <f t="shared" si="26"/>
        <v>0.57899681098155953</v>
      </c>
      <c r="I136" s="119">
        <f t="shared" si="26"/>
        <v>0.58105235237980335</v>
      </c>
      <c r="J136" s="119">
        <f t="shared" si="26"/>
        <v>0.58181979063383527</v>
      </c>
      <c r="K136" s="119">
        <f t="shared" si="26"/>
        <v>0.58231772105662938</v>
      </c>
      <c r="L136" s="119">
        <f t="shared" si="26"/>
        <v>0.58172356779935519</v>
      </c>
      <c r="M136" s="119">
        <f t="shared" si="26"/>
        <v>0.58250562613757495</v>
      </c>
      <c r="N136" s="119">
        <f t="shared" si="26"/>
        <v>0.58812427121477773</v>
      </c>
      <c r="O136" s="119">
        <f t="shared" si="26"/>
        <v>0.5980322220001939</v>
      </c>
      <c r="P136" s="119">
        <f t="shared" si="26"/>
        <v>0.61085469982813845</v>
      </c>
      <c r="Q136" s="119">
        <f t="shared" si="26"/>
        <v>0.61684624570962754</v>
      </c>
      <c r="R136" s="119">
        <f t="shared" ref="R136:V136" si="27">IF(R117=0,"",R117/R98)</f>
        <v>0.62391943952766715</v>
      </c>
      <c r="S136" s="119">
        <f t="shared" si="27"/>
        <v>0.63899401718103632</v>
      </c>
      <c r="T136" s="119">
        <f t="shared" si="27"/>
        <v>0.66793296877112052</v>
      </c>
      <c r="U136" s="119">
        <f t="shared" si="27"/>
        <v>0.6908070022546039</v>
      </c>
      <c r="V136" s="119">
        <f t="shared" si="27"/>
        <v>0.70981608075277036</v>
      </c>
      <c r="W136" s="119">
        <f t="shared" ref="W136" si="28">IF(W117=0,"",W117/W98)</f>
        <v>0.72288383249116062</v>
      </c>
      <c r="DA136" s="129" t="s">
        <v>1927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>
        <f t="shared" si="29"/>
        <v>0.56395522262888531</v>
      </c>
      <c r="E137" s="124">
        <f t="shared" si="29"/>
        <v>0.5663500081825471</v>
      </c>
      <c r="F137" s="124">
        <f t="shared" si="29"/>
        <v>0.56843462406491063</v>
      </c>
      <c r="G137" s="124">
        <f t="shared" si="29"/>
        <v>0.57124963058799649</v>
      </c>
      <c r="H137" s="124">
        <f t="shared" si="29"/>
        <v>0.57313192850596095</v>
      </c>
      <c r="I137" s="124">
        <f t="shared" si="29"/>
        <v>0.5753496529956329</v>
      </c>
      <c r="J137" s="124">
        <f t="shared" si="29"/>
        <v>0.57611516205392088</v>
      </c>
      <c r="K137" s="124">
        <f t="shared" si="29"/>
        <v>0.57622643647912686</v>
      </c>
      <c r="L137" s="124">
        <f t="shared" si="29"/>
        <v>0.57638935515331657</v>
      </c>
      <c r="M137" s="124">
        <f t="shared" si="29"/>
        <v>0.57648834009700822</v>
      </c>
      <c r="N137" s="124">
        <f t="shared" si="29"/>
        <v>0.58198704384908118</v>
      </c>
      <c r="O137" s="124">
        <f t="shared" si="29"/>
        <v>0.59111196539337574</v>
      </c>
      <c r="P137" s="124">
        <f t="shared" si="29"/>
        <v>0.60572479792521017</v>
      </c>
      <c r="Q137" s="124">
        <f t="shared" si="29"/>
        <v>0.60890645162275947</v>
      </c>
      <c r="R137" s="124">
        <f t="shared" ref="R137:V137" si="30">IF(R118=0,"",R118/R99)</f>
        <v>0.61663184339005117</v>
      </c>
      <c r="S137" s="124">
        <f t="shared" si="30"/>
        <v>0.63234743227750967</v>
      </c>
      <c r="T137" s="124">
        <f t="shared" si="30"/>
        <v>0.66147133662582236</v>
      </c>
      <c r="U137" s="124">
        <f t="shared" si="30"/>
        <v>0.68487157825522538</v>
      </c>
      <c r="V137" s="124">
        <f t="shared" si="30"/>
        <v>0.70408296294980655</v>
      </c>
      <c r="W137" s="124">
        <f t="shared" ref="W137" si="31">IF(W118=0,"",W118/W99)</f>
        <v>0.71688539696359177</v>
      </c>
      <c r="DA137" s="130" t="s">
        <v>1928</v>
      </c>
    </row>
    <row r="138" spans="1:105" ht="12" customHeight="1" x14ac:dyDescent="0.25">
      <c r="A138" s="97" t="s">
        <v>74</v>
      </c>
      <c r="B138" s="111" t="str">
        <f t="shared" ref="B138:Q138" si="32">IF(B119=0,"",B119/B100)</f>
        <v/>
      </c>
      <c r="C138" s="111" t="str">
        <f t="shared" si="32"/>
        <v/>
      </c>
      <c r="D138" s="111">
        <f t="shared" si="32"/>
        <v>0.55837283324658216</v>
      </c>
      <c r="E138" s="111">
        <f t="shared" si="32"/>
        <v>0.56090396660723918</v>
      </c>
      <c r="F138" s="111">
        <f t="shared" si="32"/>
        <v>0.56316430470459344</v>
      </c>
      <c r="G138" s="111">
        <f t="shared" si="32"/>
        <v>0.5660336584204132</v>
      </c>
      <c r="H138" s="111">
        <f t="shared" si="32"/>
        <v>0.5680677352932938</v>
      </c>
      <c r="I138" s="111">
        <f t="shared" si="32"/>
        <v>0.57040253576234501</v>
      </c>
      <c r="J138" s="111">
        <f t="shared" si="32"/>
        <v>0.57124410772674072</v>
      </c>
      <c r="K138" s="111">
        <f t="shared" si="32"/>
        <v>0.5714495593098271</v>
      </c>
      <c r="L138" s="111">
        <f t="shared" si="32"/>
        <v>0.57164353010381308</v>
      </c>
      <c r="M138" s="111">
        <f t="shared" si="32"/>
        <v>0.57186296128030467</v>
      </c>
      <c r="N138" s="111">
        <f t="shared" si="32"/>
        <v>0.57741630455736159</v>
      </c>
      <c r="O138" s="111">
        <f t="shared" si="32"/>
        <v>0.58668416861333017</v>
      </c>
      <c r="P138" s="111">
        <f t="shared" si="32"/>
        <v>0.60141571142163375</v>
      </c>
      <c r="Q138" s="111">
        <f t="shared" si="32"/>
        <v>0.60463705606256157</v>
      </c>
      <c r="R138" s="111">
        <f t="shared" ref="R138:V138" si="33">IF(R119=0,"",R119/R100)</f>
        <v>0.61240312383716711</v>
      </c>
      <c r="S138" s="111">
        <f t="shared" si="33"/>
        <v>0.62821613767087192</v>
      </c>
      <c r="T138" s="111">
        <f t="shared" si="33"/>
        <v>0.6575142086805662</v>
      </c>
      <c r="U138" s="111">
        <f t="shared" si="33"/>
        <v>0.6810696461381982</v>
      </c>
      <c r="V138" s="111">
        <f t="shared" si="33"/>
        <v>0.70046405927080024</v>
      </c>
      <c r="W138" s="111">
        <f t="shared" ref="W138" si="34">IF(W119=0,"",W119/W100)</f>
        <v>0.71334743328274886</v>
      </c>
      <c r="DA138" s="63" t="s">
        <v>1929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1930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>
        <f t="shared" si="38"/>
        <v>2.6987400380432103</v>
      </c>
      <c r="F140" s="124">
        <f t="shared" si="38"/>
        <v>2.7580732343383745</v>
      </c>
      <c r="G140" s="124">
        <f t="shared" si="38"/>
        <v>2.8169885934214354</v>
      </c>
      <c r="H140" s="124">
        <f t="shared" si="38"/>
        <v>2.8657798654045528</v>
      </c>
      <c r="I140" s="124">
        <f t="shared" si="38"/>
        <v>2.884089757166433</v>
      </c>
      <c r="J140" s="124">
        <f t="shared" si="38"/>
        <v>2.8840897571664335</v>
      </c>
      <c r="K140" s="124">
        <f t="shared" si="38"/>
        <v>2.8840897571664335</v>
      </c>
      <c r="L140" s="124">
        <f t="shared" si="38"/>
        <v>2.9069076541170675</v>
      </c>
      <c r="M140" s="124">
        <f t="shared" si="38"/>
        <v>2.9436007155815216</v>
      </c>
      <c r="N140" s="124">
        <f t="shared" si="38"/>
        <v>3.0906713680082638</v>
      </c>
      <c r="O140" s="124">
        <f t="shared" si="38"/>
        <v>3.5198007228038501</v>
      </c>
      <c r="P140" s="124">
        <f t="shared" si="38"/>
        <v>3.8757720690418052</v>
      </c>
      <c r="Q140" s="124">
        <f t="shared" si="38"/>
        <v>3.9416934508947601</v>
      </c>
      <c r="R140" s="124">
        <f t="shared" ref="R140:V140" si="39">IF(R121=0,"",R121/R102)</f>
        <v>3.9828045100402676</v>
      </c>
      <c r="S140" s="124">
        <f t="shared" si="39"/>
        <v>4.0018037143967424</v>
      </c>
      <c r="T140" s="124">
        <f t="shared" si="39"/>
        <v>4.0567543981727816</v>
      </c>
      <c r="U140" s="124">
        <f t="shared" si="39"/>
        <v>4.1578270387173939</v>
      </c>
      <c r="V140" s="124">
        <f t="shared" si="39"/>
        <v>4.2756703323490965</v>
      </c>
      <c r="W140" s="124">
        <f t="shared" ref="W140" si="40">IF(W121=0,"",W121/W102)</f>
        <v>4.3714058528512414</v>
      </c>
      <c r="DA140" s="130" t="s">
        <v>1931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>
        <f t="shared" si="41"/>
        <v>2.6987400380432103</v>
      </c>
      <c r="F141" s="111">
        <f t="shared" si="41"/>
        <v>2.7580732343383745</v>
      </c>
      <c r="G141" s="111">
        <f t="shared" si="41"/>
        <v>2.8169885934214354</v>
      </c>
      <c r="H141" s="111">
        <f t="shared" si="41"/>
        <v>2.8657798654045528</v>
      </c>
      <c r="I141" s="111">
        <f t="shared" si="41"/>
        <v>2.884089757166433</v>
      </c>
      <c r="J141" s="111">
        <f t="shared" si="41"/>
        <v>2.8840897571664335</v>
      </c>
      <c r="K141" s="111">
        <f t="shared" si="41"/>
        <v>2.8840897571664335</v>
      </c>
      <c r="L141" s="111">
        <f t="shared" si="41"/>
        <v>2.9069076541170675</v>
      </c>
      <c r="M141" s="111">
        <f t="shared" si="41"/>
        <v>2.9436007155815216</v>
      </c>
      <c r="N141" s="111">
        <f t="shared" si="41"/>
        <v>3.0906713680082638</v>
      </c>
      <c r="O141" s="111">
        <f t="shared" si="41"/>
        <v>3.5198007228038501</v>
      </c>
      <c r="P141" s="111">
        <f t="shared" si="41"/>
        <v>3.8757720690418052</v>
      </c>
      <c r="Q141" s="111">
        <f t="shared" si="41"/>
        <v>3.9416934508947601</v>
      </c>
      <c r="R141" s="111">
        <f t="shared" ref="R141:V141" si="42">IF(R122=0,"",R122/R103)</f>
        <v>3.9828045100402676</v>
      </c>
      <c r="S141" s="111">
        <f t="shared" si="42"/>
        <v>4.0018037143967424</v>
      </c>
      <c r="T141" s="111">
        <f t="shared" si="42"/>
        <v>4.0567543981727816</v>
      </c>
      <c r="U141" s="111">
        <f t="shared" si="42"/>
        <v>4.1578270387173939</v>
      </c>
      <c r="V141" s="111">
        <f t="shared" si="42"/>
        <v>4.2756703323490965</v>
      </c>
      <c r="W141" s="111">
        <f t="shared" ref="W141" si="43">IF(W122=0,"",W122/W103)</f>
        <v>4.3714058528512414</v>
      </c>
      <c r="DA141" s="63" t="s">
        <v>1932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>
        <f t="shared" si="44"/>
        <v>0.64616846055090249</v>
      </c>
      <c r="E142" s="124">
        <f t="shared" si="44"/>
        <v>0.64665364884870136</v>
      </c>
      <c r="F142" s="124">
        <f t="shared" si="44"/>
        <v>0.64658641643611137</v>
      </c>
      <c r="G142" s="124">
        <f t="shared" si="44"/>
        <v>0.64909011174967013</v>
      </c>
      <c r="H142" s="124">
        <f t="shared" si="44"/>
        <v>0.64926347763655623</v>
      </c>
      <c r="I142" s="124">
        <f t="shared" si="44"/>
        <v>0.655129529038047</v>
      </c>
      <c r="J142" s="124">
        <f t="shared" si="44"/>
        <v>0.65730798582299177</v>
      </c>
      <c r="K142" s="124">
        <f t="shared" si="44"/>
        <v>0.65866225966589365</v>
      </c>
      <c r="L142" s="124">
        <f t="shared" si="44"/>
        <v>0.66285180477456929</v>
      </c>
      <c r="M142" s="124">
        <f t="shared" si="44"/>
        <v>0.66670691041367169</v>
      </c>
      <c r="N142" s="124">
        <f t="shared" si="44"/>
        <v>0.67132149487286985</v>
      </c>
      <c r="O142" s="124">
        <f t="shared" si="44"/>
        <v>0.67675694652830976</v>
      </c>
      <c r="P142" s="124">
        <f t="shared" si="44"/>
        <v>0.68635567566619926</v>
      </c>
      <c r="Q142" s="124">
        <f t="shared" si="44"/>
        <v>0.68895694042918687</v>
      </c>
      <c r="R142" s="124">
        <f t="shared" ref="R142:V142" si="45">IF(R123=0,"",R123/R104)</f>
        <v>0.69500844103116843</v>
      </c>
      <c r="S142" s="124">
        <f t="shared" si="45"/>
        <v>0.70649788776861866</v>
      </c>
      <c r="T142" s="124">
        <f t="shared" si="45"/>
        <v>0.72368219779396126</v>
      </c>
      <c r="U142" s="124">
        <f t="shared" si="45"/>
        <v>0.74058780064720997</v>
      </c>
      <c r="V142" s="124">
        <f t="shared" si="45"/>
        <v>0.75817338261105782</v>
      </c>
      <c r="W142" s="124">
        <f t="shared" ref="W142" si="46">IF(W123=0,"",W123/W104)</f>
        <v>0.77026323230487637</v>
      </c>
      <c r="DA142" s="130" t="s">
        <v>1933</v>
      </c>
    </row>
    <row r="143" spans="1:105" ht="12" customHeight="1" x14ac:dyDescent="0.25">
      <c r="A143" s="97" t="s">
        <v>141</v>
      </c>
      <c r="B143" s="111" t="str">
        <f t="shared" ref="B143:Q143" si="47">IF(B124=0,"",B124/B105)</f>
        <v/>
      </c>
      <c r="C143" s="111" t="str">
        <f t="shared" si="47"/>
        <v/>
      </c>
      <c r="D143" s="111">
        <f t="shared" si="47"/>
        <v>0.71009181788443121</v>
      </c>
      <c r="E143" s="111">
        <f t="shared" si="47"/>
        <v>0.71085237501666743</v>
      </c>
      <c r="F143" s="111">
        <f t="shared" si="47"/>
        <v>0.71136640246044902</v>
      </c>
      <c r="G143" s="111">
        <f t="shared" si="47"/>
        <v>0.71204480728833519</v>
      </c>
      <c r="H143" s="111">
        <f t="shared" si="47"/>
        <v>0.7120448072883353</v>
      </c>
      <c r="I143" s="111">
        <f t="shared" si="47"/>
        <v>0.7131833577399882</v>
      </c>
      <c r="J143" s="111">
        <f t="shared" si="47"/>
        <v>0.713627897463047</v>
      </c>
      <c r="K143" s="111">
        <f t="shared" si="47"/>
        <v>0.71421882379505519</v>
      </c>
      <c r="L143" s="111">
        <f t="shared" si="47"/>
        <v>0.71709390089787961</v>
      </c>
      <c r="M143" s="111">
        <f t="shared" si="47"/>
        <v>0.71868026695927223</v>
      </c>
      <c r="N143" s="111">
        <f t="shared" si="47"/>
        <v>0.73941674037599825</v>
      </c>
      <c r="O143" s="111">
        <f t="shared" si="47"/>
        <v>0.75313125803312042</v>
      </c>
      <c r="P143" s="111">
        <f t="shared" si="47"/>
        <v>0.78281546563340454</v>
      </c>
      <c r="Q143" s="111">
        <f t="shared" si="47"/>
        <v>0.78281546563340443</v>
      </c>
      <c r="R143" s="111">
        <f t="shared" ref="R143:V143" si="48">IF(R124=0,"",R124/R105)</f>
        <v>0.78281546563340443</v>
      </c>
      <c r="S143" s="111">
        <f t="shared" si="48"/>
        <v>0.78281546563340454</v>
      </c>
      <c r="T143" s="111">
        <f t="shared" si="48"/>
        <v>0.78281546563340432</v>
      </c>
      <c r="U143" s="111">
        <f t="shared" si="48"/>
        <v>0.79589321813383329</v>
      </c>
      <c r="V143" s="111">
        <f t="shared" si="48"/>
        <v>0.81092032651002566</v>
      </c>
      <c r="W143" s="111" t="str">
        <f t="shared" ref="W143" si="49">IF(W124=0,"",W124/W105)</f>
        <v/>
      </c>
      <c r="DA143" s="63" t="s">
        <v>1934</v>
      </c>
    </row>
    <row r="144" spans="1:105" ht="12" customHeight="1" x14ac:dyDescent="0.25">
      <c r="A144" s="97" t="s">
        <v>140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1935</v>
      </c>
    </row>
    <row r="145" spans="1:105" ht="12" customHeight="1" x14ac:dyDescent="0.25">
      <c r="A145" s="100" t="s">
        <v>50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1936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1937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>
        <f t="shared" si="59"/>
        <v>0.63684853727899038</v>
      </c>
      <c r="E147" s="112">
        <f t="shared" si="59"/>
        <v>0.63763030761051798</v>
      </c>
      <c r="F147" s="112">
        <f t="shared" si="59"/>
        <v>0.6383538735673483</v>
      </c>
      <c r="G147" s="112">
        <f t="shared" si="59"/>
        <v>0.63932120151288296</v>
      </c>
      <c r="H147" s="112">
        <f t="shared" si="59"/>
        <v>0.64017190247269973</v>
      </c>
      <c r="I147" s="112">
        <f t="shared" si="59"/>
        <v>0.64101972051715805</v>
      </c>
      <c r="J147" s="112">
        <f t="shared" si="59"/>
        <v>0.64218673389152281</v>
      </c>
      <c r="K147" s="112">
        <f t="shared" si="59"/>
        <v>0.64412697268472296</v>
      </c>
      <c r="L147" s="112">
        <f t="shared" si="59"/>
        <v>0.64746198600247751</v>
      </c>
      <c r="M147" s="112">
        <f t="shared" si="59"/>
        <v>0.65087707282662122</v>
      </c>
      <c r="N147" s="112">
        <f t="shared" si="59"/>
        <v>0.65617241536666748</v>
      </c>
      <c r="O147" s="112">
        <f t="shared" si="59"/>
        <v>0.66335174648664741</v>
      </c>
      <c r="P147" s="112">
        <f t="shared" si="59"/>
        <v>0.67324666451822779</v>
      </c>
      <c r="Q147" s="112">
        <f t="shared" si="59"/>
        <v>0.67730317622649105</v>
      </c>
      <c r="R147" s="112">
        <f t="shared" ref="R147:V147" si="60">IF(R128=0,"",R128/R109)</f>
        <v>0.68503992325474705</v>
      </c>
      <c r="S147" s="112">
        <f t="shared" si="60"/>
        <v>0.69644516556247049</v>
      </c>
      <c r="T147" s="112">
        <f t="shared" si="60"/>
        <v>0.71559011334861067</v>
      </c>
      <c r="U147" s="112">
        <f t="shared" si="60"/>
        <v>0.73351915704427773</v>
      </c>
      <c r="V147" s="112">
        <f t="shared" si="60"/>
        <v>0.75160770381608888</v>
      </c>
      <c r="W147" s="112">
        <f t="shared" ref="W147" si="61">IF(W128=0,"",W128/W109)</f>
        <v>0.76470766731931894</v>
      </c>
      <c r="DA147" s="131" t="s">
        <v>1938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>
        <f t="shared" si="62"/>
        <v>0.7191139903465914</v>
      </c>
      <c r="E148" s="113">
        <f t="shared" si="62"/>
        <v>0.72813556066448248</v>
      </c>
      <c r="F148" s="113">
        <f t="shared" si="62"/>
        <v>0.72747615070209504</v>
      </c>
      <c r="G148" s="113">
        <f t="shared" si="62"/>
        <v>0.74610493780615261</v>
      </c>
      <c r="H148" s="113">
        <f t="shared" si="62"/>
        <v>0.74004073431139994</v>
      </c>
      <c r="I148" s="113">
        <f t="shared" si="62"/>
        <v>0.74521329739223796</v>
      </c>
      <c r="J148" s="113">
        <f t="shared" si="62"/>
        <v>0.74799094942164146</v>
      </c>
      <c r="K148" s="113">
        <f t="shared" si="62"/>
        <v>0.74749029216494045</v>
      </c>
      <c r="L148" s="113">
        <f t="shared" si="62"/>
        <v>0.75436297548903286</v>
      </c>
      <c r="M148" s="113">
        <f t="shared" si="62"/>
        <v>0.75919863710097324</v>
      </c>
      <c r="N148" s="113">
        <f t="shared" si="62"/>
        <v>0.76355127806067635</v>
      </c>
      <c r="O148" s="113">
        <f t="shared" si="62"/>
        <v>0.75908061786141134</v>
      </c>
      <c r="P148" s="113">
        <f t="shared" si="62"/>
        <v>0.76863971662037367</v>
      </c>
      <c r="Q148" s="113">
        <f t="shared" si="62"/>
        <v>0.76733515733976765</v>
      </c>
      <c r="R148" s="113">
        <f t="shared" ref="R148:V148" si="63">IF(R129=0,"",R129/R110)</f>
        <v>0.76410038497222399</v>
      </c>
      <c r="S148" s="113">
        <f t="shared" si="63"/>
        <v>0.77656337898801664</v>
      </c>
      <c r="T148" s="113">
        <f t="shared" si="63"/>
        <v>0.78227772224343639</v>
      </c>
      <c r="U148" s="113">
        <f t="shared" si="63"/>
        <v>0.79452363501487122</v>
      </c>
      <c r="V148" s="113">
        <f t="shared" si="63"/>
        <v>0.810483507193556</v>
      </c>
      <c r="W148" s="113">
        <f t="shared" ref="W148" si="64">IF(W129=0,"",W129/W110)</f>
        <v>0.81664692978124309</v>
      </c>
      <c r="DA148" s="132" t="s">
        <v>1939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>
        <f t="shared" si="65"/>
        <v>0.63684853727899027</v>
      </c>
      <c r="E149" s="111">
        <f t="shared" si="65"/>
        <v>0.63746518234977045</v>
      </c>
      <c r="F149" s="111">
        <f t="shared" si="65"/>
        <v>0.63804793330074394</v>
      </c>
      <c r="G149" s="111">
        <f t="shared" si="65"/>
        <v>0.63912477006287438</v>
      </c>
      <c r="H149" s="111">
        <f t="shared" si="65"/>
        <v>0.6399746473542649</v>
      </c>
      <c r="I149" s="111">
        <f t="shared" si="65"/>
        <v>0.64319016786725014</v>
      </c>
      <c r="J149" s="111">
        <f t="shared" si="65"/>
        <v>0.64436032716723401</v>
      </c>
      <c r="K149" s="111">
        <f t="shared" si="65"/>
        <v>0.64541811399762694</v>
      </c>
      <c r="L149" s="111">
        <f t="shared" si="65"/>
        <v>0.64778205936244282</v>
      </c>
      <c r="M149" s="111">
        <f t="shared" si="65"/>
        <v>0.6498335894791597</v>
      </c>
      <c r="N149" s="111">
        <f t="shared" si="65"/>
        <v>0.65384516284570571</v>
      </c>
      <c r="O149" s="111">
        <f t="shared" si="65"/>
        <v>0.65993465313308075</v>
      </c>
      <c r="P149" s="111">
        <f t="shared" si="65"/>
        <v>0.67247446953082768</v>
      </c>
      <c r="Q149" s="111">
        <f t="shared" si="65"/>
        <v>0.68023811474466644</v>
      </c>
      <c r="R149" s="111">
        <f t="shared" ref="R149:V149" si="66">IF(R130=0,"",R130/R111)</f>
        <v>0.68662260695654487</v>
      </c>
      <c r="S149" s="111">
        <f t="shared" si="66"/>
        <v>0.69585058573059821</v>
      </c>
      <c r="T149" s="111">
        <f t="shared" si="66"/>
        <v>0.71116391049479188</v>
      </c>
      <c r="U149" s="111">
        <f t="shared" si="66"/>
        <v>0.72735052868951533</v>
      </c>
      <c r="V149" s="111">
        <f t="shared" si="66"/>
        <v>0.74591434558148506</v>
      </c>
      <c r="W149" s="111">
        <f t="shared" ref="W149" si="67">IF(W130=0,"",W130/W111)</f>
        <v>0.76159479950443554</v>
      </c>
      <c r="DA149" s="63" t="s">
        <v>1940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1941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>
        <f t="shared" si="71"/>
        <v>0.78386384580279689</v>
      </c>
      <c r="E151" s="124">
        <f t="shared" si="71"/>
        <v>0.78443087611044005</v>
      </c>
      <c r="F151" s="124">
        <f t="shared" si="71"/>
        <v>0.78495646315588741</v>
      </c>
      <c r="G151" s="124">
        <f t="shared" si="71"/>
        <v>0.78567142621274666</v>
      </c>
      <c r="H151" s="124">
        <f t="shared" si="71"/>
        <v>0.78628127154724181</v>
      </c>
      <c r="I151" s="124">
        <f t="shared" si="71"/>
        <v>0.78712014410934816</v>
      </c>
      <c r="J151" s="124">
        <f t="shared" si="71"/>
        <v>0.78794951749019182</v>
      </c>
      <c r="K151" s="124">
        <f t="shared" si="71"/>
        <v>0.78919097736447219</v>
      </c>
      <c r="L151" s="124">
        <f t="shared" si="71"/>
        <v>0.7912489852484913</v>
      </c>
      <c r="M151" s="124">
        <f t="shared" si="71"/>
        <v>0.7931758351076108</v>
      </c>
      <c r="N151" s="124">
        <f t="shared" si="71"/>
        <v>0.79561430643088771</v>
      </c>
      <c r="O151" s="124">
        <f t="shared" si="71"/>
        <v>0.79864867684038721</v>
      </c>
      <c r="P151" s="124">
        <f t="shared" si="71"/>
        <v>0.80248742638872039</v>
      </c>
      <c r="Q151" s="124">
        <f t="shared" si="71"/>
        <v>0.80429616593408992</v>
      </c>
      <c r="R151" s="124">
        <f t="shared" ref="R151:V151" si="72">IF(R132=0,"",R132/R113)</f>
        <v>0.80752696351295516</v>
      </c>
      <c r="S151" s="124">
        <f t="shared" si="72"/>
        <v>0.81342595752662994</v>
      </c>
      <c r="T151" s="124">
        <f t="shared" si="72"/>
        <v>0.82547263552361516</v>
      </c>
      <c r="U151" s="124">
        <f t="shared" si="72"/>
        <v>0.83821899317145299</v>
      </c>
      <c r="V151" s="124">
        <f t="shared" si="72"/>
        <v>0.85228463578648561</v>
      </c>
      <c r="W151" s="124">
        <f t="shared" ref="W151" si="73">IF(W132=0,"",W132/W113)</f>
        <v>0.86335034515844933</v>
      </c>
      <c r="DA151" s="130" t="s">
        <v>1942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1943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>
        <f t="shared" si="77"/>
        <v>0.78386384580279689</v>
      </c>
      <c r="E153" s="45">
        <f t="shared" si="77"/>
        <v>0.78443087611044005</v>
      </c>
      <c r="F153" s="45">
        <f t="shared" si="77"/>
        <v>0.78495646315588741</v>
      </c>
      <c r="G153" s="45">
        <f t="shared" si="77"/>
        <v>0.78567142621274666</v>
      </c>
      <c r="H153" s="45">
        <f t="shared" si="77"/>
        <v>0.78628127154724181</v>
      </c>
      <c r="I153" s="45">
        <f t="shared" si="77"/>
        <v>0.78712014410934816</v>
      </c>
      <c r="J153" s="45">
        <f t="shared" si="77"/>
        <v>0.78794951749019182</v>
      </c>
      <c r="K153" s="45">
        <f t="shared" si="77"/>
        <v>0.78919097736447219</v>
      </c>
      <c r="L153" s="45">
        <f t="shared" si="77"/>
        <v>0.7912489852484913</v>
      </c>
      <c r="M153" s="45">
        <f t="shared" si="77"/>
        <v>0.7931758351076108</v>
      </c>
      <c r="N153" s="45">
        <f t="shared" si="77"/>
        <v>0.79561430643088771</v>
      </c>
      <c r="O153" s="45">
        <f t="shared" si="77"/>
        <v>0.79864867684038721</v>
      </c>
      <c r="P153" s="45">
        <f t="shared" si="77"/>
        <v>0.80248742638872039</v>
      </c>
      <c r="Q153" s="45">
        <f t="shared" si="77"/>
        <v>0.80429616593408992</v>
      </c>
      <c r="R153" s="45">
        <f t="shared" ref="R153:V153" si="78">IF(R134=0,"",R134/R115)</f>
        <v>0.80752696351295516</v>
      </c>
      <c r="S153" s="45">
        <f t="shared" si="78"/>
        <v>0.81342595752662994</v>
      </c>
      <c r="T153" s="45">
        <f t="shared" si="78"/>
        <v>0.82547263552361516</v>
      </c>
      <c r="U153" s="45">
        <f t="shared" si="78"/>
        <v>0.83821899317145299</v>
      </c>
      <c r="V153" s="45">
        <f t="shared" si="78"/>
        <v>0.85228463578648561</v>
      </c>
      <c r="W153" s="45">
        <f t="shared" ref="W153" si="79">IF(W134=0,"",W134/W115)</f>
        <v>0.86335034515844933</v>
      </c>
      <c r="DA153" s="60" t="s">
        <v>1944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2.4137913372195277</v>
      </c>
      <c r="E155" s="117">
        <f t="shared" si="80"/>
        <v>4.8125929209742964</v>
      </c>
      <c r="F155" s="117">
        <f t="shared" si="80"/>
        <v>4.7456217372383556</v>
      </c>
      <c r="G155" s="117">
        <f t="shared" si="80"/>
        <v>7.8731137098947288</v>
      </c>
      <c r="H155" s="117">
        <f t="shared" si="80"/>
        <v>7.9419041420529943</v>
      </c>
      <c r="I155" s="117">
        <f t="shared" si="80"/>
        <v>9.2774765720849324</v>
      </c>
      <c r="J155" s="117">
        <f t="shared" si="80"/>
        <v>8.9726252350221074</v>
      </c>
      <c r="K155" s="117">
        <f t="shared" si="80"/>
        <v>8.9176053210178861</v>
      </c>
      <c r="L155" s="117">
        <f t="shared" si="80"/>
        <v>10.408958515126344</v>
      </c>
      <c r="M155" s="117">
        <f t="shared" si="80"/>
        <v>9.450285720101407</v>
      </c>
      <c r="N155" s="117">
        <f t="shared" si="80"/>
        <v>9.5011078722598103</v>
      </c>
      <c r="O155" s="117">
        <f t="shared" si="80"/>
        <v>9.2105229908794417</v>
      </c>
      <c r="P155" s="117">
        <f t="shared" si="80"/>
        <v>13.051899439764602</v>
      </c>
      <c r="Q155" s="117">
        <f t="shared" si="80"/>
        <v>7.9451382001439468</v>
      </c>
      <c r="R155" s="117">
        <f t="shared" ref="R155:V155" si="81">R156+R159+R161+R170</f>
        <v>8.5908263196922139</v>
      </c>
      <c r="S155" s="117">
        <f t="shared" si="81"/>
        <v>8.3496392863669389</v>
      </c>
      <c r="T155" s="117">
        <f t="shared" si="81"/>
        <v>7.9528531244978504</v>
      </c>
      <c r="U155" s="117">
        <f t="shared" si="81"/>
        <v>7.9525453493963374</v>
      </c>
      <c r="V155" s="117">
        <f t="shared" si="81"/>
        <v>7.9522375507457186</v>
      </c>
      <c r="W155" s="117">
        <f t="shared" ref="W155" si="82">W156+W159+W161+W170</f>
        <v>7.4431466613523316</v>
      </c>
      <c r="DA155" s="129" t="s">
        <v>2095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2.4130827769466374</v>
      </c>
      <c r="E156" s="122">
        <f t="shared" si="83"/>
        <v>4.8112136557801284</v>
      </c>
      <c r="F156" s="122">
        <f t="shared" si="83"/>
        <v>4.7443117340228538</v>
      </c>
      <c r="G156" s="122">
        <f t="shared" si="83"/>
        <v>7.8712078094658464</v>
      </c>
      <c r="H156" s="122">
        <f t="shared" si="83"/>
        <v>7.9401536735072922</v>
      </c>
      <c r="I156" s="122">
        <f t="shared" si="83"/>
        <v>9.2753230121470143</v>
      </c>
      <c r="J156" s="122">
        <f t="shared" si="83"/>
        <v>8.9708775898968334</v>
      </c>
      <c r="K156" s="122">
        <f t="shared" si="83"/>
        <v>8.9160694465846841</v>
      </c>
      <c r="L156" s="122">
        <f t="shared" si="83"/>
        <v>10.408219706830861</v>
      </c>
      <c r="M156" s="122">
        <f t="shared" si="83"/>
        <v>9.449756543367176</v>
      </c>
      <c r="N156" s="122">
        <f t="shared" si="83"/>
        <v>9.5006409351022629</v>
      </c>
      <c r="O156" s="122">
        <f t="shared" si="83"/>
        <v>9.2097799995612561</v>
      </c>
      <c r="P156" s="122">
        <f t="shared" si="83"/>
        <v>13.050880992806519</v>
      </c>
      <c r="Q156" s="122">
        <f t="shared" si="83"/>
        <v>7.9444033542941153</v>
      </c>
      <c r="R156" s="122">
        <f t="shared" ref="R156:V156" si="84">SUM(R157:R158)</f>
        <v>8.5899727997395257</v>
      </c>
      <c r="S156" s="122">
        <f t="shared" si="84"/>
        <v>8.3487416934844063</v>
      </c>
      <c r="T156" s="122">
        <f t="shared" si="84"/>
        <v>7.9519629599999995</v>
      </c>
      <c r="U156" s="122">
        <f t="shared" si="84"/>
        <v>7.9519629599999941</v>
      </c>
      <c r="V156" s="122">
        <f t="shared" si="84"/>
        <v>7.9519629599999995</v>
      </c>
      <c r="W156" s="122">
        <f t="shared" ref="W156" si="85">SUM(W157:W158)</f>
        <v>7.4431466613523316</v>
      </c>
      <c r="DA156" s="130" t="s">
        <v>2096</v>
      </c>
    </row>
    <row r="157" spans="1:105" ht="12" customHeight="1" x14ac:dyDescent="0.25">
      <c r="A157" s="97" t="s">
        <v>74</v>
      </c>
      <c r="B157" s="98">
        <v>0</v>
      </c>
      <c r="C157" s="98">
        <v>0</v>
      </c>
      <c r="D157" s="98">
        <v>2.4130827769466374</v>
      </c>
      <c r="E157" s="98">
        <v>4.8112136557801284</v>
      </c>
      <c r="F157" s="98">
        <v>4.7443117340228538</v>
      </c>
      <c r="G157" s="98">
        <v>7.8712078094658464</v>
      </c>
      <c r="H157" s="98">
        <v>7.9401536735072922</v>
      </c>
      <c r="I157" s="98">
        <v>9.2753230121470143</v>
      </c>
      <c r="J157" s="98">
        <v>8.9708775898968334</v>
      </c>
      <c r="K157" s="98">
        <v>8.9160694465846841</v>
      </c>
      <c r="L157" s="98">
        <v>10.408219706830861</v>
      </c>
      <c r="M157" s="98">
        <v>9.449756543367176</v>
      </c>
      <c r="N157" s="98">
        <v>9.5006409351022629</v>
      </c>
      <c r="O157" s="98">
        <v>9.2097799995612561</v>
      </c>
      <c r="P157" s="98">
        <v>13.050880992806519</v>
      </c>
      <c r="Q157" s="98">
        <v>7.9444033542941153</v>
      </c>
      <c r="R157" s="98">
        <v>8.5899727997395257</v>
      </c>
      <c r="S157" s="98">
        <v>8.3487416934844063</v>
      </c>
      <c r="T157" s="98">
        <v>7.9519629599999995</v>
      </c>
      <c r="U157" s="98">
        <v>7.9519629599999941</v>
      </c>
      <c r="V157" s="98">
        <v>7.9519629599999995</v>
      </c>
      <c r="W157" s="98">
        <v>7.4431466613523316</v>
      </c>
      <c r="DA157" s="63" t="s">
        <v>2097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2098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2099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2100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7.0856027289004564E-4</v>
      </c>
      <c r="E161" s="122">
        <v>1.3792651941679837E-3</v>
      </c>
      <c r="F161" s="122">
        <v>1.3100032155016171E-3</v>
      </c>
      <c r="G161" s="122">
        <v>1.9059004288824034E-3</v>
      </c>
      <c r="H161" s="122">
        <v>1.7504685457022896E-3</v>
      </c>
      <c r="I161" s="122">
        <v>2.1535599379178972E-3</v>
      </c>
      <c r="J161" s="122">
        <v>1.7476451252737E-3</v>
      </c>
      <c r="K161" s="122">
        <v>1.5358744332012546E-3</v>
      </c>
      <c r="L161" s="122">
        <v>7.3880829548259117E-4</v>
      </c>
      <c r="M161" s="122">
        <v>5.2917673423062109E-4</v>
      </c>
      <c r="N161" s="122">
        <v>4.6693715754685783E-4</v>
      </c>
      <c r="O161" s="122">
        <v>7.4299131818539397E-4</v>
      </c>
      <c r="P161" s="122">
        <v>1.0184469580831862E-3</v>
      </c>
      <c r="Q161" s="122">
        <v>7.3484584983112488E-4</v>
      </c>
      <c r="R161" s="122">
        <v>8.5351995268873168E-4</v>
      </c>
      <c r="S161" s="122">
        <v>8.9759288253283057E-4</v>
      </c>
      <c r="T161" s="122">
        <v>8.9016449785073528E-4</v>
      </c>
      <c r="U161" s="122">
        <v>5.8238939634358436E-4</v>
      </c>
      <c r="V161" s="122">
        <v>2.7459074571909673E-4</v>
      </c>
      <c r="W161" s="122">
        <v>0</v>
      </c>
      <c r="DA161" s="130" t="s">
        <v>2101</v>
      </c>
    </row>
    <row r="162" spans="1:105" ht="12" customHeight="1" x14ac:dyDescent="0.25">
      <c r="A162" s="97" t="s">
        <v>141</v>
      </c>
      <c r="B162" s="98">
        <v>0</v>
      </c>
      <c r="C162" s="98">
        <v>0</v>
      </c>
      <c r="D162" s="98">
        <v>7.0856027289004564E-4</v>
      </c>
      <c r="E162" s="98">
        <v>1.3792651941679837E-3</v>
      </c>
      <c r="F162" s="98">
        <v>1.3100032155016171E-3</v>
      </c>
      <c r="G162" s="98">
        <v>1.9059004288824034E-3</v>
      </c>
      <c r="H162" s="98">
        <v>1.7504685457022896E-3</v>
      </c>
      <c r="I162" s="98">
        <v>2.1535599379178972E-3</v>
      </c>
      <c r="J162" s="98">
        <v>1.7476451252737E-3</v>
      </c>
      <c r="K162" s="98">
        <v>1.5358744332012546E-3</v>
      </c>
      <c r="L162" s="98">
        <v>7.3880829548259117E-4</v>
      </c>
      <c r="M162" s="98">
        <v>5.2917673423062109E-4</v>
      </c>
      <c r="N162" s="98">
        <v>4.6693715754685783E-4</v>
      </c>
      <c r="O162" s="98">
        <v>7.4299131818539397E-4</v>
      </c>
      <c r="P162" s="98">
        <v>1.0184469580831862E-3</v>
      </c>
      <c r="Q162" s="98">
        <v>7.3484584983112488E-4</v>
      </c>
      <c r="R162" s="98">
        <v>8.5351995268873168E-4</v>
      </c>
      <c r="S162" s="98">
        <v>8.9759288253283057E-4</v>
      </c>
      <c r="T162" s="98">
        <v>8.9016449785073528E-4</v>
      </c>
      <c r="U162" s="98">
        <v>5.8238939634358436E-4</v>
      </c>
      <c r="V162" s="98">
        <v>2.7459074571909673E-4</v>
      </c>
      <c r="W162" s="98">
        <v>0</v>
      </c>
      <c r="DA162" s="63" t="s">
        <v>2102</v>
      </c>
    </row>
    <row r="163" spans="1:105" ht="12" customHeight="1" x14ac:dyDescent="0.25">
      <c r="A163" s="97" t="s">
        <v>140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2103</v>
      </c>
    </row>
    <row r="164" spans="1:105" ht="12" customHeight="1" x14ac:dyDescent="0.25">
      <c r="A164" s="100" t="s">
        <v>50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2104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2105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2106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2107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2108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2109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2110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2111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2112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21961.438136971759</v>
      </c>
      <c r="E174" s="117">
        <f t="shared" si="87"/>
        <v>25727.874401765799</v>
      </c>
      <c r="F174" s="117">
        <f t="shared" si="87"/>
        <v>19878.944290826941</v>
      </c>
      <c r="G174" s="117">
        <f t="shared" si="87"/>
        <v>25778.076646425714</v>
      </c>
      <c r="H174" s="117">
        <f t="shared" si="87"/>
        <v>23269.155502352183</v>
      </c>
      <c r="I174" s="117">
        <f t="shared" si="87"/>
        <v>24390.93400675775</v>
      </c>
      <c r="J174" s="117">
        <f t="shared" si="87"/>
        <v>23111.127837788568</v>
      </c>
      <c r="K174" s="117">
        <f t="shared" si="87"/>
        <v>23376.131216537677</v>
      </c>
      <c r="L174" s="117">
        <f t="shared" si="87"/>
        <v>28140.348487627816</v>
      </c>
      <c r="M174" s="117">
        <f t="shared" si="87"/>
        <v>26330.833417179692</v>
      </c>
      <c r="N174" s="117">
        <f t="shared" si="87"/>
        <v>25463.482307609142</v>
      </c>
      <c r="O174" s="117">
        <f t="shared" si="87"/>
        <v>23558.434657237718</v>
      </c>
      <c r="P174" s="117">
        <f t="shared" si="87"/>
        <v>29821.010174182527</v>
      </c>
      <c r="Q174" s="117">
        <f t="shared" si="87"/>
        <v>20771.556593475903</v>
      </c>
      <c r="R174" s="117">
        <f t="shared" ref="R174:V174" si="88">R175+R178+R180+R189</f>
        <v>23393.476378039304</v>
      </c>
      <c r="S174" s="117">
        <f t="shared" si="88"/>
        <v>23570.418626621347</v>
      </c>
      <c r="T174" s="117">
        <f t="shared" si="88"/>
        <v>21873.656369837281</v>
      </c>
      <c r="U174" s="117">
        <f t="shared" si="88"/>
        <v>21185.628204879409</v>
      </c>
      <c r="V174" s="117">
        <f t="shared" si="88"/>
        <v>20564.157401279143</v>
      </c>
      <c r="W174" s="117">
        <f t="shared" ref="W174" si="89">W175+W178+W180+W189</f>
        <v>20139.003823651645</v>
      </c>
      <c r="DA174" s="129" t="s">
        <v>2263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20650.345806677469</v>
      </c>
      <c r="E175" s="122">
        <f t="shared" si="90"/>
        <v>24397.991726498134</v>
      </c>
      <c r="F175" s="122">
        <f t="shared" si="90"/>
        <v>18527.944341247781</v>
      </c>
      <c r="G175" s="122">
        <f t="shared" si="90"/>
        <v>24372.510390462168</v>
      </c>
      <c r="H175" s="122">
        <f t="shared" si="90"/>
        <v>21832.52708755797</v>
      </c>
      <c r="I175" s="122">
        <f t="shared" si="90"/>
        <v>22974.058431687448</v>
      </c>
      <c r="J175" s="122">
        <f t="shared" si="90"/>
        <v>21792.287746025871</v>
      </c>
      <c r="K175" s="122">
        <f t="shared" si="90"/>
        <v>21978.189930880118</v>
      </c>
      <c r="L175" s="122">
        <f t="shared" si="90"/>
        <v>26735.265075635467</v>
      </c>
      <c r="M175" s="122">
        <f t="shared" si="90"/>
        <v>24883.959420676598</v>
      </c>
      <c r="N175" s="122">
        <f t="shared" si="90"/>
        <v>24023.228426512549</v>
      </c>
      <c r="O175" s="122">
        <f t="shared" si="90"/>
        <v>21997.948439858141</v>
      </c>
      <c r="P175" s="122">
        <f t="shared" si="90"/>
        <v>28276.668658091134</v>
      </c>
      <c r="Q175" s="122">
        <f t="shared" si="90"/>
        <v>19100.21771057574</v>
      </c>
      <c r="R175" s="122">
        <f t="shared" ref="R175:V175" si="91">SUM(R176:R177)</f>
        <v>21612.068098586918</v>
      </c>
      <c r="S175" s="122">
        <f t="shared" si="91"/>
        <v>21887.915822559378</v>
      </c>
      <c r="T175" s="122">
        <f t="shared" si="91"/>
        <v>20122.268181865558</v>
      </c>
      <c r="U175" s="122">
        <f t="shared" si="91"/>
        <v>19487.534179224545</v>
      </c>
      <c r="V175" s="122">
        <f t="shared" si="91"/>
        <v>18948.718852036007</v>
      </c>
      <c r="W175" s="122">
        <f t="shared" ref="W175" si="92">SUM(W176:W177)</f>
        <v>18441.112495994486</v>
      </c>
      <c r="DA175" s="130" t="s">
        <v>2264</v>
      </c>
    </row>
    <row r="176" spans="1:105" ht="12" customHeight="1" x14ac:dyDescent="0.25">
      <c r="A176" s="97" t="s">
        <v>74</v>
      </c>
      <c r="B176" s="98">
        <v>0</v>
      </c>
      <c r="C176" s="98">
        <v>0</v>
      </c>
      <c r="D176" s="98">
        <v>20389.315055287007</v>
      </c>
      <c r="E176" s="98">
        <v>24095.387131622017</v>
      </c>
      <c r="F176" s="98">
        <v>18304.409074280818</v>
      </c>
      <c r="G176" s="98">
        <v>24079.569847220821</v>
      </c>
      <c r="H176" s="98">
        <v>21576.551453120799</v>
      </c>
      <c r="I176" s="98">
        <v>22709.495975324597</v>
      </c>
      <c r="J176" s="98">
        <v>21544.707667390401</v>
      </c>
      <c r="K176" s="98">
        <v>21733.208001718467</v>
      </c>
      <c r="L176" s="98">
        <v>26439.061096898284</v>
      </c>
      <c r="M176" s="98">
        <v>24615.12554654065</v>
      </c>
      <c r="N176" s="98">
        <v>23763.388978689083</v>
      </c>
      <c r="O176" s="98">
        <v>21762.287383898034</v>
      </c>
      <c r="P176" s="98">
        <v>27970.970177814172</v>
      </c>
      <c r="Q176" s="98">
        <v>18893.960685371963</v>
      </c>
      <c r="R176" s="98">
        <v>21376.278337194824</v>
      </c>
      <c r="S176" s="98">
        <v>21644.695398677097</v>
      </c>
      <c r="T176" s="98">
        <v>19889.772727272724</v>
      </c>
      <c r="U176" s="98">
        <v>19255.225522552239</v>
      </c>
      <c r="V176" s="98">
        <v>18719.786096256681</v>
      </c>
      <c r="W176" s="98">
        <v>18213.506000115722</v>
      </c>
      <c r="DA176" s="63" t="s">
        <v>2265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261.0307513904628</v>
      </c>
      <c r="E177" s="98">
        <v>302.6045948761178</v>
      </c>
      <c r="F177" s="98">
        <v>223.53526696696426</v>
      </c>
      <c r="G177" s="98">
        <v>292.94054324134828</v>
      </c>
      <c r="H177" s="98">
        <v>255.97563443717021</v>
      </c>
      <c r="I177" s="98">
        <v>264.56245636285001</v>
      </c>
      <c r="J177" s="98">
        <v>247.58007863547112</v>
      </c>
      <c r="K177" s="98">
        <v>244.98192916165155</v>
      </c>
      <c r="L177" s="98">
        <v>296.20397873718292</v>
      </c>
      <c r="M177" s="98">
        <v>268.83387413594784</v>
      </c>
      <c r="N177" s="98">
        <v>259.83944782346595</v>
      </c>
      <c r="O177" s="98">
        <v>235.66105596010692</v>
      </c>
      <c r="P177" s="98">
        <v>305.69848027696082</v>
      </c>
      <c r="Q177" s="98">
        <v>206.25702520377845</v>
      </c>
      <c r="R177" s="98">
        <v>235.78976139209468</v>
      </c>
      <c r="S177" s="98">
        <v>243.2204238822828</v>
      </c>
      <c r="T177" s="98">
        <v>232.49545459283493</v>
      </c>
      <c r="U177" s="98">
        <v>232.30865667230617</v>
      </c>
      <c r="V177" s="98">
        <v>228.93275577932641</v>
      </c>
      <c r="W177" s="98">
        <v>227.60649587876352</v>
      </c>
      <c r="DA177" s="63" t="s">
        <v>2266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0.14253333556979086</v>
      </c>
      <c r="F178" s="122">
        <f t="shared" si="93"/>
        <v>0.33037789097841014</v>
      </c>
      <c r="G178" s="122">
        <f t="shared" si="93"/>
        <v>0.52400788119364894</v>
      </c>
      <c r="H178" s="122">
        <f t="shared" si="93"/>
        <v>0.7023502310389903</v>
      </c>
      <c r="I178" s="122">
        <f t="shared" si="93"/>
        <v>0.71401636152967141</v>
      </c>
      <c r="J178" s="122">
        <f t="shared" si="93"/>
        <v>0.74205210892053297</v>
      </c>
      <c r="K178" s="122">
        <f t="shared" si="93"/>
        <v>0.77090179063343078</v>
      </c>
      <c r="L178" s="122">
        <f t="shared" si="93"/>
        <v>0.77588893743572829</v>
      </c>
      <c r="M178" s="122">
        <f t="shared" si="93"/>
        <v>0.57954911625262939</v>
      </c>
      <c r="N178" s="122">
        <f t="shared" si="93"/>
        <v>0.37643220323608134</v>
      </c>
      <c r="O178" s="122">
        <f t="shared" si="93"/>
        <v>0.24075297296045486</v>
      </c>
      <c r="P178" s="122">
        <f t="shared" si="93"/>
        <v>0.40784854737611742</v>
      </c>
      <c r="Q178" s="122">
        <f t="shared" si="93"/>
        <v>0.59916169877297876</v>
      </c>
      <c r="R178" s="122">
        <f t="shared" si="93"/>
        <v>0.7598740025632521</v>
      </c>
      <c r="S178" s="122">
        <f t="shared" si="93"/>
        <v>0.88964424623505522</v>
      </c>
      <c r="T178" s="122">
        <f t="shared" si="93"/>
        <v>1.1020728023488753</v>
      </c>
      <c r="U178" s="122">
        <f t="shared" si="93"/>
        <v>1.1552520328163067</v>
      </c>
      <c r="V178" s="122">
        <f t="shared" si="93"/>
        <v>1.2832571957586278</v>
      </c>
      <c r="W178" s="122">
        <f t="shared" si="93"/>
        <v>1.2924355149420756</v>
      </c>
      <c r="DA178" s="130" t="s">
        <v>2267</v>
      </c>
    </row>
    <row r="179" spans="1:105" ht="12" customHeight="1" x14ac:dyDescent="0.25">
      <c r="A179" s="97" t="s">
        <v>53</v>
      </c>
      <c r="B179" s="98">
        <f>RES_hhdet_fech!B29</f>
        <v>0</v>
      </c>
      <c r="C179" s="98">
        <f>RES_hhdet_fech!C29</f>
        <v>0</v>
      </c>
      <c r="D179" s="98">
        <f>RES_hhdet_fech!D29</f>
        <v>0</v>
      </c>
      <c r="E179" s="98">
        <f>RES_hhdet_fech!E29</f>
        <v>0.14253333556979086</v>
      </c>
      <c r="F179" s="98">
        <f>RES_hhdet_fech!F29</f>
        <v>0.33037789097841014</v>
      </c>
      <c r="G179" s="98">
        <f>RES_hhdet_fech!G29</f>
        <v>0.52400788119364894</v>
      </c>
      <c r="H179" s="98">
        <f>RES_hhdet_fech!H29</f>
        <v>0.7023502310389903</v>
      </c>
      <c r="I179" s="98">
        <f>RES_hhdet_fech!I29</f>
        <v>0.71401636152967141</v>
      </c>
      <c r="J179" s="98">
        <f>RES_hhdet_fech!J29</f>
        <v>0.74205210892053297</v>
      </c>
      <c r="K179" s="98">
        <f>RES_hhdet_fech!K29</f>
        <v>0.77090179063343078</v>
      </c>
      <c r="L179" s="98">
        <f>RES_hhdet_fech!L29</f>
        <v>0.77588893743572829</v>
      </c>
      <c r="M179" s="98">
        <f>RES_hhdet_fech!M29</f>
        <v>0.57954911625262939</v>
      </c>
      <c r="N179" s="98">
        <f>RES_hhdet_fech!N29</f>
        <v>0.37643220323608134</v>
      </c>
      <c r="O179" s="98">
        <f>RES_hhdet_fech!O29</f>
        <v>0.24075297296045486</v>
      </c>
      <c r="P179" s="98">
        <f>RES_hhdet_fech!P29</f>
        <v>0.40784854737611742</v>
      </c>
      <c r="Q179" s="98">
        <f>RES_hhdet_fech!Q29</f>
        <v>0.59916169877297876</v>
      </c>
      <c r="R179" s="98">
        <f>RES_hhdet_fech!R29</f>
        <v>0.7598740025632521</v>
      </c>
      <c r="S179" s="98">
        <f>RES_hhdet_fech!S29</f>
        <v>0.88964424623505522</v>
      </c>
      <c r="T179" s="98">
        <f>RES_hhdet_fech!T29</f>
        <v>1.1020728023488753</v>
      </c>
      <c r="U179" s="98">
        <f>RES_hhdet_fech!U29</f>
        <v>1.1552520328163067</v>
      </c>
      <c r="V179" s="98">
        <f>RES_hhdet_fech!V29</f>
        <v>1.2832571957586278</v>
      </c>
      <c r="W179" s="98">
        <f>RES_hhdet_fech!W29</f>
        <v>1.2924355149420756</v>
      </c>
      <c r="DA179" s="63" t="s">
        <v>2268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1151.7987752516606</v>
      </c>
      <c r="E180" s="122">
        <v>1164.3455771745687</v>
      </c>
      <c r="F180" s="122">
        <v>1177.7937405638093</v>
      </c>
      <c r="G180" s="122">
        <v>1223.9095878419507</v>
      </c>
      <c r="H180" s="122">
        <v>1249.5171022060049</v>
      </c>
      <c r="I180" s="122">
        <v>1230.8113161347273</v>
      </c>
      <c r="J180" s="122">
        <v>1141.2196700954514</v>
      </c>
      <c r="K180" s="122">
        <v>1202.3118016581241</v>
      </c>
      <c r="L180" s="122">
        <v>1194.9687288859768</v>
      </c>
      <c r="M180" s="122">
        <v>1236.0793195475635</v>
      </c>
      <c r="N180" s="122">
        <v>1225.0607663860415</v>
      </c>
      <c r="O180" s="122">
        <v>1324.8059549388661</v>
      </c>
      <c r="P180" s="122">
        <v>1310.0919674618951</v>
      </c>
      <c r="Q180" s="122">
        <v>1417.7340987207124</v>
      </c>
      <c r="R180" s="122">
        <v>1528.5727759388162</v>
      </c>
      <c r="S180" s="122">
        <v>1410.657277748795</v>
      </c>
      <c r="T180" s="122">
        <v>1468.227543252548</v>
      </c>
      <c r="U180" s="122">
        <v>1418.4772652253955</v>
      </c>
      <c r="V180" s="122">
        <v>1337.8532167321207</v>
      </c>
      <c r="W180" s="122">
        <v>1422.4631185519772</v>
      </c>
      <c r="DA180" s="130" t="s">
        <v>2269</v>
      </c>
    </row>
    <row r="181" spans="1:105" ht="12" customHeight="1" x14ac:dyDescent="0.25">
      <c r="A181" s="97" t="s">
        <v>141</v>
      </c>
      <c r="B181" s="98">
        <v>0</v>
      </c>
      <c r="C181" s="98">
        <v>0</v>
      </c>
      <c r="D181" s="98">
        <v>1039.7374433439654</v>
      </c>
      <c r="E181" s="98">
        <v>1214.3556912907056</v>
      </c>
      <c r="F181" s="98">
        <v>961.14575299467106</v>
      </c>
      <c r="G181" s="98">
        <v>1198.5890554690232</v>
      </c>
      <c r="H181" s="98">
        <v>1100.8405313449862</v>
      </c>
      <c r="I181" s="98">
        <v>1185.045748546122</v>
      </c>
      <c r="J181" s="98">
        <v>1099.0649292340829</v>
      </c>
      <c r="K181" s="98">
        <v>1126.866843635363</v>
      </c>
      <c r="L181" s="98">
        <v>1084.1232251608133</v>
      </c>
      <c r="M181" s="98">
        <v>1164.7665395109636</v>
      </c>
      <c r="N181" s="98">
        <v>1027.7715212776409</v>
      </c>
      <c r="O181" s="98">
        <v>1090.2613696445881</v>
      </c>
      <c r="P181" s="98">
        <v>1494.4634590643689</v>
      </c>
      <c r="Q181" s="98">
        <v>1078.3087542277465</v>
      </c>
      <c r="R181" s="98">
        <v>1252.4504793812459</v>
      </c>
      <c r="S181" s="98">
        <v>1317.1228539837273</v>
      </c>
      <c r="T181" s="98">
        <v>1306.2224831994117</v>
      </c>
      <c r="U181" s="98">
        <v>1281.8924906312384</v>
      </c>
      <c r="V181" s="98">
        <v>1208.7988453913395</v>
      </c>
      <c r="W181" s="98">
        <v>0</v>
      </c>
      <c r="DA181" s="63" t="s">
        <v>2270</v>
      </c>
    </row>
    <row r="182" spans="1:105" ht="12" customHeight="1" x14ac:dyDescent="0.25">
      <c r="A182" s="97" t="s">
        <v>140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2271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2272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2273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1168.7048075993036</v>
      </c>
      <c r="E185" s="101">
        <v>1179.822697875464</v>
      </c>
      <c r="F185" s="101">
        <v>1193.6168919100066</v>
      </c>
      <c r="G185" s="101">
        <v>1242.1532874470865</v>
      </c>
      <c r="H185" s="101">
        <v>1267.4362443095338</v>
      </c>
      <c r="I185" s="101">
        <v>1257.670793364176</v>
      </c>
      <c r="J185" s="101">
        <v>1167.9025657491761</v>
      </c>
      <c r="K185" s="101">
        <v>1229.4544279594975</v>
      </c>
      <c r="L185" s="101">
        <v>1223.4917829626131</v>
      </c>
      <c r="M185" s="101">
        <v>1266.2111681747322</v>
      </c>
      <c r="N185" s="101">
        <v>1253.527406050199</v>
      </c>
      <c r="O185" s="101">
        <v>1351.778923729946</v>
      </c>
      <c r="P185" s="101">
        <v>1335.1379741160004</v>
      </c>
      <c r="Q185" s="101">
        <v>1442.614603332564</v>
      </c>
      <c r="R185" s="101">
        <v>1551.1738802010234</v>
      </c>
      <c r="S185" s="101">
        <v>1431.050505598045</v>
      </c>
      <c r="T185" s="101">
        <v>1484.9912447261459</v>
      </c>
      <c r="U185" s="101">
        <v>1432.1873881478114</v>
      </c>
      <c r="V185" s="101">
        <v>1349.6064182710313</v>
      </c>
      <c r="W185" s="101">
        <v>1432.7851707736741</v>
      </c>
      <c r="DA185" s="131" t="s">
        <v>2274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1035.0359066412727</v>
      </c>
      <c r="E186" s="104">
        <v>1033.2582929481978</v>
      </c>
      <c r="F186" s="104">
        <v>1047.481901975626</v>
      </c>
      <c r="G186" s="104">
        <v>1064.4290812282909</v>
      </c>
      <c r="H186" s="104">
        <v>1096.4985742668064</v>
      </c>
      <c r="I186" s="104">
        <v>1081.6104992682219</v>
      </c>
      <c r="J186" s="104">
        <v>1002.6196842554164</v>
      </c>
      <c r="K186" s="104">
        <v>1059.0176054442309</v>
      </c>
      <c r="L186" s="104">
        <v>1049.6891338796163</v>
      </c>
      <c r="M186" s="104">
        <v>1085.0685434512063</v>
      </c>
      <c r="N186" s="104">
        <v>1076.8378187214728</v>
      </c>
      <c r="O186" s="104">
        <v>1181.2062058143415</v>
      </c>
      <c r="P186" s="104">
        <v>1168.7197878263303</v>
      </c>
      <c r="Q186" s="104">
        <v>1272.3081772370238</v>
      </c>
      <c r="R186" s="104">
        <v>1389.6648585589351</v>
      </c>
      <c r="S186" s="104">
        <v>1282.6266184414055</v>
      </c>
      <c r="T186" s="104">
        <v>1357.9394538974088</v>
      </c>
      <c r="U186" s="104">
        <v>1322.2569699428166</v>
      </c>
      <c r="V186" s="104">
        <v>1251.2384934742622</v>
      </c>
      <c r="W186" s="104">
        <v>1341.7588377009636</v>
      </c>
      <c r="DA186" s="132" t="s">
        <v>2275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800.56707877785811</v>
      </c>
      <c r="E187" s="98">
        <v>774.83919564424161</v>
      </c>
      <c r="F187" s="98">
        <v>788.67846397318306</v>
      </c>
      <c r="G187" s="98">
        <v>748.88289735619242</v>
      </c>
      <c r="H187" s="98">
        <v>791.7358099930259</v>
      </c>
      <c r="I187" s="98">
        <v>772.34411105565334</v>
      </c>
      <c r="J187" s="98">
        <v>710.46414115670029</v>
      </c>
      <c r="K187" s="98">
        <v>754.1621179744003</v>
      </c>
      <c r="L187" s="98">
        <v>732.05389549708059</v>
      </c>
      <c r="M187" s="98">
        <v>746.17660704027389</v>
      </c>
      <c r="N187" s="98">
        <v>735.55790254385204</v>
      </c>
      <c r="O187" s="98">
        <v>836.82583922443303</v>
      </c>
      <c r="P187" s="98">
        <v>825.57027208090278</v>
      </c>
      <c r="Q187" s="98">
        <v>925.75568109314418</v>
      </c>
      <c r="R187" s="98">
        <v>1046.0914297867798</v>
      </c>
      <c r="S187" s="98">
        <v>942.25319595956705</v>
      </c>
      <c r="T187" s="98">
        <v>1023.6036343814186</v>
      </c>
      <c r="U187" s="98">
        <v>996.49030843234448</v>
      </c>
      <c r="V187" s="98">
        <v>933.26926107002407</v>
      </c>
      <c r="W187" s="98">
        <v>1031.9221303656068</v>
      </c>
      <c r="DA187" s="63" t="s">
        <v>2276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234.46882786341456</v>
      </c>
      <c r="E188" s="98">
        <v>258.41909730395616</v>
      </c>
      <c r="F188" s="98">
        <v>258.80343800244299</v>
      </c>
      <c r="G188" s="98">
        <v>315.54618387209871</v>
      </c>
      <c r="H188" s="98">
        <v>304.76276427378042</v>
      </c>
      <c r="I188" s="98">
        <v>309.26638821256864</v>
      </c>
      <c r="J188" s="98">
        <v>292.15554309871595</v>
      </c>
      <c r="K188" s="98">
        <v>304.85548746983051</v>
      </c>
      <c r="L188" s="98">
        <v>317.63523838253559</v>
      </c>
      <c r="M188" s="98">
        <v>338.89193641093254</v>
      </c>
      <c r="N188" s="98">
        <v>341.27991617762075</v>
      </c>
      <c r="O188" s="98">
        <v>344.38036658990842</v>
      </c>
      <c r="P188" s="98">
        <v>343.14951574542761</v>
      </c>
      <c r="Q188" s="98">
        <v>346.55249614387947</v>
      </c>
      <c r="R188" s="98">
        <v>343.5734287721553</v>
      </c>
      <c r="S188" s="98">
        <v>340.37342248183825</v>
      </c>
      <c r="T188" s="98">
        <v>334.33581951598995</v>
      </c>
      <c r="U188" s="98">
        <v>325.76666151047175</v>
      </c>
      <c r="V188" s="98">
        <v>317.96923240423814</v>
      </c>
      <c r="W188" s="98">
        <v>309.83670733535678</v>
      </c>
      <c r="DA188" s="63" t="s">
        <v>2277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159.29355504262941</v>
      </c>
      <c r="E189" s="122">
        <v>165.39456475752735</v>
      </c>
      <c r="F189" s="122">
        <v>172.87583112437312</v>
      </c>
      <c r="G189" s="122">
        <v>181.13266024040024</v>
      </c>
      <c r="H189" s="122">
        <v>186.40896235716667</v>
      </c>
      <c r="I189" s="122">
        <v>185.35024257404544</v>
      </c>
      <c r="J189" s="122">
        <v>176.87836955832776</v>
      </c>
      <c r="K189" s="122">
        <v>194.85858220879743</v>
      </c>
      <c r="L189" s="122">
        <v>209.33879416893797</v>
      </c>
      <c r="M189" s="122">
        <v>210.21512783927847</v>
      </c>
      <c r="N189" s="122">
        <v>214.81668250731374</v>
      </c>
      <c r="O189" s="122">
        <v>235.43950946774919</v>
      </c>
      <c r="P189" s="122">
        <v>233.84170008212098</v>
      </c>
      <c r="Q189" s="122">
        <v>253.00562248067612</v>
      </c>
      <c r="R189" s="122">
        <v>252.0756295110051</v>
      </c>
      <c r="S189" s="122">
        <v>270.95588206693617</v>
      </c>
      <c r="T189" s="122">
        <v>282.05857191682304</v>
      </c>
      <c r="U189" s="122">
        <v>278.4615083966512</v>
      </c>
      <c r="V189" s="122">
        <v>276.30207531525616</v>
      </c>
      <c r="W189" s="122">
        <v>274.13577359024072</v>
      </c>
      <c r="DA189" s="130" t="s">
        <v>2278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2279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159.29355504262941</v>
      </c>
      <c r="E191" s="33">
        <v>165.39456475752735</v>
      </c>
      <c r="F191" s="33">
        <v>172.87583112437312</v>
      </c>
      <c r="G191" s="33">
        <v>181.13266024040024</v>
      </c>
      <c r="H191" s="33">
        <v>186.40896235716667</v>
      </c>
      <c r="I191" s="33">
        <v>185.35024257404544</v>
      </c>
      <c r="J191" s="33">
        <v>176.87836955832776</v>
      </c>
      <c r="K191" s="33">
        <v>194.85858220879743</v>
      </c>
      <c r="L191" s="33">
        <v>209.33879416893797</v>
      </c>
      <c r="M191" s="33">
        <v>210.21512783927847</v>
      </c>
      <c r="N191" s="33">
        <v>214.81668250731374</v>
      </c>
      <c r="O191" s="33">
        <v>235.43950946774919</v>
      </c>
      <c r="P191" s="33">
        <v>233.84170008212098</v>
      </c>
      <c r="Q191" s="33">
        <v>253.00562248067612</v>
      </c>
      <c r="R191" s="33">
        <v>252.0756295110051</v>
      </c>
      <c r="S191" s="33">
        <v>270.95588206693617</v>
      </c>
      <c r="T191" s="33">
        <v>282.05857191682304</v>
      </c>
      <c r="U191" s="33">
        <v>278.4615083966512</v>
      </c>
      <c r="V191" s="33">
        <v>276.30207531525616</v>
      </c>
      <c r="W191" s="33">
        <v>274.13577359024072</v>
      </c>
      <c r="DA191" s="60" t="s">
        <v>2280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12514.990866904354</v>
      </c>
      <c r="E193" s="117">
        <f t="shared" si="94"/>
        <v>14700.856393696828</v>
      </c>
      <c r="F193" s="117">
        <f t="shared" si="94"/>
        <v>11430.081717707653</v>
      </c>
      <c r="G193" s="117">
        <f t="shared" si="94"/>
        <v>14861.002047926411</v>
      </c>
      <c r="H193" s="117">
        <f t="shared" si="94"/>
        <v>13472.766830095923</v>
      </c>
      <c r="I193" s="117">
        <f t="shared" si="94"/>
        <v>14172.40958136713</v>
      </c>
      <c r="J193" s="117">
        <f t="shared" si="94"/>
        <v>13446.511559893948</v>
      </c>
      <c r="K193" s="117">
        <f t="shared" si="94"/>
        <v>13612.335457134954</v>
      </c>
      <c r="L193" s="117">
        <f t="shared" si="94"/>
        <v>16369.903921340043</v>
      </c>
      <c r="M193" s="117">
        <f t="shared" si="94"/>
        <v>15337.858606398438</v>
      </c>
      <c r="N193" s="117">
        <f t="shared" si="94"/>
        <v>14975.69197475301</v>
      </c>
      <c r="O193" s="117">
        <f t="shared" si="94"/>
        <v>14088.703024914246</v>
      </c>
      <c r="P193" s="117">
        <f t="shared" si="94"/>
        <v>18216.304218522127</v>
      </c>
      <c r="Q193" s="117">
        <f t="shared" si="94"/>
        <v>12812.856702230667</v>
      </c>
      <c r="R193" s="117">
        <f t="shared" ref="R193:V193" si="95">R194+R197+R199+R208</f>
        <v>14595.64467039</v>
      </c>
      <c r="S193" s="117">
        <f t="shared" si="95"/>
        <v>15061.356484863501</v>
      </c>
      <c r="T193" s="117">
        <f t="shared" si="95"/>
        <v>14610.136236984743</v>
      </c>
      <c r="U193" s="117">
        <f t="shared" si="95"/>
        <v>14635.180311093332</v>
      </c>
      <c r="V193" s="117">
        <f t="shared" si="95"/>
        <v>14596.769610559035</v>
      </c>
      <c r="W193" s="117">
        <f t="shared" ref="W193" si="96">W194+W197+W199+W208</f>
        <v>14558.160266595441</v>
      </c>
      <c r="DA193" s="129" t="s">
        <v>2431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11645.87036676826</v>
      </c>
      <c r="E194" s="122">
        <f t="shared" si="97"/>
        <v>13817.802813939936</v>
      </c>
      <c r="F194" s="122">
        <f t="shared" si="97"/>
        <v>10531.925076312771</v>
      </c>
      <c r="G194" s="122">
        <f t="shared" si="97"/>
        <v>13922.787557053616</v>
      </c>
      <c r="H194" s="122">
        <f t="shared" si="97"/>
        <v>12512.918353850731</v>
      </c>
      <c r="I194" s="122">
        <f t="shared" si="97"/>
        <v>13218.116546572766</v>
      </c>
      <c r="J194" s="122">
        <f t="shared" si="97"/>
        <v>12554.867386327371</v>
      </c>
      <c r="K194" s="122">
        <f t="shared" si="97"/>
        <v>12664.414064132478</v>
      </c>
      <c r="L194" s="122">
        <f t="shared" si="97"/>
        <v>15409.92219679851</v>
      </c>
      <c r="M194" s="122">
        <f t="shared" si="97"/>
        <v>14345.31246146716</v>
      </c>
      <c r="N194" s="122">
        <f t="shared" si="97"/>
        <v>13981.207695657251</v>
      </c>
      <c r="O194" s="122">
        <f t="shared" si="97"/>
        <v>13003.250536906688</v>
      </c>
      <c r="P194" s="122">
        <f t="shared" si="97"/>
        <v>17127.879408920373</v>
      </c>
      <c r="Q194" s="122">
        <f t="shared" si="97"/>
        <v>11630.245791368858</v>
      </c>
      <c r="R194" s="122">
        <f t="shared" ref="R194:V194" si="98">SUM(R195:R196)</f>
        <v>13326.689391102967</v>
      </c>
      <c r="S194" s="122">
        <f t="shared" si="98"/>
        <v>13840.767368301704</v>
      </c>
      <c r="T194" s="122">
        <f t="shared" si="98"/>
        <v>13310.303630201868</v>
      </c>
      <c r="U194" s="122">
        <f t="shared" si="98"/>
        <v>13346.458289628164</v>
      </c>
      <c r="V194" s="122">
        <f t="shared" si="98"/>
        <v>13341.470113444366</v>
      </c>
      <c r="W194" s="122">
        <f t="shared" ref="W194" si="99">SUM(W195:W196)</f>
        <v>13220.164252141258</v>
      </c>
      <c r="DA194" s="130" t="s">
        <v>2432</v>
      </c>
    </row>
    <row r="195" spans="1:105" ht="12" customHeight="1" x14ac:dyDescent="0.25">
      <c r="A195" s="97" t="s">
        <v>74</v>
      </c>
      <c r="B195" s="98">
        <v>0</v>
      </c>
      <c r="C195" s="98">
        <v>0</v>
      </c>
      <c r="D195" s="98">
        <v>11384.839615377798</v>
      </c>
      <c r="E195" s="98">
        <v>13515.198219063817</v>
      </c>
      <c r="F195" s="98">
        <v>10308.389809345806</v>
      </c>
      <c r="G195" s="98">
        <v>13629.847013812268</v>
      </c>
      <c r="H195" s="98">
        <v>12256.942719413561</v>
      </c>
      <c r="I195" s="98">
        <v>12953.554090209916</v>
      </c>
      <c r="J195" s="98">
        <v>12307.2873076919</v>
      </c>
      <c r="K195" s="98">
        <v>12419.432134970826</v>
      </c>
      <c r="L195" s="98">
        <v>15113.718218061327</v>
      </c>
      <c r="M195" s="98">
        <v>14076.478587331212</v>
      </c>
      <c r="N195" s="98">
        <v>13721.368247833785</v>
      </c>
      <c r="O195" s="98">
        <v>12767.589480946581</v>
      </c>
      <c r="P195" s="98">
        <v>16822.180928643411</v>
      </c>
      <c r="Q195" s="98">
        <v>11423.988766165079</v>
      </c>
      <c r="R195" s="98">
        <v>13090.899629710873</v>
      </c>
      <c r="S195" s="98">
        <v>13597.54694441942</v>
      </c>
      <c r="T195" s="98">
        <v>13077.808175609032</v>
      </c>
      <c r="U195" s="98">
        <v>13114.149632955858</v>
      </c>
      <c r="V195" s="98">
        <v>13112.53735766504</v>
      </c>
      <c r="W195" s="98">
        <v>12992.557756262495</v>
      </c>
      <c r="DA195" s="63" t="s">
        <v>2433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261.0307513904628</v>
      </c>
      <c r="E196" s="98">
        <v>302.6045948761178</v>
      </c>
      <c r="F196" s="98">
        <v>223.53526696696426</v>
      </c>
      <c r="G196" s="98">
        <v>292.94054324134828</v>
      </c>
      <c r="H196" s="98">
        <v>255.97563443717021</v>
      </c>
      <c r="I196" s="98">
        <v>264.56245636285001</v>
      </c>
      <c r="J196" s="98">
        <v>247.58007863547112</v>
      </c>
      <c r="K196" s="98">
        <v>244.98192916165155</v>
      </c>
      <c r="L196" s="98">
        <v>296.20397873718292</v>
      </c>
      <c r="M196" s="98">
        <v>268.83387413594784</v>
      </c>
      <c r="N196" s="98">
        <v>259.83944782346595</v>
      </c>
      <c r="O196" s="98">
        <v>235.66105596010692</v>
      </c>
      <c r="P196" s="98">
        <v>305.69848027696082</v>
      </c>
      <c r="Q196" s="98">
        <v>206.25702520377845</v>
      </c>
      <c r="R196" s="98">
        <v>235.78976139209468</v>
      </c>
      <c r="S196" s="98">
        <v>243.2204238822828</v>
      </c>
      <c r="T196" s="98">
        <v>232.49545459283493</v>
      </c>
      <c r="U196" s="98">
        <v>232.30865667230617</v>
      </c>
      <c r="V196" s="98">
        <v>228.93275577932641</v>
      </c>
      <c r="W196" s="98">
        <v>227.60649587876352</v>
      </c>
      <c r="DA196" s="63" t="s">
        <v>2434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0.38466041945804308</v>
      </c>
      <c r="F197" s="122">
        <f t="shared" si="100"/>
        <v>0.91120641832471461</v>
      </c>
      <c r="G197" s="122">
        <f t="shared" si="100"/>
        <v>1.4761242241854438</v>
      </c>
      <c r="H197" s="122">
        <f t="shared" si="100"/>
        <v>2.0127811505737743</v>
      </c>
      <c r="I197" s="122">
        <f t="shared" si="100"/>
        <v>2.0592872747369704</v>
      </c>
      <c r="J197" s="122">
        <f t="shared" si="100"/>
        <v>2.1401448866214601</v>
      </c>
      <c r="K197" s="122">
        <f t="shared" si="100"/>
        <v>2.2233499581471401</v>
      </c>
      <c r="L197" s="122">
        <f t="shared" si="100"/>
        <v>2.2554374909766772</v>
      </c>
      <c r="M197" s="122">
        <f t="shared" si="100"/>
        <v>1.7059611933158783</v>
      </c>
      <c r="N197" s="122">
        <f t="shared" si="100"/>
        <v>1.1634282325380243</v>
      </c>
      <c r="O197" s="122">
        <f t="shared" si="100"/>
        <v>0.84740248824338471</v>
      </c>
      <c r="P197" s="122">
        <f t="shared" si="100"/>
        <v>1.5807280083196289</v>
      </c>
      <c r="Q197" s="122">
        <f t="shared" si="100"/>
        <v>2.3617117440804294</v>
      </c>
      <c r="R197" s="122">
        <f t="shared" si="100"/>
        <v>3.0264296044712702</v>
      </c>
      <c r="S197" s="122">
        <f t="shared" si="100"/>
        <v>3.5601816490751341</v>
      </c>
      <c r="T197" s="122">
        <f t="shared" si="100"/>
        <v>4.4708386880354025</v>
      </c>
      <c r="U197" s="122">
        <f t="shared" si="100"/>
        <v>4.8033381385768728</v>
      </c>
      <c r="V197" s="122">
        <f t="shared" si="100"/>
        <v>5.4867847206786617</v>
      </c>
      <c r="W197" s="122">
        <f t="shared" si="100"/>
        <v>5.6497601744505976</v>
      </c>
      <c r="DA197" s="130" t="s">
        <v>2435</v>
      </c>
    </row>
    <row r="198" spans="1:105" ht="12" customHeight="1" x14ac:dyDescent="0.25">
      <c r="A198" s="97" t="s">
        <v>53</v>
      </c>
      <c r="B198" s="98">
        <f>RES_hhdet_tesh!B29</f>
        <v>0</v>
      </c>
      <c r="C198" s="98">
        <f>RES_hhdet_tesh!C29</f>
        <v>0</v>
      </c>
      <c r="D198" s="98">
        <f>RES_hhdet_tesh!D29</f>
        <v>0</v>
      </c>
      <c r="E198" s="98">
        <f>RES_hhdet_tesh!E29</f>
        <v>0.38466041945804308</v>
      </c>
      <c r="F198" s="98">
        <f>RES_hhdet_tesh!F29</f>
        <v>0.91120641832471461</v>
      </c>
      <c r="G198" s="98">
        <f>RES_hhdet_tesh!G29</f>
        <v>1.4761242241854438</v>
      </c>
      <c r="H198" s="98">
        <f>RES_hhdet_tesh!H29</f>
        <v>2.0127811505737743</v>
      </c>
      <c r="I198" s="98">
        <f>RES_hhdet_tesh!I29</f>
        <v>2.0592872747369704</v>
      </c>
      <c r="J198" s="98">
        <f>RES_hhdet_tesh!J29</f>
        <v>2.1401448866214601</v>
      </c>
      <c r="K198" s="98">
        <f>RES_hhdet_tesh!K29</f>
        <v>2.2233499581471401</v>
      </c>
      <c r="L198" s="98">
        <f>RES_hhdet_tesh!L29</f>
        <v>2.2554374909766772</v>
      </c>
      <c r="M198" s="98">
        <f>RES_hhdet_tesh!M29</f>
        <v>1.7059611933158783</v>
      </c>
      <c r="N198" s="98">
        <f>RES_hhdet_tesh!N29</f>
        <v>1.1634282325380243</v>
      </c>
      <c r="O198" s="98">
        <f>RES_hhdet_tesh!O29</f>
        <v>0.84740248824338471</v>
      </c>
      <c r="P198" s="98">
        <f>RES_hhdet_tesh!P29</f>
        <v>1.5807280083196289</v>
      </c>
      <c r="Q198" s="98">
        <f>RES_hhdet_tesh!Q29</f>
        <v>2.3617117440804294</v>
      </c>
      <c r="R198" s="98">
        <f>RES_hhdet_tesh!R29</f>
        <v>3.0264296044712702</v>
      </c>
      <c r="S198" s="98">
        <f>RES_hhdet_tesh!S29</f>
        <v>3.5601816490751341</v>
      </c>
      <c r="T198" s="98">
        <f>RES_hhdet_tesh!T29</f>
        <v>4.4708386880354025</v>
      </c>
      <c r="U198" s="98">
        <f>RES_hhdet_tesh!U29</f>
        <v>4.8033381385768728</v>
      </c>
      <c r="V198" s="98">
        <f>RES_hhdet_tesh!V29</f>
        <v>5.4867847206786617</v>
      </c>
      <c r="W198" s="98">
        <f>RES_hhdet_tesh!W29</f>
        <v>5.6497601744505976</v>
      </c>
      <c r="DA198" s="63" t="s">
        <v>2436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744.25604146878038</v>
      </c>
      <c r="E199" s="122">
        <v>752.92831600078216</v>
      </c>
      <c r="F199" s="122">
        <v>761.54543401203648</v>
      </c>
      <c r="G199" s="122">
        <v>794.42761114382449</v>
      </c>
      <c r="H199" s="122">
        <v>811.26581914462326</v>
      </c>
      <c r="I199" s="122">
        <v>806.34083787404279</v>
      </c>
      <c r="J199" s="122">
        <v>750.13280273202042</v>
      </c>
      <c r="K199" s="122">
        <v>791.91740810311182</v>
      </c>
      <c r="L199" s="122">
        <v>792.08717859124283</v>
      </c>
      <c r="M199" s="122">
        <v>824.10262416178978</v>
      </c>
      <c r="N199" s="122">
        <v>822.40962500038108</v>
      </c>
      <c r="O199" s="122">
        <v>896.57163280694886</v>
      </c>
      <c r="P199" s="122">
        <v>899.18905751216926</v>
      </c>
      <c r="Q199" s="122">
        <v>976.75774699675276</v>
      </c>
      <c r="R199" s="122">
        <v>1062.3709820079223</v>
      </c>
      <c r="S199" s="122">
        <v>996.6263870949532</v>
      </c>
      <c r="T199" s="122">
        <v>1062.5301353626321</v>
      </c>
      <c r="U199" s="122">
        <v>1050.506958121345</v>
      </c>
      <c r="V199" s="122">
        <v>1014.3246987668767</v>
      </c>
      <c r="W199" s="122">
        <v>1095.6710395303205</v>
      </c>
      <c r="DA199" s="130" t="s">
        <v>2437</v>
      </c>
    </row>
    <row r="200" spans="1:105" ht="12" customHeight="1" x14ac:dyDescent="0.25">
      <c r="A200" s="97" t="s">
        <v>141</v>
      </c>
      <c r="B200" s="98">
        <v>0</v>
      </c>
      <c r="C200" s="98">
        <v>0</v>
      </c>
      <c r="D200" s="98">
        <v>738.30905126662719</v>
      </c>
      <c r="E200" s="98">
        <v>863.2276272690051</v>
      </c>
      <c r="F200" s="98">
        <v>683.72679654795854</v>
      </c>
      <c r="G200" s="98">
        <v>853.44911301934837</v>
      </c>
      <c r="H200" s="98">
        <v>783.84778399672916</v>
      </c>
      <c r="I200" s="98">
        <v>845.15490602362104</v>
      </c>
      <c r="J200" s="98">
        <v>784.3233946246911</v>
      </c>
      <c r="K200" s="98">
        <v>804.82951163489543</v>
      </c>
      <c r="L200" s="98">
        <v>777.41815258455779</v>
      </c>
      <c r="M200" s="98">
        <v>837.09472756096704</v>
      </c>
      <c r="N200" s="98">
        <v>759.95146811439406</v>
      </c>
      <c r="O200" s="98">
        <v>821.10991690534149</v>
      </c>
      <c r="P200" s="98">
        <v>1169.8891085795822</v>
      </c>
      <c r="Q200" s="98">
        <v>844.11676953736969</v>
      </c>
      <c r="R200" s="98">
        <v>980.43760519961063</v>
      </c>
      <c r="S200" s="98">
        <v>1031.0641402376702</v>
      </c>
      <c r="T200" s="98">
        <v>1022.5311614065691</v>
      </c>
      <c r="U200" s="98">
        <v>1020.2495396700911</v>
      </c>
      <c r="V200" s="98">
        <v>980.23955438968699</v>
      </c>
      <c r="W200" s="98">
        <v>0</v>
      </c>
      <c r="DA200" s="63" t="s">
        <v>2438</v>
      </c>
    </row>
    <row r="201" spans="1:105" ht="12" customHeight="1" x14ac:dyDescent="0.25">
      <c r="A201" s="97" t="s">
        <v>140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2439</v>
      </c>
    </row>
    <row r="202" spans="1:105" ht="12" customHeight="1" x14ac:dyDescent="0.25">
      <c r="A202" s="100" t="s">
        <v>50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2440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2441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744.28794723054034</v>
      </c>
      <c r="E204" s="101">
        <v>752.29070977220317</v>
      </c>
      <c r="F204" s="101">
        <v>761.94996650617168</v>
      </c>
      <c r="G204" s="101">
        <v>794.13493219384873</v>
      </c>
      <c r="H204" s="101">
        <v>811.37707178248786</v>
      </c>
      <c r="I204" s="101">
        <v>806.1917804648964</v>
      </c>
      <c r="J204" s="101">
        <v>750.01153420199296</v>
      </c>
      <c r="K204" s="101">
        <v>791.92475873537899</v>
      </c>
      <c r="L204" s="101">
        <v>792.16441965468584</v>
      </c>
      <c r="M204" s="101">
        <v>824.14781872194624</v>
      </c>
      <c r="N204" s="101">
        <v>822.53010575627252</v>
      </c>
      <c r="O204" s="101">
        <v>896.70490992010014</v>
      </c>
      <c r="P204" s="101">
        <v>898.87718774522114</v>
      </c>
      <c r="Q204" s="101">
        <v>977.08745290786499</v>
      </c>
      <c r="R204" s="101">
        <v>1062.6160358476773</v>
      </c>
      <c r="S204" s="101">
        <v>996.64820629948747</v>
      </c>
      <c r="T204" s="101">
        <v>1062.6450531352771</v>
      </c>
      <c r="U204" s="101">
        <v>1050.5368856836285</v>
      </c>
      <c r="V204" s="101">
        <v>1014.3745810921458</v>
      </c>
      <c r="W204" s="101">
        <v>1095.6618057120481</v>
      </c>
      <c r="DA204" s="131" t="s">
        <v>2442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744.30880097680779</v>
      </c>
      <c r="E205" s="104">
        <v>752.35210644706228</v>
      </c>
      <c r="F205" s="104">
        <v>762.01810197933764</v>
      </c>
      <c r="G205" s="104">
        <v>794.1757934488943</v>
      </c>
      <c r="H205" s="104">
        <v>811.45361007181066</v>
      </c>
      <c r="I205" s="104">
        <v>806.03052665373639</v>
      </c>
      <c r="J205" s="104">
        <v>749.9504495350352</v>
      </c>
      <c r="K205" s="104">
        <v>791.60537930132375</v>
      </c>
      <c r="L205" s="104">
        <v>791.846618371933</v>
      </c>
      <c r="M205" s="104">
        <v>823.78255934929405</v>
      </c>
      <c r="N205" s="104">
        <v>822.22089274885138</v>
      </c>
      <c r="O205" s="104">
        <v>896.63073653128379</v>
      </c>
      <c r="P205" s="104">
        <v>898.32444652345384</v>
      </c>
      <c r="Q205" s="104">
        <v>976.28679536484458</v>
      </c>
      <c r="R205" s="104">
        <v>1061.8434534072535</v>
      </c>
      <c r="S205" s="104">
        <v>996.04086079683134</v>
      </c>
      <c r="T205" s="104">
        <v>1062.2857829393606</v>
      </c>
      <c r="U205" s="104">
        <v>1050.5644141827158</v>
      </c>
      <c r="V205" s="104">
        <v>1014.1081625266013</v>
      </c>
      <c r="W205" s="104">
        <v>1095.7432353153411</v>
      </c>
      <c r="DA205" s="132" t="s">
        <v>2443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509.83997311339323</v>
      </c>
      <c r="E206" s="98">
        <v>493.93300914310601</v>
      </c>
      <c r="F206" s="98">
        <v>503.21466397689471</v>
      </c>
      <c r="G206" s="98">
        <v>478.62960957679553</v>
      </c>
      <c r="H206" s="98">
        <v>506.69084579803013</v>
      </c>
      <c r="I206" s="98">
        <v>496.7641384411678</v>
      </c>
      <c r="J206" s="98">
        <v>457.79490643631937</v>
      </c>
      <c r="K206" s="98">
        <v>486.74989183149324</v>
      </c>
      <c r="L206" s="98">
        <v>474.2113799893973</v>
      </c>
      <c r="M206" s="98">
        <v>484.89062293836156</v>
      </c>
      <c r="N206" s="98">
        <v>480.94097657123069</v>
      </c>
      <c r="O206" s="98">
        <v>552.25036994137542</v>
      </c>
      <c r="P206" s="98">
        <v>555.17493077802624</v>
      </c>
      <c r="Q206" s="98">
        <v>629.73429922096511</v>
      </c>
      <c r="R206" s="98">
        <v>718.27002463509803</v>
      </c>
      <c r="S206" s="98">
        <v>655.66743831499286</v>
      </c>
      <c r="T206" s="98">
        <v>727.94996342337072</v>
      </c>
      <c r="U206" s="98">
        <v>724.79775267224409</v>
      </c>
      <c r="V206" s="98">
        <v>696.13893012236326</v>
      </c>
      <c r="W206" s="98">
        <v>785.90652797998428</v>
      </c>
      <c r="DA206" s="63" t="s">
        <v>2444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234.46882786341456</v>
      </c>
      <c r="E207" s="98">
        <v>258.41909730395616</v>
      </c>
      <c r="F207" s="98">
        <v>258.80343800244299</v>
      </c>
      <c r="G207" s="98">
        <v>315.54618387209871</v>
      </c>
      <c r="H207" s="98">
        <v>304.76276427378042</v>
      </c>
      <c r="I207" s="98">
        <v>309.26638821256864</v>
      </c>
      <c r="J207" s="98">
        <v>292.15554309871595</v>
      </c>
      <c r="K207" s="98">
        <v>304.85548746983051</v>
      </c>
      <c r="L207" s="98">
        <v>317.63523838253559</v>
      </c>
      <c r="M207" s="98">
        <v>338.89193641093254</v>
      </c>
      <c r="N207" s="98">
        <v>341.27991617762075</v>
      </c>
      <c r="O207" s="98">
        <v>344.38036658990842</v>
      </c>
      <c r="P207" s="98">
        <v>343.14951574542761</v>
      </c>
      <c r="Q207" s="98">
        <v>346.55249614387947</v>
      </c>
      <c r="R207" s="98">
        <v>343.5734287721553</v>
      </c>
      <c r="S207" s="98">
        <v>340.37342248183825</v>
      </c>
      <c r="T207" s="98">
        <v>334.33581951598995</v>
      </c>
      <c r="U207" s="98">
        <v>325.76666151047175</v>
      </c>
      <c r="V207" s="98">
        <v>317.96923240423814</v>
      </c>
      <c r="W207" s="98">
        <v>309.83670733535678</v>
      </c>
      <c r="DA207" s="63" t="s">
        <v>2445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124.86445866731499</v>
      </c>
      <c r="E208" s="122">
        <v>129.74060333665207</v>
      </c>
      <c r="F208" s="122">
        <v>135.70000096452242</v>
      </c>
      <c r="G208" s="122">
        <v>142.31075550478414</v>
      </c>
      <c r="H208" s="122">
        <v>146.56987594999495</v>
      </c>
      <c r="I208" s="122">
        <v>145.89290964558529</v>
      </c>
      <c r="J208" s="122">
        <v>139.37122594793618</v>
      </c>
      <c r="K208" s="122">
        <v>153.78063494121619</v>
      </c>
      <c r="L208" s="122">
        <v>165.63910845931494</v>
      </c>
      <c r="M208" s="122">
        <v>166.73755957617288</v>
      </c>
      <c r="N208" s="122">
        <v>170.91122586284064</v>
      </c>
      <c r="O208" s="122">
        <v>188.03345271236768</v>
      </c>
      <c r="P208" s="122">
        <v>187.65502408126429</v>
      </c>
      <c r="Q208" s="122">
        <v>203.49145212097557</v>
      </c>
      <c r="R208" s="122">
        <v>203.5578676746386</v>
      </c>
      <c r="S208" s="122">
        <v>220.40254781777011</v>
      </c>
      <c r="T208" s="122">
        <v>232.831632732207</v>
      </c>
      <c r="U208" s="122">
        <v>233.41172520524503</v>
      </c>
      <c r="V208" s="122">
        <v>235.48801362711322</v>
      </c>
      <c r="W208" s="122">
        <v>236.67521474941287</v>
      </c>
      <c r="DA208" s="130" t="s">
        <v>2446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2447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124.86445866731499</v>
      </c>
      <c r="E210" s="33">
        <v>129.74060333665207</v>
      </c>
      <c r="F210" s="33">
        <v>135.70000096452242</v>
      </c>
      <c r="G210" s="33">
        <v>142.31075550478414</v>
      </c>
      <c r="H210" s="33">
        <v>146.56987594999495</v>
      </c>
      <c r="I210" s="33">
        <v>145.89290964558529</v>
      </c>
      <c r="J210" s="33">
        <v>139.37122594793618</v>
      </c>
      <c r="K210" s="33">
        <v>153.78063494121619</v>
      </c>
      <c r="L210" s="33">
        <v>165.63910845931494</v>
      </c>
      <c r="M210" s="33">
        <v>166.73755957617288</v>
      </c>
      <c r="N210" s="33">
        <v>170.91122586284064</v>
      </c>
      <c r="O210" s="33">
        <v>188.03345271236768</v>
      </c>
      <c r="P210" s="33">
        <v>187.65502408126429</v>
      </c>
      <c r="Q210" s="33">
        <v>203.49145212097557</v>
      </c>
      <c r="R210" s="33">
        <v>203.5578676746386</v>
      </c>
      <c r="S210" s="33">
        <v>220.40254781777011</v>
      </c>
      <c r="T210" s="33">
        <v>232.831632732207</v>
      </c>
      <c r="U210" s="33">
        <v>233.41172520524503</v>
      </c>
      <c r="V210" s="33">
        <v>235.48801362711322</v>
      </c>
      <c r="W210" s="33">
        <v>236.67521474941287</v>
      </c>
      <c r="DA210" s="60" t="s">
        <v>2448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4632.9968084827779</v>
      </c>
      <c r="E212" s="117">
        <f t="shared" si="101"/>
        <v>5475.077270732987</v>
      </c>
      <c r="F212" s="117">
        <f t="shared" si="101"/>
        <v>4159.1776838197684</v>
      </c>
      <c r="G212" s="117">
        <f t="shared" si="101"/>
        <v>5471.2395482242728</v>
      </c>
      <c r="H212" s="117">
        <f t="shared" si="101"/>
        <v>4902.4099642302435</v>
      </c>
      <c r="I212" s="117">
        <f t="shared" si="101"/>
        <v>5159.8868587791612</v>
      </c>
      <c r="J212" s="117">
        <f t="shared" si="101"/>
        <v>4895.0492280535227</v>
      </c>
      <c r="K212" s="117">
        <f t="shared" si="101"/>
        <v>4937.7659584816647</v>
      </c>
      <c r="L212" s="117">
        <f t="shared" si="101"/>
        <v>6006.3234363106421</v>
      </c>
      <c r="M212" s="117">
        <f t="shared" si="101"/>
        <v>5591.8850414801218</v>
      </c>
      <c r="N212" s="117">
        <f t="shared" si="101"/>
        <v>5398.3567456021656</v>
      </c>
      <c r="O212" s="117">
        <f t="shared" si="101"/>
        <v>4943.9200165751163</v>
      </c>
      <c r="P212" s="117">
        <f t="shared" si="101"/>
        <v>6354.3814215017537</v>
      </c>
      <c r="Q212" s="117">
        <f t="shared" si="101"/>
        <v>4292.3491086677186</v>
      </c>
      <c r="R212" s="117">
        <f t="shared" ref="R212:V212" si="102">R213+R216+R218+R227</f>
        <v>4856.317874331382</v>
      </c>
      <c r="S212" s="117">
        <f t="shared" si="102"/>
        <v>4917.337624479941</v>
      </c>
      <c r="T212" s="117">
        <f t="shared" si="102"/>
        <v>4518.6665480101419</v>
      </c>
      <c r="U212" s="117">
        <f t="shared" si="102"/>
        <v>4374.3373759055767</v>
      </c>
      <c r="V212" s="117">
        <f t="shared" si="102"/>
        <v>4252.5334495966408</v>
      </c>
      <c r="W212" s="117">
        <f t="shared" ref="W212" si="103">W213+W216+W218+W227</f>
        <v>4137.3800229862882</v>
      </c>
      <c r="DA212" s="129" t="s">
        <v>2599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4631.6368079589965</v>
      </c>
      <c r="E213" s="122">
        <f t="shared" si="104"/>
        <v>5473.5081408192582</v>
      </c>
      <c r="F213" s="122">
        <f t="shared" si="104"/>
        <v>4158.0295653136318</v>
      </c>
      <c r="G213" s="122">
        <f t="shared" si="104"/>
        <v>5469.9150864946814</v>
      </c>
      <c r="H213" s="122">
        <f t="shared" si="104"/>
        <v>4901.3294280909213</v>
      </c>
      <c r="I213" s="122">
        <f t="shared" si="104"/>
        <v>5158.6891057547355</v>
      </c>
      <c r="J213" s="122">
        <f t="shared" si="104"/>
        <v>4894.0957937244048</v>
      </c>
      <c r="K213" s="122">
        <f t="shared" si="104"/>
        <v>4936.9155296703684</v>
      </c>
      <c r="L213" s="122">
        <f t="shared" si="104"/>
        <v>6005.8971187714142</v>
      </c>
      <c r="M213" s="122">
        <f t="shared" si="104"/>
        <v>5591.5719191521748</v>
      </c>
      <c r="N213" s="122">
        <f t="shared" si="104"/>
        <v>5398.0914403990137</v>
      </c>
      <c r="O213" s="122">
        <f t="shared" si="104"/>
        <v>4943.5212021262778</v>
      </c>
      <c r="P213" s="122">
        <f t="shared" si="104"/>
        <v>6353.8855855922684</v>
      </c>
      <c r="Q213" s="122">
        <f t="shared" si="104"/>
        <v>4291.9521092890955</v>
      </c>
      <c r="R213" s="122">
        <f t="shared" ref="R213:V213" si="105">SUM(R214:R215)</f>
        <v>4855.8353870771771</v>
      </c>
      <c r="S213" s="122">
        <f t="shared" si="105"/>
        <v>4916.8090067634903</v>
      </c>
      <c r="T213" s="122">
        <f t="shared" si="105"/>
        <v>4518.1607727272722</v>
      </c>
      <c r="U213" s="122">
        <f t="shared" si="105"/>
        <v>4374.0170297029672</v>
      </c>
      <c r="V213" s="122">
        <f t="shared" si="105"/>
        <v>4252.3866096256679</v>
      </c>
      <c r="W213" s="122">
        <f t="shared" ref="W213" si="106">SUM(W214:W215)</f>
        <v>4137.3800229862882</v>
      </c>
      <c r="DA213" s="130" t="s">
        <v>2600</v>
      </c>
    </row>
    <row r="214" spans="1:105" ht="12" customHeight="1" x14ac:dyDescent="0.25">
      <c r="A214" s="97" t="s">
        <v>74</v>
      </c>
      <c r="B214" s="98">
        <v>0</v>
      </c>
      <c r="C214" s="98">
        <v>0</v>
      </c>
      <c r="D214" s="98">
        <v>4631.6368079589965</v>
      </c>
      <c r="E214" s="98">
        <v>5473.5081408192582</v>
      </c>
      <c r="F214" s="98">
        <v>4158.0295653136318</v>
      </c>
      <c r="G214" s="98">
        <v>5469.9150864946814</v>
      </c>
      <c r="H214" s="98">
        <v>4901.3294280909213</v>
      </c>
      <c r="I214" s="98">
        <v>5158.6891057547355</v>
      </c>
      <c r="J214" s="98">
        <v>4894.0957937244048</v>
      </c>
      <c r="K214" s="98">
        <v>4936.9155296703684</v>
      </c>
      <c r="L214" s="98">
        <v>6005.8971187714142</v>
      </c>
      <c r="M214" s="98">
        <v>5591.5719191521748</v>
      </c>
      <c r="N214" s="98">
        <v>5398.0914403990137</v>
      </c>
      <c r="O214" s="98">
        <v>4943.5212021262778</v>
      </c>
      <c r="P214" s="98">
        <v>6353.8855855922684</v>
      </c>
      <c r="Q214" s="98">
        <v>4291.9521092890955</v>
      </c>
      <c r="R214" s="98">
        <v>4855.8353870771771</v>
      </c>
      <c r="S214" s="98">
        <v>4916.8090067634903</v>
      </c>
      <c r="T214" s="98">
        <v>4518.1607727272722</v>
      </c>
      <c r="U214" s="98">
        <v>4374.0170297029672</v>
      </c>
      <c r="V214" s="98">
        <v>4252.3866096256679</v>
      </c>
      <c r="W214" s="98">
        <v>4137.3800229862882</v>
      </c>
      <c r="DA214" s="63" t="s">
        <v>2601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2602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2603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2604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1.3600005237812778</v>
      </c>
      <c r="E218" s="122">
        <v>1.5691299137292192</v>
      </c>
      <c r="F218" s="122">
        <v>1.1481185061363868</v>
      </c>
      <c r="G218" s="122">
        <v>1.3244617295916634</v>
      </c>
      <c r="H218" s="122">
        <v>1.0805361393224011</v>
      </c>
      <c r="I218" s="122">
        <v>1.1977530244259718</v>
      </c>
      <c r="J218" s="122">
        <v>0.95343432911822146</v>
      </c>
      <c r="K218" s="122">
        <v>0.85042881129637571</v>
      </c>
      <c r="L218" s="122">
        <v>0.42631753922826954</v>
      </c>
      <c r="M218" s="122">
        <v>0.31312232794711303</v>
      </c>
      <c r="N218" s="122">
        <v>0.26530520315162376</v>
      </c>
      <c r="O218" s="122">
        <v>0.39881444883810735</v>
      </c>
      <c r="P218" s="122">
        <v>0.495835909485485</v>
      </c>
      <c r="Q218" s="122">
        <v>0.39699937862297396</v>
      </c>
      <c r="R218" s="122">
        <v>0.48248725420504901</v>
      </c>
      <c r="S218" s="122">
        <v>0.52861771645043021</v>
      </c>
      <c r="T218" s="122">
        <v>0.50577528286973594</v>
      </c>
      <c r="U218" s="122">
        <v>0.32034620260923236</v>
      </c>
      <c r="V218" s="122">
        <v>0.14683997097277901</v>
      </c>
      <c r="W218" s="122">
        <v>0</v>
      </c>
      <c r="DA218" s="130" t="s">
        <v>2605</v>
      </c>
    </row>
    <row r="219" spans="1:105" ht="12" customHeight="1" x14ac:dyDescent="0.25">
      <c r="A219" s="97" t="s">
        <v>141</v>
      </c>
      <c r="B219" s="98">
        <v>0</v>
      </c>
      <c r="C219" s="98">
        <v>0</v>
      </c>
      <c r="D219" s="98">
        <v>236.18675763001522</v>
      </c>
      <c r="E219" s="98">
        <v>275.85303883359677</v>
      </c>
      <c r="F219" s="98">
        <v>218.33386925026954</v>
      </c>
      <c r="G219" s="98">
        <v>272.27148984034335</v>
      </c>
      <c r="H219" s="98">
        <v>250.0669351003271</v>
      </c>
      <c r="I219" s="98">
        <v>269.19499223973713</v>
      </c>
      <c r="J219" s="98">
        <v>249.66358932481427</v>
      </c>
      <c r="K219" s="98">
        <v>255.97907220020909</v>
      </c>
      <c r="L219" s="98">
        <v>246.26943182753038</v>
      </c>
      <c r="M219" s="98">
        <v>264.58836711531052</v>
      </c>
      <c r="N219" s="98">
        <v>233.46857877342893</v>
      </c>
      <c r="O219" s="98">
        <v>247.66377272846466</v>
      </c>
      <c r="P219" s="98">
        <v>339.48231936106208</v>
      </c>
      <c r="Q219" s="98">
        <v>244.94861661037496</v>
      </c>
      <c r="R219" s="98">
        <v>284.50665089624391</v>
      </c>
      <c r="S219" s="98">
        <v>299.19762751094351</v>
      </c>
      <c r="T219" s="98">
        <v>296.72149928357845</v>
      </c>
      <c r="U219" s="98">
        <v>291.1946981717922</v>
      </c>
      <c r="V219" s="98">
        <v>274.59074571909673</v>
      </c>
      <c r="W219" s="98">
        <v>0</v>
      </c>
      <c r="DA219" s="63" t="s">
        <v>2606</v>
      </c>
    </row>
    <row r="220" spans="1:105" ht="12" customHeight="1" x14ac:dyDescent="0.25">
      <c r="A220" s="97" t="s">
        <v>140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2607</v>
      </c>
    </row>
    <row r="221" spans="1:105" ht="12" customHeight="1" x14ac:dyDescent="0.25">
      <c r="A221" s="100" t="s">
        <v>50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2608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2609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2610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2611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2612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2613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2614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2615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2616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231.51360264265315</v>
      </c>
      <c r="E231" s="118">
        <f t="shared" si="108"/>
        <v>271.62750879508815</v>
      </c>
      <c r="F231" s="118">
        <f t="shared" si="108"/>
        <v>210.1929970296496</v>
      </c>
      <c r="G231" s="118">
        <f t="shared" si="108"/>
        <v>272.98041212834335</v>
      </c>
      <c r="H231" s="118">
        <f t="shared" si="108"/>
        <v>246.78491704422447</v>
      </c>
      <c r="I231" s="118">
        <f t="shared" si="108"/>
        <v>259.07431865262447</v>
      </c>
      <c r="J231" s="118">
        <f t="shared" si="108"/>
        <v>245.85324541181973</v>
      </c>
      <c r="K231" s="118">
        <f t="shared" si="108"/>
        <v>249.05039527785817</v>
      </c>
      <c r="L231" s="118">
        <f t="shared" si="108"/>
        <v>300.26500081067348</v>
      </c>
      <c r="M231" s="118">
        <f t="shared" si="108"/>
        <v>281.38517815842874</v>
      </c>
      <c r="N231" s="118">
        <f t="shared" si="108"/>
        <v>272.53121259854271</v>
      </c>
      <c r="O231" s="118">
        <f t="shared" si="108"/>
        <v>252.51473317896728</v>
      </c>
      <c r="P231" s="118">
        <f t="shared" si="108"/>
        <v>320.20785718278972</v>
      </c>
      <c r="Q231" s="118">
        <f t="shared" si="108"/>
        <v>223.45453906022598</v>
      </c>
      <c r="R231" s="118">
        <f t="shared" ref="R231:V231" si="109">R232+R235+R237+R246</f>
        <v>252.25597769984836</v>
      </c>
      <c r="S231" s="118">
        <f t="shared" si="109"/>
        <v>254.75861873371673</v>
      </c>
      <c r="T231" s="118">
        <f t="shared" si="109"/>
        <v>237.1460261683423</v>
      </c>
      <c r="U231" s="118">
        <f t="shared" si="109"/>
        <v>230.41718107530639</v>
      </c>
      <c r="V231" s="118">
        <f t="shared" si="109"/>
        <v>224.14586319859689</v>
      </c>
      <c r="W231" s="118">
        <f t="shared" ref="W231" si="110">W232+W235+W237+W246</f>
        <v>220.05166951346962</v>
      </c>
      <c r="DA231" s="129" t="s">
        <v>2767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217.69229882409383</v>
      </c>
      <c r="E232" s="123">
        <f t="shared" si="111"/>
        <v>257.58698945673541</v>
      </c>
      <c r="F232" s="123">
        <f t="shared" si="111"/>
        <v>195.90799656712574</v>
      </c>
      <c r="G232" s="123">
        <f t="shared" si="111"/>
        <v>258.09597908512706</v>
      </c>
      <c r="H232" s="123">
        <f t="shared" si="111"/>
        <v>231.54851432507439</v>
      </c>
      <c r="I232" s="123">
        <f t="shared" si="111"/>
        <v>244.02462542951204</v>
      </c>
      <c r="J232" s="123">
        <f t="shared" si="111"/>
        <v>231.82359186073163</v>
      </c>
      <c r="K232" s="123">
        <f t="shared" si="111"/>
        <v>234.15666343903516</v>
      </c>
      <c r="L232" s="123">
        <f t="shared" si="111"/>
        <v>285.27238719657993</v>
      </c>
      <c r="M232" s="123">
        <f t="shared" si="111"/>
        <v>265.92311925477145</v>
      </c>
      <c r="N232" s="123">
        <f t="shared" si="111"/>
        <v>257.11642635983105</v>
      </c>
      <c r="O232" s="123">
        <f t="shared" si="111"/>
        <v>235.78841979931329</v>
      </c>
      <c r="P232" s="123">
        <f t="shared" si="111"/>
        <v>303.62524362484368</v>
      </c>
      <c r="Q232" s="123">
        <f t="shared" si="111"/>
        <v>205.4747474152806</v>
      </c>
      <c r="R232" s="123">
        <f t="shared" ref="R232:V232" si="112">SUM(R233:R234)</f>
        <v>233.04673833952336</v>
      </c>
      <c r="S232" s="123">
        <f t="shared" si="112"/>
        <v>236.57344785625432</v>
      </c>
      <c r="T232" s="123">
        <f t="shared" si="112"/>
        <v>218.15812848753237</v>
      </c>
      <c r="U232" s="123">
        <f t="shared" si="112"/>
        <v>211.94852700433123</v>
      </c>
      <c r="V232" s="123">
        <f t="shared" si="112"/>
        <v>206.53785422460075</v>
      </c>
      <c r="W232" s="123">
        <f t="shared" ref="W232" si="113">SUM(W233:W234)</f>
        <v>201.49942012839287</v>
      </c>
      <c r="DA232" s="130" t="s">
        <v>2768</v>
      </c>
    </row>
    <row r="233" spans="1:105" ht="12" customHeight="1" x14ac:dyDescent="0.25">
      <c r="A233" s="97" t="s">
        <v>74</v>
      </c>
      <c r="B233" s="99">
        <v>0</v>
      </c>
      <c r="C233" s="99">
        <v>0</v>
      </c>
      <c r="D233" s="99">
        <v>214.9405587386762</v>
      </c>
      <c r="E233" s="99">
        <v>254.39217705316952</v>
      </c>
      <c r="F233" s="99">
        <v>193.5444129170981</v>
      </c>
      <c r="G233" s="99">
        <v>254.99384577549503</v>
      </c>
      <c r="H233" s="99">
        <v>228.83372195955283</v>
      </c>
      <c r="I233" s="99">
        <v>241.21451007664035</v>
      </c>
      <c r="J233" s="99">
        <v>229.18986639916764</v>
      </c>
      <c r="K233" s="99">
        <v>231.5466145079923</v>
      </c>
      <c r="L233" s="99">
        <v>282.11181198356337</v>
      </c>
      <c r="M233" s="99">
        <v>263.05021863783128</v>
      </c>
      <c r="N233" s="99">
        <v>254.33541004239268</v>
      </c>
      <c r="O233" s="99">
        <v>233.26245024606209</v>
      </c>
      <c r="P233" s="99">
        <v>300.34275739309737</v>
      </c>
      <c r="Q233" s="99">
        <v>203.25589259390821</v>
      </c>
      <c r="R233" s="99">
        <v>230.50417579642851</v>
      </c>
      <c r="S233" s="99">
        <v>233.94462313245003</v>
      </c>
      <c r="T233" s="99">
        <v>215.63749946115146</v>
      </c>
      <c r="U233" s="99">
        <v>209.42191295766841</v>
      </c>
      <c r="V233" s="99">
        <v>204.04252562166957</v>
      </c>
      <c r="W233" s="99">
        <v>199.01244560627617</v>
      </c>
      <c r="DA233" s="63" t="s">
        <v>2769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2.7517400854176359</v>
      </c>
      <c r="E234" s="99">
        <v>3.1948124035658916</v>
      </c>
      <c r="F234" s="99">
        <v>2.3635836500276497</v>
      </c>
      <c r="G234" s="99">
        <v>3.1021333096320025</v>
      </c>
      <c r="H234" s="99">
        <v>2.7147923655215638</v>
      </c>
      <c r="I234" s="99">
        <v>2.8101153528716858</v>
      </c>
      <c r="J234" s="99">
        <v>2.6337254615639911</v>
      </c>
      <c r="K234" s="99">
        <v>2.6100489310428507</v>
      </c>
      <c r="L234" s="99">
        <v>3.1605752130165756</v>
      </c>
      <c r="M234" s="99">
        <v>2.872900616940167</v>
      </c>
      <c r="N234" s="99">
        <v>2.7810163174383975</v>
      </c>
      <c r="O234" s="99">
        <v>2.5259695532511883</v>
      </c>
      <c r="P234" s="99">
        <v>3.2824862317463155</v>
      </c>
      <c r="Q234" s="99">
        <v>2.2188548213724029</v>
      </c>
      <c r="R234" s="99">
        <v>2.5425625430948453</v>
      </c>
      <c r="S234" s="99">
        <v>2.6288247238042941</v>
      </c>
      <c r="T234" s="99">
        <v>2.520629026380889</v>
      </c>
      <c r="U234" s="99">
        <v>2.526614046662802</v>
      </c>
      <c r="V234" s="99">
        <v>2.4953286029311754</v>
      </c>
      <c r="W234" s="99">
        <v>2.4869745221167054</v>
      </c>
      <c r="DA234" s="63" t="s">
        <v>2770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1.5048260208553954E-3</v>
      </c>
      <c r="F235" s="123">
        <f t="shared" si="114"/>
        <v>3.4933001492001318E-3</v>
      </c>
      <c r="G235" s="123">
        <f t="shared" si="114"/>
        <v>5.5490519843176952E-3</v>
      </c>
      <c r="H235" s="123">
        <f t="shared" si="114"/>
        <v>7.448892740668134E-3</v>
      </c>
      <c r="I235" s="123">
        <f t="shared" si="114"/>
        <v>7.5841008105255068E-3</v>
      </c>
      <c r="J235" s="123">
        <f t="shared" si="114"/>
        <v>7.8938561771312882E-3</v>
      </c>
      <c r="K235" s="123">
        <f t="shared" si="114"/>
        <v>8.2132237323273138E-3</v>
      </c>
      <c r="L235" s="123">
        <f t="shared" si="114"/>
        <v>8.2789412693506682E-3</v>
      </c>
      <c r="M235" s="123">
        <f t="shared" si="114"/>
        <v>6.1933676289146972E-3</v>
      </c>
      <c r="N235" s="123">
        <f t="shared" si="114"/>
        <v>4.0288882553355231E-3</v>
      </c>
      <c r="O235" s="123">
        <f t="shared" si="114"/>
        <v>2.5805480548120843E-3</v>
      </c>
      <c r="P235" s="123">
        <f t="shared" si="114"/>
        <v>4.3793388838143229E-3</v>
      </c>
      <c r="Q235" s="123">
        <f t="shared" si="114"/>
        <v>6.4456123266134879E-3</v>
      </c>
      <c r="R235" s="123">
        <f t="shared" si="114"/>
        <v>8.1938552589487304E-3</v>
      </c>
      <c r="S235" s="123">
        <f t="shared" si="114"/>
        <v>9.6156348737590977E-3</v>
      </c>
      <c r="T235" s="123">
        <f t="shared" si="114"/>
        <v>1.194826238495896E-2</v>
      </c>
      <c r="U235" s="123">
        <f t="shared" si="114"/>
        <v>1.2564645912729778E-2</v>
      </c>
      <c r="V235" s="123">
        <f t="shared" si="114"/>
        <v>1.3987287990279469E-2</v>
      </c>
      <c r="W235" s="123">
        <f t="shared" si="114"/>
        <v>1.4121979184863976E-2</v>
      </c>
      <c r="DA235" s="130" t="s">
        <v>2771</v>
      </c>
    </row>
    <row r="236" spans="1:105" ht="12" customHeight="1" x14ac:dyDescent="0.25">
      <c r="A236" s="97" t="s">
        <v>53</v>
      </c>
      <c r="B236" s="99">
        <f>RES_hhdet_fecs!B29</f>
        <v>0</v>
      </c>
      <c r="C236" s="99">
        <f>RES_hhdet_fecs!C29</f>
        <v>0</v>
      </c>
      <c r="D236" s="99">
        <f>RES_hhdet_fecs!D29</f>
        <v>0</v>
      </c>
      <c r="E236" s="99">
        <f>RES_hhdet_fecs!E29</f>
        <v>1.5048260208553954E-3</v>
      </c>
      <c r="F236" s="99">
        <f>RES_hhdet_fecs!F29</f>
        <v>3.4933001492001318E-3</v>
      </c>
      <c r="G236" s="99">
        <f>RES_hhdet_fecs!G29</f>
        <v>5.5490519843176952E-3</v>
      </c>
      <c r="H236" s="99">
        <f>RES_hhdet_fecs!H29</f>
        <v>7.448892740668134E-3</v>
      </c>
      <c r="I236" s="99">
        <f>RES_hhdet_fecs!I29</f>
        <v>7.5841008105255068E-3</v>
      </c>
      <c r="J236" s="99">
        <f>RES_hhdet_fecs!J29</f>
        <v>7.8938561771312882E-3</v>
      </c>
      <c r="K236" s="99">
        <f>RES_hhdet_fecs!K29</f>
        <v>8.2132237323273138E-3</v>
      </c>
      <c r="L236" s="99">
        <f>RES_hhdet_fecs!L29</f>
        <v>8.2789412693506682E-3</v>
      </c>
      <c r="M236" s="99">
        <f>RES_hhdet_fecs!M29</f>
        <v>6.1933676289146972E-3</v>
      </c>
      <c r="N236" s="99">
        <f>RES_hhdet_fecs!N29</f>
        <v>4.0288882553355231E-3</v>
      </c>
      <c r="O236" s="99">
        <f>RES_hhdet_fecs!O29</f>
        <v>2.5805480548120843E-3</v>
      </c>
      <c r="P236" s="99">
        <f>RES_hhdet_fecs!P29</f>
        <v>4.3793388838143229E-3</v>
      </c>
      <c r="Q236" s="99">
        <f>RES_hhdet_fecs!Q29</f>
        <v>6.4456123266134879E-3</v>
      </c>
      <c r="R236" s="99">
        <f>RES_hhdet_fecs!R29</f>
        <v>8.1938552589487304E-3</v>
      </c>
      <c r="S236" s="99">
        <f>RES_hhdet_fecs!S29</f>
        <v>9.6156348737590977E-3</v>
      </c>
      <c r="T236" s="99">
        <f>RES_hhdet_fecs!T29</f>
        <v>1.194826238495896E-2</v>
      </c>
      <c r="U236" s="99">
        <f>RES_hhdet_fecs!U29</f>
        <v>1.2564645912729778E-2</v>
      </c>
      <c r="V236" s="99">
        <f>RES_hhdet_fecs!V29</f>
        <v>1.3987287990279469E-2</v>
      </c>
      <c r="W236" s="99">
        <f>RES_hhdet_fecs!W29</f>
        <v>1.4121979184863976E-2</v>
      </c>
      <c r="DA236" s="63" t="s">
        <v>2772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12.142059291144246</v>
      </c>
      <c r="E237" s="123">
        <v>12.292826199540233</v>
      </c>
      <c r="F237" s="123">
        <v>12.453578650356501</v>
      </c>
      <c r="G237" s="123">
        <v>12.960755306903472</v>
      </c>
      <c r="H237" s="123">
        <v>13.251962426486758</v>
      </c>
      <c r="I237" s="123">
        <v>13.073365826384423</v>
      </c>
      <c r="J237" s="123">
        <v>12.140150043305722</v>
      </c>
      <c r="K237" s="123">
        <v>12.80948616674219</v>
      </c>
      <c r="L237" s="123">
        <v>12.750634076384326</v>
      </c>
      <c r="M237" s="123">
        <v>13.209395769520428</v>
      </c>
      <c r="N237" s="123">
        <v>13.111611842278144</v>
      </c>
      <c r="O237" s="123">
        <v>14.200137958763662</v>
      </c>
      <c r="P237" s="123">
        <v>14.067321635420026</v>
      </c>
      <c r="Q237" s="123">
        <v>15.251583005536741</v>
      </c>
      <c r="R237" s="123">
        <v>16.482869576485548</v>
      </c>
      <c r="S237" s="123">
        <v>15.246954467751944</v>
      </c>
      <c r="T237" s="123">
        <v>15.917975554986734</v>
      </c>
      <c r="U237" s="123">
        <v>15.42751197707549</v>
      </c>
      <c r="V237" s="123">
        <v>14.582375452873539</v>
      </c>
      <c r="W237" s="123">
        <v>15.542744159524295</v>
      </c>
      <c r="DA237" s="130" t="s">
        <v>2773</v>
      </c>
    </row>
    <row r="238" spans="1:105" ht="12" customHeight="1" x14ac:dyDescent="0.25">
      <c r="A238" s="97" t="s">
        <v>141</v>
      </c>
      <c r="B238" s="99">
        <v>0</v>
      </c>
      <c r="C238" s="99">
        <v>0</v>
      </c>
      <c r="D238" s="99">
        <v>10.960728519221403</v>
      </c>
      <c r="E238" s="99">
        <v>12.820818621292418</v>
      </c>
      <c r="F238" s="99">
        <v>10.162818681346844</v>
      </c>
      <c r="G238" s="99">
        <v>12.692620121440392</v>
      </c>
      <c r="H238" s="99">
        <v>11.675148209802042</v>
      </c>
      <c r="I238" s="99">
        <v>12.587255567651258</v>
      </c>
      <c r="J238" s="99">
        <v>11.691713258956499</v>
      </c>
      <c r="K238" s="99">
        <v>12.00569205542247</v>
      </c>
      <c r="L238" s="99">
        <v>11.567883078096974</v>
      </c>
      <c r="M238" s="99">
        <v>12.447309777115834</v>
      </c>
      <c r="N238" s="99">
        <v>11.000059441372771</v>
      </c>
      <c r="O238" s="99">
        <v>11.686135469385171</v>
      </c>
      <c r="P238" s="99">
        <v>16.047039958400717</v>
      </c>
      <c r="Q238" s="99">
        <v>11.600141017657197</v>
      </c>
      <c r="R238" s="99">
        <v>13.505394200134694</v>
      </c>
      <c r="S238" s="99">
        <v>14.235996581092701</v>
      </c>
      <c r="T238" s="99">
        <v>14.161577101925969</v>
      </c>
      <c r="U238" s="99">
        <v>13.942001213106574</v>
      </c>
      <c r="V238" s="99">
        <v>13.17570447193987</v>
      </c>
      <c r="W238" s="99">
        <v>0</v>
      </c>
      <c r="DA238" s="63" t="s">
        <v>2774</v>
      </c>
    </row>
    <row r="239" spans="1:105" ht="12" customHeight="1" x14ac:dyDescent="0.25">
      <c r="A239" s="97" t="s">
        <v>140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2775</v>
      </c>
    </row>
    <row r="240" spans="1:105" ht="12" customHeight="1" x14ac:dyDescent="0.25">
      <c r="A240" s="100" t="s">
        <v>50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2776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2777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12.320279698696108</v>
      </c>
      <c r="E242" s="102">
        <v>12.456229194815137</v>
      </c>
      <c r="F242" s="102">
        <v>12.620887112780519</v>
      </c>
      <c r="G242" s="102">
        <v>13.15394941929844</v>
      </c>
      <c r="H242" s="102">
        <v>13.442006882422257</v>
      </c>
      <c r="I242" s="102">
        <v>13.358660385447111</v>
      </c>
      <c r="J242" s="102">
        <v>12.423999301528719</v>
      </c>
      <c r="K242" s="102">
        <v>13.09866497681209</v>
      </c>
      <c r="L242" s="102">
        <v>13.054982647590171</v>
      </c>
      <c r="M242" s="102">
        <v>13.531400601644988</v>
      </c>
      <c r="N242" s="102">
        <v>13.416285324583441</v>
      </c>
      <c r="O242" s="102">
        <v>14.48925190527248</v>
      </c>
      <c r="P242" s="102">
        <v>14.336257130054616</v>
      </c>
      <c r="Q242" s="102">
        <v>15.519240446836704</v>
      </c>
      <c r="R242" s="102">
        <v>16.726581266044921</v>
      </c>
      <c r="S242" s="102">
        <v>15.467372723392474</v>
      </c>
      <c r="T242" s="102">
        <v>16.099721355557051</v>
      </c>
      <c r="U242" s="102">
        <v>15.576624755107316</v>
      </c>
      <c r="V242" s="102">
        <v>14.710483376426113</v>
      </c>
      <c r="W242" s="102">
        <v>15.655529520909552</v>
      </c>
      <c r="DA242" s="131" t="s">
        <v>2778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10.911165749551753</v>
      </c>
      <c r="E243" s="105">
        <v>10.908844301421244</v>
      </c>
      <c r="F243" s="105">
        <v>11.075706893155919</v>
      </c>
      <c r="G243" s="105">
        <v>11.271915017576834</v>
      </c>
      <c r="H243" s="105">
        <v>11.629098858451933</v>
      </c>
      <c r="I243" s="105">
        <v>11.488592567541797</v>
      </c>
      <c r="J243" s="105">
        <v>10.665740980625142</v>
      </c>
      <c r="K243" s="105">
        <v>11.282823098439184</v>
      </c>
      <c r="L243" s="105">
        <v>11.200462168188585</v>
      </c>
      <c r="M243" s="105">
        <v>11.595614942211263</v>
      </c>
      <c r="N243" s="105">
        <v>11.525207470167418</v>
      </c>
      <c r="O243" s="105">
        <v>12.660941791347431</v>
      </c>
      <c r="P243" s="105">
        <v>12.549315288822292</v>
      </c>
      <c r="Q243" s="105">
        <v>13.687132016690153</v>
      </c>
      <c r="R243" s="105">
        <v>14.985001027892833</v>
      </c>
      <c r="S243" s="105">
        <v>13.863147313649097</v>
      </c>
      <c r="T243" s="105">
        <v>14.722273214140969</v>
      </c>
      <c r="U243" s="105">
        <v>14.38100965074187</v>
      </c>
      <c r="V243" s="105">
        <v>13.638289510935909</v>
      </c>
      <c r="W243" s="105">
        <v>14.660917436928768</v>
      </c>
      <c r="DA243" s="132" t="s">
        <v>2779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8.4394367713535967</v>
      </c>
      <c r="E244" s="99">
        <v>8.1805296909872229</v>
      </c>
      <c r="F244" s="99">
        <v>8.3392099504881614</v>
      </c>
      <c r="G244" s="99">
        <v>7.9303962339838394</v>
      </c>
      <c r="H244" s="99">
        <v>8.3968864349339967</v>
      </c>
      <c r="I244" s="99">
        <v>8.203643381662717</v>
      </c>
      <c r="J244" s="99">
        <v>7.5578273841961305</v>
      </c>
      <c r="K244" s="99">
        <v>8.0348784769069432</v>
      </c>
      <c r="L244" s="99">
        <v>7.8112097162382108</v>
      </c>
      <c r="M244" s="99">
        <v>7.97403690886168</v>
      </c>
      <c r="N244" s="99">
        <v>7.8725480158231704</v>
      </c>
      <c r="O244" s="99">
        <v>8.9696474567805495</v>
      </c>
      <c r="P244" s="99">
        <v>8.8646925852868179</v>
      </c>
      <c r="Q244" s="99">
        <v>9.9590181443613002</v>
      </c>
      <c r="R244" s="99">
        <v>11.280188208026114</v>
      </c>
      <c r="S244" s="99">
        <v>10.184253682663526</v>
      </c>
      <c r="T244" s="99">
        <v>11.097528925239853</v>
      </c>
      <c r="U244" s="99">
        <v>10.837936247033767</v>
      </c>
      <c r="V244" s="99">
        <v>10.172478260949564</v>
      </c>
      <c r="W244" s="99">
        <v>11.275442895947279</v>
      </c>
      <c r="DA244" s="63" t="s">
        <v>2780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2.4717289781981555</v>
      </c>
      <c r="E245" s="99">
        <v>2.7283146104340212</v>
      </c>
      <c r="F245" s="99">
        <v>2.7364969426677579</v>
      </c>
      <c r="G245" s="99">
        <v>3.3415187835929974</v>
      </c>
      <c r="H245" s="99">
        <v>3.2322124235179355</v>
      </c>
      <c r="I245" s="99">
        <v>3.2849491858790811</v>
      </c>
      <c r="J245" s="99">
        <v>3.1079135964290101</v>
      </c>
      <c r="K245" s="99">
        <v>3.2479446215322394</v>
      </c>
      <c r="L245" s="99">
        <v>3.3892524519503726</v>
      </c>
      <c r="M245" s="99">
        <v>3.6215780333495853</v>
      </c>
      <c r="N245" s="99">
        <v>3.6526594543442479</v>
      </c>
      <c r="O245" s="99">
        <v>3.6912943345668814</v>
      </c>
      <c r="P245" s="99">
        <v>3.6846227035354757</v>
      </c>
      <c r="Q245" s="99">
        <v>3.7281138723288514</v>
      </c>
      <c r="R245" s="99">
        <v>3.7048128198667181</v>
      </c>
      <c r="S245" s="99">
        <v>3.67889363098557</v>
      </c>
      <c r="T245" s="99">
        <v>3.6247442889011126</v>
      </c>
      <c r="U245" s="99">
        <v>3.5430734037081004</v>
      </c>
      <c r="V245" s="99">
        <v>3.4658112499863449</v>
      </c>
      <c r="W245" s="99">
        <v>3.3854745409814906</v>
      </c>
      <c r="DA245" s="63" t="s">
        <v>2781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1.6792445274150916</v>
      </c>
      <c r="E246" s="123">
        <v>1.7461883127916551</v>
      </c>
      <c r="F246" s="123">
        <v>1.827928512018179</v>
      </c>
      <c r="G246" s="123">
        <v>1.9181286843284946</v>
      </c>
      <c r="H246" s="123">
        <v>1.9769913999226616</v>
      </c>
      <c r="I246" s="123">
        <v>1.9687432959174589</v>
      </c>
      <c r="J246" s="123">
        <v>1.8816096516052654</v>
      </c>
      <c r="K246" s="123">
        <v>2.0760324483484793</v>
      </c>
      <c r="L246" s="123">
        <v>2.2337005964399244</v>
      </c>
      <c r="M246" s="123">
        <v>2.2464697665079827</v>
      </c>
      <c r="N246" s="123">
        <v>2.2991455081781904</v>
      </c>
      <c r="O246" s="123">
        <v>2.5235948728355155</v>
      </c>
      <c r="P246" s="123">
        <v>2.5109125836421855</v>
      </c>
      <c r="Q246" s="123">
        <v>2.7217630270820474</v>
      </c>
      <c r="R246" s="123">
        <v>2.7181759285805156</v>
      </c>
      <c r="S246" s="123">
        <v>2.9286007748366933</v>
      </c>
      <c r="T246" s="123">
        <v>3.0579738634382583</v>
      </c>
      <c r="U246" s="123">
        <v>3.0285774479869549</v>
      </c>
      <c r="V246" s="123">
        <v>3.0116462331322889</v>
      </c>
      <c r="W246" s="123">
        <v>2.9953832463675907</v>
      </c>
      <c r="DA246" s="130" t="s">
        <v>2782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2783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1.6792445274150916</v>
      </c>
      <c r="E248" s="110">
        <v>1.7461883127916551</v>
      </c>
      <c r="F248" s="110">
        <v>1.827928512018179</v>
      </c>
      <c r="G248" s="110">
        <v>1.9181286843284946</v>
      </c>
      <c r="H248" s="110">
        <v>1.9769913999226616</v>
      </c>
      <c r="I248" s="110">
        <v>1.9687432959174589</v>
      </c>
      <c r="J248" s="110">
        <v>1.8816096516052654</v>
      </c>
      <c r="K248" s="110">
        <v>2.0760324483484793</v>
      </c>
      <c r="L248" s="110">
        <v>2.2337005964399244</v>
      </c>
      <c r="M248" s="110">
        <v>2.2464697665079827</v>
      </c>
      <c r="N248" s="110">
        <v>2.2991455081781904</v>
      </c>
      <c r="O248" s="110">
        <v>2.5235948728355155</v>
      </c>
      <c r="P248" s="110">
        <v>2.5109125836421855</v>
      </c>
      <c r="Q248" s="110">
        <v>2.7217630270820474</v>
      </c>
      <c r="R248" s="110">
        <v>2.7181759285805156</v>
      </c>
      <c r="S248" s="110">
        <v>2.9286007748366933</v>
      </c>
      <c r="T248" s="110">
        <v>3.0579738634382583</v>
      </c>
      <c r="U248" s="110">
        <v>3.0285774479869549</v>
      </c>
      <c r="V248" s="110">
        <v>3.0116462331322889</v>
      </c>
      <c r="W248" s="110">
        <v>2.9953832463675907</v>
      </c>
      <c r="DA248" s="60" t="s">
        <v>2784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131.93082368131502</v>
      </c>
      <c r="E250" s="118">
        <f t="shared" si="115"/>
        <v>155.20741966542514</v>
      </c>
      <c r="F250" s="118">
        <f t="shared" si="115"/>
        <v>120.85768224861981</v>
      </c>
      <c r="G250" s="118">
        <f t="shared" si="115"/>
        <v>157.37258133436424</v>
      </c>
      <c r="H250" s="118">
        <f t="shared" si="115"/>
        <v>142.88767996695475</v>
      </c>
      <c r="I250" s="118">
        <f t="shared" si="115"/>
        <v>150.53574229430222</v>
      </c>
      <c r="J250" s="118">
        <f t="shared" si="115"/>
        <v>143.04228377215389</v>
      </c>
      <c r="K250" s="118">
        <f t="shared" si="115"/>
        <v>145.02645860645509</v>
      </c>
      <c r="L250" s="118">
        <f t="shared" si="115"/>
        <v>174.67122755686134</v>
      </c>
      <c r="M250" s="118">
        <f t="shared" si="115"/>
        <v>163.90844938900861</v>
      </c>
      <c r="N250" s="118">
        <f t="shared" si="115"/>
        <v>160.2822207927976</v>
      </c>
      <c r="O250" s="118">
        <f t="shared" si="115"/>
        <v>151.01194697080388</v>
      </c>
      <c r="P250" s="118">
        <f t="shared" si="115"/>
        <v>195.60047448200442</v>
      </c>
      <c r="Q250" s="118">
        <f t="shared" si="115"/>
        <v>137.83709350607572</v>
      </c>
      <c r="R250" s="118">
        <f t="shared" ref="R250:V250" si="116">R251+R254+R256+R265</f>
        <v>157.38740822399305</v>
      </c>
      <c r="S250" s="118">
        <f t="shared" si="116"/>
        <v>162.7892331961497</v>
      </c>
      <c r="T250" s="118">
        <f t="shared" si="116"/>
        <v>158.39764929089469</v>
      </c>
      <c r="U250" s="118">
        <f t="shared" si="116"/>
        <v>159.1738021265887</v>
      </c>
      <c r="V250" s="118">
        <f t="shared" si="116"/>
        <v>159.10233813257463</v>
      </c>
      <c r="W250" s="118">
        <f t="shared" ref="W250" si="117">W251+W254+W256+W265</f>
        <v>159.07179420397523</v>
      </c>
      <c r="DA250" s="129" t="s">
        <v>2935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122.76870884793567</v>
      </c>
      <c r="E251" s="123">
        <f t="shared" si="118"/>
        <v>145.88439358653977</v>
      </c>
      <c r="F251" s="123">
        <f t="shared" si="118"/>
        <v>111.36088837994392</v>
      </c>
      <c r="G251" s="123">
        <f t="shared" si="118"/>
        <v>147.43723270862606</v>
      </c>
      <c r="H251" s="123">
        <f t="shared" si="118"/>
        <v>132.70784655782003</v>
      </c>
      <c r="I251" s="123">
        <f t="shared" si="118"/>
        <v>140.39948356325905</v>
      </c>
      <c r="J251" s="123">
        <f t="shared" si="118"/>
        <v>133.55708619276743</v>
      </c>
      <c r="K251" s="123">
        <f t="shared" si="118"/>
        <v>134.92725975131748</v>
      </c>
      <c r="L251" s="123">
        <f t="shared" si="118"/>
        <v>164.42796729928395</v>
      </c>
      <c r="M251" s="123">
        <f t="shared" si="118"/>
        <v>153.30157761260193</v>
      </c>
      <c r="N251" s="123">
        <f t="shared" si="118"/>
        <v>149.63842890219806</v>
      </c>
      <c r="O251" s="123">
        <f t="shared" si="118"/>
        <v>139.37735624457042</v>
      </c>
      <c r="P251" s="123">
        <f t="shared" si="118"/>
        <v>183.91333933965112</v>
      </c>
      <c r="Q251" s="123">
        <f t="shared" si="118"/>
        <v>125.11489934672124</v>
      </c>
      <c r="R251" s="123">
        <f t="shared" ref="R251:V251" si="119">SUM(R252:R253)</f>
        <v>143.70403985833917</v>
      </c>
      <c r="S251" s="123">
        <f t="shared" si="119"/>
        <v>149.59661229693978</v>
      </c>
      <c r="T251" s="123">
        <f t="shared" si="119"/>
        <v>144.30534884643592</v>
      </c>
      <c r="U251" s="123">
        <f t="shared" si="119"/>
        <v>145.1575221983266</v>
      </c>
      <c r="V251" s="123">
        <f t="shared" si="119"/>
        <v>145.41978436375209</v>
      </c>
      <c r="W251" s="123">
        <f t="shared" ref="W251" si="120">SUM(W252:W253)</f>
        <v>144.45199178667644</v>
      </c>
      <c r="DA251" s="130" t="s">
        <v>2936</v>
      </c>
    </row>
    <row r="252" spans="1:105" ht="12" customHeight="1" x14ac:dyDescent="0.25">
      <c r="A252" s="97" t="s">
        <v>74</v>
      </c>
      <c r="B252" s="99">
        <v>0</v>
      </c>
      <c r="C252" s="99">
        <v>0</v>
      </c>
      <c r="D252" s="99">
        <v>120.01696876251803</v>
      </c>
      <c r="E252" s="99">
        <v>142.68958118297388</v>
      </c>
      <c r="F252" s="99">
        <v>108.99730472991627</v>
      </c>
      <c r="G252" s="99">
        <v>144.33509939899406</v>
      </c>
      <c r="H252" s="99">
        <v>129.99305419229847</v>
      </c>
      <c r="I252" s="99">
        <v>137.58936821038736</v>
      </c>
      <c r="J252" s="99">
        <v>130.92336073120345</v>
      </c>
      <c r="K252" s="99">
        <v>132.31721082027462</v>
      </c>
      <c r="L252" s="99">
        <v>161.26739208626736</v>
      </c>
      <c r="M252" s="99">
        <v>150.42867699566176</v>
      </c>
      <c r="N252" s="99">
        <v>146.85741258475966</v>
      </c>
      <c r="O252" s="99">
        <v>136.85138669131922</v>
      </c>
      <c r="P252" s="99">
        <v>180.63085310790481</v>
      </c>
      <c r="Q252" s="99">
        <v>122.89604452534884</v>
      </c>
      <c r="R252" s="99">
        <v>141.16147731524433</v>
      </c>
      <c r="S252" s="99">
        <v>146.9677875731355</v>
      </c>
      <c r="T252" s="99">
        <v>141.78471982005502</v>
      </c>
      <c r="U252" s="99">
        <v>142.63090815166379</v>
      </c>
      <c r="V252" s="99">
        <v>142.9244557608209</v>
      </c>
      <c r="W252" s="99">
        <v>141.96501726455975</v>
      </c>
      <c r="DA252" s="63" t="s">
        <v>2937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2.7517400854176359</v>
      </c>
      <c r="E253" s="99">
        <v>3.1948124035658916</v>
      </c>
      <c r="F253" s="99">
        <v>2.3635836500276497</v>
      </c>
      <c r="G253" s="99">
        <v>3.1021333096320025</v>
      </c>
      <c r="H253" s="99">
        <v>2.7147923655215638</v>
      </c>
      <c r="I253" s="99">
        <v>2.8101153528716858</v>
      </c>
      <c r="J253" s="99">
        <v>2.6337254615639911</v>
      </c>
      <c r="K253" s="99">
        <v>2.6100489310428507</v>
      </c>
      <c r="L253" s="99">
        <v>3.1605752130165756</v>
      </c>
      <c r="M253" s="99">
        <v>2.872900616940167</v>
      </c>
      <c r="N253" s="99">
        <v>2.7810163174383975</v>
      </c>
      <c r="O253" s="99">
        <v>2.5259695532511883</v>
      </c>
      <c r="P253" s="99">
        <v>3.2824862317463155</v>
      </c>
      <c r="Q253" s="99">
        <v>2.2188548213724029</v>
      </c>
      <c r="R253" s="99">
        <v>2.5425625430948453</v>
      </c>
      <c r="S253" s="99">
        <v>2.6288247238042941</v>
      </c>
      <c r="T253" s="99">
        <v>2.520629026380889</v>
      </c>
      <c r="U253" s="99">
        <v>2.526614046662802</v>
      </c>
      <c r="V253" s="99">
        <v>2.4953286029311754</v>
      </c>
      <c r="W253" s="99">
        <v>2.4869745221167054</v>
      </c>
      <c r="DA253" s="63" t="s">
        <v>2938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4.0611342327717031E-3</v>
      </c>
      <c r="F254" s="123">
        <f t="shared" si="121"/>
        <v>9.6347776410191342E-3</v>
      </c>
      <c r="G254" s="123">
        <f t="shared" si="121"/>
        <v>1.5631616144125528E-2</v>
      </c>
      <c r="H254" s="123">
        <f t="shared" si="121"/>
        <v>2.1346886835764876E-2</v>
      </c>
      <c r="I254" s="123">
        <f t="shared" si="121"/>
        <v>2.1873227464954258E-2</v>
      </c>
      <c r="J254" s="123">
        <f t="shared" si="121"/>
        <v>2.2766589745009332E-2</v>
      </c>
      <c r="K254" s="123">
        <f t="shared" si="121"/>
        <v>2.368767443972147E-2</v>
      </c>
      <c r="L254" s="123">
        <f t="shared" si="121"/>
        <v>2.406611774386113E-2</v>
      </c>
      <c r="M254" s="123">
        <f t="shared" si="121"/>
        <v>1.8230801384332734E-2</v>
      </c>
      <c r="N254" s="123">
        <f t="shared" si="121"/>
        <v>1.2451969575670267E-2</v>
      </c>
      <c r="O254" s="123">
        <f t="shared" si="121"/>
        <v>9.0830149085576427E-3</v>
      </c>
      <c r="P254" s="123">
        <f t="shared" si="121"/>
        <v>1.6973319326756262E-2</v>
      </c>
      <c r="Q254" s="123">
        <f t="shared" si="121"/>
        <v>2.5406627894818921E-2</v>
      </c>
      <c r="R254" s="123">
        <f t="shared" si="121"/>
        <v>3.2634523679958165E-2</v>
      </c>
      <c r="S254" s="123">
        <f t="shared" si="121"/>
        <v>3.8479883354092005E-2</v>
      </c>
      <c r="T254" s="123">
        <f t="shared" si="121"/>
        <v>4.8471165980704667E-2</v>
      </c>
      <c r="U254" s="123">
        <f t="shared" si="121"/>
        <v>5.224162450785784E-2</v>
      </c>
      <c r="V254" s="123">
        <f t="shared" si="121"/>
        <v>5.980503229006074E-2</v>
      </c>
      <c r="W254" s="123">
        <f t="shared" si="121"/>
        <v>6.173290246255779E-2</v>
      </c>
      <c r="DA254" s="130" t="s">
        <v>2939</v>
      </c>
    </row>
    <row r="255" spans="1:105" ht="12" customHeight="1" x14ac:dyDescent="0.25">
      <c r="A255" s="97" t="s">
        <v>53</v>
      </c>
      <c r="B255" s="99">
        <f>RES_hhdet_tess!B29</f>
        <v>0</v>
      </c>
      <c r="C255" s="99">
        <f>RES_hhdet_tess!C29</f>
        <v>0</v>
      </c>
      <c r="D255" s="99">
        <f>RES_hhdet_tess!D29</f>
        <v>0</v>
      </c>
      <c r="E255" s="99">
        <f>RES_hhdet_tess!E29</f>
        <v>4.0611342327717031E-3</v>
      </c>
      <c r="F255" s="99">
        <f>RES_hhdet_tess!F29</f>
        <v>9.6347776410191342E-3</v>
      </c>
      <c r="G255" s="99">
        <f>RES_hhdet_tess!G29</f>
        <v>1.5631616144125528E-2</v>
      </c>
      <c r="H255" s="99">
        <f>RES_hhdet_tess!H29</f>
        <v>2.1346886835764876E-2</v>
      </c>
      <c r="I255" s="99">
        <f>RES_hhdet_tess!I29</f>
        <v>2.1873227464954258E-2</v>
      </c>
      <c r="J255" s="99">
        <f>RES_hhdet_tess!J29</f>
        <v>2.2766589745009332E-2</v>
      </c>
      <c r="K255" s="99">
        <f>RES_hhdet_tess!K29</f>
        <v>2.368767443972147E-2</v>
      </c>
      <c r="L255" s="99">
        <f>RES_hhdet_tess!L29</f>
        <v>2.406611774386113E-2</v>
      </c>
      <c r="M255" s="99">
        <f>RES_hhdet_tess!M29</f>
        <v>1.8230801384332734E-2</v>
      </c>
      <c r="N255" s="99">
        <f>RES_hhdet_tess!N29</f>
        <v>1.2451969575670267E-2</v>
      </c>
      <c r="O255" s="99">
        <f>RES_hhdet_tess!O29</f>
        <v>9.0830149085576427E-3</v>
      </c>
      <c r="P255" s="99">
        <f>RES_hhdet_tess!P29</f>
        <v>1.6973319326756262E-2</v>
      </c>
      <c r="Q255" s="99">
        <f>RES_hhdet_tess!Q29</f>
        <v>2.5406627894818921E-2</v>
      </c>
      <c r="R255" s="99">
        <f>RES_hhdet_tess!R29</f>
        <v>3.2634523679958165E-2</v>
      </c>
      <c r="S255" s="99">
        <f>RES_hhdet_tess!S29</f>
        <v>3.8479883354092005E-2</v>
      </c>
      <c r="T255" s="99">
        <f>RES_hhdet_tess!T29</f>
        <v>4.8471165980704667E-2</v>
      </c>
      <c r="U255" s="99">
        <f>RES_hhdet_tess!U29</f>
        <v>5.224162450785784E-2</v>
      </c>
      <c r="V255" s="99">
        <f>RES_hhdet_tess!V29</f>
        <v>5.980503229006074E-2</v>
      </c>
      <c r="W255" s="99">
        <f>RES_hhdet_tess!W29</f>
        <v>6.173290246255779E-2</v>
      </c>
      <c r="DA255" s="63" t="s">
        <v>2940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7.8458157600764595</v>
      </c>
      <c r="E256" s="123">
        <v>7.9492009165956068</v>
      </c>
      <c r="F256" s="123">
        <v>8.0523147913392741</v>
      </c>
      <c r="G256" s="123">
        <v>8.4126981105181038</v>
      </c>
      <c r="H256" s="123">
        <v>8.6040152105297718</v>
      </c>
      <c r="I256" s="123">
        <v>8.5647479967813265</v>
      </c>
      <c r="J256" s="123">
        <v>7.9798175725541913</v>
      </c>
      <c r="K256" s="123">
        <v>8.4371251037454176</v>
      </c>
      <c r="L256" s="123">
        <v>8.4517808095514741</v>
      </c>
      <c r="M256" s="123">
        <v>8.8067954419283918</v>
      </c>
      <c r="N256" s="123">
        <v>8.8021068621509873</v>
      </c>
      <c r="O256" s="123">
        <v>9.6100420052536446</v>
      </c>
      <c r="P256" s="123">
        <v>9.655186045892453</v>
      </c>
      <c r="Q256" s="123">
        <v>10.507683964196376</v>
      </c>
      <c r="R256" s="123">
        <v>11.455733488073296</v>
      </c>
      <c r="S256" s="123">
        <v>10.771941126371052</v>
      </c>
      <c r="T256" s="123">
        <v>11.519555534063349</v>
      </c>
      <c r="U256" s="123">
        <v>11.425427164560828</v>
      </c>
      <c r="V256" s="123">
        <v>11.055968923609587</v>
      </c>
      <c r="W256" s="123">
        <v>11.972004355202921</v>
      </c>
      <c r="DA256" s="130" t="s">
        <v>2941</v>
      </c>
    </row>
    <row r="257" spans="1:105" ht="12" customHeight="1" x14ac:dyDescent="0.25">
      <c r="A257" s="97" t="s">
        <v>141</v>
      </c>
      <c r="B257" s="99">
        <v>0</v>
      </c>
      <c r="C257" s="99">
        <v>0</v>
      </c>
      <c r="D257" s="99">
        <v>7.7831236395516568</v>
      </c>
      <c r="E257" s="99">
        <v>9.1137093666036311</v>
      </c>
      <c r="F257" s="99">
        <v>7.2294877642075486</v>
      </c>
      <c r="G257" s="99">
        <v>9.037714248355071</v>
      </c>
      <c r="H257" s="99">
        <v>8.3132286571112477</v>
      </c>
      <c r="I257" s="99">
        <v>8.9770211904688857</v>
      </c>
      <c r="J257" s="99">
        <v>8.3435327507299561</v>
      </c>
      <c r="K257" s="99">
        <v>8.5746912586694748</v>
      </c>
      <c r="L257" s="99">
        <v>8.2952584016031299</v>
      </c>
      <c r="M257" s="99">
        <v>8.9456359135423664</v>
      </c>
      <c r="N257" s="99">
        <v>8.133628096082079</v>
      </c>
      <c r="O257" s="99">
        <v>8.8011939076035226</v>
      </c>
      <c r="P257" s="99">
        <v>12.561871057073306</v>
      </c>
      <c r="Q257" s="99">
        <v>9.0807697921504733</v>
      </c>
      <c r="R257" s="99">
        <v>10.572231449341119</v>
      </c>
      <c r="S257" s="99">
        <v>11.14415829238364</v>
      </c>
      <c r="T257" s="99">
        <v>11.085901573147535</v>
      </c>
      <c r="U257" s="99">
        <v>11.096344212725199</v>
      </c>
      <c r="V257" s="99">
        <v>10.684446572385085</v>
      </c>
      <c r="W257" s="99">
        <v>0</v>
      </c>
      <c r="DA257" s="63" t="s">
        <v>2942</v>
      </c>
    </row>
    <row r="258" spans="1:105" ht="12" customHeight="1" x14ac:dyDescent="0.25">
      <c r="A258" s="97" t="s">
        <v>140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2943</v>
      </c>
    </row>
    <row r="259" spans="1:105" ht="12" customHeight="1" x14ac:dyDescent="0.25">
      <c r="A259" s="100" t="s">
        <v>50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2944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2945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7.8461521049826555</v>
      </c>
      <c r="E261" s="102">
        <v>7.9424692531570891</v>
      </c>
      <c r="F261" s="102">
        <v>8.0565921762996719</v>
      </c>
      <c r="G261" s="102">
        <v>8.4095987473855658</v>
      </c>
      <c r="H261" s="102">
        <v>8.6051951189713822</v>
      </c>
      <c r="I261" s="102">
        <v>8.5631647467629364</v>
      </c>
      <c r="J261" s="102">
        <v>7.9785275333192898</v>
      </c>
      <c r="K261" s="102">
        <v>8.4372034177253799</v>
      </c>
      <c r="L261" s="102">
        <v>8.4526049922366155</v>
      </c>
      <c r="M261" s="102">
        <v>8.8072784148430703</v>
      </c>
      <c r="N261" s="102">
        <v>8.8033963466802927</v>
      </c>
      <c r="O261" s="102">
        <v>9.6114705566474825</v>
      </c>
      <c r="P261" s="102">
        <v>9.6518372944849293</v>
      </c>
      <c r="Q261" s="102">
        <v>10.511230847265127</v>
      </c>
      <c r="R261" s="102">
        <v>11.458375946805702</v>
      </c>
      <c r="S261" s="102">
        <v>10.772176957159511</v>
      </c>
      <c r="T261" s="102">
        <v>11.520801429704118</v>
      </c>
      <c r="U261" s="102">
        <v>11.425752659961349</v>
      </c>
      <c r="V261" s="102">
        <v>11.056512632580377</v>
      </c>
      <c r="W261" s="102">
        <v>11.971903460583475</v>
      </c>
      <c r="DA261" s="131" t="s">
        <v>2946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7.846371941493218</v>
      </c>
      <c r="E262" s="105">
        <v>7.9431174616169047</v>
      </c>
      <c r="F262" s="105">
        <v>8.0573126169377289</v>
      </c>
      <c r="G262" s="105">
        <v>8.4100314531454039</v>
      </c>
      <c r="H262" s="105">
        <v>8.606006858588632</v>
      </c>
      <c r="I262" s="105">
        <v>8.5614519496537795</v>
      </c>
      <c r="J262" s="105">
        <v>7.9778777223831092</v>
      </c>
      <c r="K262" s="105">
        <v>8.4338007342976447</v>
      </c>
      <c r="L262" s="105">
        <v>8.4492139680470828</v>
      </c>
      <c r="M262" s="105">
        <v>8.8033750604744725</v>
      </c>
      <c r="N262" s="105">
        <v>8.8000868937607848</v>
      </c>
      <c r="O262" s="105">
        <v>9.610675517683374</v>
      </c>
      <c r="P262" s="105">
        <v>9.6459021473800899</v>
      </c>
      <c r="Q262" s="105">
        <v>10.502617599557109</v>
      </c>
      <c r="R262" s="105">
        <v>11.450045054222086</v>
      </c>
      <c r="S262" s="105">
        <v>10.765612521295989</v>
      </c>
      <c r="T262" s="105">
        <v>11.51690635620375</v>
      </c>
      <c r="U262" s="105">
        <v>11.426052062891372</v>
      </c>
      <c r="V262" s="105">
        <v>11.053608714944422</v>
      </c>
      <c r="W262" s="105">
        <v>11.97279321264417</v>
      </c>
      <c r="DA262" s="132" t="s">
        <v>2947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5.374642963295063</v>
      </c>
      <c r="E263" s="99">
        <v>5.2148028511828821</v>
      </c>
      <c r="F263" s="99">
        <v>5.320815674269971</v>
      </c>
      <c r="G263" s="99">
        <v>5.0685126695524048</v>
      </c>
      <c r="H263" s="99">
        <v>5.3737944350706961</v>
      </c>
      <c r="I263" s="99">
        <v>5.2765027637746984</v>
      </c>
      <c r="J263" s="99">
        <v>4.8699641259541</v>
      </c>
      <c r="K263" s="99">
        <v>5.1858561127654044</v>
      </c>
      <c r="L263" s="99">
        <v>5.0599615160967097</v>
      </c>
      <c r="M263" s="99">
        <v>5.1817970271248877</v>
      </c>
      <c r="N263" s="99">
        <v>5.1474274394165382</v>
      </c>
      <c r="O263" s="99">
        <v>5.9193811831164922</v>
      </c>
      <c r="P263" s="99">
        <v>5.9612794438446146</v>
      </c>
      <c r="Q263" s="99">
        <v>6.7745037272282582</v>
      </c>
      <c r="R263" s="99">
        <v>7.7452322343553659</v>
      </c>
      <c r="S263" s="99">
        <v>7.0867188903104168</v>
      </c>
      <c r="T263" s="99">
        <v>7.892162067302638</v>
      </c>
      <c r="U263" s="99">
        <v>7.8829786591832729</v>
      </c>
      <c r="V263" s="99">
        <v>7.5877974649580793</v>
      </c>
      <c r="W263" s="99">
        <v>8.587318671662679</v>
      </c>
      <c r="DA263" s="63" t="s">
        <v>2948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2.4717289781981555</v>
      </c>
      <c r="E264" s="99">
        <v>2.7283146104340212</v>
      </c>
      <c r="F264" s="99">
        <v>2.7364969426677579</v>
      </c>
      <c r="G264" s="99">
        <v>3.3415187835929974</v>
      </c>
      <c r="H264" s="99">
        <v>3.2322124235179355</v>
      </c>
      <c r="I264" s="99">
        <v>3.2849491858790811</v>
      </c>
      <c r="J264" s="99">
        <v>3.1079135964290101</v>
      </c>
      <c r="K264" s="99">
        <v>3.2479446215322394</v>
      </c>
      <c r="L264" s="99">
        <v>3.3892524519503726</v>
      </c>
      <c r="M264" s="99">
        <v>3.6215780333495853</v>
      </c>
      <c r="N264" s="99">
        <v>3.6526594543442479</v>
      </c>
      <c r="O264" s="99">
        <v>3.6912943345668814</v>
      </c>
      <c r="P264" s="99">
        <v>3.6846227035354757</v>
      </c>
      <c r="Q264" s="99">
        <v>3.7281138723288514</v>
      </c>
      <c r="R264" s="99">
        <v>3.7048128198667181</v>
      </c>
      <c r="S264" s="99">
        <v>3.67889363098557</v>
      </c>
      <c r="T264" s="99">
        <v>3.6247442889011126</v>
      </c>
      <c r="U264" s="99">
        <v>3.5430734037081004</v>
      </c>
      <c r="V264" s="99">
        <v>3.4658112499863449</v>
      </c>
      <c r="W264" s="99">
        <v>3.3854745409814906</v>
      </c>
      <c r="DA264" s="63" t="s">
        <v>2949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1.3162990733028936</v>
      </c>
      <c r="E265" s="123">
        <v>1.369764028056969</v>
      </c>
      <c r="F265" s="123">
        <v>1.4348442996955939</v>
      </c>
      <c r="G265" s="123">
        <v>1.5070188990759477</v>
      </c>
      <c r="H265" s="123">
        <v>1.5544713117691522</v>
      </c>
      <c r="I265" s="123">
        <v>1.5496375067968635</v>
      </c>
      <c r="J265" s="123">
        <v>1.4826134170872567</v>
      </c>
      <c r="K265" s="123">
        <v>1.6383860769524943</v>
      </c>
      <c r="L265" s="123">
        <v>1.7674133302820398</v>
      </c>
      <c r="M265" s="123">
        <v>1.7818455330939689</v>
      </c>
      <c r="N265" s="123">
        <v>1.829233058872882</v>
      </c>
      <c r="O265" s="123">
        <v>2.0154657060712693</v>
      </c>
      <c r="P265" s="123">
        <v>2.0149757771340702</v>
      </c>
      <c r="Q265" s="123">
        <v>2.1891035672632531</v>
      </c>
      <c r="R265" s="123">
        <v>2.1950003539006309</v>
      </c>
      <c r="S265" s="123">
        <v>2.3821998894847671</v>
      </c>
      <c r="T265" s="123">
        <v>2.5242737444147103</v>
      </c>
      <c r="U265" s="123">
        <v>2.5386111391933937</v>
      </c>
      <c r="V265" s="123">
        <v>2.5667798129228943</v>
      </c>
      <c r="W265" s="123">
        <v>2.586065159633296</v>
      </c>
      <c r="DA265" s="130" t="s">
        <v>2950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2951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1.3162990733028936</v>
      </c>
      <c r="E267" s="110">
        <v>1.369764028056969</v>
      </c>
      <c r="F267" s="110">
        <v>1.4348442996955939</v>
      </c>
      <c r="G267" s="110">
        <v>1.5070188990759477</v>
      </c>
      <c r="H267" s="110">
        <v>1.5544713117691522</v>
      </c>
      <c r="I267" s="110">
        <v>1.5496375067968635</v>
      </c>
      <c r="J267" s="110">
        <v>1.4826134170872567</v>
      </c>
      <c r="K267" s="110">
        <v>1.6383860769524943</v>
      </c>
      <c r="L267" s="110">
        <v>1.7674133302820398</v>
      </c>
      <c r="M267" s="110">
        <v>1.7818455330939689</v>
      </c>
      <c r="N267" s="110">
        <v>1.829233058872882</v>
      </c>
      <c r="O267" s="110">
        <v>2.0154657060712693</v>
      </c>
      <c r="P267" s="110">
        <v>2.0149757771340702</v>
      </c>
      <c r="Q267" s="110">
        <v>2.1891035672632531</v>
      </c>
      <c r="R267" s="110">
        <v>2.1950003539006309</v>
      </c>
      <c r="S267" s="110">
        <v>2.3821998894847671</v>
      </c>
      <c r="T267" s="110">
        <v>2.5242737444147103</v>
      </c>
      <c r="U267" s="110">
        <v>2.5386111391933937</v>
      </c>
      <c r="V267" s="110">
        <v>2.5667798129228943</v>
      </c>
      <c r="W267" s="110">
        <v>2.586065159633296</v>
      </c>
      <c r="DA267" s="60" t="s">
        <v>2952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48.840234208435234</v>
      </c>
      <c r="E269" s="118">
        <f t="shared" si="122"/>
        <v>57.804293362367346</v>
      </c>
      <c r="F269" s="118">
        <f t="shared" si="122"/>
        <v>43.977688641359258</v>
      </c>
      <c r="G269" s="118">
        <f t="shared" si="122"/>
        <v>57.938427572106761</v>
      </c>
      <c r="H269" s="118">
        <f t="shared" si="122"/>
        <v>51.993328086919298</v>
      </c>
      <c r="I269" s="118">
        <f t="shared" si="122"/>
        <v>54.807010338040755</v>
      </c>
      <c r="J269" s="118">
        <f t="shared" si="122"/>
        <v>52.072912564648647</v>
      </c>
      <c r="K269" s="118">
        <f t="shared" si="122"/>
        <v>52.607189459965475</v>
      </c>
      <c r="L269" s="118">
        <f t="shared" si="122"/>
        <v>64.089068131686588</v>
      </c>
      <c r="M269" s="118">
        <f t="shared" si="122"/>
        <v>59.757833856170912</v>
      </c>
      <c r="N269" s="118">
        <f t="shared" si="122"/>
        <v>57.777671260573918</v>
      </c>
      <c r="O269" s="118">
        <f t="shared" si="122"/>
        <v>52.99217295237731</v>
      </c>
      <c r="P269" s="118">
        <f t="shared" si="122"/>
        <v>68.231184886646233</v>
      </c>
      <c r="Q269" s="118">
        <f t="shared" si="122"/>
        <v>46.175879368817881</v>
      </c>
      <c r="R269" s="118">
        <f t="shared" ref="R269:V269" si="123">R270+R273+R275+R284</f>
        <v>52.366531318992742</v>
      </c>
      <c r="S269" s="118">
        <f t="shared" si="123"/>
        <v>53.148574104872232</v>
      </c>
      <c r="T269" s="118">
        <f t="shared" si="123"/>
        <v>48.989697804619837</v>
      </c>
      <c r="U269" s="118">
        <f t="shared" si="123"/>
        <v>47.575765867371075</v>
      </c>
      <c r="V269" s="118">
        <f t="shared" si="123"/>
        <v>46.351900651249395</v>
      </c>
      <c r="W269" s="118">
        <f t="shared" ref="W269" si="124">W270+W273+W275+W284</f>
        <v>45.207667143921704</v>
      </c>
      <c r="DA269" s="129" t="s">
        <v>3103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48.82589732307769</v>
      </c>
      <c r="E270" s="123">
        <f t="shared" si="125"/>
        <v>57.787726939397992</v>
      </c>
      <c r="F270" s="123">
        <f t="shared" si="125"/>
        <v>43.965548838248012</v>
      </c>
      <c r="G270" s="123">
        <f t="shared" si="125"/>
        <v>57.924402006361447</v>
      </c>
      <c r="H270" s="123">
        <f t="shared" si="125"/>
        <v>51.98186828033203</v>
      </c>
      <c r="I270" s="123">
        <f t="shared" si="125"/>
        <v>54.794288109009621</v>
      </c>
      <c r="J270" s="123">
        <f t="shared" si="125"/>
        <v>52.062770051234935</v>
      </c>
      <c r="K270" s="123">
        <f t="shared" si="125"/>
        <v>52.598128951635545</v>
      </c>
      <c r="L270" s="123">
        <f t="shared" si="125"/>
        <v>64.084519210186258</v>
      </c>
      <c r="M270" s="123">
        <f t="shared" si="125"/>
        <v>59.754487665769766</v>
      </c>
      <c r="N270" s="123">
        <f t="shared" si="125"/>
        <v>57.774831745229939</v>
      </c>
      <c r="O270" s="123">
        <f t="shared" si="125"/>
        <v>52.987898197895468</v>
      </c>
      <c r="P270" s="123">
        <f t="shared" si="125"/>
        <v>68.225860769416016</v>
      </c>
      <c r="Q270" s="123">
        <f t="shared" si="125"/>
        <v>46.171608561632191</v>
      </c>
      <c r="R270" s="123">
        <f t="shared" ref="R270:V270" si="126">SUM(R271:R272)</f>
        <v>52.361328573916708</v>
      </c>
      <c r="S270" s="123">
        <f t="shared" si="126"/>
        <v>53.142860590767356</v>
      </c>
      <c r="T270" s="123">
        <f t="shared" si="126"/>
        <v>48.984214377595166</v>
      </c>
      <c r="U270" s="123">
        <f t="shared" si="126"/>
        <v>47.572281747463961</v>
      </c>
      <c r="V270" s="123">
        <f t="shared" si="126"/>
        <v>46.350300120218463</v>
      </c>
      <c r="W270" s="123">
        <f t="shared" ref="W270" si="127">SUM(W271:W272)</f>
        <v>45.207667143921704</v>
      </c>
      <c r="DA270" s="130" t="s">
        <v>3104</v>
      </c>
    </row>
    <row r="271" spans="1:105" ht="12" customHeight="1" x14ac:dyDescent="0.25">
      <c r="A271" s="97" t="s">
        <v>74</v>
      </c>
      <c r="B271" s="99">
        <v>0</v>
      </c>
      <c r="C271" s="99">
        <v>0</v>
      </c>
      <c r="D271" s="99">
        <v>48.82589732307769</v>
      </c>
      <c r="E271" s="99">
        <v>57.787726939397992</v>
      </c>
      <c r="F271" s="99">
        <v>43.965548838248012</v>
      </c>
      <c r="G271" s="99">
        <v>57.924402006361447</v>
      </c>
      <c r="H271" s="99">
        <v>51.98186828033203</v>
      </c>
      <c r="I271" s="99">
        <v>54.794288109009621</v>
      </c>
      <c r="J271" s="99">
        <v>52.062770051234935</v>
      </c>
      <c r="K271" s="99">
        <v>52.598128951635545</v>
      </c>
      <c r="L271" s="99">
        <v>64.084519210186258</v>
      </c>
      <c r="M271" s="99">
        <v>59.754487665769766</v>
      </c>
      <c r="N271" s="99">
        <v>57.774831745229939</v>
      </c>
      <c r="O271" s="99">
        <v>52.987898197895468</v>
      </c>
      <c r="P271" s="99">
        <v>68.225860769416016</v>
      </c>
      <c r="Q271" s="99">
        <v>46.171608561632191</v>
      </c>
      <c r="R271" s="99">
        <v>52.361328573916708</v>
      </c>
      <c r="S271" s="99">
        <v>53.142860590767356</v>
      </c>
      <c r="T271" s="99">
        <v>48.984214377595166</v>
      </c>
      <c r="U271" s="99">
        <v>47.572281747463961</v>
      </c>
      <c r="V271" s="99">
        <v>46.350300120218463</v>
      </c>
      <c r="W271" s="99">
        <v>45.207667143921704</v>
      </c>
      <c r="DA271" s="63" t="s">
        <v>3105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3106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3107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3108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1.4336885357541275E-2</v>
      </c>
      <c r="E275" s="123">
        <v>1.6566422969356006E-2</v>
      </c>
      <c r="F275" s="123">
        <v>1.2139803111243207E-2</v>
      </c>
      <c r="G275" s="123">
        <v>1.4025565745312581E-2</v>
      </c>
      <c r="H275" s="123">
        <v>1.1459806587265697E-2</v>
      </c>
      <c r="I275" s="123">
        <v>1.2722229031135308E-2</v>
      </c>
      <c r="J275" s="123">
        <v>1.0142513413710808E-2</v>
      </c>
      <c r="K275" s="123">
        <v>9.0605083299327861E-3</v>
      </c>
      <c r="L275" s="123">
        <v>4.5489215003240201E-3</v>
      </c>
      <c r="M275" s="123">
        <v>3.3461904011474943E-3</v>
      </c>
      <c r="N275" s="123">
        <v>2.8395153439798168E-3</v>
      </c>
      <c r="O275" s="123">
        <v>4.2747544818446627E-3</v>
      </c>
      <c r="P275" s="123">
        <v>5.3241172302097971E-3</v>
      </c>
      <c r="Q275" s="123">
        <v>4.2708071856904523E-3</v>
      </c>
      <c r="R275" s="123">
        <v>5.2027450760360619E-3</v>
      </c>
      <c r="S275" s="123">
        <v>5.7135141048781238E-3</v>
      </c>
      <c r="T275" s="123">
        <v>5.4834270246707454E-3</v>
      </c>
      <c r="U275" s="123">
        <v>3.484119907116931E-3</v>
      </c>
      <c r="V275" s="123">
        <v>1.600531030933616E-3</v>
      </c>
      <c r="W275" s="123">
        <v>0</v>
      </c>
      <c r="DA275" s="130" t="s">
        <v>3109</v>
      </c>
    </row>
    <row r="276" spans="1:105" ht="12" customHeight="1" x14ac:dyDescent="0.25">
      <c r="A276" s="97" t="s">
        <v>141</v>
      </c>
      <c r="B276" s="99">
        <v>0</v>
      </c>
      <c r="C276" s="99">
        <v>0</v>
      </c>
      <c r="D276" s="99">
        <v>2.4898390904263343</v>
      </c>
      <c r="E276" s="99">
        <v>2.9123771580127862</v>
      </c>
      <c r="F276" s="99">
        <v>2.3085858916547495</v>
      </c>
      <c r="G276" s="99">
        <v>2.8832555867864</v>
      </c>
      <c r="H276" s="99">
        <v>2.6521266673386328</v>
      </c>
      <c r="I276" s="99">
        <v>2.8593209747476602</v>
      </c>
      <c r="J276" s="99">
        <v>2.6558895839045582</v>
      </c>
      <c r="K276" s="99">
        <v>2.7272130073097687</v>
      </c>
      <c r="L276" s="99">
        <v>2.6277603200205091</v>
      </c>
      <c r="M276" s="99">
        <v>2.8275308889696329</v>
      </c>
      <c r="N276" s="99">
        <v>2.4987735027022393</v>
      </c>
      <c r="O276" s="99">
        <v>2.6546225332255355</v>
      </c>
      <c r="P276" s="99">
        <v>3.6452455969503079</v>
      </c>
      <c r="Q276" s="99">
        <v>2.6350880335710096</v>
      </c>
      <c r="R276" s="99">
        <v>3.0678853465025981</v>
      </c>
      <c r="S276" s="99">
        <v>3.2338489833610184</v>
      </c>
      <c r="T276" s="99">
        <v>3.2169438544735041</v>
      </c>
      <c r="U276" s="99">
        <v>3.1670649955692904</v>
      </c>
      <c r="V276" s="99">
        <v>2.9929930278458619</v>
      </c>
      <c r="W276" s="99">
        <v>0</v>
      </c>
      <c r="DA276" s="63" t="s">
        <v>3110</v>
      </c>
    </row>
    <row r="277" spans="1:105" ht="12" customHeight="1" x14ac:dyDescent="0.25">
      <c r="A277" s="97" t="s">
        <v>140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3111</v>
      </c>
    </row>
    <row r="278" spans="1:105" ht="12" customHeight="1" x14ac:dyDescent="0.25">
      <c r="A278" s="100" t="s">
        <v>50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3112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3113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3114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3115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3116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3117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3118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3119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3120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0.28518043706646956</v>
      </c>
      <c r="E290" s="117">
        <f t="shared" si="129"/>
        <v>0.23928991048906428</v>
      </c>
      <c r="F290" s="117">
        <f t="shared" si="129"/>
        <v>0.13437546522283023</v>
      </c>
      <c r="G290" s="117">
        <f t="shared" si="129"/>
        <v>0.18472826074158979</v>
      </c>
      <c r="H290" s="117">
        <f t="shared" si="129"/>
        <v>9.1228737712084965E-2</v>
      </c>
      <c r="I290" s="117">
        <f t="shared" si="129"/>
        <v>9.9341172001708847E-2</v>
      </c>
      <c r="J290" s="117">
        <f t="shared" si="129"/>
        <v>4.2537533323839312E-2</v>
      </c>
      <c r="K290" s="117">
        <f t="shared" si="129"/>
        <v>1.6628008929264132E-3</v>
      </c>
      <c r="L290" s="117">
        <f t="shared" si="129"/>
        <v>0</v>
      </c>
      <c r="M290" s="117">
        <f t="shared" si="129"/>
        <v>0</v>
      </c>
      <c r="N290" s="117">
        <f t="shared" si="129"/>
        <v>5.6416814135518273E-2</v>
      </c>
      <c r="O290" s="117">
        <f t="shared" si="129"/>
        <v>0.10393834440178348</v>
      </c>
      <c r="P290" s="117">
        <f t="shared" si="129"/>
        <v>0.30761385493056143</v>
      </c>
      <c r="Q290" s="117">
        <f t="shared" si="129"/>
        <v>0</v>
      </c>
      <c r="R290" s="117">
        <f t="shared" ref="R290:V290" si="130">R291+R294+R296+R305</f>
        <v>3.2173292259486355E-2</v>
      </c>
      <c r="S290" s="117">
        <f t="shared" si="130"/>
        <v>5.3689154754007304E-2</v>
      </c>
      <c r="T290" s="117">
        <f t="shared" si="130"/>
        <v>0.1468626190010428</v>
      </c>
      <c r="U290" s="117">
        <f t="shared" si="130"/>
        <v>0.11197751610758445</v>
      </c>
      <c r="V290" s="117">
        <f t="shared" si="130"/>
        <v>8.6266923888838234E-2</v>
      </c>
      <c r="W290" s="117">
        <f t="shared" ref="W290" si="131">W291+W294+W296+W305</f>
        <v>2.4124443559865396E-2</v>
      </c>
      <c r="DA290" s="129" t="s">
        <v>3271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0.26741439596656996</v>
      </c>
      <c r="E291" s="122">
        <f t="shared" si="132"/>
        <v>0.22619054252029377</v>
      </c>
      <c r="F291" s="122">
        <f t="shared" si="132"/>
        <v>0.12457286692103627</v>
      </c>
      <c r="G291" s="122">
        <f t="shared" si="132"/>
        <v>0.1736400791173604</v>
      </c>
      <c r="H291" s="122">
        <f t="shared" si="132"/>
        <v>8.490598619365794E-2</v>
      </c>
      <c r="I291" s="122">
        <f t="shared" si="132"/>
        <v>9.3013679322165227E-2</v>
      </c>
      <c r="J291" s="122">
        <f t="shared" si="132"/>
        <v>3.9792607613669609E-2</v>
      </c>
      <c r="K291" s="122">
        <f t="shared" si="132"/>
        <v>1.5442568352364739E-3</v>
      </c>
      <c r="L291" s="122">
        <f t="shared" si="132"/>
        <v>0</v>
      </c>
      <c r="M291" s="122">
        <f t="shared" si="132"/>
        <v>0</v>
      </c>
      <c r="N291" s="122">
        <f t="shared" si="132"/>
        <v>5.2163847593645403E-2</v>
      </c>
      <c r="O291" s="122">
        <f t="shared" si="132"/>
        <v>9.4592711609812058E-2</v>
      </c>
      <c r="P291" s="122">
        <f t="shared" si="132"/>
        <v>0.28520132651411934</v>
      </c>
      <c r="Q291" s="122">
        <f t="shared" si="132"/>
        <v>0</v>
      </c>
      <c r="R291" s="122">
        <f t="shared" ref="R291:V291" si="133">SUM(R292:R293)</f>
        <v>2.846048379596032E-2</v>
      </c>
      <c r="S291" s="122">
        <f t="shared" si="133"/>
        <v>4.7736088825725359E-2</v>
      </c>
      <c r="T291" s="122">
        <f t="shared" si="133"/>
        <v>0.1288766496632788</v>
      </c>
      <c r="U291" s="122">
        <f t="shared" si="133"/>
        <v>9.802569976359711E-2</v>
      </c>
      <c r="V291" s="122">
        <f t="shared" si="133"/>
        <v>7.5569272740944576E-2</v>
      </c>
      <c r="W291" s="122">
        <f t="shared" ref="W291" si="134">SUM(W292:W293)</f>
        <v>2.0694911719225384E-2</v>
      </c>
      <c r="DA291" s="130" t="s">
        <v>3272</v>
      </c>
    </row>
    <row r="292" spans="1:105" ht="12" customHeight="1" x14ac:dyDescent="0.25">
      <c r="A292" s="97" t="s">
        <v>74</v>
      </c>
      <c r="B292" s="98"/>
      <c r="C292" s="98">
        <v>0</v>
      </c>
      <c r="D292" s="98">
        <v>0.26403414357926086</v>
      </c>
      <c r="E292" s="98">
        <v>0.2233666479009003</v>
      </c>
      <c r="F292" s="98">
        <v>0.12304955920603079</v>
      </c>
      <c r="G292" s="98">
        <v>0.17151197357817846</v>
      </c>
      <c r="H292" s="98">
        <v>8.3883129837452677E-2</v>
      </c>
      <c r="I292" s="98">
        <v>9.1905010581188676E-2</v>
      </c>
      <c r="J292" s="98">
        <v>3.9319765497490888E-2</v>
      </c>
      <c r="K292" s="98">
        <v>1.5260299466227506E-3</v>
      </c>
      <c r="L292" s="98">
        <v>0</v>
      </c>
      <c r="M292" s="98">
        <v>0</v>
      </c>
      <c r="N292" s="98">
        <v>5.1532903569074313E-2</v>
      </c>
      <c r="O292" s="98">
        <v>9.3432104394193666E-2</v>
      </c>
      <c r="P292" s="98">
        <v>0.28160227917756586</v>
      </c>
      <c r="Q292" s="98">
        <v>0</v>
      </c>
      <c r="R292" s="98">
        <v>2.8085820010084524E-2</v>
      </c>
      <c r="S292" s="98">
        <v>4.7104706500258095E-2</v>
      </c>
      <c r="T292" s="98">
        <v>0.12716809967736065</v>
      </c>
      <c r="U292" s="98">
        <v>9.6722311473133413E-2</v>
      </c>
      <c r="V292" s="98">
        <v>7.457315660323692E-2</v>
      </c>
      <c r="W292" s="98">
        <v>2.0420189143370314E-2</v>
      </c>
      <c r="DA292" s="63" t="s">
        <v>3273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3.3802523873091256E-3</v>
      </c>
      <c r="E293" s="98">
        <v>2.8238946193934783E-3</v>
      </c>
      <c r="F293" s="98">
        <v>1.5233077150054745E-3</v>
      </c>
      <c r="G293" s="98">
        <v>2.1281055391819399E-3</v>
      </c>
      <c r="H293" s="98">
        <v>1.0228563562052673E-3</v>
      </c>
      <c r="I293" s="98">
        <v>1.1086687409765563E-3</v>
      </c>
      <c r="J293" s="98">
        <v>4.7284211617872187E-4</v>
      </c>
      <c r="K293" s="98">
        <v>1.8226888613723282E-5</v>
      </c>
      <c r="L293" s="98">
        <v>0</v>
      </c>
      <c r="M293" s="98">
        <v>0</v>
      </c>
      <c r="N293" s="98">
        <v>6.3094402457109194E-4</v>
      </c>
      <c r="O293" s="98">
        <v>1.1606072156183935E-3</v>
      </c>
      <c r="P293" s="98">
        <v>3.5990473365534654E-3</v>
      </c>
      <c r="Q293" s="98">
        <v>0</v>
      </c>
      <c r="R293" s="98">
        <v>3.7466378587579571E-4</v>
      </c>
      <c r="S293" s="98">
        <v>6.3138232546726229E-4</v>
      </c>
      <c r="T293" s="98">
        <v>1.7085499859181563E-3</v>
      </c>
      <c r="U293" s="98">
        <v>1.3033882904636962E-3</v>
      </c>
      <c r="V293" s="98">
        <v>9.9611613770765346E-4</v>
      </c>
      <c r="W293" s="98">
        <v>2.7472257585506971E-4</v>
      </c>
      <c r="DA293" s="63" t="s">
        <v>3274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1.0240756018476377E-5</v>
      </c>
      <c r="H294" s="122">
        <f t="shared" si="135"/>
        <v>1.010729745284026E-5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8.8331403995780143E-6</v>
      </c>
      <c r="O294" s="122">
        <f t="shared" si="135"/>
        <v>8.6029431009305719E-6</v>
      </c>
      <c r="P294" s="122">
        <f t="shared" si="135"/>
        <v>2.5484758198397707E-5</v>
      </c>
      <c r="Q294" s="122">
        <f t="shared" si="135"/>
        <v>0</v>
      </c>
      <c r="R294" s="122">
        <f t="shared" si="135"/>
        <v>0</v>
      </c>
      <c r="S294" s="122">
        <f t="shared" si="135"/>
        <v>7.490859258570159E-6</v>
      </c>
      <c r="T294" s="122">
        <f t="shared" si="135"/>
        <v>7.7814404842969872E-6</v>
      </c>
      <c r="U294" s="122">
        <f t="shared" si="135"/>
        <v>7.4954271859217888E-6</v>
      </c>
      <c r="V294" s="122">
        <f t="shared" si="135"/>
        <v>1.4591145618143669E-5</v>
      </c>
      <c r="W294" s="122">
        <f t="shared" si="135"/>
        <v>0</v>
      </c>
      <c r="DA294" s="130" t="s">
        <v>3275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1.0240756018476377E-5</v>
      </c>
      <c r="H295" s="98">
        <v>1.010729745284026E-5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8.8331403995780143E-6</v>
      </c>
      <c r="O295" s="98">
        <v>8.6029431009305719E-6</v>
      </c>
      <c r="P295" s="98">
        <v>2.5484758198397707E-5</v>
      </c>
      <c r="Q295" s="98">
        <v>0</v>
      </c>
      <c r="R295" s="98">
        <v>0</v>
      </c>
      <c r="S295" s="98">
        <v>7.490859258570159E-6</v>
      </c>
      <c r="T295" s="98">
        <v>7.7814404842969872E-6</v>
      </c>
      <c r="U295" s="98">
        <v>7.4954271859217888E-6</v>
      </c>
      <c r="V295" s="98">
        <v>1.4591145618143669E-5</v>
      </c>
      <c r="W295" s="98">
        <v>0</v>
      </c>
      <c r="DA295" s="63" t="s">
        <v>3276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1.5601949810412458E-2</v>
      </c>
      <c r="E296" s="122">
        <v>1.1465623723250093E-2</v>
      </c>
      <c r="F296" s="122">
        <v>8.5418238806754341E-3</v>
      </c>
      <c r="G296" s="122">
        <v>9.6339521588129275E-3</v>
      </c>
      <c r="H296" s="122">
        <v>5.4826507661503094E-3</v>
      </c>
      <c r="I296" s="122">
        <v>5.4553635614168882E-3</v>
      </c>
      <c r="J296" s="122">
        <v>2.3669996598697407E-3</v>
      </c>
      <c r="K296" s="122">
        <v>1.0190074890540908E-4</v>
      </c>
      <c r="L296" s="122">
        <v>0</v>
      </c>
      <c r="M296" s="122">
        <v>0</v>
      </c>
      <c r="N296" s="122">
        <v>3.5847218321444431E-3</v>
      </c>
      <c r="O296" s="122">
        <v>7.8542726564070683E-3</v>
      </c>
      <c r="P296" s="122">
        <v>1.8774465494530729E-2</v>
      </c>
      <c r="Q296" s="122">
        <v>0</v>
      </c>
      <c r="R296" s="122">
        <v>3.1442264780738244E-3</v>
      </c>
      <c r="S296" s="122">
        <v>4.913030747809956E-3</v>
      </c>
      <c r="T296" s="122">
        <v>1.4876299513116387E-2</v>
      </c>
      <c r="U296" s="122">
        <v>1.1504299594774923E-2</v>
      </c>
      <c r="V296" s="122">
        <v>8.7341181867782273E-3</v>
      </c>
      <c r="W296" s="122">
        <v>2.8360196450161789E-3</v>
      </c>
      <c r="DA296" s="130" t="s">
        <v>3277</v>
      </c>
    </row>
    <row r="297" spans="1:105" ht="12" customHeight="1" x14ac:dyDescent="0.25">
      <c r="A297" s="97" t="s">
        <v>141</v>
      </c>
      <c r="B297" s="98"/>
      <c r="C297" s="98">
        <v>0</v>
      </c>
      <c r="D297" s="98">
        <v>8.9149338317674653E-5</v>
      </c>
      <c r="E297" s="98">
        <v>1.0377823100457041E-4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1.1971641025125617E-4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3278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3279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3280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3281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1.3826848612278831E-2</v>
      </c>
      <c r="E301" s="101">
        <v>1.0479255276130075E-2</v>
      </c>
      <c r="F301" s="101">
        <v>7.9179764196312449E-3</v>
      </c>
      <c r="G301" s="101">
        <v>8.7313552355290144E-3</v>
      </c>
      <c r="H301" s="101">
        <v>5.0198717016233683E-3</v>
      </c>
      <c r="I301" s="101">
        <v>3.2675229122810828E-3</v>
      </c>
      <c r="J301" s="101">
        <v>1.9466130699019248E-3</v>
      </c>
      <c r="K301" s="101">
        <v>1.0190074890540908E-4</v>
      </c>
      <c r="L301" s="101">
        <v>0</v>
      </c>
      <c r="M301" s="101">
        <v>0</v>
      </c>
      <c r="N301" s="101">
        <v>3.1465860182797929E-3</v>
      </c>
      <c r="O301" s="101">
        <v>6.9057911621859458E-3</v>
      </c>
      <c r="P301" s="101">
        <v>1.5764770584853635E-2</v>
      </c>
      <c r="Q301" s="101">
        <v>0</v>
      </c>
      <c r="R301" s="101">
        <v>2.8215873939798791E-3</v>
      </c>
      <c r="S301" s="101">
        <v>4.4201950208835545E-3</v>
      </c>
      <c r="T301" s="101">
        <v>1.3311289532086767E-2</v>
      </c>
      <c r="U301" s="101">
        <v>1.0283905257099123E-2</v>
      </c>
      <c r="V301" s="101">
        <v>7.6711982621277966E-3</v>
      </c>
      <c r="W301" s="101">
        <v>2.5259155989791624E-3</v>
      </c>
      <c r="DA301" s="131" t="s">
        <v>3282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1.685951859815953E-3</v>
      </c>
      <c r="E302" s="104">
        <v>8.8259021611544839E-4</v>
      </c>
      <c r="F302" s="104">
        <v>6.2384746104418999E-4</v>
      </c>
      <c r="G302" s="104">
        <v>9.0259692328391295E-4</v>
      </c>
      <c r="H302" s="104">
        <v>4.6277906452694078E-4</v>
      </c>
      <c r="I302" s="104">
        <v>2.1878406491358058E-3</v>
      </c>
      <c r="J302" s="104">
        <v>4.2038658996781594E-4</v>
      </c>
      <c r="K302" s="104">
        <v>0</v>
      </c>
      <c r="L302" s="104">
        <v>0</v>
      </c>
      <c r="M302" s="104">
        <v>0</v>
      </c>
      <c r="N302" s="104">
        <v>4.3813581386465024E-4</v>
      </c>
      <c r="O302" s="104">
        <v>9.4848149422112273E-4</v>
      </c>
      <c r="P302" s="104">
        <v>2.8899784994258384E-3</v>
      </c>
      <c r="Q302" s="104">
        <v>0</v>
      </c>
      <c r="R302" s="104">
        <v>3.2263908409394529E-4</v>
      </c>
      <c r="S302" s="104">
        <v>4.9283572692640151E-4</v>
      </c>
      <c r="T302" s="104">
        <v>1.5650099810296189E-3</v>
      </c>
      <c r="U302" s="104">
        <v>1.2203943376758002E-3</v>
      </c>
      <c r="V302" s="104">
        <v>1.0629199246504303E-3</v>
      </c>
      <c r="W302" s="104">
        <v>3.101040460370165E-4</v>
      </c>
      <c r="DA302" s="132" t="s">
        <v>3283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1.3040296927986149E-3</v>
      </c>
      <c r="E303" s="98">
        <v>6.615268820706244E-4</v>
      </c>
      <c r="F303" s="98">
        <v>4.6924563093769914E-4</v>
      </c>
      <c r="G303" s="98">
        <v>6.3399370908350438E-4</v>
      </c>
      <c r="H303" s="98">
        <v>3.3346007637529671E-4</v>
      </c>
      <c r="I303" s="98">
        <v>1.5596047918083973E-3</v>
      </c>
      <c r="J303" s="98">
        <v>2.9719141176428958E-4</v>
      </c>
      <c r="K303" s="98">
        <v>0</v>
      </c>
      <c r="L303" s="98">
        <v>0</v>
      </c>
      <c r="M303" s="98">
        <v>0</v>
      </c>
      <c r="N303" s="98">
        <v>2.9679764962150195E-4</v>
      </c>
      <c r="O303" s="98">
        <v>6.6444486683730434E-4</v>
      </c>
      <c r="P303" s="98">
        <v>2.0134980259337645E-3</v>
      </c>
      <c r="Q303" s="98">
        <v>0</v>
      </c>
      <c r="R303" s="98">
        <v>2.3863988218182985E-4</v>
      </c>
      <c r="S303" s="98">
        <v>3.5486695465130382E-4</v>
      </c>
      <c r="T303" s="98">
        <v>1.159448671385004E-3</v>
      </c>
      <c r="U303" s="98">
        <v>9.0557176371924071E-4</v>
      </c>
      <c r="V303" s="98">
        <v>7.8263725024033798E-4</v>
      </c>
      <c r="W303" s="98">
        <v>2.3629019742731449E-4</v>
      </c>
      <c r="DA303" s="63" t="s">
        <v>3284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3.819221670173382E-4</v>
      </c>
      <c r="E304" s="98">
        <v>2.2106333404482402E-4</v>
      </c>
      <c r="F304" s="98">
        <v>1.5460183010649088E-4</v>
      </c>
      <c r="G304" s="98">
        <v>2.6860321420040862E-4</v>
      </c>
      <c r="H304" s="98">
        <v>1.2931898815164407E-4</v>
      </c>
      <c r="I304" s="98">
        <v>6.2823585732740838E-4</v>
      </c>
      <c r="J304" s="98">
        <v>1.2319517820352633E-4</v>
      </c>
      <c r="K304" s="98">
        <v>0</v>
      </c>
      <c r="L304" s="98">
        <v>0</v>
      </c>
      <c r="M304" s="98">
        <v>0</v>
      </c>
      <c r="N304" s="98">
        <v>1.4133816424314826E-4</v>
      </c>
      <c r="O304" s="98">
        <v>2.8403662738381839E-4</v>
      </c>
      <c r="P304" s="98">
        <v>8.764804734920739E-4</v>
      </c>
      <c r="Q304" s="98">
        <v>0</v>
      </c>
      <c r="R304" s="98">
        <v>8.3999201912115425E-5</v>
      </c>
      <c r="S304" s="98">
        <v>1.3796877227509764E-4</v>
      </c>
      <c r="T304" s="98">
        <v>4.0556130964461494E-4</v>
      </c>
      <c r="U304" s="98">
        <v>3.1482257395655939E-4</v>
      </c>
      <c r="V304" s="98">
        <v>2.802826744100922E-4</v>
      </c>
      <c r="W304" s="98">
        <v>7.3813848609701992E-5</v>
      </c>
      <c r="DA304" s="63" t="s">
        <v>3285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2.1640912894871408E-3</v>
      </c>
      <c r="E305" s="122">
        <v>1.6337442455204192E-3</v>
      </c>
      <c r="F305" s="122">
        <v>1.2607744211185152E-3</v>
      </c>
      <c r="G305" s="122">
        <v>1.4439887093979991E-3</v>
      </c>
      <c r="H305" s="122">
        <v>8.2999345482387551E-4</v>
      </c>
      <c r="I305" s="122">
        <v>8.7212911812672436E-4</v>
      </c>
      <c r="J305" s="122">
        <v>3.7792605029996049E-4</v>
      </c>
      <c r="K305" s="122">
        <v>1.6643308784530263E-5</v>
      </c>
      <c r="L305" s="122">
        <v>0</v>
      </c>
      <c r="M305" s="122">
        <v>0</v>
      </c>
      <c r="N305" s="122">
        <v>6.5941156932884637E-4</v>
      </c>
      <c r="O305" s="122">
        <v>1.4827571924634331E-3</v>
      </c>
      <c r="P305" s="122">
        <v>3.6125781637129577E-3</v>
      </c>
      <c r="Q305" s="122">
        <v>0</v>
      </c>
      <c r="R305" s="122">
        <v>5.6858198545221383E-4</v>
      </c>
      <c r="S305" s="122">
        <v>1.0325443212134122E-3</v>
      </c>
      <c r="T305" s="122">
        <v>3.1018883841633094E-3</v>
      </c>
      <c r="U305" s="122">
        <v>2.4400213220265019E-3</v>
      </c>
      <c r="V305" s="122">
        <v>1.9489418154972882E-3</v>
      </c>
      <c r="W305" s="122">
        <v>5.9351219562383563E-4</v>
      </c>
      <c r="DA305" s="130" t="s">
        <v>3286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3287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2.1640912894871408E-3</v>
      </c>
      <c r="E307" s="33">
        <v>1.6337442455204192E-3</v>
      </c>
      <c r="F307" s="33">
        <v>1.2607744211185152E-3</v>
      </c>
      <c r="G307" s="33">
        <v>1.4439887093979991E-3</v>
      </c>
      <c r="H307" s="33">
        <v>8.2999345482387551E-4</v>
      </c>
      <c r="I307" s="33">
        <v>8.7212911812672436E-4</v>
      </c>
      <c r="J307" s="33">
        <v>3.7792605029996049E-4</v>
      </c>
      <c r="K307" s="33">
        <v>1.6643308784530263E-5</v>
      </c>
      <c r="L307" s="33">
        <v>0</v>
      </c>
      <c r="M307" s="33">
        <v>0</v>
      </c>
      <c r="N307" s="33">
        <v>6.5941156932884637E-4</v>
      </c>
      <c r="O307" s="33">
        <v>1.4827571924634331E-3</v>
      </c>
      <c r="P307" s="33">
        <v>3.6125781637129577E-3</v>
      </c>
      <c r="Q307" s="33">
        <v>0</v>
      </c>
      <c r="R307" s="33">
        <v>5.6858198545221383E-4</v>
      </c>
      <c r="S307" s="33">
        <v>1.0325443212134122E-3</v>
      </c>
      <c r="T307" s="33">
        <v>3.1018883841633094E-3</v>
      </c>
      <c r="U307" s="33">
        <v>2.4400213220265019E-3</v>
      </c>
      <c r="V307" s="33">
        <v>1.9489418154972882E-3</v>
      </c>
      <c r="W307" s="33">
        <v>5.9351219562383563E-4</v>
      </c>
      <c r="DA307" s="60" t="s">
        <v>3288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0.16258740223140311</v>
      </c>
      <c r="E309" s="117">
        <f t="shared" si="136"/>
        <v>0.13764094507593372</v>
      </c>
      <c r="F309" s="117">
        <f t="shared" si="136"/>
        <v>7.829043570664096E-2</v>
      </c>
      <c r="G309" s="117">
        <f t="shared" si="136"/>
        <v>0.10859851419919245</v>
      </c>
      <c r="H309" s="117">
        <f t="shared" si="136"/>
        <v>5.4266855444759267E-2</v>
      </c>
      <c r="I309" s="117">
        <f t="shared" si="136"/>
        <v>5.9832995622475051E-2</v>
      </c>
      <c r="J309" s="117">
        <f t="shared" si="136"/>
        <v>2.5858237824865925E-2</v>
      </c>
      <c r="K309" s="117">
        <f t="shared" si="136"/>
        <v>1.0219495527637637E-3</v>
      </c>
      <c r="L309" s="117">
        <f t="shared" si="136"/>
        <v>0</v>
      </c>
      <c r="M309" s="117">
        <f t="shared" si="136"/>
        <v>0</v>
      </c>
      <c r="N309" s="117">
        <f t="shared" si="136"/>
        <v>3.6962414437537346E-2</v>
      </c>
      <c r="O309" s="117">
        <f t="shared" si="136"/>
        <v>7.0742226453365448E-2</v>
      </c>
      <c r="P309" s="117">
        <f t="shared" si="136"/>
        <v>0.21818195168390417</v>
      </c>
      <c r="Q309" s="117">
        <f t="shared" si="136"/>
        <v>0</v>
      </c>
      <c r="R309" s="117">
        <f t="shared" ref="R309:V309" si="137">R310+R313+R315+R324</f>
        <v>2.3984262985278015E-2</v>
      </c>
      <c r="S309" s="117">
        <f t="shared" si="137"/>
        <v>4.0547844047163481E-2</v>
      </c>
      <c r="T309" s="117">
        <f t="shared" si="137"/>
        <v>0.11193715066452016</v>
      </c>
      <c r="U309" s="117">
        <f t="shared" si="137"/>
        <v>8.6011900411812281E-2</v>
      </c>
      <c r="V309" s="117">
        <f t="shared" si="137"/>
        <v>6.6745807442914001E-2</v>
      </c>
      <c r="W309" s="117">
        <f t="shared" ref="W309" si="138">W310+W313+W315+W324</f>
        <v>1.8748451649252082E-2</v>
      </c>
      <c r="DA309" s="129" t="s">
        <v>3439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0.15080974521149587</v>
      </c>
      <c r="E310" s="122">
        <f t="shared" si="139"/>
        <v>0.12894721256330993</v>
      </c>
      <c r="F310" s="122">
        <f t="shared" si="139"/>
        <v>7.1771058501376758E-2</v>
      </c>
      <c r="G310" s="122">
        <f t="shared" si="139"/>
        <v>0.10114394202037194</v>
      </c>
      <c r="H310" s="122">
        <f t="shared" si="139"/>
        <v>5.0000532672008255E-2</v>
      </c>
      <c r="I310" s="122">
        <f t="shared" si="139"/>
        <v>5.5391505020165863E-2</v>
      </c>
      <c r="J310" s="122">
        <f t="shared" si="139"/>
        <v>2.3977979553172848E-2</v>
      </c>
      <c r="K310" s="122">
        <f t="shared" si="139"/>
        <v>9.4224445572349937E-4</v>
      </c>
      <c r="L310" s="122">
        <f t="shared" si="139"/>
        <v>0</v>
      </c>
      <c r="M310" s="122">
        <f t="shared" si="139"/>
        <v>0</v>
      </c>
      <c r="N310" s="122">
        <f t="shared" si="139"/>
        <v>3.3949269542227142E-2</v>
      </c>
      <c r="O310" s="122">
        <f t="shared" si="139"/>
        <v>6.4039713045257643E-2</v>
      </c>
      <c r="P310" s="122">
        <f t="shared" si="139"/>
        <v>0.20164983715861043</v>
      </c>
      <c r="Q310" s="122">
        <f t="shared" si="139"/>
        <v>0</v>
      </c>
      <c r="R310" s="122">
        <f t="shared" ref="R310:V310" si="140">SUM(R311:R312)</f>
        <v>2.1175762132260433E-2</v>
      </c>
      <c r="S310" s="122">
        <f t="shared" si="140"/>
        <v>3.5929613754308996E-2</v>
      </c>
      <c r="T310" s="122">
        <f t="shared" si="140"/>
        <v>9.7814037353006547E-2</v>
      </c>
      <c r="U310" s="122">
        <f t="shared" si="140"/>
        <v>7.4881486135928488E-2</v>
      </c>
      <c r="V310" s="122">
        <f t="shared" si="140"/>
        <v>5.8050468293652589E-2</v>
      </c>
      <c r="W310" s="122">
        <f t="shared" ref="W310" si="141">SUM(W311:W312)</f>
        <v>1.5956827429520735E-2</v>
      </c>
      <c r="DA310" s="130" t="s">
        <v>3440</v>
      </c>
    </row>
    <row r="311" spans="1:105" ht="12" customHeight="1" x14ac:dyDescent="0.25">
      <c r="A311" s="97" t="s">
        <v>74</v>
      </c>
      <c r="B311" s="98"/>
      <c r="C311" s="98">
        <v>0</v>
      </c>
      <c r="D311" s="98">
        <v>0.14742949282418674</v>
      </c>
      <c r="E311" s="98">
        <v>0.12612331794391646</v>
      </c>
      <c r="F311" s="98">
        <v>7.0247750786371285E-2</v>
      </c>
      <c r="G311" s="98">
        <v>9.901583648119E-2</v>
      </c>
      <c r="H311" s="98">
        <v>4.8977676315802986E-2</v>
      </c>
      <c r="I311" s="98">
        <v>5.4282836279189305E-2</v>
      </c>
      <c r="J311" s="98">
        <v>2.3505137436994127E-2</v>
      </c>
      <c r="K311" s="98">
        <v>9.2401756710977609E-4</v>
      </c>
      <c r="L311" s="98">
        <v>0</v>
      </c>
      <c r="M311" s="98">
        <v>0</v>
      </c>
      <c r="N311" s="98">
        <v>3.3318325517656053E-2</v>
      </c>
      <c r="O311" s="98">
        <v>6.2879105829639251E-2</v>
      </c>
      <c r="P311" s="98">
        <v>0.19805078982205696</v>
      </c>
      <c r="Q311" s="98">
        <v>0</v>
      </c>
      <c r="R311" s="98">
        <v>2.0801098346384637E-2</v>
      </c>
      <c r="S311" s="98">
        <v>3.5298231428841732E-2</v>
      </c>
      <c r="T311" s="98">
        <v>9.6105487367088391E-2</v>
      </c>
      <c r="U311" s="98">
        <v>7.357809784546479E-2</v>
      </c>
      <c r="V311" s="98">
        <v>5.7054352155944933E-2</v>
      </c>
      <c r="W311" s="98">
        <v>1.5682104853665665E-2</v>
      </c>
      <c r="DA311" s="63" t="s">
        <v>3441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3.3802523873091256E-3</v>
      </c>
      <c r="E312" s="98">
        <v>2.8238946193934783E-3</v>
      </c>
      <c r="F312" s="98">
        <v>1.5233077150054745E-3</v>
      </c>
      <c r="G312" s="98">
        <v>2.1281055391819399E-3</v>
      </c>
      <c r="H312" s="98">
        <v>1.0228563562052673E-3</v>
      </c>
      <c r="I312" s="98">
        <v>1.1086687409765563E-3</v>
      </c>
      <c r="J312" s="98">
        <v>4.7284211617872187E-4</v>
      </c>
      <c r="K312" s="98">
        <v>1.8226888613723282E-5</v>
      </c>
      <c r="L312" s="98">
        <v>0</v>
      </c>
      <c r="M312" s="98">
        <v>0</v>
      </c>
      <c r="N312" s="98">
        <v>6.3094402457109194E-4</v>
      </c>
      <c r="O312" s="98">
        <v>1.1606072156183935E-3</v>
      </c>
      <c r="P312" s="98">
        <v>3.5990473365534654E-3</v>
      </c>
      <c r="Q312" s="98">
        <v>0</v>
      </c>
      <c r="R312" s="98">
        <v>3.7466378587579571E-4</v>
      </c>
      <c r="S312" s="98">
        <v>6.3138232546726229E-4</v>
      </c>
      <c r="T312" s="98">
        <v>1.7085499859181563E-3</v>
      </c>
      <c r="U312" s="98">
        <v>1.3033882904636962E-3</v>
      </c>
      <c r="V312" s="98">
        <v>9.9611613770765346E-4</v>
      </c>
      <c r="W312" s="98">
        <v>2.7472257585506971E-4</v>
      </c>
      <c r="DA312" s="63" t="s">
        <v>3442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2.9491990826036729E-5</v>
      </c>
      <c r="H313" s="122">
        <f t="shared" si="142"/>
        <v>3.0034983696885901E-5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3.1944337725594945E-5</v>
      </c>
      <c r="O313" s="122">
        <f t="shared" si="142"/>
        <v>3.2583903020615108E-5</v>
      </c>
      <c r="P313" s="122">
        <f t="shared" si="142"/>
        <v>1.0125338010411057E-4</v>
      </c>
      <c r="Q313" s="122">
        <f t="shared" si="142"/>
        <v>0</v>
      </c>
      <c r="R313" s="122">
        <f t="shared" si="142"/>
        <v>0</v>
      </c>
      <c r="S313" s="122">
        <f t="shared" si="142"/>
        <v>3.2302426900696654E-5</v>
      </c>
      <c r="T313" s="122">
        <f t="shared" si="142"/>
        <v>3.407322629008177E-5</v>
      </c>
      <c r="U313" s="122">
        <f t="shared" si="142"/>
        <v>3.3274849598055388E-5</v>
      </c>
      <c r="V313" s="122">
        <f t="shared" si="142"/>
        <v>6.5676396722233718E-5</v>
      </c>
      <c r="W313" s="122">
        <f t="shared" si="142"/>
        <v>0</v>
      </c>
      <c r="DA313" s="130" t="s">
        <v>3443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2.9491990826036729E-5</v>
      </c>
      <c r="H314" s="98">
        <v>3.0034983696885901E-5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3.1944337725594945E-5</v>
      </c>
      <c r="O314" s="98">
        <v>3.2583903020615108E-5</v>
      </c>
      <c r="P314" s="98">
        <v>1.0125338010411057E-4</v>
      </c>
      <c r="Q314" s="98">
        <v>0</v>
      </c>
      <c r="R314" s="98">
        <v>0</v>
      </c>
      <c r="S314" s="98">
        <v>3.2302426900696654E-5</v>
      </c>
      <c r="T314" s="98">
        <v>3.407322629008177E-5</v>
      </c>
      <c r="U314" s="98">
        <v>3.3274849598055388E-5</v>
      </c>
      <c r="V314" s="98">
        <v>6.5676396722233718E-5</v>
      </c>
      <c r="W314" s="98">
        <v>0</v>
      </c>
      <c r="DA314" s="63" t="s">
        <v>3444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1.008130409906151E-2</v>
      </c>
      <c r="E315" s="122">
        <v>7.4108288682802857E-3</v>
      </c>
      <c r="F315" s="122">
        <v>5.527588720140861E-3</v>
      </c>
      <c r="G315" s="122">
        <v>6.2870836048521733E-3</v>
      </c>
      <c r="H315" s="122">
        <v>3.5809452654599985E-3</v>
      </c>
      <c r="I315" s="122">
        <v>3.7515413305544828E-3</v>
      </c>
      <c r="J315" s="122">
        <v>1.5806640628626045E-3</v>
      </c>
      <c r="K315" s="122">
        <v>6.6482342531131298E-5</v>
      </c>
      <c r="L315" s="122">
        <v>0</v>
      </c>
      <c r="M315" s="122">
        <v>0</v>
      </c>
      <c r="N315" s="122">
        <v>2.4521546305801114E-3</v>
      </c>
      <c r="O315" s="122">
        <v>5.4734999693421176E-3</v>
      </c>
      <c r="P315" s="122">
        <v>1.349421330488094E-2</v>
      </c>
      <c r="Q315" s="122">
        <v>0</v>
      </c>
      <c r="R315" s="122">
        <v>2.3359245480119727E-3</v>
      </c>
      <c r="S315" s="122">
        <v>3.7141723027880602E-3</v>
      </c>
      <c r="T315" s="122">
        <v>1.1426391146841458E-2</v>
      </c>
      <c r="U315" s="122">
        <v>8.9697410710186647E-3</v>
      </c>
      <c r="V315" s="122">
        <v>6.908555172289413E-3</v>
      </c>
      <c r="W315" s="122">
        <v>2.2625136794489093E-3</v>
      </c>
      <c r="DA315" s="130" t="s">
        <v>3445</v>
      </c>
    </row>
    <row r="316" spans="1:105" ht="12" customHeight="1" x14ac:dyDescent="0.25">
      <c r="A316" s="97" t="s">
        <v>141</v>
      </c>
      <c r="B316" s="98"/>
      <c r="C316" s="98">
        <v>0</v>
      </c>
      <c r="D316" s="98">
        <v>6.3304215709191776E-5</v>
      </c>
      <c r="E316" s="98">
        <v>7.3889943556663531E-5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9.7080470489556845E-5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3446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3447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3448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3449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8.8056083139078107E-3</v>
      </c>
      <c r="E320" s="101">
        <v>6.6933430497979809E-3</v>
      </c>
      <c r="F320" s="101">
        <v>5.0723807288962927E-3</v>
      </c>
      <c r="G320" s="101">
        <v>5.6110552398664706E-3</v>
      </c>
      <c r="H320" s="101">
        <v>3.236623805991227E-3</v>
      </c>
      <c r="I320" s="101">
        <v>2.1141914656984178E-3</v>
      </c>
      <c r="J320" s="101">
        <v>1.2644274503569649E-3</v>
      </c>
      <c r="K320" s="101">
        <v>6.6482342531131298E-5</v>
      </c>
      <c r="L320" s="101">
        <v>0</v>
      </c>
      <c r="M320" s="101">
        <v>0</v>
      </c>
      <c r="N320" s="101">
        <v>2.1116388660280521E-3</v>
      </c>
      <c r="O320" s="101">
        <v>4.7339805451227764E-3</v>
      </c>
      <c r="P320" s="101">
        <v>1.1102611641412333E-2</v>
      </c>
      <c r="Q320" s="101">
        <v>0</v>
      </c>
      <c r="R320" s="101">
        <v>2.0763177356907443E-3</v>
      </c>
      <c r="S320" s="101">
        <v>3.3104318059597486E-3</v>
      </c>
      <c r="T320" s="101">
        <v>1.0137800489790613E-2</v>
      </c>
      <c r="U320" s="101">
        <v>7.9544702282423364E-3</v>
      </c>
      <c r="V320" s="101">
        <v>6.0146418027948872E-3</v>
      </c>
      <c r="W320" s="101">
        <v>2.0014696411802969E-3</v>
      </c>
      <c r="DA320" s="131" t="s">
        <v>3450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1.2123915694445071E-3</v>
      </c>
      <c r="E321" s="104">
        <v>6.4359587492564046E-4</v>
      </c>
      <c r="F321" s="104">
        <v>4.5520799124456831E-4</v>
      </c>
      <c r="G321" s="104">
        <v>6.7602836498570275E-4</v>
      </c>
      <c r="H321" s="104">
        <v>3.4432145946877154E-4</v>
      </c>
      <c r="I321" s="104">
        <v>1.637349864856065E-3</v>
      </c>
      <c r="J321" s="104">
        <v>3.1623661250563965E-4</v>
      </c>
      <c r="K321" s="104">
        <v>0</v>
      </c>
      <c r="L321" s="104">
        <v>0</v>
      </c>
      <c r="M321" s="104">
        <v>0</v>
      </c>
      <c r="N321" s="104">
        <v>3.4051576455205903E-4</v>
      </c>
      <c r="O321" s="104">
        <v>7.3951942421934152E-4</v>
      </c>
      <c r="P321" s="104">
        <v>2.2945211929790502E-3</v>
      </c>
      <c r="Q321" s="104">
        <v>0</v>
      </c>
      <c r="R321" s="104">
        <v>2.5960681232122836E-4</v>
      </c>
      <c r="S321" s="104">
        <v>4.037404968283116E-4</v>
      </c>
      <c r="T321" s="104">
        <v>1.2885906570508456E-3</v>
      </c>
      <c r="U321" s="104">
        <v>1.0152708427763287E-3</v>
      </c>
      <c r="V321" s="104">
        <v>8.9391336949452588E-4</v>
      </c>
      <c r="W321" s="104">
        <v>2.6104403826861234E-4</v>
      </c>
      <c r="DA321" s="132" t="s">
        <v>3451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8.3046940242716887E-4</v>
      </c>
      <c r="E322" s="98">
        <v>4.2253254088081647E-4</v>
      </c>
      <c r="F322" s="98">
        <v>3.0060616113807741E-4</v>
      </c>
      <c r="G322" s="98">
        <v>4.0742515078529413E-4</v>
      </c>
      <c r="H322" s="98">
        <v>2.1500247131712747E-4</v>
      </c>
      <c r="I322" s="98">
        <v>1.0091140075286567E-3</v>
      </c>
      <c r="J322" s="98">
        <v>1.9304143430211334E-4</v>
      </c>
      <c r="K322" s="98">
        <v>0</v>
      </c>
      <c r="L322" s="98">
        <v>0</v>
      </c>
      <c r="M322" s="98">
        <v>0</v>
      </c>
      <c r="N322" s="98">
        <v>1.9917760030891074E-4</v>
      </c>
      <c r="O322" s="98">
        <v>4.5548279683552313E-4</v>
      </c>
      <c r="P322" s="98">
        <v>1.418040719486976E-3</v>
      </c>
      <c r="Q322" s="98">
        <v>0</v>
      </c>
      <c r="R322" s="98">
        <v>1.7560761040911295E-4</v>
      </c>
      <c r="S322" s="98">
        <v>2.6577172455321396E-4</v>
      </c>
      <c r="T322" s="98">
        <v>8.8302934740623075E-4</v>
      </c>
      <c r="U322" s="98">
        <v>7.0044826881976929E-4</v>
      </c>
      <c r="V322" s="98">
        <v>6.1363069508443369E-4</v>
      </c>
      <c r="W322" s="98">
        <v>1.8723018965891033E-4</v>
      </c>
      <c r="DA322" s="63" t="s">
        <v>3452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3.819221670173382E-4</v>
      </c>
      <c r="E323" s="98">
        <v>2.2106333404482402E-4</v>
      </c>
      <c r="F323" s="98">
        <v>1.5460183010649088E-4</v>
      </c>
      <c r="G323" s="98">
        <v>2.6860321420040862E-4</v>
      </c>
      <c r="H323" s="98">
        <v>1.2931898815164407E-4</v>
      </c>
      <c r="I323" s="98">
        <v>6.2823585732740838E-4</v>
      </c>
      <c r="J323" s="98">
        <v>1.2319517820352633E-4</v>
      </c>
      <c r="K323" s="98">
        <v>0</v>
      </c>
      <c r="L323" s="98">
        <v>0</v>
      </c>
      <c r="M323" s="98">
        <v>0</v>
      </c>
      <c r="N323" s="98">
        <v>1.4133816424314826E-4</v>
      </c>
      <c r="O323" s="98">
        <v>2.8403662738381839E-4</v>
      </c>
      <c r="P323" s="98">
        <v>8.764804734920739E-4</v>
      </c>
      <c r="Q323" s="98">
        <v>0</v>
      </c>
      <c r="R323" s="98">
        <v>8.3999201912115425E-5</v>
      </c>
      <c r="S323" s="98">
        <v>1.3796877227509764E-4</v>
      </c>
      <c r="T323" s="98">
        <v>4.0556130964461494E-4</v>
      </c>
      <c r="U323" s="98">
        <v>3.1482257395655939E-4</v>
      </c>
      <c r="V323" s="98">
        <v>2.802826744100922E-4</v>
      </c>
      <c r="W323" s="98">
        <v>7.3813848609701992E-5</v>
      </c>
      <c r="DA323" s="63" t="s">
        <v>3453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1.696352920845724E-3</v>
      </c>
      <c r="E324" s="122">
        <v>1.2829036443435073E-3</v>
      </c>
      <c r="F324" s="122">
        <v>9.9178848512333686E-4</v>
      </c>
      <c r="G324" s="122">
        <v>1.137996583142298E-3</v>
      </c>
      <c r="H324" s="122">
        <v>6.5534252359413035E-4</v>
      </c>
      <c r="I324" s="122">
        <v>6.8994927175470254E-4</v>
      </c>
      <c r="J324" s="122">
        <v>2.9959420883047313E-4</v>
      </c>
      <c r="K324" s="122">
        <v>1.3222754509132948E-5</v>
      </c>
      <c r="L324" s="122">
        <v>0</v>
      </c>
      <c r="M324" s="122">
        <v>0</v>
      </c>
      <c r="N324" s="122">
        <v>5.2904592700449434E-4</v>
      </c>
      <c r="O324" s="122">
        <v>1.1964295357450748E-3</v>
      </c>
      <c r="P324" s="122">
        <v>2.936647840308696E-3</v>
      </c>
      <c r="Q324" s="122">
        <v>0</v>
      </c>
      <c r="R324" s="122">
        <v>4.7257630500561034E-4</v>
      </c>
      <c r="S324" s="122">
        <v>8.7175556316572889E-4</v>
      </c>
      <c r="T324" s="122">
        <v>2.6626489383820727E-3</v>
      </c>
      <c r="U324" s="122">
        <v>2.127398355267067E-3</v>
      </c>
      <c r="V324" s="122">
        <v>1.7211075802497592E-3</v>
      </c>
      <c r="W324" s="122">
        <v>5.2911054028243463E-4</v>
      </c>
      <c r="DA324" s="130" t="s">
        <v>3454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3455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1.696352920845724E-3</v>
      </c>
      <c r="E326" s="33">
        <v>1.2829036443435073E-3</v>
      </c>
      <c r="F326" s="33">
        <v>9.9178848512333686E-4</v>
      </c>
      <c r="G326" s="33">
        <v>1.137996583142298E-3</v>
      </c>
      <c r="H326" s="33">
        <v>6.5534252359413035E-4</v>
      </c>
      <c r="I326" s="33">
        <v>6.8994927175470254E-4</v>
      </c>
      <c r="J326" s="33">
        <v>2.9959420883047313E-4</v>
      </c>
      <c r="K326" s="33">
        <v>1.3222754509132948E-5</v>
      </c>
      <c r="L326" s="33">
        <v>0</v>
      </c>
      <c r="M326" s="33">
        <v>0</v>
      </c>
      <c r="N326" s="33">
        <v>5.2904592700449434E-4</v>
      </c>
      <c r="O326" s="33">
        <v>1.1964295357450748E-3</v>
      </c>
      <c r="P326" s="33">
        <v>2.936647840308696E-3</v>
      </c>
      <c r="Q326" s="33">
        <v>0</v>
      </c>
      <c r="R326" s="33">
        <v>4.7257630500561034E-4</v>
      </c>
      <c r="S326" s="33">
        <v>8.7175556316572889E-4</v>
      </c>
      <c r="T326" s="33">
        <v>2.6626489383820727E-3</v>
      </c>
      <c r="U326" s="33">
        <v>2.127398355267067E-3</v>
      </c>
      <c r="V326" s="33">
        <v>1.7211075802497592E-3</v>
      </c>
      <c r="W326" s="33">
        <v>5.2911054028243463E-4</v>
      </c>
      <c r="DA326" s="60" t="s">
        <v>3456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>
        <f t="shared" si="143"/>
        <v>0.57012116225036646</v>
      </c>
      <c r="E328" s="119">
        <f t="shared" si="143"/>
        <v>0.57520580284651823</v>
      </c>
      <c r="F328" s="119">
        <f t="shared" si="143"/>
        <v>0.58262448116413679</v>
      </c>
      <c r="G328" s="119">
        <f t="shared" si="143"/>
        <v>0.58788251328315855</v>
      </c>
      <c r="H328" s="119">
        <f t="shared" si="143"/>
        <v>0.5948438705358805</v>
      </c>
      <c r="I328" s="119">
        <f t="shared" si="143"/>
        <v>0.60229806450688761</v>
      </c>
      <c r="J328" s="119">
        <f t="shared" si="143"/>
        <v>0.60789227311340577</v>
      </c>
      <c r="K328" s="119">
        <f t="shared" si="143"/>
        <v>0.61459526339633119</v>
      </c>
      <c r="L328" s="119" t="str">
        <f t="shared" si="143"/>
        <v/>
      </c>
      <c r="M328" s="119" t="str">
        <f t="shared" si="143"/>
        <v/>
      </c>
      <c r="N328" s="119">
        <f t="shared" si="143"/>
        <v>0.65516663788831275</v>
      </c>
      <c r="O328" s="119">
        <f t="shared" si="143"/>
        <v>0.68061721456621138</v>
      </c>
      <c r="P328" s="119">
        <f t="shared" si="143"/>
        <v>0.70927218714890139</v>
      </c>
      <c r="Q328" s="119" t="str">
        <f t="shared" si="143"/>
        <v/>
      </c>
      <c r="R328" s="119">
        <f t="shared" ref="R328:V328" si="144">IF(R309=0,"",R309/R290)</f>
        <v>0.74547120611215067</v>
      </c>
      <c r="S328" s="119">
        <f t="shared" si="144"/>
        <v>0.75523342159036377</v>
      </c>
      <c r="T328" s="119">
        <f t="shared" si="144"/>
        <v>0.76218953077314622</v>
      </c>
      <c r="U328" s="119">
        <f t="shared" si="144"/>
        <v>0.76811759540348057</v>
      </c>
      <c r="V328" s="119">
        <f t="shared" si="144"/>
        <v>0.77371261700395466</v>
      </c>
      <c r="W328" s="119">
        <f t="shared" ref="W328" si="145">IF(W309=0,"",W309/W290)</f>
        <v>0.77715581719956939</v>
      </c>
      <c r="DA328" s="129" t="s">
        <v>3607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>
        <f t="shared" si="146"/>
        <v>0.56395522262888542</v>
      </c>
      <c r="E329" s="124">
        <f t="shared" si="146"/>
        <v>0.57008224626253245</v>
      </c>
      <c r="F329" s="124">
        <f t="shared" si="146"/>
        <v>0.57613716594377407</v>
      </c>
      <c r="G329" s="124">
        <f t="shared" si="146"/>
        <v>0.58249191393198141</v>
      </c>
      <c r="H329" s="124">
        <f t="shared" si="146"/>
        <v>0.58889290276853357</v>
      </c>
      <c r="I329" s="124">
        <f t="shared" si="146"/>
        <v>0.59551998613354529</v>
      </c>
      <c r="J329" s="124">
        <f t="shared" si="146"/>
        <v>0.60257371886671485</v>
      </c>
      <c r="K329" s="124">
        <f t="shared" si="146"/>
        <v>0.61016045661809382</v>
      </c>
      <c r="L329" s="124" t="str">
        <f t="shared" si="146"/>
        <v/>
      </c>
      <c r="M329" s="124" t="str">
        <f t="shared" si="146"/>
        <v/>
      </c>
      <c r="N329" s="124">
        <f t="shared" si="146"/>
        <v>0.65081988979591376</v>
      </c>
      <c r="O329" s="124">
        <f t="shared" si="146"/>
        <v>0.67700472853993998</v>
      </c>
      <c r="P329" s="124">
        <f t="shared" si="146"/>
        <v>0.70704382627977513</v>
      </c>
      <c r="Q329" s="124" t="str">
        <f t="shared" si="146"/>
        <v/>
      </c>
      <c r="R329" s="124">
        <f t="shared" ref="R329:V329" si="147">IF(R310=0,"",R310/R291)</f>
        <v>0.74404083514792951</v>
      </c>
      <c r="S329" s="124">
        <f t="shared" si="147"/>
        <v>0.75267192260934124</v>
      </c>
      <c r="T329" s="124">
        <f t="shared" si="147"/>
        <v>0.75897408575230041</v>
      </c>
      <c r="U329" s="124">
        <f t="shared" si="147"/>
        <v>0.76389647119598048</v>
      </c>
      <c r="V329" s="124">
        <f t="shared" si="147"/>
        <v>0.76817555850580477</v>
      </c>
      <c r="W329" s="124">
        <f t="shared" ref="W329" si="148">IF(W310=0,"",W310/W291)</f>
        <v>0.77105076097990732</v>
      </c>
      <c r="DA329" s="130" t="s">
        <v>3608</v>
      </c>
    </row>
    <row r="330" spans="1:105" ht="12" customHeight="1" x14ac:dyDescent="0.25">
      <c r="A330" s="97" t="s">
        <v>74</v>
      </c>
      <c r="B330" s="111"/>
      <c r="C330" s="111" t="str">
        <f t="shared" ref="C330:Q330" si="149">IF(C311=0,"",C311/C292)</f>
        <v/>
      </c>
      <c r="D330" s="111">
        <f t="shared" si="149"/>
        <v>0.55837283324658216</v>
      </c>
      <c r="E330" s="111">
        <f t="shared" si="149"/>
        <v>0.56464704614214745</v>
      </c>
      <c r="F330" s="111">
        <f t="shared" si="149"/>
        <v>0.5708899019195216</v>
      </c>
      <c r="G330" s="111">
        <f t="shared" si="149"/>
        <v>0.57731151018477833</v>
      </c>
      <c r="H330" s="111">
        <f t="shared" si="149"/>
        <v>0.58387993403096794</v>
      </c>
      <c r="I330" s="111">
        <f t="shared" si="149"/>
        <v>0.59064066187377207</v>
      </c>
      <c r="J330" s="111">
        <f t="shared" si="149"/>
        <v>0.59779444611626842</v>
      </c>
      <c r="K330" s="111">
        <f t="shared" si="149"/>
        <v>0.6055042164504798</v>
      </c>
      <c r="L330" s="111" t="str">
        <f t="shared" si="149"/>
        <v/>
      </c>
      <c r="M330" s="111" t="str">
        <f t="shared" si="149"/>
        <v/>
      </c>
      <c r="N330" s="111">
        <f t="shared" si="149"/>
        <v>0.64654469688470828</v>
      </c>
      <c r="O330" s="111">
        <f t="shared" si="149"/>
        <v>0.67299250335141625</v>
      </c>
      <c r="P330" s="111">
        <f t="shared" si="149"/>
        <v>0.7032996693083402</v>
      </c>
      <c r="Q330" s="111" t="str">
        <f t="shared" si="149"/>
        <v/>
      </c>
      <c r="R330" s="111">
        <f t="shared" ref="R330:V330" si="150">IF(R311=0,"",R311/R292)</f>
        <v>0.74062634948581785</v>
      </c>
      <c r="S330" s="111">
        <f t="shared" si="150"/>
        <v>0.74935678515794013</v>
      </c>
      <c r="T330" s="111">
        <f t="shared" si="150"/>
        <v>0.75573581433487258</v>
      </c>
      <c r="U330" s="111">
        <f t="shared" si="150"/>
        <v>0.76071484153790725</v>
      </c>
      <c r="V330" s="111">
        <f t="shared" si="150"/>
        <v>0.76507894736842119</v>
      </c>
      <c r="W330" s="111">
        <f t="shared" ref="W330" si="151">IF(W311=0,"",W311/W292)</f>
        <v>0.76797059731236961</v>
      </c>
      <c r="DA330" s="63" t="s">
        <v>3609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 t="str">
        <f t="shared" si="152"/>
        <v/>
      </c>
      <c r="M331" s="111" t="str">
        <f t="shared" si="152"/>
        <v/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 t="str">
        <f t="shared" si="152"/>
        <v/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3610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>
        <f t="shared" si="155"/>
        <v>2.8798646089045832</v>
      </c>
      <c r="H332" s="124">
        <f t="shared" si="155"/>
        <v>2.9716137114818704</v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>
        <f t="shared" si="155"/>
        <v>3.6164191081035031</v>
      </c>
      <c r="O332" s="124">
        <f t="shared" si="155"/>
        <v>3.78752976026199</v>
      </c>
      <c r="P332" s="124">
        <f t="shared" si="155"/>
        <v>3.9730955779865562</v>
      </c>
      <c r="Q332" s="124" t="str">
        <f t="shared" si="155"/>
        <v/>
      </c>
      <c r="R332" s="124" t="str">
        <f t="shared" ref="R332:V332" si="156">IF(R313=0,"",R313/R294)</f>
        <v/>
      </c>
      <c r="S332" s="124">
        <f t="shared" si="156"/>
        <v>4.3122458700235251</v>
      </c>
      <c r="T332" s="124">
        <f t="shared" si="156"/>
        <v>4.3787813270360196</v>
      </c>
      <c r="U332" s="124">
        <f t="shared" si="156"/>
        <v>4.4393533247249124</v>
      </c>
      <c r="V332" s="124">
        <f t="shared" si="156"/>
        <v>4.5011131024946396</v>
      </c>
      <c r="W332" s="124" t="str">
        <f t="shared" ref="W332" si="157">IF(W313=0,"",W313/W294)</f>
        <v/>
      </c>
      <c r="DA332" s="130" t="s">
        <v>3611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>
        <f t="shared" si="158"/>
        <v>2.8798646089045832</v>
      </c>
      <c r="H333" s="111">
        <f t="shared" si="158"/>
        <v>2.9716137114818704</v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>
        <f t="shared" si="158"/>
        <v>3.6164191081035031</v>
      </c>
      <c r="O333" s="111">
        <f t="shared" si="158"/>
        <v>3.78752976026199</v>
      </c>
      <c r="P333" s="111">
        <f t="shared" si="158"/>
        <v>3.9730955779865562</v>
      </c>
      <c r="Q333" s="111" t="str">
        <f t="shared" si="158"/>
        <v/>
      </c>
      <c r="R333" s="111" t="str">
        <f t="shared" ref="R333:V333" si="159">IF(R314=0,"",R314/R295)</f>
        <v/>
      </c>
      <c r="S333" s="111">
        <f t="shared" si="159"/>
        <v>4.3122458700235251</v>
      </c>
      <c r="T333" s="111">
        <f t="shared" si="159"/>
        <v>4.3787813270360196</v>
      </c>
      <c r="U333" s="111">
        <f t="shared" si="159"/>
        <v>4.4393533247249124</v>
      </c>
      <c r="V333" s="111">
        <f t="shared" si="159"/>
        <v>4.5011131024946396</v>
      </c>
      <c r="W333" s="111" t="str">
        <f t="shared" ref="W333" si="160">IF(W314=0,"",W314/W295)</f>
        <v/>
      </c>
      <c r="DA333" s="63" t="s">
        <v>3612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>
        <f t="shared" si="161"/>
        <v>0.64615668051524111</v>
      </c>
      <c r="E334" s="124">
        <f t="shared" si="161"/>
        <v>0.64635200379483426</v>
      </c>
      <c r="F334" s="124">
        <f t="shared" si="161"/>
        <v>0.6471204273651886</v>
      </c>
      <c r="G334" s="124">
        <f t="shared" si="161"/>
        <v>0.65259651503468252</v>
      </c>
      <c r="H334" s="124">
        <f t="shared" si="161"/>
        <v>0.65314123007225389</v>
      </c>
      <c r="I334" s="124">
        <f t="shared" si="161"/>
        <v>0.68767943480198013</v>
      </c>
      <c r="J334" s="124">
        <f t="shared" si="161"/>
        <v>0.6677922644693538</v>
      </c>
      <c r="K334" s="124">
        <f t="shared" si="161"/>
        <v>0.65242251156411568</v>
      </c>
      <c r="L334" s="124" t="str">
        <f t="shared" si="161"/>
        <v/>
      </c>
      <c r="M334" s="124" t="str">
        <f t="shared" si="161"/>
        <v/>
      </c>
      <c r="N334" s="124">
        <f t="shared" si="161"/>
        <v>0.68405715851965831</v>
      </c>
      <c r="O334" s="124">
        <f t="shared" si="161"/>
        <v>0.69688183855918828</v>
      </c>
      <c r="P334" s="124">
        <f t="shared" si="161"/>
        <v>0.71875352770026912</v>
      </c>
      <c r="Q334" s="124" t="str">
        <f t="shared" si="161"/>
        <v/>
      </c>
      <c r="R334" s="124">
        <f t="shared" ref="R334:V334" si="162">IF(R315=0,"",R315/R296)</f>
        <v>0.74292502919286418</v>
      </c>
      <c r="S334" s="124">
        <f t="shared" si="162"/>
        <v>0.75598393200443503</v>
      </c>
      <c r="T334" s="124">
        <f t="shared" si="162"/>
        <v>0.76809364699647553</v>
      </c>
      <c r="U334" s="124">
        <f t="shared" si="162"/>
        <v>0.77968597715349697</v>
      </c>
      <c r="V334" s="124">
        <f t="shared" si="162"/>
        <v>0.79098485096613813</v>
      </c>
      <c r="W334" s="124">
        <f t="shared" ref="W334" si="163">IF(W315=0,"",W315/W296)</f>
        <v>0.79777785863539119</v>
      </c>
      <c r="DA334" s="130" t="s">
        <v>3613</v>
      </c>
    </row>
    <row r="335" spans="1:105" ht="12" customHeight="1" x14ac:dyDescent="0.25">
      <c r="A335" s="97" t="s">
        <v>141</v>
      </c>
      <c r="B335" s="111"/>
      <c r="C335" s="111" t="str">
        <f t="shared" ref="C335:Q335" si="164">IF(C316=0,"",C316/C297)</f>
        <v/>
      </c>
      <c r="D335" s="111">
        <f t="shared" si="164"/>
        <v>0.71009181788443121</v>
      </c>
      <c r="E335" s="111">
        <f t="shared" si="164"/>
        <v>0.71199848794309673</v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>
        <f t="shared" si="164"/>
        <v>0.81092032651002566</v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3614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3615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3616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3617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>
        <f t="shared" si="176"/>
        <v>0.63684853727899027</v>
      </c>
      <c r="E339" s="112">
        <f t="shared" si="176"/>
        <v>0.63872316051353906</v>
      </c>
      <c r="F339" s="112">
        <f t="shared" si="176"/>
        <v>0.64061579121657997</v>
      </c>
      <c r="G339" s="112">
        <f t="shared" si="176"/>
        <v>0.64263279737312262</v>
      </c>
      <c r="H339" s="112">
        <f t="shared" si="176"/>
        <v>0.64476225656216279</v>
      </c>
      <c r="I339" s="112">
        <f t="shared" si="176"/>
        <v>0.64703187168241905</v>
      </c>
      <c r="J339" s="112">
        <f t="shared" si="176"/>
        <v>0.64955253301606053</v>
      </c>
      <c r="K339" s="112">
        <f t="shared" si="176"/>
        <v>0.65242251156411568</v>
      </c>
      <c r="L339" s="112" t="str">
        <f t="shared" si="176"/>
        <v/>
      </c>
      <c r="M339" s="112" t="str">
        <f t="shared" si="176"/>
        <v/>
      </c>
      <c r="N339" s="112">
        <f t="shared" si="176"/>
        <v>0.67108887338870971</v>
      </c>
      <c r="O339" s="112">
        <f t="shared" si="176"/>
        <v>0.68550879022300049</v>
      </c>
      <c r="P339" s="112">
        <f t="shared" si="176"/>
        <v>0.70426725093477871</v>
      </c>
      <c r="Q339" s="112" t="str">
        <f t="shared" si="176"/>
        <v/>
      </c>
      <c r="R339" s="112">
        <f t="shared" ref="R339:V339" si="177">IF(R320=0,"",R320/R301)</f>
        <v>0.73586866035791154</v>
      </c>
      <c r="S339" s="112">
        <f t="shared" si="177"/>
        <v>0.74893342721743195</v>
      </c>
      <c r="T339" s="112">
        <f t="shared" si="177"/>
        <v>0.76159416902122956</v>
      </c>
      <c r="U339" s="112">
        <f t="shared" si="177"/>
        <v>0.77348731142298832</v>
      </c>
      <c r="V339" s="112">
        <f t="shared" si="177"/>
        <v>0.7840550585804541</v>
      </c>
      <c r="W339" s="112">
        <f t="shared" ref="W339" si="178">IF(W320=0,"",W320/W301)</f>
        <v>0.79237391858587114</v>
      </c>
      <c r="DA339" s="131" t="s">
        <v>3618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>
        <f t="shared" si="179"/>
        <v>0.7191139903465914</v>
      </c>
      <c r="E340" s="113">
        <f t="shared" si="179"/>
        <v>0.72921256453340744</v>
      </c>
      <c r="F340" s="113">
        <f t="shared" si="179"/>
        <v>0.72967835836447181</v>
      </c>
      <c r="G340" s="113">
        <f t="shared" si="179"/>
        <v>0.74898146398074661</v>
      </c>
      <c r="H340" s="113">
        <f t="shared" si="179"/>
        <v>0.74402989647066631</v>
      </c>
      <c r="I340" s="113">
        <f t="shared" si="179"/>
        <v>0.74838625267467085</v>
      </c>
      <c r="J340" s="113">
        <f t="shared" si="179"/>
        <v>0.75225190349161752</v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>
        <f t="shared" si="179"/>
        <v>0.77719226271069408</v>
      </c>
      <c r="O340" s="113">
        <f t="shared" si="179"/>
        <v>0.77968777327239536</v>
      </c>
      <c r="P340" s="113">
        <f t="shared" si="179"/>
        <v>0.79395787665372264</v>
      </c>
      <c r="Q340" s="113" t="str">
        <f t="shared" si="179"/>
        <v/>
      </c>
      <c r="R340" s="113">
        <f t="shared" ref="R340:V340" si="180">IF(R321=0,"",R321/R302)</f>
        <v>0.8046353498996317</v>
      </c>
      <c r="S340" s="113">
        <f t="shared" si="180"/>
        <v>0.81921921396864339</v>
      </c>
      <c r="T340" s="113">
        <f t="shared" si="180"/>
        <v>0.82337536033034298</v>
      </c>
      <c r="U340" s="113">
        <f t="shared" si="180"/>
        <v>0.83192031578078096</v>
      </c>
      <c r="V340" s="113">
        <f t="shared" si="180"/>
        <v>0.84099784825137536</v>
      </c>
      <c r="W340" s="113">
        <f t="shared" ref="W340" si="181">IF(W321=0,"",W321/W302)</f>
        <v>0.84179500914171246</v>
      </c>
      <c r="DA340" s="132" t="s">
        <v>3619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>
        <f t="shared" si="182"/>
        <v>0.63684853727899027</v>
      </c>
      <c r="E341" s="111">
        <f t="shared" si="182"/>
        <v>0.63872316051353906</v>
      </c>
      <c r="F341" s="111">
        <f t="shared" si="182"/>
        <v>0.64061579121657997</v>
      </c>
      <c r="G341" s="111">
        <f t="shared" si="182"/>
        <v>0.64263279737312262</v>
      </c>
      <c r="H341" s="111">
        <f t="shared" si="182"/>
        <v>0.64476225656216279</v>
      </c>
      <c r="I341" s="111">
        <f t="shared" si="182"/>
        <v>0.64703187168241905</v>
      </c>
      <c r="J341" s="111">
        <f t="shared" si="182"/>
        <v>0.64955253301606053</v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>
        <f t="shared" si="182"/>
        <v>0.67108887338870971</v>
      </c>
      <c r="O341" s="111">
        <f t="shared" si="182"/>
        <v>0.68550879022300049</v>
      </c>
      <c r="P341" s="111">
        <f t="shared" si="182"/>
        <v>0.70426725093477871</v>
      </c>
      <c r="Q341" s="111" t="str">
        <f t="shared" si="182"/>
        <v/>
      </c>
      <c r="R341" s="111">
        <f t="shared" ref="R341:V341" si="183">IF(R322=0,"",R322/R303)</f>
        <v>0.73586866035791143</v>
      </c>
      <c r="S341" s="111">
        <f t="shared" si="183"/>
        <v>0.74893342721743195</v>
      </c>
      <c r="T341" s="111">
        <f t="shared" si="183"/>
        <v>0.76159416902122956</v>
      </c>
      <c r="U341" s="111">
        <f t="shared" si="183"/>
        <v>0.77348731142298843</v>
      </c>
      <c r="V341" s="111">
        <f t="shared" si="183"/>
        <v>0.7840550585804541</v>
      </c>
      <c r="W341" s="111">
        <f t="shared" ref="W341" si="184">IF(W322=0,"",W322/W303)</f>
        <v>0.79237391858587125</v>
      </c>
      <c r="DA341" s="63" t="s">
        <v>3620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 t="str">
        <f t="shared" si="185"/>
        <v/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3621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>
        <f t="shared" si="188"/>
        <v>0.78386384580279689</v>
      </c>
      <c r="E343" s="124">
        <f t="shared" si="188"/>
        <v>0.78525365757897203</v>
      </c>
      <c r="F343" s="124">
        <f t="shared" si="188"/>
        <v>0.78665022743993862</v>
      </c>
      <c r="G343" s="124">
        <f t="shared" si="188"/>
        <v>0.78809243849055466</v>
      </c>
      <c r="H343" s="124">
        <f t="shared" si="188"/>
        <v>0.7895755319337957</v>
      </c>
      <c r="I343" s="124">
        <f t="shared" si="188"/>
        <v>0.79110908856783491</v>
      </c>
      <c r="J343" s="124">
        <f t="shared" si="188"/>
        <v>0.79273235754107119</v>
      </c>
      <c r="K343" s="124">
        <f t="shared" si="188"/>
        <v>0.79447871095339684</v>
      </c>
      <c r="L343" s="124" t="str">
        <f t="shared" si="188"/>
        <v/>
      </c>
      <c r="M343" s="124" t="str">
        <f t="shared" si="188"/>
        <v/>
      </c>
      <c r="N343" s="124">
        <f t="shared" si="188"/>
        <v>0.80230003780940773</v>
      </c>
      <c r="O343" s="124">
        <f t="shared" si="188"/>
        <v>0.80689511528002955</v>
      </c>
      <c r="P343" s="124">
        <f t="shared" si="188"/>
        <v>0.8128953083441246</v>
      </c>
      <c r="Q343" s="124" t="str">
        <f t="shared" si="188"/>
        <v/>
      </c>
      <c r="R343" s="124">
        <f t="shared" ref="R343:V343" si="189">IF(R324=0,"",R324/R305)</f>
        <v>0.83114892328105205</v>
      </c>
      <c r="S343" s="124">
        <f t="shared" si="189"/>
        <v>0.8442790737944017</v>
      </c>
      <c r="T343" s="124">
        <f t="shared" si="189"/>
        <v>0.85839611508145375</v>
      </c>
      <c r="U343" s="124">
        <f t="shared" si="189"/>
        <v>0.87187695290310274</v>
      </c>
      <c r="V343" s="124">
        <f t="shared" si="189"/>
        <v>0.88309849302022636</v>
      </c>
      <c r="W343" s="124">
        <f t="shared" ref="W343" si="190">IF(W324=0,"",W324/W305)</f>
        <v>0.89149059477420012</v>
      </c>
      <c r="DA343" s="130" t="s">
        <v>3622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3623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>
        <f t="shared" si="194"/>
        <v>0.78386384580279689</v>
      </c>
      <c r="E345" s="45">
        <f t="shared" si="194"/>
        <v>0.78525365757897203</v>
      </c>
      <c r="F345" s="45">
        <f t="shared" si="194"/>
        <v>0.78665022743993862</v>
      </c>
      <c r="G345" s="45">
        <f t="shared" si="194"/>
        <v>0.78809243849055466</v>
      </c>
      <c r="H345" s="45">
        <f t="shared" si="194"/>
        <v>0.7895755319337957</v>
      </c>
      <c r="I345" s="45">
        <f t="shared" si="194"/>
        <v>0.79110908856783491</v>
      </c>
      <c r="J345" s="45">
        <f t="shared" si="194"/>
        <v>0.79273235754107119</v>
      </c>
      <c r="K345" s="45">
        <f t="shared" si="194"/>
        <v>0.79447871095339684</v>
      </c>
      <c r="L345" s="45" t="str">
        <f t="shared" si="194"/>
        <v/>
      </c>
      <c r="M345" s="45" t="str">
        <f t="shared" si="194"/>
        <v/>
      </c>
      <c r="N345" s="45">
        <f t="shared" si="194"/>
        <v>0.80230003780940773</v>
      </c>
      <c r="O345" s="45">
        <f t="shared" si="194"/>
        <v>0.80689511528002955</v>
      </c>
      <c r="P345" s="45">
        <f t="shared" si="194"/>
        <v>0.8128953083441246</v>
      </c>
      <c r="Q345" s="45" t="str">
        <f t="shared" si="194"/>
        <v/>
      </c>
      <c r="R345" s="45">
        <f t="shared" ref="R345:V345" si="195">IF(R326=0,"",R326/R307)</f>
        <v>0.83114892328105205</v>
      </c>
      <c r="S345" s="45">
        <f t="shared" si="195"/>
        <v>0.8442790737944017</v>
      </c>
      <c r="T345" s="45">
        <f t="shared" si="195"/>
        <v>0.85839611508145375</v>
      </c>
      <c r="U345" s="45">
        <f t="shared" si="195"/>
        <v>0.87187695290310274</v>
      </c>
      <c r="V345" s="45">
        <f t="shared" si="195"/>
        <v>0.88309849302022636</v>
      </c>
      <c r="W345" s="45">
        <f t="shared" ref="W345" si="196">IF(W326=0,"",W326/W307)</f>
        <v>0.89149059477420012</v>
      </c>
      <c r="DA345" s="60" t="s">
        <v>3624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0.69777961515879772</v>
      </c>
      <c r="E347" s="117">
        <f t="shared" si="197"/>
        <v>0.59037999346143655</v>
      </c>
      <c r="F347" s="117">
        <f t="shared" si="197"/>
        <v>0.32508103741928396</v>
      </c>
      <c r="G347" s="117">
        <f t="shared" si="197"/>
        <v>0.45311247484656125</v>
      </c>
      <c r="H347" s="117">
        <f t="shared" si="197"/>
        <v>0.22160839133017501</v>
      </c>
      <c r="I347" s="117">
        <f t="shared" si="197"/>
        <v>0.24280116382813344</v>
      </c>
      <c r="J347" s="117">
        <f t="shared" si="197"/>
        <v>0.10387774033066867</v>
      </c>
      <c r="K347" s="117">
        <f t="shared" si="197"/>
        <v>4.0315739559082043E-3</v>
      </c>
      <c r="L347" s="117">
        <f t="shared" si="197"/>
        <v>0</v>
      </c>
      <c r="M347" s="117">
        <f t="shared" si="197"/>
        <v>0</v>
      </c>
      <c r="N347" s="117">
        <f t="shared" si="197"/>
        <v>0.13614327317835323</v>
      </c>
      <c r="O347" s="117">
        <f t="shared" si="197"/>
        <v>0.24683554838157198</v>
      </c>
      <c r="P347" s="117">
        <f t="shared" si="197"/>
        <v>0.744273113861183</v>
      </c>
      <c r="Q347" s="117">
        <f t="shared" si="197"/>
        <v>0</v>
      </c>
      <c r="R347" s="117">
        <f t="shared" ref="R347:V347" si="198">R348+R351+R353+R362</f>
        <v>7.4199107778698023E-2</v>
      </c>
      <c r="S347" s="117">
        <f t="shared" si="198"/>
        <v>0.12444454864560207</v>
      </c>
      <c r="T347" s="117">
        <f t="shared" si="198"/>
        <v>0.33596168922910857</v>
      </c>
      <c r="U347" s="117">
        <f t="shared" si="198"/>
        <v>0.2555278503893762</v>
      </c>
      <c r="V347" s="117">
        <f t="shared" si="198"/>
        <v>0.19701264489391884</v>
      </c>
      <c r="W347" s="117">
        <f t="shared" ref="W347" si="199">W348+W351+W353+W362</f>
        <v>5.3947501428347054E-2</v>
      </c>
      <c r="DA347" s="129" t="s">
        <v>3775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0.69754409412505691</v>
      </c>
      <c r="E348" s="122">
        <f t="shared" si="200"/>
        <v>0.59010582478326989</v>
      </c>
      <c r="F348" s="122">
        <f t="shared" si="200"/>
        <v>0.32508103741928396</v>
      </c>
      <c r="G348" s="122">
        <f t="shared" si="200"/>
        <v>0.45311247484656125</v>
      </c>
      <c r="H348" s="122">
        <f t="shared" si="200"/>
        <v>0.22160839133017501</v>
      </c>
      <c r="I348" s="122">
        <f t="shared" si="200"/>
        <v>0.24280116382813344</v>
      </c>
      <c r="J348" s="122">
        <f t="shared" si="200"/>
        <v>0.10387774033066867</v>
      </c>
      <c r="K348" s="122">
        <f t="shared" si="200"/>
        <v>4.0315739559082043E-3</v>
      </c>
      <c r="L348" s="122">
        <f t="shared" si="200"/>
        <v>0</v>
      </c>
      <c r="M348" s="122">
        <f t="shared" si="200"/>
        <v>0</v>
      </c>
      <c r="N348" s="122">
        <f t="shared" si="200"/>
        <v>0.13614327317835323</v>
      </c>
      <c r="O348" s="122">
        <f t="shared" si="200"/>
        <v>0.24683554838157198</v>
      </c>
      <c r="P348" s="122">
        <f t="shared" si="200"/>
        <v>0.74395683857265937</v>
      </c>
      <c r="Q348" s="122">
        <f t="shared" si="200"/>
        <v>0</v>
      </c>
      <c r="R348" s="122">
        <f t="shared" ref="R348:V348" si="201">SUM(R349:R350)</f>
        <v>7.4199107778698023E-2</v>
      </c>
      <c r="S348" s="122">
        <f t="shared" si="201"/>
        <v>0.12444454864560207</v>
      </c>
      <c r="T348" s="122">
        <f t="shared" si="201"/>
        <v>0.33596168922910857</v>
      </c>
      <c r="U348" s="122">
        <f t="shared" si="201"/>
        <v>0.2555278503893762</v>
      </c>
      <c r="V348" s="122">
        <f t="shared" si="201"/>
        <v>0.19701264489391884</v>
      </c>
      <c r="W348" s="122">
        <f t="shared" ref="W348" si="202">SUM(W349:W350)</f>
        <v>5.3947501428347054E-2</v>
      </c>
      <c r="DA348" s="130" t="s">
        <v>3776</v>
      </c>
    </row>
    <row r="349" spans="1:105" ht="12" customHeight="1" x14ac:dyDescent="0.25">
      <c r="A349" s="97" t="s">
        <v>74</v>
      </c>
      <c r="B349" s="98"/>
      <c r="C349" s="98">
        <v>0</v>
      </c>
      <c r="D349" s="98">
        <v>0.69754409412505691</v>
      </c>
      <c r="E349" s="98">
        <v>0.59010582478326989</v>
      </c>
      <c r="F349" s="98">
        <v>0.32508103741928396</v>
      </c>
      <c r="G349" s="98">
        <v>0.45311247484656125</v>
      </c>
      <c r="H349" s="98">
        <v>0.22160839133017501</v>
      </c>
      <c r="I349" s="98">
        <v>0.24280116382813344</v>
      </c>
      <c r="J349" s="98">
        <v>0.10387774033066867</v>
      </c>
      <c r="K349" s="98">
        <v>4.0315739559082043E-3</v>
      </c>
      <c r="L349" s="98">
        <v>0</v>
      </c>
      <c r="M349" s="98">
        <v>0</v>
      </c>
      <c r="N349" s="98">
        <v>0.13614327317835323</v>
      </c>
      <c r="O349" s="98">
        <v>0.24683554838157198</v>
      </c>
      <c r="P349" s="98">
        <v>0.74395683857265937</v>
      </c>
      <c r="Q349" s="98">
        <v>0</v>
      </c>
      <c r="R349" s="98">
        <v>7.4199107778698023E-2</v>
      </c>
      <c r="S349" s="98">
        <v>0.12444454864560207</v>
      </c>
      <c r="T349" s="98">
        <v>0.33596168922910857</v>
      </c>
      <c r="U349" s="98">
        <v>0.2555278503893762</v>
      </c>
      <c r="V349" s="98">
        <v>0.19701264489391884</v>
      </c>
      <c r="W349" s="98">
        <v>5.3947501428347054E-2</v>
      </c>
      <c r="DA349" s="63" t="s">
        <v>3777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3778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3779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3780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2.3552103374078584E-4</v>
      </c>
      <c r="E353" s="122">
        <v>2.7416867816662928E-4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3.1627528852361437E-4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3781</v>
      </c>
    </row>
    <row r="354" spans="1:105" ht="12" customHeight="1" x14ac:dyDescent="0.25">
      <c r="A354" s="97" t="s">
        <v>141</v>
      </c>
      <c r="B354" s="98"/>
      <c r="C354" s="98">
        <v>0</v>
      </c>
      <c r="D354" s="98">
        <v>2.3552103374078584E-4</v>
      </c>
      <c r="E354" s="98">
        <v>2.7416867816662928E-4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3.1627528852361437E-4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3782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3783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3784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3785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3786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3787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3788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3789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3790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3791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3792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20991.446095462285</v>
      </c>
      <c r="E366" s="117">
        <f t="shared" si="204"/>
        <v>24199.492686850586</v>
      </c>
      <c r="F366" s="117">
        <f t="shared" si="204"/>
        <v>18385.725418135477</v>
      </c>
      <c r="G366" s="117">
        <f t="shared" si="204"/>
        <v>23100.96421962032</v>
      </c>
      <c r="H366" s="117">
        <f t="shared" si="204"/>
        <v>20403.658069068239</v>
      </c>
      <c r="I366" s="117">
        <f t="shared" si="204"/>
        <v>21006.142370543159</v>
      </c>
      <c r="J366" s="117">
        <f t="shared" si="204"/>
        <v>19788.460502250047</v>
      </c>
      <c r="K366" s="117">
        <f t="shared" si="204"/>
        <v>19338.374384734187</v>
      </c>
      <c r="L366" s="117">
        <f t="shared" si="204"/>
        <v>0</v>
      </c>
      <c r="M366" s="117">
        <f t="shared" si="204"/>
        <v>0</v>
      </c>
      <c r="N366" s="117">
        <f t="shared" si="204"/>
        <v>18225.765233224378</v>
      </c>
      <c r="O366" s="117">
        <f t="shared" si="204"/>
        <v>16335.174937739757</v>
      </c>
      <c r="P366" s="117">
        <f t="shared" si="204"/>
        <v>19656.863367266094</v>
      </c>
      <c r="Q366" s="117">
        <f t="shared" si="204"/>
        <v>0</v>
      </c>
      <c r="R366" s="117">
        <f t="shared" ref="R366:V366" si="205">R367+R370+R372+R381</f>
        <v>13858.347739919494</v>
      </c>
      <c r="S366" s="117">
        <f t="shared" si="205"/>
        <v>13574.018908458802</v>
      </c>
      <c r="T366" s="117">
        <f t="shared" si="205"/>
        <v>12842.19743595585</v>
      </c>
      <c r="U366" s="117">
        <f t="shared" si="205"/>
        <v>12285.835021992523</v>
      </c>
      <c r="V366" s="117">
        <f t="shared" si="205"/>
        <v>11803.344997966926</v>
      </c>
      <c r="W366" s="117">
        <f t="shared" ref="W366" si="206">W367+W370+W372+W381</f>
        <v>10791.04917697056</v>
      </c>
      <c r="DA366" s="129" t="s">
        <v>3943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19683.730538551954</v>
      </c>
      <c r="E367" s="122">
        <f t="shared" si="207"/>
        <v>22874.747908791447</v>
      </c>
      <c r="F367" s="122">
        <f t="shared" si="207"/>
        <v>17044.499321078256</v>
      </c>
      <c r="G367" s="122">
        <f t="shared" si="207"/>
        <v>21714.345377794642</v>
      </c>
      <c r="H367" s="122">
        <f t="shared" si="207"/>
        <v>18989.550373696962</v>
      </c>
      <c r="I367" s="122">
        <f t="shared" si="207"/>
        <v>19668.1652821233</v>
      </c>
      <c r="J367" s="122">
        <f t="shared" si="207"/>
        <v>18511.521061879102</v>
      </c>
      <c r="K367" s="122">
        <f t="shared" si="207"/>
        <v>17959.706993800191</v>
      </c>
      <c r="L367" s="122">
        <f t="shared" si="207"/>
        <v>0</v>
      </c>
      <c r="M367" s="122">
        <f t="shared" si="207"/>
        <v>0</v>
      </c>
      <c r="N367" s="122">
        <f t="shared" si="207"/>
        <v>16851.820764280448</v>
      </c>
      <c r="O367" s="122">
        <f t="shared" si="207"/>
        <v>14866.395081379924</v>
      </c>
      <c r="P367" s="122">
        <f t="shared" si="207"/>
        <v>18224.678172303338</v>
      </c>
      <c r="Q367" s="122">
        <f t="shared" si="207"/>
        <v>0</v>
      </c>
      <c r="R367" s="122">
        <f t="shared" ref="R367:V367" si="208">SUM(R368:R369)</f>
        <v>12259.089872111797</v>
      </c>
      <c r="S367" s="122">
        <f t="shared" si="208"/>
        <v>12068.928544417086</v>
      </c>
      <c r="T367" s="122">
        <f t="shared" si="208"/>
        <v>11269.439365292727</v>
      </c>
      <c r="U367" s="122">
        <f t="shared" si="208"/>
        <v>10755.083851421081</v>
      </c>
      <c r="V367" s="122">
        <f t="shared" si="208"/>
        <v>10339.6546114963</v>
      </c>
      <c r="W367" s="122">
        <f t="shared" ref="W367" si="209">SUM(W368:W369)</f>
        <v>9256.9932036381233</v>
      </c>
      <c r="DA367" s="130" t="s">
        <v>3944</v>
      </c>
    </row>
    <row r="368" spans="1:105" ht="12" customHeight="1" x14ac:dyDescent="0.25">
      <c r="A368" s="97" t="s">
        <v>74</v>
      </c>
      <c r="B368" s="98"/>
      <c r="C368" s="98">
        <v>0</v>
      </c>
      <c r="D368" s="98">
        <v>19434.918290043061</v>
      </c>
      <c r="E368" s="98">
        <v>22589.166218151917</v>
      </c>
      <c r="F368" s="98">
        <v>16836.074983131035</v>
      </c>
      <c r="G368" s="98">
        <v>21448.217771120599</v>
      </c>
      <c r="H368" s="98">
        <v>18760.784615568744</v>
      </c>
      <c r="I368" s="98">
        <v>19433.732237440439</v>
      </c>
      <c r="J368" s="98">
        <v>18291.554909432762</v>
      </c>
      <c r="K368" s="98">
        <v>17747.728279222589</v>
      </c>
      <c r="L368" s="98">
        <v>0</v>
      </c>
      <c r="M368" s="98">
        <v>0</v>
      </c>
      <c r="N368" s="98">
        <v>16647.990791898177</v>
      </c>
      <c r="O368" s="98">
        <v>14683.991541952329</v>
      </c>
      <c r="P368" s="98">
        <v>17994.6950925005</v>
      </c>
      <c r="Q368" s="98">
        <v>0</v>
      </c>
      <c r="R368" s="98">
        <v>12097.706915454926</v>
      </c>
      <c r="S368" s="98">
        <v>11909.298621695689</v>
      </c>
      <c r="T368" s="98">
        <v>11120.037588328605</v>
      </c>
      <c r="U368" s="98">
        <v>10612.080022948507</v>
      </c>
      <c r="V368" s="98">
        <v>10203.362485831123</v>
      </c>
      <c r="W368" s="98">
        <v>9134.1076822075665</v>
      </c>
      <c r="DA368" s="63" t="s">
        <v>3945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248.81224850889325</v>
      </c>
      <c r="E369" s="98">
        <v>285.58169063953176</v>
      </c>
      <c r="F369" s="98">
        <v>208.42433794721964</v>
      </c>
      <c r="G369" s="98">
        <v>266.12760667404257</v>
      </c>
      <c r="H369" s="98">
        <v>228.7657581282165</v>
      </c>
      <c r="I369" s="98">
        <v>234.43304468286092</v>
      </c>
      <c r="J369" s="98">
        <v>219.9661524463414</v>
      </c>
      <c r="K369" s="98">
        <v>211.97871457760178</v>
      </c>
      <c r="L369" s="98">
        <v>0</v>
      </c>
      <c r="M369" s="98">
        <v>0</v>
      </c>
      <c r="N369" s="98">
        <v>203.82997238227219</v>
      </c>
      <c r="O369" s="98">
        <v>182.40353942759347</v>
      </c>
      <c r="P369" s="98">
        <v>229.98307980283957</v>
      </c>
      <c r="Q369" s="98">
        <v>0</v>
      </c>
      <c r="R369" s="98">
        <v>161.38295665687053</v>
      </c>
      <c r="S369" s="98">
        <v>159.62992272139695</v>
      </c>
      <c r="T369" s="98">
        <v>149.4017769641215</v>
      </c>
      <c r="U369" s="98">
        <v>143.00382847257347</v>
      </c>
      <c r="V369" s="98">
        <v>136.2921256651766</v>
      </c>
      <c r="W369" s="98">
        <v>122.88552143055618</v>
      </c>
      <c r="DA369" s="63" t="s">
        <v>3946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1.2806450805901104</v>
      </c>
      <c r="H370" s="122">
        <f t="shared" si="210"/>
        <v>2.2605359495486965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2.8535950790858973</v>
      </c>
      <c r="O370" s="122">
        <f t="shared" si="210"/>
        <v>1.3520571387003046</v>
      </c>
      <c r="P370" s="122">
        <f t="shared" si="210"/>
        <v>1.6285040541064029</v>
      </c>
      <c r="Q370" s="122">
        <f t="shared" si="210"/>
        <v>0</v>
      </c>
      <c r="R370" s="122">
        <f t="shared" si="210"/>
        <v>0</v>
      </c>
      <c r="S370" s="122">
        <f t="shared" si="210"/>
        <v>1.8938846342863251</v>
      </c>
      <c r="T370" s="122">
        <f t="shared" si="210"/>
        <v>0.68043723934115763</v>
      </c>
      <c r="U370" s="122">
        <f t="shared" si="210"/>
        <v>0.82237564313462652</v>
      </c>
      <c r="V370" s="122">
        <f t="shared" si="210"/>
        <v>1.9964120416354219</v>
      </c>
      <c r="W370" s="122">
        <f t="shared" si="210"/>
        <v>0</v>
      </c>
      <c r="DA370" s="130" t="s">
        <v>3947</v>
      </c>
    </row>
    <row r="371" spans="1:105" ht="12" customHeight="1" x14ac:dyDescent="0.25">
      <c r="A371" s="97" t="s">
        <v>53</v>
      </c>
      <c r="B371" s="98"/>
      <c r="C371" s="98">
        <f>RES_hhdet_in_fech!C29</f>
        <v>0</v>
      </c>
      <c r="D371" s="98">
        <f>RES_hhdet_in_fech!D29</f>
        <v>0</v>
      </c>
      <c r="E371" s="98">
        <f>RES_hhdet_in_fech!E29</f>
        <v>0</v>
      </c>
      <c r="F371" s="98">
        <f>RES_hhdet_in_fech!F29</f>
        <v>0</v>
      </c>
      <c r="G371" s="98">
        <f>RES_hhdet_in_fech!G29</f>
        <v>1.2806450805901104</v>
      </c>
      <c r="H371" s="98">
        <f>RES_hhdet_in_fech!H29</f>
        <v>2.2605359495486965</v>
      </c>
      <c r="I371" s="98">
        <f>RES_hhdet_in_fech!I29</f>
        <v>0</v>
      </c>
      <c r="J371" s="98">
        <f>RES_hhdet_in_fech!J29</f>
        <v>0</v>
      </c>
      <c r="K371" s="98">
        <f>RES_hhdet_in_fech!K29</f>
        <v>0</v>
      </c>
      <c r="L371" s="98">
        <f>RES_hhdet_in_fech!L29</f>
        <v>0</v>
      </c>
      <c r="M371" s="98">
        <f>RES_hhdet_in_fech!M29</f>
        <v>0</v>
      </c>
      <c r="N371" s="98">
        <f>RES_hhdet_in_fech!N29</f>
        <v>2.8535950790858973</v>
      </c>
      <c r="O371" s="98">
        <f>RES_hhdet_in_fech!O29</f>
        <v>1.3520571387003046</v>
      </c>
      <c r="P371" s="98">
        <f>RES_hhdet_in_fech!P29</f>
        <v>1.6285040541064029</v>
      </c>
      <c r="Q371" s="98">
        <f>RES_hhdet_in_fech!Q29</f>
        <v>0</v>
      </c>
      <c r="R371" s="98">
        <f>RES_hhdet_in_fech!R29</f>
        <v>0</v>
      </c>
      <c r="S371" s="98">
        <f>RES_hhdet_in_fech!S29</f>
        <v>1.8938846342863251</v>
      </c>
      <c r="T371" s="98">
        <f>RES_hhdet_in_fech!T29</f>
        <v>0.68043723934115763</v>
      </c>
      <c r="U371" s="98">
        <f>RES_hhdet_in_fech!U29</f>
        <v>0.82237564313462652</v>
      </c>
      <c r="V371" s="98">
        <f>RES_hhdet_in_fech!V29</f>
        <v>1.9964120416354219</v>
      </c>
      <c r="W371" s="98">
        <f>RES_hhdet_in_fech!W29</f>
        <v>0</v>
      </c>
      <c r="DA371" s="63" t="s">
        <v>3948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1148.4220018677017</v>
      </c>
      <c r="E372" s="122">
        <v>1159.5235121860746</v>
      </c>
      <c r="F372" s="122">
        <v>1168.7224909677093</v>
      </c>
      <c r="G372" s="122">
        <v>1204.7619742687564</v>
      </c>
      <c r="H372" s="122">
        <v>1226.215930967848</v>
      </c>
      <c r="I372" s="122">
        <v>1153.5614221686985</v>
      </c>
      <c r="J372" s="122">
        <v>1101.1282417714035</v>
      </c>
      <c r="K372" s="122">
        <v>1185.1057097699077</v>
      </c>
      <c r="L372" s="122">
        <v>0</v>
      </c>
      <c r="M372" s="122">
        <v>0</v>
      </c>
      <c r="N372" s="122">
        <v>1158.0643029955522</v>
      </c>
      <c r="O372" s="122">
        <v>1234.394472892084</v>
      </c>
      <c r="P372" s="122">
        <v>1199.7089763812769</v>
      </c>
      <c r="Q372" s="122">
        <v>0</v>
      </c>
      <c r="R372" s="122">
        <v>1354.3464422221693</v>
      </c>
      <c r="S372" s="122">
        <v>1242.1423390658649</v>
      </c>
      <c r="T372" s="122">
        <v>1300.8373183273952</v>
      </c>
      <c r="U372" s="122">
        <v>1262.2170215776637</v>
      </c>
      <c r="V372" s="122">
        <v>1195.0328766144798</v>
      </c>
      <c r="W372" s="122">
        <v>1268.5734027514677</v>
      </c>
      <c r="DA372" s="130" t="s">
        <v>3949</v>
      </c>
    </row>
    <row r="373" spans="1:105" ht="12" customHeight="1" x14ac:dyDescent="0.25">
      <c r="A373" s="97" t="s">
        <v>141</v>
      </c>
      <c r="B373" s="98"/>
      <c r="C373" s="98">
        <v>0</v>
      </c>
      <c r="D373" s="98">
        <v>1036.8068046345561</v>
      </c>
      <c r="E373" s="98">
        <v>1206.9408265831539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1392.3018512221092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3950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3951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3952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3953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1165.2626765275566</v>
      </c>
      <c r="E377" s="101">
        <v>1171.8628736672383</v>
      </c>
      <c r="F377" s="101">
        <v>1180.5905866706585</v>
      </c>
      <c r="G377" s="101">
        <v>1223.4417034843666</v>
      </c>
      <c r="H377" s="101">
        <v>1242.1512316995695</v>
      </c>
      <c r="I377" s="101">
        <v>1225.8481119299674</v>
      </c>
      <c r="J377" s="101">
        <v>1131.9555001479691</v>
      </c>
      <c r="K377" s="101">
        <v>1185.1057097699077</v>
      </c>
      <c r="L377" s="101">
        <v>0</v>
      </c>
      <c r="M377" s="101">
        <v>0</v>
      </c>
      <c r="N377" s="101">
        <v>1180.4772707288384</v>
      </c>
      <c r="O377" s="101">
        <v>1254.9117377534774</v>
      </c>
      <c r="P377" s="101">
        <v>1222.2952126789851</v>
      </c>
      <c r="Q377" s="101">
        <v>0</v>
      </c>
      <c r="R377" s="101">
        <v>1367.294224666083</v>
      </c>
      <c r="S377" s="101">
        <v>1253.8260510457496</v>
      </c>
      <c r="T377" s="101">
        <v>1311.9516716793992</v>
      </c>
      <c r="U377" s="101">
        <v>1272.3597674474768</v>
      </c>
      <c r="V377" s="101">
        <v>1205.6221052506253</v>
      </c>
      <c r="W377" s="101">
        <v>1277.2347137446807</v>
      </c>
      <c r="DA377" s="131" t="s">
        <v>3954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1031.9800068241859</v>
      </c>
      <c r="E378" s="104">
        <v>1026.4524213422665</v>
      </c>
      <c r="F378" s="104">
        <v>1036.4779959919899</v>
      </c>
      <c r="G378" s="104">
        <v>1049.7202217791905</v>
      </c>
      <c r="H378" s="104">
        <v>1076.4241040896643</v>
      </c>
      <c r="I378" s="104">
        <v>1060.1911145603924</v>
      </c>
      <c r="J378" s="104">
        <v>977.81920826513999</v>
      </c>
      <c r="K378" s="104">
        <v>0</v>
      </c>
      <c r="L378" s="104">
        <v>0</v>
      </c>
      <c r="M378" s="104">
        <v>0</v>
      </c>
      <c r="N378" s="104">
        <v>1019.1039030491763</v>
      </c>
      <c r="O378" s="104">
        <v>1103.0839777791657</v>
      </c>
      <c r="P378" s="104">
        <v>1084.2080628491128</v>
      </c>
      <c r="Q378" s="104">
        <v>0</v>
      </c>
      <c r="R378" s="104">
        <v>1250.7641826708614</v>
      </c>
      <c r="S378" s="104">
        <v>1146.33590083081</v>
      </c>
      <c r="T378" s="104">
        <v>1213.4044052916313</v>
      </c>
      <c r="U378" s="104">
        <v>1182.7655122641297</v>
      </c>
      <c r="V378" s="104">
        <v>1123.7962476076823</v>
      </c>
      <c r="W378" s="104">
        <v>1202.1700184701672</v>
      </c>
      <c r="DA378" s="132" t="s">
        <v>3955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798.20343827620479</v>
      </c>
      <c r="E379" s="98">
        <v>769.35576384813612</v>
      </c>
      <c r="F379" s="98">
        <v>779.61809825792011</v>
      </c>
      <c r="G379" s="98">
        <v>737.33468366411557</v>
      </c>
      <c r="H379" s="98">
        <v>775.6281376489402</v>
      </c>
      <c r="I379" s="98">
        <v>755.75848869715253</v>
      </c>
      <c r="J379" s="98">
        <v>691.26722376373766</v>
      </c>
      <c r="K379" s="98">
        <v>0</v>
      </c>
      <c r="L379" s="98">
        <v>0</v>
      </c>
      <c r="M379" s="98">
        <v>0</v>
      </c>
      <c r="N379" s="98">
        <v>690.35133301961355</v>
      </c>
      <c r="O379" s="98">
        <v>772.74938013178485</v>
      </c>
      <c r="P379" s="98">
        <v>755.38651747128006</v>
      </c>
      <c r="Q379" s="98">
        <v>0</v>
      </c>
      <c r="R379" s="98">
        <v>925.12727659156042</v>
      </c>
      <c r="S379" s="98">
        <v>825.42053651893252</v>
      </c>
      <c r="T379" s="98">
        <v>898.95920321383971</v>
      </c>
      <c r="U379" s="98">
        <v>877.64996767123068</v>
      </c>
      <c r="V379" s="98">
        <v>827.46102002683006</v>
      </c>
      <c r="W379" s="98">
        <v>916.01833202655587</v>
      </c>
      <c r="DA379" s="63" t="s">
        <v>3956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233.77656854798121</v>
      </c>
      <c r="E380" s="98">
        <v>257.09665749413034</v>
      </c>
      <c r="F380" s="98">
        <v>256.85989773406988</v>
      </c>
      <c r="G380" s="98">
        <v>312.38553811507524</v>
      </c>
      <c r="H380" s="98">
        <v>300.7959664407241</v>
      </c>
      <c r="I380" s="98">
        <v>304.43262586323999</v>
      </c>
      <c r="J380" s="98">
        <v>286.55198450140227</v>
      </c>
      <c r="K380" s="98">
        <v>0</v>
      </c>
      <c r="L380" s="98">
        <v>0</v>
      </c>
      <c r="M380" s="98">
        <v>0</v>
      </c>
      <c r="N380" s="98">
        <v>328.75257002956289</v>
      </c>
      <c r="O380" s="98">
        <v>330.33459764738075</v>
      </c>
      <c r="P380" s="98">
        <v>328.82154537783282</v>
      </c>
      <c r="Q380" s="98">
        <v>0</v>
      </c>
      <c r="R380" s="98">
        <v>325.63690607930079</v>
      </c>
      <c r="S380" s="98">
        <v>320.91536431187711</v>
      </c>
      <c r="T380" s="98">
        <v>314.44520207779146</v>
      </c>
      <c r="U380" s="98">
        <v>305.1155445928988</v>
      </c>
      <c r="V380" s="98">
        <v>296.33522758085206</v>
      </c>
      <c r="W380" s="98">
        <v>286.15168644361137</v>
      </c>
      <c r="DA380" s="63" t="s">
        <v>3957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159.29355504262941</v>
      </c>
      <c r="E381" s="122">
        <v>165.22126587306502</v>
      </c>
      <c r="F381" s="122">
        <v>172.50360608950979</v>
      </c>
      <c r="G381" s="122">
        <v>180.57622247633043</v>
      </c>
      <c r="H381" s="122">
        <v>185.63122845387832</v>
      </c>
      <c r="I381" s="122">
        <v>184.41566625116005</v>
      </c>
      <c r="J381" s="122">
        <v>175.8111985995416</v>
      </c>
      <c r="K381" s="122">
        <v>193.56168116408696</v>
      </c>
      <c r="L381" s="122">
        <v>0</v>
      </c>
      <c r="M381" s="122">
        <v>0</v>
      </c>
      <c r="N381" s="122">
        <v>213.02657086929122</v>
      </c>
      <c r="O381" s="122">
        <v>233.03332632905034</v>
      </c>
      <c r="P381" s="122">
        <v>230.84771452737195</v>
      </c>
      <c r="Q381" s="122">
        <v>0</v>
      </c>
      <c r="R381" s="122">
        <v>244.91142558552767</v>
      </c>
      <c r="S381" s="122">
        <v>261.0541403415649</v>
      </c>
      <c r="T381" s="122">
        <v>271.24031509638559</v>
      </c>
      <c r="U381" s="122">
        <v>267.71177335064357</v>
      </c>
      <c r="V381" s="122">
        <v>266.66109781451132</v>
      </c>
      <c r="W381" s="122">
        <v>265.48257058096954</v>
      </c>
      <c r="DA381" s="130" t="s">
        <v>3958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3959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159.29355504262941</v>
      </c>
      <c r="E383" s="33">
        <v>165.22126587306502</v>
      </c>
      <c r="F383" s="33">
        <v>172.50360608950979</v>
      </c>
      <c r="G383" s="33">
        <v>180.57622247633043</v>
      </c>
      <c r="H383" s="33">
        <v>185.63122845387832</v>
      </c>
      <c r="I383" s="33">
        <v>184.41566625116005</v>
      </c>
      <c r="J383" s="33">
        <v>175.8111985995416</v>
      </c>
      <c r="K383" s="33">
        <v>193.56168116408696</v>
      </c>
      <c r="L383" s="33">
        <v>0</v>
      </c>
      <c r="M383" s="33">
        <v>0</v>
      </c>
      <c r="N383" s="33">
        <v>213.02657086929122</v>
      </c>
      <c r="O383" s="33">
        <v>233.03332632905034</v>
      </c>
      <c r="P383" s="33">
        <v>230.84771452737195</v>
      </c>
      <c r="Q383" s="33">
        <v>0</v>
      </c>
      <c r="R383" s="33">
        <v>244.91142558552767</v>
      </c>
      <c r="S383" s="33">
        <v>261.0541403415649</v>
      </c>
      <c r="T383" s="33">
        <v>271.24031509638559</v>
      </c>
      <c r="U383" s="33">
        <v>267.71177335064357</v>
      </c>
      <c r="V383" s="33">
        <v>266.66109781451132</v>
      </c>
      <c r="W383" s="33">
        <v>265.48257058096954</v>
      </c>
      <c r="DA383" s="60" t="s">
        <v>3960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11967.667645260874</v>
      </c>
      <c r="E385" s="117">
        <f t="shared" si="211"/>
        <v>13919.688619418341</v>
      </c>
      <c r="F385" s="117">
        <f t="shared" si="211"/>
        <v>10711.973732567461</v>
      </c>
      <c r="G385" s="117">
        <f t="shared" si="211"/>
        <v>13580.652904694711</v>
      </c>
      <c r="H385" s="117">
        <f t="shared" si="211"/>
        <v>12136.990938895198</v>
      </c>
      <c r="I385" s="117">
        <f t="shared" si="211"/>
        <v>12651.958892534267</v>
      </c>
      <c r="J385" s="117">
        <f t="shared" si="211"/>
        <v>12029.252236127628</v>
      </c>
      <c r="K385" s="117">
        <f t="shared" si="211"/>
        <v>11885.273298642573</v>
      </c>
      <c r="L385" s="117">
        <f t="shared" si="211"/>
        <v>0</v>
      </c>
      <c r="M385" s="117">
        <f t="shared" si="211"/>
        <v>0</v>
      </c>
      <c r="N385" s="117">
        <f t="shared" si="211"/>
        <v>11940.913330793315</v>
      </c>
      <c r="O385" s="117">
        <f t="shared" si="211"/>
        <v>11118.00126557622</v>
      </c>
      <c r="P385" s="117">
        <f t="shared" si="211"/>
        <v>13942.066472987941</v>
      </c>
      <c r="Q385" s="117">
        <f t="shared" si="211"/>
        <v>0</v>
      </c>
      <c r="R385" s="117">
        <f t="shared" ref="R385:V385" si="212">R386+R389+R391+R400</f>
        <v>10330.999204399383</v>
      </c>
      <c r="S385" s="117">
        <f t="shared" si="212"/>
        <v>10251.552744967636</v>
      </c>
      <c r="T385" s="117">
        <f t="shared" si="212"/>
        <v>9788.18843780729</v>
      </c>
      <c r="U385" s="117">
        <f t="shared" si="212"/>
        <v>9436.9660546167634</v>
      </c>
      <c r="V385" s="117">
        <f t="shared" si="212"/>
        <v>9132.3969477775263</v>
      </c>
      <c r="W385" s="117">
        <f t="shared" ref="W385" si="213">W386+W389+W391+W400</f>
        <v>8386.326641569296</v>
      </c>
      <c r="DA385" s="129" t="s">
        <v>4111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11100.742638036058</v>
      </c>
      <c r="E386" s="122">
        <f t="shared" si="214"/>
        <v>13040.487670532995</v>
      </c>
      <c r="F386" s="122">
        <f t="shared" si="214"/>
        <v>9819.9695337766079</v>
      </c>
      <c r="G386" s="122">
        <f t="shared" si="214"/>
        <v>12648.430598891673</v>
      </c>
      <c r="H386" s="122">
        <f t="shared" si="214"/>
        <v>11182.811441835693</v>
      </c>
      <c r="I386" s="122">
        <f t="shared" si="214"/>
        <v>11712.785516082344</v>
      </c>
      <c r="J386" s="122">
        <f t="shared" si="214"/>
        <v>11154.556088136009</v>
      </c>
      <c r="K386" s="122">
        <f t="shared" si="214"/>
        <v>10958.303020064299</v>
      </c>
      <c r="L386" s="122">
        <f t="shared" si="214"/>
        <v>0</v>
      </c>
      <c r="M386" s="122">
        <f t="shared" si="214"/>
        <v>0</v>
      </c>
      <c r="N386" s="122">
        <f t="shared" si="214"/>
        <v>10967.500132669493</v>
      </c>
      <c r="O386" s="122">
        <f t="shared" si="214"/>
        <v>10064.619766437114</v>
      </c>
      <c r="P386" s="122">
        <f t="shared" si="214"/>
        <v>12885.646187662851</v>
      </c>
      <c r="Q386" s="122">
        <f t="shared" si="214"/>
        <v>0</v>
      </c>
      <c r="R386" s="122">
        <f t="shared" ref="R386:V386" si="215">SUM(R387:R388)</f>
        <v>9121.2634665995865</v>
      </c>
      <c r="S386" s="122">
        <f t="shared" si="215"/>
        <v>9083.9436513611654</v>
      </c>
      <c r="T386" s="122">
        <f t="shared" si="215"/>
        <v>8553.2124392140322</v>
      </c>
      <c r="U386" s="122">
        <f t="shared" si="215"/>
        <v>8215.7706015174372</v>
      </c>
      <c r="V386" s="122">
        <f t="shared" si="215"/>
        <v>7942.6699559432882</v>
      </c>
      <c r="W386" s="122">
        <f t="shared" ref="W386" si="216">SUM(W387:W388)</f>
        <v>7137.6116540510056</v>
      </c>
      <c r="DA386" s="130" t="s">
        <v>4112</v>
      </c>
    </row>
    <row r="387" spans="1:105" ht="12" customHeight="1" x14ac:dyDescent="0.25">
      <c r="A387" s="97" t="s">
        <v>74</v>
      </c>
      <c r="B387" s="98"/>
      <c r="C387" s="98">
        <v>0</v>
      </c>
      <c r="D387" s="98">
        <v>10851.930389527164</v>
      </c>
      <c r="E387" s="98">
        <v>12754.905979893463</v>
      </c>
      <c r="F387" s="98">
        <v>9611.5451958293888</v>
      </c>
      <c r="G387" s="98">
        <v>12382.30299221763</v>
      </c>
      <c r="H387" s="98">
        <v>10954.045683707476</v>
      </c>
      <c r="I387" s="98">
        <v>11478.352471399483</v>
      </c>
      <c r="J387" s="98">
        <v>10934.589935689668</v>
      </c>
      <c r="K387" s="98">
        <v>10746.324305486696</v>
      </c>
      <c r="L387" s="98">
        <v>0</v>
      </c>
      <c r="M387" s="98">
        <v>0</v>
      </c>
      <c r="N387" s="98">
        <v>10763.67016028722</v>
      </c>
      <c r="O387" s="98">
        <v>9882.2162270095196</v>
      </c>
      <c r="P387" s="98">
        <v>12655.663107860011</v>
      </c>
      <c r="Q387" s="98">
        <v>0</v>
      </c>
      <c r="R387" s="98">
        <v>8959.8805099427154</v>
      </c>
      <c r="S387" s="98">
        <v>8924.3137286397687</v>
      </c>
      <c r="T387" s="98">
        <v>8403.8106622499108</v>
      </c>
      <c r="U387" s="98">
        <v>8072.7667730448629</v>
      </c>
      <c r="V387" s="98">
        <v>7806.377830278112</v>
      </c>
      <c r="W387" s="98">
        <v>7014.7261326204498</v>
      </c>
      <c r="DA387" s="63" t="s">
        <v>4113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248.81224850889325</v>
      </c>
      <c r="E388" s="98">
        <v>285.58169063953176</v>
      </c>
      <c r="F388" s="98">
        <v>208.42433794721964</v>
      </c>
      <c r="G388" s="98">
        <v>266.12760667404257</v>
      </c>
      <c r="H388" s="98">
        <v>228.7657581282165</v>
      </c>
      <c r="I388" s="98">
        <v>234.43304468286092</v>
      </c>
      <c r="J388" s="98">
        <v>219.9661524463414</v>
      </c>
      <c r="K388" s="98">
        <v>211.97871457760178</v>
      </c>
      <c r="L388" s="98">
        <v>0</v>
      </c>
      <c r="M388" s="98">
        <v>0</v>
      </c>
      <c r="N388" s="98">
        <v>203.82997238227219</v>
      </c>
      <c r="O388" s="98">
        <v>182.40353942759347</v>
      </c>
      <c r="P388" s="98">
        <v>229.98307980283957</v>
      </c>
      <c r="Q388" s="98">
        <v>0</v>
      </c>
      <c r="R388" s="98">
        <v>161.38295665687053</v>
      </c>
      <c r="S388" s="98">
        <v>159.62992272139695</v>
      </c>
      <c r="T388" s="98">
        <v>149.4017769641215</v>
      </c>
      <c r="U388" s="98">
        <v>143.00382847257347</v>
      </c>
      <c r="V388" s="98">
        <v>136.2921256651766</v>
      </c>
      <c r="W388" s="98">
        <v>122.88552143055618</v>
      </c>
      <c r="DA388" s="63" t="s">
        <v>4114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3.6880844441592169</v>
      </c>
      <c r="H389" s="122">
        <f t="shared" si="217"/>
        <v>6.7174396229765971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10.319795770796366</v>
      </c>
      <c r="O389" s="122">
        <f t="shared" si="217"/>
        <v>5.1209566504020776</v>
      </c>
      <c r="P389" s="122">
        <f t="shared" si="217"/>
        <v>6.4702022561033292</v>
      </c>
      <c r="Q389" s="122">
        <f t="shared" si="217"/>
        <v>0</v>
      </c>
      <c r="R389" s="122">
        <f t="shared" si="217"/>
        <v>0</v>
      </c>
      <c r="S389" s="122">
        <f t="shared" si="217"/>
        <v>8.1668961925022181</v>
      </c>
      <c r="T389" s="122">
        <f t="shared" si="217"/>
        <v>2.9794858778469999</v>
      </c>
      <c r="U389" s="122">
        <f t="shared" si="217"/>
        <v>3.6508160455224918</v>
      </c>
      <c r="V389" s="122">
        <f t="shared" si="217"/>
        <v>8.9860763985832719</v>
      </c>
      <c r="W389" s="122">
        <f t="shared" si="217"/>
        <v>0</v>
      </c>
      <c r="DA389" s="130" t="s">
        <v>4115</v>
      </c>
    </row>
    <row r="390" spans="1:105" ht="12" customHeight="1" x14ac:dyDescent="0.25">
      <c r="A390" s="97" t="s">
        <v>53</v>
      </c>
      <c r="B390" s="98"/>
      <c r="C390" s="98">
        <f>RES_hhdet_in_tesh!C29</f>
        <v>0</v>
      </c>
      <c r="D390" s="98">
        <f>RES_hhdet_in_tesh!D29</f>
        <v>0</v>
      </c>
      <c r="E390" s="98">
        <f>RES_hhdet_in_tesh!E29</f>
        <v>0</v>
      </c>
      <c r="F390" s="98">
        <f>RES_hhdet_in_tesh!F29</f>
        <v>0</v>
      </c>
      <c r="G390" s="98">
        <f>RES_hhdet_in_tesh!G29</f>
        <v>3.6880844441592169</v>
      </c>
      <c r="H390" s="98">
        <f>RES_hhdet_in_tesh!H29</f>
        <v>6.7174396229765971</v>
      </c>
      <c r="I390" s="98">
        <f>RES_hhdet_in_tesh!I29</f>
        <v>0</v>
      </c>
      <c r="J390" s="98">
        <f>RES_hhdet_in_tesh!J29</f>
        <v>0</v>
      </c>
      <c r="K390" s="98">
        <f>RES_hhdet_in_tesh!K29</f>
        <v>0</v>
      </c>
      <c r="L390" s="98">
        <f>RES_hhdet_in_tesh!L29</f>
        <v>0</v>
      </c>
      <c r="M390" s="98">
        <f>RES_hhdet_in_tesh!M29</f>
        <v>0</v>
      </c>
      <c r="N390" s="98">
        <f>RES_hhdet_in_tesh!N29</f>
        <v>10.319795770796366</v>
      </c>
      <c r="O390" s="98">
        <f>RES_hhdet_in_tesh!O29</f>
        <v>5.1209566504020776</v>
      </c>
      <c r="P390" s="98">
        <f>RES_hhdet_in_tesh!P29</f>
        <v>6.4702022561033292</v>
      </c>
      <c r="Q390" s="98">
        <f>RES_hhdet_in_tesh!Q29</f>
        <v>0</v>
      </c>
      <c r="R390" s="98">
        <f>RES_hhdet_in_tesh!R29</f>
        <v>0</v>
      </c>
      <c r="S390" s="98">
        <f>RES_hhdet_in_tesh!S29</f>
        <v>8.1668961925022181</v>
      </c>
      <c r="T390" s="98">
        <f>RES_hhdet_in_tesh!T29</f>
        <v>2.9794858778469999</v>
      </c>
      <c r="U390" s="98">
        <f>RES_hhdet_in_tesh!U29</f>
        <v>3.6508160455224918</v>
      </c>
      <c r="V390" s="98">
        <f>RES_hhdet_in_tesh!V29</f>
        <v>8.9860763985832719</v>
      </c>
      <c r="W390" s="98">
        <f>RES_hhdet_in_tesh!W29</f>
        <v>0</v>
      </c>
      <c r="DA390" s="63" t="s">
        <v>4116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742.06054855750233</v>
      </c>
      <c r="E391" s="122">
        <v>749.46034554869323</v>
      </c>
      <c r="F391" s="122">
        <v>756.30419782633203</v>
      </c>
      <c r="G391" s="122">
        <v>786.22346585409446</v>
      </c>
      <c r="H391" s="122">
        <v>800.89218148653424</v>
      </c>
      <c r="I391" s="122">
        <v>793.28046680633884</v>
      </c>
      <c r="J391" s="122">
        <v>735.32492204368361</v>
      </c>
      <c r="K391" s="122">
        <v>773.18964363705697</v>
      </c>
      <c r="L391" s="122">
        <v>0</v>
      </c>
      <c r="M391" s="122">
        <v>0</v>
      </c>
      <c r="N391" s="122">
        <v>792.18217649018595</v>
      </c>
      <c r="O391" s="122">
        <v>860.22708977633556</v>
      </c>
      <c r="P391" s="122">
        <v>862.29505898772163</v>
      </c>
      <c r="Q391" s="122">
        <v>0</v>
      </c>
      <c r="R391" s="122">
        <v>1006.1778701251571</v>
      </c>
      <c r="S391" s="122">
        <v>939.03964959619861</v>
      </c>
      <c r="T391" s="122">
        <v>999.16487998320417</v>
      </c>
      <c r="U391" s="122">
        <v>984.13291184855723</v>
      </c>
      <c r="V391" s="122">
        <v>945.25290180853972</v>
      </c>
      <c r="W391" s="122">
        <v>1012.0397727688776</v>
      </c>
      <c r="DA391" s="130" t="s">
        <v>4117</v>
      </c>
    </row>
    <row r="392" spans="1:105" ht="12" customHeight="1" x14ac:dyDescent="0.25">
      <c r="A392" s="97" t="s">
        <v>141</v>
      </c>
      <c r="B392" s="98"/>
      <c r="C392" s="98">
        <v>0</v>
      </c>
      <c r="D392" s="98">
        <v>736.22802869790041</v>
      </c>
      <c r="E392" s="98">
        <v>859.3400435639968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1129.045871793546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4118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4119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4120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4121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742.09583109237565</v>
      </c>
      <c r="E396" s="101">
        <v>748.49595835721641</v>
      </c>
      <c r="F396" s="101">
        <v>756.30497278287032</v>
      </c>
      <c r="G396" s="101">
        <v>786.22376433309717</v>
      </c>
      <c r="H396" s="101">
        <v>800.89223114208448</v>
      </c>
      <c r="I396" s="101">
        <v>793.16279826040648</v>
      </c>
      <c r="J396" s="101">
        <v>735.26456238257504</v>
      </c>
      <c r="K396" s="101">
        <v>773.18964363705697</v>
      </c>
      <c r="L396" s="101">
        <v>0</v>
      </c>
      <c r="M396" s="101">
        <v>0</v>
      </c>
      <c r="N396" s="101">
        <v>792.20516167439507</v>
      </c>
      <c r="O396" s="101">
        <v>860.25302718402952</v>
      </c>
      <c r="P396" s="101">
        <v>860.82248926416958</v>
      </c>
      <c r="Q396" s="101">
        <v>0</v>
      </c>
      <c r="R396" s="101">
        <v>1006.1489694201397</v>
      </c>
      <c r="S396" s="101">
        <v>939.03224154419217</v>
      </c>
      <c r="T396" s="101">
        <v>999.17474318868506</v>
      </c>
      <c r="U396" s="101">
        <v>984.1541356857274</v>
      </c>
      <c r="V396" s="101">
        <v>945.27411035816954</v>
      </c>
      <c r="W396" s="101">
        <v>1012.0474750837762</v>
      </c>
      <c r="DA396" s="131" t="s">
        <v>4122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742.11126066524309</v>
      </c>
      <c r="E397" s="104">
        <v>748.50200253851983</v>
      </c>
      <c r="F397" s="104">
        <v>756.29556259633284</v>
      </c>
      <c r="G397" s="104">
        <v>786.22098847837219</v>
      </c>
      <c r="H397" s="104">
        <v>800.8917147243626</v>
      </c>
      <c r="I397" s="104">
        <v>793.43245534483492</v>
      </c>
      <c r="J397" s="104">
        <v>735.56636068811781</v>
      </c>
      <c r="K397" s="104">
        <v>0</v>
      </c>
      <c r="L397" s="104">
        <v>0</v>
      </c>
      <c r="M397" s="104">
        <v>0</v>
      </c>
      <c r="N397" s="104">
        <v>792.03966834808932</v>
      </c>
      <c r="O397" s="104">
        <v>860.06109036709427</v>
      </c>
      <c r="P397" s="104">
        <v>860.81553143052747</v>
      </c>
      <c r="Q397" s="104">
        <v>0</v>
      </c>
      <c r="R397" s="104">
        <v>1006.4090757652954</v>
      </c>
      <c r="S397" s="104">
        <v>939.10039562265285</v>
      </c>
      <c r="T397" s="104">
        <v>999.08728943342226</v>
      </c>
      <c r="U397" s="104">
        <v>983.96665845739199</v>
      </c>
      <c r="V397" s="104">
        <v>945.11022611103044</v>
      </c>
      <c r="W397" s="104">
        <v>1011.9807216879872</v>
      </c>
      <c r="DA397" s="132" t="s">
        <v>4123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508.33469211726168</v>
      </c>
      <c r="E398" s="98">
        <v>491.40534504438955</v>
      </c>
      <c r="F398" s="98">
        <v>499.43566486226291</v>
      </c>
      <c r="G398" s="98">
        <v>473.83545036329713</v>
      </c>
      <c r="H398" s="98">
        <v>500.0957482836385</v>
      </c>
      <c r="I398" s="98">
        <v>488.99982948159487</v>
      </c>
      <c r="J398" s="98">
        <v>449.01437618671571</v>
      </c>
      <c r="K398" s="98">
        <v>0</v>
      </c>
      <c r="L398" s="98">
        <v>0</v>
      </c>
      <c r="M398" s="98">
        <v>0</v>
      </c>
      <c r="N398" s="98">
        <v>463.28709831852638</v>
      </c>
      <c r="O398" s="98">
        <v>529.72649271971341</v>
      </c>
      <c r="P398" s="98">
        <v>531.99398605269459</v>
      </c>
      <c r="Q398" s="98">
        <v>0</v>
      </c>
      <c r="R398" s="98">
        <v>680.77216968599441</v>
      </c>
      <c r="S398" s="98">
        <v>618.18503131077568</v>
      </c>
      <c r="T398" s="98">
        <v>684.64208735563091</v>
      </c>
      <c r="U398" s="98">
        <v>678.85111386449319</v>
      </c>
      <c r="V398" s="98">
        <v>648.77499853017855</v>
      </c>
      <c r="W398" s="98">
        <v>725.82903524437586</v>
      </c>
      <c r="DA398" s="63" t="s">
        <v>4124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233.77656854798121</v>
      </c>
      <c r="E399" s="98">
        <v>257.09665749413034</v>
      </c>
      <c r="F399" s="98">
        <v>256.85989773406988</v>
      </c>
      <c r="G399" s="98">
        <v>312.38553811507524</v>
      </c>
      <c r="H399" s="98">
        <v>300.7959664407241</v>
      </c>
      <c r="I399" s="98">
        <v>304.43262586323999</v>
      </c>
      <c r="J399" s="98">
        <v>286.55198450140227</v>
      </c>
      <c r="K399" s="98">
        <v>0</v>
      </c>
      <c r="L399" s="98">
        <v>0</v>
      </c>
      <c r="M399" s="98">
        <v>0</v>
      </c>
      <c r="N399" s="98">
        <v>328.75257002956289</v>
      </c>
      <c r="O399" s="98">
        <v>330.33459764738075</v>
      </c>
      <c r="P399" s="98">
        <v>328.82154537783282</v>
      </c>
      <c r="Q399" s="98">
        <v>0</v>
      </c>
      <c r="R399" s="98">
        <v>325.63690607930079</v>
      </c>
      <c r="S399" s="98">
        <v>320.91536431187711</v>
      </c>
      <c r="T399" s="98">
        <v>314.44520207779146</v>
      </c>
      <c r="U399" s="98">
        <v>305.1155445928988</v>
      </c>
      <c r="V399" s="98">
        <v>296.33522758085206</v>
      </c>
      <c r="W399" s="98">
        <v>286.15168644361137</v>
      </c>
      <c r="DA399" s="63" t="s">
        <v>4125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124.86445866731499</v>
      </c>
      <c r="E400" s="122">
        <v>129.7406033366521</v>
      </c>
      <c r="F400" s="122">
        <v>135.70000096452245</v>
      </c>
      <c r="G400" s="122">
        <v>142.31075550478414</v>
      </c>
      <c r="H400" s="122">
        <v>146.56987594999492</v>
      </c>
      <c r="I400" s="122">
        <v>145.89290964558526</v>
      </c>
      <c r="J400" s="122">
        <v>139.3712259479361</v>
      </c>
      <c r="K400" s="122">
        <v>153.78063494121619</v>
      </c>
      <c r="L400" s="122">
        <v>0</v>
      </c>
      <c r="M400" s="122">
        <v>0</v>
      </c>
      <c r="N400" s="122">
        <v>170.91122586284081</v>
      </c>
      <c r="O400" s="122">
        <v>188.03345271236785</v>
      </c>
      <c r="P400" s="122">
        <v>187.65502408126446</v>
      </c>
      <c r="Q400" s="122">
        <v>0</v>
      </c>
      <c r="R400" s="122">
        <v>203.55786767463883</v>
      </c>
      <c r="S400" s="122">
        <v>220.40254781777014</v>
      </c>
      <c r="T400" s="122">
        <v>232.8316327322068</v>
      </c>
      <c r="U400" s="122">
        <v>233.4117252052452</v>
      </c>
      <c r="V400" s="122">
        <v>235.48801362711413</v>
      </c>
      <c r="W400" s="122">
        <v>236.67521474941211</v>
      </c>
      <c r="DA400" s="130" t="s">
        <v>4126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4127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124.86445866731499</v>
      </c>
      <c r="E402" s="33">
        <v>129.7406033366521</v>
      </c>
      <c r="F402" s="33">
        <v>135.70000096452245</v>
      </c>
      <c r="G402" s="33">
        <v>142.31075550478414</v>
      </c>
      <c r="H402" s="33">
        <v>146.56987594999492</v>
      </c>
      <c r="I402" s="33">
        <v>145.89290964558526</v>
      </c>
      <c r="J402" s="33">
        <v>139.3712259479361</v>
      </c>
      <c r="K402" s="33">
        <v>153.78063494121619</v>
      </c>
      <c r="L402" s="33">
        <v>0</v>
      </c>
      <c r="M402" s="33">
        <v>0</v>
      </c>
      <c r="N402" s="33">
        <v>170.91122586284081</v>
      </c>
      <c r="O402" s="33">
        <v>188.03345271236785</v>
      </c>
      <c r="P402" s="33">
        <v>187.65502408126446</v>
      </c>
      <c r="Q402" s="33">
        <v>0</v>
      </c>
      <c r="R402" s="33">
        <v>203.55786767463883</v>
      </c>
      <c r="S402" s="33">
        <v>220.40254781777014</v>
      </c>
      <c r="T402" s="33">
        <v>232.8316327322068</v>
      </c>
      <c r="U402" s="33">
        <v>233.4117252052452</v>
      </c>
      <c r="V402" s="33">
        <v>235.48801362711413</v>
      </c>
      <c r="W402" s="33">
        <v>236.67521474941211</v>
      </c>
      <c r="DA402" s="60" t="s">
        <v>4128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4416.3266782202381</v>
      </c>
      <c r="E404" s="117">
        <f t="shared" si="218"/>
        <v>5133.739073577709</v>
      </c>
      <c r="F404" s="117">
        <f t="shared" si="218"/>
        <v>3824.4827931680461</v>
      </c>
      <c r="G404" s="117">
        <f t="shared" si="218"/>
        <v>4872.1771488877557</v>
      </c>
      <c r="H404" s="117">
        <f t="shared" si="218"/>
        <v>4261.6998332725962</v>
      </c>
      <c r="I404" s="117">
        <f t="shared" si="218"/>
        <v>4414.5666150569714</v>
      </c>
      <c r="J404" s="117">
        <f t="shared" si="218"/>
        <v>4155.1096132267467</v>
      </c>
      <c r="K404" s="117">
        <f t="shared" si="218"/>
        <v>4031.5739559082044</v>
      </c>
      <c r="L404" s="117">
        <f t="shared" si="218"/>
        <v>0</v>
      </c>
      <c r="M404" s="117">
        <f t="shared" si="218"/>
        <v>0</v>
      </c>
      <c r="N404" s="117">
        <f t="shared" si="218"/>
        <v>3781.7575882875899</v>
      </c>
      <c r="O404" s="117">
        <f t="shared" si="218"/>
        <v>3335.6155186698916</v>
      </c>
      <c r="P404" s="117">
        <f t="shared" si="218"/>
        <v>4089.4127135229837</v>
      </c>
      <c r="Q404" s="117">
        <f t="shared" si="218"/>
        <v>0</v>
      </c>
      <c r="R404" s="117">
        <f t="shared" ref="R404:V404" si="219">R405+R408+R410+R419</f>
        <v>2748.1151029147413</v>
      </c>
      <c r="S404" s="117">
        <f t="shared" si="219"/>
        <v>2705.3162749043927</v>
      </c>
      <c r="T404" s="117">
        <f t="shared" si="219"/>
        <v>2526.027738564726</v>
      </c>
      <c r="U404" s="117">
        <f t="shared" si="219"/>
        <v>2410.6400980129829</v>
      </c>
      <c r="V404" s="117">
        <f t="shared" si="219"/>
        <v>2317.7958222813982</v>
      </c>
      <c r="W404" s="117">
        <f t="shared" ref="W404" si="220">W405+W408+W410+W419</f>
        <v>2074.9039010902711</v>
      </c>
      <c r="DA404" s="129" t="s">
        <v>4278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4414.8360387661824</v>
      </c>
      <c r="E405" s="122">
        <f t="shared" si="221"/>
        <v>5131.3549981153901</v>
      </c>
      <c r="F405" s="122">
        <f t="shared" si="221"/>
        <v>3824.4827931680461</v>
      </c>
      <c r="G405" s="122">
        <f t="shared" si="221"/>
        <v>4872.1771488877557</v>
      </c>
      <c r="H405" s="122">
        <f t="shared" si="221"/>
        <v>4261.6998332725962</v>
      </c>
      <c r="I405" s="122">
        <f t="shared" si="221"/>
        <v>4414.5666150569714</v>
      </c>
      <c r="J405" s="122">
        <f t="shared" si="221"/>
        <v>4155.1096132267467</v>
      </c>
      <c r="K405" s="122">
        <f t="shared" si="221"/>
        <v>4031.5739559082044</v>
      </c>
      <c r="L405" s="122">
        <f t="shared" si="221"/>
        <v>0</v>
      </c>
      <c r="M405" s="122">
        <f t="shared" si="221"/>
        <v>0</v>
      </c>
      <c r="N405" s="122">
        <f t="shared" si="221"/>
        <v>3781.7575882875899</v>
      </c>
      <c r="O405" s="122">
        <f t="shared" si="221"/>
        <v>3335.6155186698916</v>
      </c>
      <c r="P405" s="122">
        <f t="shared" si="221"/>
        <v>4087.6749372124145</v>
      </c>
      <c r="Q405" s="122">
        <f t="shared" si="221"/>
        <v>0</v>
      </c>
      <c r="R405" s="122">
        <f t="shared" ref="R405:V405" si="222">SUM(R406:R407)</f>
        <v>2748.1151029147413</v>
      </c>
      <c r="S405" s="122">
        <f t="shared" si="222"/>
        <v>2705.3162749043927</v>
      </c>
      <c r="T405" s="122">
        <f t="shared" si="222"/>
        <v>2526.027738564726</v>
      </c>
      <c r="U405" s="122">
        <f t="shared" si="222"/>
        <v>2410.6400980129829</v>
      </c>
      <c r="V405" s="122">
        <f t="shared" si="222"/>
        <v>2317.7958222813982</v>
      </c>
      <c r="W405" s="122">
        <f t="shared" ref="W405" si="223">SUM(W406:W407)</f>
        <v>2074.9039010902711</v>
      </c>
      <c r="DA405" s="130" t="s">
        <v>4279</v>
      </c>
    </row>
    <row r="406" spans="1:105" ht="12" customHeight="1" x14ac:dyDescent="0.25">
      <c r="A406" s="97" t="s">
        <v>74</v>
      </c>
      <c r="B406" s="98"/>
      <c r="C406" s="98">
        <v>0</v>
      </c>
      <c r="D406" s="98">
        <v>4414.8360387661824</v>
      </c>
      <c r="E406" s="98">
        <v>5131.3549981153901</v>
      </c>
      <c r="F406" s="98">
        <v>3824.4827931680461</v>
      </c>
      <c r="G406" s="98">
        <v>4872.1771488877557</v>
      </c>
      <c r="H406" s="98">
        <v>4261.6998332725962</v>
      </c>
      <c r="I406" s="98">
        <v>4414.5666150569714</v>
      </c>
      <c r="J406" s="98">
        <v>4155.1096132267467</v>
      </c>
      <c r="K406" s="98">
        <v>4031.5739559082044</v>
      </c>
      <c r="L406" s="98">
        <v>0</v>
      </c>
      <c r="M406" s="98">
        <v>0</v>
      </c>
      <c r="N406" s="98">
        <v>3781.7575882875899</v>
      </c>
      <c r="O406" s="98">
        <v>3335.6155186698916</v>
      </c>
      <c r="P406" s="98">
        <v>4087.6749372124145</v>
      </c>
      <c r="Q406" s="98">
        <v>0</v>
      </c>
      <c r="R406" s="98">
        <v>2748.1151029147413</v>
      </c>
      <c r="S406" s="98">
        <v>2705.3162749043927</v>
      </c>
      <c r="T406" s="98">
        <v>2526.027738564726</v>
      </c>
      <c r="U406" s="98">
        <v>2410.6400980129829</v>
      </c>
      <c r="V406" s="98">
        <v>2317.7958222813982</v>
      </c>
      <c r="W406" s="98">
        <v>2074.9039010902711</v>
      </c>
      <c r="DA406" s="63" t="s">
        <v>4280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4281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4282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4283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1.4906394540556065</v>
      </c>
      <c r="E410" s="122">
        <v>2.3840754623185152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1.7377763105693098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4284</v>
      </c>
    </row>
    <row r="411" spans="1:105" ht="12" customHeight="1" x14ac:dyDescent="0.25">
      <c r="A411" s="97" t="s">
        <v>141</v>
      </c>
      <c r="B411" s="98"/>
      <c r="C411" s="98">
        <v>0</v>
      </c>
      <c r="D411" s="98">
        <v>235.52103374078584</v>
      </c>
      <c r="E411" s="98">
        <v>274.16867816662926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316.27528852361439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4285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4286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4287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4288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4289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4290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4291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4292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4293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4294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4295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233.92584587004839</v>
      </c>
      <c r="E423" s="118">
        <f t="shared" si="225"/>
        <v>269.45114063782182</v>
      </c>
      <c r="F423" s="118">
        <f t="shared" si="225"/>
        <v>204.66087269383624</v>
      </c>
      <c r="G423" s="118">
        <f t="shared" si="225"/>
        <v>261.42406433889067</v>
      </c>
      <c r="H423" s="118">
        <f t="shared" si="225"/>
        <v>231.05622006032914</v>
      </c>
      <c r="I423" s="118">
        <f t="shared" si="225"/>
        <v>235.23228023694909</v>
      </c>
      <c r="J423" s="118">
        <f t="shared" si="225"/>
        <v>215.48695739102891</v>
      </c>
      <c r="K423" s="118">
        <f t="shared" si="225"/>
        <v>211.57860937847158</v>
      </c>
      <c r="L423" s="118">
        <f t="shared" si="225"/>
        <v>0</v>
      </c>
      <c r="M423" s="118">
        <f t="shared" si="225"/>
        <v>0</v>
      </c>
      <c r="N423" s="118">
        <f t="shared" si="225"/>
        <v>203.92988721882668</v>
      </c>
      <c r="O423" s="118">
        <f t="shared" si="225"/>
        <v>179.95168304826387</v>
      </c>
      <c r="P423" s="118">
        <f t="shared" si="225"/>
        <v>221.18196060500836</v>
      </c>
      <c r="Q423" s="118">
        <f t="shared" si="225"/>
        <v>0</v>
      </c>
      <c r="R423" s="118">
        <f t="shared" ref="R423:V423" si="226">R424+R427+R429+R438</f>
        <v>159.54764813277865</v>
      </c>
      <c r="S423" s="118">
        <f t="shared" si="226"/>
        <v>157.13177631208052</v>
      </c>
      <c r="T423" s="118">
        <f t="shared" si="226"/>
        <v>148.17670437991899</v>
      </c>
      <c r="U423" s="118">
        <f t="shared" si="226"/>
        <v>142.79388759667333</v>
      </c>
      <c r="V423" s="118">
        <f t="shared" si="226"/>
        <v>133.97732670003992</v>
      </c>
      <c r="W423" s="118">
        <f t="shared" ref="W423" si="227">W424+W427+W429+W438</f>
        <v>124.37775706538471</v>
      </c>
      <c r="DA423" s="129" t="s">
        <v>4446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219.35283996962121</v>
      </c>
      <c r="E424" s="123">
        <f t="shared" si="228"/>
        <v>254.70066648032042</v>
      </c>
      <c r="F424" s="123">
        <f t="shared" si="228"/>
        <v>189.73100197833443</v>
      </c>
      <c r="G424" s="123">
        <f t="shared" si="228"/>
        <v>245.73227200188182</v>
      </c>
      <c r="H424" s="123">
        <f t="shared" si="228"/>
        <v>215.04250439499739</v>
      </c>
      <c r="I424" s="123">
        <f t="shared" si="228"/>
        <v>220.24926260991683</v>
      </c>
      <c r="J424" s="123">
        <f t="shared" si="228"/>
        <v>201.58169200937627</v>
      </c>
      <c r="K424" s="123">
        <f t="shared" si="228"/>
        <v>196.49479087511656</v>
      </c>
      <c r="L424" s="123">
        <f t="shared" si="228"/>
        <v>0</v>
      </c>
      <c r="M424" s="123">
        <f t="shared" si="228"/>
        <v>0</v>
      </c>
      <c r="N424" s="123">
        <f t="shared" si="228"/>
        <v>188.55668686146109</v>
      </c>
      <c r="O424" s="123">
        <f t="shared" si="228"/>
        <v>163.77129880464639</v>
      </c>
      <c r="P424" s="123">
        <f t="shared" si="228"/>
        <v>205.06679902237047</v>
      </c>
      <c r="Q424" s="123">
        <f t="shared" si="228"/>
        <v>0</v>
      </c>
      <c r="R424" s="123">
        <f t="shared" ref="R424:V424" si="229">SUM(R425:R426)</f>
        <v>141.13579728626189</v>
      </c>
      <c r="S424" s="123">
        <f t="shared" si="229"/>
        <v>139.70896851971074</v>
      </c>
      <c r="T424" s="123">
        <f t="shared" si="229"/>
        <v>130.02980165085069</v>
      </c>
      <c r="U424" s="123">
        <f t="shared" si="229"/>
        <v>125.0025115772349</v>
      </c>
      <c r="V424" s="123">
        <f t="shared" si="229"/>
        <v>117.36327999296998</v>
      </c>
      <c r="W424" s="123">
        <f t="shared" ref="W424" si="230">SUM(W425:W426)</f>
        <v>106.69621025313958</v>
      </c>
      <c r="DA424" s="130" t="s">
        <v>4447</v>
      </c>
    </row>
    <row r="425" spans="1:105" ht="12" customHeight="1" x14ac:dyDescent="0.25">
      <c r="A425" s="97" t="s">
        <v>74</v>
      </c>
      <c r="B425" s="99"/>
      <c r="C425" s="99">
        <v>0</v>
      </c>
      <c r="D425" s="99">
        <v>216.58010980941307</v>
      </c>
      <c r="E425" s="99">
        <v>251.52083484980395</v>
      </c>
      <c r="F425" s="99">
        <v>187.4109245310319</v>
      </c>
      <c r="G425" s="99">
        <v>242.72061586891314</v>
      </c>
      <c r="H425" s="99">
        <v>212.45190269144928</v>
      </c>
      <c r="I425" s="99">
        <v>217.62402001701832</v>
      </c>
      <c r="J425" s="99">
        <v>199.18636484816108</v>
      </c>
      <c r="K425" s="99">
        <v>194.17555965351141</v>
      </c>
      <c r="L425" s="99">
        <v>0</v>
      </c>
      <c r="M425" s="99">
        <v>0</v>
      </c>
      <c r="N425" s="99">
        <v>186.27601316969427</v>
      </c>
      <c r="O425" s="99">
        <v>161.76190349427713</v>
      </c>
      <c r="P425" s="99">
        <v>202.47899508100113</v>
      </c>
      <c r="Q425" s="99">
        <v>0</v>
      </c>
      <c r="R425" s="99">
        <v>139.27783617383079</v>
      </c>
      <c r="S425" s="99">
        <v>137.86110507713497</v>
      </c>
      <c r="T425" s="99">
        <v>128.30596404054691</v>
      </c>
      <c r="U425" s="99">
        <v>123.34042897786308</v>
      </c>
      <c r="V425" s="99">
        <v>115.81625627638527</v>
      </c>
      <c r="W425" s="99">
        <v>105.27983031818745</v>
      </c>
      <c r="DA425" s="63" t="s">
        <v>4448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2.7727301602081336</v>
      </c>
      <c r="E426" s="99">
        <v>3.1798316305164658</v>
      </c>
      <c r="F426" s="99">
        <v>2.3200774473025314</v>
      </c>
      <c r="G426" s="99">
        <v>3.0116561329686946</v>
      </c>
      <c r="H426" s="99">
        <v>2.5906017035481055</v>
      </c>
      <c r="I426" s="99">
        <v>2.625242592898509</v>
      </c>
      <c r="J426" s="99">
        <v>2.3953271612151803</v>
      </c>
      <c r="K426" s="99">
        <v>2.3192312216051563</v>
      </c>
      <c r="L426" s="99">
        <v>0</v>
      </c>
      <c r="M426" s="99">
        <v>0</v>
      </c>
      <c r="N426" s="99">
        <v>2.2806736917668267</v>
      </c>
      <c r="O426" s="99">
        <v>2.0093953103692641</v>
      </c>
      <c r="P426" s="99">
        <v>2.5878039413693581</v>
      </c>
      <c r="Q426" s="99">
        <v>0</v>
      </c>
      <c r="R426" s="99">
        <v>1.8579611124311002</v>
      </c>
      <c r="S426" s="99">
        <v>1.8478634425757676</v>
      </c>
      <c r="T426" s="99">
        <v>1.7238376103037611</v>
      </c>
      <c r="U426" s="99">
        <v>1.6620825993718149</v>
      </c>
      <c r="V426" s="99">
        <v>1.5470237165847032</v>
      </c>
      <c r="W426" s="99">
        <v>1.4163799349521342</v>
      </c>
      <c r="DA426" s="63" t="s">
        <v>4449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1.449253108054792E-2</v>
      </c>
      <c r="H427" s="123">
        <f t="shared" si="231"/>
        <v>2.5598884770816042E-2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3.1929157168411201E-2</v>
      </c>
      <c r="O427" s="123">
        <f t="shared" si="231"/>
        <v>1.4894542520289962E-2</v>
      </c>
      <c r="P427" s="123">
        <f t="shared" si="231"/>
        <v>1.8324170688405986E-2</v>
      </c>
      <c r="Q427" s="123">
        <f t="shared" si="231"/>
        <v>0</v>
      </c>
      <c r="R427" s="123">
        <f t="shared" si="231"/>
        <v>0</v>
      </c>
      <c r="S427" s="123">
        <f t="shared" si="231"/>
        <v>2.192345971539196E-2</v>
      </c>
      <c r="T427" s="123">
        <f t="shared" si="231"/>
        <v>7.8510666235866392E-3</v>
      </c>
      <c r="U427" s="123">
        <f t="shared" si="231"/>
        <v>9.5581793942210135E-3</v>
      </c>
      <c r="V427" s="123">
        <f t="shared" si="231"/>
        <v>2.2660859983009374E-2</v>
      </c>
      <c r="W427" s="123">
        <f t="shared" si="231"/>
        <v>0</v>
      </c>
      <c r="DA427" s="130" t="s">
        <v>4450</v>
      </c>
    </row>
    <row r="428" spans="1:105" ht="12" customHeight="1" x14ac:dyDescent="0.25">
      <c r="A428" s="97" t="s">
        <v>53</v>
      </c>
      <c r="B428" s="99"/>
      <c r="C428" s="99">
        <f>RES_hhdet_in_fecs!C29</f>
        <v>0</v>
      </c>
      <c r="D428" s="99">
        <f>RES_hhdet_in_fecs!D29</f>
        <v>0</v>
      </c>
      <c r="E428" s="99">
        <f>RES_hhdet_in_fecs!E29</f>
        <v>0</v>
      </c>
      <c r="F428" s="99">
        <f>RES_hhdet_in_fecs!F29</f>
        <v>0</v>
      </c>
      <c r="G428" s="99">
        <f>RES_hhdet_in_fecs!G29</f>
        <v>1.449253108054792E-2</v>
      </c>
      <c r="H428" s="99">
        <f>RES_hhdet_in_fecs!H29</f>
        <v>2.5598884770816042E-2</v>
      </c>
      <c r="I428" s="99">
        <f>RES_hhdet_in_fecs!I29</f>
        <v>0</v>
      </c>
      <c r="J428" s="99">
        <f>RES_hhdet_in_fecs!J29</f>
        <v>0</v>
      </c>
      <c r="K428" s="99">
        <f>RES_hhdet_in_fecs!K29</f>
        <v>0</v>
      </c>
      <c r="L428" s="99">
        <f>RES_hhdet_in_fecs!L29</f>
        <v>0</v>
      </c>
      <c r="M428" s="99">
        <f>RES_hhdet_in_fecs!M29</f>
        <v>0</v>
      </c>
      <c r="N428" s="99">
        <f>RES_hhdet_in_fecs!N29</f>
        <v>3.1929157168411201E-2</v>
      </c>
      <c r="O428" s="99">
        <f>RES_hhdet_in_fecs!O29</f>
        <v>1.4894542520289962E-2</v>
      </c>
      <c r="P428" s="99">
        <f>RES_hhdet_in_fecs!P29</f>
        <v>1.8324170688405986E-2</v>
      </c>
      <c r="Q428" s="99">
        <f>RES_hhdet_in_fecs!Q29</f>
        <v>0</v>
      </c>
      <c r="R428" s="99">
        <f>RES_hhdet_in_fecs!R29</f>
        <v>0</v>
      </c>
      <c r="S428" s="99">
        <f>RES_hhdet_in_fecs!S29</f>
        <v>2.192345971539196E-2</v>
      </c>
      <c r="T428" s="99">
        <f>RES_hhdet_in_fecs!T29</f>
        <v>7.8510666235866392E-3</v>
      </c>
      <c r="U428" s="99">
        <f>RES_hhdet_in_fecs!U29</f>
        <v>9.5581793942210135E-3</v>
      </c>
      <c r="V428" s="99">
        <f>RES_hhdet_in_fecs!V29</f>
        <v>2.2660859983009374E-2</v>
      </c>
      <c r="W428" s="99">
        <f>RES_hhdet_in_fecs!W29</f>
        <v>0</v>
      </c>
      <c r="DA428" s="63" t="s">
        <v>4451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12.797859994064414</v>
      </c>
      <c r="E429" s="123">
        <v>12.910805073392327</v>
      </c>
      <c r="F429" s="123">
        <v>13.009645227401768</v>
      </c>
      <c r="G429" s="123">
        <v>13.633793329145325</v>
      </c>
      <c r="H429" s="123">
        <v>13.885981475875953</v>
      </c>
      <c r="I429" s="123">
        <v>12.917882728941267</v>
      </c>
      <c r="J429" s="123">
        <v>11.99076474340554</v>
      </c>
      <c r="K429" s="123">
        <v>12.966085620802826</v>
      </c>
      <c r="L429" s="123">
        <v>0</v>
      </c>
      <c r="M429" s="123">
        <v>0</v>
      </c>
      <c r="N429" s="123">
        <v>12.95769585967895</v>
      </c>
      <c r="O429" s="123">
        <v>13.598346132749811</v>
      </c>
      <c r="P429" s="123">
        <v>13.499304471603716</v>
      </c>
      <c r="Q429" s="123">
        <v>0</v>
      </c>
      <c r="R429" s="123">
        <v>15.592247623510605</v>
      </c>
      <c r="S429" s="123">
        <v>14.378942116268407</v>
      </c>
      <c r="T429" s="123">
        <v>15.009408454077256</v>
      </c>
      <c r="U429" s="123">
        <v>14.670299184315256</v>
      </c>
      <c r="V429" s="123">
        <v>13.564570903845006</v>
      </c>
      <c r="W429" s="123">
        <v>14.62159164687689</v>
      </c>
      <c r="DA429" s="130" t="s">
        <v>4452</v>
      </c>
    </row>
    <row r="430" spans="1:105" ht="12" customHeight="1" x14ac:dyDescent="0.25">
      <c r="A430" s="97" t="s">
        <v>141</v>
      </c>
      <c r="B430" s="99"/>
      <c r="C430" s="99">
        <v>0</v>
      </c>
      <c r="D430" s="99">
        <v>11.554035280608392</v>
      </c>
      <c r="E430" s="99">
        <v>13.438776862537217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15.66638824585365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4453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4454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4455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4456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12.985530202534731</v>
      </c>
      <c r="E434" s="102">
        <v>13.048198657169751</v>
      </c>
      <c r="F434" s="102">
        <v>13.141755044585466</v>
      </c>
      <c r="G434" s="102">
        <v>13.845184104260555</v>
      </c>
      <c r="H434" s="102">
        <v>14.06643687951644</v>
      </c>
      <c r="I434" s="102">
        <v>13.727368000600146</v>
      </c>
      <c r="J434" s="102">
        <v>12.32645897851382</v>
      </c>
      <c r="K434" s="102">
        <v>12.966085620802826</v>
      </c>
      <c r="L434" s="102">
        <v>0</v>
      </c>
      <c r="M434" s="102">
        <v>0</v>
      </c>
      <c r="N434" s="102">
        <v>13.208476769210048</v>
      </c>
      <c r="O434" s="102">
        <v>13.824368587815457</v>
      </c>
      <c r="P434" s="102">
        <v>13.753448173662216</v>
      </c>
      <c r="Q434" s="102">
        <v>0</v>
      </c>
      <c r="R434" s="102">
        <v>15.74131216397604</v>
      </c>
      <c r="S434" s="102">
        <v>14.514191848105304</v>
      </c>
      <c r="T434" s="102">
        <v>15.137648831880735</v>
      </c>
      <c r="U434" s="102">
        <v>14.788184709480058</v>
      </c>
      <c r="V434" s="102">
        <v>13.684767046949409</v>
      </c>
      <c r="W434" s="102">
        <v>14.721422017113792</v>
      </c>
      <c r="DA434" s="131" t="s">
        <v>4457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11.500246096409281</v>
      </c>
      <c r="E435" s="105">
        <v>11.429114623192655</v>
      </c>
      <c r="F435" s="105">
        <v>11.537564407354846</v>
      </c>
      <c r="G435" s="105">
        <v>11.879249895688902</v>
      </c>
      <c r="H435" s="105">
        <v>12.189700681655367</v>
      </c>
      <c r="I435" s="105">
        <v>11.872297586381878</v>
      </c>
      <c r="J435" s="105">
        <v>10.647987802972411</v>
      </c>
      <c r="K435" s="105">
        <v>0</v>
      </c>
      <c r="L435" s="105">
        <v>0</v>
      </c>
      <c r="M435" s="105">
        <v>0</v>
      </c>
      <c r="N435" s="105">
        <v>11.402854220586132</v>
      </c>
      <c r="O435" s="105">
        <v>12.151802420329672</v>
      </c>
      <c r="P435" s="105">
        <v>12.199670952796454</v>
      </c>
      <c r="Q435" s="105">
        <v>0</v>
      </c>
      <c r="R435" s="105">
        <v>14.399731299787137</v>
      </c>
      <c r="S435" s="105">
        <v>13.26989431520585</v>
      </c>
      <c r="T435" s="105">
        <v>14.000584148689892</v>
      </c>
      <c r="U435" s="105">
        <v>13.746862570524325</v>
      </c>
      <c r="V435" s="105">
        <v>12.755978668415372</v>
      </c>
      <c r="W435" s="105">
        <v>13.856225475060628</v>
      </c>
      <c r="DA435" s="132" t="s">
        <v>4458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8.8950715270400291</v>
      </c>
      <c r="E436" s="99">
        <v>8.5664518181328138</v>
      </c>
      <c r="F436" s="99">
        <v>8.6783260779033142</v>
      </c>
      <c r="G436" s="99">
        <v>8.3441118712174465</v>
      </c>
      <c r="H436" s="99">
        <v>8.7834105556436057</v>
      </c>
      <c r="I436" s="99">
        <v>8.4631813623219223</v>
      </c>
      <c r="J436" s="99">
        <v>7.5275724847849563</v>
      </c>
      <c r="K436" s="99">
        <v>0</v>
      </c>
      <c r="L436" s="99">
        <v>0</v>
      </c>
      <c r="M436" s="99">
        <v>0</v>
      </c>
      <c r="N436" s="99">
        <v>7.7244092460610512</v>
      </c>
      <c r="O436" s="99">
        <v>8.512767819091275</v>
      </c>
      <c r="P436" s="99">
        <v>8.4997218440820124</v>
      </c>
      <c r="Q436" s="99">
        <v>0</v>
      </c>
      <c r="R436" s="99">
        <v>10.650756062246387</v>
      </c>
      <c r="S436" s="99">
        <v>9.5550032737074293</v>
      </c>
      <c r="T436" s="99">
        <v>10.372431413589318</v>
      </c>
      <c r="U436" s="99">
        <v>10.20061319466951</v>
      </c>
      <c r="V436" s="99">
        <v>9.3923388184263175</v>
      </c>
      <c r="W436" s="99">
        <v>10.558037842268718</v>
      </c>
      <c r="DA436" s="63" t="s">
        <v>4459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2.6051745693692534</v>
      </c>
      <c r="E437" s="99">
        <v>2.8626628050598413</v>
      </c>
      <c r="F437" s="99">
        <v>2.8592383294515336</v>
      </c>
      <c r="G437" s="99">
        <v>3.5351380244714585</v>
      </c>
      <c r="H437" s="99">
        <v>3.4062901260117608</v>
      </c>
      <c r="I437" s="99">
        <v>3.409116224059956</v>
      </c>
      <c r="J437" s="99">
        <v>3.1204153181874537</v>
      </c>
      <c r="K437" s="99">
        <v>0</v>
      </c>
      <c r="L437" s="99">
        <v>0</v>
      </c>
      <c r="M437" s="99">
        <v>0</v>
      </c>
      <c r="N437" s="99">
        <v>3.6784449745250822</v>
      </c>
      <c r="O437" s="99">
        <v>3.6390346012383956</v>
      </c>
      <c r="P437" s="99">
        <v>3.6999491087144434</v>
      </c>
      <c r="Q437" s="99">
        <v>0</v>
      </c>
      <c r="R437" s="99">
        <v>3.7489752375407477</v>
      </c>
      <c r="S437" s="99">
        <v>3.7148910414984155</v>
      </c>
      <c r="T437" s="99">
        <v>3.6281527351005738</v>
      </c>
      <c r="U437" s="99">
        <v>3.5462493758548108</v>
      </c>
      <c r="V437" s="99">
        <v>3.3636398499890516</v>
      </c>
      <c r="W437" s="99">
        <v>3.2981876327919113</v>
      </c>
      <c r="DA437" s="63" t="s">
        <v>4460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1.7751459063627495</v>
      </c>
      <c r="E438" s="123">
        <v>1.8396690841090548</v>
      </c>
      <c r="F438" s="123">
        <v>1.9202254881000582</v>
      </c>
      <c r="G438" s="123">
        <v>2.0435064767829823</v>
      </c>
      <c r="H438" s="123">
        <v>2.1021353046849618</v>
      </c>
      <c r="I438" s="123">
        <v>2.065134898090994</v>
      </c>
      <c r="J438" s="123">
        <v>1.9145006382470944</v>
      </c>
      <c r="K438" s="123">
        <v>2.1177328825521928</v>
      </c>
      <c r="L438" s="123">
        <v>0</v>
      </c>
      <c r="M438" s="123">
        <v>0</v>
      </c>
      <c r="N438" s="123">
        <v>2.3835753405182207</v>
      </c>
      <c r="O438" s="123">
        <v>2.5671435683473787</v>
      </c>
      <c r="P438" s="123">
        <v>2.5975329403457517</v>
      </c>
      <c r="Q438" s="123">
        <v>0</v>
      </c>
      <c r="R438" s="123">
        <v>2.8196032230061476</v>
      </c>
      <c r="S438" s="123">
        <v>3.0219422163859844</v>
      </c>
      <c r="T438" s="123">
        <v>3.1296432083674577</v>
      </c>
      <c r="U438" s="123">
        <v>3.1115186557289545</v>
      </c>
      <c r="V438" s="123">
        <v>3.0268149432419218</v>
      </c>
      <c r="W438" s="123">
        <v>3.0599551653682324</v>
      </c>
      <c r="DA438" s="130" t="s">
        <v>4461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4462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1.7751459063627495</v>
      </c>
      <c r="E440" s="110">
        <v>1.8396690841090548</v>
      </c>
      <c r="F440" s="110">
        <v>1.9202254881000582</v>
      </c>
      <c r="G440" s="110">
        <v>2.0435064767829823</v>
      </c>
      <c r="H440" s="110">
        <v>2.1021353046849618</v>
      </c>
      <c r="I440" s="110">
        <v>2.065134898090994</v>
      </c>
      <c r="J440" s="110">
        <v>1.9145006382470944</v>
      </c>
      <c r="K440" s="110">
        <v>2.1177328825521928</v>
      </c>
      <c r="L440" s="110">
        <v>0</v>
      </c>
      <c r="M440" s="110">
        <v>0</v>
      </c>
      <c r="N440" s="110">
        <v>2.3835753405182207</v>
      </c>
      <c r="O440" s="110">
        <v>2.5671435683473787</v>
      </c>
      <c r="P440" s="110">
        <v>2.5975329403457517</v>
      </c>
      <c r="Q440" s="110">
        <v>0</v>
      </c>
      <c r="R440" s="110">
        <v>2.8196032230061476</v>
      </c>
      <c r="S440" s="110">
        <v>3.0219422163859844</v>
      </c>
      <c r="T440" s="110">
        <v>3.1296432083674577</v>
      </c>
      <c r="U440" s="110">
        <v>3.1115186557289545</v>
      </c>
      <c r="V440" s="110">
        <v>3.0268149432419218</v>
      </c>
      <c r="W440" s="110">
        <v>3.0599551653682324</v>
      </c>
      <c r="DA440" s="60" t="s">
        <v>4463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133.36607512783209</v>
      </c>
      <c r="E442" s="118">
        <f t="shared" si="232"/>
        <v>154.98985967848841</v>
      </c>
      <c r="F442" s="118">
        <f t="shared" si="232"/>
        <v>119.24043476784578</v>
      </c>
      <c r="G442" s="118">
        <f t="shared" si="232"/>
        <v>153.68663597624519</v>
      </c>
      <c r="H442" s="118">
        <f t="shared" si="232"/>
        <v>137.44237625207631</v>
      </c>
      <c r="I442" s="118">
        <f t="shared" si="232"/>
        <v>141.67994709625623</v>
      </c>
      <c r="J442" s="118">
        <f t="shared" si="232"/>
        <v>130.99285635472415</v>
      </c>
      <c r="K442" s="118">
        <f t="shared" si="232"/>
        <v>130.03521115999121</v>
      </c>
      <c r="L442" s="118">
        <f t="shared" si="232"/>
        <v>0</v>
      </c>
      <c r="M442" s="118">
        <f t="shared" si="232"/>
        <v>0</v>
      </c>
      <c r="N442" s="118">
        <f t="shared" si="232"/>
        <v>133.60805857410148</v>
      </c>
      <c r="O442" s="118">
        <f t="shared" si="232"/>
        <v>122.47821327281106</v>
      </c>
      <c r="P442" s="118">
        <f t="shared" si="232"/>
        <v>156.87821295619636</v>
      </c>
      <c r="Q442" s="118">
        <f t="shared" si="232"/>
        <v>0</v>
      </c>
      <c r="R442" s="118">
        <f t="shared" ref="R442:V442" si="233">R443+R446+R448+R457</f>
        <v>118.93817768589952</v>
      </c>
      <c r="S442" s="118">
        <f t="shared" si="233"/>
        <v>118.67116906474428</v>
      </c>
      <c r="T442" s="118">
        <f t="shared" si="233"/>
        <v>112.93873278284164</v>
      </c>
      <c r="U442" s="118">
        <f t="shared" si="233"/>
        <v>109.68249757907158</v>
      </c>
      <c r="V442" s="118">
        <f t="shared" si="233"/>
        <v>103.65994806028166</v>
      </c>
      <c r="W442" s="118">
        <f t="shared" ref="W442" si="234">W443+W446+W448+W457</f>
        <v>96.660897433598564</v>
      </c>
      <c r="DA442" s="129" t="s">
        <v>4614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123.705179699346</v>
      </c>
      <c r="E443" s="123">
        <f t="shared" si="235"/>
        <v>145.20032807166518</v>
      </c>
      <c r="F443" s="123">
        <f t="shared" si="235"/>
        <v>109.3110817714702</v>
      </c>
      <c r="G443" s="123">
        <f t="shared" si="235"/>
        <v>143.13706143323037</v>
      </c>
      <c r="H443" s="123">
        <f t="shared" si="235"/>
        <v>126.63700463178513</v>
      </c>
      <c r="I443" s="123">
        <f t="shared" si="235"/>
        <v>131.16283781538124</v>
      </c>
      <c r="J443" s="123">
        <f t="shared" si="235"/>
        <v>121.46782980953458</v>
      </c>
      <c r="K443" s="123">
        <f t="shared" si="235"/>
        <v>119.89335132343798</v>
      </c>
      <c r="L443" s="123">
        <f t="shared" si="235"/>
        <v>0</v>
      </c>
      <c r="M443" s="123">
        <f t="shared" si="235"/>
        <v>0</v>
      </c>
      <c r="N443" s="123">
        <f t="shared" si="235"/>
        <v>122.71644216345871</v>
      </c>
      <c r="O443" s="123">
        <f t="shared" si="235"/>
        <v>110.87394368987302</v>
      </c>
      <c r="P443" s="123">
        <f t="shared" si="235"/>
        <v>144.99121422372244</v>
      </c>
      <c r="Q443" s="123">
        <f t="shared" si="235"/>
        <v>0</v>
      </c>
      <c r="R443" s="123">
        <f t="shared" ref="R443:V443" si="236">SUM(R444:R445)</f>
        <v>105.01079648213918</v>
      </c>
      <c r="S443" s="123">
        <f t="shared" si="236"/>
        <v>105.15501794149861</v>
      </c>
      <c r="T443" s="123">
        <f t="shared" si="236"/>
        <v>98.689249828507357</v>
      </c>
      <c r="U443" s="123">
        <f t="shared" si="236"/>
        <v>95.488977484484408</v>
      </c>
      <c r="V443" s="123">
        <f t="shared" si="236"/>
        <v>90.155603156672839</v>
      </c>
      <c r="W443" s="123">
        <f t="shared" ref="W443" si="237">SUM(W444:W445)</f>
        <v>82.268194109355477</v>
      </c>
      <c r="DA443" s="130" t="s">
        <v>4615</v>
      </c>
    </row>
    <row r="444" spans="1:105" ht="12" customHeight="1" x14ac:dyDescent="0.25">
      <c r="A444" s="97" t="s">
        <v>74</v>
      </c>
      <c r="B444" s="99"/>
      <c r="C444" s="99">
        <v>0</v>
      </c>
      <c r="D444" s="99">
        <v>120.93244953913788</v>
      </c>
      <c r="E444" s="99">
        <v>142.02049644114871</v>
      </c>
      <c r="F444" s="99">
        <v>106.99100432416766</v>
      </c>
      <c r="G444" s="99">
        <v>140.12540530026169</v>
      </c>
      <c r="H444" s="99">
        <v>124.04640292823703</v>
      </c>
      <c r="I444" s="99">
        <v>128.53759522248274</v>
      </c>
      <c r="J444" s="99">
        <v>119.0725026483194</v>
      </c>
      <c r="K444" s="99">
        <v>117.57412010183283</v>
      </c>
      <c r="L444" s="99">
        <v>0</v>
      </c>
      <c r="M444" s="99">
        <v>0</v>
      </c>
      <c r="N444" s="99">
        <v>120.43576847169189</v>
      </c>
      <c r="O444" s="99">
        <v>108.86454837950376</v>
      </c>
      <c r="P444" s="99">
        <v>142.40341028235309</v>
      </c>
      <c r="Q444" s="99">
        <v>0</v>
      </c>
      <c r="R444" s="99">
        <v>103.15283536970809</v>
      </c>
      <c r="S444" s="99">
        <v>103.30715449892284</v>
      </c>
      <c r="T444" s="99">
        <v>96.965412218203596</v>
      </c>
      <c r="U444" s="99">
        <v>93.826894885112594</v>
      </c>
      <c r="V444" s="99">
        <v>88.608579440088135</v>
      </c>
      <c r="W444" s="99">
        <v>80.851814174403344</v>
      </c>
      <c r="DA444" s="63" t="s">
        <v>4616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2.7727301602081336</v>
      </c>
      <c r="E445" s="99">
        <v>3.1798316305164658</v>
      </c>
      <c r="F445" s="99">
        <v>2.3200774473025314</v>
      </c>
      <c r="G445" s="99">
        <v>3.0116561329686946</v>
      </c>
      <c r="H445" s="99">
        <v>2.5906017035481055</v>
      </c>
      <c r="I445" s="99">
        <v>2.625242592898509</v>
      </c>
      <c r="J445" s="99">
        <v>2.3953271612151803</v>
      </c>
      <c r="K445" s="99">
        <v>2.3192312216051563</v>
      </c>
      <c r="L445" s="99">
        <v>0</v>
      </c>
      <c r="M445" s="99">
        <v>0</v>
      </c>
      <c r="N445" s="99">
        <v>2.2806736917668267</v>
      </c>
      <c r="O445" s="99">
        <v>2.0093953103692641</v>
      </c>
      <c r="P445" s="99">
        <v>2.5878039413693581</v>
      </c>
      <c r="Q445" s="99">
        <v>0</v>
      </c>
      <c r="R445" s="99">
        <v>1.8579611124311002</v>
      </c>
      <c r="S445" s="99">
        <v>1.8478634425757676</v>
      </c>
      <c r="T445" s="99">
        <v>1.7238376103037611</v>
      </c>
      <c r="U445" s="99">
        <v>1.6620825993718149</v>
      </c>
      <c r="V445" s="99">
        <v>1.5470237165847032</v>
      </c>
      <c r="W445" s="99">
        <v>1.4163799349521342</v>
      </c>
      <c r="DA445" s="63" t="s">
        <v>4617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4.1736527352319655E-2</v>
      </c>
      <c r="H446" s="123">
        <f t="shared" si="238"/>
        <v>7.6069996983601396E-2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0.11546921408948221</v>
      </c>
      <c r="O446" s="123">
        <f t="shared" si="238"/>
        <v>5.6413523061085866E-2</v>
      </c>
      <c r="P446" s="123">
        <f t="shared" si="238"/>
        <v>7.2803681532376707E-2</v>
      </c>
      <c r="Q446" s="123">
        <f t="shared" si="238"/>
        <v>0</v>
      </c>
      <c r="R446" s="123">
        <f t="shared" si="238"/>
        <v>0</v>
      </c>
      <c r="S446" s="123">
        <f t="shared" si="238"/>
        <v>9.4539348614326085E-2</v>
      </c>
      <c r="T446" s="123">
        <f t="shared" si="238"/>
        <v>3.4378103928676906E-2</v>
      </c>
      <c r="U446" s="123">
        <f t="shared" si="238"/>
        <v>4.2432135472052199E-2</v>
      </c>
      <c r="V446" s="123">
        <f t="shared" si="238"/>
        <v>0.10199909378331996</v>
      </c>
      <c r="W446" s="123">
        <f t="shared" si="238"/>
        <v>0</v>
      </c>
      <c r="DA446" s="130" t="s">
        <v>4618</v>
      </c>
    </row>
    <row r="447" spans="1:105" ht="12" customHeight="1" x14ac:dyDescent="0.25">
      <c r="A447" s="97" t="s">
        <v>53</v>
      </c>
      <c r="B447" s="99"/>
      <c r="C447" s="99">
        <f>RES_hhdet_in_tess!C29</f>
        <v>0</v>
      </c>
      <c r="D447" s="99">
        <f>RES_hhdet_in_tess!D29</f>
        <v>0</v>
      </c>
      <c r="E447" s="99">
        <f>RES_hhdet_in_tess!E29</f>
        <v>0</v>
      </c>
      <c r="F447" s="99">
        <f>RES_hhdet_in_tess!F29</f>
        <v>0</v>
      </c>
      <c r="G447" s="99">
        <f>RES_hhdet_in_tess!G29</f>
        <v>4.1736527352319655E-2</v>
      </c>
      <c r="H447" s="99">
        <f>RES_hhdet_in_tess!H29</f>
        <v>7.6069996983601396E-2</v>
      </c>
      <c r="I447" s="99">
        <f>RES_hhdet_in_tess!I29</f>
        <v>0</v>
      </c>
      <c r="J447" s="99">
        <f>RES_hhdet_in_tess!J29</f>
        <v>0</v>
      </c>
      <c r="K447" s="99">
        <f>RES_hhdet_in_tess!K29</f>
        <v>0</v>
      </c>
      <c r="L447" s="99">
        <f>RES_hhdet_in_tess!L29</f>
        <v>0</v>
      </c>
      <c r="M447" s="99">
        <f>RES_hhdet_in_tess!M29</f>
        <v>0</v>
      </c>
      <c r="N447" s="99">
        <f>RES_hhdet_in_tess!N29</f>
        <v>0.11546921408948221</v>
      </c>
      <c r="O447" s="99">
        <f>RES_hhdet_in_tess!O29</f>
        <v>5.6413523061085866E-2</v>
      </c>
      <c r="P447" s="99">
        <f>RES_hhdet_in_tess!P29</f>
        <v>7.2803681532376707E-2</v>
      </c>
      <c r="Q447" s="99">
        <f>RES_hhdet_in_tess!Q29</f>
        <v>0</v>
      </c>
      <c r="R447" s="99">
        <f>RES_hhdet_in_tess!R29</f>
        <v>0</v>
      </c>
      <c r="S447" s="99">
        <f>RES_hhdet_in_tess!S29</f>
        <v>9.4539348614326085E-2</v>
      </c>
      <c r="T447" s="99">
        <f>RES_hhdet_in_tess!T29</f>
        <v>3.4378103928676906E-2</v>
      </c>
      <c r="U447" s="99">
        <f>RES_hhdet_in_tess!U29</f>
        <v>4.2432135472052199E-2</v>
      </c>
      <c r="V447" s="99">
        <f>RES_hhdet_in_tess!V29</f>
        <v>0.10199909378331996</v>
      </c>
      <c r="W447" s="99">
        <f>RES_hhdet_in_tess!W29</f>
        <v>0</v>
      </c>
      <c r="DA447" s="63" t="s">
        <v>4619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8.2694227314634663</v>
      </c>
      <c r="E448" s="123">
        <v>8.3449247297916429</v>
      </c>
      <c r="F448" s="123">
        <v>8.4188071794257198</v>
      </c>
      <c r="G448" s="123">
        <v>8.8973660133033441</v>
      </c>
      <c r="H448" s="123">
        <v>9.069507021914152</v>
      </c>
      <c r="I448" s="123">
        <v>8.8833622938765888</v>
      </c>
      <c r="J448" s="123">
        <v>8.0073399407180759</v>
      </c>
      <c r="K448" s="123">
        <v>8.4593661458795442</v>
      </c>
      <c r="L448" s="123">
        <v>0</v>
      </c>
      <c r="M448" s="123">
        <v>0</v>
      </c>
      <c r="N448" s="123">
        <v>8.8638046107339221</v>
      </c>
      <c r="O448" s="123">
        <v>9.4764404543549148</v>
      </c>
      <c r="P448" s="123">
        <v>9.7026727104651886</v>
      </c>
      <c r="Q448" s="123">
        <v>0</v>
      </c>
      <c r="R448" s="123">
        <v>11.583871020878986</v>
      </c>
      <c r="S448" s="123">
        <v>10.870249199120762</v>
      </c>
      <c r="T448" s="123">
        <v>11.528631278751932</v>
      </c>
      <c r="U448" s="123">
        <v>11.438226554656989</v>
      </c>
      <c r="V448" s="123">
        <v>10.729370094797455</v>
      </c>
      <c r="W448" s="123">
        <v>11.664782073886569</v>
      </c>
      <c r="DA448" s="130" t="s">
        <v>4620</v>
      </c>
    </row>
    <row r="449" spans="1:105" ht="12" customHeight="1" x14ac:dyDescent="0.25">
      <c r="A449" s="97" t="s">
        <v>141</v>
      </c>
      <c r="B449" s="99"/>
      <c r="C449" s="99">
        <v>0</v>
      </c>
      <c r="D449" s="99">
        <v>8.2044259163080699</v>
      </c>
      <c r="E449" s="99">
        <v>9.5683888059311712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12.70419267156047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4621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4622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4623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4624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8.2698159152763946</v>
      </c>
      <c r="E453" s="102">
        <v>8.3341866853159772</v>
      </c>
      <c r="F453" s="102">
        <v>8.4188158058616001</v>
      </c>
      <c r="G453" s="102">
        <v>8.8973693910668548</v>
      </c>
      <c r="H453" s="102">
        <v>9.0695075842262476</v>
      </c>
      <c r="I453" s="102">
        <v>8.8820446107016604</v>
      </c>
      <c r="J453" s="102">
        <v>8.0066826526122146</v>
      </c>
      <c r="K453" s="102">
        <v>8.4593661458795442</v>
      </c>
      <c r="L453" s="102">
        <v>0</v>
      </c>
      <c r="M453" s="102">
        <v>0</v>
      </c>
      <c r="N453" s="102">
        <v>8.8640617942301159</v>
      </c>
      <c r="O453" s="102">
        <v>9.4767261862302234</v>
      </c>
      <c r="P453" s="102">
        <v>9.6861031361390424</v>
      </c>
      <c r="Q453" s="102">
        <v>0</v>
      </c>
      <c r="R453" s="102">
        <v>11.583538294380745</v>
      </c>
      <c r="S453" s="102">
        <v>10.870163444092819</v>
      </c>
      <c r="T453" s="102">
        <v>11.528745083051396</v>
      </c>
      <c r="U453" s="102">
        <v>11.438473231762275</v>
      </c>
      <c r="V453" s="102">
        <v>10.729610828655787</v>
      </c>
      <c r="W453" s="102">
        <v>11.664870850856778</v>
      </c>
      <c r="DA453" s="131" t="s">
        <v>4625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8.2699878603566912</v>
      </c>
      <c r="E454" s="105">
        <v>8.3342539847245849</v>
      </c>
      <c r="F454" s="105">
        <v>8.4187110562830458</v>
      </c>
      <c r="G454" s="105">
        <v>8.8973379778662061</v>
      </c>
      <c r="H454" s="105">
        <v>9.0695017361804524</v>
      </c>
      <c r="I454" s="105">
        <v>8.8850643013108748</v>
      </c>
      <c r="J454" s="105">
        <v>8.0099690931415211</v>
      </c>
      <c r="K454" s="105">
        <v>0</v>
      </c>
      <c r="L454" s="105">
        <v>0</v>
      </c>
      <c r="M454" s="105">
        <v>0</v>
      </c>
      <c r="N454" s="105">
        <v>8.8622100730575255</v>
      </c>
      <c r="O454" s="105">
        <v>9.4746117703529471</v>
      </c>
      <c r="P454" s="105">
        <v>9.6860248455563696</v>
      </c>
      <c r="Q454" s="105">
        <v>0</v>
      </c>
      <c r="R454" s="105">
        <v>11.586532832864901</v>
      </c>
      <c r="S454" s="105">
        <v>10.870952390349904</v>
      </c>
      <c r="T454" s="105">
        <v>11.527736018262827</v>
      </c>
      <c r="U454" s="105">
        <v>11.436294250665595</v>
      </c>
      <c r="V454" s="105">
        <v>10.72775061247777</v>
      </c>
      <c r="W454" s="105">
        <v>11.664101450448292</v>
      </c>
      <c r="DA454" s="132" t="s">
        <v>4626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5.6648132909874356</v>
      </c>
      <c r="E455" s="99">
        <v>5.4715911796647445</v>
      </c>
      <c r="F455" s="99">
        <v>5.5594727268315109</v>
      </c>
      <c r="G455" s="99">
        <v>5.3621999533947493</v>
      </c>
      <c r="H455" s="99">
        <v>5.663211610168692</v>
      </c>
      <c r="I455" s="99">
        <v>5.4759480772509175</v>
      </c>
      <c r="J455" s="99">
        <v>4.8895537749540692</v>
      </c>
      <c r="K455" s="99">
        <v>0</v>
      </c>
      <c r="L455" s="99">
        <v>0</v>
      </c>
      <c r="M455" s="99">
        <v>0</v>
      </c>
      <c r="N455" s="99">
        <v>5.1837650985324428</v>
      </c>
      <c r="O455" s="99">
        <v>5.8355771691145506</v>
      </c>
      <c r="P455" s="99">
        <v>5.9860757368419266</v>
      </c>
      <c r="Q455" s="99">
        <v>0</v>
      </c>
      <c r="R455" s="99">
        <v>7.8375575953241512</v>
      </c>
      <c r="S455" s="99">
        <v>7.1560613488514884</v>
      </c>
      <c r="T455" s="99">
        <v>7.8995832831622534</v>
      </c>
      <c r="U455" s="99">
        <v>7.8900448748107834</v>
      </c>
      <c r="V455" s="99">
        <v>7.3641107624887203</v>
      </c>
      <c r="W455" s="99">
        <v>8.3659138176563825</v>
      </c>
      <c r="DA455" s="63" t="s">
        <v>4627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2.6051745693692534</v>
      </c>
      <c r="E456" s="99">
        <v>2.8626628050598413</v>
      </c>
      <c r="F456" s="99">
        <v>2.8592383294515336</v>
      </c>
      <c r="G456" s="99">
        <v>3.5351380244714585</v>
      </c>
      <c r="H456" s="99">
        <v>3.4062901260117608</v>
      </c>
      <c r="I456" s="99">
        <v>3.409116224059956</v>
      </c>
      <c r="J456" s="99">
        <v>3.1204153181874537</v>
      </c>
      <c r="K456" s="99">
        <v>0</v>
      </c>
      <c r="L456" s="99">
        <v>0</v>
      </c>
      <c r="M456" s="99">
        <v>0</v>
      </c>
      <c r="N456" s="99">
        <v>3.6784449745250822</v>
      </c>
      <c r="O456" s="99">
        <v>3.6390346012383956</v>
      </c>
      <c r="P456" s="99">
        <v>3.6999491087144434</v>
      </c>
      <c r="Q456" s="99">
        <v>0</v>
      </c>
      <c r="R456" s="99">
        <v>3.7489752375407477</v>
      </c>
      <c r="S456" s="99">
        <v>3.7148910414984155</v>
      </c>
      <c r="T456" s="99">
        <v>3.6281527351005738</v>
      </c>
      <c r="U456" s="99">
        <v>3.5462493758548108</v>
      </c>
      <c r="V456" s="99">
        <v>3.3636398499890516</v>
      </c>
      <c r="W456" s="99">
        <v>3.2981876327919113</v>
      </c>
      <c r="DA456" s="63" t="s">
        <v>4628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1.3914726970225963</v>
      </c>
      <c r="E457" s="123">
        <v>1.444606877031593</v>
      </c>
      <c r="F457" s="123">
        <v>1.5105458169498778</v>
      </c>
      <c r="G457" s="123">
        <v>1.6104720023591421</v>
      </c>
      <c r="H457" s="123">
        <v>1.6597946013934406</v>
      </c>
      <c r="I457" s="123">
        <v>1.6337469869983949</v>
      </c>
      <c r="J457" s="123">
        <v>1.5176866044715047</v>
      </c>
      <c r="K457" s="123">
        <v>1.6824936906736876</v>
      </c>
      <c r="L457" s="123">
        <v>0</v>
      </c>
      <c r="M457" s="123">
        <v>0</v>
      </c>
      <c r="N457" s="123">
        <v>1.9123425858193401</v>
      </c>
      <c r="O457" s="123">
        <v>2.071415605522045</v>
      </c>
      <c r="P457" s="123">
        <v>2.1115223404763803</v>
      </c>
      <c r="Q457" s="123">
        <v>0</v>
      </c>
      <c r="R457" s="123">
        <v>2.3435101828813441</v>
      </c>
      <c r="S457" s="123">
        <v>2.5513625755105602</v>
      </c>
      <c r="T457" s="123">
        <v>2.6864735716536825</v>
      </c>
      <c r="U457" s="123">
        <v>2.7128614044581196</v>
      </c>
      <c r="V457" s="123">
        <v>2.6729757150280431</v>
      </c>
      <c r="W457" s="123">
        <v>2.7279212503565113</v>
      </c>
      <c r="DA457" s="130" t="s">
        <v>4629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4630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1.3914726970225963</v>
      </c>
      <c r="E459" s="110">
        <v>1.444606877031593</v>
      </c>
      <c r="F459" s="110">
        <v>1.5105458169498778</v>
      </c>
      <c r="G459" s="110">
        <v>1.6104720023591421</v>
      </c>
      <c r="H459" s="110">
        <v>1.6597946013934406</v>
      </c>
      <c r="I459" s="110">
        <v>1.6337469869983949</v>
      </c>
      <c r="J459" s="110">
        <v>1.5176866044715047</v>
      </c>
      <c r="K459" s="110">
        <v>1.6824936906736876</v>
      </c>
      <c r="L459" s="110">
        <v>0</v>
      </c>
      <c r="M459" s="110">
        <v>0</v>
      </c>
      <c r="N459" s="110">
        <v>1.9123425858193401</v>
      </c>
      <c r="O459" s="110">
        <v>2.071415605522045</v>
      </c>
      <c r="P459" s="110">
        <v>2.1115223404763803</v>
      </c>
      <c r="Q459" s="110">
        <v>0</v>
      </c>
      <c r="R459" s="110">
        <v>2.3435101828813441</v>
      </c>
      <c r="S459" s="110">
        <v>2.5513625755105602</v>
      </c>
      <c r="T459" s="110">
        <v>2.6864735716536825</v>
      </c>
      <c r="U459" s="110">
        <v>2.7128614044581196</v>
      </c>
      <c r="V459" s="110">
        <v>2.6729757150280431</v>
      </c>
      <c r="W459" s="110">
        <v>2.7279212503565113</v>
      </c>
      <c r="DA459" s="60" t="s">
        <v>4631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49.214949229460359</v>
      </c>
      <c r="E461" s="118">
        <f t="shared" si="239"/>
        <v>57.162018518847511</v>
      </c>
      <c r="F461" s="118">
        <f t="shared" si="239"/>
        <v>42.572265616469203</v>
      </c>
      <c r="G461" s="118">
        <f t="shared" si="239"/>
        <v>55.136415100782315</v>
      </c>
      <c r="H461" s="118">
        <f t="shared" si="239"/>
        <v>48.260574215389624</v>
      </c>
      <c r="I461" s="118">
        <f t="shared" si="239"/>
        <v>49.4354723870659</v>
      </c>
      <c r="J461" s="118">
        <f t="shared" si="239"/>
        <v>45.24717463890827</v>
      </c>
      <c r="K461" s="118">
        <f t="shared" si="239"/>
        <v>44.108920130891669</v>
      </c>
      <c r="L461" s="118">
        <f t="shared" si="239"/>
        <v>0</v>
      </c>
      <c r="M461" s="118">
        <f t="shared" si="239"/>
        <v>0</v>
      </c>
      <c r="N461" s="118">
        <f t="shared" si="239"/>
        <v>42.314459151627752</v>
      </c>
      <c r="O461" s="118">
        <f t="shared" si="239"/>
        <v>36.745833997759995</v>
      </c>
      <c r="P461" s="118">
        <f t="shared" si="239"/>
        <v>46.014682241028403</v>
      </c>
      <c r="Q461" s="118">
        <f t="shared" si="239"/>
        <v>0</v>
      </c>
      <c r="R461" s="118">
        <f t="shared" ref="R461:V461" si="240">R462+R465+R467+R476</f>
        <v>31.638353265247403</v>
      </c>
      <c r="S461" s="118">
        <f t="shared" si="240"/>
        <v>31.316528629321983</v>
      </c>
      <c r="T461" s="118">
        <f t="shared" si="240"/>
        <v>29.145982791450635</v>
      </c>
      <c r="U461" s="118">
        <f t="shared" si="240"/>
        <v>28.01801184661138</v>
      </c>
      <c r="V461" s="118">
        <f t="shared" si="240"/>
        <v>26.30882077574368</v>
      </c>
      <c r="W461" s="118">
        <f t="shared" ref="W461" si="241">W462+W465+W467+W476</f>
        <v>23.915366255079466</v>
      </c>
      <c r="DA461" s="129" t="s">
        <v>4782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49.198337744306286</v>
      </c>
      <c r="E462" s="123">
        <f t="shared" si="242"/>
        <v>57.135472844481477</v>
      </c>
      <c r="F462" s="123">
        <f t="shared" si="242"/>
        <v>42.572265616469203</v>
      </c>
      <c r="G462" s="123">
        <f t="shared" si="242"/>
        <v>55.136415100782315</v>
      </c>
      <c r="H462" s="123">
        <f t="shared" si="242"/>
        <v>48.260574215389624</v>
      </c>
      <c r="I462" s="123">
        <f t="shared" si="242"/>
        <v>49.4354723870659</v>
      </c>
      <c r="J462" s="123">
        <f t="shared" si="242"/>
        <v>45.24717463890827</v>
      </c>
      <c r="K462" s="123">
        <f t="shared" si="242"/>
        <v>44.108920130891669</v>
      </c>
      <c r="L462" s="123">
        <f t="shared" si="242"/>
        <v>0</v>
      </c>
      <c r="M462" s="123">
        <f t="shared" si="242"/>
        <v>0</v>
      </c>
      <c r="N462" s="123">
        <f t="shared" si="242"/>
        <v>42.314459151627752</v>
      </c>
      <c r="O462" s="123">
        <f t="shared" si="242"/>
        <v>36.745833997759995</v>
      </c>
      <c r="P462" s="123">
        <f t="shared" si="242"/>
        <v>45.995128522600226</v>
      </c>
      <c r="Q462" s="123">
        <f t="shared" si="242"/>
        <v>0</v>
      </c>
      <c r="R462" s="123">
        <f t="shared" ref="R462:V462" si="243">SUM(R463:R464)</f>
        <v>31.638353265247403</v>
      </c>
      <c r="S462" s="123">
        <f t="shared" si="243"/>
        <v>31.316528629321983</v>
      </c>
      <c r="T462" s="123">
        <f t="shared" si="243"/>
        <v>29.145982791450635</v>
      </c>
      <c r="U462" s="123">
        <f t="shared" si="243"/>
        <v>28.01801184661138</v>
      </c>
      <c r="V462" s="123">
        <f t="shared" si="243"/>
        <v>26.30882077574368</v>
      </c>
      <c r="W462" s="123">
        <f t="shared" ref="W462" si="244">SUM(W463:W464)</f>
        <v>23.915366255079466</v>
      </c>
      <c r="DA462" s="130" t="s">
        <v>4783</v>
      </c>
    </row>
    <row r="463" spans="1:105" ht="12" customHeight="1" x14ac:dyDescent="0.25">
      <c r="A463" s="97" t="s">
        <v>74</v>
      </c>
      <c r="B463" s="99"/>
      <c r="C463" s="99">
        <v>0</v>
      </c>
      <c r="D463" s="99">
        <v>49.198337744306286</v>
      </c>
      <c r="E463" s="99">
        <v>57.135472844481477</v>
      </c>
      <c r="F463" s="99">
        <v>42.572265616469203</v>
      </c>
      <c r="G463" s="99">
        <v>55.136415100782315</v>
      </c>
      <c r="H463" s="99">
        <v>48.260574215389624</v>
      </c>
      <c r="I463" s="99">
        <v>49.4354723870659</v>
      </c>
      <c r="J463" s="99">
        <v>45.24717463890827</v>
      </c>
      <c r="K463" s="99">
        <v>44.108920130891669</v>
      </c>
      <c r="L463" s="99">
        <v>0</v>
      </c>
      <c r="M463" s="99">
        <v>0</v>
      </c>
      <c r="N463" s="99">
        <v>42.314459151627752</v>
      </c>
      <c r="O463" s="99">
        <v>36.745833997759995</v>
      </c>
      <c r="P463" s="99">
        <v>45.995128522600226</v>
      </c>
      <c r="Q463" s="99">
        <v>0</v>
      </c>
      <c r="R463" s="99">
        <v>31.638353265247403</v>
      </c>
      <c r="S463" s="99">
        <v>31.316528629321983</v>
      </c>
      <c r="T463" s="99">
        <v>29.145982791450635</v>
      </c>
      <c r="U463" s="99">
        <v>28.01801184661138</v>
      </c>
      <c r="V463" s="99">
        <v>26.30882077574368</v>
      </c>
      <c r="W463" s="99">
        <v>23.915366255079466</v>
      </c>
      <c r="DA463" s="63" t="s">
        <v>4784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4785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4786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4787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1.6611485154069641E-2</v>
      </c>
      <c r="E467" s="123">
        <v>2.6545674366034389E-2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1.9553718428176461E-2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4788</v>
      </c>
    </row>
    <row r="468" spans="1:105" ht="12" customHeight="1" x14ac:dyDescent="0.25">
      <c r="A468" s="97" t="s">
        <v>141</v>
      </c>
      <c r="B468" s="99"/>
      <c r="C468" s="99">
        <v>0</v>
      </c>
      <c r="D468" s="99">
        <v>2.6246146543430036</v>
      </c>
      <c r="E468" s="99">
        <v>3.0527525520939549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3.5587767539281159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4789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4790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4791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4792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4793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4794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4795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4796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4797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4798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4799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379988</v>
      </c>
      <c r="C5" s="120">
        <v>355211</v>
      </c>
      <c r="D5" s="120">
        <v>317237</v>
      </c>
      <c r="E5" s="120">
        <v>287110</v>
      </c>
      <c r="F5" s="120">
        <v>253188</v>
      </c>
      <c r="G5" s="120">
        <v>247086</v>
      </c>
      <c r="H5" s="120">
        <v>217469</v>
      </c>
      <c r="I5" s="120">
        <v>192430</v>
      </c>
      <c r="J5" s="120">
        <v>162745</v>
      </c>
      <c r="K5" s="120">
        <v>138395</v>
      </c>
      <c r="L5" s="120">
        <v>116018</v>
      </c>
      <c r="M5" s="120">
        <v>106411</v>
      </c>
      <c r="N5" s="120">
        <v>104839</v>
      </c>
      <c r="O5" s="120">
        <v>109494</v>
      </c>
      <c r="P5" s="120">
        <v>110425</v>
      </c>
      <c r="Q5" s="120">
        <v>108845</v>
      </c>
      <c r="R5" s="120">
        <v>102031</v>
      </c>
      <c r="S5" s="120">
        <v>98569</v>
      </c>
      <c r="T5" s="120">
        <v>97673</v>
      </c>
      <c r="U5" s="120">
        <v>102081</v>
      </c>
      <c r="V5" s="120">
        <v>110124</v>
      </c>
      <c r="W5" s="120">
        <v>114323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215</v>
      </c>
      <c r="B7" s="52">
        <v>379988</v>
      </c>
      <c r="C7" s="52">
        <v>355211</v>
      </c>
      <c r="D7" s="52">
        <v>317237</v>
      </c>
      <c r="E7" s="52">
        <v>287110</v>
      </c>
      <c r="F7" s="52">
        <v>253188</v>
      </c>
      <c r="G7" s="52">
        <v>247086</v>
      </c>
      <c r="H7" s="52">
        <v>217469</v>
      </c>
      <c r="I7" s="52">
        <v>192430</v>
      </c>
      <c r="J7" s="52">
        <v>162745</v>
      </c>
      <c r="K7" s="52">
        <v>138395</v>
      </c>
      <c r="L7" s="52">
        <v>116018</v>
      </c>
      <c r="M7" s="52">
        <v>106411</v>
      </c>
      <c r="N7" s="52">
        <v>104839</v>
      </c>
      <c r="O7" s="52">
        <v>109494</v>
      </c>
      <c r="P7" s="52">
        <v>110425</v>
      </c>
      <c r="Q7" s="52">
        <v>108845</v>
      </c>
      <c r="R7" s="52">
        <v>102031</v>
      </c>
      <c r="S7" s="52">
        <v>98569</v>
      </c>
      <c r="T7" s="52">
        <v>97673</v>
      </c>
      <c r="U7" s="52">
        <v>102081</v>
      </c>
      <c r="V7" s="52">
        <v>110124</v>
      </c>
      <c r="W7" s="52">
        <v>114323</v>
      </c>
      <c r="DA7" s="63" t="s">
        <v>1076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773</v>
      </c>
      <c r="C9" s="52">
        <v>781</v>
      </c>
      <c r="D9" s="52">
        <v>770</v>
      </c>
      <c r="E9" s="52">
        <v>656</v>
      </c>
      <c r="F9" s="52">
        <v>528</v>
      </c>
      <c r="G9" s="52">
        <v>423</v>
      </c>
      <c r="H9" s="52">
        <v>319</v>
      </c>
      <c r="I9" s="52">
        <v>270</v>
      </c>
      <c r="J9" s="52">
        <v>223</v>
      </c>
      <c r="K9" s="52">
        <v>170</v>
      </c>
      <c r="L9" s="52">
        <v>169</v>
      </c>
      <c r="M9" s="52">
        <v>248</v>
      </c>
      <c r="N9" s="52">
        <v>491</v>
      </c>
      <c r="O9" s="52">
        <v>792</v>
      </c>
      <c r="P9" s="52">
        <v>1062</v>
      </c>
      <c r="Q9" s="52">
        <v>1154</v>
      </c>
      <c r="R9" s="52">
        <v>1113</v>
      </c>
      <c r="S9" s="52">
        <v>1013</v>
      </c>
      <c r="T9" s="52">
        <v>864</v>
      </c>
      <c r="U9" s="52">
        <v>708</v>
      </c>
      <c r="V9" s="52">
        <v>668</v>
      </c>
      <c r="W9" s="52">
        <v>634</v>
      </c>
      <c r="DA9" s="63" t="s">
        <v>1077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138</v>
      </c>
      <c r="B11" s="52">
        <v>366099</v>
      </c>
      <c r="C11" s="52">
        <v>342213</v>
      </c>
      <c r="D11" s="52">
        <v>305620</v>
      </c>
      <c r="E11" s="52">
        <v>276627</v>
      </c>
      <c r="F11" s="52">
        <v>243992</v>
      </c>
      <c r="G11" s="52">
        <v>238138</v>
      </c>
      <c r="H11" s="52">
        <v>209634</v>
      </c>
      <c r="I11" s="52">
        <v>185454</v>
      </c>
      <c r="J11" s="52">
        <v>156812</v>
      </c>
      <c r="K11" s="52">
        <v>133355</v>
      </c>
      <c r="L11" s="52">
        <v>111796</v>
      </c>
      <c r="M11" s="52">
        <v>102562</v>
      </c>
      <c r="N11" s="52">
        <v>101045</v>
      </c>
      <c r="O11" s="52">
        <v>105541</v>
      </c>
      <c r="P11" s="52">
        <v>106442</v>
      </c>
      <c r="Q11" s="52">
        <v>104922</v>
      </c>
      <c r="R11" s="52">
        <v>98342</v>
      </c>
      <c r="S11" s="52">
        <v>94707</v>
      </c>
      <c r="T11" s="52">
        <v>93570</v>
      </c>
      <c r="U11" s="52">
        <v>91629</v>
      </c>
      <c r="V11" s="52">
        <v>91372</v>
      </c>
      <c r="W11" s="52">
        <v>72519</v>
      </c>
      <c r="DA11" s="63" t="s">
        <v>1078</v>
      </c>
    </row>
    <row r="12" spans="1:105" ht="12" customHeight="1" x14ac:dyDescent="0.25">
      <c r="A12" s="97" t="s">
        <v>137</v>
      </c>
      <c r="B12" s="52">
        <v>366</v>
      </c>
      <c r="C12" s="52">
        <v>337</v>
      </c>
      <c r="D12" s="52">
        <v>314</v>
      </c>
      <c r="E12" s="52">
        <v>283</v>
      </c>
      <c r="F12" s="52">
        <v>238</v>
      </c>
      <c r="G12" s="52">
        <v>276</v>
      </c>
      <c r="H12" s="52">
        <v>225</v>
      </c>
      <c r="I12" s="52">
        <v>268</v>
      </c>
      <c r="J12" s="52">
        <v>268</v>
      </c>
      <c r="K12" s="52">
        <v>227</v>
      </c>
      <c r="L12" s="52">
        <v>184</v>
      </c>
      <c r="M12" s="52">
        <v>152</v>
      </c>
      <c r="N12" s="52">
        <v>159</v>
      </c>
      <c r="O12" s="52">
        <v>167</v>
      </c>
      <c r="P12" s="52">
        <v>167</v>
      </c>
      <c r="Q12" s="52">
        <v>164</v>
      </c>
      <c r="R12" s="52">
        <v>156</v>
      </c>
      <c r="S12" s="52">
        <v>145</v>
      </c>
      <c r="T12" s="52">
        <v>141</v>
      </c>
      <c r="U12" s="52">
        <v>129</v>
      </c>
      <c r="V12" s="52">
        <v>142</v>
      </c>
      <c r="W12" s="52">
        <v>104</v>
      </c>
      <c r="DA12" s="63" t="s">
        <v>1079</v>
      </c>
    </row>
    <row r="13" spans="1:105" ht="12" customHeight="1" x14ac:dyDescent="0.25">
      <c r="A13" s="97" t="s">
        <v>122</v>
      </c>
      <c r="B13" s="52">
        <v>12252</v>
      </c>
      <c r="C13" s="52">
        <v>11473</v>
      </c>
      <c r="D13" s="52">
        <v>10221</v>
      </c>
      <c r="E13" s="52">
        <v>9231</v>
      </c>
      <c r="F13" s="52">
        <v>8117</v>
      </c>
      <c r="G13" s="52">
        <v>7834</v>
      </c>
      <c r="H13" s="52">
        <v>6864</v>
      </c>
      <c r="I13" s="52">
        <v>5916</v>
      </c>
      <c r="J13" s="52">
        <v>4973</v>
      </c>
      <c r="K13" s="52">
        <v>4208</v>
      </c>
      <c r="L13" s="52">
        <v>3509</v>
      </c>
      <c r="M13" s="52">
        <v>3193</v>
      </c>
      <c r="N13" s="52">
        <v>3125</v>
      </c>
      <c r="O13" s="52">
        <v>3245</v>
      </c>
      <c r="P13" s="52">
        <v>3266</v>
      </c>
      <c r="Q13" s="52">
        <v>3243</v>
      </c>
      <c r="R13" s="52">
        <v>3044</v>
      </c>
      <c r="S13" s="52">
        <v>3221</v>
      </c>
      <c r="T13" s="52">
        <v>3457</v>
      </c>
      <c r="U13" s="52">
        <v>9103</v>
      </c>
      <c r="V13" s="52">
        <v>16360</v>
      </c>
      <c r="W13" s="52">
        <v>36436</v>
      </c>
      <c r="DA13" s="63" t="s">
        <v>1080</v>
      </c>
    </row>
    <row r="14" spans="1:105" ht="12" customHeight="1" x14ac:dyDescent="0.25">
      <c r="A14" s="97" t="s">
        <v>121</v>
      </c>
      <c r="B14" s="52">
        <v>1271</v>
      </c>
      <c r="C14" s="52">
        <v>1188</v>
      </c>
      <c r="D14" s="52">
        <v>1082</v>
      </c>
      <c r="E14" s="52">
        <v>969</v>
      </c>
      <c r="F14" s="52">
        <v>841</v>
      </c>
      <c r="G14" s="52">
        <v>838</v>
      </c>
      <c r="H14" s="52">
        <v>746</v>
      </c>
      <c r="I14" s="52">
        <v>792</v>
      </c>
      <c r="J14" s="52">
        <v>692</v>
      </c>
      <c r="K14" s="52">
        <v>605</v>
      </c>
      <c r="L14" s="52">
        <v>529</v>
      </c>
      <c r="M14" s="52">
        <v>504</v>
      </c>
      <c r="N14" s="52">
        <v>510</v>
      </c>
      <c r="O14" s="52">
        <v>541</v>
      </c>
      <c r="P14" s="52">
        <v>550</v>
      </c>
      <c r="Q14" s="52">
        <v>516</v>
      </c>
      <c r="R14" s="52">
        <v>489</v>
      </c>
      <c r="S14" s="52">
        <v>496</v>
      </c>
      <c r="T14" s="52">
        <v>505</v>
      </c>
      <c r="U14" s="52">
        <v>1220</v>
      </c>
      <c r="V14" s="52">
        <v>2250</v>
      </c>
      <c r="W14" s="52">
        <v>5264</v>
      </c>
      <c r="DA14" s="63" t="s">
        <v>1081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1082</v>
      </c>
    </row>
    <row r="17" spans="1:105" ht="12" customHeight="1" x14ac:dyDescent="0.25">
      <c r="A17" s="109" t="s">
        <v>120</v>
      </c>
      <c r="B17" s="36">
        <v>379988</v>
      </c>
      <c r="C17" s="36">
        <v>355211</v>
      </c>
      <c r="D17" s="36">
        <v>317237</v>
      </c>
      <c r="E17" s="36">
        <v>287110</v>
      </c>
      <c r="F17" s="36">
        <v>253188</v>
      </c>
      <c r="G17" s="36">
        <v>247086</v>
      </c>
      <c r="H17" s="36">
        <v>217469</v>
      </c>
      <c r="I17" s="36">
        <v>192430</v>
      </c>
      <c r="J17" s="36">
        <v>162745</v>
      </c>
      <c r="K17" s="36">
        <v>138395</v>
      </c>
      <c r="L17" s="36">
        <v>116018</v>
      </c>
      <c r="M17" s="36">
        <v>106411</v>
      </c>
      <c r="N17" s="36">
        <v>104839</v>
      </c>
      <c r="O17" s="36">
        <v>109494</v>
      </c>
      <c r="P17" s="36">
        <v>110425</v>
      </c>
      <c r="Q17" s="36">
        <v>108845</v>
      </c>
      <c r="R17" s="36">
        <v>102031</v>
      </c>
      <c r="S17" s="36">
        <v>98569</v>
      </c>
      <c r="T17" s="36">
        <v>97673</v>
      </c>
      <c r="U17" s="36">
        <v>102081</v>
      </c>
      <c r="V17" s="36">
        <v>110124</v>
      </c>
      <c r="W17" s="36">
        <v>114323</v>
      </c>
      <c r="DA17" s="60" t="s">
        <v>1083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1156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215</v>
      </c>
      <c r="B21" s="52"/>
      <c r="C21" s="52">
        <v>29687</v>
      </c>
      <c r="D21" s="52">
        <v>37974</v>
      </c>
      <c r="E21" s="52">
        <v>30127</v>
      </c>
      <c r="F21" s="52">
        <v>33922</v>
      </c>
      <c r="G21" s="52">
        <v>17210</v>
      </c>
      <c r="H21" s="52">
        <v>29689</v>
      </c>
      <c r="I21" s="52">
        <v>29706</v>
      </c>
      <c r="J21" s="52">
        <v>29738</v>
      </c>
      <c r="K21" s="52">
        <v>29921</v>
      </c>
      <c r="L21" s="52">
        <v>30138</v>
      </c>
      <c r="M21" s="52">
        <v>30312</v>
      </c>
      <c r="N21" s="52">
        <v>30542</v>
      </c>
      <c r="O21" s="52">
        <v>24922</v>
      </c>
      <c r="P21" s="52">
        <v>1602</v>
      </c>
      <c r="Q21" s="52">
        <v>2205</v>
      </c>
      <c r="R21" s="52">
        <v>6815</v>
      </c>
      <c r="S21" s="52">
        <v>3462</v>
      </c>
      <c r="T21" s="52">
        <v>1959</v>
      </c>
      <c r="U21" s="52">
        <v>4071</v>
      </c>
      <c r="V21" s="52">
        <v>6276</v>
      </c>
      <c r="W21" s="52">
        <v>7991</v>
      </c>
      <c r="DA21" s="63" t="s">
        <v>1157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121</v>
      </c>
      <c r="D23" s="52">
        <v>121</v>
      </c>
      <c r="E23" s="52">
        <v>122</v>
      </c>
      <c r="F23" s="52">
        <v>128</v>
      </c>
      <c r="G23" s="52">
        <v>133</v>
      </c>
      <c r="H23" s="52">
        <v>144</v>
      </c>
      <c r="I23" s="52">
        <v>85</v>
      </c>
      <c r="J23" s="52">
        <v>55</v>
      </c>
      <c r="K23" s="52">
        <v>76</v>
      </c>
      <c r="L23" s="52">
        <v>47</v>
      </c>
      <c r="M23" s="52">
        <v>13</v>
      </c>
      <c r="N23" s="52">
        <v>22</v>
      </c>
      <c r="O23" s="52">
        <v>39</v>
      </c>
      <c r="P23" s="52">
        <v>32</v>
      </c>
      <c r="Q23" s="52">
        <v>46</v>
      </c>
      <c r="R23" s="52">
        <v>62</v>
      </c>
      <c r="S23" s="52">
        <v>104</v>
      </c>
      <c r="T23" s="52">
        <v>152</v>
      </c>
      <c r="U23" s="52">
        <v>203</v>
      </c>
      <c r="V23" s="52">
        <v>244</v>
      </c>
      <c r="W23" s="52">
        <v>215</v>
      </c>
      <c r="DA23" s="63" t="s">
        <v>1158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138</v>
      </c>
      <c r="B25" s="52"/>
      <c r="C25" s="52">
        <v>28601</v>
      </c>
      <c r="D25" s="52">
        <v>44354</v>
      </c>
      <c r="E25" s="52">
        <v>44023</v>
      </c>
      <c r="F25" s="52">
        <v>61418</v>
      </c>
      <c r="G25" s="52">
        <v>15105</v>
      </c>
      <c r="H25" s="52">
        <v>53594</v>
      </c>
      <c r="I25" s="52">
        <v>45435</v>
      </c>
      <c r="J25" s="52">
        <v>52771</v>
      </c>
      <c r="K25" s="52">
        <v>43385</v>
      </c>
      <c r="L25" s="52">
        <v>39611</v>
      </c>
      <c r="M25" s="52">
        <v>33697</v>
      </c>
      <c r="N25" s="52">
        <v>29757</v>
      </c>
      <c r="O25" s="52">
        <v>24265</v>
      </c>
      <c r="P25" s="52">
        <v>1128</v>
      </c>
      <c r="Q25" s="52">
        <v>3795</v>
      </c>
      <c r="R25" s="52">
        <v>13470</v>
      </c>
      <c r="S25" s="52">
        <v>8054</v>
      </c>
      <c r="T25" s="52">
        <v>3576</v>
      </c>
      <c r="U25" s="52">
        <v>5717</v>
      </c>
      <c r="V25" s="52">
        <v>5589</v>
      </c>
      <c r="W25" s="52">
        <v>34539</v>
      </c>
      <c r="DA25" s="63" t="s">
        <v>1159</v>
      </c>
    </row>
    <row r="26" spans="1:105" ht="12" customHeight="1" x14ac:dyDescent="0.25">
      <c r="A26" s="97" t="s">
        <v>137</v>
      </c>
      <c r="B26" s="52"/>
      <c r="C26" s="52">
        <v>29</v>
      </c>
      <c r="D26" s="52">
        <v>36</v>
      </c>
      <c r="E26" s="52">
        <v>37</v>
      </c>
      <c r="F26" s="52">
        <v>45</v>
      </c>
      <c r="G26" s="52">
        <v>8</v>
      </c>
      <c r="H26" s="52">
        <v>51</v>
      </c>
      <c r="I26" s="52">
        <v>29</v>
      </c>
      <c r="J26" s="52">
        <v>51</v>
      </c>
      <c r="K26" s="52">
        <v>41</v>
      </c>
      <c r="L26" s="52">
        <v>43</v>
      </c>
      <c r="M26" s="52">
        <v>51</v>
      </c>
      <c r="N26" s="52">
        <v>51</v>
      </c>
      <c r="O26" s="52">
        <v>34</v>
      </c>
      <c r="P26" s="52">
        <v>0</v>
      </c>
      <c r="Q26" s="52">
        <v>3</v>
      </c>
      <c r="R26" s="52">
        <v>8</v>
      </c>
      <c r="S26" s="52">
        <v>11</v>
      </c>
      <c r="T26" s="52">
        <v>4</v>
      </c>
      <c r="U26" s="52">
        <v>12</v>
      </c>
      <c r="V26" s="52">
        <v>10</v>
      </c>
      <c r="W26" s="52">
        <v>38</v>
      </c>
      <c r="DA26" s="63" t="s">
        <v>1160</v>
      </c>
    </row>
    <row r="27" spans="1:105" ht="12" customHeight="1" x14ac:dyDescent="0.25">
      <c r="A27" s="97" t="s">
        <v>122</v>
      </c>
      <c r="B27" s="52"/>
      <c r="C27" s="52">
        <v>1914</v>
      </c>
      <c r="D27" s="52">
        <v>1918</v>
      </c>
      <c r="E27" s="52">
        <v>1929</v>
      </c>
      <c r="F27" s="52">
        <v>1968</v>
      </c>
      <c r="G27" s="52">
        <v>2116</v>
      </c>
      <c r="H27" s="52">
        <v>2068</v>
      </c>
      <c r="I27" s="52">
        <v>1171</v>
      </c>
      <c r="J27" s="52">
        <v>943</v>
      </c>
      <c r="K27" s="52">
        <v>765</v>
      </c>
      <c r="L27" s="52">
        <v>846</v>
      </c>
      <c r="M27" s="52">
        <v>1058</v>
      </c>
      <c r="N27" s="52">
        <v>925</v>
      </c>
      <c r="O27" s="52">
        <v>928</v>
      </c>
      <c r="P27" s="52">
        <v>449</v>
      </c>
      <c r="Q27" s="52">
        <v>188</v>
      </c>
      <c r="R27" s="52">
        <v>222</v>
      </c>
      <c r="S27" s="52">
        <v>370</v>
      </c>
      <c r="T27" s="52">
        <v>546</v>
      </c>
      <c r="U27" s="52">
        <v>720</v>
      </c>
      <c r="V27" s="52">
        <v>714</v>
      </c>
      <c r="W27" s="52">
        <v>643</v>
      </c>
      <c r="DA27" s="63" t="s">
        <v>1161</v>
      </c>
    </row>
    <row r="28" spans="1:105" ht="12" customHeight="1" x14ac:dyDescent="0.25">
      <c r="A28" s="97" t="s">
        <v>121</v>
      </c>
      <c r="B28" s="52"/>
      <c r="C28" s="52">
        <v>199</v>
      </c>
      <c r="D28" s="52">
        <v>198</v>
      </c>
      <c r="E28" s="52">
        <v>201</v>
      </c>
      <c r="F28" s="52">
        <v>203</v>
      </c>
      <c r="G28" s="52">
        <v>219</v>
      </c>
      <c r="H28" s="52">
        <v>218</v>
      </c>
      <c r="I28" s="52">
        <v>122</v>
      </c>
      <c r="J28" s="52">
        <v>100</v>
      </c>
      <c r="K28" s="52">
        <v>87</v>
      </c>
      <c r="L28" s="52">
        <v>98</v>
      </c>
      <c r="M28" s="52">
        <v>118</v>
      </c>
      <c r="N28" s="52">
        <v>122</v>
      </c>
      <c r="O28" s="52">
        <v>134</v>
      </c>
      <c r="P28" s="52">
        <v>85</v>
      </c>
      <c r="Q28" s="52">
        <v>71</v>
      </c>
      <c r="R28" s="52">
        <v>30</v>
      </c>
      <c r="S28" s="52">
        <v>52</v>
      </c>
      <c r="T28" s="52">
        <v>83</v>
      </c>
      <c r="U28" s="52">
        <v>105</v>
      </c>
      <c r="V28" s="52">
        <v>112</v>
      </c>
      <c r="W28" s="52">
        <v>101</v>
      </c>
      <c r="DA28" s="63" t="s">
        <v>1162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1163</v>
      </c>
    </row>
    <row r="31" spans="1:105" ht="12" customHeight="1" x14ac:dyDescent="0.25">
      <c r="A31" s="109" t="s">
        <v>120</v>
      </c>
      <c r="B31" s="36"/>
      <c r="C31" s="36">
        <v>59373</v>
      </c>
      <c r="D31" s="36">
        <v>59557</v>
      </c>
      <c r="E31" s="36">
        <v>59960</v>
      </c>
      <c r="F31" s="36">
        <v>61049</v>
      </c>
      <c r="G31" s="36">
        <v>62908</v>
      </c>
      <c r="H31" s="36">
        <v>66645</v>
      </c>
      <c r="I31" s="36">
        <v>36479</v>
      </c>
      <c r="J31" s="36">
        <v>31342</v>
      </c>
      <c r="K31" s="36">
        <v>32226</v>
      </c>
      <c r="L31" s="36">
        <v>31475</v>
      </c>
      <c r="M31" s="36">
        <v>32464</v>
      </c>
      <c r="N31" s="36">
        <v>33858</v>
      </c>
      <c r="O31" s="36">
        <v>29988</v>
      </c>
      <c r="P31" s="36">
        <v>4941</v>
      </c>
      <c r="Q31" s="36">
        <v>8171</v>
      </c>
      <c r="R31" s="36">
        <v>11120</v>
      </c>
      <c r="S31" s="36">
        <v>15243</v>
      </c>
      <c r="T31" s="36">
        <v>19171</v>
      </c>
      <c r="U31" s="36">
        <v>23340</v>
      </c>
      <c r="V31" s="36">
        <v>22572</v>
      </c>
      <c r="W31" s="36">
        <v>18029</v>
      </c>
      <c r="DA31" s="60" t="s">
        <v>1164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1243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215</v>
      </c>
      <c r="B35" s="52"/>
      <c r="C35" s="52">
        <v>4910</v>
      </c>
      <c r="D35" s="52">
        <v>0</v>
      </c>
      <c r="E35" s="52">
        <v>0</v>
      </c>
      <c r="F35" s="52">
        <v>0</v>
      </c>
      <c r="G35" s="52">
        <v>11108</v>
      </c>
      <c r="H35" s="52">
        <v>72</v>
      </c>
      <c r="I35" s="52">
        <v>4667</v>
      </c>
      <c r="J35" s="52">
        <v>53</v>
      </c>
      <c r="K35" s="52">
        <v>5571</v>
      </c>
      <c r="L35" s="52">
        <v>7761</v>
      </c>
      <c r="M35" s="52">
        <v>20705</v>
      </c>
      <c r="N35" s="52">
        <v>28970</v>
      </c>
      <c r="O35" s="52">
        <v>29577</v>
      </c>
      <c r="P35" s="52">
        <v>2533</v>
      </c>
      <c r="Q35" s="52">
        <v>625</v>
      </c>
      <c r="R35" s="52">
        <v>1</v>
      </c>
      <c r="S35" s="52">
        <v>0</v>
      </c>
      <c r="T35" s="52">
        <v>1063</v>
      </c>
      <c r="U35" s="52">
        <v>8479</v>
      </c>
      <c r="V35" s="52">
        <v>14319</v>
      </c>
      <c r="W35" s="52">
        <v>12190</v>
      </c>
      <c r="DA35" s="63" t="s">
        <v>1244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129</v>
      </c>
      <c r="D37" s="52">
        <v>110</v>
      </c>
      <c r="E37" s="52">
        <v>8</v>
      </c>
      <c r="F37" s="52">
        <v>0</v>
      </c>
      <c r="G37" s="52">
        <v>28</v>
      </c>
      <c r="H37" s="52">
        <v>40</v>
      </c>
      <c r="I37" s="52">
        <v>36</v>
      </c>
      <c r="J37" s="52">
        <v>8</v>
      </c>
      <c r="K37" s="52">
        <v>23</v>
      </c>
      <c r="L37" s="52">
        <v>46</v>
      </c>
      <c r="M37" s="52">
        <v>92</v>
      </c>
      <c r="N37" s="52">
        <v>265</v>
      </c>
      <c r="O37" s="52">
        <v>340</v>
      </c>
      <c r="P37" s="52">
        <v>302</v>
      </c>
      <c r="Q37" s="52">
        <v>138</v>
      </c>
      <c r="R37" s="52">
        <v>21</v>
      </c>
      <c r="S37" s="52">
        <v>4</v>
      </c>
      <c r="T37" s="52">
        <v>3</v>
      </c>
      <c r="U37" s="52">
        <v>47</v>
      </c>
      <c r="V37" s="52">
        <v>204</v>
      </c>
      <c r="W37" s="52">
        <v>181</v>
      </c>
      <c r="DA37" s="63" t="s">
        <v>1245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138</v>
      </c>
      <c r="B39" s="52"/>
      <c r="C39" s="52">
        <v>4715</v>
      </c>
      <c r="D39" s="52">
        <v>7761</v>
      </c>
      <c r="E39" s="52">
        <v>15030</v>
      </c>
      <c r="F39" s="52">
        <v>28783</v>
      </c>
      <c r="G39" s="52">
        <v>9251</v>
      </c>
      <c r="H39" s="52">
        <v>25090</v>
      </c>
      <c r="I39" s="52">
        <v>21255</v>
      </c>
      <c r="J39" s="52">
        <v>24129</v>
      </c>
      <c r="K39" s="52">
        <v>19928</v>
      </c>
      <c r="L39" s="52">
        <v>18052</v>
      </c>
      <c r="M39" s="52">
        <v>24463</v>
      </c>
      <c r="N39" s="52">
        <v>28240</v>
      </c>
      <c r="O39" s="52">
        <v>28761</v>
      </c>
      <c r="P39" s="52">
        <v>2029</v>
      </c>
      <c r="Q39" s="52">
        <v>2275</v>
      </c>
      <c r="R39" s="52">
        <v>6890</v>
      </c>
      <c r="S39" s="52">
        <v>4419</v>
      </c>
      <c r="T39" s="52">
        <v>2439</v>
      </c>
      <c r="U39" s="52">
        <v>3776</v>
      </c>
      <c r="V39" s="52">
        <v>5332</v>
      </c>
      <c r="W39" s="52">
        <v>15686</v>
      </c>
      <c r="DA39" s="63" t="s">
        <v>1246</v>
      </c>
    </row>
    <row r="40" spans="1:105" ht="12" customHeight="1" x14ac:dyDescent="0.25">
      <c r="A40" s="97" t="s">
        <v>137</v>
      </c>
      <c r="B40" s="52"/>
      <c r="C40" s="52">
        <v>0</v>
      </c>
      <c r="D40" s="52">
        <v>13</v>
      </c>
      <c r="E40" s="52">
        <v>6</v>
      </c>
      <c r="F40" s="52">
        <v>0</v>
      </c>
      <c r="G40" s="52">
        <v>46</v>
      </c>
      <c r="H40" s="52">
        <v>0</v>
      </c>
      <c r="I40" s="52">
        <v>72</v>
      </c>
      <c r="J40" s="52">
        <v>51</v>
      </c>
      <c r="K40" s="52">
        <v>0</v>
      </c>
      <c r="L40" s="52">
        <v>0</v>
      </c>
      <c r="M40" s="52">
        <v>19</v>
      </c>
      <c r="N40" s="52">
        <v>58</v>
      </c>
      <c r="O40" s="52">
        <v>42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23</v>
      </c>
      <c r="W40" s="52">
        <v>0</v>
      </c>
      <c r="DA40" s="63" t="s">
        <v>1247</v>
      </c>
    </row>
    <row r="41" spans="1:105" ht="12" customHeight="1" x14ac:dyDescent="0.25">
      <c r="A41" s="97" t="s">
        <v>122</v>
      </c>
      <c r="B41" s="52"/>
      <c r="C41" s="52">
        <v>1135</v>
      </c>
      <c r="D41" s="52">
        <v>666</v>
      </c>
      <c r="E41" s="52">
        <v>939</v>
      </c>
      <c r="F41" s="52">
        <v>854</v>
      </c>
      <c r="G41" s="52">
        <v>1833</v>
      </c>
      <c r="H41" s="52">
        <v>1098</v>
      </c>
      <c r="I41" s="52">
        <v>223</v>
      </c>
      <c r="J41" s="52">
        <v>0</v>
      </c>
      <c r="K41" s="52">
        <v>0</v>
      </c>
      <c r="L41" s="52">
        <v>147</v>
      </c>
      <c r="M41" s="52">
        <v>742</v>
      </c>
      <c r="N41" s="52">
        <v>857</v>
      </c>
      <c r="O41" s="52">
        <v>1048</v>
      </c>
      <c r="P41" s="52">
        <v>470</v>
      </c>
      <c r="Q41" s="52">
        <v>165</v>
      </c>
      <c r="R41" s="52">
        <v>23</v>
      </c>
      <c r="S41" s="52">
        <v>547</v>
      </c>
      <c r="T41" s="52">
        <v>782</v>
      </c>
      <c r="U41" s="52">
        <v>6366</v>
      </c>
      <c r="V41" s="52">
        <v>7971</v>
      </c>
      <c r="W41" s="52">
        <v>20719</v>
      </c>
      <c r="DA41" s="63" t="s">
        <v>1248</v>
      </c>
    </row>
    <row r="42" spans="1:105" ht="12" customHeight="1" x14ac:dyDescent="0.25">
      <c r="A42" s="97" t="s">
        <v>121</v>
      </c>
      <c r="B42" s="52"/>
      <c r="C42" s="52">
        <v>116</v>
      </c>
      <c r="D42" s="52">
        <v>92</v>
      </c>
      <c r="E42" s="52">
        <v>88</v>
      </c>
      <c r="F42" s="52">
        <v>75</v>
      </c>
      <c r="G42" s="52">
        <v>216</v>
      </c>
      <c r="H42" s="52">
        <v>126</v>
      </c>
      <c r="I42" s="52">
        <v>168</v>
      </c>
      <c r="J42" s="52">
        <v>0</v>
      </c>
      <c r="K42" s="52">
        <v>0</v>
      </c>
      <c r="L42" s="52">
        <v>22</v>
      </c>
      <c r="M42" s="52">
        <v>93</v>
      </c>
      <c r="N42" s="52">
        <v>128</v>
      </c>
      <c r="O42" s="52">
        <v>165</v>
      </c>
      <c r="P42" s="52">
        <v>94</v>
      </c>
      <c r="Q42" s="52">
        <v>37</v>
      </c>
      <c r="R42" s="52">
        <v>3</v>
      </c>
      <c r="S42" s="52">
        <v>59</v>
      </c>
      <c r="T42" s="52">
        <v>92</v>
      </c>
      <c r="U42" s="52">
        <v>820</v>
      </c>
      <c r="V42" s="52">
        <v>1142</v>
      </c>
      <c r="W42" s="52">
        <v>3115</v>
      </c>
      <c r="DA42" s="63" t="s">
        <v>1249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1250</v>
      </c>
    </row>
    <row r="45" spans="1:105" ht="12" customHeight="1" x14ac:dyDescent="0.25">
      <c r="A45" s="109" t="s">
        <v>120</v>
      </c>
      <c r="B45" s="36"/>
      <c r="C45" s="36">
        <v>34596</v>
      </c>
      <c r="D45" s="36">
        <v>21583</v>
      </c>
      <c r="E45" s="36">
        <v>29833</v>
      </c>
      <c r="F45" s="36">
        <v>27127</v>
      </c>
      <c r="G45" s="36">
        <v>56806</v>
      </c>
      <c r="H45" s="36">
        <v>37028</v>
      </c>
      <c r="I45" s="36">
        <v>11440</v>
      </c>
      <c r="J45" s="36">
        <v>1657</v>
      </c>
      <c r="K45" s="36">
        <v>7876</v>
      </c>
      <c r="L45" s="36">
        <v>9098</v>
      </c>
      <c r="M45" s="36">
        <v>22857</v>
      </c>
      <c r="N45" s="36">
        <v>32286</v>
      </c>
      <c r="O45" s="36">
        <v>34643</v>
      </c>
      <c r="P45" s="36">
        <v>5872</v>
      </c>
      <c r="Q45" s="36">
        <v>6591</v>
      </c>
      <c r="R45" s="36">
        <v>4306</v>
      </c>
      <c r="S45" s="36">
        <v>11781</v>
      </c>
      <c r="T45" s="36">
        <v>18275</v>
      </c>
      <c r="U45" s="36">
        <v>27748</v>
      </c>
      <c r="V45" s="36">
        <v>30615</v>
      </c>
      <c r="W45" s="36">
        <v>22228</v>
      </c>
      <c r="DA45" s="60" t="s">
        <v>1251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215</v>
      </c>
      <c r="B49" s="52"/>
      <c r="C49" s="52">
        <v>1524</v>
      </c>
      <c r="D49" s="52">
        <v>0</v>
      </c>
      <c r="E49" s="52">
        <v>0</v>
      </c>
      <c r="F49" s="52">
        <v>0</v>
      </c>
      <c r="G49" s="52">
        <v>3472</v>
      </c>
      <c r="H49" s="52">
        <v>20</v>
      </c>
      <c r="I49" s="52">
        <v>1358</v>
      </c>
      <c r="J49" s="52">
        <v>24</v>
      </c>
      <c r="K49" s="52">
        <v>2369</v>
      </c>
      <c r="L49" s="52">
        <v>2054</v>
      </c>
      <c r="M49" s="52">
        <v>4860</v>
      </c>
      <c r="N49" s="52">
        <v>7297</v>
      </c>
      <c r="O49" s="52">
        <v>10669</v>
      </c>
      <c r="P49" s="52">
        <v>1446</v>
      </c>
      <c r="Q49" s="52">
        <v>313</v>
      </c>
      <c r="R49" s="52">
        <v>0</v>
      </c>
      <c r="S49" s="52">
        <v>0</v>
      </c>
      <c r="T49" s="52">
        <v>440</v>
      </c>
      <c r="U49" s="52">
        <v>3467</v>
      </c>
      <c r="V49" s="52">
        <v>5643</v>
      </c>
      <c r="W49" s="52">
        <v>4533</v>
      </c>
      <c r="DA49" s="63" t="s">
        <v>1331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4</v>
      </c>
      <c r="D51" s="52">
        <v>0</v>
      </c>
      <c r="E51" s="52">
        <v>0</v>
      </c>
      <c r="F51" s="52">
        <v>0</v>
      </c>
      <c r="G51" s="52">
        <v>27</v>
      </c>
      <c r="H51" s="52">
        <v>0</v>
      </c>
      <c r="I51" s="52">
        <v>11</v>
      </c>
      <c r="J51" s="52">
        <v>0</v>
      </c>
      <c r="K51" s="52">
        <v>14</v>
      </c>
      <c r="L51" s="52">
        <v>30</v>
      </c>
      <c r="M51" s="52">
        <v>53</v>
      </c>
      <c r="N51" s="52">
        <v>127</v>
      </c>
      <c r="O51" s="52">
        <v>102</v>
      </c>
      <c r="P51" s="52">
        <v>26</v>
      </c>
      <c r="Q51" s="52">
        <v>3</v>
      </c>
      <c r="R51" s="52">
        <v>0</v>
      </c>
      <c r="S51" s="52">
        <v>0</v>
      </c>
      <c r="T51" s="52">
        <v>3</v>
      </c>
      <c r="U51" s="52">
        <v>40</v>
      </c>
      <c r="V51" s="52">
        <v>133</v>
      </c>
      <c r="W51" s="52">
        <v>23</v>
      </c>
      <c r="DA51" s="63" t="s">
        <v>1332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138</v>
      </c>
      <c r="B53" s="52"/>
      <c r="C53" s="52">
        <v>1136</v>
      </c>
      <c r="D53" s="52">
        <v>0</v>
      </c>
      <c r="E53" s="52">
        <v>0</v>
      </c>
      <c r="F53" s="52">
        <v>0</v>
      </c>
      <c r="G53" s="52">
        <v>2822</v>
      </c>
      <c r="H53" s="52">
        <v>2</v>
      </c>
      <c r="I53" s="52">
        <v>1261</v>
      </c>
      <c r="J53" s="52">
        <v>24</v>
      </c>
      <c r="K53" s="52">
        <v>2369</v>
      </c>
      <c r="L53" s="52">
        <v>2022</v>
      </c>
      <c r="M53" s="52">
        <v>4660</v>
      </c>
      <c r="N53" s="52">
        <v>7034</v>
      </c>
      <c r="O53" s="52">
        <v>10216</v>
      </c>
      <c r="P53" s="52">
        <v>1126</v>
      </c>
      <c r="Q53" s="52">
        <v>227</v>
      </c>
      <c r="R53" s="52">
        <v>0</v>
      </c>
      <c r="S53" s="52">
        <v>0</v>
      </c>
      <c r="T53" s="52">
        <v>165</v>
      </c>
      <c r="U53" s="52">
        <v>643</v>
      </c>
      <c r="V53" s="52">
        <v>2043</v>
      </c>
      <c r="W53" s="52">
        <v>720</v>
      </c>
      <c r="DA53" s="63" t="s">
        <v>1333</v>
      </c>
    </row>
    <row r="54" spans="1:105" ht="12" customHeight="1" x14ac:dyDescent="0.25">
      <c r="A54" s="108" t="s">
        <v>137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14</v>
      </c>
      <c r="H54" s="52">
        <v>0</v>
      </c>
      <c r="I54" s="52">
        <v>4</v>
      </c>
      <c r="J54" s="52">
        <v>0</v>
      </c>
      <c r="K54" s="52">
        <v>0</v>
      </c>
      <c r="L54" s="52">
        <v>0</v>
      </c>
      <c r="M54" s="52">
        <v>4</v>
      </c>
      <c r="N54" s="52">
        <v>15</v>
      </c>
      <c r="O54" s="52">
        <v>15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10</v>
      </c>
      <c r="W54" s="52">
        <v>0</v>
      </c>
      <c r="DA54" s="63" t="s">
        <v>1334</v>
      </c>
    </row>
    <row r="55" spans="1:105" ht="12" customHeight="1" x14ac:dyDescent="0.25">
      <c r="A55" s="108" t="s">
        <v>122</v>
      </c>
      <c r="B55" s="52"/>
      <c r="C55" s="52">
        <v>352</v>
      </c>
      <c r="D55" s="52">
        <v>0</v>
      </c>
      <c r="E55" s="52">
        <v>0</v>
      </c>
      <c r="F55" s="52">
        <v>0</v>
      </c>
      <c r="G55" s="52">
        <v>569</v>
      </c>
      <c r="H55" s="52">
        <v>16</v>
      </c>
      <c r="I55" s="52">
        <v>53</v>
      </c>
      <c r="J55" s="52">
        <v>0</v>
      </c>
      <c r="K55" s="52">
        <v>0</v>
      </c>
      <c r="L55" s="52">
        <v>28</v>
      </c>
      <c r="M55" s="52">
        <v>174</v>
      </c>
      <c r="N55" s="52">
        <v>216</v>
      </c>
      <c r="O55" s="52">
        <v>379</v>
      </c>
      <c r="P55" s="52">
        <v>266</v>
      </c>
      <c r="Q55" s="52">
        <v>71</v>
      </c>
      <c r="R55" s="52">
        <v>0</v>
      </c>
      <c r="S55" s="52">
        <v>0</v>
      </c>
      <c r="T55" s="52">
        <v>245</v>
      </c>
      <c r="U55" s="52">
        <v>2500</v>
      </c>
      <c r="V55" s="52">
        <v>3140</v>
      </c>
      <c r="W55" s="52">
        <v>3314</v>
      </c>
      <c r="DA55" s="63" t="s">
        <v>1335</v>
      </c>
    </row>
    <row r="56" spans="1:105" ht="12" customHeight="1" x14ac:dyDescent="0.25">
      <c r="A56" s="108" t="s">
        <v>121</v>
      </c>
      <c r="B56" s="52"/>
      <c r="C56" s="52">
        <v>36</v>
      </c>
      <c r="D56" s="52">
        <v>0</v>
      </c>
      <c r="E56" s="52">
        <v>0</v>
      </c>
      <c r="F56" s="52">
        <v>0</v>
      </c>
      <c r="G56" s="52">
        <v>67</v>
      </c>
      <c r="H56" s="52">
        <v>2</v>
      </c>
      <c r="I56" s="52">
        <v>40</v>
      </c>
      <c r="J56" s="52">
        <v>0</v>
      </c>
      <c r="K56" s="52">
        <v>0</v>
      </c>
      <c r="L56" s="52">
        <v>4</v>
      </c>
      <c r="M56" s="52">
        <v>22</v>
      </c>
      <c r="N56" s="52">
        <v>32</v>
      </c>
      <c r="O56" s="52">
        <v>59</v>
      </c>
      <c r="P56" s="52">
        <v>54</v>
      </c>
      <c r="Q56" s="52">
        <v>15</v>
      </c>
      <c r="R56" s="52">
        <v>0</v>
      </c>
      <c r="S56" s="52">
        <v>0</v>
      </c>
      <c r="T56" s="52">
        <v>30</v>
      </c>
      <c r="U56" s="52">
        <v>324</v>
      </c>
      <c r="V56" s="52">
        <v>450</v>
      </c>
      <c r="W56" s="52">
        <v>499</v>
      </c>
      <c r="DA56" s="63" t="s">
        <v>1336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1337</v>
      </c>
    </row>
    <row r="59" spans="1:105" ht="12" customHeight="1" x14ac:dyDescent="0.25">
      <c r="A59" s="115" t="s">
        <v>120</v>
      </c>
      <c r="B59" s="36"/>
      <c r="C59" s="36">
        <v>1524</v>
      </c>
      <c r="D59" s="36">
        <v>0</v>
      </c>
      <c r="E59" s="36">
        <v>0</v>
      </c>
      <c r="F59" s="36">
        <v>0</v>
      </c>
      <c r="G59" s="36">
        <v>3472</v>
      </c>
      <c r="H59" s="36">
        <v>20</v>
      </c>
      <c r="I59" s="36">
        <v>1358</v>
      </c>
      <c r="J59" s="36">
        <v>24</v>
      </c>
      <c r="K59" s="36">
        <v>2369</v>
      </c>
      <c r="L59" s="36">
        <v>2054</v>
      </c>
      <c r="M59" s="36">
        <v>4860</v>
      </c>
      <c r="N59" s="36">
        <v>7297</v>
      </c>
      <c r="O59" s="36">
        <v>10669</v>
      </c>
      <c r="P59" s="36">
        <v>1446</v>
      </c>
      <c r="Q59" s="36">
        <v>313</v>
      </c>
      <c r="R59" s="36">
        <v>0</v>
      </c>
      <c r="S59" s="36">
        <v>0</v>
      </c>
      <c r="T59" s="36">
        <v>440</v>
      </c>
      <c r="U59" s="36">
        <v>3467</v>
      </c>
      <c r="V59" s="36">
        <v>5643</v>
      </c>
      <c r="W59" s="36">
        <v>4533</v>
      </c>
      <c r="DA59" s="60" t="s">
        <v>1338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1417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215</v>
      </c>
      <c r="B63" s="52"/>
      <c r="C63" s="52">
        <v>3386</v>
      </c>
      <c r="D63" s="52">
        <v>0</v>
      </c>
      <c r="E63" s="52">
        <v>0</v>
      </c>
      <c r="F63" s="52">
        <v>0</v>
      </c>
      <c r="G63" s="52">
        <v>7636</v>
      </c>
      <c r="H63" s="52">
        <v>52</v>
      </c>
      <c r="I63" s="52">
        <v>3309</v>
      </c>
      <c r="J63" s="52">
        <v>29</v>
      </c>
      <c r="K63" s="52">
        <v>3202</v>
      </c>
      <c r="L63" s="52">
        <v>5707</v>
      </c>
      <c r="M63" s="52">
        <v>15845</v>
      </c>
      <c r="N63" s="52">
        <v>21673</v>
      </c>
      <c r="O63" s="52">
        <v>18908</v>
      </c>
      <c r="P63" s="52">
        <v>1087</v>
      </c>
      <c r="Q63" s="52">
        <v>312</v>
      </c>
      <c r="R63" s="52">
        <v>1</v>
      </c>
      <c r="S63" s="52">
        <v>0</v>
      </c>
      <c r="T63" s="52">
        <v>623</v>
      </c>
      <c r="U63" s="52">
        <v>5012</v>
      </c>
      <c r="V63" s="52">
        <v>8676</v>
      </c>
      <c r="W63" s="52">
        <v>7657</v>
      </c>
      <c r="DA63" s="63" t="s">
        <v>1418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125</v>
      </c>
      <c r="D65" s="52">
        <v>110</v>
      </c>
      <c r="E65" s="52">
        <v>8</v>
      </c>
      <c r="F65" s="52">
        <v>0</v>
      </c>
      <c r="G65" s="52">
        <v>1</v>
      </c>
      <c r="H65" s="52">
        <v>40</v>
      </c>
      <c r="I65" s="52">
        <v>25</v>
      </c>
      <c r="J65" s="52">
        <v>8</v>
      </c>
      <c r="K65" s="52">
        <v>9</v>
      </c>
      <c r="L65" s="52">
        <v>16</v>
      </c>
      <c r="M65" s="52">
        <v>39</v>
      </c>
      <c r="N65" s="52">
        <v>138</v>
      </c>
      <c r="O65" s="52">
        <v>238</v>
      </c>
      <c r="P65" s="52">
        <v>276</v>
      </c>
      <c r="Q65" s="52">
        <v>135</v>
      </c>
      <c r="R65" s="52">
        <v>21</v>
      </c>
      <c r="S65" s="52">
        <v>4</v>
      </c>
      <c r="T65" s="52">
        <v>0</v>
      </c>
      <c r="U65" s="52">
        <v>7</v>
      </c>
      <c r="V65" s="52">
        <v>71</v>
      </c>
      <c r="W65" s="52">
        <v>158</v>
      </c>
      <c r="DA65" s="63" t="s">
        <v>1419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3579</v>
      </c>
      <c r="D67" s="52">
        <f t="shared" si="0"/>
        <v>7761</v>
      </c>
      <c r="E67" s="52">
        <f t="shared" si="0"/>
        <v>15030</v>
      </c>
      <c r="F67" s="52">
        <f t="shared" si="0"/>
        <v>28783</v>
      </c>
      <c r="G67" s="52">
        <f t="shared" si="0"/>
        <v>6429</v>
      </c>
      <c r="H67" s="52">
        <f t="shared" si="0"/>
        <v>25088</v>
      </c>
      <c r="I67" s="52">
        <f t="shared" si="0"/>
        <v>19994</v>
      </c>
      <c r="J67" s="52">
        <f t="shared" si="0"/>
        <v>24105</v>
      </c>
      <c r="K67" s="52">
        <f t="shared" si="0"/>
        <v>17559</v>
      </c>
      <c r="L67" s="52">
        <f t="shared" si="0"/>
        <v>16030</v>
      </c>
      <c r="M67" s="52">
        <f t="shared" si="0"/>
        <v>19803</v>
      </c>
      <c r="N67" s="52">
        <f t="shared" si="0"/>
        <v>21206</v>
      </c>
      <c r="O67" s="52">
        <f t="shared" si="0"/>
        <v>18545</v>
      </c>
      <c r="P67" s="52">
        <f t="shared" si="0"/>
        <v>903</v>
      </c>
      <c r="Q67" s="52">
        <f t="shared" si="0"/>
        <v>2048</v>
      </c>
      <c r="R67" s="52">
        <f t="shared" ref="R67:V67" si="1">R39-R53</f>
        <v>6890</v>
      </c>
      <c r="S67" s="52">
        <f t="shared" si="1"/>
        <v>4419</v>
      </c>
      <c r="T67" s="52">
        <f t="shared" si="1"/>
        <v>2274</v>
      </c>
      <c r="U67" s="52">
        <f t="shared" si="1"/>
        <v>3133</v>
      </c>
      <c r="V67" s="52">
        <f t="shared" si="1"/>
        <v>3289</v>
      </c>
      <c r="W67" s="52">
        <f t="shared" ref="W67" si="2">W39-W53</f>
        <v>14966</v>
      </c>
      <c r="DA67" s="63" t="s">
        <v>1420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0</v>
      </c>
      <c r="D68" s="52">
        <f t="shared" si="3"/>
        <v>13</v>
      </c>
      <c r="E68" s="52">
        <f t="shared" si="3"/>
        <v>6</v>
      </c>
      <c r="F68" s="52">
        <f t="shared" si="3"/>
        <v>0</v>
      </c>
      <c r="G68" s="52">
        <f t="shared" si="3"/>
        <v>32</v>
      </c>
      <c r="H68" s="52">
        <f t="shared" si="3"/>
        <v>0</v>
      </c>
      <c r="I68" s="52">
        <f t="shared" si="3"/>
        <v>68</v>
      </c>
      <c r="J68" s="52">
        <f t="shared" si="3"/>
        <v>51</v>
      </c>
      <c r="K68" s="52">
        <f t="shared" si="3"/>
        <v>0</v>
      </c>
      <c r="L68" s="52">
        <f t="shared" si="3"/>
        <v>0</v>
      </c>
      <c r="M68" s="52">
        <f t="shared" si="3"/>
        <v>15</v>
      </c>
      <c r="N68" s="52">
        <f t="shared" si="3"/>
        <v>43</v>
      </c>
      <c r="O68" s="52">
        <f t="shared" si="3"/>
        <v>27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13</v>
      </c>
      <c r="W68" s="52">
        <f t="shared" ref="W68" si="5">W40-W54</f>
        <v>0</v>
      </c>
      <c r="DA68" s="63" t="s">
        <v>1421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783</v>
      </c>
      <c r="D69" s="52">
        <f t="shared" si="6"/>
        <v>666</v>
      </c>
      <c r="E69" s="52">
        <f t="shared" si="6"/>
        <v>939</v>
      </c>
      <c r="F69" s="52">
        <f t="shared" si="6"/>
        <v>854</v>
      </c>
      <c r="G69" s="52">
        <f t="shared" si="6"/>
        <v>1264</v>
      </c>
      <c r="H69" s="52">
        <f t="shared" si="6"/>
        <v>1082</v>
      </c>
      <c r="I69" s="52">
        <f t="shared" si="6"/>
        <v>170</v>
      </c>
      <c r="J69" s="52">
        <f t="shared" si="6"/>
        <v>0</v>
      </c>
      <c r="K69" s="52">
        <f t="shared" si="6"/>
        <v>0</v>
      </c>
      <c r="L69" s="52">
        <f t="shared" si="6"/>
        <v>119</v>
      </c>
      <c r="M69" s="52">
        <f t="shared" si="6"/>
        <v>568</v>
      </c>
      <c r="N69" s="52">
        <f t="shared" si="6"/>
        <v>641</v>
      </c>
      <c r="O69" s="52">
        <f t="shared" si="6"/>
        <v>669</v>
      </c>
      <c r="P69" s="52">
        <f t="shared" si="6"/>
        <v>204</v>
      </c>
      <c r="Q69" s="52">
        <f t="shared" si="6"/>
        <v>94</v>
      </c>
      <c r="R69" s="52">
        <f t="shared" ref="R69:V69" si="7">R41-R55</f>
        <v>23</v>
      </c>
      <c r="S69" s="52">
        <f t="shared" si="7"/>
        <v>547</v>
      </c>
      <c r="T69" s="52">
        <f t="shared" si="7"/>
        <v>537</v>
      </c>
      <c r="U69" s="52">
        <f t="shared" si="7"/>
        <v>3866</v>
      </c>
      <c r="V69" s="52">
        <f t="shared" si="7"/>
        <v>4831</v>
      </c>
      <c r="W69" s="52">
        <f t="shared" ref="W69" si="8">W41-W55</f>
        <v>17405</v>
      </c>
      <c r="DA69" s="63" t="s">
        <v>1422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80</v>
      </c>
      <c r="D70" s="52">
        <f t="shared" si="9"/>
        <v>92</v>
      </c>
      <c r="E70" s="52">
        <f t="shared" si="9"/>
        <v>88</v>
      </c>
      <c r="F70" s="52">
        <f t="shared" si="9"/>
        <v>75</v>
      </c>
      <c r="G70" s="52">
        <f t="shared" si="9"/>
        <v>149</v>
      </c>
      <c r="H70" s="52">
        <f t="shared" si="9"/>
        <v>124</v>
      </c>
      <c r="I70" s="52">
        <f t="shared" si="9"/>
        <v>128</v>
      </c>
      <c r="J70" s="52">
        <f t="shared" si="9"/>
        <v>0</v>
      </c>
      <c r="K70" s="52">
        <f t="shared" si="9"/>
        <v>0</v>
      </c>
      <c r="L70" s="52">
        <f t="shared" si="9"/>
        <v>18</v>
      </c>
      <c r="M70" s="52">
        <f t="shared" si="9"/>
        <v>71</v>
      </c>
      <c r="N70" s="52">
        <f t="shared" si="9"/>
        <v>96</v>
      </c>
      <c r="O70" s="52">
        <f t="shared" si="9"/>
        <v>106</v>
      </c>
      <c r="P70" s="52">
        <f t="shared" si="9"/>
        <v>40</v>
      </c>
      <c r="Q70" s="52">
        <f t="shared" si="9"/>
        <v>22</v>
      </c>
      <c r="R70" s="52">
        <f t="shared" ref="R70:V70" si="10">R42-R56</f>
        <v>3</v>
      </c>
      <c r="S70" s="52">
        <f t="shared" si="10"/>
        <v>59</v>
      </c>
      <c r="T70" s="52">
        <f t="shared" si="10"/>
        <v>62</v>
      </c>
      <c r="U70" s="52">
        <f t="shared" si="10"/>
        <v>496</v>
      </c>
      <c r="V70" s="52">
        <f t="shared" si="10"/>
        <v>692</v>
      </c>
      <c r="W70" s="52">
        <f t="shared" ref="W70" si="11">W42-W56</f>
        <v>2616</v>
      </c>
      <c r="DA70" s="63" t="s">
        <v>1423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1424</v>
      </c>
    </row>
    <row r="73" spans="1:105" ht="12" customHeight="1" x14ac:dyDescent="0.25">
      <c r="A73" s="115" t="s">
        <v>120</v>
      </c>
      <c r="B73" s="36"/>
      <c r="C73" s="36">
        <v>33072</v>
      </c>
      <c r="D73" s="36">
        <v>21583</v>
      </c>
      <c r="E73" s="36">
        <v>29833</v>
      </c>
      <c r="F73" s="36">
        <v>27127</v>
      </c>
      <c r="G73" s="36">
        <v>53334</v>
      </c>
      <c r="H73" s="36">
        <v>37008</v>
      </c>
      <c r="I73" s="36">
        <v>10082</v>
      </c>
      <c r="J73" s="36">
        <v>1633</v>
      </c>
      <c r="K73" s="36">
        <v>5507</v>
      </c>
      <c r="L73" s="36">
        <v>7044</v>
      </c>
      <c r="M73" s="36">
        <v>17997</v>
      </c>
      <c r="N73" s="36">
        <v>24989</v>
      </c>
      <c r="O73" s="36">
        <v>23974</v>
      </c>
      <c r="P73" s="36">
        <v>4426</v>
      </c>
      <c r="Q73" s="36">
        <v>6278</v>
      </c>
      <c r="R73" s="36">
        <v>4306</v>
      </c>
      <c r="S73" s="36">
        <v>11781</v>
      </c>
      <c r="T73" s="36">
        <v>17835</v>
      </c>
      <c r="U73" s="36">
        <v>24281</v>
      </c>
      <c r="V73" s="36">
        <v>24972</v>
      </c>
      <c r="W73" s="36">
        <v>17695</v>
      </c>
      <c r="DA73" s="60" t="s">
        <v>1425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1504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DA78" s="133"/>
    </row>
    <row r="79" spans="1:105" ht="12" customHeight="1" x14ac:dyDescent="0.25">
      <c r="A79" s="97" t="s">
        <v>215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13</v>
      </c>
      <c r="I79" s="52">
        <f>RES_hhdet_numvin!I45</f>
        <v>1540</v>
      </c>
      <c r="J79" s="52">
        <f>RES_hhdet_numvin!J45</f>
        <v>24</v>
      </c>
      <c r="K79" s="52">
        <f>RES_hhdet_numvin!K45</f>
        <v>3221</v>
      </c>
      <c r="L79" s="52">
        <f>RES_hhdet_numvin!L45</f>
        <v>5239</v>
      </c>
      <c r="M79" s="52">
        <f>RES_hhdet_numvin!M45</f>
        <v>15649</v>
      </c>
      <c r="N79" s="52">
        <f>RES_hhdet_numvin!N45</f>
        <v>23814</v>
      </c>
      <c r="O79" s="52">
        <f>RES_hhdet_numvin!O45</f>
        <v>25882</v>
      </c>
      <c r="P79" s="52">
        <f>RES_hhdet_numvin!P45</f>
        <v>2320</v>
      </c>
      <c r="Q79" s="52">
        <f>RES_hhdet_numvin!Q45</f>
        <v>592</v>
      </c>
      <c r="R79" s="52">
        <f>RES_hhdet_numvin!R45</f>
        <v>1</v>
      </c>
      <c r="S79" s="52">
        <f>RES_hhdet_numvin!S45</f>
        <v>0</v>
      </c>
      <c r="T79" s="52">
        <f>RES_hhdet_numvin!T45</f>
        <v>1058</v>
      </c>
      <c r="U79" s="52">
        <f>RES_hhdet_numvin!U45</f>
        <v>8463</v>
      </c>
      <c r="V79" s="52">
        <f>RES_hhdet_numvin!V45</f>
        <v>14317</v>
      </c>
      <c r="W79" s="52">
        <f>RES_hhdet_numvin!W45</f>
        <v>12190</v>
      </c>
      <c r="DA79" s="63" t="s">
        <v>1505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100</v>
      </c>
      <c r="Q82" s="138">
        <f>RES_hhdet_numvin!Q48</f>
        <v>80</v>
      </c>
      <c r="R82" s="138">
        <f>RES_hhdet_numvin!R48</f>
        <v>16</v>
      </c>
      <c r="S82" s="138">
        <f>RES_hhdet_numvin!S48</f>
        <v>4</v>
      </c>
      <c r="T82" s="138">
        <f>RES_hhdet_numvin!T48</f>
        <v>3</v>
      </c>
      <c r="U82" s="138">
        <f>RES_hhdet_numvin!U48</f>
        <v>46</v>
      </c>
      <c r="V82" s="138">
        <f>RES_hhdet_numvin!V48</f>
        <v>204</v>
      </c>
      <c r="W82" s="138">
        <f>RES_hhdet_numvin!W48</f>
        <v>181</v>
      </c>
      <c r="DA82" s="63" t="s">
        <v>1506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0</v>
      </c>
      <c r="I84" s="138">
        <f>RES_hhdet_numvin!I50</f>
        <v>401</v>
      </c>
      <c r="J84" s="138">
        <f>RES_hhdet_numvin!J50</f>
        <v>168</v>
      </c>
      <c r="K84" s="138">
        <f>RES_hhdet_numvin!K50</f>
        <v>1492</v>
      </c>
      <c r="L84" s="138">
        <f>RES_hhdet_numvin!L50</f>
        <v>3569</v>
      </c>
      <c r="M84" s="138">
        <f>RES_hhdet_numvin!M50</f>
        <v>9773</v>
      </c>
      <c r="N84" s="138">
        <f>RES_hhdet_numvin!N50</f>
        <v>12736</v>
      </c>
      <c r="O84" s="138">
        <f>RES_hhdet_numvin!O50</f>
        <v>13208</v>
      </c>
      <c r="P84" s="138">
        <f>RES_hhdet_numvin!P50</f>
        <v>964</v>
      </c>
      <c r="Q84" s="138">
        <f>RES_hhdet_numvin!Q50</f>
        <v>1109</v>
      </c>
      <c r="R84" s="138">
        <f>RES_hhdet_numvin!R50</f>
        <v>3662</v>
      </c>
      <c r="S84" s="138">
        <f>RES_hhdet_numvin!S50</f>
        <v>2522</v>
      </c>
      <c r="T84" s="138">
        <f>RES_hhdet_numvin!T50</f>
        <v>1469</v>
      </c>
      <c r="U84" s="138">
        <f>RES_hhdet_numvin!U50</f>
        <v>2368</v>
      </c>
      <c r="V84" s="138">
        <f>RES_hhdet_numvin!V50</f>
        <v>3392</v>
      </c>
      <c r="W84" s="138">
        <f>RES_hhdet_numvin!W50</f>
        <v>15686</v>
      </c>
      <c r="DA84" s="63" t="s">
        <v>1507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3</v>
      </c>
      <c r="J85" s="138">
        <f>RES_hhdet_numvin!J51</f>
        <v>1</v>
      </c>
      <c r="K85" s="138">
        <f>RES_hhdet_numvin!K51</f>
        <v>0</v>
      </c>
      <c r="L85" s="138">
        <f>RES_hhdet_numvin!L51</f>
        <v>0</v>
      </c>
      <c r="M85" s="138">
        <f>RES_hhdet_numvin!M51</f>
        <v>11</v>
      </c>
      <c r="N85" s="138">
        <f>RES_hhdet_numvin!N51</f>
        <v>39</v>
      </c>
      <c r="O85" s="138">
        <f>RES_hhdet_numvin!O51</f>
        <v>30</v>
      </c>
      <c r="P85" s="138">
        <f>RES_hhdet_numvin!P51</f>
        <v>0</v>
      </c>
      <c r="Q85" s="138">
        <f>RES_hhdet_numvin!Q51</f>
        <v>0</v>
      </c>
      <c r="R85" s="138">
        <f>RES_hhdet_numvin!R51</f>
        <v>0</v>
      </c>
      <c r="S85" s="138">
        <f>RES_hhdet_numvin!S51</f>
        <v>0</v>
      </c>
      <c r="T85" s="138">
        <f>RES_hhdet_numvin!T51</f>
        <v>0</v>
      </c>
      <c r="U85" s="138">
        <f>RES_hhdet_numvin!U51</f>
        <v>0</v>
      </c>
      <c r="V85" s="138">
        <f>RES_hhdet_numvin!V51</f>
        <v>20</v>
      </c>
      <c r="W85" s="138">
        <f>RES_hhdet_numvin!W51</f>
        <v>0</v>
      </c>
      <c r="DA85" s="63" t="s">
        <v>1508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154</v>
      </c>
      <c r="Q88" s="138">
        <f>RES_hhdet_numvin!Q54</f>
        <v>95</v>
      </c>
      <c r="R88" s="138">
        <f>RES_hhdet_numvin!R54</f>
        <v>18</v>
      </c>
      <c r="S88" s="138">
        <f>RES_hhdet_numvin!S54</f>
        <v>485</v>
      </c>
      <c r="T88" s="138">
        <f>RES_hhdet_numvin!T54</f>
        <v>741</v>
      </c>
      <c r="U88" s="138">
        <f>RES_hhdet_numvin!U54</f>
        <v>6267</v>
      </c>
      <c r="V88" s="138">
        <f>RES_hhdet_numvin!V54</f>
        <v>7957</v>
      </c>
      <c r="W88" s="138">
        <f>RES_hhdet_numvin!W54</f>
        <v>20719</v>
      </c>
      <c r="DA88" s="63" t="s">
        <v>1509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31</v>
      </c>
      <c r="Q89" s="138">
        <f>RES_hhdet_numvin!Q55</f>
        <v>26</v>
      </c>
      <c r="R89" s="138">
        <f>RES_hhdet_numvin!R55</f>
        <v>3</v>
      </c>
      <c r="S89" s="138">
        <f>RES_hhdet_numvin!S55</f>
        <v>52</v>
      </c>
      <c r="T89" s="138">
        <f>RES_hhdet_numvin!T55</f>
        <v>89</v>
      </c>
      <c r="U89" s="138">
        <f>RES_hhdet_numvin!U55</f>
        <v>808</v>
      </c>
      <c r="V89" s="138">
        <f>RES_hhdet_numvin!V55</f>
        <v>1140</v>
      </c>
      <c r="W89" s="138">
        <f>RES_hhdet_numvin!W55</f>
        <v>3115</v>
      </c>
      <c r="DA89" s="63" t="s">
        <v>1510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0</v>
      </c>
      <c r="Q93" s="138">
        <f>RES_hhdet_numvin!Q59</f>
        <v>0</v>
      </c>
      <c r="R93" s="138">
        <f>RES_hhdet_numvin!R59</f>
        <v>0</v>
      </c>
      <c r="S93" s="138">
        <f>RES_hhdet_numvin!S59</f>
        <v>0</v>
      </c>
      <c r="T93" s="138">
        <f>RES_hhdet_numvin!T59</f>
        <v>0</v>
      </c>
      <c r="U93" s="138">
        <f>RES_hhdet_numvin!U59</f>
        <v>0</v>
      </c>
      <c r="V93" s="138">
        <f>RES_hhdet_numvin!V59</f>
        <v>0</v>
      </c>
      <c r="W93" s="138">
        <f>RES_hhdet_numvin!W59</f>
        <v>0</v>
      </c>
      <c r="DA93" s="63" t="s">
        <v>1511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1888</v>
      </c>
      <c r="Q94" s="39">
        <f>RES_hhdet_numvin!Q60</f>
        <v>3638</v>
      </c>
      <c r="R94" s="39">
        <f>RES_hhdet_numvin!R60</f>
        <v>3184</v>
      </c>
      <c r="S94" s="39">
        <f>RES_hhdet_numvin!S60</f>
        <v>10059</v>
      </c>
      <c r="T94" s="39">
        <f>RES_hhdet_numvin!T60</f>
        <v>16469</v>
      </c>
      <c r="U94" s="39">
        <f>RES_hhdet_numvin!U60</f>
        <v>26535</v>
      </c>
      <c r="V94" s="39">
        <f>RES_hhdet_numvin!V60</f>
        <v>30322</v>
      </c>
      <c r="W94" s="39">
        <f>RES_hhdet_numvin!W60</f>
        <v>22228</v>
      </c>
      <c r="DA94" s="60" t="s">
        <v>1512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900.11368060943971</v>
      </c>
      <c r="C98" s="117">
        <f t="shared" si="12"/>
        <v>856.56462394146718</v>
      </c>
      <c r="D98" s="117">
        <f t="shared" si="12"/>
        <v>762.6961198545639</v>
      </c>
      <c r="E98" s="117">
        <f t="shared" si="12"/>
        <v>722.06819810918762</v>
      </c>
      <c r="F98" s="117">
        <f t="shared" si="12"/>
        <v>512.23770136533301</v>
      </c>
      <c r="G98" s="117">
        <f t="shared" si="12"/>
        <v>761.71777888262477</v>
      </c>
      <c r="H98" s="117">
        <f t="shared" si="12"/>
        <v>568.0273001132698</v>
      </c>
      <c r="I98" s="117">
        <f t="shared" si="12"/>
        <v>473.57926978863571</v>
      </c>
      <c r="J98" s="117">
        <f t="shared" si="12"/>
        <v>408.70014841431225</v>
      </c>
      <c r="K98" s="117">
        <f t="shared" si="12"/>
        <v>360.91375326781582</v>
      </c>
      <c r="L98" s="117">
        <f t="shared" si="12"/>
        <v>318.5321795350099</v>
      </c>
      <c r="M98" s="117">
        <f t="shared" si="12"/>
        <v>272.07113043310648</v>
      </c>
      <c r="N98" s="117">
        <f t="shared" si="12"/>
        <v>268.88096554025464</v>
      </c>
      <c r="O98" s="117">
        <f t="shared" si="12"/>
        <v>261.92151488622841</v>
      </c>
      <c r="P98" s="117">
        <f t="shared" si="12"/>
        <v>242.14665392841408</v>
      </c>
      <c r="Q98" s="117">
        <f t="shared" si="12"/>
        <v>247.28556931497667</v>
      </c>
      <c r="R98" s="117">
        <f t="shared" ref="R98:V98" si="13">R99+R102+R104+R113</f>
        <v>222.5570300491346</v>
      </c>
      <c r="S98" s="117">
        <f t="shared" si="13"/>
        <v>222.30660249167619</v>
      </c>
      <c r="T98" s="117">
        <f t="shared" si="13"/>
        <v>204.67698275116922</v>
      </c>
      <c r="U98" s="117">
        <f t="shared" si="13"/>
        <v>207.43419528942482</v>
      </c>
      <c r="V98" s="117">
        <f t="shared" si="13"/>
        <v>229.53590543702478</v>
      </c>
      <c r="W98" s="117">
        <f t="shared" ref="W98" si="14">W99+W102+W104+W113</f>
        <v>239.62121814682195</v>
      </c>
      <c r="DA98" s="129" t="s">
        <v>1609</v>
      </c>
    </row>
    <row r="99" spans="1:105" ht="12" customHeight="1" x14ac:dyDescent="0.25">
      <c r="A99" s="121" t="s">
        <v>57</v>
      </c>
      <c r="B99" s="122">
        <f t="shared" ref="B99:Q99" si="15">SUM(B100:B101)</f>
        <v>841.82807447891548</v>
      </c>
      <c r="C99" s="122">
        <f t="shared" si="15"/>
        <v>805.32106632221257</v>
      </c>
      <c r="D99" s="122">
        <f t="shared" si="15"/>
        <v>717.03232528920307</v>
      </c>
      <c r="E99" s="122">
        <f t="shared" si="15"/>
        <v>679.8423263745301</v>
      </c>
      <c r="F99" s="122">
        <f t="shared" si="15"/>
        <v>480.73803887017573</v>
      </c>
      <c r="G99" s="122">
        <f t="shared" si="15"/>
        <v>719.01736462004965</v>
      </c>
      <c r="H99" s="122">
        <f t="shared" si="15"/>
        <v>535.21867678647027</v>
      </c>
      <c r="I99" s="122">
        <f t="shared" si="15"/>
        <v>445.40962020061585</v>
      </c>
      <c r="J99" s="122">
        <f t="shared" si="15"/>
        <v>385.305860296444</v>
      </c>
      <c r="K99" s="122">
        <f t="shared" si="15"/>
        <v>339.79433434229895</v>
      </c>
      <c r="L99" s="122">
        <f t="shared" si="15"/>
        <v>303.07200323856642</v>
      </c>
      <c r="M99" s="122">
        <f t="shared" si="15"/>
        <v>256.8118159794123</v>
      </c>
      <c r="N99" s="122">
        <f t="shared" si="15"/>
        <v>253.72216290744606</v>
      </c>
      <c r="O99" s="122">
        <f t="shared" si="15"/>
        <v>244.52216047560592</v>
      </c>
      <c r="P99" s="122">
        <f t="shared" si="15"/>
        <v>224.69481814912288</v>
      </c>
      <c r="Q99" s="122">
        <f t="shared" si="15"/>
        <v>228.15287514511135</v>
      </c>
      <c r="R99" s="122">
        <f t="shared" ref="R99:V99" si="16">SUM(R100:R101)</f>
        <v>205.07102318928651</v>
      </c>
      <c r="S99" s="122">
        <f t="shared" si="16"/>
        <v>205.72155537058813</v>
      </c>
      <c r="T99" s="122">
        <f t="shared" si="16"/>
        <v>187.94985193292635</v>
      </c>
      <c r="U99" s="122">
        <f t="shared" si="16"/>
        <v>189.64264920679042</v>
      </c>
      <c r="V99" s="122">
        <f t="shared" si="16"/>
        <v>208.97445721688294</v>
      </c>
      <c r="W99" s="122">
        <f t="shared" ref="W99" si="17">SUM(W100:W101)</f>
        <v>223.91959371954832</v>
      </c>
      <c r="DA99" s="130" t="s">
        <v>1610</v>
      </c>
    </row>
    <row r="100" spans="1:105" ht="12" customHeight="1" x14ac:dyDescent="0.25">
      <c r="A100" s="97" t="s">
        <v>216</v>
      </c>
      <c r="B100" s="98">
        <v>833.1268854543888</v>
      </c>
      <c r="C100" s="98">
        <v>797.1979008501703</v>
      </c>
      <c r="D100" s="98">
        <v>709.9926926007887</v>
      </c>
      <c r="E100" s="98">
        <v>673.32206228673749</v>
      </c>
      <c r="F100" s="98">
        <v>476.27052198717041</v>
      </c>
      <c r="G100" s="98">
        <v>712.34737694882278</v>
      </c>
      <c r="H100" s="98">
        <v>530.38667909272601</v>
      </c>
      <c r="I100" s="98">
        <v>441.45414290505818</v>
      </c>
      <c r="J100" s="98">
        <v>381.92512906304927</v>
      </c>
      <c r="K100" s="98">
        <v>336.83815899443294</v>
      </c>
      <c r="L100" s="98">
        <v>300.40046895631394</v>
      </c>
      <c r="M100" s="98">
        <v>254.490971938542</v>
      </c>
      <c r="N100" s="98">
        <v>251.25872397360095</v>
      </c>
      <c r="O100" s="98">
        <v>242.00005706682478</v>
      </c>
      <c r="P100" s="98">
        <v>222.40470852944779</v>
      </c>
      <c r="Q100" s="98">
        <v>225.83659058694488</v>
      </c>
      <c r="R100" s="98">
        <v>202.98913327847157</v>
      </c>
      <c r="S100" s="98">
        <v>203.64235306851609</v>
      </c>
      <c r="T100" s="98">
        <v>186.05549444546966</v>
      </c>
      <c r="U100" s="98">
        <v>187.71131174166413</v>
      </c>
      <c r="V100" s="98">
        <v>206.83312699947521</v>
      </c>
      <c r="W100" s="98">
        <v>221.57531288812464</v>
      </c>
      <c r="DA100" s="63" t="s">
        <v>1611</v>
      </c>
    </row>
    <row r="101" spans="1:105" ht="12" customHeight="1" x14ac:dyDescent="0.25">
      <c r="A101" s="97" t="s">
        <v>53</v>
      </c>
      <c r="B101" s="98">
        <v>8.7011890245266894</v>
      </c>
      <c r="C101" s="98">
        <v>8.1231654720422313</v>
      </c>
      <c r="D101" s="98">
        <v>7.039632688414355</v>
      </c>
      <c r="E101" s="98">
        <v>6.5202640877926417</v>
      </c>
      <c r="F101" s="98">
        <v>4.4675168830053247</v>
      </c>
      <c r="G101" s="98">
        <v>6.6699876712268189</v>
      </c>
      <c r="H101" s="98">
        <v>4.831997693744281</v>
      </c>
      <c r="I101" s="98">
        <v>3.9554772955576434</v>
      </c>
      <c r="J101" s="98">
        <v>3.3807312333947008</v>
      </c>
      <c r="K101" s="98">
        <v>2.9561753478659853</v>
      </c>
      <c r="L101" s="98">
        <v>2.6715342822525012</v>
      </c>
      <c r="M101" s="98">
        <v>2.3208440408703144</v>
      </c>
      <c r="N101" s="98">
        <v>2.4634389338451013</v>
      </c>
      <c r="O101" s="98">
        <v>2.5221034087811272</v>
      </c>
      <c r="P101" s="98">
        <v>2.2901096196750985</v>
      </c>
      <c r="Q101" s="98">
        <v>2.3162845581664646</v>
      </c>
      <c r="R101" s="98">
        <v>2.0818899108149442</v>
      </c>
      <c r="S101" s="98">
        <v>2.0792023020720611</v>
      </c>
      <c r="T101" s="98">
        <v>1.8943574874566877</v>
      </c>
      <c r="U101" s="98">
        <v>1.9313374651262998</v>
      </c>
      <c r="V101" s="98">
        <v>2.1413302174077136</v>
      </c>
      <c r="W101" s="98">
        <v>2.3442808314236787</v>
      </c>
      <c r="DA101" s="63" t="s">
        <v>1612</v>
      </c>
    </row>
    <row r="102" spans="1:105" ht="12" customHeight="1" x14ac:dyDescent="0.25">
      <c r="A102" s="121" t="s">
        <v>92</v>
      </c>
      <c r="B102" s="122">
        <f t="shared" ref="B102:W102" si="18">B103</f>
        <v>1.1553191649346933E-2</v>
      </c>
      <c r="C102" s="122">
        <f t="shared" si="18"/>
        <v>1.1593974706821039E-2</v>
      </c>
      <c r="D102" s="122">
        <f t="shared" si="18"/>
        <v>1.1241913336759305E-2</v>
      </c>
      <c r="E102" s="122">
        <f t="shared" si="18"/>
        <v>9.6564683269479961E-3</v>
      </c>
      <c r="F102" s="122">
        <f t="shared" si="18"/>
        <v>7.8116713264070447E-3</v>
      </c>
      <c r="G102" s="122">
        <f t="shared" si="18"/>
        <v>6.104544335394378E-3</v>
      </c>
      <c r="H102" s="122">
        <f t="shared" si="18"/>
        <v>4.2573150988417232E-3</v>
      </c>
      <c r="I102" s="122">
        <f t="shared" si="18"/>
        <v>3.3428709380250495E-3</v>
      </c>
      <c r="J102" s="122">
        <f t="shared" si="18"/>
        <v>2.8345024333821462E-3</v>
      </c>
      <c r="K102" s="122">
        <f t="shared" si="18"/>
        <v>2.0285100272746511E-3</v>
      </c>
      <c r="L102" s="122">
        <f t="shared" si="18"/>
        <v>1.9644766515262068E-3</v>
      </c>
      <c r="M102" s="122">
        <f t="shared" si="18"/>
        <v>2.5712555855770544E-3</v>
      </c>
      <c r="N102" s="122">
        <f t="shared" si="18"/>
        <v>4.7556448153913151E-3</v>
      </c>
      <c r="O102" s="122">
        <f t="shared" si="18"/>
        <v>7.4117675740100015E-3</v>
      </c>
      <c r="P102" s="122">
        <f t="shared" si="18"/>
        <v>1.0323576074453784E-2</v>
      </c>
      <c r="Q102" s="122">
        <f t="shared" si="18"/>
        <v>1.0799391963286957E-2</v>
      </c>
      <c r="R102" s="122">
        <f t="shared" si="18"/>
        <v>1.0750703909205591E-2</v>
      </c>
      <c r="S102" s="122">
        <f t="shared" si="18"/>
        <v>1.0275690850935933E-2</v>
      </c>
      <c r="T102" s="122">
        <f t="shared" si="18"/>
        <v>9.5025286519314668E-3</v>
      </c>
      <c r="U102" s="122">
        <f t="shared" si="18"/>
        <v>7.7226684022617493E-3</v>
      </c>
      <c r="V102" s="122">
        <f t="shared" si="18"/>
        <v>6.4911261853979815E-3</v>
      </c>
      <c r="W102" s="122">
        <f t="shared" si="18"/>
        <v>5.7692852250147341E-3</v>
      </c>
      <c r="DA102" s="130" t="s">
        <v>1613</v>
      </c>
    </row>
    <row r="103" spans="1:105" ht="12" customHeight="1" x14ac:dyDescent="0.25">
      <c r="A103" s="97" t="s">
        <v>53</v>
      </c>
      <c r="B103" s="98">
        <v>1.1553191649346933E-2</v>
      </c>
      <c r="C103" s="98">
        <v>1.1593974706821039E-2</v>
      </c>
      <c r="D103" s="98">
        <v>1.1241913336759305E-2</v>
      </c>
      <c r="E103" s="98">
        <v>9.6564683269479961E-3</v>
      </c>
      <c r="F103" s="98">
        <v>7.8116713264070447E-3</v>
      </c>
      <c r="G103" s="98">
        <v>6.104544335394378E-3</v>
      </c>
      <c r="H103" s="98">
        <v>4.2573150988417232E-3</v>
      </c>
      <c r="I103" s="98">
        <v>3.3428709380250495E-3</v>
      </c>
      <c r="J103" s="98">
        <v>2.8345024333821462E-3</v>
      </c>
      <c r="K103" s="98">
        <v>2.0285100272746511E-3</v>
      </c>
      <c r="L103" s="98">
        <v>1.9644766515262068E-3</v>
      </c>
      <c r="M103" s="98">
        <v>2.5712555855770544E-3</v>
      </c>
      <c r="N103" s="98">
        <v>4.7556448153913151E-3</v>
      </c>
      <c r="O103" s="98">
        <v>7.4117675740100015E-3</v>
      </c>
      <c r="P103" s="98">
        <v>1.0323576074453784E-2</v>
      </c>
      <c r="Q103" s="98">
        <v>1.0799391963286957E-2</v>
      </c>
      <c r="R103" s="98">
        <v>1.0750703909205591E-2</v>
      </c>
      <c r="S103" s="98">
        <v>1.0275690850935933E-2</v>
      </c>
      <c r="T103" s="98">
        <v>9.5025286519314668E-3</v>
      </c>
      <c r="U103" s="98">
        <v>7.7226684022617493E-3</v>
      </c>
      <c r="V103" s="98">
        <v>6.4911261853979815E-3</v>
      </c>
      <c r="W103" s="98">
        <v>5.7692852250147341E-3</v>
      </c>
      <c r="DA103" s="63" t="s">
        <v>1614</v>
      </c>
    </row>
    <row r="104" spans="1:105" ht="12" customHeight="1" x14ac:dyDescent="0.25">
      <c r="A104" s="121" t="s">
        <v>55</v>
      </c>
      <c r="B104" s="122">
        <v>53.01754321249026</v>
      </c>
      <c r="C104" s="122">
        <v>46.359829664469999</v>
      </c>
      <c r="D104" s="122">
        <v>41.232094523999749</v>
      </c>
      <c r="E104" s="122">
        <v>38.070252532596506</v>
      </c>
      <c r="F104" s="122">
        <v>27.680262054339718</v>
      </c>
      <c r="G104" s="122">
        <v>38.816400179003431</v>
      </c>
      <c r="H104" s="122">
        <v>29.310810579093911</v>
      </c>
      <c r="I104" s="122">
        <v>25.099165678952481</v>
      </c>
      <c r="J104" s="122">
        <v>20.91462074060934</v>
      </c>
      <c r="K104" s="122">
        <v>18.796125665516691</v>
      </c>
      <c r="L104" s="122">
        <v>13.36511175868605</v>
      </c>
      <c r="M104" s="122">
        <v>13.33064312408951</v>
      </c>
      <c r="N104" s="122">
        <v>13.219403002757213</v>
      </c>
      <c r="O104" s="122">
        <v>15.183526614637559</v>
      </c>
      <c r="P104" s="122">
        <v>15.221218784653136</v>
      </c>
      <c r="Q104" s="122">
        <v>16.753143863395056</v>
      </c>
      <c r="R104" s="122">
        <v>15.258432185303064</v>
      </c>
      <c r="S104" s="122">
        <v>14.270964503054515</v>
      </c>
      <c r="T104" s="122">
        <v>14.336321746691683</v>
      </c>
      <c r="U104" s="122">
        <v>15.340564838770177</v>
      </c>
      <c r="V104" s="122">
        <v>17.953581907174812</v>
      </c>
      <c r="W104" s="122">
        <v>13.022005992836139</v>
      </c>
      <c r="DA104" s="130" t="s">
        <v>1615</v>
      </c>
    </row>
    <row r="105" spans="1:105" ht="12" customHeight="1" x14ac:dyDescent="0.25">
      <c r="A105" s="97" t="s">
        <v>138</v>
      </c>
      <c r="B105" s="98">
        <v>51.503399670556313</v>
      </c>
      <c r="C105" s="98">
        <v>45.013404221305159</v>
      </c>
      <c r="D105" s="98">
        <v>40.036485117162748</v>
      </c>
      <c r="E105" s="98">
        <v>36.985567045421789</v>
      </c>
      <c r="F105" s="98">
        <v>26.726426894721882</v>
      </c>
      <c r="G105" s="98">
        <v>37.853707959302682</v>
      </c>
      <c r="H105" s="98">
        <v>28.463121810478192</v>
      </c>
      <c r="I105" s="98">
        <v>24.356688494167649</v>
      </c>
      <c r="J105" s="98">
        <v>20.326801373599992</v>
      </c>
      <c r="K105" s="98">
        <v>18.26928476714054</v>
      </c>
      <c r="L105" s="98">
        <v>12.928411190392998</v>
      </c>
      <c r="M105" s="98">
        <v>12.919564543112001</v>
      </c>
      <c r="N105" s="98">
        <v>12.820168430347302</v>
      </c>
      <c r="O105" s="98">
        <v>14.737919391692593</v>
      </c>
      <c r="P105" s="98">
        <v>14.776167748279684</v>
      </c>
      <c r="Q105" s="98">
        <v>16.277386838910612</v>
      </c>
      <c r="R105" s="98">
        <v>14.773508917069421</v>
      </c>
      <c r="S105" s="98">
        <v>13.800592920066812</v>
      </c>
      <c r="T105" s="98">
        <v>13.814704717437355</v>
      </c>
      <c r="U105" s="98">
        <v>14.113740436246569</v>
      </c>
      <c r="V105" s="98">
        <v>15.876042391238155</v>
      </c>
      <c r="W105" s="98">
        <v>8.0644985385664434</v>
      </c>
      <c r="DA105" s="63" t="s">
        <v>1616</v>
      </c>
    </row>
    <row r="106" spans="1:105" ht="12" customHeight="1" x14ac:dyDescent="0.25">
      <c r="A106" s="97" t="s">
        <v>137</v>
      </c>
      <c r="B106" s="98">
        <v>4.1064131589648251E-2</v>
      </c>
      <c r="C106" s="98">
        <v>3.7577599842627055E-2</v>
      </c>
      <c r="D106" s="98">
        <v>3.4568441027812251E-2</v>
      </c>
      <c r="E106" s="98">
        <v>3.1301194437944581E-2</v>
      </c>
      <c r="F106" s="98">
        <v>2.1726651587321781E-2</v>
      </c>
      <c r="G106" s="98">
        <v>3.5105402254405109E-2</v>
      </c>
      <c r="H106" s="98">
        <v>2.4903344701224867E-2</v>
      </c>
      <c r="I106" s="98">
        <v>2.8386328860597353E-2</v>
      </c>
      <c r="J106" s="98">
        <v>2.7937312061337219E-2</v>
      </c>
      <c r="K106" s="98">
        <v>2.5250147577820292E-2</v>
      </c>
      <c r="L106" s="98">
        <v>1.7228546041007171E-2</v>
      </c>
      <c r="M106" s="98">
        <v>1.5531418353347492E-2</v>
      </c>
      <c r="N106" s="98">
        <v>1.6372478895873611E-2</v>
      </c>
      <c r="O106" s="98">
        <v>1.9554094094115702E-2</v>
      </c>
      <c r="P106" s="98">
        <v>1.9518089527390311E-2</v>
      </c>
      <c r="Q106" s="98">
        <v>2.1791630096182756E-2</v>
      </c>
      <c r="R106" s="98">
        <v>2.0680999565703954E-2</v>
      </c>
      <c r="S106" s="98">
        <v>1.8627716162261391E-2</v>
      </c>
      <c r="T106" s="98">
        <v>1.8696701164897255E-2</v>
      </c>
      <c r="U106" s="98">
        <v>1.7995657954457761E-2</v>
      </c>
      <c r="V106" s="98">
        <v>2.1804695027840364E-2</v>
      </c>
      <c r="W106" s="98">
        <v>1.0757472599049528E-2</v>
      </c>
      <c r="DA106" s="63" t="s">
        <v>1617</v>
      </c>
    </row>
    <row r="107" spans="1:105" ht="12" customHeight="1" x14ac:dyDescent="0.25">
      <c r="A107" s="100" t="s">
        <v>216</v>
      </c>
      <c r="B107" s="101">
        <v>3.0935855278322287E-2</v>
      </c>
      <c r="C107" s="101">
        <v>3.0999313735093795E-2</v>
      </c>
      <c r="D107" s="101">
        <v>2.8173958746710619E-2</v>
      </c>
      <c r="E107" s="101">
        <v>2.4872817453617215E-2</v>
      </c>
      <c r="F107" s="101">
        <v>1.7324548890170807E-2</v>
      </c>
      <c r="G107" s="101">
        <v>2.6430139165785214E-2</v>
      </c>
      <c r="H107" s="101">
        <v>1.9158684070013934E-2</v>
      </c>
      <c r="I107" s="101">
        <v>2.1584765864390631E-2</v>
      </c>
      <c r="J107" s="101">
        <v>2.107042319576731E-2</v>
      </c>
      <c r="K107" s="101">
        <v>1.9125455967154287E-2</v>
      </c>
      <c r="L107" s="101">
        <v>1.2822346844212816E-2</v>
      </c>
      <c r="M107" s="101">
        <v>1.1389571656252153E-2</v>
      </c>
      <c r="N107" s="101">
        <v>1.182126759065024E-2</v>
      </c>
      <c r="O107" s="101">
        <v>1.4474100382096278E-2</v>
      </c>
      <c r="P107" s="101">
        <v>1.4480558042063336E-2</v>
      </c>
      <c r="Q107" s="101">
        <v>1.6633064256354219E-2</v>
      </c>
      <c r="R107" s="101">
        <v>1.6291596376416081E-2</v>
      </c>
      <c r="S107" s="101">
        <v>1.4405688115443335E-2</v>
      </c>
      <c r="T107" s="101">
        <v>1.4839530128199888E-2</v>
      </c>
      <c r="U107" s="101">
        <v>1.4328733525095828E-2</v>
      </c>
      <c r="V107" s="101">
        <v>1.7141873259012296E-2</v>
      </c>
      <c r="W107" s="101">
        <v>8.6838441602324068E-3</v>
      </c>
      <c r="DA107" s="131" t="s">
        <v>1618</v>
      </c>
    </row>
    <row r="108" spans="1:105" ht="12" customHeight="1" x14ac:dyDescent="0.25">
      <c r="A108" s="103" t="s">
        <v>52</v>
      </c>
      <c r="B108" s="104">
        <v>1.0128276311325964E-2</v>
      </c>
      <c r="C108" s="104">
        <v>6.5782861075332558E-3</v>
      </c>
      <c r="D108" s="104">
        <v>6.3944822811016324E-3</v>
      </c>
      <c r="E108" s="104">
        <v>6.4283769843273657E-3</v>
      </c>
      <c r="F108" s="104">
        <v>4.4021026971509739E-3</v>
      </c>
      <c r="G108" s="104">
        <v>8.6752630886198952E-3</v>
      </c>
      <c r="H108" s="104">
        <v>5.7446606312109329E-3</v>
      </c>
      <c r="I108" s="104">
        <v>6.8015629962067201E-3</v>
      </c>
      <c r="J108" s="104">
        <v>6.866888865569909E-3</v>
      </c>
      <c r="K108" s="104">
        <v>6.1246916106660072E-3</v>
      </c>
      <c r="L108" s="104">
        <v>4.4061991967943555E-3</v>
      </c>
      <c r="M108" s="104">
        <v>4.14184669709534E-3</v>
      </c>
      <c r="N108" s="104">
        <v>4.5512113052233712E-3</v>
      </c>
      <c r="O108" s="104">
        <v>5.0799937120194231E-3</v>
      </c>
      <c r="P108" s="104">
        <v>5.0375314853269744E-3</v>
      </c>
      <c r="Q108" s="104">
        <v>5.1585658398285361E-3</v>
      </c>
      <c r="R108" s="104">
        <v>4.3894031892878745E-3</v>
      </c>
      <c r="S108" s="104">
        <v>4.2220280468180564E-3</v>
      </c>
      <c r="T108" s="104">
        <v>3.857171036697366E-3</v>
      </c>
      <c r="U108" s="104">
        <v>3.6669244293619338E-3</v>
      </c>
      <c r="V108" s="104">
        <v>4.6628217688280691E-3</v>
      </c>
      <c r="W108" s="104">
        <v>2.0736284388171203E-3</v>
      </c>
      <c r="DA108" s="132" t="s">
        <v>1619</v>
      </c>
    </row>
    <row r="109" spans="1:105" ht="12" customHeight="1" x14ac:dyDescent="0.25">
      <c r="A109" s="106" t="s">
        <v>122</v>
      </c>
      <c r="B109" s="101">
        <v>1.3543123265867421</v>
      </c>
      <c r="C109" s="101">
        <v>1.199081393821732</v>
      </c>
      <c r="D109" s="101">
        <v>1.0622231373488105</v>
      </c>
      <c r="E109" s="101">
        <v>0.96531464833264347</v>
      </c>
      <c r="F109" s="101">
        <v>0.85486115964922782</v>
      </c>
      <c r="G109" s="101">
        <v>0.85005093173310742</v>
      </c>
      <c r="H109" s="101">
        <v>0.75219801342232162</v>
      </c>
      <c r="I109" s="101">
        <v>0.64029483585857572</v>
      </c>
      <c r="J109" s="101">
        <v>0.5000928663526345</v>
      </c>
      <c r="K109" s="101">
        <v>0.44635838636845915</v>
      </c>
      <c r="L109" s="101">
        <v>0.37156294926500677</v>
      </c>
      <c r="M109" s="101">
        <v>0.34850969291648459</v>
      </c>
      <c r="N109" s="101">
        <v>0.33583007673943255</v>
      </c>
      <c r="O109" s="101">
        <v>0.3718037636315446</v>
      </c>
      <c r="P109" s="101">
        <v>0.37075848768885572</v>
      </c>
      <c r="Q109" s="101">
        <v>0.39802084333199944</v>
      </c>
      <c r="R109" s="101">
        <v>0.40595901001100243</v>
      </c>
      <c r="S109" s="101">
        <v>0.39703393126155578</v>
      </c>
      <c r="T109" s="101">
        <v>0.44379361745812113</v>
      </c>
      <c r="U109" s="101">
        <v>1.0751550458580514</v>
      </c>
      <c r="V109" s="101">
        <v>1.8227777971592889</v>
      </c>
      <c r="W109" s="101">
        <v>4.3557525396933343</v>
      </c>
      <c r="DA109" s="131" t="s">
        <v>1620</v>
      </c>
    </row>
    <row r="110" spans="1:105" ht="12" customHeight="1" x14ac:dyDescent="0.25">
      <c r="A110" s="107" t="s">
        <v>121</v>
      </c>
      <c r="B110" s="104">
        <v>0.11876708375755046</v>
      </c>
      <c r="C110" s="104">
        <v>0.10976644950048618</v>
      </c>
      <c r="D110" s="104">
        <v>9.8817828460377163E-2</v>
      </c>
      <c r="E110" s="104">
        <v>8.8069644404129871E-2</v>
      </c>
      <c r="F110" s="104">
        <v>7.7247348381284484E-2</v>
      </c>
      <c r="G110" s="104">
        <v>7.7535885713239633E-2</v>
      </c>
      <c r="H110" s="104">
        <v>7.058741049217096E-2</v>
      </c>
      <c r="I110" s="104">
        <v>7.3796020065656803E-2</v>
      </c>
      <c r="J110" s="104">
        <v>5.9789188595379177E-2</v>
      </c>
      <c r="K110" s="104">
        <v>5.5232364429868563E-2</v>
      </c>
      <c r="L110" s="104">
        <v>4.7909072987038323E-2</v>
      </c>
      <c r="M110" s="104">
        <v>4.703746970767702E-2</v>
      </c>
      <c r="N110" s="104">
        <v>4.7032016774606687E-2</v>
      </c>
      <c r="O110" s="104">
        <v>5.4249365219306726E-2</v>
      </c>
      <c r="P110" s="104">
        <v>5.4774459157206523E-2</v>
      </c>
      <c r="Q110" s="104">
        <v>5.5944551056264974E-2</v>
      </c>
      <c r="R110" s="104">
        <v>5.8283258656936461E-2</v>
      </c>
      <c r="S110" s="104">
        <v>5.47099355638868E-2</v>
      </c>
      <c r="T110" s="104">
        <v>5.91267106313101E-2</v>
      </c>
      <c r="U110" s="104">
        <v>0.13367369871109797</v>
      </c>
      <c r="V110" s="104">
        <v>0.23295702374952829</v>
      </c>
      <c r="W110" s="104">
        <v>0.59099744197731163</v>
      </c>
      <c r="DA110" s="132" t="s">
        <v>1621</v>
      </c>
    </row>
    <row r="111" spans="1:105" ht="12" customHeight="1" x14ac:dyDescent="0.25">
      <c r="A111" s="108" t="s">
        <v>53</v>
      </c>
      <c r="B111" s="98">
        <v>8.4410658906576772E-2</v>
      </c>
      <c r="C111" s="98">
        <v>8.6789041830331939E-2</v>
      </c>
      <c r="D111" s="98">
        <v>7.6977603963248459E-2</v>
      </c>
      <c r="E111" s="98">
        <v>6.6506269623910264E-2</v>
      </c>
      <c r="F111" s="98">
        <v>5.8499161036560041E-2</v>
      </c>
      <c r="G111" s="98">
        <v>5.4771146300792155E-2</v>
      </c>
      <c r="H111" s="98">
        <v>5.1022471765192742E-2</v>
      </c>
      <c r="I111" s="98">
        <v>5.2719392940725127E-2</v>
      </c>
      <c r="J111" s="98">
        <v>4.239409069830001E-2</v>
      </c>
      <c r="K111" s="98">
        <v>3.9366072655921923E-2</v>
      </c>
      <c r="L111" s="98">
        <v>3.3462309405281061E-2</v>
      </c>
      <c r="M111" s="98">
        <v>3.2371730321133003E-2</v>
      </c>
      <c r="N111" s="98">
        <v>3.210909871689073E-2</v>
      </c>
      <c r="O111" s="98">
        <v>3.8318681714816547E-2</v>
      </c>
      <c r="P111" s="98">
        <v>3.8632445182468347E-2</v>
      </c>
      <c r="Q111" s="98">
        <v>4.0666015689713952E-2</v>
      </c>
      <c r="R111" s="98">
        <v>4.3917512480469684E-2</v>
      </c>
      <c r="S111" s="98">
        <v>4.0241982133071091E-2</v>
      </c>
      <c r="T111" s="98">
        <v>4.4627654714678201E-2</v>
      </c>
      <c r="U111" s="98">
        <v>9.9856686622505089E-2</v>
      </c>
      <c r="V111" s="98">
        <v>0.17219455353548049</v>
      </c>
      <c r="W111" s="98">
        <v>0.45123087003640838</v>
      </c>
      <c r="DA111" s="63" t="s">
        <v>1622</v>
      </c>
    </row>
    <row r="112" spans="1:105" ht="12" customHeight="1" x14ac:dyDescent="0.25">
      <c r="A112" s="108" t="s">
        <v>52</v>
      </c>
      <c r="B112" s="98">
        <v>3.4356424850973684E-2</v>
      </c>
      <c r="C112" s="98">
        <v>2.2977407670154246E-2</v>
      </c>
      <c r="D112" s="98">
        <v>2.1840224497128708E-2</v>
      </c>
      <c r="E112" s="98">
        <v>2.1563374780219614E-2</v>
      </c>
      <c r="F112" s="98">
        <v>1.8748187344724446E-2</v>
      </c>
      <c r="G112" s="98">
        <v>2.2764739412447475E-2</v>
      </c>
      <c r="H112" s="98">
        <v>1.9564938726978221E-2</v>
      </c>
      <c r="I112" s="98">
        <v>2.1076627124931684E-2</v>
      </c>
      <c r="J112" s="98">
        <v>1.7395097897079166E-2</v>
      </c>
      <c r="K112" s="98">
        <v>1.5866291773946644E-2</v>
      </c>
      <c r="L112" s="98">
        <v>1.444676358175726E-2</v>
      </c>
      <c r="M112" s="98">
        <v>1.4665739386544018E-2</v>
      </c>
      <c r="N112" s="98">
        <v>1.4922918057715959E-2</v>
      </c>
      <c r="O112" s="98">
        <v>1.593068350449018E-2</v>
      </c>
      <c r="P112" s="98">
        <v>1.6142013974738172E-2</v>
      </c>
      <c r="Q112" s="98">
        <v>1.5278535366551022E-2</v>
      </c>
      <c r="R112" s="98">
        <v>1.4365746176466777E-2</v>
      </c>
      <c r="S112" s="98">
        <v>1.4467953430815705E-2</v>
      </c>
      <c r="T112" s="98">
        <v>1.4499055916631903E-2</v>
      </c>
      <c r="U112" s="98">
        <v>3.381701208859287E-2</v>
      </c>
      <c r="V112" s="98">
        <v>6.0762470214047792E-2</v>
      </c>
      <c r="W112" s="98">
        <v>0.13976657194090328</v>
      </c>
      <c r="DA112" s="63" t="s">
        <v>1623</v>
      </c>
    </row>
    <row r="113" spans="1:105" ht="12" customHeight="1" x14ac:dyDescent="0.25">
      <c r="A113" s="121" t="s">
        <v>54</v>
      </c>
      <c r="B113" s="122">
        <v>5.2565097263846488</v>
      </c>
      <c r="C113" s="122">
        <v>4.8721339800778249</v>
      </c>
      <c r="D113" s="122">
        <v>4.4204581280242836</v>
      </c>
      <c r="E113" s="122">
        <v>4.1459627337339917</v>
      </c>
      <c r="F113" s="122">
        <v>3.8115887694911739</v>
      </c>
      <c r="G113" s="122">
        <v>3.8779095392364393</v>
      </c>
      <c r="H113" s="122">
        <v>3.4935554326068048</v>
      </c>
      <c r="I113" s="122">
        <v>3.067141038129348</v>
      </c>
      <c r="J113" s="122">
        <v>2.4768328748255395</v>
      </c>
      <c r="K113" s="122">
        <v>2.3212647499729022</v>
      </c>
      <c r="L113" s="122">
        <v>2.0931000611058752</v>
      </c>
      <c r="M113" s="122">
        <v>1.926100074019059</v>
      </c>
      <c r="N113" s="122">
        <v>1.9346439852360087</v>
      </c>
      <c r="O113" s="122">
        <v>2.2084160284108942</v>
      </c>
      <c r="P113" s="122">
        <v>2.2202934185636241</v>
      </c>
      <c r="Q113" s="122">
        <v>2.3687509145069758</v>
      </c>
      <c r="R113" s="122">
        <v>2.2168239706358297</v>
      </c>
      <c r="S113" s="122">
        <v>2.3038069271826247</v>
      </c>
      <c r="T113" s="122">
        <v>2.3813065428992588</v>
      </c>
      <c r="U113" s="122">
        <v>2.4432585754619573</v>
      </c>
      <c r="V113" s="122">
        <v>2.6013751867816</v>
      </c>
      <c r="W113" s="122">
        <v>2.6738491492124705</v>
      </c>
      <c r="DA113" s="130" t="s">
        <v>1624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1625</v>
      </c>
    </row>
    <row r="115" spans="1:105" ht="12" customHeight="1" x14ac:dyDescent="0.25">
      <c r="A115" s="109" t="s">
        <v>120</v>
      </c>
      <c r="B115" s="33">
        <v>5.2565097263846488</v>
      </c>
      <c r="C115" s="33">
        <v>4.8721339800778249</v>
      </c>
      <c r="D115" s="33">
        <v>4.4204581280242836</v>
      </c>
      <c r="E115" s="33">
        <v>4.1459627337339917</v>
      </c>
      <c r="F115" s="33">
        <v>3.8115887694911739</v>
      </c>
      <c r="G115" s="33">
        <v>3.8779095392364393</v>
      </c>
      <c r="H115" s="33">
        <v>3.4935554326068048</v>
      </c>
      <c r="I115" s="33">
        <v>3.067141038129348</v>
      </c>
      <c r="J115" s="33">
        <v>2.4768328748255395</v>
      </c>
      <c r="K115" s="33">
        <v>2.3212647499729022</v>
      </c>
      <c r="L115" s="33">
        <v>2.0931000611058752</v>
      </c>
      <c r="M115" s="33">
        <v>1.926100074019059</v>
      </c>
      <c r="N115" s="33">
        <v>1.9346439852360087</v>
      </c>
      <c r="O115" s="33">
        <v>2.2084160284108942</v>
      </c>
      <c r="P115" s="33">
        <v>2.2202934185636241</v>
      </c>
      <c r="Q115" s="33">
        <v>2.3687509145069758</v>
      </c>
      <c r="R115" s="33">
        <v>2.2168239706358297</v>
      </c>
      <c r="S115" s="33">
        <v>2.3038069271826247</v>
      </c>
      <c r="T115" s="33">
        <v>2.3813065428992588</v>
      </c>
      <c r="U115" s="33">
        <v>2.4432585754619573</v>
      </c>
      <c r="V115" s="33">
        <v>2.6013751867816</v>
      </c>
      <c r="W115" s="33">
        <v>2.6738491492124705</v>
      </c>
      <c r="DA115" s="60" t="s">
        <v>1626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398.70412936761278</v>
      </c>
      <c r="C117" s="117">
        <f t="shared" si="19"/>
        <v>379.61336560651051</v>
      </c>
      <c r="D117" s="117">
        <f t="shared" si="19"/>
        <v>338.00446970876453</v>
      </c>
      <c r="E117" s="117">
        <f t="shared" si="19"/>
        <v>319.93137264582731</v>
      </c>
      <c r="F117" s="117">
        <f t="shared" si="19"/>
        <v>227.34847301537269</v>
      </c>
      <c r="G117" s="117">
        <f t="shared" si="19"/>
        <v>339.51384680063501</v>
      </c>
      <c r="H117" s="117">
        <f t="shared" si="19"/>
        <v>253.7589762568395</v>
      </c>
      <c r="I117" s="117">
        <f t="shared" si="19"/>
        <v>212.79865055381583</v>
      </c>
      <c r="J117" s="117">
        <f t="shared" si="19"/>
        <v>184.09781737992199</v>
      </c>
      <c r="K117" s="117">
        <f t="shared" si="19"/>
        <v>164.34600832936957</v>
      </c>
      <c r="L117" s="117">
        <f t="shared" si="19"/>
        <v>147.60255960657796</v>
      </c>
      <c r="M117" s="117">
        <f t="shared" si="19"/>
        <v>132.43800488873734</v>
      </c>
      <c r="N117" s="117">
        <f t="shared" si="19"/>
        <v>141.34095784658615</v>
      </c>
      <c r="O117" s="117">
        <f t="shared" si="19"/>
        <v>149.61919138934456</v>
      </c>
      <c r="P117" s="117">
        <f t="shared" si="19"/>
        <v>138.83723682683345</v>
      </c>
      <c r="Q117" s="117">
        <f t="shared" si="19"/>
        <v>142.17187017790542</v>
      </c>
      <c r="R117" s="117">
        <f t="shared" ref="R117:V117" si="20">R118+R121+R123+R132</f>
        <v>128.37130004738458</v>
      </c>
      <c r="S117" s="117">
        <f t="shared" si="20"/>
        <v>128.61817646866393</v>
      </c>
      <c r="T117" s="117">
        <f t="shared" si="20"/>
        <v>118.94044968929039</v>
      </c>
      <c r="U117" s="117">
        <f t="shared" si="20"/>
        <v>122.36068034593802</v>
      </c>
      <c r="V117" s="117">
        <f t="shared" si="20"/>
        <v>138.25458123526238</v>
      </c>
      <c r="W117" s="117">
        <f t="shared" ref="W117" si="21">W118+W121+W123+W132</f>
        <v>147.55695698026744</v>
      </c>
      <c r="DA117" s="129" t="s">
        <v>1777</v>
      </c>
    </row>
    <row r="118" spans="1:105" ht="12" customHeight="1" x14ac:dyDescent="0.25">
      <c r="A118" s="121" t="s">
        <v>57</v>
      </c>
      <c r="B118" s="122">
        <f t="shared" ref="B118:Q118" si="22">SUM(B119:B120)</f>
        <v>368.32526538583301</v>
      </c>
      <c r="C118" s="122">
        <f t="shared" si="22"/>
        <v>352.81520512945872</v>
      </c>
      <c r="D118" s="122">
        <f t="shared" si="22"/>
        <v>314.0727645391641</v>
      </c>
      <c r="E118" s="122">
        <f t="shared" si="22"/>
        <v>297.73415534822476</v>
      </c>
      <c r="F118" s="122">
        <f t="shared" si="22"/>
        <v>210.48827653637349</v>
      </c>
      <c r="G118" s="122">
        <f t="shared" si="22"/>
        <v>317.00911156619304</v>
      </c>
      <c r="H118" s="122">
        <f t="shared" si="22"/>
        <v>236.20370259364611</v>
      </c>
      <c r="I118" s="122">
        <f t="shared" si="22"/>
        <v>197.62426085995898</v>
      </c>
      <c r="J118" s="122">
        <f t="shared" si="22"/>
        <v>171.43799508432798</v>
      </c>
      <c r="K118" s="122">
        <f t="shared" si="22"/>
        <v>152.82036834174846</v>
      </c>
      <c r="L118" s="122">
        <f t="shared" si="22"/>
        <v>138.98576113361</v>
      </c>
      <c r="M118" s="122">
        <f t="shared" si="22"/>
        <v>123.84314680441841</v>
      </c>
      <c r="N118" s="122">
        <f t="shared" si="22"/>
        <v>132.55051020219423</v>
      </c>
      <c r="O118" s="122">
        <f t="shared" si="22"/>
        <v>139.16403103073191</v>
      </c>
      <c r="P118" s="122">
        <f t="shared" si="22"/>
        <v>128.3117971782728</v>
      </c>
      <c r="Q118" s="122">
        <f t="shared" si="22"/>
        <v>130.60868451686903</v>
      </c>
      <c r="R118" s="122">
        <f t="shared" ref="R118:V118" si="23">SUM(R119:R120)</f>
        <v>117.66711168499459</v>
      </c>
      <c r="S118" s="122">
        <f t="shared" si="23"/>
        <v>118.31964978625749</v>
      </c>
      <c r="T118" s="122">
        <f t="shared" si="23"/>
        <v>108.45146794956702</v>
      </c>
      <c r="U118" s="122">
        <f t="shared" si="23"/>
        <v>110.95804732694296</v>
      </c>
      <c r="V118" s="122">
        <f t="shared" si="23"/>
        <v>124.78988863480157</v>
      </c>
      <c r="W118" s="122">
        <f t="shared" ref="W118" si="24">SUM(W119:W120)</f>
        <v>136.16385386942244</v>
      </c>
      <c r="DA118" s="130" t="s">
        <v>1778</v>
      </c>
    </row>
    <row r="119" spans="1:105" ht="12" customHeight="1" x14ac:dyDescent="0.25">
      <c r="A119" s="97" t="s">
        <v>216</v>
      </c>
      <c r="B119" s="98">
        <v>359.62407636130632</v>
      </c>
      <c r="C119" s="98">
        <v>344.6920396574165</v>
      </c>
      <c r="D119" s="98">
        <v>307.03313185074973</v>
      </c>
      <c r="E119" s="98">
        <v>291.21389126043209</v>
      </c>
      <c r="F119" s="98">
        <v>206.02075965336817</v>
      </c>
      <c r="G119" s="98">
        <v>310.33912389496624</v>
      </c>
      <c r="H119" s="98">
        <v>231.37170489990183</v>
      </c>
      <c r="I119" s="98">
        <v>193.66878356440134</v>
      </c>
      <c r="J119" s="98">
        <v>168.05726385093328</v>
      </c>
      <c r="K119" s="98">
        <v>149.86419299388248</v>
      </c>
      <c r="L119" s="98">
        <v>136.31422685135749</v>
      </c>
      <c r="M119" s="98">
        <v>121.5223027635481</v>
      </c>
      <c r="N119" s="98">
        <v>130.08707126834912</v>
      </c>
      <c r="O119" s="98">
        <v>136.64192762195077</v>
      </c>
      <c r="P119" s="98">
        <v>126.02168755859769</v>
      </c>
      <c r="Q119" s="98">
        <v>128.29239995870256</v>
      </c>
      <c r="R119" s="98">
        <v>115.58522177417964</v>
      </c>
      <c r="S119" s="98">
        <v>116.24044748418542</v>
      </c>
      <c r="T119" s="98">
        <v>106.55711046211033</v>
      </c>
      <c r="U119" s="98">
        <v>109.02670986181666</v>
      </c>
      <c r="V119" s="98">
        <v>122.64855841739386</v>
      </c>
      <c r="W119" s="98">
        <v>133.81957303799877</v>
      </c>
      <c r="DA119" s="63" t="s">
        <v>1779</v>
      </c>
    </row>
    <row r="120" spans="1:105" ht="12" customHeight="1" x14ac:dyDescent="0.25">
      <c r="A120" s="97" t="s">
        <v>53</v>
      </c>
      <c r="B120" s="98">
        <v>8.7011890245266894</v>
      </c>
      <c r="C120" s="98">
        <v>8.1231654720422313</v>
      </c>
      <c r="D120" s="98">
        <v>7.039632688414355</v>
      </c>
      <c r="E120" s="98">
        <v>6.5202640877926417</v>
      </c>
      <c r="F120" s="98">
        <v>4.4675168830053247</v>
      </c>
      <c r="G120" s="98">
        <v>6.6699876712268189</v>
      </c>
      <c r="H120" s="98">
        <v>4.831997693744281</v>
      </c>
      <c r="I120" s="98">
        <v>3.9554772955576434</v>
      </c>
      <c r="J120" s="98">
        <v>3.3807312333947008</v>
      </c>
      <c r="K120" s="98">
        <v>2.9561753478659853</v>
      </c>
      <c r="L120" s="98">
        <v>2.6715342822525012</v>
      </c>
      <c r="M120" s="98">
        <v>2.3208440408703144</v>
      </c>
      <c r="N120" s="98">
        <v>2.4634389338451013</v>
      </c>
      <c r="O120" s="98">
        <v>2.5221034087811272</v>
      </c>
      <c r="P120" s="98">
        <v>2.2901096196750985</v>
      </c>
      <c r="Q120" s="98">
        <v>2.3162845581664646</v>
      </c>
      <c r="R120" s="98">
        <v>2.0818899108149442</v>
      </c>
      <c r="S120" s="98">
        <v>2.0792023020720611</v>
      </c>
      <c r="T120" s="98">
        <v>1.8943574874566877</v>
      </c>
      <c r="U120" s="98">
        <v>1.9313374651262998</v>
      </c>
      <c r="V120" s="98">
        <v>2.1413302174077136</v>
      </c>
      <c r="W120" s="98">
        <v>2.3442808314236787</v>
      </c>
      <c r="DA120" s="63" t="s">
        <v>1780</v>
      </c>
    </row>
    <row r="121" spans="1:105" ht="12" customHeight="1" x14ac:dyDescent="0.25">
      <c r="A121" s="121" t="s">
        <v>92</v>
      </c>
      <c r="B121" s="122">
        <f t="shared" ref="B121:W121" si="25">B122</f>
        <v>2.1949823229368882E-2</v>
      </c>
      <c r="C121" s="122">
        <f t="shared" si="25"/>
        <v>2.2958708296114114E-2</v>
      </c>
      <c r="D121" s="122">
        <f t="shared" si="25"/>
        <v>2.3214708391151483E-2</v>
      </c>
      <c r="E121" s="122">
        <f t="shared" si="25"/>
        <v>2.0308210697395385E-2</v>
      </c>
      <c r="F121" s="122">
        <f t="shared" si="25"/>
        <v>1.6802067133918793E-2</v>
      </c>
      <c r="G121" s="122">
        <f t="shared" si="25"/>
        <v>1.3804465576214757E-2</v>
      </c>
      <c r="H121" s="122">
        <f t="shared" si="25"/>
        <v>1.062276598397501E-2</v>
      </c>
      <c r="I121" s="122">
        <f t="shared" si="25"/>
        <v>9.041951638305859E-3</v>
      </c>
      <c r="J121" s="122">
        <f t="shared" si="25"/>
        <v>7.8187107184912816E-3</v>
      </c>
      <c r="K121" s="122">
        <f t="shared" si="25"/>
        <v>5.9117930319906153E-3</v>
      </c>
      <c r="L121" s="122">
        <f t="shared" si="25"/>
        <v>6.1121279264748068E-3</v>
      </c>
      <c r="M121" s="122">
        <f t="shared" si="25"/>
        <v>8.3420244002184694E-3</v>
      </c>
      <c r="N121" s="122">
        <f t="shared" si="25"/>
        <v>1.63895844118617E-2</v>
      </c>
      <c r="O121" s="122">
        <f t="shared" si="25"/>
        <v>2.6742684152000342E-2</v>
      </c>
      <c r="P121" s="122">
        <f t="shared" si="25"/>
        <v>3.840037261859848E-2</v>
      </c>
      <c r="Q121" s="122">
        <f t="shared" si="25"/>
        <v>4.0833636443352868E-2</v>
      </c>
      <c r="R121" s="122">
        <f t="shared" si="25"/>
        <v>4.088144523603162E-2</v>
      </c>
      <c r="S121" s="122">
        <f t="shared" si="25"/>
        <v>3.9314406402579528E-2</v>
      </c>
      <c r="T121" s="122">
        <f t="shared" si="25"/>
        <v>3.6654999738438374E-2</v>
      </c>
      <c r="U121" s="122">
        <f t="shared" si="25"/>
        <v>3.0311987079694784E-2</v>
      </c>
      <c r="V121" s="122">
        <f t="shared" si="25"/>
        <v>2.6757009681469282E-2</v>
      </c>
      <c r="W121" s="122">
        <f t="shared" si="25"/>
        <v>2.5003375436996871E-2</v>
      </c>
      <c r="DA121" s="130" t="s">
        <v>1781</v>
      </c>
    </row>
    <row r="122" spans="1:105" ht="12" customHeight="1" x14ac:dyDescent="0.25">
      <c r="A122" s="97" t="s">
        <v>53</v>
      </c>
      <c r="B122" s="98">
        <v>2.1949823229368882E-2</v>
      </c>
      <c r="C122" s="98">
        <v>2.2958708296114114E-2</v>
      </c>
      <c r="D122" s="98">
        <v>2.3214708391151483E-2</v>
      </c>
      <c r="E122" s="98">
        <v>2.0308210697395385E-2</v>
      </c>
      <c r="F122" s="98">
        <v>1.6802067133918793E-2</v>
      </c>
      <c r="G122" s="98">
        <v>1.3804465576214757E-2</v>
      </c>
      <c r="H122" s="98">
        <v>1.062276598397501E-2</v>
      </c>
      <c r="I122" s="98">
        <v>9.041951638305859E-3</v>
      </c>
      <c r="J122" s="98">
        <v>7.8187107184912816E-3</v>
      </c>
      <c r="K122" s="98">
        <v>5.9117930319906153E-3</v>
      </c>
      <c r="L122" s="98">
        <v>6.1121279264748068E-3</v>
      </c>
      <c r="M122" s="98">
        <v>8.3420244002184694E-3</v>
      </c>
      <c r="N122" s="98">
        <v>1.63895844118617E-2</v>
      </c>
      <c r="O122" s="98">
        <v>2.6742684152000342E-2</v>
      </c>
      <c r="P122" s="98">
        <v>3.840037261859848E-2</v>
      </c>
      <c r="Q122" s="98">
        <v>4.0833636443352868E-2</v>
      </c>
      <c r="R122" s="98">
        <v>4.088144523603162E-2</v>
      </c>
      <c r="S122" s="98">
        <v>3.9314406402579528E-2</v>
      </c>
      <c r="T122" s="98">
        <v>3.6654999738438374E-2</v>
      </c>
      <c r="U122" s="98">
        <v>3.0311987079694784E-2</v>
      </c>
      <c r="V122" s="98">
        <v>2.6757009681469282E-2</v>
      </c>
      <c r="W122" s="98">
        <v>2.5003375436996871E-2</v>
      </c>
      <c r="DA122" s="63" t="s">
        <v>1782</v>
      </c>
    </row>
    <row r="123" spans="1:105" ht="12" customHeight="1" x14ac:dyDescent="0.25">
      <c r="A123" s="121" t="s">
        <v>55</v>
      </c>
      <c r="B123" s="122">
        <v>26.32059375167114</v>
      </c>
      <c r="C123" s="122">
        <v>23.027196907157567</v>
      </c>
      <c r="D123" s="122">
        <v>20.502503679245162</v>
      </c>
      <c r="E123" s="122">
        <v>18.974000692753279</v>
      </c>
      <c r="F123" s="122">
        <v>13.889171553378135</v>
      </c>
      <c r="G123" s="122">
        <v>19.46745739529263</v>
      </c>
      <c r="H123" s="122">
        <v>14.803945449834561</v>
      </c>
      <c r="I123" s="122">
        <v>12.751403408332079</v>
      </c>
      <c r="J123" s="122">
        <v>10.701705204230905</v>
      </c>
      <c r="K123" s="122">
        <v>9.6897650842976386</v>
      </c>
      <c r="L123" s="122">
        <v>6.9583116171624768</v>
      </c>
      <c r="M123" s="122">
        <v>7.0609175687699306</v>
      </c>
      <c r="N123" s="122">
        <v>7.2333734505016212</v>
      </c>
      <c r="O123" s="122">
        <v>8.6581223286921354</v>
      </c>
      <c r="P123" s="122">
        <v>8.7052846728316826</v>
      </c>
      <c r="Q123" s="122">
        <v>9.6178784987024244</v>
      </c>
      <c r="R123" s="122">
        <v>8.8774760661899759</v>
      </c>
      <c r="S123" s="122">
        <v>8.3912106650107763</v>
      </c>
      <c r="T123" s="122">
        <v>8.49692140345417</v>
      </c>
      <c r="U123" s="122">
        <v>9.3235762064057539</v>
      </c>
      <c r="V123" s="122">
        <v>11.208109106456702</v>
      </c>
      <c r="W123" s="122">
        <v>9.0415803393807579</v>
      </c>
      <c r="DA123" s="130" t="s">
        <v>1783</v>
      </c>
    </row>
    <row r="124" spans="1:105" ht="12" customHeight="1" x14ac:dyDescent="0.25">
      <c r="A124" s="97" t="s">
        <v>138</v>
      </c>
      <c r="B124" s="98">
        <v>25.379506929030619</v>
      </c>
      <c r="C124" s="98">
        <v>22.191877108587459</v>
      </c>
      <c r="D124" s="98">
        <v>19.757963701217204</v>
      </c>
      <c r="E124" s="98">
        <v>18.294461650477924</v>
      </c>
      <c r="F124" s="98">
        <v>13.288214836911619</v>
      </c>
      <c r="G124" s="98">
        <v>18.852653223550334</v>
      </c>
      <c r="H124" s="98">
        <v>14.257188595511966</v>
      </c>
      <c r="I124" s="98">
        <v>12.268304135024552</v>
      </c>
      <c r="J124" s="98">
        <v>10.31844719028811</v>
      </c>
      <c r="K124" s="98">
        <v>9.3459387233738767</v>
      </c>
      <c r="L124" s="98">
        <v>6.6722570395687137</v>
      </c>
      <c r="M124" s="98">
        <v>6.7892945619226843</v>
      </c>
      <c r="N124" s="98">
        <v>6.9661690738848359</v>
      </c>
      <c r="O124" s="98">
        <v>8.3547308328144716</v>
      </c>
      <c r="P124" s="98">
        <v>8.3988921926030891</v>
      </c>
      <c r="Q124" s="98">
        <v>9.2896060004072432</v>
      </c>
      <c r="R124" s="98">
        <v>8.5428979533677687</v>
      </c>
      <c r="S124" s="98">
        <v>8.0612441975612494</v>
      </c>
      <c r="T124" s="98">
        <v>8.1229780153373845</v>
      </c>
      <c r="U124" s="98">
        <v>8.3890219953291201</v>
      </c>
      <c r="V124" s="98">
        <v>9.5899169457369258</v>
      </c>
      <c r="W124" s="98">
        <v>5.1190139973454398</v>
      </c>
      <c r="DA124" s="63" t="s">
        <v>1784</v>
      </c>
    </row>
    <row r="125" spans="1:105" ht="12" customHeight="1" x14ac:dyDescent="0.25">
      <c r="A125" s="97" t="s">
        <v>137</v>
      </c>
      <c r="B125" s="98">
        <v>2.5372643836845239E-2</v>
      </c>
      <c r="C125" s="98">
        <v>2.1853924274478922E-2</v>
      </c>
      <c r="D125" s="98">
        <v>2.029982074851772E-2</v>
      </c>
      <c r="E125" s="98">
        <v>1.8716025101069254E-2</v>
      </c>
      <c r="F125" s="98">
        <v>1.2961939994820131E-2</v>
      </c>
      <c r="G125" s="98">
        <v>2.1843895698075613E-2</v>
      </c>
      <c r="H125" s="98">
        <v>1.5297493961633369E-2</v>
      </c>
      <c r="I125" s="98">
        <v>1.7722699231996319E-2</v>
      </c>
      <c r="J125" s="98">
        <v>1.762922712793371E-2</v>
      </c>
      <c r="K125" s="98">
        <v>1.590812948125734E-2</v>
      </c>
      <c r="L125" s="98">
        <v>1.0984982338981663E-2</v>
      </c>
      <c r="M125" s="98">
        <v>1.0069682877793917E-2</v>
      </c>
      <c r="N125" s="98">
        <v>1.096501475786771E-2</v>
      </c>
      <c r="O125" s="98">
        <v>1.3227731353388512E-2</v>
      </c>
      <c r="P125" s="98">
        <v>1.318890426240743E-2</v>
      </c>
      <c r="Q125" s="98">
        <v>1.4533943666804765E-2</v>
      </c>
      <c r="R125" s="98">
        <v>1.3566759337331334E-2</v>
      </c>
      <c r="S125" s="98">
        <v>1.2355644012608125E-2</v>
      </c>
      <c r="T125" s="98">
        <v>1.225550398556648E-2</v>
      </c>
      <c r="U125" s="98">
        <v>1.1825635237054183E-2</v>
      </c>
      <c r="V125" s="98">
        <v>1.4883549238309417E-2</v>
      </c>
      <c r="W125" s="98">
        <v>7.336009388309056E-3</v>
      </c>
      <c r="DA125" s="63" t="s">
        <v>1785</v>
      </c>
    </row>
    <row r="126" spans="1:105" ht="12" customHeight="1" x14ac:dyDescent="0.25">
      <c r="A126" s="100" t="s">
        <v>216</v>
      </c>
      <c r="B126" s="101">
        <v>1.5244367525519277E-2</v>
      </c>
      <c r="C126" s="101">
        <v>1.5275638166945668E-2</v>
      </c>
      <c r="D126" s="101">
        <v>1.3905338467416086E-2</v>
      </c>
      <c r="E126" s="101">
        <v>1.2287648116741889E-2</v>
      </c>
      <c r="F126" s="101">
        <v>8.5598372976691574E-3</v>
      </c>
      <c r="G126" s="101">
        <v>1.316863260945572E-2</v>
      </c>
      <c r="H126" s="101">
        <v>9.5528333304224361E-3</v>
      </c>
      <c r="I126" s="101">
        <v>1.0921136235789598E-2</v>
      </c>
      <c r="J126" s="101">
        <v>1.0762338262363802E-2</v>
      </c>
      <c r="K126" s="101">
        <v>9.7834378705913324E-3</v>
      </c>
      <c r="L126" s="101">
        <v>6.5787831421873074E-3</v>
      </c>
      <c r="M126" s="101">
        <v>5.9278361806985773E-3</v>
      </c>
      <c r="N126" s="101">
        <v>6.4138034526443387E-3</v>
      </c>
      <c r="O126" s="101">
        <v>8.1477376413690902E-3</v>
      </c>
      <c r="P126" s="101">
        <v>8.151372777080456E-3</v>
      </c>
      <c r="Q126" s="101">
        <v>9.3753778269762295E-3</v>
      </c>
      <c r="R126" s="101">
        <v>9.1773561480434605E-3</v>
      </c>
      <c r="S126" s="101">
        <v>8.1336159657900697E-3</v>
      </c>
      <c r="T126" s="101">
        <v>8.3983329488691149E-3</v>
      </c>
      <c r="U126" s="101">
        <v>8.1587108076922495E-3</v>
      </c>
      <c r="V126" s="101">
        <v>1.0220727469481349E-2</v>
      </c>
      <c r="W126" s="101">
        <v>5.2623809494919353E-3</v>
      </c>
      <c r="DA126" s="131" t="s">
        <v>1786</v>
      </c>
    </row>
    <row r="127" spans="1:105" ht="12" customHeight="1" x14ac:dyDescent="0.25">
      <c r="A127" s="103" t="s">
        <v>52</v>
      </c>
      <c r="B127" s="104">
        <v>1.0128276311325964E-2</v>
      </c>
      <c r="C127" s="104">
        <v>6.5782861075332558E-3</v>
      </c>
      <c r="D127" s="104">
        <v>6.3944822811016324E-3</v>
      </c>
      <c r="E127" s="104">
        <v>6.4283769843273657E-3</v>
      </c>
      <c r="F127" s="104">
        <v>4.4021026971509739E-3</v>
      </c>
      <c r="G127" s="104">
        <v>8.6752630886198952E-3</v>
      </c>
      <c r="H127" s="104">
        <v>5.7446606312109329E-3</v>
      </c>
      <c r="I127" s="104">
        <v>6.8015629962067201E-3</v>
      </c>
      <c r="J127" s="104">
        <v>6.866888865569909E-3</v>
      </c>
      <c r="K127" s="104">
        <v>6.1246916106660072E-3</v>
      </c>
      <c r="L127" s="104">
        <v>4.4061991967943555E-3</v>
      </c>
      <c r="M127" s="104">
        <v>4.14184669709534E-3</v>
      </c>
      <c r="N127" s="104">
        <v>4.5512113052233712E-3</v>
      </c>
      <c r="O127" s="104">
        <v>5.0799937120194231E-3</v>
      </c>
      <c r="P127" s="104">
        <v>5.0375314853269744E-3</v>
      </c>
      <c r="Q127" s="104">
        <v>5.1585658398285361E-3</v>
      </c>
      <c r="R127" s="104">
        <v>4.3894031892878745E-3</v>
      </c>
      <c r="S127" s="104">
        <v>4.2220280468180564E-3</v>
      </c>
      <c r="T127" s="104">
        <v>3.857171036697366E-3</v>
      </c>
      <c r="U127" s="104">
        <v>3.6669244293619338E-3</v>
      </c>
      <c r="V127" s="104">
        <v>4.6628217688280691E-3</v>
      </c>
      <c r="W127" s="104">
        <v>2.0736284388171203E-3</v>
      </c>
      <c r="DA127" s="132" t="s">
        <v>1787</v>
      </c>
    </row>
    <row r="128" spans="1:105" ht="12" customHeight="1" x14ac:dyDescent="0.25">
      <c r="A128" s="106" t="s">
        <v>122</v>
      </c>
      <c r="B128" s="101">
        <v>0.82964801587684867</v>
      </c>
      <c r="C128" s="101">
        <v>0.73713720152559337</v>
      </c>
      <c r="D128" s="101">
        <v>0.65490952831416083</v>
      </c>
      <c r="E128" s="101">
        <v>0.59804417997819248</v>
      </c>
      <c r="F128" s="101">
        <v>0.53279281220781627</v>
      </c>
      <c r="G128" s="101">
        <v>0.53566531920561633</v>
      </c>
      <c r="H128" s="101">
        <v>0.47936625050001375</v>
      </c>
      <c r="I128" s="101">
        <v>0.41044527371735418</v>
      </c>
      <c r="J128" s="101">
        <v>0.32097633439429268</v>
      </c>
      <c r="K128" s="101">
        <v>0.28671890115633575</v>
      </c>
      <c r="L128" s="101">
        <v>0.23905463373197902</v>
      </c>
      <c r="M128" s="101">
        <v>0.22590366982144905</v>
      </c>
      <c r="N128" s="101">
        <v>0.22028666020199555</v>
      </c>
      <c r="O128" s="101">
        <v>0.24868654378280475</v>
      </c>
      <c r="P128" s="101">
        <v>0.25094571137870503</v>
      </c>
      <c r="Q128" s="101">
        <v>0.27069678607425252</v>
      </c>
      <c r="R128" s="101">
        <v>0.27661277008654467</v>
      </c>
      <c r="S128" s="101">
        <v>0.27527299140490441</v>
      </c>
      <c r="T128" s="101">
        <v>0.31562000845885452</v>
      </c>
      <c r="U128" s="101">
        <v>0.8136721446825802</v>
      </c>
      <c r="V128" s="101">
        <v>1.4095171664620088</v>
      </c>
      <c r="W128" s="101">
        <v>3.4209432707796199</v>
      </c>
      <c r="DA128" s="131" t="s">
        <v>1788</v>
      </c>
    </row>
    <row r="129" spans="1:105" ht="12" customHeight="1" x14ac:dyDescent="0.25">
      <c r="A129" s="107" t="s">
        <v>121</v>
      </c>
      <c r="B129" s="104">
        <v>8.6066162926826201E-2</v>
      </c>
      <c r="C129" s="104">
        <v>7.6328672770035119E-2</v>
      </c>
      <c r="D129" s="104">
        <v>6.9330628965278598E-2</v>
      </c>
      <c r="E129" s="104">
        <v>6.2778837196090301E-2</v>
      </c>
      <c r="F129" s="104">
        <v>5.5201964263879313E-2</v>
      </c>
      <c r="G129" s="104">
        <v>5.7294956838603028E-2</v>
      </c>
      <c r="H129" s="104">
        <v>5.2093109860948034E-2</v>
      </c>
      <c r="I129" s="104">
        <v>5.4931300358176775E-2</v>
      </c>
      <c r="J129" s="104">
        <v>4.4652452420567493E-2</v>
      </c>
      <c r="K129" s="104">
        <v>4.1199330286168678E-2</v>
      </c>
      <c r="L129" s="104">
        <v>3.6014961522802681E-2</v>
      </c>
      <c r="M129" s="104">
        <v>3.5649654148003626E-2</v>
      </c>
      <c r="N129" s="104">
        <v>3.5952701656921486E-2</v>
      </c>
      <c r="O129" s="104">
        <v>4.1477220741469457E-2</v>
      </c>
      <c r="P129" s="104">
        <v>4.2257864587482652E-2</v>
      </c>
      <c r="Q129" s="104">
        <v>4.3041768554123228E-2</v>
      </c>
      <c r="R129" s="104">
        <v>4.4398583398332359E-2</v>
      </c>
      <c r="S129" s="104">
        <v>4.2337832032014994E-2</v>
      </c>
      <c r="T129" s="104">
        <v>4.6067875672365033E-2</v>
      </c>
      <c r="U129" s="104">
        <v>0.10905643115699967</v>
      </c>
      <c r="V129" s="104">
        <v>0.19379144501945875</v>
      </c>
      <c r="W129" s="104">
        <v>0.4942870618673898</v>
      </c>
      <c r="DA129" s="132" t="s">
        <v>1789</v>
      </c>
    </row>
    <row r="130" spans="1:105" ht="12" customHeight="1" x14ac:dyDescent="0.25">
      <c r="A130" s="108" t="s">
        <v>53</v>
      </c>
      <c r="B130" s="98">
        <v>5.170973807585251E-2</v>
      </c>
      <c r="C130" s="98">
        <v>5.3351265099880869E-2</v>
      </c>
      <c r="D130" s="98">
        <v>4.7490404468149887E-2</v>
      </c>
      <c r="E130" s="98">
        <v>4.1215462415870686E-2</v>
      </c>
      <c r="F130" s="98">
        <v>3.6453776919154864E-2</v>
      </c>
      <c r="G130" s="98">
        <v>3.4530217426155557E-2</v>
      </c>
      <c r="H130" s="98">
        <v>3.2528171133969816E-2</v>
      </c>
      <c r="I130" s="98">
        <v>3.3854673233245092E-2</v>
      </c>
      <c r="J130" s="98">
        <v>2.7257354523488327E-2</v>
      </c>
      <c r="K130" s="98">
        <v>2.5333038512222031E-2</v>
      </c>
      <c r="L130" s="98">
        <v>2.1568197941045419E-2</v>
      </c>
      <c r="M130" s="98">
        <v>2.0983914761459607E-2</v>
      </c>
      <c r="N130" s="98">
        <v>2.1029783599205525E-2</v>
      </c>
      <c r="O130" s="98">
        <v>2.5546537236979278E-2</v>
      </c>
      <c r="P130" s="98">
        <v>2.6115850612744483E-2</v>
      </c>
      <c r="Q130" s="98">
        <v>2.7763233187572203E-2</v>
      </c>
      <c r="R130" s="98">
        <v>3.0032837221865581E-2</v>
      </c>
      <c r="S130" s="98">
        <v>2.7869878601199286E-2</v>
      </c>
      <c r="T130" s="98">
        <v>3.1568819755733127E-2</v>
      </c>
      <c r="U130" s="98">
        <v>7.523941906840681E-2</v>
      </c>
      <c r="V130" s="98">
        <v>0.13302897480541095</v>
      </c>
      <c r="W130" s="98">
        <v>0.35452048992648655</v>
      </c>
      <c r="DA130" s="63" t="s">
        <v>1790</v>
      </c>
    </row>
    <row r="131" spans="1:105" ht="12" customHeight="1" x14ac:dyDescent="0.25">
      <c r="A131" s="108" t="s">
        <v>52</v>
      </c>
      <c r="B131" s="98">
        <v>3.4356424850973684E-2</v>
      </c>
      <c r="C131" s="98">
        <v>2.2977407670154246E-2</v>
      </c>
      <c r="D131" s="98">
        <v>2.1840224497128708E-2</v>
      </c>
      <c r="E131" s="98">
        <v>2.1563374780219614E-2</v>
      </c>
      <c r="F131" s="98">
        <v>1.8748187344724446E-2</v>
      </c>
      <c r="G131" s="98">
        <v>2.2764739412447475E-2</v>
      </c>
      <c r="H131" s="98">
        <v>1.9564938726978221E-2</v>
      </c>
      <c r="I131" s="98">
        <v>2.1076627124931684E-2</v>
      </c>
      <c r="J131" s="98">
        <v>1.7395097897079166E-2</v>
      </c>
      <c r="K131" s="98">
        <v>1.5866291773946644E-2</v>
      </c>
      <c r="L131" s="98">
        <v>1.444676358175726E-2</v>
      </c>
      <c r="M131" s="98">
        <v>1.4665739386544018E-2</v>
      </c>
      <c r="N131" s="98">
        <v>1.4922918057715959E-2</v>
      </c>
      <c r="O131" s="98">
        <v>1.593068350449018E-2</v>
      </c>
      <c r="P131" s="98">
        <v>1.6142013974738172E-2</v>
      </c>
      <c r="Q131" s="98">
        <v>1.5278535366551022E-2</v>
      </c>
      <c r="R131" s="98">
        <v>1.4365746176466777E-2</v>
      </c>
      <c r="S131" s="98">
        <v>1.4467953430815705E-2</v>
      </c>
      <c r="T131" s="98">
        <v>1.4499055916631903E-2</v>
      </c>
      <c r="U131" s="98">
        <v>3.381701208859287E-2</v>
      </c>
      <c r="V131" s="98">
        <v>6.0762470214047792E-2</v>
      </c>
      <c r="W131" s="98">
        <v>0.13976657194090328</v>
      </c>
      <c r="DA131" s="63" t="s">
        <v>1791</v>
      </c>
    </row>
    <row r="132" spans="1:105" ht="12" customHeight="1" x14ac:dyDescent="0.25">
      <c r="A132" s="121" t="s">
        <v>54</v>
      </c>
      <c r="B132" s="122">
        <v>4.0363204068792893</v>
      </c>
      <c r="C132" s="122">
        <v>3.7480048615980546</v>
      </c>
      <c r="D132" s="122">
        <v>3.4059867819641445</v>
      </c>
      <c r="E132" s="122">
        <v>3.2029083941518639</v>
      </c>
      <c r="F132" s="122">
        <v>2.9542228584871455</v>
      </c>
      <c r="G132" s="122">
        <v>3.0234733735730952</v>
      </c>
      <c r="H132" s="122">
        <v>2.7407054473748445</v>
      </c>
      <c r="I132" s="122">
        <v>2.4139443338864992</v>
      </c>
      <c r="J132" s="122">
        <v>1.9502983806446139</v>
      </c>
      <c r="K132" s="122">
        <v>1.8299631102914553</v>
      </c>
      <c r="L132" s="122">
        <v>1.6523747278790044</v>
      </c>
      <c r="M132" s="122">
        <v>1.5255984911487666</v>
      </c>
      <c r="N132" s="122">
        <v>1.540684609478447</v>
      </c>
      <c r="O132" s="122">
        <v>1.7702953457685262</v>
      </c>
      <c r="P132" s="122">
        <v>1.7817546031103697</v>
      </c>
      <c r="Q132" s="122">
        <v>1.9044735258905987</v>
      </c>
      <c r="R132" s="122">
        <v>1.7858308509639829</v>
      </c>
      <c r="S132" s="122">
        <v>1.8680016109931024</v>
      </c>
      <c r="T132" s="122">
        <v>1.955405336530766</v>
      </c>
      <c r="U132" s="122">
        <v>2.0487448255095968</v>
      </c>
      <c r="V132" s="122">
        <v>2.2298264843226487</v>
      </c>
      <c r="W132" s="122">
        <v>2.3265193960272676</v>
      </c>
      <c r="DA132" s="130" t="s">
        <v>1792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1793</v>
      </c>
    </row>
    <row r="134" spans="1:105" ht="12" customHeight="1" x14ac:dyDescent="0.25">
      <c r="A134" s="109" t="s">
        <v>120</v>
      </c>
      <c r="B134" s="33">
        <v>4.0363204068792893</v>
      </c>
      <c r="C134" s="33">
        <v>3.7480048615980546</v>
      </c>
      <c r="D134" s="33">
        <v>3.4059867819641445</v>
      </c>
      <c r="E134" s="33">
        <v>3.2029083941518639</v>
      </c>
      <c r="F134" s="33">
        <v>2.9542228584871455</v>
      </c>
      <c r="G134" s="33">
        <v>3.0234733735730952</v>
      </c>
      <c r="H134" s="33">
        <v>2.7407054473748445</v>
      </c>
      <c r="I134" s="33">
        <v>2.4139443338864992</v>
      </c>
      <c r="J134" s="33">
        <v>1.9502983806446139</v>
      </c>
      <c r="K134" s="33">
        <v>1.8299631102914553</v>
      </c>
      <c r="L134" s="33">
        <v>1.6523747278790044</v>
      </c>
      <c r="M134" s="33">
        <v>1.5255984911487666</v>
      </c>
      <c r="N134" s="33">
        <v>1.540684609478447</v>
      </c>
      <c r="O134" s="33">
        <v>1.7702953457685262</v>
      </c>
      <c r="P134" s="33">
        <v>1.7817546031103697</v>
      </c>
      <c r="Q134" s="33">
        <v>1.9044735258905987</v>
      </c>
      <c r="R134" s="33">
        <v>1.7858308509639829</v>
      </c>
      <c r="S134" s="33">
        <v>1.8680016109931024</v>
      </c>
      <c r="T134" s="33">
        <v>1.955405336530766</v>
      </c>
      <c r="U134" s="33">
        <v>2.0487448255095968</v>
      </c>
      <c r="V134" s="33">
        <v>2.2298264843226487</v>
      </c>
      <c r="W134" s="33">
        <v>2.3265193960272676</v>
      </c>
      <c r="DA134" s="60" t="s">
        <v>1794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0.44294863855159083</v>
      </c>
      <c r="C136" s="119">
        <f t="shared" si="26"/>
        <v>0.44318123232748774</v>
      </c>
      <c r="D136" s="119">
        <f t="shared" si="26"/>
        <v>0.44317056414711736</v>
      </c>
      <c r="E136" s="119">
        <f t="shared" si="26"/>
        <v>0.44307639289973111</v>
      </c>
      <c r="F136" s="119">
        <f t="shared" si="26"/>
        <v>0.4438339318043002</v>
      </c>
      <c r="G136" s="119">
        <f t="shared" si="26"/>
        <v>0.44572131071782645</v>
      </c>
      <c r="H136" s="119">
        <f t="shared" si="26"/>
        <v>0.44673728922225686</v>
      </c>
      <c r="I136" s="119">
        <f t="shared" si="26"/>
        <v>0.44934114335027903</v>
      </c>
      <c r="J136" s="119">
        <f t="shared" si="26"/>
        <v>0.45044715078815245</v>
      </c>
      <c r="K136" s="119">
        <f t="shared" si="26"/>
        <v>0.45536089118614642</v>
      </c>
      <c r="L136" s="119">
        <f t="shared" si="26"/>
        <v>0.46338351064575861</v>
      </c>
      <c r="M136" s="119">
        <f t="shared" si="26"/>
        <v>0.48677713316334231</v>
      </c>
      <c r="N136" s="119">
        <f t="shared" si="26"/>
        <v>0.52566368006970632</v>
      </c>
      <c r="O136" s="119">
        <f t="shared" si="26"/>
        <v>0.57123673652519569</v>
      </c>
      <c r="P136" s="119">
        <f t="shared" si="26"/>
        <v>0.5733601293862105</v>
      </c>
      <c r="Q136" s="119">
        <f t="shared" si="26"/>
        <v>0.57492991027234552</v>
      </c>
      <c r="R136" s="119">
        <f t="shared" ref="R136:V136" si="27">IF(R117=0,"",R117/R98)</f>
        <v>0.5768018202752061</v>
      </c>
      <c r="S136" s="119">
        <f t="shared" si="27"/>
        <v>0.57856210758958349</v>
      </c>
      <c r="T136" s="119">
        <f t="shared" si="27"/>
        <v>0.58111297172036769</v>
      </c>
      <c r="U136" s="119">
        <f t="shared" si="27"/>
        <v>0.58987709415611511</v>
      </c>
      <c r="V136" s="119">
        <f t="shared" si="27"/>
        <v>0.60232224223061148</v>
      </c>
      <c r="W136" s="119">
        <f t="shared" ref="W136" si="28">IF(W117=0,"",W117/W98)</f>
        <v>0.61579253340518281</v>
      </c>
      <c r="DA136" s="129" t="s">
        <v>1945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0.43753027079053314</v>
      </c>
      <c r="C137" s="124">
        <f t="shared" si="29"/>
        <v>0.4381050240504894</v>
      </c>
      <c r="D137" s="124">
        <f t="shared" si="29"/>
        <v>0.43801758088449927</v>
      </c>
      <c r="E137" s="124">
        <f t="shared" si="29"/>
        <v>0.43794589391923333</v>
      </c>
      <c r="F137" s="124">
        <f t="shared" si="29"/>
        <v>0.43784402214366119</v>
      </c>
      <c r="G137" s="124">
        <f t="shared" si="29"/>
        <v>0.44089214971005625</v>
      </c>
      <c r="H137" s="124">
        <f t="shared" si="29"/>
        <v>0.44132186120979006</v>
      </c>
      <c r="I137" s="124">
        <f t="shared" si="29"/>
        <v>0.44369104729023934</v>
      </c>
      <c r="J137" s="124">
        <f t="shared" si="29"/>
        <v>0.44494001454436272</v>
      </c>
      <c r="K137" s="124">
        <f t="shared" si="29"/>
        <v>0.44974372111749711</v>
      </c>
      <c r="L137" s="124">
        <f t="shared" si="29"/>
        <v>0.45858990486892925</v>
      </c>
      <c r="M137" s="124">
        <f t="shared" si="29"/>
        <v>0.48223305587444809</v>
      </c>
      <c r="N137" s="124">
        <f t="shared" si="29"/>
        <v>0.52242385404284375</v>
      </c>
      <c r="O137" s="124">
        <f t="shared" si="29"/>
        <v>0.56912645774130244</v>
      </c>
      <c r="P137" s="124">
        <f t="shared" si="29"/>
        <v>0.57104920458430997</v>
      </c>
      <c r="Q137" s="124">
        <f t="shared" si="29"/>
        <v>0.57246126937387221</v>
      </c>
      <c r="R137" s="124">
        <f t="shared" ref="R137:V137" si="30">IF(R118=0,"",R118/R99)</f>
        <v>0.57378711948193883</v>
      </c>
      <c r="S137" s="124">
        <f t="shared" si="30"/>
        <v>0.57514463942835603</v>
      </c>
      <c r="T137" s="124">
        <f t="shared" si="30"/>
        <v>0.57702342850618515</v>
      </c>
      <c r="U137" s="124">
        <f t="shared" si="30"/>
        <v>0.58509015662374508</v>
      </c>
      <c r="V137" s="124">
        <f t="shared" si="30"/>
        <v>0.59715378758126936</v>
      </c>
      <c r="W137" s="124">
        <f t="shared" ref="W137" si="31">IF(W118=0,"",W118/W99)</f>
        <v>0.60809262649861284</v>
      </c>
      <c r="DA137" s="130" t="s">
        <v>1946</v>
      </c>
    </row>
    <row r="138" spans="1:105" ht="12" customHeight="1" x14ac:dyDescent="0.25">
      <c r="A138" s="97" t="s">
        <v>216</v>
      </c>
      <c r="B138" s="111">
        <f t="shared" ref="B138:Q138" si="32">IF(B119=0,"",B119/B100)</f>
        <v>0.43165582894995252</v>
      </c>
      <c r="C138" s="111">
        <f t="shared" si="32"/>
        <v>0.43237951240190209</v>
      </c>
      <c r="D138" s="111">
        <f t="shared" si="32"/>
        <v>0.43244548155284585</v>
      </c>
      <c r="E138" s="111">
        <f t="shared" si="32"/>
        <v>0.43250311785627665</v>
      </c>
      <c r="F138" s="111">
        <f t="shared" si="32"/>
        <v>0.43257088176227265</v>
      </c>
      <c r="G138" s="111">
        <f t="shared" si="32"/>
        <v>0.43565700378407085</v>
      </c>
      <c r="H138" s="111">
        <f t="shared" si="32"/>
        <v>0.43623211898097419</v>
      </c>
      <c r="I138" s="111">
        <f t="shared" si="32"/>
        <v>0.4387064583649245</v>
      </c>
      <c r="J138" s="111">
        <f t="shared" si="32"/>
        <v>0.44002672529879522</v>
      </c>
      <c r="K138" s="111">
        <f t="shared" si="32"/>
        <v>0.44491453534027703</v>
      </c>
      <c r="L138" s="111">
        <f t="shared" si="32"/>
        <v>0.45377501348435356</v>
      </c>
      <c r="M138" s="111">
        <f t="shared" si="32"/>
        <v>0.47751125251270204</v>
      </c>
      <c r="N138" s="111">
        <f t="shared" si="32"/>
        <v>0.51774151046797878</v>
      </c>
      <c r="O138" s="111">
        <f t="shared" si="32"/>
        <v>0.56463593140483892</v>
      </c>
      <c r="P138" s="111">
        <f t="shared" si="32"/>
        <v>0.56663228216641659</v>
      </c>
      <c r="Q138" s="111">
        <f t="shared" si="32"/>
        <v>0.56807623434835397</v>
      </c>
      <c r="R138" s="111">
        <f t="shared" ref="R138:V138" si="33">IF(R119=0,"",R119/R100)</f>
        <v>0.56941581013409981</v>
      </c>
      <c r="S138" s="111">
        <f t="shared" si="33"/>
        <v>0.57080683724507919</v>
      </c>
      <c r="T138" s="111">
        <f t="shared" si="33"/>
        <v>0.57271681645145267</v>
      </c>
      <c r="U138" s="111">
        <f t="shared" si="33"/>
        <v>0.58082120278325899</v>
      </c>
      <c r="V138" s="111">
        <f t="shared" si="33"/>
        <v>0.59298314634920668</v>
      </c>
      <c r="W138" s="111">
        <f t="shared" ref="W138" si="34">IF(W119=0,"",W119/W100)</f>
        <v>0.60394622168745604</v>
      </c>
      <c r="DA138" s="63" t="s">
        <v>1947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1948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1.8998925920708361</v>
      </c>
      <c r="C140" s="124">
        <f t="shared" si="38"/>
        <v>1.9802275644612977</v>
      </c>
      <c r="D140" s="124">
        <f t="shared" si="38"/>
        <v>2.0650139967938554</v>
      </c>
      <c r="E140" s="124">
        <f t="shared" si="38"/>
        <v>2.1030681207457507</v>
      </c>
      <c r="F140" s="124">
        <f t="shared" si="38"/>
        <v>2.1508927388073884</v>
      </c>
      <c r="G140" s="124">
        <f t="shared" si="38"/>
        <v>2.2613425044971733</v>
      </c>
      <c r="H140" s="124">
        <f t="shared" si="38"/>
        <v>2.4951796466428147</v>
      </c>
      <c r="I140" s="124">
        <f t="shared" si="38"/>
        <v>2.7048461654483726</v>
      </c>
      <c r="J140" s="124">
        <f t="shared" si="38"/>
        <v>2.7584067758805721</v>
      </c>
      <c r="K140" s="124">
        <f t="shared" si="38"/>
        <v>2.914352383031225</v>
      </c>
      <c r="L140" s="124">
        <f t="shared" si="38"/>
        <v>3.1113263279185728</v>
      </c>
      <c r="M140" s="124">
        <f t="shared" si="38"/>
        <v>3.2443388541424634</v>
      </c>
      <c r="N140" s="124">
        <f t="shared" si="38"/>
        <v>3.4463432506182854</v>
      </c>
      <c r="O140" s="124">
        <f t="shared" si="38"/>
        <v>3.6081385290299517</v>
      </c>
      <c r="P140" s="124">
        <f t="shared" si="38"/>
        <v>3.7196774007044091</v>
      </c>
      <c r="Q140" s="124">
        <f t="shared" si="38"/>
        <v>3.781105138341931</v>
      </c>
      <c r="R140" s="124">
        <f t="shared" ref="R140:V140" si="39">IF(R121=0,"",R121/R102)</f>
        <v>3.8026761392829114</v>
      </c>
      <c r="S140" s="124">
        <f t="shared" si="39"/>
        <v>3.8259623584334168</v>
      </c>
      <c r="T140" s="124">
        <f t="shared" si="39"/>
        <v>3.8573942874655733</v>
      </c>
      <c r="U140" s="124">
        <f t="shared" si="39"/>
        <v>3.9250665056157619</v>
      </c>
      <c r="V140" s="124">
        <f t="shared" si="39"/>
        <v>4.1220905151497629</v>
      </c>
      <c r="W140" s="124">
        <f t="shared" ref="W140" si="40">IF(W121=0,"",W121/W102)</f>
        <v>4.3338775015986517</v>
      </c>
      <c r="DA140" s="130" t="s">
        <v>1949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1.8998925920708361</v>
      </c>
      <c r="C141" s="111">
        <f t="shared" si="41"/>
        <v>1.9802275644612977</v>
      </c>
      <c r="D141" s="111">
        <f t="shared" si="41"/>
        <v>2.0650139967938554</v>
      </c>
      <c r="E141" s="111">
        <f t="shared" si="41"/>
        <v>2.1030681207457507</v>
      </c>
      <c r="F141" s="111">
        <f t="shared" si="41"/>
        <v>2.1508927388073884</v>
      </c>
      <c r="G141" s="111">
        <f t="shared" si="41"/>
        <v>2.2613425044971733</v>
      </c>
      <c r="H141" s="111">
        <f t="shared" si="41"/>
        <v>2.4951796466428147</v>
      </c>
      <c r="I141" s="111">
        <f t="shared" si="41"/>
        <v>2.7048461654483726</v>
      </c>
      <c r="J141" s="111">
        <f t="shared" si="41"/>
        <v>2.7584067758805721</v>
      </c>
      <c r="K141" s="111">
        <f t="shared" si="41"/>
        <v>2.914352383031225</v>
      </c>
      <c r="L141" s="111">
        <f t="shared" si="41"/>
        <v>3.1113263279185728</v>
      </c>
      <c r="M141" s="111">
        <f t="shared" si="41"/>
        <v>3.2443388541424634</v>
      </c>
      <c r="N141" s="111">
        <f t="shared" si="41"/>
        <v>3.4463432506182854</v>
      </c>
      <c r="O141" s="111">
        <f t="shared" si="41"/>
        <v>3.6081385290299517</v>
      </c>
      <c r="P141" s="111">
        <f t="shared" si="41"/>
        <v>3.7196774007044091</v>
      </c>
      <c r="Q141" s="111">
        <f t="shared" si="41"/>
        <v>3.781105138341931</v>
      </c>
      <c r="R141" s="111">
        <f t="shared" ref="R141:V141" si="42">IF(R122=0,"",R122/R103)</f>
        <v>3.8026761392829114</v>
      </c>
      <c r="S141" s="111">
        <f t="shared" si="42"/>
        <v>3.8259623584334168</v>
      </c>
      <c r="T141" s="111">
        <f t="shared" si="42"/>
        <v>3.8573942874655733</v>
      </c>
      <c r="U141" s="111">
        <f t="shared" si="42"/>
        <v>3.9250665056157619</v>
      </c>
      <c r="V141" s="111">
        <f t="shared" si="42"/>
        <v>4.1220905151497629</v>
      </c>
      <c r="W141" s="111">
        <f t="shared" ref="W141" si="43">IF(W122=0,"",W122/W103)</f>
        <v>4.3338775015986517</v>
      </c>
      <c r="DA141" s="63" t="s">
        <v>1950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0.49645064929131499</v>
      </c>
      <c r="C142" s="124">
        <f t="shared" si="44"/>
        <v>0.49670581349882581</v>
      </c>
      <c r="D142" s="124">
        <f t="shared" si="44"/>
        <v>0.49724623296328974</v>
      </c>
      <c r="E142" s="124">
        <f t="shared" si="44"/>
        <v>0.49839440062834789</v>
      </c>
      <c r="F142" s="124">
        <f t="shared" si="44"/>
        <v>0.50177167853801397</v>
      </c>
      <c r="G142" s="124">
        <f t="shared" si="44"/>
        <v>0.5015266048762288</v>
      </c>
      <c r="H142" s="124">
        <f t="shared" si="44"/>
        <v>0.50506776023429234</v>
      </c>
      <c r="I142" s="124">
        <f t="shared" si="44"/>
        <v>0.50804092739325912</v>
      </c>
      <c r="J142" s="124">
        <f t="shared" si="44"/>
        <v>0.51168535815003802</v>
      </c>
      <c r="K142" s="124">
        <f t="shared" si="44"/>
        <v>0.51551927544698473</v>
      </c>
      <c r="L142" s="124">
        <f t="shared" si="44"/>
        <v>0.52063250519699078</v>
      </c>
      <c r="M142" s="124">
        <f t="shared" si="44"/>
        <v>0.5296756880401593</v>
      </c>
      <c r="N142" s="124">
        <f t="shared" si="44"/>
        <v>0.547178526064523</v>
      </c>
      <c r="O142" s="124">
        <f t="shared" si="44"/>
        <v>0.57023131374139002</v>
      </c>
      <c r="P142" s="124">
        <f t="shared" si="44"/>
        <v>0.57191771539404102</v>
      </c>
      <c r="Q142" s="124">
        <f t="shared" si="44"/>
        <v>0.57409394780624434</v>
      </c>
      <c r="R142" s="124">
        <f t="shared" ref="R142:V142" si="45">IF(R123=0,"",R123/R104)</f>
        <v>0.58180787897335673</v>
      </c>
      <c r="S142" s="124">
        <f t="shared" si="45"/>
        <v>0.58799183917910713</v>
      </c>
      <c r="T142" s="124">
        <f t="shared" si="45"/>
        <v>0.59268489878967456</v>
      </c>
      <c r="U142" s="124">
        <f t="shared" si="45"/>
        <v>0.60777268010642604</v>
      </c>
      <c r="V142" s="124">
        <f t="shared" si="45"/>
        <v>0.62428261749693481</v>
      </c>
      <c r="W142" s="124">
        <f t="shared" ref="W142" si="46">IF(W123=0,"",W123/W104)</f>
        <v>0.69433083845567634</v>
      </c>
      <c r="DA142" s="130" t="s">
        <v>1951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0.49277343032443904</v>
      </c>
      <c r="C143" s="111">
        <f t="shared" si="47"/>
        <v>0.49300597216515096</v>
      </c>
      <c r="D143" s="111">
        <f t="shared" si="47"/>
        <v>0.49349895834755497</v>
      </c>
      <c r="E143" s="111">
        <f t="shared" si="47"/>
        <v>0.49463785773544011</v>
      </c>
      <c r="F143" s="111">
        <f t="shared" si="47"/>
        <v>0.49719384073506162</v>
      </c>
      <c r="G143" s="111">
        <f t="shared" si="47"/>
        <v>0.49803980217259608</v>
      </c>
      <c r="H143" s="111">
        <f t="shared" si="47"/>
        <v>0.50090038227161138</v>
      </c>
      <c r="I143" s="111">
        <f t="shared" si="47"/>
        <v>0.50369343673144518</v>
      </c>
      <c r="J143" s="111">
        <f t="shared" si="47"/>
        <v>0.50762768822494053</v>
      </c>
      <c r="K143" s="111">
        <f t="shared" si="47"/>
        <v>0.51156566020491656</v>
      </c>
      <c r="L143" s="111">
        <f t="shared" si="47"/>
        <v>0.51609257636598194</v>
      </c>
      <c r="M143" s="111">
        <f t="shared" si="47"/>
        <v>0.52550490686176898</v>
      </c>
      <c r="N143" s="111">
        <f t="shared" si="47"/>
        <v>0.54337578415856436</v>
      </c>
      <c r="O143" s="111">
        <f t="shared" si="47"/>
        <v>0.56688672334059786</v>
      </c>
      <c r="P143" s="111">
        <f t="shared" si="47"/>
        <v>0.56840801591339063</v>
      </c>
      <c r="Q143" s="111">
        <f t="shared" si="47"/>
        <v>0.57070622528922854</v>
      </c>
      <c r="R143" s="111">
        <f t="shared" ref="R143:V143" si="48">IF(R124=0,"",R124/R105)</f>
        <v>0.57825788046177995</v>
      </c>
      <c r="S143" s="111">
        <f t="shared" si="48"/>
        <v>0.58412303328212534</v>
      </c>
      <c r="T143" s="111">
        <f t="shared" si="48"/>
        <v>0.58799505175700972</v>
      </c>
      <c r="U143" s="111">
        <f t="shared" si="48"/>
        <v>0.59438686953492748</v>
      </c>
      <c r="V143" s="111">
        <f t="shared" si="48"/>
        <v>0.60404959305409234</v>
      </c>
      <c r="W143" s="111">
        <f t="shared" ref="W143" si="49">IF(W124=0,"",W124/W105)</f>
        <v>0.63475912021870151</v>
      </c>
      <c r="DA143" s="63" t="s">
        <v>1952</v>
      </c>
    </row>
    <row r="144" spans="1:105" ht="12" customHeight="1" x14ac:dyDescent="0.25">
      <c r="A144" s="97" t="s">
        <v>137</v>
      </c>
      <c r="B144" s="111">
        <f t="shared" ref="B144:Q144" si="50">IF(B125=0,"",B125/B106)</f>
        <v>0.61787849528617234</v>
      </c>
      <c r="C144" s="111">
        <f t="shared" si="50"/>
        <v>0.58156785867117566</v>
      </c>
      <c r="D144" s="111">
        <f t="shared" si="50"/>
        <v>0.58723564456335697</v>
      </c>
      <c r="E144" s="111">
        <f t="shared" si="50"/>
        <v>0.59793325581150758</v>
      </c>
      <c r="F144" s="111">
        <f t="shared" si="50"/>
        <v>0.59659169949518831</v>
      </c>
      <c r="G144" s="111">
        <f t="shared" si="50"/>
        <v>0.62223744196905162</v>
      </c>
      <c r="H144" s="111">
        <f t="shared" si="50"/>
        <v>0.61427467455329254</v>
      </c>
      <c r="I144" s="111">
        <f t="shared" si="50"/>
        <v>0.6243392486231969</v>
      </c>
      <c r="J144" s="111">
        <f t="shared" si="50"/>
        <v>0.63102803480979863</v>
      </c>
      <c r="K144" s="111">
        <f t="shared" si="50"/>
        <v>0.63002124768692547</v>
      </c>
      <c r="L144" s="111">
        <f t="shared" si="50"/>
        <v>0.63760356287961528</v>
      </c>
      <c r="M144" s="111">
        <f t="shared" si="50"/>
        <v>0.64834277518663297</v>
      </c>
      <c r="N144" s="111">
        <f t="shared" si="50"/>
        <v>0.66972233267811665</v>
      </c>
      <c r="O144" s="111">
        <f t="shared" si="50"/>
        <v>0.67646863565871129</v>
      </c>
      <c r="P144" s="111">
        <f t="shared" si="50"/>
        <v>0.67572721417734316</v>
      </c>
      <c r="Q144" s="111">
        <f t="shared" si="50"/>
        <v>0.66695073304087882</v>
      </c>
      <c r="R144" s="111">
        <f t="shared" ref="R144:V144" si="51">IF(R125=0,"",R125/R106)</f>
        <v>0.65600114221894668</v>
      </c>
      <c r="S144" s="111">
        <f t="shared" si="51"/>
        <v>0.66329355166146997</v>
      </c>
      <c r="T144" s="111">
        <f t="shared" si="51"/>
        <v>0.65549017858701109</v>
      </c>
      <c r="U144" s="111">
        <f t="shared" si="51"/>
        <v>0.65713825340433396</v>
      </c>
      <c r="V144" s="111">
        <f t="shared" si="51"/>
        <v>0.68258460938371357</v>
      </c>
      <c r="W144" s="111">
        <f t="shared" ref="W144" si="52">IF(W125=0,"",W125/W106)</f>
        <v>0.68194544032184901</v>
      </c>
      <c r="DA144" s="63" t="s">
        <v>1953</v>
      </c>
    </row>
    <row r="145" spans="1:105" ht="12" customHeight="1" x14ac:dyDescent="0.25">
      <c r="A145" s="100" t="s">
        <v>216</v>
      </c>
      <c r="B145" s="112">
        <f t="shared" ref="B145:Q145" si="53">IF(B126=0,"",B126/B107)</f>
        <v>0.49277343032443904</v>
      </c>
      <c r="C145" s="112">
        <f t="shared" si="53"/>
        <v>0.49277343032443904</v>
      </c>
      <c r="D145" s="112">
        <f t="shared" si="53"/>
        <v>0.49355287953772453</v>
      </c>
      <c r="E145" s="112">
        <f t="shared" si="53"/>
        <v>0.49401914920398032</v>
      </c>
      <c r="F145" s="112">
        <f t="shared" si="53"/>
        <v>0.4940871679796312</v>
      </c>
      <c r="G145" s="112">
        <f t="shared" si="53"/>
        <v>0.49824302955252686</v>
      </c>
      <c r="H145" s="112">
        <f t="shared" si="53"/>
        <v>0.49861636088952366</v>
      </c>
      <c r="I145" s="112">
        <f t="shared" si="53"/>
        <v>0.50596500811744693</v>
      </c>
      <c r="J145" s="112">
        <f t="shared" si="53"/>
        <v>0.51077940686667234</v>
      </c>
      <c r="K145" s="112">
        <f t="shared" si="53"/>
        <v>0.51154011111647391</v>
      </c>
      <c r="L145" s="112">
        <f t="shared" si="53"/>
        <v>0.51307168821100391</v>
      </c>
      <c r="M145" s="112">
        <f t="shared" si="53"/>
        <v>0.52046173109983207</v>
      </c>
      <c r="N145" s="112">
        <f t="shared" si="53"/>
        <v>0.54256478025395427</v>
      </c>
      <c r="O145" s="112">
        <f t="shared" si="53"/>
        <v>0.56291841470489068</v>
      </c>
      <c r="P145" s="112">
        <f t="shared" si="53"/>
        <v>0.56291841470489112</v>
      </c>
      <c r="Q145" s="112">
        <f t="shared" si="53"/>
        <v>0.56365908785536112</v>
      </c>
      <c r="R145" s="112">
        <f t="shared" ref="R145:V145" si="54">IF(R126=0,"",R126/R107)</f>
        <v>0.56331840882878226</v>
      </c>
      <c r="S145" s="112">
        <f t="shared" si="54"/>
        <v>0.56461141603298948</v>
      </c>
      <c r="T145" s="112">
        <f t="shared" si="54"/>
        <v>0.5659433200590076</v>
      </c>
      <c r="U145" s="112">
        <f t="shared" si="54"/>
        <v>0.5693951104194106</v>
      </c>
      <c r="V145" s="112">
        <f t="shared" si="54"/>
        <v>0.5962433227131595</v>
      </c>
      <c r="W145" s="112">
        <f t="shared" ref="W145" si="55">IF(W126=0,"",W126/W107)</f>
        <v>0.60599670519088378</v>
      </c>
      <c r="DA145" s="131" t="s">
        <v>1954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1955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0.612597256622334</v>
      </c>
      <c r="C147" s="112">
        <f t="shared" si="59"/>
        <v>0.61475159678374924</v>
      </c>
      <c r="D147" s="112">
        <f t="shared" si="59"/>
        <v>0.61654609590668619</v>
      </c>
      <c r="E147" s="112">
        <f t="shared" si="59"/>
        <v>0.6195328963578608</v>
      </c>
      <c r="F147" s="112">
        <f t="shared" si="59"/>
        <v>0.62325069538360511</v>
      </c>
      <c r="G147" s="112">
        <f t="shared" si="59"/>
        <v>0.63015673438941711</v>
      </c>
      <c r="H147" s="112">
        <f t="shared" si="59"/>
        <v>0.63728731257745763</v>
      </c>
      <c r="I147" s="112">
        <f t="shared" si="59"/>
        <v>0.64102543192775452</v>
      </c>
      <c r="J147" s="112">
        <f t="shared" si="59"/>
        <v>0.64183345932385294</v>
      </c>
      <c r="K147" s="112">
        <f t="shared" si="59"/>
        <v>0.64235132555492203</v>
      </c>
      <c r="L147" s="112">
        <f t="shared" si="59"/>
        <v>0.64337586458729512</v>
      </c>
      <c r="M147" s="112">
        <f t="shared" si="59"/>
        <v>0.64819910152566018</v>
      </c>
      <c r="N147" s="112">
        <f t="shared" si="59"/>
        <v>0.65594678815177698</v>
      </c>
      <c r="O147" s="112">
        <f t="shared" si="59"/>
        <v>0.66886505223559733</v>
      </c>
      <c r="P147" s="112">
        <f t="shared" si="59"/>
        <v>0.67684414439973983</v>
      </c>
      <c r="Q147" s="112">
        <f t="shared" si="59"/>
        <v>0.6801070612486928</v>
      </c>
      <c r="R147" s="112">
        <f t="shared" ref="R147:V147" si="60">IF(R128=0,"",R128/R109)</f>
        <v>0.68138103420600971</v>
      </c>
      <c r="S147" s="112">
        <f t="shared" si="60"/>
        <v>0.6933235920925902</v>
      </c>
      <c r="T147" s="112">
        <f t="shared" si="60"/>
        <v>0.71118645253756541</v>
      </c>
      <c r="U147" s="112">
        <f t="shared" si="60"/>
        <v>0.75679516904765209</v>
      </c>
      <c r="V147" s="112">
        <f t="shared" si="60"/>
        <v>0.77327975393307569</v>
      </c>
      <c r="W147" s="112">
        <f t="shared" ref="W147" si="61">IF(W128=0,"",W128/W109)</f>
        <v>0.78538512911490388</v>
      </c>
      <c r="DA147" s="131" t="s">
        <v>1956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0.72466343538855016</v>
      </c>
      <c r="C148" s="113">
        <f t="shared" si="62"/>
        <v>0.69537343256872897</v>
      </c>
      <c r="D148" s="113">
        <f t="shared" si="62"/>
        <v>0.70160041002194251</v>
      </c>
      <c r="E148" s="113">
        <f t="shared" si="62"/>
        <v>0.71283173244135867</v>
      </c>
      <c r="F148" s="113">
        <f t="shared" si="62"/>
        <v>0.71461306336896435</v>
      </c>
      <c r="G148" s="113">
        <f t="shared" si="62"/>
        <v>0.73894760228191514</v>
      </c>
      <c r="H148" s="113">
        <f t="shared" si="62"/>
        <v>0.73799434626838767</v>
      </c>
      <c r="I148" s="113">
        <f t="shared" si="62"/>
        <v>0.74436670581020548</v>
      </c>
      <c r="J148" s="113">
        <f t="shared" si="62"/>
        <v>0.7468315504789852</v>
      </c>
      <c r="K148" s="113">
        <f t="shared" si="62"/>
        <v>0.74592733284995671</v>
      </c>
      <c r="L148" s="113">
        <f t="shared" si="62"/>
        <v>0.75173572096764296</v>
      </c>
      <c r="M148" s="113">
        <f t="shared" si="62"/>
        <v>0.7578990615259481</v>
      </c>
      <c r="N148" s="113">
        <f t="shared" si="62"/>
        <v>0.76443036302736023</v>
      </c>
      <c r="O148" s="113">
        <f t="shared" si="62"/>
        <v>0.76456601056611428</v>
      </c>
      <c r="P148" s="113">
        <f t="shared" si="62"/>
        <v>0.77148848638011436</v>
      </c>
      <c r="Q148" s="113">
        <f t="shared" si="62"/>
        <v>0.76936480392585394</v>
      </c>
      <c r="R148" s="113">
        <f t="shared" ref="R148:V148" si="63">IF(R129=0,"",R129/R110)</f>
        <v>0.76177249559206572</v>
      </c>
      <c r="S148" s="113">
        <f t="shared" si="63"/>
        <v>0.77386002369853923</v>
      </c>
      <c r="T148" s="113">
        <f t="shared" si="63"/>
        <v>0.77913814552656913</v>
      </c>
      <c r="U148" s="113">
        <f t="shared" si="63"/>
        <v>0.81584060446099937</v>
      </c>
      <c r="V148" s="113">
        <f t="shared" si="63"/>
        <v>0.83187637745501186</v>
      </c>
      <c r="W148" s="113">
        <f t="shared" ref="W148" si="64">IF(W129=0,"",W129/W110)</f>
        <v>0.8363607466956946</v>
      </c>
      <c r="DA148" s="132" t="s">
        <v>1957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0.612597256622334</v>
      </c>
      <c r="C149" s="111">
        <f t="shared" si="65"/>
        <v>0.61472351779363821</v>
      </c>
      <c r="D149" s="111">
        <f t="shared" si="65"/>
        <v>0.61693794068757069</v>
      </c>
      <c r="E149" s="111">
        <f t="shared" si="65"/>
        <v>0.6197229621950251</v>
      </c>
      <c r="F149" s="111">
        <f t="shared" si="65"/>
        <v>0.62315042255687147</v>
      </c>
      <c r="G149" s="111">
        <f t="shared" si="65"/>
        <v>0.63044540343418276</v>
      </c>
      <c r="H149" s="111">
        <f t="shared" si="65"/>
        <v>0.63752636845321087</v>
      </c>
      <c r="I149" s="111">
        <f t="shared" si="65"/>
        <v>0.6421673571110631</v>
      </c>
      <c r="J149" s="111">
        <f t="shared" si="65"/>
        <v>0.64295174338015315</v>
      </c>
      <c r="K149" s="111">
        <f t="shared" si="65"/>
        <v>0.64352465976590445</v>
      </c>
      <c r="L149" s="111">
        <f t="shared" si="65"/>
        <v>0.64455198473663933</v>
      </c>
      <c r="M149" s="111">
        <f t="shared" si="65"/>
        <v>0.64821727332137169</v>
      </c>
      <c r="N149" s="111">
        <f t="shared" si="65"/>
        <v>0.65494780107742412</v>
      </c>
      <c r="O149" s="111">
        <f t="shared" si="65"/>
        <v>0.66668622441416847</v>
      </c>
      <c r="P149" s="111">
        <f t="shared" si="65"/>
        <v>0.67600822286537599</v>
      </c>
      <c r="Q149" s="111">
        <f t="shared" si="65"/>
        <v>0.68271338405534099</v>
      </c>
      <c r="R149" s="111">
        <f t="shared" ref="R149:V149" si="66">IF(R130=0,"",R130/R111)</f>
        <v>0.683846500532591</v>
      </c>
      <c r="S149" s="111">
        <f t="shared" si="66"/>
        <v>0.69255730269547677</v>
      </c>
      <c r="T149" s="111">
        <f t="shared" si="66"/>
        <v>0.70738245058058191</v>
      </c>
      <c r="U149" s="111">
        <f t="shared" si="66"/>
        <v>0.75347401975031891</v>
      </c>
      <c r="V149" s="111">
        <f t="shared" si="66"/>
        <v>0.77255042087031212</v>
      </c>
      <c r="W149" s="111">
        <f t="shared" ref="W149" si="67">IF(W130=0,"",W130/W111)</f>
        <v>0.78567428220919688</v>
      </c>
      <c r="DA149" s="63" t="s">
        <v>1958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1959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0.76787081485254127</v>
      </c>
      <c r="C151" s="124">
        <f t="shared" si="71"/>
        <v>0.7692737672904032</v>
      </c>
      <c r="D151" s="124">
        <f t="shared" si="71"/>
        <v>0.77050538277272285</v>
      </c>
      <c r="E151" s="124">
        <f t="shared" si="71"/>
        <v>0.77253670615298031</v>
      </c>
      <c r="F151" s="124">
        <f t="shared" si="71"/>
        <v>0.77506337570658701</v>
      </c>
      <c r="G151" s="124">
        <f t="shared" si="71"/>
        <v>0.77966578203585879</v>
      </c>
      <c r="H151" s="124">
        <f t="shared" si="71"/>
        <v>0.78450320890709258</v>
      </c>
      <c r="I151" s="124">
        <f t="shared" si="71"/>
        <v>0.78703401763316561</v>
      </c>
      <c r="J151" s="124">
        <f t="shared" si="71"/>
        <v>0.78741622031401171</v>
      </c>
      <c r="K151" s="124">
        <f t="shared" si="71"/>
        <v>0.78834743443754862</v>
      </c>
      <c r="L151" s="124">
        <f t="shared" si="71"/>
        <v>0.78943895639942963</v>
      </c>
      <c r="M151" s="124">
        <f t="shared" si="71"/>
        <v>0.79206605706909416</v>
      </c>
      <c r="N151" s="124">
        <f t="shared" si="71"/>
        <v>0.7963659573730294</v>
      </c>
      <c r="O151" s="124">
        <f t="shared" si="71"/>
        <v>0.80161315757265816</v>
      </c>
      <c r="P151" s="124">
        <f t="shared" si="71"/>
        <v>0.80248609855495645</v>
      </c>
      <c r="Q151" s="124">
        <f t="shared" si="71"/>
        <v>0.80399906728352211</v>
      </c>
      <c r="R151" s="124">
        <f t="shared" ref="R151:V151" si="72">IF(R132=0,"",R132/R113)</f>
        <v>0.80558081048346419</v>
      </c>
      <c r="S151" s="124">
        <f t="shared" si="72"/>
        <v>0.81083253503257846</v>
      </c>
      <c r="T151" s="124">
        <f t="shared" si="72"/>
        <v>0.82114809719123572</v>
      </c>
      <c r="U151" s="124">
        <f t="shared" si="72"/>
        <v>0.83852967757300589</v>
      </c>
      <c r="V151" s="124">
        <f t="shared" si="72"/>
        <v>0.85717219709524939</v>
      </c>
      <c r="W151" s="124">
        <f t="shared" ref="W151" si="73">IF(W132=0,"",W132/W113)</f>
        <v>0.87010121596145318</v>
      </c>
      <c r="DA151" s="130" t="s">
        <v>1960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1961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0.76787081485254127</v>
      </c>
      <c r="C153" s="45">
        <f t="shared" si="77"/>
        <v>0.7692737672904032</v>
      </c>
      <c r="D153" s="45">
        <f t="shared" si="77"/>
        <v>0.77050538277272285</v>
      </c>
      <c r="E153" s="45">
        <f t="shared" si="77"/>
        <v>0.77253670615298031</v>
      </c>
      <c r="F153" s="45">
        <f t="shared" si="77"/>
        <v>0.77506337570658701</v>
      </c>
      <c r="G153" s="45">
        <f t="shared" si="77"/>
        <v>0.77966578203585879</v>
      </c>
      <c r="H153" s="45">
        <f t="shared" si="77"/>
        <v>0.78450320890709258</v>
      </c>
      <c r="I153" s="45">
        <f t="shared" si="77"/>
        <v>0.78703401763316561</v>
      </c>
      <c r="J153" s="45">
        <f t="shared" si="77"/>
        <v>0.78741622031401171</v>
      </c>
      <c r="K153" s="45">
        <f t="shared" si="77"/>
        <v>0.78834743443754862</v>
      </c>
      <c r="L153" s="45">
        <f t="shared" si="77"/>
        <v>0.78943895639942963</v>
      </c>
      <c r="M153" s="45">
        <f t="shared" si="77"/>
        <v>0.79206605706909416</v>
      </c>
      <c r="N153" s="45">
        <f t="shared" si="77"/>
        <v>0.7963659573730294</v>
      </c>
      <c r="O153" s="45">
        <f t="shared" si="77"/>
        <v>0.80161315757265816</v>
      </c>
      <c r="P153" s="45">
        <f t="shared" si="77"/>
        <v>0.80248609855495645</v>
      </c>
      <c r="Q153" s="45">
        <f t="shared" si="77"/>
        <v>0.80399906728352211</v>
      </c>
      <c r="R153" s="45">
        <f t="shared" ref="R153:V153" si="78">IF(R134=0,"",R134/R115)</f>
        <v>0.80558081048346419</v>
      </c>
      <c r="S153" s="45">
        <f t="shared" si="78"/>
        <v>0.81083253503257846</v>
      </c>
      <c r="T153" s="45">
        <f t="shared" si="78"/>
        <v>0.82114809719123572</v>
      </c>
      <c r="U153" s="45">
        <f t="shared" si="78"/>
        <v>0.83852967757300589</v>
      </c>
      <c r="V153" s="45">
        <f t="shared" si="78"/>
        <v>0.85717219709524939</v>
      </c>
      <c r="W153" s="45">
        <f t="shared" ref="W153" si="79">IF(W134=0,"",W134/W115)</f>
        <v>0.87010121596145318</v>
      </c>
      <c r="DA153" s="60" t="s">
        <v>1962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2745.86340096</v>
      </c>
      <c r="C155" s="117">
        <f t="shared" si="80"/>
        <v>2614.9287671999996</v>
      </c>
      <c r="D155" s="117">
        <f t="shared" si="80"/>
        <v>2328.3991555200005</v>
      </c>
      <c r="E155" s="117">
        <f t="shared" si="80"/>
        <v>2204.3930741999998</v>
      </c>
      <c r="F155" s="117">
        <f t="shared" si="80"/>
        <v>1560.8420945999997</v>
      </c>
      <c r="G155" s="117">
        <f t="shared" si="80"/>
        <v>2294.5085841599994</v>
      </c>
      <c r="H155" s="117">
        <f t="shared" si="80"/>
        <v>1696.0198456800001</v>
      </c>
      <c r="I155" s="117">
        <f t="shared" si="80"/>
        <v>1402.0048652400001</v>
      </c>
      <c r="J155" s="117">
        <f t="shared" si="80"/>
        <v>1200.3216379199996</v>
      </c>
      <c r="K155" s="117">
        <f t="shared" si="80"/>
        <v>1051.9041131999995</v>
      </c>
      <c r="L155" s="117">
        <f t="shared" si="80"/>
        <v>923.48793468000008</v>
      </c>
      <c r="M155" s="117">
        <f t="shared" si="80"/>
        <v>778.96088531999953</v>
      </c>
      <c r="N155" s="117">
        <f t="shared" si="80"/>
        <v>766.03591187999928</v>
      </c>
      <c r="O155" s="117">
        <f t="shared" si="80"/>
        <v>742.01732100000027</v>
      </c>
      <c r="P155" s="117">
        <f t="shared" si="80"/>
        <v>678.49231608000002</v>
      </c>
      <c r="Q155" s="117">
        <f t="shared" si="80"/>
        <v>692.05517424000027</v>
      </c>
      <c r="R155" s="117">
        <f t="shared" ref="R155:V155" si="81">R156+R159+R161+R170</f>
        <v>614.01640463999991</v>
      </c>
      <c r="S155" s="117">
        <f t="shared" si="81"/>
        <v>607.58329608000042</v>
      </c>
      <c r="T155" s="117">
        <f t="shared" si="81"/>
        <v>549.54778427999997</v>
      </c>
      <c r="U155" s="117">
        <f t="shared" si="81"/>
        <v>556.57200275999969</v>
      </c>
      <c r="V155" s="117">
        <f t="shared" si="81"/>
        <v>594.27854819999982</v>
      </c>
      <c r="W155" s="117">
        <f t="shared" ref="W155" si="82">W156+W159+W161+W170</f>
        <v>595.50271200000032</v>
      </c>
      <c r="DA155" s="129" t="s">
        <v>2113</v>
      </c>
    </row>
    <row r="156" spans="1:105" ht="12" customHeight="1" x14ac:dyDescent="0.25">
      <c r="A156" s="121" t="s">
        <v>57</v>
      </c>
      <c r="B156" s="122">
        <f t="shared" ref="B156:Q156" si="83">SUM(B157:B158)</f>
        <v>2585.9081068233472</v>
      </c>
      <c r="C156" s="122">
        <f t="shared" si="83"/>
        <v>2475.078386861861</v>
      </c>
      <c r="D156" s="122">
        <f t="shared" si="83"/>
        <v>2204.0266416715472</v>
      </c>
      <c r="E156" s="122">
        <f t="shared" si="83"/>
        <v>2089.5376268427081</v>
      </c>
      <c r="F156" s="122">
        <f t="shared" si="83"/>
        <v>1477.8568291203449</v>
      </c>
      <c r="G156" s="122">
        <f t="shared" si="83"/>
        <v>2178.6553259245647</v>
      </c>
      <c r="H156" s="122">
        <f t="shared" si="83"/>
        <v>1609.5836388728578</v>
      </c>
      <c r="I156" s="122">
        <f t="shared" si="83"/>
        <v>1328.6341496550153</v>
      </c>
      <c r="J156" s="122">
        <f t="shared" si="83"/>
        <v>1139.6066738256891</v>
      </c>
      <c r="K156" s="122">
        <f t="shared" si="83"/>
        <v>997.73285257040857</v>
      </c>
      <c r="L156" s="122">
        <f t="shared" si="83"/>
        <v>885.34723098046391</v>
      </c>
      <c r="M156" s="122">
        <f t="shared" si="83"/>
        <v>741.2949107534107</v>
      </c>
      <c r="N156" s="122">
        <f t="shared" si="83"/>
        <v>728.81474346844971</v>
      </c>
      <c r="O156" s="122">
        <f t="shared" si="83"/>
        <v>699.38274643801003</v>
      </c>
      <c r="P156" s="122">
        <f t="shared" si="83"/>
        <v>636.18397851574787</v>
      </c>
      <c r="Q156" s="122">
        <f t="shared" si="83"/>
        <v>645.48377725582282</v>
      </c>
      <c r="R156" s="122">
        <f t="shared" ref="R156:V156" si="84">SUM(R157:R158)</f>
        <v>572.31732944255361</v>
      </c>
      <c r="S156" s="122">
        <f t="shared" si="84"/>
        <v>568.98371632341764</v>
      </c>
      <c r="T156" s="122">
        <f t="shared" si="84"/>
        <v>511.52595208813079</v>
      </c>
      <c r="U156" s="122">
        <f t="shared" si="84"/>
        <v>517.61385833127736</v>
      </c>
      <c r="V156" s="122">
        <f t="shared" si="84"/>
        <v>551.87233935390441</v>
      </c>
      <c r="W156" s="122">
        <f t="shared" ref="W156" si="85">SUM(W157:W158)</f>
        <v>574.56810061613646</v>
      </c>
      <c r="DA156" s="130" t="s">
        <v>2114</v>
      </c>
    </row>
    <row r="157" spans="1:105" ht="12" customHeight="1" x14ac:dyDescent="0.25">
      <c r="A157" s="97" t="s">
        <v>216</v>
      </c>
      <c r="B157" s="98">
        <v>2585.9081068233472</v>
      </c>
      <c r="C157" s="98">
        <v>2475.078386861861</v>
      </c>
      <c r="D157" s="98">
        <v>2204.0266416715472</v>
      </c>
      <c r="E157" s="98">
        <v>2089.5376268427081</v>
      </c>
      <c r="F157" s="98">
        <v>1477.8568291203449</v>
      </c>
      <c r="G157" s="98">
        <v>2178.6553259245647</v>
      </c>
      <c r="H157" s="98">
        <v>1609.5836388728578</v>
      </c>
      <c r="I157" s="98">
        <v>1328.6341496550153</v>
      </c>
      <c r="J157" s="98">
        <v>1139.6066738256891</v>
      </c>
      <c r="K157" s="98">
        <v>997.73285257040857</v>
      </c>
      <c r="L157" s="98">
        <v>885.34723098046391</v>
      </c>
      <c r="M157" s="98">
        <v>741.2949107534107</v>
      </c>
      <c r="N157" s="98">
        <v>728.81474346844971</v>
      </c>
      <c r="O157" s="98">
        <v>699.38274643801003</v>
      </c>
      <c r="P157" s="98">
        <v>636.18397851574787</v>
      </c>
      <c r="Q157" s="98">
        <v>645.48377725582282</v>
      </c>
      <c r="R157" s="98">
        <v>572.31732944255361</v>
      </c>
      <c r="S157" s="98">
        <v>568.98371632341764</v>
      </c>
      <c r="T157" s="98">
        <v>511.52595208813079</v>
      </c>
      <c r="U157" s="98">
        <v>517.61385833127736</v>
      </c>
      <c r="V157" s="98">
        <v>551.87233935390441</v>
      </c>
      <c r="W157" s="98">
        <v>574.56810061613646</v>
      </c>
      <c r="DA157" s="63" t="s">
        <v>2115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2116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2117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2118</v>
      </c>
    </row>
    <row r="161" spans="1:105" ht="12" customHeight="1" x14ac:dyDescent="0.25">
      <c r="A161" s="121" t="s">
        <v>55</v>
      </c>
      <c r="B161" s="122">
        <v>159.95529413665281</v>
      </c>
      <c r="C161" s="122">
        <v>139.85038033813873</v>
      </c>
      <c r="D161" s="122">
        <v>124.37251384845322</v>
      </c>
      <c r="E161" s="122">
        <v>114.85544735729167</v>
      </c>
      <c r="F161" s="122">
        <v>82.985265479654913</v>
      </c>
      <c r="G161" s="122">
        <v>115.85325823543448</v>
      </c>
      <c r="H161" s="122">
        <v>86.436206807142383</v>
      </c>
      <c r="I161" s="122">
        <v>73.370715584984822</v>
      </c>
      <c r="J161" s="122">
        <v>60.714964094310552</v>
      </c>
      <c r="K161" s="122">
        <v>54.171260629591067</v>
      </c>
      <c r="L161" s="122">
        <v>38.140703699536154</v>
      </c>
      <c r="M161" s="122">
        <v>37.665974566588773</v>
      </c>
      <c r="N161" s="122">
        <v>37.221168411549527</v>
      </c>
      <c r="O161" s="122">
        <v>42.634574561990185</v>
      </c>
      <c r="P161" s="122">
        <v>42.308337564252113</v>
      </c>
      <c r="Q161" s="122">
        <v>46.571396984177483</v>
      </c>
      <c r="R161" s="122">
        <v>41.69907519744627</v>
      </c>
      <c r="S161" s="122">
        <v>38.599579756582806</v>
      </c>
      <c r="T161" s="122">
        <v>38.021832191869215</v>
      </c>
      <c r="U161" s="122">
        <v>38.958144428722356</v>
      </c>
      <c r="V161" s="122">
        <v>42.406208846095375</v>
      </c>
      <c r="W161" s="122">
        <v>20.934611383863814</v>
      </c>
      <c r="DA161" s="130" t="s">
        <v>2119</v>
      </c>
    </row>
    <row r="162" spans="1:105" ht="12" customHeight="1" x14ac:dyDescent="0.25">
      <c r="A162" s="97" t="s">
        <v>138</v>
      </c>
      <c r="B162" s="98">
        <v>159.85927361402605</v>
      </c>
      <c r="C162" s="98">
        <v>139.75413606635698</v>
      </c>
      <c r="D162" s="98">
        <v>124.2850535741064</v>
      </c>
      <c r="E162" s="98">
        <v>114.77825890489132</v>
      </c>
      <c r="F162" s="98">
        <v>82.931507790050389</v>
      </c>
      <c r="G162" s="98">
        <v>115.77242384855836</v>
      </c>
      <c r="H162" s="98">
        <v>86.378065255634752</v>
      </c>
      <c r="I162" s="98">
        <v>73.305752422897328</v>
      </c>
      <c r="J162" s="98">
        <v>60.652093146402166</v>
      </c>
      <c r="K162" s="98">
        <v>54.114609994176767</v>
      </c>
      <c r="L162" s="98">
        <v>38.102913381456304</v>
      </c>
      <c r="M162" s="98">
        <v>37.632798413265427</v>
      </c>
      <c r="N162" s="98">
        <v>37.186878998747062</v>
      </c>
      <c r="O162" s="98">
        <v>42.592744257484703</v>
      </c>
      <c r="P162" s="98">
        <v>42.266916233349363</v>
      </c>
      <c r="Q162" s="98">
        <v>46.523856534174996</v>
      </c>
      <c r="R162" s="98">
        <v>41.653141886731973</v>
      </c>
      <c r="S162" s="98">
        <v>38.559329770091225</v>
      </c>
      <c r="T162" s="98">
        <v>37.981033586055439</v>
      </c>
      <c r="U162" s="98">
        <v>38.918632952423408</v>
      </c>
      <c r="V162" s="98">
        <v>42.360470884127693</v>
      </c>
      <c r="W162" s="98">
        <v>20.912093262236652</v>
      </c>
      <c r="DA162" s="63" t="s">
        <v>2120</v>
      </c>
    </row>
    <row r="163" spans="1:105" ht="12" customHeight="1" x14ac:dyDescent="0.25">
      <c r="A163" s="97" t="s">
        <v>137</v>
      </c>
      <c r="B163" s="98">
        <v>9.6020522626750648E-2</v>
      </c>
      <c r="C163" s="98">
        <v>9.6244271781770446E-2</v>
      </c>
      <c r="D163" s="98">
        <v>8.7460274346824074E-2</v>
      </c>
      <c r="E163" s="98">
        <v>7.718845240034683E-2</v>
      </c>
      <c r="F163" s="98">
        <v>5.3757689604518308E-2</v>
      </c>
      <c r="G163" s="98">
        <v>8.0834386876112926E-2</v>
      </c>
      <c r="H163" s="98">
        <v>5.8141551507626101E-2</v>
      </c>
      <c r="I163" s="98">
        <v>6.4963162087494489E-2</v>
      </c>
      <c r="J163" s="98">
        <v>6.2870947908389818E-2</v>
      </c>
      <c r="K163" s="98">
        <v>5.6650635414302826E-2</v>
      </c>
      <c r="L163" s="98">
        <v>3.7790318079848992E-2</v>
      </c>
      <c r="M163" s="98">
        <v>3.3176153323348362E-2</v>
      </c>
      <c r="N163" s="98">
        <v>3.428941280246596E-2</v>
      </c>
      <c r="O163" s="98">
        <v>4.183030450548466E-2</v>
      </c>
      <c r="P163" s="98">
        <v>4.142133090275063E-2</v>
      </c>
      <c r="Q163" s="98">
        <v>4.7540450002485031E-2</v>
      </c>
      <c r="R163" s="98">
        <v>4.5933310714299729E-2</v>
      </c>
      <c r="S163" s="98">
        <v>4.0249986491578536E-2</v>
      </c>
      <c r="T163" s="98">
        <v>4.0798605813776229E-2</v>
      </c>
      <c r="U163" s="98">
        <v>3.951147629895E-2</v>
      </c>
      <c r="V163" s="98">
        <v>4.5737961967684496E-2</v>
      </c>
      <c r="W163" s="98">
        <v>2.2518121627161981E-2</v>
      </c>
      <c r="DA163" s="63" t="s">
        <v>2121</v>
      </c>
    </row>
    <row r="164" spans="1:105" ht="12" customHeight="1" x14ac:dyDescent="0.25">
      <c r="A164" s="100" t="s">
        <v>216</v>
      </c>
      <c r="B164" s="101">
        <v>9.6020522626750648E-2</v>
      </c>
      <c r="C164" s="101">
        <v>9.6244271781770446E-2</v>
      </c>
      <c r="D164" s="101">
        <v>8.7460274346824074E-2</v>
      </c>
      <c r="E164" s="101">
        <v>7.718845240034683E-2</v>
      </c>
      <c r="F164" s="101">
        <v>5.3757689604518308E-2</v>
      </c>
      <c r="G164" s="101">
        <v>8.0834386876112926E-2</v>
      </c>
      <c r="H164" s="101">
        <v>5.8141551507626101E-2</v>
      </c>
      <c r="I164" s="101">
        <v>6.4963162087494489E-2</v>
      </c>
      <c r="J164" s="101">
        <v>6.2870947908389818E-2</v>
      </c>
      <c r="K164" s="101">
        <v>5.6650635414302826E-2</v>
      </c>
      <c r="L164" s="101">
        <v>3.7790318079848992E-2</v>
      </c>
      <c r="M164" s="101">
        <v>3.3176153323348362E-2</v>
      </c>
      <c r="N164" s="101">
        <v>3.428941280246596E-2</v>
      </c>
      <c r="O164" s="101">
        <v>4.183030450548466E-2</v>
      </c>
      <c r="P164" s="101">
        <v>4.142133090275063E-2</v>
      </c>
      <c r="Q164" s="101">
        <v>4.7540450002485031E-2</v>
      </c>
      <c r="R164" s="101">
        <v>4.5933310714299729E-2</v>
      </c>
      <c r="S164" s="101">
        <v>4.0249986491578536E-2</v>
      </c>
      <c r="T164" s="101">
        <v>4.0798605813776229E-2</v>
      </c>
      <c r="U164" s="101">
        <v>3.951147629895E-2</v>
      </c>
      <c r="V164" s="101">
        <v>4.5737961967684496E-2</v>
      </c>
      <c r="W164" s="101">
        <v>2.2518121627161981E-2</v>
      </c>
      <c r="DA164" s="131" t="s">
        <v>2122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2123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2124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2125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2126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2127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2128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2129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2130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27549.086038211168</v>
      </c>
      <c r="C174" s="117">
        <f t="shared" si="87"/>
        <v>28044.870728776026</v>
      </c>
      <c r="D174" s="117">
        <f t="shared" si="87"/>
        <v>27960.659929039106</v>
      </c>
      <c r="E174" s="117">
        <f t="shared" si="87"/>
        <v>29248.905102608238</v>
      </c>
      <c r="F174" s="117">
        <f t="shared" si="87"/>
        <v>23529.252835358799</v>
      </c>
      <c r="G174" s="117">
        <f t="shared" si="87"/>
        <v>35853.013802501679</v>
      </c>
      <c r="H174" s="117">
        <f t="shared" si="87"/>
        <v>30377.46759454142</v>
      </c>
      <c r="I174" s="117">
        <f t="shared" si="87"/>
        <v>28621.976342783517</v>
      </c>
      <c r="J174" s="117">
        <f t="shared" si="87"/>
        <v>29206.321091636917</v>
      </c>
      <c r="K174" s="117">
        <f t="shared" si="87"/>
        <v>30329.325123773961</v>
      </c>
      <c r="L174" s="117">
        <f t="shared" si="87"/>
        <v>31930.642210623912</v>
      </c>
      <c r="M174" s="117">
        <f t="shared" si="87"/>
        <v>29735.527783189973</v>
      </c>
      <c r="N174" s="117">
        <f t="shared" si="87"/>
        <v>29827.50340267612</v>
      </c>
      <c r="O174" s="117">
        <f t="shared" si="87"/>
        <v>27820.220451594028</v>
      </c>
      <c r="P174" s="117">
        <f t="shared" si="87"/>
        <v>25502.971113311803</v>
      </c>
      <c r="Q174" s="117">
        <f t="shared" si="87"/>
        <v>26422.262585632579</v>
      </c>
      <c r="R174" s="117">
        <f t="shared" ref="R174:V174" si="88">R175+R178+R180+R189</f>
        <v>25368.155359365643</v>
      </c>
      <c r="S174" s="117">
        <f t="shared" si="88"/>
        <v>26229.603495806939</v>
      </c>
      <c r="T174" s="117">
        <f t="shared" si="88"/>
        <v>24371.047366171802</v>
      </c>
      <c r="U174" s="117">
        <f t="shared" si="88"/>
        <v>23632.798377915675</v>
      </c>
      <c r="V174" s="117">
        <f t="shared" si="88"/>
        <v>24240.879192842593</v>
      </c>
      <c r="W174" s="117">
        <f t="shared" ref="W174" si="89">W175+W178+W180+W189</f>
        <v>24376.501378091365</v>
      </c>
      <c r="DA174" s="129" t="s">
        <v>2281</v>
      </c>
    </row>
    <row r="175" spans="1:105" ht="12" customHeight="1" x14ac:dyDescent="0.25">
      <c r="A175" s="121" t="s">
        <v>57</v>
      </c>
      <c r="B175" s="122">
        <f t="shared" ref="B175:Q175" si="90">SUM(B176:B177)</f>
        <v>25765.18339050125</v>
      </c>
      <c r="C175" s="122">
        <f t="shared" si="90"/>
        <v>26367.100121694799</v>
      </c>
      <c r="D175" s="122">
        <f t="shared" si="90"/>
        <v>26286.612038045474</v>
      </c>
      <c r="E175" s="122">
        <f t="shared" si="90"/>
        <v>27538.456534902249</v>
      </c>
      <c r="F175" s="122">
        <f t="shared" si="90"/>
        <v>22082.339573993013</v>
      </c>
      <c r="G175" s="122">
        <f t="shared" si="90"/>
        <v>33843.163718426695</v>
      </c>
      <c r="H175" s="122">
        <f t="shared" si="90"/>
        <v>28622.898946639059</v>
      </c>
      <c r="I175" s="122">
        <f t="shared" si="90"/>
        <v>26919.471407437311</v>
      </c>
      <c r="J175" s="122">
        <f t="shared" si="90"/>
        <v>27534.53043256409</v>
      </c>
      <c r="K175" s="122">
        <f t="shared" si="90"/>
        <v>28554.558390122016</v>
      </c>
      <c r="L175" s="122">
        <f t="shared" si="90"/>
        <v>30380.866741923906</v>
      </c>
      <c r="M175" s="122">
        <f t="shared" si="90"/>
        <v>28067.788291065448</v>
      </c>
      <c r="N175" s="122">
        <f t="shared" si="90"/>
        <v>28145.907101494649</v>
      </c>
      <c r="O175" s="122">
        <f t="shared" si="90"/>
        <v>25972.132960082716</v>
      </c>
      <c r="P175" s="122">
        <f t="shared" si="90"/>
        <v>23664.937605381925</v>
      </c>
      <c r="Q175" s="122">
        <f t="shared" si="90"/>
        <v>24377.949726102666</v>
      </c>
      <c r="R175" s="122">
        <f t="shared" ref="R175:V175" si="91">SUM(R176:R177)</f>
        <v>23375.013473271872</v>
      </c>
      <c r="S175" s="122">
        <f t="shared" si="91"/>
        <v>24272.760086436301</v>
      </c>
      <c r="T175" s="122">
        <f t="shared" si="91"/>
        <v>22379.334902991959</v>
      </c>
      <c r="U175" s="122">
        <f t="shared" si="91"/>
        <v>21605.822927625828</v>
      </c>
      <c r="V175" s="122">
        <f t="shared" si="91"/>
        <v>22069.421174606341</v>
      </c>
      <c r="W175" s="122">
        <f t="shared" ref="W175" si="92">SUM(W176:W177)</f>
        <v>22779.185946470498</v>
      </c>
      <c r="DA175" s="130" t="s">
        <v>2282</v>
      </c>
    </row>
    <row r="176" spans="1:105" ht="12" customHeight="1" x14ac:dyDescent="0.25">
      <c r="A176" s="97" t="s">
        <v>216</v>
      </c>
      <c r="B176" s="98">
        <v>25498.872800810928</v>
      </c>
      <c r="C176" s="98">
        <v>26101.138722864664</v>
      </c>
      <c r="D176" s="98">
        <v>26028.537071486531</v>
      </c>
      <c r="E176" s="98">
        <v>27274.339397425225</v>
      </c>
      <c r="F176" s="98">
        <v>21877.127552296282</v>
      </c>
      <c r="G176" s="98">
        <v>33529.216523456649</v>
      </c>
      <c r="H176" s="98">
        <v>28364.489089701998</v>
      </c>
      <c r="I176" s="98">
        <v>26680.412004291567</v>
      </c>
      <c r="J176" s="98">
        <v>27292.93834528411</v>
      </c>
      <c r="K176" s="98">
        <v>28306.136703676108</v>
      </c>
      <c r="L176" s="98">
        <v>30113.06395526497</v>
      </c>
      <c r="M176" s="98">
        <v>27814.135790897966</v>
      </c>
      <c r="N176" s="98">
        <v>27872.632892463484</v>
      </c>
      <c r="O176" s="98">
        <v>25704.245563110057</v>
      </c>
      <c r="P176" s="98">
        <v>23423.742451414786</v>
      </c>
      <c r="Q176" s="98">
        <v>24130.456599073626</v>
      </c>
      <c r="R176" s="98">
        <v>23137.709323917483</v>
      </c>
      <c r="S176" s="98">
        <v>24027.438303998639</v>
      </c>
      <c r="T176" s="98">
        <v>22153.772285081981</v>
      </c>
      <c r="U176" s="98">
        <v>21385.787321397256</v>
      </c>
      <c r="V176" s="98">
        <v>21843.279094510704</v>
      </c>
      <c r="W176" s="98">
        <v>22540.703873139169</v>
      </c>
      <c r="DA176" s="63" t="s">
        <v>2283</v>
      </c>
    </row>
    <row r="177" spans="1:105" ht="12" customHeight="1" x14ac:dyDescent="0.25">
      <c r="A177" s="97" t="s">
        <v>53</v>
      </c>
      <c r="B177" s="98">
        <v>266.31058969032023</v>
      </c>
      <c r="C177" s="98">
        <v>265.96139883013518</v>
      </c>
      <c r="D177" s="98">
        <v>258.07496655894158</v>
      </c>
      <c r="E177" s="98">
        <v>264.11713747702419</v>
      </c>
      <c r="F177" s="98">
        <v>205.21202169673097</v>
      </c>
      <c r="G177" s="98">
        <v>313.9471949700424</v>
      </c>
      <c r="H177" s="98">
        <v>258.40985693706227</v>
      </c>
      <c r="I177" s="98">
        <v>239.05940314574335</v>
      </c>
      <c r="J177" s="98">
        <v>241.59208727998015</v>
      </c>
      <c r="K177" s="98">
        <v>248.4216864459078</v>
      </c>
      <c r="L177" s="98">
        <v>267.80278665893729</v>
      </c>
      <c r="M177" s="98">
        <v>253.65250016748038</v>
      </c>
      <c r="N177" s="98">
        <v>273.27420903116712</v>
      </c>
      <c r="O177" s="98">
        <v>267.88739697266067</v>
      </c>
      <c r="P177" s="98">
        <v>241.19515396713965</v>
      </c>
      <c r="Q177" s="98">
        <v>247.49312702904115</v>
      </c>
      <c r="R177" s="98">
        <v>237.30414935439038</v>
      </c>
      <c r="S177" s="98">
        <v>245.32178243766367</v>
      </c>
      <c r="T177" s="98">
        <v>225.562617909978</v>
      </c>
      <c r="U177" s="98">
        <v>220.03560622857211</v>
      </c>
      <c r="V177" s="98">
        <v>226.14208009563498</v>
      </c>
      <c r="W177" s="98">
        <v>238.48207333132774</v>
      </c>
      <c r="DA177" s="63" t="s">
        <v>2284</v>
      </c>
    </row>
    <row r="178" spans="1:105" ht="12" customHeight="1" x14ac:dyDescent="0.25">
      <c r="A178" s="121" t="s">
        <v>92</v>
      </c>
      <c r="B178" s="122">
        <f t="shared" ref="B178:W178" si="93">B179</f>
        <v>0.35359963704618264</v>
      </c>
      <c r="C178" s="122">
        <f t="shared" si="93"/>
        <v>0.37959952208779763</v>
      </c>
      <c r="D178" s="122">
        <f t="shared" si="93"/>
        <v>0.41213178824194757</v>
      </c>
      <c r="E178" s="122">
        <f t="shared" si="93"/>
        <v>0.39115574742226045</v>
      </c>
      <c r="F178" s="122">
        <f t="shared" si="93"/>
        <v>0.35882323619647827</v>
      </c>
      <c r="G178" s="122">
        <f t="shared" si="93"/>
        <v>0.28733255069342906</v>
      </c>
      <c r="H178" s="122">
        <f t="shared" si="93"/>
        <v>0.22767647158688936</v>
      </c>
      <c r="I178" s="122">
        <f t="shared" si="93"/>
        <v>0.20203496860796824</v>
      </c>
      <c r="J178" s="122">
        <f t="shared" si="93"/>
        <v>0.20255776398804484</v>
      </c>
      <c r="K178" s="122">
        <f t="shared" si="93"/>
        <v>0.17046549092961591</v>
      </c>
      <c r="L178" s="122">
        <f t="shared" si="93"/>
        <v>0.19692516210630925</v>
      </c>
      <c r="M178" s="122">
        <f t="shared" si="93"/>
        <v>0.28102078225240945</v>
      </c>
      <c r="N178" s="122">
        <f t="shared" si="93"/>
        <v>0.52755319301978265</v>
      </c>
      <c r="O178" s="122">
        <f t="shared" si="93"/>
        <v>0.78724730931134412</v>
      </c>
      <c r="P178" s="122">
        <f t="shared" si="93"/>
        <v>1.0872826782512792</v>
      </c>
      <c r="Q178" s="122">
        <f t="shared" si="93"/>
        <v>1.1539062752816143</v>
      </c>
      <c r="R178" s="122">
        <f t="shared" si="93"/>
        <v>1.2254186126183317</v>
      </c>
      <c r="S178" s="122">
        <f t="shared" si="93"/>
        <v>1.2124124683864594</v>
      </c>
      <c r="T178" s="122">
        <f t="shared" si="93"/>
        <v>1.1314734698633497</v>
      </c>
      <c r="U178" s="122">
        <f t="shared" si="93"/>
        <v>0.8798369286968597</v>
      </c>
      <c r="V178" s="122">
        <f t="shared" si="93"/>
        <v>0.6855163046763515</v>
      </c>
      <c r="W178" s="122">
        <f t="shared" si="93"/>
        <v>0.58690540982060779</v>
      </c>
      <c r="DA178" s="130" t="s">
        <v>2285</v>
      </c>
    </row>
    <row r="179" spans="1:105" ht="12" customHeight="1" x14ac:dyDescent="0.25">
      <c r="A179" s="97" t="s">
        <v>53</v>
      </c>
      <c r="B179" s="98">
        <f>RES_hhdet_fech!B48</f>
        <v>0.35359963704618264</v>
      </c>
      <c r="C179" s="98">
        <f>RES_hhdet_fech!C48</f>
        <v>0.37959952208779763</v>
      </c>
      <c r="D179" s="98">
        <f>RES_hhdet_fech!D48</f>
        <v>0.41213178824194757</v>
      </c>
      <c r="E179" s="98">
        <f>RES_hhdet_fech!E48</f>
        <v>0.39115574742226045</v>
      </c>
      <c r="F179" s="98">
        <f>RES_hhdet_fech!F48</f>
        <v>0.35882323619647827</v>
      </c>
      <c r="G179" s="98">
        <f>RES_hhdet_fech!G48</f>
        <v>0.28733255069342906</v>
      </c>
      <c r="H179" s="98">
        <f>RES_hhdet_fech!H48</f>
        <v>0.22767647158688936</v>
      </c>
      <c r="I179" s="98">
        <f>RES_hhdet_fech!I48</f>
        <v>0.20203496860796824</v>
      </c>
      <c r="J179" s="98">
        <f>RES_hhdet_fech!J48</f>
        <v>0.20255776398804484</v>
      </c>
      <c r="K179" s="98">
        <f>RES_hhdet_fech!K48</f>
        <v>0.17046549092961591</v>
      </c>
      <c r="L179" s="98">
        <f>RES_hhdet_fech!L48</f>
        <v>0.19692516210630925</v>
      </c>
      <c r="M179" s="98">
        <f>RES_hhdet_fech!M48</f>
        <v>0.28102078225240945</v>
      </c>
      <c r="N179" s="98">
        <f>RES_hhdet_fech!N48</f>
        <v>0.52755319301978265</v>
      </c>
      <c r="O179" s="98">
        <f>RES_hhdet_fech!O48</f>
        <v>0.78724730931134412</v>
      </c>
      <c r="P179" s="98">
        <f>RES_hhdet_fech!P48</f>
        <v>1.0872826782512792</v>
      </c>
      <c r="Q179" s="98">
        <f>RES_hhdet_fech!Q48</f>
        <v>1.1539062752816143</v>
      </c>
      <c r="R179" s="98">
        <f>RES_hhdet_fech!R48</f>
        <v>1.2254186126183317</v>
      </c>
      <c r="S179" s="98">
        <f>RES_hhdet_fech!S48</f>
        <v>1.2124124683864594</v>
      </c>
      <c r="T179" s="98">
        <f>RES_hhdet_fech!T48</f>
        <v>1.1314734698633497</v>
      </c>
      <c r="U179" s="98">
        <f>RES_hhdet_fech!U48</f>
        <v>0.8798369286968597</v>
      </c>
      <c r="V179" s="98">
        <f>RES_hhdet_fech!V48</f>
        <v>0.6855163046763515</v>
      </c>
      <c r="W179" s="98">
        <f>RES_hhdet_fech!W48</f>
        <v>0.58690540982060779</v>
      </c>
      <c r="DA179" s="63" t="s">
        <v>2286</v>
      </c>
    </row>
    <row r="180" spans="1:105" ht="12" customHeight="1" x14ac:dyDescent="0.25">
      <c r="A180" s="121" t="s">
        <v>55</v>
      </c>
      <c r="B180" s="122">
        <v>1622.6671041223976</v>
      </c>
      <c r="C180" s="122">
        <v>1517.8719662335513</v>
      </c>
      <c r="D180" s="122">
        <v>1511.5804881338465</v>
      </c>
      <c r="E180" s="122">
        <v>1542.1163907704272</v>
      </c>
      <c r="F180" s="122">
        <v>1271.4719800779299</v>
      </c>
      <c r="G180" s="122">
        <v>1827.0348545923682</v>
      </c>
      <c r="H180" s="122">
        <v>1567.5095164591835</v>
      </c>
      <c r="I180" s="122">
        <v>1516.9323746100781</v>
      </c>
      <c r="J180" s="122">
        <v>1494.5899364852171</v>
      </c>
      <c r="K180" s="122">
        <v>1579.5291845078154</v>
      </c>
      <c r="L180" s="122">
        <v>1339.7597765305277</v>
      </c>
      <c r="M180" s="122">
        <v>1456.9488072958718</v>
      </c>
      <c r="N180" s="122">
        <v>1466.454820458669</v>
      </c>
      <c r="O180" s="122">
        <v>1612.7314238975177</v>
      </c>
      <c r="P180" s="122">
        <v>1603.1041382432961</v>
      </c>
      <c r="Q180" s="122">
        <v>1790.0598385895953</v>
      </c>
      <c r="R180" s="122">
        <v>1739.2318639930475</v>
      </c>
      <c r="S180" s="122">
        <v>1683.8084709241648</v>
      </c>
      <c r="T180" s="122">
        <v>1707.036969418614</v>
      </c>
      <c r="U180" s="122">
        <v>1747.7372779939183</v>
      </c>
      <c r="V180" s="122">
        <v>1896.0458899099474</v>
      </c>
      <c r="W180" s="122">
        <v>1324.7196950454791</v>
      </c>
      <c r="DA180" s="130" t="s">
        <v>2287</v>
      </c>
    </row>
    <row r="181" spans="1:105" ht="12" customHeight="1" x14ac:dyDescent="0.25">
      <c r="A181" s="97" t="s">
        <v>138</v>
      </c>
      <c r="B181" s="98">
        <v>1636.1272174154258</v>
      </c>
      <c r="C181" s="98">
        <v>1529.766230662713</v>
      </c>
      <c r="D181" s="98">
        <v>1523.540088713444</v>
      </c>
      <c r="E181" s="98">
        <v>1554.9535827603793</v>
      </c>
      <c r="F181" s="98">
        <v>1273.9284271025915</v>
      </c>
      <c r="G181" s="98">
        <v>1848.6701978125718</v>
      </c>
      <c r="H181" s="98">
        <v>1579.0668815929735</v>
      </c>
      <c r="I181" s="98">
        <v>1527.4315312000269</v>
      </c>
      <c r="J181" s="98">
        <v>1507.5421522266656</v>
      </c>
      <c r="K181" s="98">
        <v>1593.2794559022495</v>
      </c>
      <c r="L181" s="98">
        <v>1344.9266712965632</v>
      </c>
      <c r="M181" s="98">
        <v>1465.011755195809</v>
      </c>
      <c r="N181" s="98">
        <v>1475.5659245379693</v>
      </c>
      <c r="O181" s="98">
        <v>1624.0323904964407</v>
      </c>
      <c r="P181" s="98">
        <v>1614.4645056696861</v>
      </c>
      <c r="Q181" s="98">
        <v>1804.2546742964337</v>
      </c>
      <c r="R181" s="98">
        <v>1747.126443488208</v>
      </c>
      <c r="S181" s="98">
        <v>1694.7099544952011</v>
      </c>
      <c r="T181" s="98">
        <v>1717.0569184973435</v>
      </c>
      <c r="U181" s="98">
        <v>1791.3848374810116</v>
      </c>
      <c r="V181" s="98">
        <v>2020.7325330527924</v>
      </c>
      <c r="W181" s="98">
        <v>1293.3178615745906</v>
      </c>
      <c r="DA181" s="63" t="s">
        <v>2288</v>
      </c>
    </row>
    <row r="182" spans="1:105" ht="12" customHeight="1" x14ac:dyDescent="0.25">
      <c r="A182" s="97" t="s">
        <v>137</v>
      </c>
      <c r="B182" s="98">
        <v>1304.8520502393692</v>
      </c>
      <c r="C182" s="98">
        <v>1296.817466379088</v>
      </c>
      <c r="D182" s="98">
        <v>1280.3534049473135</v>
      </c>
      <c r="E182" s="98">
        <v>1286.3353049939769</v>
      </c>
      <c r="F182" s="98">
        <v>1061.6846973132451</v>
      </c>
      <c r="G182" s="98">
        <v>1479.2602471693169</v>
      </c>
      <c r="H182" s="98">
        <v>1287.226217223312</v>
      </c>
      <c r="I182" s="98">
        <v>1231.8395695848776</v>
      </c>
      <c r="J182" s="98">
        <v>1212.3542510199695</v>
      </c>
      <c r="K182" s="98">
        <v>1293.6529353746698</v>
      </c>
      <c r="L182" s="98">
        <v>1088.9564698745294</v>
      </c>
      <c r="M182" s="98">
        <v>1188.3578647988902</v>
      </c>
      <c r="N182" s="98">
        <v>1197.5593054025794</v>
      </c>
      <c r="O182" s="98">
        <v>1361.7611635602732</v>
      </c>
      <c r="P182" s="98">
        <v>1359.253779661972</v>
      </c>
      <c r="Q182" s="98">
        <v>1545.3454757232039</v>
      </c>
      <c r="R182" s="98">
        <v>1541.7950317252373</v>
      </c>
      <c r="S182" s="98">
        <v>1494.0713032213791</v>
      </c>
      <c r="T182" s="98">
        <v>1542.1463443103198</v>
      </c>
      <c r="U182" s="98">
        <v>1622.3992403902619</v>
      </c>
      <c r="V182" s="98">
        <v>1785.8352336181931</v>
      </c>
      <c r="W182" s="98">
        <v>1202.9750608360193</v>
      </c>
      <c r="DA182" s="63" t="s">
        <v>2289</v>
      </c>
    </row>
    <row r="183" spans="1:105" ht="12" customHeight="1" x14ac:dyDescent="0.25">
      <c r="A183" s="100" t="s">
        <v>216</v>
      </c>
      <c r="B183" s="101">
        <v>983.01638493685289</v>
      </c>
      <c r="C183" s="101">
        <v>1069.7982751903289</v>
      </c>
      <c r="D183" s="101">
        <v>1043.5131854275303</v>
      </c>
      <c r="E183" s="101">
        <v>1022.1585405850466</v>
      </c>
      <c r="F183" s="101">
        <v>846.57354450708601</v>
      </c>
      <c r="G183" s="101">
        <v>1113.704777166964</v>
      </c>
      <c r="H183" s="101">
        <v>990.29109215227572</v>
      </c>
      <c r="I183" s="101">
        <v>936.68219030919045</v>
      </c>
      <c r="J183" s="101">
        <v>914.36202151781276</v>
      </c>
      <c r="K183" s="101">
        <v>979.86366915420422</v>
      </c>
      <c r="L183" s="101">
        <v>810.45594455540777</v>
      </c>
      <c r="M183" s="101">
        <v>871.45209448824028</v>
      </c>
      <c r="N183" s="101">
        <v>864.6625288003919</v>
      </c>
      <c r="O183" s="101">
        <v>1007.9867511603577</v>
      </c>
      <c r="P183" s="101">
        <v>1008.4364672406982</v>
      </c>
      <c r="Q183" s="101">
        <v>1179.5276664719486</v>
      </c>
      <c r="R183" s="101">
        <v>1214.55939652384</v>
      </c>
      <c r="S183" s="101">
        <v>1155.4355364317655</v>
      </c>
      <c r="T183" s="101">
        <v>1223.9981233401752</v>
      </c>
      <c r="U183" s="101">
        <v>1291.8075263322828</v>
      </c>
      <c r="V183" s="101">
        <v>1403.9435633965704</v>
      </c>
      <c r="W183" s="101">
        <v>971.08757291829704</v>
      </c>
      <c r="DA183" s="131" t="s">
        <v>2290</v>
      </c>
    </row>
    <row r="184" spans="1:105" ht="12" customHeight="1" x14ac:dyDescent="0.25">
      <c r="A184" s="103" t="s">
        <v>52</v>
      </c>
      <c r="B184" s="104">
        <v>321.8356653025163</v>
      </c>
      <c r="C184" s="104">
        <v>227.0191911887589</v>
      </c>
      <c r="D184" s="104">
        <v>236.8402195197834</v>
      </c>
      <c r="E184" s="104">
        <v>264.1767644089303</v>
      </c>
      <c r="F184" s="104">
        <v>215.11115280615891</v>
      </c>
      <c r="G184" s="104">
        <v>365.55547000235282</v>
      </c>
      <c r="H184" s="104">
        <v>296.93512507103623</v>
      </c>
      <c r="I184" s="104">
        <v>295.15737927568711</v>
      </c>
      <c r="J184" s="104">
        <v>297.99222950215687</v>
      </c>
      <c r="K184" s="104">
        <v>313.78926622046544</v>
      </c>
      <c r="L184" s="104">
        <v>278.50052531912149</v>
      </c>
      <c r="M184" s="104">
        <v>316.90577031064998</v>
      </c>
      <c r="N184" s="104">
        <v>332.89677660218746</v>
      </c>
      <c r="O184" s="104">
        <v>353.77441239991549</v>
      </c>
      <c r="P184" s="104">
        <v>350.8173124212737</v>
      </c>
      <c r="Q184" s="104">
        <v>365.81780925125531</v>
      </c>
      <c r="R184" s="104">
        <v>327.23563520139726</v>
      </c>
      <c r="S184" s="104">
        <v>338.63576678961374</v>
      </c>
      <c r="T184" s="104">
        <v>318.14822097014445</v>
      </c>
      <c r="U184" s="104">
        <v>330.591714057979</v>
      </c>
      <c r="V184" s="104">
        <v>381.89167022162286</v>
      </c>
      <c r="W184" s="104">
        <v>231.88748791772221</v>
      </c>
      <c r="DA184" s="132" t="s">
        <v>2291</v>
      </c>
    </row>
    <row r="185" spans="1:105" ht="12" customHeight="1" x14ac:dyDescent="0.25">
      <c r="A185" s="106" t="s">
        <v>122</v>
      </c>
      <c r="B185" s="101">
        <v>1285.5576524815385</v>
      </c>
      <c r="C185" s="101">
        <v>1215.4899860670046</v>
      </c>
      <c r="D185" s="101">
        <v>1208.6542498157387</v>
      </c>
      <c r="E185" s="101">
        <v>1216.1856093715355</v>
      </c>
      <c r="F185" s="101">
        <v>1224.8411096119896</v>
      </c>
      <c r="G185" s="101">
        <v>1261.9469410334489</v>
      </c>
      <c r="H185" s="101">
        <v>1274.4846876604897</v>
      </c>
      <c r="I185" s="101">
        <v>1258.7270015272541</v>
      </c>
      <c r="J185" s="101">
        <v>1169.5314771126361</v>
      </c>
      <c r="K185" s="101">
        <v>1233.6378406523716</v>
      </c>
      <c r="L185" s="101">
        <v>1231.4839270310713</v>
      </c>
      <c r="M185" s="101">
        <v>1269.3917095580068</v>
      </c>
      <c r="N185" s="101">
        <v>1249.8252135934722</v>
      </c>
      <c r="O185" s="101">
        <v>1332.5355226609749</v>
      </c>
      <c r="P185" s="101">
        <v>1320.2453189900159</v>
      </c>
      <c r="Q185" s="101">
        <v>1427.3766290321164</v>
      </c>
      <c r="R185" s="101">
        <v>1551.019476487503</v>
      </c>
      <c r="S185" s="101">
        <v>1433.5624404135031</v>
      </c>
      <c r="T185" s="101">
        <v>1493.0054298634507</v>
      </c>
      <c r="U185" s="101">
        <v>1373.6189369800218</v>
      </c>
      <c r="V185" s="101">
        <v>1295.7766369781498</v>
      </c>
      <c r="W185" s="101">
        <v>1390.3118354548656</v>
      </c>
      <c r="DA185" s="131" t="s">
        <v>2292</v>
      </c>
    </row>
    <row r="186" spans="1:105" ht="12" customHeight="1" x14ac:dyDescent="0.25">
      <c r="A186" s="107" t="s">
        <v>121</v>
      </c>
      <c r="B186" s="104">
        <v>1086.75152171543</v>
      </c>
      <c r="C186" s="104">
        <v>1074.5654946891029</v>
      </c>
      <c r="D186" s="104">
        <v>1062.1546626563645</v>
      </c>
      <c r="E186" s="104">
        <v>1057.0175071414144</v>
      </c>
      <c r="F186" s="104">
        <v>1068.2362207780484</v>
      </c>
      <c r="G186" s="104">
        <v>1076.064857810235</v>
      </c>
      <c r="H186" s="104">
        <v>1100.4444826058289</v>
      </c>
      <c r="I186" s="104">
        <v>1083.6461027318039</v>
      </c>
      <c r="J186" s="104">
        <v>1004.8385308732079</v>
      </c>
      <c r="K186" s="104">
        <v>1061.7395013543328</v>
      </c>
      <c r="L186" s="104">
        <v>1053.275082871939</v>
      </c>
      <c r="M186" s="104">
        <v>1085.4082791672295</v>
      </c>
      <c r="N186" s="104">
        <v>1072.5144217425016</v>
      </c>
      <c r="O186" s="104">
        <v>1166.2109380786269</v>
      </c>
      <c r="P186" s="104">
        <v>1158.2308363605671</v>
      </c>
      <c r="Q186" s="104">
        <v>1260.9207922177552</v>
      </c>
      <c r="R186" s="104">
        <v>1386.164208957405</v>
      </c>
      <c r="S186" s="104">
        <v>1282.8156262258135</v>
      </c>
      <c r="T186" s="104">
        <v>1361.670583449775</v>
      </c>
      <c r="U186" s="104">
        <v>1274.2828819754668</v>
      </c>
      <c r="V186" s="104">
        <v>1204.1289716475619</v>
      </c>
      <c r="W186" s="104">
        <v>1305.7181326360437</v>
      </c>
      <c r="DA186" s="132" t="s">
        <v>2293</v>
      </c>
    </row>
    <row r="187" spans="1:105" ht="12" customHeight="1" x14ac:dyDescent="0.25">
      <c r="A187" s="108" t="s">
        <v>53</v>
      </c>
      <c r="B187" s="98">
        <v>772.38077347245303</v>
      </c>
      <c r="C187" s="98">
        <v>849.62673104946168</v>
      </c>
      <c r="D187" s="98">
        <v>827.40252688778139</v>
      </c>
      <c r="E187" s="98">
        <v>798.21250332928412</v>
      </c>
      <c r="F187" s="98">
        <v>808.9717513141419</v>
      </c>
      <c r="G187" s="98">
        <v>760.12939317209157</v>
      </c>
      <c r="H187" s="98">
        <v>795.43075955655718</v>
      </c>
      <c r="I187" s="98">
        <v>774.14967159170862</v>
      </c>
      <c r="J187" s="98">
        <v>712.49028153356812</v>
      </c>
      <c r="K187" s="98">
        <v>756.73954543532557</v>
      </c>
      <c r="L187" s="98">
        <v>735.66476064918481</v>
      </c>
      <c r="M187" s="98">
        <v>746.99052308487467</v>
      </c>
      <c r="N187" s="98">
        <v>732.21336877929252</v>
      </c>
      <c r="O187" s="98">
        <v>823.74541283422639</v>
      </c>
      <c r="P187" s="98">
        <v>816.9006135856489</v>
      </c>
      <c r="Q187" s="98">
        <v>916.56155517707998</v>
      </c>
      <c r="R187" s="98">
        <v>1044.5003479506388</v>
      </c>
      <c r="S187" s="98">
        <v>943.57712138632405</v>
      </c>
      <c r="T187" s="98">
        <v>1027.761632340015</v>
      </c>
      <c r="U187" s="98">
        <v>951.91251263912636</v>
      </c>
      <c r="V187" s="98">
        <v>890.05451449672807</v>
      </c>
      <c r="W187" s="98">
        <v>996.92534546417733</v>
      </c>
      <c r="DA187" s="63" t="s">
        <v>2294</v>
      </c>
    </row>
    <row r="188" spans="1:105" ht="12" customHeight="1" x14ac:dyDescent="0.25">
      <c r="A188" s="108" t="s">
        <v>52</v>
      </c>
      <c r="B188" s="98">
        <v>314.37074824297713</v>
      </c>
      <c r="C188" s="98">
        <v>224.93876363964134</v>
      </c>
      <c r="D188" s="98">
        <v>234.75213576858309</v>
      </c>
      <c r="E188" s="98">
        <v>258.80500381213017</v>
      </c>
      <c r="F188" s="98">
        <v>259.26446946390644</v>
      </c>
      <c r="G188" s="98">
        <v>315.93546463814334</v>
      </c>
      <c r="H188" s="98">
        <v>305.01372304927173</v>
      </c>
      <c r="I188" s="98">
        <v>309.4964311400953</v>
      </c>
      <c r="J188" s="98">
        <v>292.34824933963972</v>
      </c>
      <c r="K188" s="98">
        <v>304.99995591900739</v>
      </c>
      <c r="L188" s="98">
        <v>317.61032222275412</v>
      </c>
      <c r="M188" s="98">
        <v>338.41775608235497</v>
      </c>
      <c r="N188" s="98">
        <v>340.30105296320909</v>
      </c>
      <c r="O188" s="98">
        <v>342.46552524440068</v>
      </c>
      <c r="P188" s="98">
        <v>341.33022277491807</v>
      </c>
      <c r="Q188" s="98">
        <v>344.35923704067511</v>
      </c>
      <c r="R188" s="98">
        <v>341.66386100676613</v>
      </c>
      <c r="S188" s="98">
        <v>339.23850483948922</v>
      </c>
      <c r="T188" s="98">
        <v>333.90895110976044</v>
      </c>
      <c r="U188" s="98">
        <v>322.37036933634016</v>
      </c>
      <c r="V188" s="98">
        <v>314.07445715083367</v>
      </c>
      <c r="W188" s="98">
        <v>308.79278717186651</v>
      </c>
      <c r="DA188" s="63" t="s">
        <v>2295</v>
      </c>
    </row>
    <row r="189" spans="1:105" ht="12" customHeight="1" x14ac:dyDescent="0.25">
      <c r="A189" s="121" t="s">
        <v>54</v>
      </c>
      <c r="B189" s="122">
        <v>160.88194395047597</v>
      </c>
      <c r="C189" s="122">
        <v>159.5190413255927</v>
      </c>
      <c r="D189" s="122">
        <v>162.05527107154089</v>
      </c>
      <c r="E189" s="122">
        <v>167.94102118813808</v>
      </c>
      <c r="F189" s="122">
        <v>175.0824580516547</v>
      </c>
      <c r="G189" s="122">
        <v>182.52789693191761</v>
      </c>
      <c r="H189" s="122">
        <v>186.831454971592</v>
      </c>
      <c r="I189" s="122">
        <v>185.37052576752231</v>
      </c>
      <c r="J189" s="122">
        <v>176.99816482362607</v>
      </c>
      <c r="K189" s="122">
        <v>195.06708365320171</v>
      </c>
      <c r="L189" s="122">
        <v>209.81876700737234</v>
      </c>
      <c r="M189" s="122">
        <v>210.50966404640172</v>
      </c>
      <c r="N189" s="122">
        <v>214.61392752978168</v>
      </c>
      <c r="O189" s="122">
        <v>234.56882030447971</v>
      </c>
      <c r="P189" s="122">
        <v>233.84208700833096</v>
      </c>
      <c r="Q189" s="122">
        <v>253.09911466503863</v>
      </c>
      <c r="R189" s="122">
        <v>252.68460348810359</v>
      </c>
      <c r="S189" s="122">
        <v>271.82252597808565</v>
      </c>
      <c r="T189" s="122">
        <v>283.54402029136384</v>
      </c>
      <c r="U189" s="122">
        <v>278.35833536723351</v>
      </c>
      <c r="V189" s="122">
        <v>274.72661202163022</v>
      </c>
      <c r="W189" s="122">
        <v>272.00883116556628</v>
      </c>
      <c r="DA189" s="130" t="s">
        <v>2296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2297</v>
      </c>
    </row>
    <row r="191" spans="1:105" ht="12" customHeight="1" x14ac:dyDescent="0.25">
      <c r="A191" s="109" t="s">
        <v>120</v>
      </c>
      <c r="B191" s="33">
        <v>160.88194395047597</v>
      </c>
      <c r="C191" s="33">
        <v>159.5190413255927</v>
      </c>
      <c r="D191" s="33">
        <v>162.05527107154089</v>
      </c>
      <c r="E191" s="33">
        <v>167.94102118813808</v>
      </c>
      <c r="F191" s="33">
        <v>175.0824580516547</v>
      </c>
      <c r="G191" s="33">
        <v>182.52789693191761</v>
      </c>
      <c r="H191" s="33">
        <v>186.831454971592</v>
      </c>
      <c r="I191" s="33">
        <v>185.37052576752231</v>
      </c>
      <c r="J191" s="33">
        <v>176.99816482362607</v>
      </c>
      <c r="K191" s="33">
        <v>195.06708365320171</v>
      </c>
      <c r="L191" s="33">
        <v>209.81876700737234</v>
      </c>
      <c r="M191" s="33">
        <v>210.50966404640172</v>
      </c>
      <c r="N191" s="33">
        <v>214.61392752978168</v>
      </c>
      <c r="O191" s="33">
        <v>234.56882030447971</v>
      </c>
      <c r="P191" s="33">
        <v>233.84208700833096</v>
      </c>
      <c r="Q191" s="33">
        <v>253.09911466503863</v>
      </c>
      <c r="R191" s="33">
        <v>252.68460348810359</v>
      </c>
      <c r="S191" s="33">
        <v>271.82252597808565</v>
      </c>
      <c r="T191" s="33">
        <v>283.54402029136384</v>
      </c>
      <c r="U191" s="33">
        <v>278.35833536723351</v>
      </c>
      <c r="V191" s="33">
        <v>274.72661202163022</v>
      </c>
      <c r="W191" s="33">
        <v>272.00883116556628</v>
      </c>
      <c r="DA191" s="60" t="s">
        <v>2298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12202.830153966277</v>
      </c>
      <c r="C193" s="117">
        <f t="shared" si="94"/>
        <v>12428.960370044049</v>
      </c>
      <c r="D193" s="117">
        <f t="shared" si="94"/>
        <v>12391.341434677955</v>
      </c>
      <c r="E193" s="117">
        <f t="shared" si="94"/>
        <v>12959.499369130197</v>
      </c>
      <c r="F193" s="117">
        <f t="shared" si="94"/>
        <v>10443.080798334771</v>
      </c>
      <c r="G193" s="117">
        <f t="shared" si="94"/>
        <v>15980.452305235365</v>
      </c>
      <c r="H193" s="117">
        <f t="shared" si="94"/>
        <v>13570.747526622383</v>
      </c>
      <c r="I193" s="117">
        <f t="shared" si="94"/>
        <v>12861.031574810988</v>
      </c>
      <c r="J193" s="117">
        <f t="shared" si="94"/>
        <v>13155.904120731775</v>
      </c>
      <c r="K193" s="117">
        <f t="shared" si="94"/>
        <v>13810.788517436093</v>
      </c>
      <c r="L193" s="117">
        <f t="shared" si="94"/>
        <v>14796.133084732553</v>
      </c>
      <c r="M193" s="117">
        <f t="shared" si="94"/>
        <v>14474.574967400131</v>
      </c>
      <c r="N193" s="117">
        <f t="shared" si="94"/>
        <v>15679.235205942417</v>
      </c>
      <c r="O193" s="117">
        <f t="shared" si="94"/>
        <v>15891.931940180077</v>
      </c>
      <c r="P193" s="117">
        <f t="shared" si="94"/>
        <v>14622.386817261246</v>
      </c>
      <c r="Q193" s="117">
        <f t="shared" si="94"/>
        <v>15190.949057550093</v>
      </c>
      <c r="R193" s="117">
        <f t="shared" ref="R193:V193" si="95">R194+R197+R199+R208</f>
        <v>14632.398188306326</v>
      </c>
      <c r="S193" s="117">
        <f t="shared" si="95"/>
        <v>15175.454679773171</v>
      </c>
      <c r="T193" s="117">
        <f t="shared" si="95"/>
        <v>14162.331758893934</v>
      </c>
      <c r="U193" s="117">
        <f t="shared" si="95"/>
        <v>13940.446433942254</v>
      </c>
      <c r="V193" s="117">
        <f t="shared" si="95"/>
        <v>14600.820709074329</v>
      </c>
      <c r="W193" s="117">
        <f t="shared" ref="W193" si="96">W194+W197+W199+W208</f>
        <v>15010.867539169814</v>
      </c>
      <c r="DA193" s="129" t="s">
        <v>2449</v>
      </c>
    </row>
    <row r="194" spans="1:105" ht="12" customHeight="1" x14ac:dyDescent="0.25">
      <c r="A194" s="121" t="s">
        <v>57</v>
      </c>
      <c r="B194" s="122">
        <f t="shared" ref="B194:Q194" si="97">SUM(B195:B196)</f>
        <v>11273.047665813758</v>
      </c>
      <c r="C194" s="122">
        <f t="shared" si="97"/>
        <v>11551.559032956764</v>
      </c>
      <c r="D194" s="122">
        <f t="shared" si="97"/>
        <v>11513.998214554033</v>
      </c>
      <c r="E194" s="122">
        <f t="shared" si="97"/>
        <v>12060.353964333717</v>
      </c>
      <c r="F194" s="122">
        <f t="shared" si="97"/>
        <v>9668.6203774192436</v>
      </c>
      <c r="G194" s="122">
        <f t="shared" si="97"/>
        <v>14921.185204806527</v>
      </c>
      <c r="H194" s="122">
        <f t="shared" si="97"/>
        <v>12631.911036350486</v>
      </c>
      <c r="I194" s="122">
        <f t="shared" si="97"/>
        <v>11943.928461265516</v>
      </c>
      <c r="J194" s="122">
        <f t="shared" si="97"/>
        <v>12251.214371137266</v>
      </c>
      <c r="K194" s="122">
        <f t="shared" si="97"/>
        <v>12842.233345240325</v>
      </c>
      <c r="L194" s="122">
        <f t="shared" si="97"/>
        <v>13932.358789014499</v>
      </c>
      <c r="M194" s="122">
        <f t="shared" si="97"/>
        <v>13535.215319237543</v>
      </c>
      <c r="N194" s="122">
        <f t="shared" si="97"/>
        <v>14704.093263494682</v>
      </c>
      <c r="O194" s="122">
        <f t="shared" si="97"/>
        <v>14781.428031558004</v>
      </c>
      <c r="P194" s="122">
        <f t="shared" si="97"/>
        <v>13513.843796090672</v>
      </c>
      <c r="Q194" s="122">
        <f t="shared" si="97"/>
        <v>13955.432044937175</v>
      </c>
      <c r="R194" s="122">
        <f t="shared" ref="R194:V194" si="98">SUM(R195:R196)</f>
        <v>13412.281648680177</v>
      </c>
      <c r="S194" s="122">
        <f t="shared" si="98"/>
        <v>13960.347847844399</v>
      </c>
      <c r="T194" s="122">
        <f t="shared" si="98"/>
        <v>12913.400553412554</v>
      </c>
      <c r="U194" s="122">
        <f t="shared" si="98"/>
        <v>12641.354320709503</v>
      </c>
      <c r="V194" s="122">
        <f t="shared" si="98"/>
        <v>13178.83844414244</v>
      </c>
      <c r="W194" s="122">
        <f t="shared" ref="W194" si="99">SUM(W195:W196)</f>
        <v>13851.855011689537</v>
      </c>
      <c r="DA194" s="130" t="s">
        <v>2450</v>
      </c>
    </row>
    <row r="195" spans="1:105" ht="12" customHeight="1" x14ac:dyDescent="0.25">
      <c r="A195" s="97" t="s">
        <v>216</v>
      </c>
      <c r="B195" s="98">
        <v>11006.737076123438</v>
      </c>
      <c r="C195" s="98">
        <v>11285.597634126629</v>
      </c>
      <c r="D195" s="98">
        <v>11255.923247995092</v>
      </c>
      <c r="E195" s="98">
        <v>11796.236826856693</v>
      </c>
      <c r="F195" s="98">
        <v>9463.4083557225131</v>
      </c>
      <c r="G195" s="98">
        <v>14607.238009836485</v>
      </c>
      <c r="H195" s="98">
        <v>12373.501179413424</v>
      </c>
      <c r="I195" s="98">
        <v>11704.869058119772</v>
      </c>
      <c r="J195" s="98">
        <v>12009.622283857287</v>
      </c>
      <c r="K195" s="98">
        <v>12593.811658794417</v>
      </c>
      <c r="L195" s="98">
        <v>13664.556002355563</v>
      </c>
      <c r="M195" s="98">
        <v>13281.562819070063</v>
      </c>
      <c r="N195" s="98">
        <v>14430.819054463514</v>
      </c>
      <c r="O195" s="98">
        <v>14513.540634585343</v>
      </c>
      <c r="P195" s="98">
        <v>13272.648642123533</v>
      </c>
      <c r="Q195" s="98">
        <v>13707.938917908134</v>
      </c>
      <c r="R195" s="98">
        <v>13174.977499325787</v>
      </c>
      <c r="S195" s="98">
        <v>13715.026065406735</v>
      </c>
      <c r="T195" s="98">
        <v>12687.837935502575</v>
      </c>
      <c r="U195" s="98">
        <v>12421.318714480931</v>
      </c>
      <c r="V195" s="98">
        <v>12952.696364046806</v>
      </c>
      <c r="W195" s="98">
        <v>13613.372938358209</v>
      </c>
      <c r="DA195" s="63" t="s">
        <v>2451</v>
      </c>
    </row>
    <row r="196" spans="1:105" ht="12" customHeight="1" x14ac:dyDescent="0.25">
      <c r="A196" s="97" t="s">
        <v>53</v>
      </c>
      <c r="B196" s="98">
        <v>266.31058969032023</v>
      </c>
      <c r="C196" s="98">
        <v>265.96139883013518</v>
      </c>
      <c r="D196" s="98">
        <v>258.07496655894158</v>
      </c>
      <c r="E196" s="98">
        <v>264.11713747702419</v>
      </c>
      <c r="F196" s="98">
        <v>205.21202169673097</v>
      </c>
      <c r="G196" s="98">
        <v>313.9471949700424</v>
      </c>
      <c r="H196" s="98">
        <v>258.40985693706227</v>
      </c>
      <c r="I196" s="98">
        <v>239.05940314574335</v>
      </c>
      <c r="J196" s="98">
        <v>241.59208727998015</v>
      </c>
      <c r="K196" s="98">
        <v>248.4216864459078</v>
      </c>
      <c r="L196" s="98">
        <v>267.80278665893729</v>
      </c>
      <c r="M196" s="98">
        <v>253.65250016748038</v>
      </c>
      <c r="N196" s="98">
        <v>273.27420903116712</v>
      </c>
      <c r="O196" s="98">
        <v>267.88739697266067</v>
      </c>
      <c r="P196" s="98">
        <v>241.19515396713965</v>
      </c>
      <c r="Q196" s="98">
        <v>247.49312702904115</v>
      </c>
      <c r="R196" s="98">
        <v>237.30414935439038</v>
      </c>
      <c r="S196" s="98">
        <v>245.32178243766367</v>
      </c>
      <c r="T196" s="98">
        <v>225.562617909978</v>
      </c>
      <c r="U196" s="98">
        <v>220.03560622857211</v>
      </c>
      <c r="V196" s="98">
        <v>226.14208009563498</v>
      </c>
      <c r="W196" s="98">
        <v>238.48207333132774</v>
      </c>
      <c r="DA196" s="63" t="s">
        <v>2452</v>
      </c>
    </row>
    <row r="197" spans="1:105" ht="12" customHeight="1" x14ac:dyDescent="0.25">
      <c r="A197" s="121" t="s">
        <v>92</v>
      </c>
      <c r="B197" s="122">
        <f t="shared" ref="B197:W197" si="100">B198</f>
        <v>0.67180133098297867</v>
      </c>
      <c r="C197" s="122">
        <f t="shared" si="100"/>
        <v>0.75169343709459202</v>
      </c>
      <c r="D197" s="122">
        <f t="shared" si="100"/>
        <v>0.8510579112433031</v>
      </c>
      <c r="E197" s="122">
        <f t="shared" si="100"/>
        <v>0.82262718265023271</v>
      </c>
      <c r="F197" s="122">
        <f t="shared" si="100"/>
        <v>0.7717902932503734</v>
      </c>
      <c r="G197" s="122">
        <f t="shared" si="100"/>
        <v>0.64975730980863999</v>
      </c>
      <c r="H197" s="122">
        <f t="shared" si="100"/>
        <v>0.56809369792305742</v>
      </c>
      <c r="I197" s="122">
        <f t="shared" si="100"/>
        <v>0.54647351012574519</v>
      </c>
      <c r="J197" s="122">
        <f t="shared" si="100"/>
        <v>0.55873670869184067</v>
      </c>
      <c r="K197" s="122">
        <f t="shared" si="100"/>
        <v>0.49679650971531381</v>
      </c>
      <c r="L197" s="122">
        <f t="shared" si="100"/>
        <v>0.61269844149099284</v>
      </c>
      <c r="M197" s="122">
        <f t="shared" si="100"/>
        <v>0.91172664268300085</v>
      </c>
      <c r="N197" s="122">
        <f t="shared" si="100"/>
        <v>1.8181293861058534</v>
      </c>
      <c r="O197" s="122">
        <f t="shared" si="100"/>
        <v>2.8404973486014211</v>
      </c>
      <c r="P197" s="122">
        <f t="shared" si="100"/>
        <v>4.0443408064686475</v>
      </c>
      <c r="Q197" s="122">
        <f t="shared" si="100"/>
        <v>4.363040946632311</v>
      </c>
      <c r="R197" s="122">
        <f t="shared" si="100"/>
        <v>4.6598701188368992</v>
      </c>
      <c r="S197" s="122">
        <f t="shared" si="100"/>
        <v>4.6386444669419387</v>
      </c>
      <c r="T197" s="122">
        <f t="shared" si="100"/>
        <v>4.3645392990697358</v>
      </c>
      <c r="U197" s="122">
        <f t="shared" si="100"/>
        <v>3.4534184592318882</v>
      </c>
      <c r="V197" s="122">
        <f t="shared" si="100"/>
        <v>2.8257602574869032</v>
      </c>
      <c r="W197" s="122">
        <f t="shared" si="100"/>
        <v>2.543576151188069</v>
      </c>
      <c r="DA197" s="130" t="s">
        <v>2453</v>
      </c>
    </row>
    <row r="198" spans="1:105" ht="12" customHeight="1" x14ac:dyDescent="0.25">
      <c r="A198" s="97" t="s">
        <v>53</v>
      </c>
      <c r="B198" s="98">
        <f>RES_hhdet_tesh!B48</f>
        <v>0.67180133098297867</v>
      </c>
      <c r="C198" s="98">
        <f>RES_hhdet_tesh!C48</f>
        <v>0.75169343709459202</v>
      </c>
      <c r="D198" s="98">
        <f>RES_hhdet_tesh!D48</f>
        <v>0.8510579112433031</v>
      </c>
      <c r="E198" s="98">
        <f>RES_hhdet_tesh!E48</f>
        <v>0.82262718265023271</v>
      </c>
      <c r="F198" s="98">
        <f>RES_hhdet_tesh!F48</f>
        <v>0.7717902932503734</v>
      </c>
      <c r="G198" s="98">
        <f>RES_hhdet_tesh!G48</f>
        <v>0.64975730980863999</v>
      </c>
      <c r="H198" s="98">
        <f>RES_hhdet_tesh!H48</f>
        <v>0.56809369792305742</v>
      </c>
      <c r="I198" s="98">
        <f>RES_hhdet_tesh!I48</f>
        <v>0.54647351012574519</v>
      </c>
      <c r="J198" s="98">
        <f>RES_hhdet_tesh!J48</f>
        <v>0.55873670869184067</v>
      </c>
      <c r="K198" s="98">
        <f>RES_hhdet_tesh!K48</f>
        <v>0.49679650971531381</v>
      </c>
      <c r="L198" s="98">
        <f>RES_hhdet_tesh!L48</f>
        <v>0.61269844149099284</v>
      </c>
      <c r="M198" s="98">
        <f>RES_hhdet_tesh!M48</f>
        <v>0.91172664268300085</v>
      </c>
      <c r="N198" s="98">
        <f>RES_hhdet_tesh!N48</f>
        <v>1.8181293861058534</v>
      </c>
      <c r="O198" s="98">
        <f>RES_hhdet_tesh!O48</f>
        <v>2.8404973486014211</v>
      </c>
      <c r="P198" s="98">
        <f>RES_hhdet_tesh!P48</f>
        <v>4.0443408064686475</v>
      </c>
      <c r="Q198" s="98">
        <f>RES_hhdet_tesh!Q48</f>
        <v>4.363040946632311</v>
      </c>
      <c r="R198" s="98">
        <f>RES_hhdet_tesh!R48</f>
        <v>4.6598701188368992</v>
      </c>
      <c r="S198" s="98">
        <f>RES_hhdet_tesh!S48</f>
        <v>4.6386444669419387</v>
      </c>
      <c r="T198" s="98">
        <f>RES_hhdet_tesh!T48</f>
        <v>4.3645392990697358</v>
      </c>
      <c r="U198" s="98">
        <f>RES_hhdet_tesh!U48</f>
        <v>3.4534184592318882</v>
      </c>
      <c r="V198" s="98">
        <f>RES_hhdet_tesh!V48</f>
        <v>2.8257602574869032</v>
      </c>
      <c r="W198" s="98">
        <f>RES_hhdet_tesh!W48</f>
        <v>2.543576151188069</v>
      </c>
      <c r="DA198" s="63" t="s">
        <v>2454</v>
      </c>
    </row>
    <row r="199" spans="1:105" ht="12" customHeight="1" x14ac:dyDescent="0.25">
      <c r="A199" s="121" t="s">
        <v>55</v>
      </c>
      <c r="B199" s="122">
        <v>805.57413742522226</v>
      </c>
      <c r="C199" s="122">
        <v>753.93582977509834</v>
      </c>
      <c r="D199" s="122">
        <v>751.62770354536588</v>
      </c>
      <c r="E199" s="122">
        <v>768.58217427717818</v>
      </c>
      <c r="F199" s="122">
        <v>637.98862965775504</v>
      </c>
      <c r="G199" s="122">
        <v>916.30658761424479</v>
      </c>
      <c r="H199" s="122">
        <v>791.69852062397842</v>
      </c>
      <c r="I199" s="122">
        <v>770.66373038976292</v>
      </c>
      <c r="J199" s="122">
        <v>764.7597869378809</v>
      </c>
      <c r="K199" s="122">
        <v>814.27774074483568</v>
      </c>
      <c r="L199" s="122">
        <v>697.52248881724904</v>
      </c>
      <c r="M199" s="122">
        <v>771.7103619437305</v>
      </c>
      <c r="N199" s="122">
        <v>802.41258719878908</v>
      </c>
      <c r="O199" s="122">
        <v>919.62995856110422</v>
      </c>
      <c r="P199" s="122">
        <v>916.84365628283877</v>
      </c>
      <c r="Q199" s="122">
        <v>1027.6625195453094</v>
      </c>
      <c r="R199" s="122">
        <v>1011.8988018326727</v>
      </c>
      <c r="S199" s="122">
        <v>990.06563964405984</v>
      </c>
      <c r="T199" s="122">
        <v>1011.735033450104</v>
      </c>
      <c r="U199" s="122">
        <v>1062.2269695682733</v>
      </c>
      <c r="V199" s="122">
        <v>1183.668491047287</v>
      </c>
      <c r="W199" s="122">
        <v>919.79373657967528</v>
      </c>
      <c r="DA199" s="130" t="s">
        <v>2455</v>
      </c>
    </row>
    <row r="200" spans="1:105" ht="12" customHeight="1" x14ac:dyDescent="0.25">
      <c r="A200" s="97" t="s">
        <v>138</v>
      </c>
      <c r="B200" s="98">
        <v>806.24002137297862</v>
      </c>
      <c r="C200" s="98">
        <v>754.18388773328934</v>
      </c>
      <c r="D200" s="98">
        <v>751.86544678082612</v>
      </c>
      <c r="E200" s="98">
        <v>769.13890905464132</v>
      </c>
      <c r="F200" s="98">
        <v>633.38936749271329</v>
      </c>
      <c r="G200" s="98">
        <v>920.71133960094733</v>
      </c>
      <c r="H200" s="98">
        <v>790.95520462236163</v>
      </c>
      <c r="I200" s="98">
        <v>769.357237322115</v>
      </c>
      <c r="J200" s="98">
        <v>765.27013763647381</v>
      </c>
      <c r="K200" s="98">
        <v>815.06705674956459</v>
      </c>
      <c r="L200" s="98">
        <v>694.10667081276733</v>
      </c>
      <c r="M200" s="98">
        <v>769.87086596557037</v>
      </c>
      <c r="N200" s="98">
        <v>801.78679132347611</v>
      </c>
      <c r="O200" s="98">
        <v>920.64240044752569</v>
      </c>
      <c r="P200" s="98">
        <v>917.67456643029936</v>
      </c>
      <c r="Q200" s="98">
        <v>1029.6993746281642</v>
      </c>
      <c r="R200" s="98">
        <v>1010.2896341102189</v>
      </c>
      <c r="S200" s="98">
        <v>989.9191191531495</v>
      </c>
      <c r="T200" s="98">
        <v>1009.6209716615773</v>
      </c>
      <c r="U200" s="98">
        <v>1064.7756256826733</v>
      </c>
      <c r="V200" s="98">
        <v>1220.6226642617044</v>
      </c>
      <c r="W200" s="98">
        <v>820.94530797621951</v>
      </c>
      <c r="DA200" s="63" t="s">
        <v>2456</v>
      </c>
    </row>
    <row r="201" spans="1:105" ht="12" customHeight="1" x14ac:dyDescent="0.25">
      <c r="A201" s="97" t="s">
        <v>137</v>
      </c>
      <c r="B201" s="98">
        <v>806.2400213729785</v>
      </c>
      <c r="C201" s="98">
        <v>754.18735700946559</v>
      </c>
      <c r="D201" s="98">
        <v>751.86915702312444</v>
      </c>
      <c r="E201" s="98">
        <v>769.14265698033716</v>
      </c>
      <c r="F201" s="98">
        <v>633.39227789814345</v>
      </c>
      <c r="G201" s="98">
        <v>920.45111220514264</v>
      </c>
      <c r="H201" s="98">
        <v>790.71046566131588</v>
      </c>
      <c r="I201" s="98">
        <v>769.08579129894474</v>
      </c>
      <c r="J201" s="98">
        <v>765.02952051443674</v>
      </c>
      <c r="K201" s="98">
        <v>815.02883641860285</v>
      </c>
      <c r="L201" s="98">
        <v>694.32252501280834</v>
      </c>
      <c r="M201" s="98">
        <v>770.46323597857406</v>
      </c>
      <c r="N201" s="98">
        <v>802.03221153460038</v>
      </c>
      <c r="O201" s="98">
        <v>921.18871640663713</v>
      </c>
      <c r="P201" s="98">
        <v>918.48476989100834</v>
      </c>
      <c r="Q201" s="98">
        <v>1030.6692978349965</v>
      </c>
      <c r="R201" s="98">
        <v>1011.4193018792527</v>
      </c>
      <c r="S201" s="98">
        <v>991.00786114918958</v>
      </c>
      <c r="T201" s="98">
        <v>1010.8617826392777</v>
      </c>
      <c r="U201" s="98">
        <v>1066.1406031545748</v>
      </c>
      <c r="V201" s="98">
        <v>1218.9836453629473</v>
      </c>
      <c r="W201" s="98">
        <v>820.36335755802236</v>
      </c>
      <c r="DA201" s="63" t="s">
        <v>2457</v>
      </c>
    </row>
    <row r="202" spans="1:105" ht="12" customHeight="1" x14ac:dyDescent="0.25">
      <c r="A202" s="100" t="s">
        <v>216</v>
      </c>
      <c r="B202" s="101">
        <v>484.40435607046226</v>
      </c>
      <c r="C202" s="101">
        <v>527.16816582070658</v>
      </c>
      <c r="D202" s="101">
        <v>515.02893750334101</v>
      </c>
      <c r="E202" s="101">
        <v>504.96589257140698</v>
      </c>
      <c r="F202" s="101">
        <v>418.28112509198445</v>
      </c>
      <c r="G202" s="101">
        <v>554.89564220278999</v>
      </c>
      <c r="H202" s="101">
        <v>493.77534059027965</v>
      </c>
      <c r="I202" s="101">
        <v>473.92841202325752</v>
      </c>
      <c r="J202" s="101">
        <v>467.03729101227992</v>
      </c>
      <c r="K202" s="101">
        <v>501.23957019813741</v>
      </c>
      <c r="L202" s="101">
        <v>415.82199969368691</v>
      </c>
      <c r="M202" s="101">
        <v>453.55746566792408</v>
      </c>
      <c r="N202" s="101">
        <v>469.13543493241298</v>
      </c>
      <c r="O202" s="101">
        <v>567.41430400672164</v>
      </c>
      <c r="P202" s="101">
        <v>567.6674574697347</v>
      </c>
      <c r="Q202" s="101">
        <v>664.85148858374123</v>
      </c>
      <c r="R202" s="101">
        <v>684.1836666778554</v>
      </c>
      <c r="S202" s="101">
        <v>652.37209435957595</v>
      </c>
      <c r="T202" s="101">
        <v>692.71356166913347</v>
      </c>
      <c r="U202" s="101">
        <v>735.54888909659587</v>
      </c>
      <c r="V202" s="101">
        <v>837.0919751413245</v>
      </c>
      <c r="W202" s="101">
        <v>588.47586964030006</v>
      </c>
      <c r="DA202" s="131" t="s">
        <v>2458</v>
      </c>
    </row>
    <row r="203" spans="1:105" ht="12" customHeight="1" x14ac:dyDescent="0.25">
      <c r="A203" s="103" t="s">
        <v>52</v>
      </c>
      <c r="B203" s="104">
        <v>321.8356653025163</v>
      </c>
      <c r="C203" s="104">
        <v>227.0191911887589</v>
      </c>
      <c r="D203" s="104">
        <v>236.8402195197834</v>
      </c>
      <c r="E203" s="104">
        <v>264.1767644089303</v>
      </c>
      <c r="F203" s="104">
        <v>215.11115280615891</v>
      </c>
      <c r="G203" s="104">
        <v>365.55547000235282</v>
      </c>
      <c r="H203" s="104">
        <v>296.93512507103623</v>
      </c>
      <c r="I203" s="104">
        <v>295.15737927568711</v>
      </c>
      <c r="J203" s="104">
        <v>297.99222950215687</v>
      </c>
      <c r="K203" s="104">
        <v>313.78926622046544</v>
      </c>
      <c r="L203" s="104">
        <v>278.50052531912149</v>
      </c>
      <c r="M203" s="104">
        <v>316.90577031064998</v>
      </c>
      <c r="N203" s="104">
        <v>332.89677660218746</v>
      </c>
      <c r="O203" s="104">
        <v>353.77441239991549</v>
      </c>
      <c r="P203" s="104">
        <v>350.8173124212737</v>
      </c>
      <c r="Q203" s="104">
        <v>365.81780925125531</v>
      </c>
      <c r="R203" s="104">
        <v>327.23563520139726</v>
      </c>
      <c r="S203" s="104">
        <v>338.63576678961374</v>
      </c>
      <c r="T203" s="104">
        <v>318.14822097014445</v>
      </c>
      <c r="U203" s="104">
        <v>330.591714057979</v>
      </c>
      <c r="V203" s="104">
        <v>381.89167022162286</v>
      </c>
      <c r="W203" s="104">
        <v>231.88748791772221</v>
      </c>
      <c r="DA203" s="132" t="s">
        <v>2459</v>
      </c>
    </row>
    <row r="204" spans="1:105" ht="12" customHeight="1" x14ac:dyDescent="0.25">
      <c r="A204" s="106" t="s">
        <v>122</v>
      </c>
      <c r="B204" s="101">
        <v>787.52909114003842</v>
      </c>
      <c r="C204" s="101">
        <v>747.22440980934812</v>
      </c>
      <c r="D204" s="101">
        <v>745.19105902491833</v>
      </c>
      <c r="E204" s="101">
        <v>753.46699308269729</v>
      </c>
      <c r="F204" s="101">
        <v>763.383073300099</v>
      </c>
      <c r="G204" s="101">
        <v>795.22436333435257</v>
      </c>
      <c r="H204" s="101">
        <v>812.21292152027388</v>
      </c>
      <c r="I204" s="101">
        <v>806.8760198331355</v>
      </c>
      <c r="J204" s="101">
        <v>750.64443374333871</v>
      </c>
      <c r="K204" s="101">
        <v>792.42890219776245</v>
      </c>
      <c r="L204" s="101">
        <v>792.30703627897299</v>
      </c>
      <c r="M204" s="101">
        <v>822.81856561962172</v>
      </c>
      <c r="N204" s="101">
        <v>819.81883460774679</v>
      </c>
      <c r="O204" s="101">
        <v>891.28644197042183</v>
      </c>
      <c r="P204" s="101">
        <v>893.60031332955884</v>
      </c>
      <c r="Q204" s="101">
        <v>970.76892446609827</v>
      </c>
      <c r="R204" s="101">
        <v>1056.8352549627182</v>
      </c>
      <c r="S204" s="101">
        <v>993.92266067650985</v>
      </c>
      <c r="T204" s="101">
        <v>1061.8052352839104</v>
      </c>
      <c r="U204" s="101">
        <v>1039.5481756188517</v>
      </c>
      <c r="V204" s="101">
        <v>1001.9978389946921</v>
      </c>
      <c r="W204" s="101">
        <v>1091.9302403986985</v>
      </c>
      <c r="DA204" s="131" t="s">
        <v>2460</v>
      </c>
    </row>
    <row r="205" spans="1:105" ht="12" customHeight="1" x14ac:dyDescent="0.25">
      <c r="A205" s="107" t="s">
        <v>121</v>
      </c>
      <c r="B205" s="104">
        <v>787.5290911400383</v>
      </c>
      <c r="C205" s="104">
        <v>747.2242965618758</v>
      </c>
      <c r="D205" s="104">
        <v>745.20814682642333</v>
      </c>
      <c r="E205" s="104">
        <v>753.47562083646039</v>
      </c>
      <c r="F205" s="104">
        <v>763.37555813188635</v>
      </c>
      <c r="G205" s="104">
        <v>795.15554657870314</v>
      </c>
      <c r="H205" s="104">
        <v>812.12180654534268</v>
      </c>
      <c r="I205" s="104">
        <v>806.63007975454025</v>
      </c>
      <c r="J205" s="104">
        <v>750.44511799306349</v>
      </c>
      <c r="K205" s="104">
        <v>791.98051442668054</v>
      </c>
      <c r="L205" s="104">
        <v>791.78450379999094</v>
      </c>
      <c r="M205" s="104">
        <v>822.62991615333772</v>
      </c>
      <c r="N205" s="104">
        <v>819.86258876469969</v>
      </c>
      <c r="O205" s="104">
        <v>891.6452444053416</v>
      </c>
      <c r="P205" s="104">
        <v>893.56175482258777</v>
      </c>
      <c r="Q205" s="104">
        <v>970.10807807064566</v>
      </c>
      <c r="R205" s="104">
        <v>1055.9417687578841</v>
      </c>
      <c r="S205" s="104">
        <v>992.71973091196458</v>
      </c>
      <c r="T205" s="104">
        <v>1060.9294932071393</v>
      </c>
      <c r="U205" s="104">
        <v>1039.6117166851689</v>
      </c>
      <c r="V205" s="104">
        <v>1001.6864469228022</v>
      </c>
      <c r="W205" s="104">
        <v>1092.0513923855897</v>
      </c>
      <c r="DA205" s="132" t="s">
        <v>2461</v>
      </c>
    </row>
    <row r="206" spans="1:105" ht="12" customHeight="1" x14ac:dyDescent="0.25">
      <c r="A206" s="108" t="s">
        <v>53</v>
      </c>
      <c r="B206" s="98">
        <v>473.15834289706117</v>
      </c>
      <c r="C206" s="98">
        <v>522.28553292223444</v>
      </c>
      <c r="D206" s="98">
        <v>510.45601105784027</v>
      </c>
      <c r="E206" s="98">
        <v>494.67061702433034</v>
      </c>
      <c r="F206" s="98">
        <v>504.11108866797991</v>
      </c>
      <c r="G206" s="98">
        <v>479.22008194055985</v>
      </c>
      <c r="H206" s="98">
        <v>507.108083496071</v>
      </c>
      <c r="I206" s="98">
        <v>497.13364861444501</v>
      </c>
      <c r="J206" s="98">
        <v>458.09686865342371</v>
      </c>
      <c r="K206" s="98">
        <v>486.98055850767315</v>
      </c>
      <c r="L206" s="98">
        <v>474.17418157723677</v>
      </c>
      <c r="M206" s="98">
        <v>484.21216007098258</v>
      </c>
      <c r="N206" s="98">
        <v>479.56153580149066</v>
      </c>
      <c r="O206" s="98">
        <v>549.17971916094075</v>
      </c>
      <c r="P206" s="98">
        <v>552.2315320476697</v>
      </c>
      <c r="Q206" s="98">
        <v>625.74884102997032</v>
      </c>
      <c r="R206" s="98">
        <v>714.27790775111805</v>
      </c>
      <c r="S206" s="98">
        <v>653.48122607247512</v>
      </c>
      <c r="T206" s="98">
        <v>727.02054209737878</v>
      </c>
      <c r="U206" s="98">
        <v>717.24134734882875</v>
      </c>
      <c r="V206" s="98">
        <v>687.61198977196864</v>
      </c>
      <c r="W206" s="98">
        <v>783.25860521372317</v>
      </c>
      <c r="DA206" s="63" t="s">
        <v>2462</v>
      </c>
    </row>
    <row r="207" spans="1:105" ht="12" customHeight="1" x14ac:dyDescent="0.25">
      <c r="A207" s="108" t="s">
        <v>52</v>
      </c>
      <c r="B207" s="98">
        <v>314.37074824297713</v>
      </c>
      <c r="C207" s="98">
        <v>224.93876363964134</v>
      </c>
      <c r="D207" s="98">
        <v>234.75213576858309</v>
      </c>
      <c r="E207" s="98">
        <v>258.80500381213017</v>
      </c>
      <c r="F207" s="98">
        <v>259.26446946390644</v>
      </c>
      <c r="G207" s="98">
        <v>315.93546463814334</v>
      </c>
      <c r="H207" s="98">
        <v>305.01372304927173</v>
      </c>
      <c r="I207" s="98">
        <v>309.4964311400953</v>
      </c>
      <c r="J207" s="98">
        <v>292.34824933963972</v>
      </c>
      <c r="K207" s="98">
        <v>304.99995591900739</v>
      </c>
      <c r="L207" s="98">
        <v>317.61032222275412</v>
      </c>
      <c r="M207" s="98">
        <v>338.41775608235497</v>
      </c>
      <c r="N207" s="98">
        <v>340.30105296320909</v>
      </c>
      <c r="O207" s="98">
        <v>342.46552524440068</v>
      </c>
      <c r="P207" s="98">
        <v>341.33022277491807</v>
      </c>
      <c r="Q207" s="98">
        <v>344.35923704067511</v>
      </c>
      <c r="R207" s="98">
        <v>341.66386100676613</v>
      </c>
      <c r="S207" s="98">
        <v>339.23850483948922</v>
      </c>
      <c r="T207" s="98">
        <v>333.90895110976044</v>
      </c>
      <c r="U207" s="98">
        <v>322.37036933634016</v>
      </c>
      <c r="V207" s="98">
        <v>314.07445715083367</v>
      </c>
      <c r="W207" s="98">
        <v>308.79278717186651</v>
      </c>
      <c r="DA207" s="63" t="s">
        <v>2463</v>
      </c>
    </row>
    <row r="208" spans="1:105" ht="12" customHeight="1" x14ac:dyDescent="0.25">
      <c r="A208" s="121" t="s">
        <v>54</v>
      </c>
      <c r="B208" s="122">
        <v>123.53654939631286</v>
      </c>
      <c r="C208" s="122">
        <v>122.7138138750922</v>
      </c>
      <c r="D208" s="122">
        <v>124.86445866731496</v>
      </c>
      <c r="E208" s="122">
        <v>129.74060333665207</v>
      </c>
      <c r="F208" s="122">
        <v>135.70000096452242</v>
      </c>
      <c r="G208" s="122">
        <v>142.31075550478417</v>
      </c>
      <c r="H208" s="122">
        <v>146.56987594999489</v>
      </c>
      <c r="I208" s="122">
        <v>145.89290964558535</v>
      </c>
      <c r="J208" s="122">
        <v>139.37122594793607</v>
      </c>
      <c r="K208" s="122">
        <v>153.78063494121628</v>
      </c>
      <c r="L208" s="122">
        <v>165.63910845931511</v>
      </c>
      <c r="M208" s="122">
        <v>166.73755957617306</v>
      </c>
      <c r="N208" s="122">
        <v>170.91122586284055</v>
      </c>
      <c r="O208" s="122">
        <v>188.03345271236745</v>
      </c>
      <c r="P208" s="122">
        <v>187.65502408126417</v>
      </c>
      <c r="Q208" s="122">
        <v>203.49145212097628</v>
      </c>
      <c r="R208" s="122">
        <v>203.55786767463928</v>
      </c>
      <c r="S208" s="122">
        <v>220.40254781777008</v>
      </c>
      <c r="T208" s="122">
        <v>232.83163273220654</v>
      </c>
      <c r="U208" s="122">
        <v>233.41172520524495</v>
      </c>
      <c r="V208" s="122">
        <v>235.48801362711495</v>
      </c>
      <c r="W208" s="122">
        <v>236.67521474941282</v>
      </c>
      <c r="DA208" s="130" t="s">
        <v>2464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2465</v>
      </c>
    </row>
    <row r="210" spans="1:105" ht="12" customHeight="1" x14ac:dyDescent="0.25">
      <c r="A210" s="109" t="s">
        <v>120</v>
      </c>
      <c r="B210" s="33">
        <v>123.53654939631286</v>
      </c>
      <c r="C210" s="33">
        <v>122.7138138750922</v>
      </c>
      <c r="D210" s="33">
        <v>124.86445866731496</v>
      </c>
      <c r="E210" s="33">
        <v>129.74060333665207</v>
      </c>
      <c r="F210" s="33">
        <v>135.70000096452242</v>
      </c>
      <c r="G210" s="33">
        <v>142.31075550478417</v>
      </c>
      <c r="H210" s="33">
        <v>146.56987594999489</v>
      </c>
      <c r="I210" s="33">
        <v>145.89290964558535</v>
      </c>
      <c r="J210" s="33">
        <v>139.37122594793607</v>
      </c>
      <c r="K210" s="33">
        <v>153.78063494121628</v>
      </c>
      <c r="L210" s="33">
        <v>165.63910845931511</v>
      </c>
      <c r="M210" s="33">
        <v>166.73755957617306</v>
      </c>
      <c r="N210" s="33">
        <v>170.91122586284055</v>
      </c>
      <c r="O210" s="33">
        <v>188.03345271236745</v>
      </c>
      <c r="P210" s="33">
        <v>187.65502408126417</v>
      </c>
      <c r="Q210" s="33">
        <v>203.49145212097628</v>
      </c>
      <c r="R210" s="33">
        <v>203.55786767463928</v>
      </c>
      <c r="S210" s="33">
        <v>220.40254781777008</v>
      </c>
      <c r="T210" s="33">
        <v>232.83163273220654</v>
      </c>
      <c r="U210" s="33">
        <v>233.41172520524495</v>
      </c>
      <c r="V210" s="33">
        <v>235.48801362711495</v>
      </c>
      <c r="W210" s="33">
        <v>236.67521474941282</v>
      </c>
      <c r="DA210" s="60" t="s">
        <v>2466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7226.1845136162192</v>
      </c>
      <c r="C212" s="117">
        <f t="shared" si="101"/>
        <v>7361.6210286280539</v>
      </c>
      <c r="D212" s="117">
        <f t="shared" si="101"/>
        <v>7339.6203958554652</v>
      </c>
      <c r="E212" s="117">
        <f t="shared" si="101"/>
        <v>7677.8693678381096</v>
      </c>
      <c r="F212" s="117">
        <f t="shared" si="101"/>
        <v>6164.7554173183562</v>
      </c>
      <c r="G212" s="117">
        <f t="shared" si="101"/>
        <v>9286.2751599038365</v>
      </c>
      <c r="H212" s="117">
        <f t="shared" si="101"/>
        <v>7798.9039618520346</v>
      </c>
      <c r="I212" s="117">
        <f t="shared" si="101"/>
        <v>7285.7915358312121</v>
      </c>
      <c r="J212" s="117">
        <f t="shared" si="101"/>
        <v>7375.4747483486408</v>
      </c>
      <c r="K212" s="117">
        <f t="shared" si="101"/>
        <v>7600.737838794751</v>
      </c>
      <c r="L212" s="117">
        <f t="shared" si="101"/>
        <v>7959.8677332827665</v>
      </c>
      <c r="M212" s="117">
        <f t="shared" si="101"/>
        <v>7320.3041538938587</v>
      </c>
      <c r="N212" s="117">
        <f t="shared" si="101"/>
        <v>7306.7838483770283</v>
      </c>
      <c r="O212" s="117">
        <f t="shared" si="101"/>
        <v>6776.7852211080071</v>
      </c>
      <c r="P212" s="117">
        <f t="shared" si="101"/>
        <v>6144.3723439438536</v>
      </c>
      <c r="Q212" s="117">
        <f t="shared" si="101"/>
        <v>6358.1714754008026</v>
      </c>
      <c r="R212" s="117">
        <f t="shared" ref="R212:V212" si="102">R213+R216+R218+R227</f>
        <v>6017.9396912702996</v>
      </c>
      <c r="S212" s="117">
        <f t="shared" si="102"/>
        <v>6164.0403786180286</v>
      </c>
      <c r="T212" s="117">
        <f t="shared" si="102"/>
        <v>5626.4042701667813</v>
      </c>
      <c r="U212" s="117">
        <f t="shared" si="102"/>
        <v>5452.2585276398131</v>
      </c>
      <c r="V212" s="117">
        <f t="shared" si="102"/>
        <v>5396.4489865969254</v>
      </c>
      <c r="W212" s="117">
        <f t="shared" ref="W212" si="103">W213+W216+W218+W227</f>
        <v>5208.9493102875213</v>
      </c>
      <c r="DA212" s="129" t="s">
        <v>2617</v>
      </c>
    </row>
    <row r="213" spans="1:105" ht="12" customHeight="1" x14ac:dyDescent="0.25">
      <c r="A213" s="121" t="s">
        <v>57</v>
      </c>
      <c r="B213" s="122">
        <f t="shared" ref="B213:Q213" si="104">SUM(B214:B215)</f>
        <v>6805.2362359425751</v>
      </c>
      <c r="C213" s="122">
        <f t="shared" si="104"/>
        <v>6967.9103036275928</v>
      </c>
      <c r="D213" s="122">
        <f t="shared" si="104"/>
        <v>6947.5711902191324</v>
      </c>
      <c r="E213" s="122">
        <f t="shared" si="104"/>
        <v>7277.82949685733</v>
      </c>
      <c r="F213" s="122">
        <f t="shared" si="104"/>
        <v>5836.9939693837978</v>
      </c>
      <c r="G213" s="122">
        <f t="shared" si="104"/>
        <v>8817.3968817519599</v>
      </c>
      <c r="H213" s="122">
        <f t="shared" si="104"/>
        <v>7401.4394643505866</v>
      </c>
      <c r="I213" s="122">
        <f t="shared" si="104"/>
        <v>6904.5063121915255</v>
      </c>
      <c r="J213" s="122">
        <f t="shared" si="104"/>
        <v>7002.4066719450002</v>
      </c>
      <c r="K213" s="122">
        <f t="shared" si="104"/>
        <v>7209.3128550193906</v>
      </c>
      <c r="L213" s="122">
        <f t="shared" si="104"/>
        <v>7631.1195761042582</v>
      </c>
      <c r="M213" s="122">
        <f t="shared" si="104"/>
        <v>6966.3372278562429</v>
      </c>
      <c r="N213" s="122">
        <f t="shared" si="104"/>
        <v>6951.7521482315715</v>
      </c>
      <c r="O213" s="122">
        <f t="shared" si="104"/>
        <v>6387.4070400022829</v>
      </c>
      <c r="P213" s="122">
        <f t="shared" si="104"/>
        <v>5761.2314106021995</v>
      </c>
      <c r="Q213" s="122">
        <f t="shared" si="104"/>
        <v>5930.3025150978256</v>
      </c>
      <c r="R213" s="122">
        <f t="shared" ref="R213:V213" si="105">SUM(R214:R215)</f>
        <v>5609.2494383329931</v>
      </c>
      <c r="S213" s="122">
        <f t="shared" si="105"/>
        <v>5772.4407909527099</v>
      </c>
      <c r="T213" s="122">
        <f t="shared" si="105"/>
        <v>5237.1274772775569</v>
      </c>
      <c r="U213" s="122">
        <f t="shared" si="105"/>
        <v>5070.6190018835769</v>
      </c>
      <c r="V213" s="122">
        <f t="shared" si="105"/>
        <v>5011.3720837774181</v>
      </c>
      <c r="W213" s="122">
        <f t="shared" ref="W213" si="106">SUM(W214:W215)</f>
        <v>5025.831202961228</v>
      </c>
      <c r="DA213" s="130" t="s">
        <v>2618</v>
      </c>
    </row>
    <row r="214" spans="1:105" ht="12" customHeight="1" x14ac:dyDescent="0.25">
      <c r="A214" s="97" t="s">
        <v>216</v>
      </c>
      <c r="B214" s="98">
        <v>6805.2362359425751</v>
      </c>
      <c r="C214" s="98">
        <v>6967.9103036275928</v>
      </c>
      <c r="D214" s="98">
        <v>6947.5711902191324</v>
      </c>
      <c r="E214" s="98">
        <v>7277.82949685733</v>
      </c>
      <c r="F214" s="98">
        <v>5836.9939693837978</v>
      </c>
      <c r="G214" s="98">
        <v>8817.3968817519599</v>
      </c>
      <c r="H214" s="98">
        <v>7401.4394643505866</v>
      </c>
      <c r="I214" s="98">
        <v>6904.5063121915255</v>
      </c>
      <c r="J214" s="98">
        <v>7002.4066719450002</v>
      </c>
      <c r="K214" s="98">
        <v>7209.3128550193906</v>
      </c>
      <c r="L214" s="98">
        <v>7631.1195761042582</v>
      </c>
      <c r="M214" s="98">
        <v>6966.3372278562429</v>
      </c>
      <c r="N214" s="98">
        <v>6951.7521482315715</v>
      </c>
      <c r="O214" s="98">
        <v>6387.4070400022829</v>
      </c>
      <c r="P214" s="98">
        <v>5761.2314106021995</v>
      </c>
      <c r="Q214" s="98">
        <v>5930.3025150978256</v>
      </c>
      <c r="R214" s="98">
        <v>5609.2494383329931</v>
      </c>
      <c r="S214" s="98">
        <v>5772.4407909527099</v>
      </c>
      <c r="T214" s="98">
        <v>5237.1274772775569</v>
      </c>
      <c r="U214" s="98">
        <v>5070.6190018835769</v>
      </c>
      <c r="V214" s="98">
        <v>5011.3720837774181</v>
      </c>
      <c r="W214" s="98">
        <v>5025.831202961228</v>
      </c>
      <c r="DA214" s="63" t="s">
        <v>2619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2620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2621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2622</v>
      </c>
    </row>
    <row r="218" spans="1:105" ht="12" customHeight="1" x14ac:dyDescent="0.25">
      <c r="A218" s="121" t="s">
        <v>55</v>
      </c>
      <c r="B218" s="122">
        <v>420.94827767364444</v>
      </c>
      <c r="C218" s="122">
        <v>393.71072500046091</v>
      </c>
      <c r="D218" s="122">
        <v>392.04920563633254</v>
      </c>
      <c r="E218" s="122">
        <v>400.03987098077971</v>
      </c>
      <c r="F218" s="122">
        <v>327.76144793455813</v>
      </c>
      <c r="G218" s="122">
        <v>468.8782781518762</v>
      </c>
      <c r="H218" s="122">
        <v>397.46449750144791</v>
      </c>
      <c r="I218" s="122">
        <v>381.28522363968625</v>
      </c>
      <c r="J218" s="122">
        <v>373.06807640364099</v>
      </c>
      <c r="K218" s="122">
        <v>391.42498377536089</v>
      </c>
      <c r="L218" s="122">
        <v>328.74815717850811</v>
      </c>
      <c r="M218" s="122">
        <v>353.96692603761619</v>
      </c>
      <c r="N218" s="122">
        <v>355.03170014545668</v>
      </c>
      <c r="O218" s="122">
        <v>389.37818110572437</v>
      </c>
      <c r="P218" s="122">
        <v>383.14093334165375</v>
      </c>
      <c r="Q218" s="122">
        <v>427.86896030297657</v>
      </c>
      <c r="R218" s="122">
        <v>408.69025293730601</v>
      </c>
      <c r="S218" s="122">
        <v>391.59958766531878</v>
      </c>
      <c r="T218" s="122">
        <v>389.2767928892244</v>
      </c>
      <c r="U218" s="122">
        <v>381.63952575623631</v>
      </c>
      <c r="V218" s="122">
        <v>385.07690281950687</v>
      </c>
      <c r="W218" s="122">
        <v>183.11810732629317</v>
      </c>
      <c r="DA218" s="130" t="s">
        <v>2623</v>
      </c>
    </row>
    <row r="219" spans="1:105" ht="12" customHeight="1" x14ac:dyDescent="0.25">
      <c r="A219" s="97" t="s">
        <v>138</v>
      </c>
      <c r="B219" s="98">
        <v>436.65585979209459</v>
      </c>
      <c r="C219" s="98">
        <v>408.38348065782708</v>
      </c>
      <c r="D219" s="98">
        <v>406.66531501245464</v>
      </c>
      <c r="E219" s="98">
        <v>414.9206653901872</v>
      </c>
      <c r="F219" s="98">
        <v>339.89437272554176</v>
      </c>
      <c r="G219" s="98">
        <v>486.15686639074136</v>
      </c>
      <c r="H219" s="98">
        <v>412.04225104532065</v>
      </c>
      <c r="I219" s="98">
        <v>395.27727858605004</v>
      </c>
      <c r="J219" s="98">
        <v>386.78221785579018</v>
      </c>
      <c r="K219" s="98">
        <v>405.79363349088351</v>
      </c>
      <c r="L219" s="98">
        <v>340.82537283495208</v>
      </c>
      <c r="M219" s="98">
        <v>366.92730653912201</v>
      </c>
      <c r="N219" s="98">
        <v>368.02295015831623</v>
      </c>
      <c r="O219" s="98">
        <v>403.56585836295568</v>
      </c>
      <c r="P219" s="98">
        <v>397.08870777840855</v>
      </c>
      <c r="Q219" s="98">
        <v>443.41374100927351</v>
      </c>
      <c r="R219" s="98">
        <v>423.55394324634415</v>
      </c>
      <c r="S219" s="98">
        <v>407.1433977434744</v>
      </c>
      <c r="T219" s="98">
        <v>405.91037283376545</v>
      </c>
      <c r="U219" s="98">
        <v>424.7414350524769</v>
      </c>
      <c r="V219" s="98">
        <v>463.60450558297612</v>
      </c>
      <c r="W219" s="98">
        <v>288.36709362010856</v>
      </c>
      <c r="DA219" s="63" t="s">
        <v>2624</v>
      </c>
    </row>
    <row r="220" spans="1:105" ht="12" customHeight="1" x14ac:dyDescent="0.25">
      <c r="A220" s="97" t="s">
        <v>137</v>
      </c>
      <c r="B220" s="98">
        <v>262.35115471789794</v>
      </c>
      <c r="C220" s="98">
        <v>285.59131092513485</v>
      </c>
      <c r="D220" s="98">
        <v>278.53590556313401</v>
      </c>
      <c r="E220" s="98">
        <v>272.75071519557184</v>
      </c>
      <c r="F220" s="98">
        <v>225.87264539713576</v>
      </c>
      <c r="G220" s="98">
        <v>292.87821331924971</v>
      </c>
      <c r="H220" s="98">
        <v>258.40689558944933</v>
      </c>
      <c r="I220" s="98">
        <v>242.39985853542717</v>
      </c>
      <c r="J220" s="98">
        <v>234.59308921040977</v>
      </c>
      <c r="K220" s="98">
        <v>249.56227054758955</v>
      </c>
      <c r="L220" s="98">
        <v>205.38216347744017</v>
      </c>
      <c r="M220" s="98">
        <v>218.26416660097607</v>
      </c>
      <c r="N220" s="98">
        <v>215.65668429223874</v>
      </c>
      <c r="O220" s="98">
        <v>250.48086530230336</v>
      </c>
      <c r="P220" s="98">
        <v>248.0319215733571</v>
      </c>
      <c r="Q220" s="98">
        <v>289.88079269807946</v>
      </c>
      <c r="R220" s="98">
        <v>294.44429945063928</v>
      </c>
      <c r="S220" s="98">
        <v>277.58611373502441</v>
      </c>
      <c r="T220" s="98">
        <v>289.35181428210092</v>
      </c>
      <c r="U220" s="98">
        <v>306.29051394534883</v>
      </c>
      <c r="V220" s="98">
        <v>322.09832371608798</v>
      </c>
      <c r="W220" s="98">
        <v>216.52040026117291</v>
      </c>
      <c r="DA220" s="63" t="s">
        <v>2625</v>
      </c>
    </row>
    <row r="221" spans="1:105" ht="12" customHeight="1" x14ac:dyDescent="0.25">
      <c r="A221" s="100" t="s">
        <v>216</v>
      </c>
      <c r="B221" s="101">
        <v>262.35115471789794</v>
      </c>
      <c r="C221" s="101">
        <v>285.59131092513485</v>
      </c>
      <c r="D221" s="101">
        <v>278.53590556313401</v>
      </c>
      <c r="E221" s="101">
        <v>272.75071519557184</v>
      </c>
      <c r="F221" s="101">
        <v>225.87264539713576</v>
      </c>
      <c r="G221" s="101">
        <v>292.87821331924971</v>
      </c>
      <c r="H221" s="101">
        <v>258.40689558944933</v>
      </c>
      <c r="I221" s="101">
        <v>242.39985853542717</v>
      </c>
      <c r="J221" s="101">
        <v>234.59308921040977</v>
      </c>
      <c r="K221" s="101">
        <v>249.56227054758955</v>
      </c>
      <c r="L221" s="101">
        <v>205.38216347744017</v>
      </c>
      <c r="M221" s="101">
        <v>218.26416660097607</v>
      </c>
      <c r="N221" s="101">
        <v>215.65668429223874</v>
      </c>
      <c r="O221" s="101">
        <v>250.48086530230336</v>
      </c>
      <c r="P221" s="101">
        <v>248.0319215733571</v>
      </c>
      <c r="Q221" s="101">
        <v>289.88079269807946</v>
      </c>
      <c r="R221" s="101">
        <v>294.44429945063928</v>
      </c>
      <c r="S221" s="101">
        <v>277.58611373502441</v>
      </c>
      <c r="T221" s="101">
        <v>289.35181428210092</v>
      </c>
      <c r="U221" s="101">
        <v>306.29051394534883</v>
      </c>
      <c r="V221" s="101">
        <v>322.09832371608798</v>
      </c>
      <c r="W221" s="101">
        <v>216.52040026117291</v>
      </c>
      <c r="DA221" s="131" t="s">
        <v>2626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2627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2628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2629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2630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2631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2632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2633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2634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289.54615542066443</v>
      </c>
      <c r="C231" s="118">
        <f t="shared" si="108"/>
        <v>295.19981394006095</v>
      </c>
      <c r="D231" s="118">
        <f t="shared" si="108"/>
        <v>294.75633936469097</v>
      </c>
      <c r="E231" s="118">
        <f t="shared" si="108"/>
        <v>308.80153968180656</v>
      </c>
      <c r="F231" s="118">
        <f t="shared" si="108"/>
        <v>248.79008155451251</v>
      </c>
      <c r="G231" s="118">
        <f t="shared" si="108"/>
        <v>379.67031513218569</v>
      </c>
      <c r="H231" s="118">
        <f t="shared" si="108"/>
        <v>322.17330876381453</v>
      </c>
      <c r="I231" s="118">
        <f t="shared" si="108"/>
        <v>304.01537790408992</v>
      </c>
      <c r="J231" s="118">
        <f t="shared" si="108"/>
        <v>310.6931378389059</v>
      </c>
      <c r="K231" s="118">
        <f t="shared" si="108"/>
        <v>323.1300483650075</v>
      </c>
      <c r="L231" s="118">
        <f t="shared" si="108"/>
        <v>340.70844266458266</v>
      </c>
      <c r="M231" s="118">
        <f t="shared" si="108"/>
        <v>317.76953848519804</v>
      </c>
      <c r="N231" s="118">
        <f t="shared" si="108"/>
        <v>319.23856968649386</v>
      </c>
      <c r="O231" s="118">
        <f t="shared" si="108"/>
        <v>298.19534474698463</v>
      </c>
      <c r="P231" s="118">
        <f t="shared" si="108"/>
        <v>273.84222346223783</v>
      </c>
      <c r="Q231" s="118">
        <f t="shared" si="108"/>
        <v>284.24323812377236</v>
      </c>
      <c r="R231" s="118">
        <f t="shared" ref="R231:V231" si="109">R232+R235+R237+R246</f>
        <v>273.54928909265323</v>
      </c>
      <c r="S231" s="118">
        <f t="shared" si="109"/>
        <v>283.50016443822039</v>
      </c>
      <c r="T231" s="118">
        <f t="shared" si="109"/>
        <v>264.22180812978922</v>
      </c>
      <c r="U231" s="118">
        <f t="shared" si="109"/>
        <v>257.0328682491575</v>
      </c>
      <c r="V231" s="118">
        <f t="shared" si="109"/>
        <v>264.2215134491546</v>
      </c>
      <c r="W231" s="118">
        <f t="shared" ref="W231" si="110">W232+W235+W237+W246</f>
        <v>266.35328500443023</v>
      </c>
      <c r="DA231" s="129" t="s">
        <v>2785</v>
      </c>
    </row>
    <row r="232" spans="1:105" ht="12" customHeight="1" x14ac:dyDescent="0.25">
      <c r="A232" s="121" t="s">
        <v>57</v>
      </c>
      <c r="B232" s="123">
        <f t="shared" ref="B232:Q232" si="111">SUM(B233:B234)</f>
        <v>270.7969979142149</v>
      </c>
      <c r="C232" s="123">
        <f t="shared" si="111"/>
        <v>277.53963016405612</v>
      </c>
      <c r="D232" s="123">
        <f t="shared" si="111"/>
        <v>277.10882212000695</v>
      </c>
      <c r="E232" s="123">
        <f t="shared" si="111"/>
        <v>290.74311495099334</v>
      </c>
      <c r="F232" s="123">
        <f t="shared" si="111"/>
        <v>233.49092731377357</v>
      </c>
      <c r="G232" s="123">
        <f t="shared" si="111"/>
        <v>358.38673716039597</v>
      </c>
      <c r="H232" s="123">
        <f t="shared" si="111"/>
        <v>303.56493777341859</v>
      </c>
      <c r="I232" s="123">
        <f t="shared" si="111"/>
        <v>285.93180201456698</v>
      </c>
      <c r="J232" s="123">
        <f t="shared" si="111"/>
        <v>292.90884093799144</v>
      </c>
      <c r="K232" s="123">
        <f t="shared" si="111"/>
        <v>304.22160057920331</v>
      </c>
      <c r="L232" s="123">
        <f t="shared" si="111"/>
        <v>324.17192633216541</v>
      </c>
      <c r="M232" s="123">
        <f t="shared" si="111"/>
        <v>299.94719436573217</v>
      </c>
      <c r="N232" s="123">
        <f t="shared" si="111"/>
        <v>301.24073759401284</v>
      </c>
      <c r="O232" s="123">
        <f t="shared" si="111"/>
        <v>278.38633253542872</v>
      </c>
      <c r="P232" s="123">
        <f t="shared" si="111"/>
        <v>254.1060452587935</v>
      </c>
      <c r="Q232" s="123">
        <f t="shared" si="111"/>
        <v>262.25109778198259</v>
      </c>
      <c r="R232" s="123">
        <f t="shared" ref="R232:V232" si="112">SUM(R233:R234)</f>
        <v>252.05688894458925</v>
      </c>
      <c r="S232" s="123">
        <f t="shared" si="112"/>
        <v>262.34980932800653</v>
      </c>
      <c r="T232" s="123">
        <f t="shared" si="112"/>
        <v>242.6284042686782</v>
      </c>
      <c r="U232" s="123">
        <f t="shared" si="112"/>
        <v>234.9872642742389</v>
      </c>
      <c r="V232" s="123">
        <f t="shared" si="112"/>
        <v>240.55298561213249</v>
      </c>
      <c r="W232" s="123">
        <f t="shared" ref="W232" si="113">SUM(W233:W234)</f>
        <v>248.89999235174201</v>
      </c>
      <c r="DA232" s="130" t="s">
        <v>2786</v>
      </c>
    </row>
    <row r="233" spans="1:105" ht="12" customHeight="1" x14ac:dyDescent="0.25">
      <c r="A233" s="97" t="s">
        <v>216</v>
      </c>
      <c r="B233" s="99">
        <v>267.99802275817194</v>
      </c>
      <c r="C233" s="99">
        <v>274.740125177594</v>
      </c>
      <c r="D233" s="99">
        <v>274.38824139631754</v>
      </c>
      <c r="E233" s="99">
        <v>287.95464206890983</v>
      </c>
      <c r="F233" s="99">
        <v>231.32108724400419</v>
      </c>
      <c r="G233" s="99">
        <v>355.06215108498981</v>
      </c>
      <c r="H233" s="99">
        <v>300.82432885440664</v>
      </c>
      <c r="I233" s="99">
        <v>283.39257362871155</v>
      </c>
      <c r="J233" s="99">
        <v>290.33881496866246</v>
      </c>
      <c r="K233" s="99">
        <v>301.57490431317723</v>
      </c>
      <c r="L233" s="99">
        <v>321.31439939042906</v>
      </c>
      <c r="M233" s="99">
        <v>297.23652992077808</v>
      </c>
      <c r="N233" s="99">
        <v>298.31593136918173</v>
      </c>
      <c r="O233" s="99">
        <v>275.51493995129636</v>
      </c>
      <c r="P233" s="99">
        <v>251.51617379020203</v>
      </c>
      <c r="Q233" s="99">
        <v>259.58863662400569</v>
      </c>
      <c r="R233" s="99">
        <v>249.49799648926279</v>
      </c>
      <c r="S233" s="99">
        <v>259.69827227093765</v>
      </c>
      <c r="T233" s="99">
        <v>240.18293847251431</v>
      </c>
      <c r="U233" s="99">
        <v>232.59413325008043</v>
      </c>
      <c r="V233" s="99">
        <v>238.08807490563257</v>
      </c>
      <c r="W233" s="99">
        <v>246.29418429663053</v>
      </c>
      <c r="DA233" s="63" t="s">
        <v>2787</v>
      </c>
    </row>
    <row r="234" spans="1:105" ht="12" customHeight="1" x14ac:dyDescent="0.25">
      <c r="A234" s="97" t="s">
        <v>53</v>
      </c>
      <c r="B234" s="99">
        <v>2.7989751560429315</v>
      </c>
      <c r="C234" s="99">
        <v>2.7995049864621273</v>
      </c>
      <c r="D234" s="99">
        <v>2.7205807236894088</v>
      </c>
      <c r="E234" s="99">
        <v>2.7884728820834885</v>
      </c>
      <c r="F234" s="99">
        <v>2.1698400697693705</v>
      </c>
      <c r="G234" s="99">
        <v>3.3245860754061551</v>
      </c>
      <c r="H234" s="99">
        <v>2.7406089190119696</v>
      </c>
      <c r="I234" s="99">
        <v>2.5392283858554596</v>
      </c>
      <c r="J234" s="99">
        <v>2.570025969328988</v>
      </c>
      <c r="K234" s="99">
        <v>2.6466962660260598</v>
      </c>
      <c r="L234" s="99">
        <v>2.8575269417363574</v>
      </c>
      <c r="M234" s="99">
        <v>2.7106644449540656</v>
      </c>
      <c r="N234" s="99">
        <v>2.9248062248310931</v>
      </c>
      <c r="O234" s="99">
        <v>2.8713925841323742</v>
      </c>
      <c r="P234" s="99">
        <v>2.5898714685914555</v>
      </c>
      <c r="Q234" s="99">
        <v>2.6624611579768898</v>
      </c>
      <c r="R234" s="99">
        <v>2.558892455326462</v>
      </c>
      <c r="S234" s="99">
        <v>2.6515370570688583</v>
      </c>
      <c r="T234" s="99">
        <v>2.4454657961638886</v>
      </c>
      <c r="U234" s="99">
        <v>2.3931310241584742</v>
      </c>
      <c r="V234" s="99">
        <v>2.4649107064999103</v>
      </c>
      <c r="W234" s="99">
        <v>2.6058080551114804</v>
      </c>
      <c r="DA234" s="63" t="s">
        <v>2788</v>
      </c>
    </row>
    <row r="235" spans="1:105" ht="12" customHeight="1" x14ac:dyDescent="0.25">
      <c r="A235" s="121" t="s">
        <v>92</v>
      </c>
      <c r="B235" s="123">
        <f t="shared" ref="B235:W235" si="114">B236</f>
        <v>3.7163997136912832E-3</v>
      </c>
      <c r="C235" s="123">
        <f t="shared" si="114"/>
        <v>3.9956578647044622E-3</v>
      </c>
      <c r="D235" s="123">
        <f t="shared" si="114"/>
        <v>4.3446205327885186E-3</v>
      </c>
      <c r="E235" s="123">
        <f t="shared" si="114"/>
        <v>4.1297100399361819E-3</v>
      </c>
      <c r="F235" s="123">
        <f t="shared" si="114"/>
        <v>3.7940712704154439E-3</v>
      </c>
      <c r="G235" s="123">
        <f t="shared" si="114"/>
        <v>3.0427467177639883E-3</v>
      </c>
      <c r="H235" s="123">
        <f t="shared" si="114"/>
        <v>2.4146608650156003E-3</v>
      </c>
      <c r="I235" s="123">
        <f t="shared" si="114"/>
        <v>2.1459642267742537E-3</v>
      </c>
      <c r="J235" s="123">
        <f t="shared" si="114"/>
        <v>2.1547837911396108E-3</v>
      </c>
      <c r="K235" s="123">
        <f t="shared" si="114"/>
        <v>1.8161473130001997E-3</v>
      </c>
      <c r="L235" s="123">
        <f t="shared" si="114"/>
        <v>2.1012438415782216E-3</v>
      </c>
      <c r="M235" s="123">
        <f t="shared" si="114"/>
        <v>3.0031363469385018E-3</v>
      </c>
      <c r="N235" s="123">
        <f t="shared" si="114"/>
        <v>5.6463098670895802E-3</v>
      </c>
      <c r="O235" s="123">
        <f t="shared" si="114"/>
        <v>8.4382322997653171E-3</v>
      </c>
      <c r="P235" s="123">
        <f t="shared" si="114"/>
        <v>1.1674871324654938E-2</v>
      </c>
      <c r="Q235" s="123">
        <f t="shared" si="114"/>
        <v>1.2413397797194534E-2</v>
      </c>
      <c r="R235" s="123">
        <f t="shared" si="114"/>
        <v>1.3213904817832699E-2</v>
      </c>
      <c r="S235" s="123">
        <f t="shared" si="114"/>
        <v>1.3104244378282606E-2</v>
      </c>
      <c r="T235" s="123">
        <f t="shared" si="114"/>
        <v>1.2267013459304659E-2</v>
      </c>
      <c r="U235" s="123">
        <f t="shared" si="114"/>
        <v>9.5692014867698721E-3</v>
      </c>
      <c r="V235" s="123">
        <f t="shared" si="114"/>
        <v>7.472012631007937E-3</v>
      </c>
      <c r="W235" s="123">
        <f t="shared" si="114"/>
        <v>6.4129048491383712E-3</v>
      </c>
      <c r="DA235" s="130" t="s">
        <v>2789</v>
      </c>
    </row>
    <row r="236" spans="1:105" ht="12" customHeight="1" x14ac:dyDescent="0.25">
      <c r="A236" s="97" t="s">
        <v>53</v>
      </c>
      <c r="B236" s="99">
        <f>RES_hhdet_fecs!B48</f>
        <v>3.7163997136912832E-3</v>
      </c>
      <c r="C236" s="99">
        <f>RES_hhdet_fecs!C48</f>
        <v>3.9956578647044622E-3</v>
      </c>
      <c r="D236" s="99">
        <f>RES_hhdet_fecs!D48</f>
        <v>4.3446205327885186E-3</v>
      </c>
      <c r="E236" s="99">
        <f>RES_hhdet_fecs!E48</f>
        <v>4.1297100399361819E-3</v>
      </c>
      <c r="F236" s="99">
        <f>RES_hhdet_fecs!F48</f>
        <v>3.7940712704154439E-3</v>
      </c>
      <c r="G236" s="99">
        <f>RES_hhdet_fecs!G48</f>
        <v>3.0427467177639883E-3</v>
      </c>
      <c r="H236" s="99">
        <f>RES_hhdet_fecs!H48</f>
        <v>2.4146608650156003E-3</v>
      </c>
      <c r="I236" s="99">
        <f>RES_hhdet_fecs!I48</f>
        <v>2.1459642267742537E-3</v>
      </c>
      <c r="J236" s="99">
        <f>RES_hhdet_fecs!J48</f>
        <v>2.1547837911396108E-3</v>
      </c>
      <c r="K236" s="99">
        <f>RES_hhdet_fecs!K48</f>
        <v>1.8161473130001997E-3</v>
      </c>
      <c r="L236" s="99">
        <f>RES_hhdet_fecs!L48</f>
        <v>2.1012438415782216E-3</v>
      </c>
      <c r="M236" s="99">
        <f>RES_hhdet_fecs!M48</f>
        <v>3.0031363469385018E-3</v>
      </c>
      <c r="N236" s="99">
        <f>RES_hhdet_fecs!N48</f>
        <v>5.6463098670895802E-3</v>
      </c>
      <c r="O236" s="99">
        <f>RES_hhdet_fecs!O48</f>
        <v>8.4382322997653171E-3</v>
      </c>
      <c r="P236" s="99">
        <f>RES_hhdet_fecs!P48</f>
        <v>1.1674871324654938E-2</v>
      </c>
      <c r="Q236" s="99">
        <f>RES_hhdet_fecs!Q48</f>
        <v>1.2413397797194534E-2</v>
      </c>
      <c r="R236" s="99">
        <f>RES_hhdet_fecs!R48</f>
        <v>1.3213904817832699E-2</v>
      </c>
      <c r="S236" s="99">
        <f>RES_hhdet_fecs!S48</f>
        <v>1.3104244378282606E-2</v>
      </c>
      <c r="T236" s="99">
        <f>RES_hhdet_fecs!T48</f>
        <v>1.2267013459304659E-2</v>
      </c>
      <c r="U236" s="99">
        <f>RES_hhdet_fecs!U48</f>
        <v>9.5692014867698721E-3</v>
      </c>
      <c r="V236" s="99">
        <f>RES_hhdet_fecs!V48</f>
        <v>7.472012631007937E-3</v>
      </c>
      <c r="W236" s="99">
        <f>RES_hhdet_fecs!W48</f>
        <v>6.4129048491383712E-3</v>
      </c>
      <c r="DA236" s="63" t="s">
        <v>2790</v>
      </c>
    </row>
    <row r="237" spans="1:105" ht="12" customHeight="1" x14ac:dyDescent="0.25">
      <c r="A237" s="121" t="s">
        <v>55</v>
      </c>
      <c r="B237" s="123">
        <v>17.05454115154852</v>
      </c>
      <c r="C237" s="123">
        <v>15.977093506700371</v>
      </c>
      <c r="D237" s="123">
        <v>15.93481457405419</v>
      </c>
      <c r="E237" s="123">
        <v>16.281221952338761</v>
      </c>
      <c r="F237" s="123">
        <v>13.444099556892793</v>
      </c>
      <c r="G237" s="123">
        <v>19.347631494013207</v>
      </c>
      <c r="H237" s="123">
        <v>16.624484113585826</v>
      </c>
      <c r="I237" s="123">
        <v>16.112471186438764</v>
      </c>
      <c r="J237" s="123">
        <v>15.89925809868638</v>
      </c>
      <c r="K237" s="123">
        <v>16.828377806002482</v>
      </c>
      <c r="L237" s="123">
        <v>14.295593054326048</v>
      </c>
      <c r="M237" s="123">
        <v>15.569723647303018</v>
      </c>
      <c r="N237" s="123">
        <v>15.695210325618044</v>
      </c>
      <c r="O237" s="123">
        <v>17.286311723164687</v>
      </c>
      <c r="P237" s="123">
        <v>17.213586593795537</v>
      </c>
      <c r="Q237" s="123">
        <v>19.256958154397289</v>
      </c>
      <c r="R237" s="123">
        <v>18.754443640969775</v>
      </c>
      <c r="S237" s="123">
        <v>18.199283053050337</v>
      </c>
      <c r="T237" s="123">
        <v>18.507058306826909</v>
      </c>
      <c r="U237" s="123">
        <v>19.008579446458764</v>
      </c>
      <c r="V237" s="123">
        <v>20.666581876657943</v>
      </c>
      <c r="W237" s="123">
        <v>14.474736838263105</v>
      </c>
      <c r="DA237" s="130" t="s">
        <v>2791</v>
      </c>
    </row>
    <row r="238" spans="1:105" ht="12" customHeight="1" x14ac:dyDescent="0.25">
      <c r="A238" s="97" t="s">
        <v>138</v>
      </c>
      <c r="B238" s="99">
        <v>17.196009512789878</v>
      </c>
      <c r="C238" s="99">
        <v>16.102292323995673</v>
      </c>
      <c r="D238" s="99">
        <v>16.060890571403768</v>
      </c>
      <c r="E238" s="99">
        <v>16.416753338480618</v>
      </c>
      <c r="F238" s="99">
        <v>13.470073167694473</v>
      </c>
      <c r="G238" s="99">
        <v>19.576741872952525</v>
      </c>
      <c r="H238" s="99">
        <v>16.74705768079173</v>
      </c>
      <c r="I238" s="99">
        <v>16.223990566517223</v>
      </c>
      <c r="J238" s="99">
        <v>16.037042126262158</v>
      </c>
      <c r="K238" s="99">
        <v>16.974873840536159</v>
      </c>
      <c r="L238" s="99">
        <v>14.350725195343932</v>
      </c>
      <c r="M238" s="99">
        <v>15.655888562608194</v>
      </c>
      <c r="N238" s="99">
        <v>15.792724884422173</v>
      </c>
      <c r="O238" s="99">
        <v>17.407442885184178</v>
      </c>
      <c r="P238" s="99">
        <v>17.335570352533622</v>
      </c>
      <c r="Q238" s="99">
        <v>19.409662187705194</v>
      </c>
      <c r="R238" s="99">
        <v>18.839572282685907</v>
      </c>
      <c r="S238" s="99">
        <v>18.317110697128275</v>
      </c>
      <c r="T238" s="99">
        <v>18.61569085852533</v>
      </c>
      <c r="U238" s="99">
        <v>19.483295018759634</v>
      </c>
      <c r="V238" s="99">
        <v>22.025645353523277</v>
      </c>
      <c r="W238" s="99">
        <v>14.13162026995809</v>
      </c>
      <c r="DA238" s="63" t="s">
        <v>2792</v>
      </c>
    </row>
    <row r="239" spans="1:105" ht="12" customHeight="1" x14ac:dyDescent="0.25">
      <c r="A239" s="97" t="s">
        <v>137</v>
      </c>
      <c r="B239" s="99">
        <v>13.714244240826853</v>
      </c>
      <c r="C239" s="99">
        <v>13.650277745674442</v>
      </c>
      <c r="D239" s="99">
        <v>13.497259495776049</v>
      </c>
      <c r="E239" s="99">
        <v>13.580758709965677</v>
      </c>
      <c r="F239" s="99">
        <v>11.22588227845495</v>
      </c>
      <c r="G239" s="99">
        <v>15.664825481591766</v>
      </c>
      <c r="H239" s="99">
        <v>13.651892747138771</v>
      </c>
      <c r="I239" s="99">
        <v>13.084287673900638</v>
      </c>
      <c r="J239" s="99">
        <v>12.896870689050543</v>
      </c>
      <c r="K239" s="99">
        <v>13.78263887736437</v>
      </c>
      <c r="L239" s="99">
        <v>11.619455084339904</v>
      </c>
      <c r="M239" s="99">
        <v>12.699419126028637</v>
      </c>
      <c r="N239" s="99">
        <v>12.817268499152025</v>
      </c>
      <c r="O239" s="99">
        <v>14.596248090034235</v>
      </c>
      <c r="P239" s="99">
        <v>14.595204441799197</v>
      </c>
      <c r="Q239" s="99">
        <v>16.624390156440818</v>
      </c>
      <c r="R239" s="99">
        <v>16.625447490383468</v>
      </c>
      <c r="S239" s="99">
        <v>16.148526995972276</v>
      </c>
      <c r="T239" s="99">
        <v>16.719375633400293</v>
      </c>
      <c r="U239" s="99">
        <v>17.645389409002441</v>
      </c>
      <c r="V239" s="99">
        <v>19.46530422612496</v>
      </c>
      <c r="W239" s="99">
        <v>13.144476898561647</v>
      </c>
      <c r="DA239" s="63" t="s">
        <v>2793</v>
      </c>
    </row>
    <row r="240" spans="1:105" ht="12" customHeight="1" x14ac:dyDescent="0.25">
      <c r="A240" s="100" t="s">
        <v>216</v>
      </c>
      <c r="B240" s="102">
        <v>10.331689936254136</v>
      </c>
      <c r="C240" s="102">
        <v>11.260677749016885</v>
      </c>
      <c r="D240" s="102">
        <v>11.000531725503418</v>
      </c>
      <c r="E240" s="102">
        <v>10.791656303860194</v>
      </c>
      <c r="F240" s="102">
        <v>8.9513722621612928</v>
      </c>
      <c r="G240" s="102">
        <v>11.793726631753838</v>
      </c>
      <c r="H240" s="102">
        <v>10.5026976592137</v>
      </c>
      <c r="I240" s="102">
        <v>9.9492008047402862</v>
      </c>
      <c r="J240" s="102">
        <v>9.7268671632676451</v>
      </c>
      <c r="K240" s="102">
        <v>10.439513359191864</v>
      </c>
      <c r="L240" s="102">
        <v>8.6477804265976541</v>
      </c>
      <c r="M240" s="102">
        <v>9.31279686362371</v>
      </c>
      <c r="N240" s="102">
        <v>9.2543323264185151</v>
      </c>
      <c r="O240" s="102">
        <v>10.804262219476183</v>
      </c>
      <c r="P240" s="102">
        <v>10.828247547418247</v>
      </c>
      <c r="Q240" s="102">
        <v>12.689025487047884</v>
      </c>
      <c r="R240" s="102">
        <v>13.096807977298923</v>
      </c>
      <c r="S240" s="102">
        <v>12.488414650588734</v>
      </c>
      <c r="T240" s="102">
        <v>13.270131251942603</v>
      </c>
      <c r="U240" s="102">
        <v>14.049838212529112</v>
      </c>
      <c r="V240" s="102">
        <v>15.302749135739637</v>
      </c>
      <c r="W240" s="102">
        <v>10.610725512326152</v>
      </c>
      <c r="DA240" s="131" t="s">
        <v>2794</v>
      </c>
    </row>
    <row r="241" spans="1:105" ht="12" customHeight="1" x14ac:dyDescent="0.25">
      <c r="A241" s="103" t="s">
        <v>52</v>
      </c>
      <c r="B241" s="105">
        <v>3.3825543045727167</v>
      </c>
      <c r="C241" s="105">
        <v>2.3895999966575543</v>
      </c>
      <c r="D241" s="105">
        <v>2.496727770272634</v>
      </c>
      <c r="E241" s="105">
        <v>2.7891024061054823</v>
      </c>
      <c r="F241" s="105">
        <v>2.2745100162936556</v>
      </c>
      <c r="G241" s="105">
        <v>3.8710988498379275</v>
      </c>
      <c r="H241" s="105">
        <v>3.1491950879250701</v>
      </c>
      <c r="I241" s="105">
        <v>3.1350868691603511</v>
      </c>
      <c r="J241" s="105">
        <v>3.1700035257828993</v>
      </c>
      <c r="K241" s="105">
        <v>3.343125518172505</v>
      </c>
      <c r="L241" s="105">
        <v>2.9716746577422497</v>
      </c>
      <c r="M241" s="105">
        <v>3.3866222624049276</v>
      </c>
      <c r="N241" s="105">
        <v>3.5629361727335094</v>
      </c>
      <c r="O241" s="105">
        <v>3.7919858705580536</v>
      </c>
      <c r="P241" s="105">
        <v>3.7669568943809506</v>
      </c>
      <c r="Q241" s="105">
        <v>3.9353646693929352</v>
      </c>
      <c r="R241" s="105">
        <v>3.5286395130845438</v>
      </c>
      <c r="S241" s="105">
        <v>3.6601123453835438</v>
      </c>
      <c r="T241" s="105">
        <v>3.4492443814576887</v>
      </c>
      <c r="U241" s="105">
        <v>3.5955511964733291</v>
      </c>
      <c r="V241" s="105">
        <v>4.1625550903853243</v>
      </c>
      <c r="W241" s="105">
        <v>2.5337513862354948</v>
      </c>
      <c r="DA241" s="132" t="s">
        <v>2795</v>
      </c>
    </row>
    <row r="242" spans="1:105" ht="12" customHeight="1" x14ac:dyDescent="0.25">
      <c r="A242" s="106" t="s">
        <v>122</v>
      </c>
      <c r="B242" s="102">
        <v>13.511456435663799</v>
      </c>
      <c r="C242" s="102">
        <v>12.79422612438074</v>
      </c>
      <c r="D242" s="102">
        <v>12.741419663820754</v>
      </c>
      <c r="E242" s="102">
        <v>12.840138370830715</v>
      </c>
      <c r="F242" s="102">
        <v>12.951041058717907</v>
      </c>
      <c r="G242" s="102">
        <v>13.363556977986494</v>
      </c>
      <c r="H242" s="102">
        <v>13.516760326202403</v>
      </c>
      <c r="I242" s="102">
        <v>13.369879160838368</v>
      </c>
      <c r="J242" s="102">
        <v>12.441327453923776</v>
      </c>
      <c r="K242" s="102">
        <v>13.143235251299325</v>
      </c>
      <c r="L242" s="102">
        <v>13.140260949891569</v>
      </c>
      <c r="M242" s="102">
        <v>13.565389544934154</v>
      </c>
      <c r="N242" s="102">
        <v>13.37666140404829</v>
      </c>
      <c r="O242" s="102">
        <v>14.282988528393398</v>
      </c>
      <c r="P242" s="102">
        <v>14.176344868270059</v>
      </c>
      <c r="Q242" s="102">
        <v>15.355314623165523</v>
      </c>
      <c r="R242" s="102">
        <v>16.724916303596196</v>
      </c>
      <c r="S242" s="102">
        <v>15.494522730953751</v>
      </c>
      <c r="T242" s="102">
        <v>16.186608162506712</v>
      </c>
      <c r="U242" s="102">
        <v>14.939627952958176</v>
      </c>
      <c r="V242" s="102">
        <v>14.123747797708257</v>
      </c>
      <c r="W242" s="102">
        <v>15.191438624033474</v>
      </c>
      <c r="DA242" s="131" t="s">
        <v>2796</v>
      </c>
    </row>
    <row r="243" spans="1:105" ht="12" customHeight="1" x14ac:dyDescent="0.25">
      <c r="A243" s="107" t="s">
        <v>121</v>
      </c>
      <c r="B243" s="105">
        <v>11.421966034510646</v>
      </c>
      <c r="C243" s="105">
        <v>11.31085741725852</v>
      </c>
      <c r="D243" s="105">
        <v>11.197046886528454</v>
      </c>
      <c r="E243" s="105">
        <v>11.159687261140816</v>
      </c>
      <c r="F243" s="105">
        <v>11.295155793790094</v>
      </c>
      <c r="G243" s="105">
        <v>11.395133639754873</v>
      </c>
      <c r="H243" s="105">
        <v>11.670947848717665</v>
      </c>
      <c r="I243" s="105">
        <v>11.510214231567796</v>
      </c>
      <c r="J243" s="105">
        <v>10.689344789400028</v>
      </c>
      <c r="K243" s="105">
        <v>11.311822304767924</v>
      </c>
      <c r="L243" s="105">
        <v>11.23872519743146</v>
      </c>
      <c r="M243" s="105">
        <v>11.599245537318732</v>
      </c>
      <c r="N243" s="105">
        <v>11.478934905912849</v>
      </c>
      <c r="O243" s="105">
        <v>12.500212690016083</v>
      </c>
      <c r="P243" s="105">
        <v>12.436688498068769</v>
      </c>
      <c r="Q243" s="105">
        <v>13.564629744935459</v>
      </c>
      <c r="R243" s="105">
        <v>14.947252906427332</v>
      </c>
      <c r="S243" s="105">
        <v>13.865190186236491</v>
      </c>
      <c r="T243" s="105">
        <v>14.762724729493613</v>
      </c>
      <c r="U243" s="105">
        <v>13.859238287287583</v>
      </c>
      <c r="V243" s="105">
        <v>13.124803632148478</v>
      </c>
      <c r="W243" s="105">
        <v>14.267113583003081</v>
      </c>
      <c r="DA243" s="132" t="s">
        <v>2797</v>
      </c>
    </row>
    <row r="244" spans="1:105" ht="12" customHeight="1" x14ac:dyDescent="0.25">
      <c r="A244" s="108" t="s">
        <v>53</v>
      </c>
      <c r="B244" s="99">
        <v>8.1178694338387345</v>
      </c>
      <c r="C244" s="99">
        <v>8.9431559642367962</v>
      </c>
      <c r="D244" s="99">
        <v>8.7223313264237028</v>
      </c>
      <c r="E244" s="99">
        <v>8.4272983606272387</v>
      </c>
      <c r="F244" s="99">
        <v>8.5537840658625033</v>
      </c>
      <c r="G244" s="99">
        <v>8.0494925150964001</v>
      </c>
      <c r="H244" s="99">
        <v>8.4360738399700956</v>
      </c>
      <c r="I244" s="99">
        <v>8.2228215880214801</v>
      </c>
      <c r="J244" s="99">
        <v>7.5793812084321939</v>
      </c>
      <c r="K244" s="99">
        <v>8.0623385096213962</v>
      </c>
      <c r="L244" s="99">
        <v>7.8497386075310986</v>
      </c>
      <c r="M244" s="99">
        <v>7.9827348451399356</v>
      </c>
      <c r="N244" s="99">
        <v>7.8367520539267961</v>
      </c>
      <c r="O244" s="99">
        <v>8.8294428791909532</v>
      </c>
      <c r="P244" s="99">
        <v>8.7716007432245657</v>
      </c>
      <c r="Q244" s="99">
        <v>9.8601103345690824</v>
      </c>
      <c r="R244" s="99">
        <v>11.263031292239413</v>
      </c>
      <c r="S244" s="99">
        <v>10.198563204202788</v>
      </c>
      <c r="T244" s="99">
        <v>11.142608388683238</v>
      </c>
      <c r="U244" s="99">
        <v>10.353103324172491</v>
      </c>
      <c r="V244" s="99">
        <v>9.7014447785381961</v>
      </c>
      <c r="W244" s="99">
        <v>10.89304558312096</v>
      </c>
      <c r="DA244" s="63" t="s">
        <v>2798</v>
      </c>
    </row>
    <row r="245" spans="1:105" ht="12" customHeight="1" x14ac:dyDescent="0.25">
      <c r="A245" s="108" t="s">
        <v>52</v>
      </c>
      <c r="B245" s="99">
        <v>3.3040966006719144</v>
      </c>
      <c r="C245" s="99">
        <v>2.3677014530217257</v>
      </c>
      <c r="D245" s="99">
        <v>2.4747155601047517</v>
      </c>
      <c r="E245" s="99">
        <v>2.7323889005135751</v>
      </c>
      <c r="F245" s="99">
        <v>2.7413717279275907</v>
      </c>
      <c r="G245" s="99">
        <v>3.3456411246584716</v>
      </c>
      <c r="H245" s="99">
        <v>3.2348740087475707</v>
      </c>
      <c r="I245" s="99">
        <v>3.2873926435463159</v>
      </c>
      <c r="J245" s="99">
        <v>3.109963580967833</v>
      </c>
      <c r="K245" s="99">
        <v>3.2494837951465296</v>
      </c>
      <c r="L245" s="99">
        <v>3.3889865899003602</v>
      </c>
      <c r="M245" s="99">
        <v>3.6165106921787977</v>
      </c>
      <c r="N245" s="99">
        <v>3.6421828519860542</v>
      </c>
      <c r="O245" s="99">
        <v>3.6707698108251314</v>
      </c>
      <c r="P245" s="99">
        <v>3.6650877548442029</v>
      </c>
      <c r="Q245" s="99">
        <v>3.7045194103663759</v>
      </c>
      <c r="R245" s="99">
        <v>3.6842216141879178</v>
      </c>
      <c r="S245" s="99">
        <v>3.6666269820337005</v>
      </c>
      <c r="T245" s="99">
        <v>3.6201163408103794</v>
      </c>
      <c r="U245" s="99">
        <v>3.5061349631150907</v>
      </c>
      <c r="V245" s="99">
        <v>3.4233588536102801</v>
      </c>
      <c r="W245" s="99">
        <v>3.3740679998821226</v>
      </c>
      <c r="DA245" s="63" t="s">
        <v>2799</v>
      </c>
    </row>
    <row r="246" spans="1:105" ht="12" customHeight="1" x14ac:dyDescent="0.25">
      <c r="A246" s="121" t="s">
        <v>54</v>
      </c>
      <c r="B246" s="123">
        <v>1.6908999551873289</v>
      </c>
      <c r="C246" s="123">
        <v>1.6790946114397374</v>
      </c>
      <c r="D246" s="123">
        <v>1.7083580500970545</v>
      </c>
      <c r="E246" s="123">
        <v>1.7730730684345291</v>
      </c>
      <c r="F246" s="123">
        <v>1.8512606125757356</v>
      </c>
      <c r="G246" s="123">
        <v>1.932903731058748</v>
      </c>
      <c r="H246" s="123">
        <v>1.9814722159450657</v>
      </c>
      <c r="I246" s="123">
        <v>1.9689587388573917</v>
      </c>
      <c r="J246" s="123">
        <v>1.8828840184369178</v>
      </c>
      <c r="K246" s="123">
        <v>2.0782538324887323</v>
      </c>
      <c r="L246" s="123">
        <v>2.2388220342495866</v>
      </c>
      <c r="M246" s="123">
        <v>2.2496173358158882</v>
      </c>
      <c r="N246" s="123">
        <v>2.2969754569958867</v>
      </c>
      <c r="O246" s="123">
        <v>2.5142622560915053</v>
      </c>
      <c r="P246" s="123">
        <v>2.5109167383241315</v>
      </c>
      <c r="Q246" s="123">
        <v>2.7227687895952442</v>
      </c>
      <c r="R246" s="123">
        <v>2.7247426022763905</v>
      </c>
      <c r="S246" s="123">
        <v>2.9379678127852289</v>
      </c>
      <c r="T246" s="123">
        <v>3.0740785408248126</v>
      </c>
      <c r="U246" s="123">
        <v>3.0274553269730524</v>
      </c>
      <c r="V246" s="123">
        <v>2.9944739477331543</v>
      </c>
      <c r="W246" s="123">
        <v>2.9721429095760077</v>
      </c>
      <c r="DA246" s="130" t="s">
        <v>2800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2801</v>
      </c>
    </row>
    <row r="248" spans="1:105" ht="12" customHeight="1" x14ac:dyDescent="0.25">
      <c r="A248" s="109" t="s">
        <v>120</v>
      </c>
      <c r="B248" s="110">
        <v>1.6908999551873289</v>
      </c>
      <c r="C248" s="110">
        <v>1.6790946114397374</v>
      </c>
      <c r="D248" s="110">
        <v>1.7083580500970545</v>
      </c>
      <c r="E248" s="110">
        <v>1.7730730684345291</v>
      </c>
      <c r="F248" s="110">
        <v>1.8512606125757356</v>
      </c>
      <c r="G248" s="110">
        <v>1.932903731058748</v>
      </c>
      <c r="H248" s="110">
        <v>1.9814722159450657</v>
      </c>
      <c r="I248" s="110">
        <v>1.9689587388573917</v>
      </c>
      <c r="J248" s="110">
        <v>1.8828840184369178</v>
      </c>
      <c r="K248" s="110">
        <v>2.0782538324887323</v>
      </c>
      <c r="L248" s="110">
        <v>2.2388220342495866</v>
      </c>
      <c r="M248" s="110">
        <v>2.2496173358158882</v>
      </c>
      <c r="N248" s="110">
        <v>2.2969754569958867</v>
      </c>
      <c r="O248" s="110">
        <v>2.5142622560915053</v>
      </c>
      <c r="P248" s="110">
        <v>2.5109167383241315</v>
      </c>
      <c r="Q248" s="110">
        <v>2.7227687895952442</v>
      </c>
      <c r="R248" s="110">
        <v>2.7247426022763905</v>
      </c>
      <c r="S248" s="110">
        <v>2.9379678127852289</v>
      </c>
      <c r="T248" s="110">
        <v>3.0740785408248126</v>
      </c>
      <c r="U248" s="110">
        <v>3.0274553269730524</v>
      </c>
      <c r="V248" s="110">
        <v>2.9944739477331543</v>
      </c>
      <c r="W248" s="110">
        <v>2.9721429095760077</v>
      </c>
      <c r="DA248" s="60" t="s">
        <v>2802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128.25407534143062</v>
      </c>
      <c r="C250" s="118">
        <f t="shared" si="115"/>
        <v>130.82701732480126</v>
      </c>
      <c r="D250" s="118">
        <f t="shared" si="115"/>
        <v>130.62733320218928</v>
      </c>
      <c r="E250" s="118">
        <f t="shared" si="115"/>
        <v>136.82267232409805</v>
      </c>
      <c r="F250" s="118">
        <f t="shared" si="115"/>
        <v>110.42148009025178</v>
      </c>
      <c r="G250" s="118">
        <f t="shared" si="115"/>
        <v>169.22715050136799</v>
      </c>
      <c r="H250" s="118">
        <f t="shared" si="115"/>
        <v>143.92683061691164</v>
      </c>
      <c r="I250" s="118">
        <f t="shared" si="115"/>
        <v>136.60661750349098</v>
      </c>
      <c r="J250" s="118">
        <f t="shared" si="115"/>
        <v>139.9508387089659</v>
      </c>
      <c r="K250" s="118">
        <f t="shared" si="115"/>
        <v>147.14078679251242</v>
      </c>
      <c r="L250" s="118">
        <f t="shared" si="115"/>
        <v>157.87867426856346</v>
      </c>
      <c r="M250" s="118">
        <f t="shared" si="115"/>
        <v>154.68294495046302</v>
      </c>
      <c r="N250" s="118">
        <f t="shared" si="115"/>
        <v>167.81212136159175</v>
      </c>
      <c r="O250" s="118">
        <f t="shared" si="115"/>
        <v>170.34013558027317</v>
      </c>
      <c r="P250" s="118">
        <f t="shared" si="115"/>
        <v>157.01021267571622</v>
      </c>
      <c r="Q250" s="118">
        <f t="shared" si="115"/>
        <v>163.41993939002134</v>
      </c>
      <c r="R250" s="118">
        <f t="shared" ref="R250:V250" si="116">R251+R254+R256+R265</f>
        <v>157.78372788363095</v>
      </c>
      <c r="S250" s="118">
        <f t="shared" si="116"/>
        <v>164.02245263937027</v>
      </c>
      <c r="T250" s="118">
        <f t="shared" si="116"/>
        <v>153.5427201156306</v>
      </c>
      <c r="U250" s="118">
        <f t="shared" si="116"/>
        <v>151.61780142542463</v>
      </c>
      <c r="V250" s="118">
        <f t="shared" si="116"/>
        <v>159.14649442626052</v>
      </c>
      <c r="W250" s="118">
        <f t="shared" ref="W250" si="117">W251+W254+W256+W265</f>
        <v>164.01836415367083</v>
      </c>
      <c r="DA250" s="129" t="s">
        <v>2953</v>
      </c>
    </row>
    <row r="251" spans="1:105" ht="12" customHeight="1" x14ac:dyDescent="0.25">
      <c r="A251" s="121" t="s">
        <v>57</v>
      </c>
      <c r="B251" s="123">
        <f t="shared" ref="B251:Q251" si="118">SUM(B252:B253)</f>
        <v>118.48188382666986</v>
      </c>
      <c r="C251" s="123">
        <f t="shared" si="118"/>
        <v>121.59150634798776</v>
      </c>
      <c r="D251" s="123">
        <f t="shared" si="118"/>
        <v>121.37853590675843</v>
      </c>
      <c r="E251" s="123">
        <f t="shared" si="118"/>
        <v>127.32975337807518</v>
      </c>
      <c r="F251" s="123">
        <f t="shared" si="118"/>
        <v>102.23260674911586</v>
      </c>
      <c r="G251" s="123">
        <f t="shared" si="118"/>
        <v>158.00989897421991</v>
      </c>
      <c r="H251" s="123">
        <f t="shared" si="118"/>
        <v>133.96984333619918</v>
      </c>
      <c r="I251" s="123">
        <f t="shared" si="118"/>
        <v>126.86538068942862</v>
      </c>
      <c r="J251" s="123">
        <f t="shared" si="118"/>
        <v>130.32686394712238</v>
      </c>
      <c r="K251" s="123">
        <f t="shared" si="118"/>
        <v>136.82175468881181</v>
      </c>
      <c r="L251" s="123">
        <f t="shared" si="118"/>
        <v>148.66197285784526</v>
      </c>
      <c r="M251" s="123">
        <f t="shared" si="118"/>
        <v>144.64445213995404</v>
      </c>
      <c r="N251" s="123">
        <f t="shared" si="118"/>
        <v>157.37534712857314</v>
      </c>
      <c r="O251" s="123">
        <f t="shared" si="118"/>
        <v>158.43702731948082</v>
      </c>
      <c r="P251" s="123">
        <f t="shared" si="118"/>
        <v>145.1070550250987</v>
      </c>
      <c r="Q251" s="123">
        <f t="shared" si="118"/>
        <v>150.12859633096525</v>
      </c>
      <c r="R251" s="123">
        <f t="shared" ref="R251:V251" si="119">SUM(R252:R253)</f>
        <v>144.6269962530948</v>
      </c>
      <c r="S251" s="123">
        <f t="shared" si="119"/>
        <v>150.88908649005424</v>
      </c>
      <c r="T251" s="123">
        <f t="shared" si="119"/>
        <v>140.00227368409742</v>
      </c>
      <c r="U251" s="123">
        <f t="shared" si="119"/>
        <v>137.48873525879986</v>
      </c>
      <c r="V251" s="123">
        <f t="shared" si="119"/>
        <v>143.6471264722675</v>
      </c>
      <c r="W251" s="123">
        <f t="shared" ref="W251" si="120">SUM(W252:W253)</f>
        <v>151.35425008465546</v>
      </c>
      <c r="DA251" s="130" t="s">
        <v>2954</v>
      </c>
    </row>
    <row r="252" spans="1:105" ht="12" customHeight="1" x14ac:dyDescent="0.25">
      <c r="A252" s="97" t="s">
        <v>216</v>
      </c>
      <c r="B252" s="99">
        <v>115.68290867062693</v>
      </c>
      <c r="C252" s="99">
        <v>118.79200136152564</v>
      </c>
      <c r="D252" s="99">
        <v>118.65795518306902</v>
      </c>
      <c r="E252" s="99">
        <v>124.5412804959917</v>
      </c>
      <c r="F252" s="99">
        <v>100.0627666793465</v>
      </c>
      <c r="G252" s="99">
        <v>154.68531289881375</v>
      </c>
      <c r="H252" s="99">
        <v>131.2292344171872</v>
      </c>
      <c r="I252" s="99">
        <v>124.32615230357315</v>
      </c>
      <c r="J252" s="99">
        <v>127.75683797779338</v>
      </c>
      <c r="K252" s="99">
        <v>134.17505842278575</v>
      </c>
      <c r="L252" s="99">
        <v>145.8044459161089</v>
      </c>
      <c r="M252" s="99">
        <v>141.93378769499998</v>
      </c>
      <c r="N252" s="99">
        <v>154.45054090374205</v>
      </c>
      <c r="O252" s="99">
        <v>155.56563473534845</v>
      </c>
      <c r="P252" s="99">
        <v>142.51718355650723</v>
      </c>
      <c r="Q252" s="99">
        <v>147.46613517298837</v>
      </c>
      <c r="R252" s="99">
        <v>142.06810379776834</v>
      </c>
      <c r="S252" s="99">
        <v>148.23754943298539</v>
      </c>
      <c r="T252" s="99">
        <v>137.55680788793353</v>
      </c>
      <c r="U252" s="99">
        <v>135.0956042346414</v>
      </c>
      <c r="V252" s="99">
        <v>141.18221576576758</v>
      </c>
      <c r="W252" s="99">
        <v>148.74844202954398</v>
      </c>
      <c r="DA252" s="63" t="s">
        <v>2955</v>
      </c>
    </row>
    <row r="253" spans="1:105" ht="12" customHeight="1" x14ac:dyDescent="0.25">
      <c r="A253" s="97" t="s">
        <v>53</v>
      </c>
      <c r="B253" s="99">
        <v>2.7989751560429315</v>
      </c>
      <c r="C253" s="99">
        <v>2.7995049864621273</v>
      </c>
      <c r="D253" s="99">
        <v>2.7205807236894088</v>
      </c>
      <c r="E253" s="99">
        <v>2.7884728820834885</v>
      </c>
      <c r="F253" s="99">
        <v>2.1698400697693705</v>
      </c>
      <c r="G253" s="99">
        <v>3.3245860754061551</v>
      </c>
      <c r="H253" s="99">
        <v>2.7406089190119696</v>
      </c>
      <c r="I253" s="99">
        <v>2.5392283858554596</v>
      </c>
      <c r="J253" s="99">
        <v>2.570025969328988</v>
      </c>
      <c r="K253" s="99">
        <v>2.6466962660260598</v>
      </c>
      <c r="L253" s="99">
        <v>2.8575269417363574</v>
      </c>
      <c r="M253" s="99">
        <v>2.7106644449540656</v>
      </c>
      <c r="N253" s="99">
        <v>2.9248062248310931</v>
      </c>
      <c r="O253" s="99">
        <v>2.8713925841323742</v>
      </c>
      <c r="P253" s="99">
        <v>2.5898714685914555</v>
      </c>
      <c r="Q253" s="99">
        <v>2.6624611579768898</v>
      </c>
      <c r="R253" s="99">
        <v>2.558892455326462</v>
      </c>
      <c r="S253" s="99">
        <v>2.6515370570688583</v>
      </c>
      <c r="T253" s="99">
        <v>2.4454657961638886</v>
      </c>
      <c r="U253" s="99">
        <v>2.3931310241584742</v>
      </c>
      <c r="V253" s="99">
        <v>2.4649107064999103</v>
      </c>
      <c r="W253" s="99">
        <v>2.6058080551114804</v>
      </c>
      <c r="DA253" s="63" t="s">
        <v>2956</v>
      </c>
    </row>
    <row r="254" spans="1:105" ht="12" customHeight="1" x14ac:dyDescent="0.25">
      <c r="A254" s="121" t="s">
        <v>92</v>
      </c>
      <c r="B254" s="123">
        <f t="shared" ref="B254:W254" si="121">B255</f>
        <v>7.0607602852162448E-3</v>
      </c>
      <c r="C254" s="123">
        <f t="shared" si="121"/>
        <v>7.912311841844346E-3</v>
      </c>
      <c r="D254" s="123">
        <f t="shared" si="121"/>
        <v>8.9717022109662686E-3</v>
      </c>
      <c r="E254" s="123">
        <f t="shared" si="121"/>
        <v>8.6850615329134451E-3</v>
      </c>
      <c r="F254" s="123">
        <f t="shared" si="121"/>
        <v>8.1606403460543001E-3</v>
      </c>
      <c r="G254" s="123">
        <f t="shared" si="121"/>
        <v>6.8806924832989728E-3</v>
      </c>
      <c r="H254" s="123">
        <f t="shared" si="121"/>
        <v>6.0250126439318581E-3</v>
      </c>
      <c r="I254" s="123">
        <f t="shared" si="121"/>
        <v>5.8045031099797214E-3</v>
      </c>
      <c r="J254" s="123">
        <f t="shared" si="121"/>
        <v>5.9437702100371302E-3</v>
      </c>
      <c r="K254" s="123">
        <f t="shared" si="121"/>
        <v>5.2928932495778886E-3</v>
      </c>
      <c r="L254" s="123">
        <f t="shared" si="121"/>
        <v>6.5376552856790827E-3</v>
      </c>
      <c r="M254" s="123">
        <f t="shared" si="121"/>
        <v>9.7431919346600438E-3</v>
      </c>
      <c r="N254" s="123">
        <f t="shared" si="121"/>
        <v>1.9459121901343603E-2</v>
      </c>
      <c r="O254" s="123">
        <f t="shared" si="121"/>
        <v>3.0446311077688262E-2</v>
      </c>
      <c r="P254" s="123">
        <f t="shared" si="121"/>
        <v>4.3426755022450934E-2</v>
      </c>
      <c r="Q254" s="123">
        <f t="shared" si="121"/>
        <v>4.6936362195254669E-2</v>
      </c>
      <c r="R254" s="123">
        <f t="shared" si="121"/>
        <v>5.0248200557527913E-2</v>
      </c>
      <c r="S254" s="123">
        <f t="shared" si="121"/>
        <v>5.0136345727021962E-2</v>
      </c>
      <c r="T254" s="123">
        <f t="shared" si="121"/>
        <v>4.7318707642185091E-2</v>
      </c>
      <c r="U254" s="123">
        <f t="shared" si="121"/>
        <v>3.7559752241208985E-2</v>
      </c>
      <c r="V254" s="123">
        <f t="shared" si="121"/>
        <v>3.0800312395357039E-2</v>
      </c>
      <c r="W254" s="123">
        <f t="shared" si="121"/>
        <v>2.7792744045573688E-2</v>
      </c>
      <c r="DA254" s="130" t="s">
        <v>2957</v>
      </c>
    </row>
    <row r="255" spans="1:105" ht="12" customHeight="1" x14ac:dyDescent="0.25">
      <c r="A255" s="97" t="s">
        <v>53</v>
      </c>
      <c r="B255" s="99">
        <f>RES_hhdet_tess!B48</f>
        <v>7.0607602852162448E-3</v>
      </c>
      <c r="C255" s="99">
        <f>RES_hhdet_tess!C48</f>
        <v>7.912311841844346E-3</v>
      </c>
      <c r="D255" s="99">
        <f>RES_hhdet_tess!D48</f>
        <v>8.9717022109662686E-3</v>
      </c>
      <c r="E255" s="99">
        <f>RES_hhdet_tess!E48</f>
        <v>8.6850615329134451E-3</v>
      </c>
      <c r="F255" s="99">
        <f>RES_hhdet_tess!F48</f>
        <v>8.1606403460543001E-3</v>
      </c>
      <c r="G255" s="99">
        <f>RES_hhdet_tess!G48</f>
        <v>6.8806924832989728E-3</v>
      </c>
      <c r="H255" s="99">
        <f>RES_hhdet_tess!H48</f>
        <v>6.0250126439318581E-3</v>
      </c>
      <c r="I255" s="99">
        <f>RES_hhdet_tess!I48</f>
        <v>5.8045031099797214E-3</v>
      </c>
      <c r="J255" s="99">
        <f>RES_hhdet_tess!J48</f>
        <v>5.9437702100371302E-3</v>
      </c>
      <c r="K255" s="99">
        <f>RES_hhdet_tess!K48</f>
        <v>5.2928932495778886E-3</v>
      </c>
      <c r="L255" s="99">
        <f>RES_hhdet_tess!L48</f>
        <v>6.5376552856790827E-3</v>
      </c>
      <c r="M255" s="99">
        <f>RES_hhdet_tess!M48</f>
        <v>9.7431919346600438E-3</v>
      </c>
      <c r="N255" s="99">
        <f>RES_hhdet_tess!N48</f>
        <v>1.9459121901343603E-2</v>
      </c>
      <c r="O255" s="99">
        <f>RES_hhdet_tess!O48</f>
        <v>3.0446311077688262E-2</v>
      </c>
      <c r="P255" s="99">
        <f>RES_hhdet_tess!P48</f>
        <v>4.3426755022450934E-2</v>
      </c>
      <c r="Q255" s="99">
        <f>RES_hhdet_tess!Q48</f>
        <v>4.6936362195254669E-2</v>
      </c>
      <c r="R255" s="99">
        <f>RES_hhdet_tess!R48</f>
        <v>5.0248200557527913E-2</v>
      </c>
      <c r="S255" s="99">
        <f>RES_hhdet_tess!S48</f>
        <v>5.0136345727021962E-2</v>
      </c>
      <c r="T255" s="99">
        <f>RES_hhdet_tess!T48</f>
        <v>4.7318707642185091E-2</v>
      </c>
      <c r="U255" s="99">
        <f>RES_hhdet_tess!U48</f>
        <v>3.7559752241208985E-2</v>
      </c>
      <c r="V255" s="99">
        <f>RES_hhdet_tess!V48</f>
        <v>3.0800312395357039E-2</v>
      </c>
      <c r="W255" s="99">
        <f>RES_hhdet_tess!W48</f>
        <v>2.7792744045573688E-2</v>
      </c>
      <c r="DA255" s="63" t="s">
        <v>2958</v>
      </c>
    </row>
    <row r="256" spans="1:105" ht="12" customHeight="1" x14ac:dyDescent="0.25">
      <c r="A256" s="121" t="s">
        <v>55</v>
      </c>
      <c r="B256" s="123">
        <v>8.466738028051715</v>
      </c>
      <c r="C256" s="123">
        <v>7.9359152275924147</v>
      </c>
      <c r="D256" s="123">
        <v>7.9235265199169742</v>
      </c>
      <c r="E256" s="123">
        <v>8.1144698564329758</v>
      </c>
      <c r="F256" s="123">
        <v>6.745868401094266</v>
      </c>
      <c r="G256" s="123">
        <v>9.7033519355888416</v>
      </c>
      <c r="H256" s="123">
        <v>8.3964909562993686</v>
      </c>
      <c r="I256" s="123">
        <v>8.1857948041555169</v>
      </c>
      <c r="J256" s="123">
        <v>8.1354175745462332</v>
      </c>
      <c r="K256" s="123">
        <v>8.6753531334985183</v>
      </c>
      <c r="L256" s="123">
        <v>7.4427504251504697</v>
      </c>
      <c r="M256" s="123">
        <v>8.2469040854803666</v>
      </c>
      <c r="N256" s="123">
        <v>8.5880820522443617</v>
      </c>
      <c r="O256" s="123">
        <v>9.8571962436433935</v>
      </c>
      <c r="P256" s="123">
        <v>9.844755118461034</v>
      </c>
      <c r="Q256" s="123">
        <v>11.05530312959759</v>
      </c>
      <c r="R256" s="123">
        <v>10.911483076077985</v>
      </c>
      <c r="S256" s="123">
        <v>10.701029914104224</v>
      </c>
      <c r="T256" s="123">
        <v>10.968853979476313</v>
      </c>
      <c r="U256" s="123">
        <v>11.552895275190163</v>
      </c>
      <c r="V256" s="123">
        <v>12.901787828674737</v>
      </c>
      <c r="W256" s="123">
        <v>10.050256165336487</v>
      </c>
      <c r="DA256" s="130" t="s">
        <v>2959</v>
      </c>
    </row>
    <row r="257" spans="1:105" ht="12" customHeight="1" x14ac:dyDescent="0.25">
      <c r="A257" s="97" t="s">
        <v>138</v>
      </c>
      <c r="B257" s="99">
        <v>8.4737365955091537</v>
      </c>
      <c r="C257" s="99">
        <v>7.9385262812789348</v>
      </c>
      <c r="D257" s="99">
        <v>7.9260327671218267</v>
      </c>
      <c r="E257" s="99">
        <v>8.1203477023171864</v>
      </c>
      <c r="F257" s="99">
        <v>6.6972374132283106</v>
      </c>
      <c r="G257" s="99">
        <v>9.7499966495892529</v>
      </c>
      <c r="H257" s="99">
        <v>8.3886075942333012</v>
      </c>
      <c r="I257" s="99">
        <v>8.171917565947604</v>
      </c>
      <c r="J257" s="99">
        <v>8.1408466205204455</v>
      </c>
      <c r="K257" s="99">
        <v>8.6837625431290473</v>
      </c>
      <c r="L257" s="99">
        <v>7.406302738785258</v>
      </c>
      <c r="M257" s="99">
        <v>8.2272462609316541</v>
      </c>
      <c r="N257" s="99">
        <v>8.5813842680733714</v>
      </c>
      <c r="O257" s="99">
        <v>9.8680482589206644</v>
      </c>
      <c r="P257" s="99">
        <v>9.8536771488106343</v>
      </c>
      <c r="Q257" s="99">
        <v>11.077215041284303</v>
      </c>
      <c r="R257" s="99">
        <v>10.894131136992451</v>
      </c>
      <c r="S257" s="99">
        <v>10.699446261371033</v>
      </c>
      <c r="T257" s="99">
        <v>10.945934109851096</v>
      </c>
      <c r="U257" s="99">
        <v>11.580614734425984</v>
      </c>
      <c r="V257" s="99">
        <v>13.304582112549495</v>
      </c>
      <c r="W257" s="99">
        <v>8.9701748498233655</v>
      </c>
      <c r="DA257" s="63" t="s">
        <v>2960</v>
      </c>
    </row>
    <row r="258" spans="1:105" ht="12" customHeight="1" x14ac:dyDescent="0.25">
      <c r="A258" s="97" t="s">
        <v>137</v>
      </c>
      <c r="B258" s="99">
        <v>8.4737365955091519</v>
      </c>
      <c r="C258" s="99">
        <v>7.9385627988186886</v>
      </c>
      <c r="D258" s="99">
        <v>7.9260718798409391</v>
      </c>
      <c r="E258" s="99">
        <v>8.120387271840265</v>
      </c>
      <c r="F258" s="99">
        <v>6.6972681868363546</v>
      </c>
      <c r="G258" s="99">
        <v>9.7472409365572759</v>
      </c>
      <c r="H258" s="99">
        <v>8.3860119742851236</v>
      </c>
      <c r="I258" s="99">
        <v>8.1690343350928813</v>
      </c>
      <c r="J258" s="99">
        <v>8.1382869661076587</v>
      </c>
      <c r="K258" s="99">
        <v>8.6833553419354246</v>
      </c>
      <c r="L258" s="99">
        <v>7.4086059604947829</v>
      </c>
      <c r="M258" s="99">
        <v>8.2335766394276106</v>
      </c>
      <c r="N258" s="99">
        <v>8.5840109578138364</v>
      </c>
      <c r="O258" s="99">
        <v>9.8739040312015298</v>
      </c>
      <c r="P258" s="99">
        <v>9.8623768378057548</v>
      </c>
      <c r="Q258" s="99">
        <v>11.087649201195775</v>
      </c>
      <c r="R258" s="99">
        <v>10.906312543592673</v>
      </c>
      <c r="S258" s="99">
        <v>10.711213825259579</v>
      </c>
      <c r="T258" s="99">
        <v>10.959386519800878</v>
      </c>
      <c r="U258" s="99">
        <v>11.595460376871197</v>
      </c>
      <c r="V258" s="99">
        <v>13.286717081724655</v>
      </c>
      <c r="W258" s="99">
        <v>8.9638160863899952</v>
      </c>
      <c r="DA258" s="63" t="s">
        <v>2961</v>
      </c>
    </row>
    <row r="259" spans="1:105" ht="12" customHeight="1" x14ac:dyDescent="0.25">
      <c r="A259" s="100" t="s">
        <v>216</v>
      </c>
      <c r="B259" s="102">
        <v>5.0911822909364357</v>
      </c>
      <c r="C259" s="102">
        <v>5.5489628021611326</v>
      </c>
      <c r="D259" s="102">
        <v>5.429344109568305</v>
      </c>
      <c r="E259" s="102">
        <v>5.3312848657347844</v>
      </c>
      <c r="F259" s="102">
        <v>4.4227581705426982</v>
      </c>
      <c r="G259" s="102">
        <v>5.8761420867193506</v>
      </c>
      <c r="H259" s="102">
        <v>5.2368168863600539</v>
      </c>
      <c r="I259" s="102">
        <v>5.0339474659325285</v>
      </c>
      <c r="J259" s="102">
        <v>4.9682834403247602</v>
      </c>
      <c r="K259" s="102">
        <v>5.3402298237629191</v>
      </c>
      <c r="L259" s="102">
        <v>4.4369313027525346</v>
      </c>
      <c r="M259" s="102">
        <v>4.8469543770226835</v>
      </c>
      <c r="N259" s="102">
        <v>5.0210747850803266</v>
      </c>
      <c r="O259" s="102">
        <v>6.0819181606434753</v>
      </c>
      <c r="P259" s="102">
        <v>6.0954199434248046</v>
      </c>
      <c r="Q259" s="102">
        <v>7.1522845318028407</v>
      </c>
      <c r="R259" s="102">
        <v>7.3776730305081299</v>
      </c>
      <c r="S259" s="102">
        <v>7.0511014798760367</v>
      </c>
      <c r="T259" s="102">
        <v>7.5101421383431921</v>
      </c>
      <c r="U259" s="102">
        <v>7.9999091803978688</v>
      </c>
      <c r="V259" s="102">
        <v>9.1241619913393315</v>
      </c>
      <c r="W259" s="102">
        <v>6.4300647001544995</v>
      </c>
      <c r="DA259" s="131" t="s">
        <v>2962</v>
      </c>
    </row>
    <row r="260" spans="1:105" ht="12" customHeight="1" x14ac:dyDescent="0.25">
      <c r="A260" s="103" t="s">
        <v>52</v>
      </c>
      <c r="B260" s="105">
        <v>3.3825543045727167</v>
      </c>
      <c r="C260" s="105">
        <v>2.3895999966575543</v>
      </c>
      <c r="D260" s="105">
        <v>2.496727770272634</v>
      </c>
      <c r="E260" s="105">
        <v>2.7891024061054823</v>
      </c>
      <c r="F260" s="105">
        <v>2.2745100162936556</v>
      </c>
      <c r="G260" s="105">
        <v>3.8710988498379275</v>
      </c>
      <c r="H260" s="105">
        <v>3.1491950879250701</v>
      </c>
      <c r="I260" s="105">
        <v>3.1350868691603511</v>
      </c>
      <c r="J260" s="105">
        <v>3.1700035257828993</v>
      </c>
      <c r="K260" s="105">
        <v>3.343125518172505</v>
      </c>
      <c r="L260" s="105">
        <v>2.9716746577422497</v>
      </c>
      <c r="M260" s="105">
        <v>3.3866222624049276</v>
      </c>
      <c r="N260" s="105">
        <v>3.5629361727335094</v>
      </c>
      <c r="O260" s="105">
        <v>3.7919858705580536</v>
      </c>
      <c r="P260" s="105">
        <v>3.7669568943809506</v>
      </c>
      <c r="Q260" s="105">
        <v>3.9353646693929352</v>
      </c>
      <c r="R260" s="105">
        <v>3.5286395130845438</v>
      </c>
      <c r="S260" s="105">
        <v>3.6601123453835438</v>
      </c>
      <c r="T260" s="105">
        <v>3.4492443814576887</v>
      </c>
      <c r="U260" s="105">
        <v>3.5955511964733291</v>
      </c>
      <c r="V260" s="105">
        <v>4.1625550903853243</v>
      </c>
      <c r="W260" s="105">
        <v>2.5337513862354948</v>
      </c>
      <c r="DA260" s="132" t="s">
        <v>2963</v>
      </c>
    </row>
    <row r="261" spans="1:105" ht="12" customHeight="1" x14ac:dyDescent="0.25">
      <c r="A261" s="106" t="s">
        <v>122</v>
      </c>
      <c r="B261" s="102">
        <v>8.2770811454598245</v>
      </c>
      <c r="C261" s="102">
        <v>7.865270939575419</v>
      </c>
      <c r="D261" s="102">
        <v>7.8556725500373688</v>
      </c>
      <c r="E261" s="102">
        <v>7.9548881145164572</v>
      </c>
      <c r="F261" s="102">
        <v>8.0717453457875568</v>
      </c>
      <c r="G261" s="102">
        <v>8.421135425074878</v>
      </c>
      <c r="H261" s="102">
        <v>8.6140598630391292</v>
      </c>
      <c r="I261" s="102">
        <v>8.5704325638983008</v>
      </c>
      <c r="J261" s="102">
        <v>7.98526023833272</v>
      </c>
      <c r="K261" s="102">
        <v>8.4425745857522987</v>
      </c>
      <c r="L261" s="102">
        <v>8.4541267495391601</v>
      </c>
      <c r="M261" s="102">
        <v>8.7930733148719025</v>
      </c>
      <c r="N261" s="102">
        <v>8.7743780841793164</v>
      </c>
      <c r="O261" s="102">
        <v>9.5533918681242866</v>
      </c>
      <c r="P261" s="102">
        <v>9.5951760130798895</v>
      </c>
      <c r="Q261" s="102">
        <v>10.443257902910183</v>
      </c>
      <c r="R261" s="102">
        <v>11.396040767953325</v>
      </c>
      <c r="S261" s="102">
        <v>10.742718157585147</v>
      </c>
      <c r="T261" s="102">
        <v>11.511696437708748</v>
      </c>
      <c r="U261" s="102">
        <v>11.30623826216801</v>
      </c>
      <c r="V261" s="102">
        <v>10.921608221624661</v>
      </c>
      <c r="W261" s="102">
        <v>11.931129985177668</v>
      </c>
      <c r="DA261" s="131" t="s">
        <v>2964</v>
      </c>
    </row>
    <row r="262" spans="1:105" ht="12" customHeight="1" x14ac:dyDescent="0.25">
      <c r="A262" s="107" t="s">
        <v>121</v>
      </c>
      <c r="B262" s="105">
        <v>8.2770811454598228</v>
      </c>
      <c r="C262" s="105">
        <v>7.8652697475345255</v>
      </c>
      <c r="D262" s="105">
        <v>7.8558526866232787</v>
      </c>
      <c r="E262" s="105">
        <v>7.9549792038627656</v>
      </c>
      <c r="F262" s="105">
        <v>8.0716658830300432</v>
      </c>
      <c r="G262" s="105">
        <v>8.4204066807788553</v>
      </c>
      <c r="H262" s="105">
        <v>8.6130935279468375</v>
      </c>
      <c r="I262" s="105">
        <v>8.5678202507218639</v>
      </c>
      <c r="J262" s="105">
        <v>7.9831399426720839</v>
      </c>
      <c r="K262" s="105">
        <v>8.437797441468188</v>
      </c>
      <c r="L262" s="105">
        <v>8.448551189048354</v>
      </c>
      <c r="M262" s="105">
        <v>8.7910573071429106</v>
      </c>
      <c r="N262" s="105">
        <v>8.774846377294395</v>
      </c>
      <c r="O262" s="105">
        <v>9.5572377476335131</v>
      </c>
      <c r="P262" s="105">
        <v>9.5947619849560528</v>
      </c>
      <c r="Q262" s="105">
        <v>10.436148704039075</v>
      </c>
      <c r="R262" s="105">
        <v>11.386406148774906</v>
      </c>
      <c r="S262" s="105">
        <v>10.729716406105725</v>
      </c>
      <c r="T262" s="105">
        <v>11.502201968656877</v>
      </c>
      <c r="U262" s="105">
        <v>11.306929341669726</v>
      </c>
      <c r="V262" s="105">
        <v>10.918214100320055</v>
      </c>
      <c r="W262" s="105">
        <v>11.932453769472746</v>
      </c>
      <c r="DA262" s="132" t="s">
        <v>2965</v>
      </c>
    </row>
    <row r="263" spans="1:105" ht="12" customHeight="1" x14ac:dyDescent="0.25">
      <c r="A263" s="108" t="s">
        <v>53</v>
      </c>
      <c r="B263" s="99">
        <v>4.9729845447879084</v>
      </c>
      <c r="C263" s="99">
        <v>5.4975682945127993</v>
      </c>
      <c r="D263" s="99">
        <v>5.381137126518527</v>
      </c>
      <c r="E263" s="99">
        <v>5.2225903033491923</v>
      </c>
      <c r="F263" s="99">
        <v>5.330294155102453</v>
      </c>
      <c r="G263" s="99">
        <v>5.0747655561203846</v>
      </c>
      <c r="H263" s="99">
        <v>5.3782195191992681</v>
      </c>
      <c r="I263" s="99">
        <v>5.2804276071755494</v>
      </c>
      <c r="J263" s="99">
        <v>4.8731763617042505</v>
      </c>
      <c r="K263" s="99">
        <v>5.1883136463216584</v>
      </c>
      <c r="L263" s="99">
        <v>5.0595645991479934</v>
      </c>
      <c r="M263" s="99">
        <v>5.1745466149641111</v>
      </c>
      <c r="N263" s="99">
        <v>5.1326635253083417</v>
      </c>
      <c r="O263" s="99">
        <v>5.8864679368083799</v>
      </c>
      <c r="P263" s="99">
        <v>5.929674230111849</v>
      </c>
      <c r="Q263" s="99">
        <v>6.7316292936726976</v>
      </c>
      <c r="R263" s="99">
        <v>7.7021845345869897</v>
      </c>
      <c r="S263" s="99">
        <v>7.0630894240720226</v>
      </c>
      <c r="T263" s="99">
        <v>7.8820856278464966</v>
      </c>
      <c r="U263" s="99">
        <v>7.8007943785546345</v>
      </c>
      <c r="V263" s="99">
        <v>7.4948552467097755</v>
      </c>
      <c r="W263" s="99">
        <v>8.5583857695906236</v>
      </c>
      <c r="DA263" s="63" t="s">
        <v>2966</v>
      </c>
    </row>
    <row r="264" spans="1:105" ht="12" customHeight="1" x14ac:dyDescent="0.25">
      <c r="A264" s="108" t="s">
        <v>52</v>
      </c>
      <c r="B264" s="99">
        <v>3.3040966006719144</v>
      </c>
      <c r="C264" s="99">
        <v>2.3677014530217257</v>
      </c>
      <c r="D264" s="99">
        <v>2.4747155601047517</v>
      </c>
      <c r="E264" s="99">
        <v>2.7323889005135751</v>
      </c>
      <c r="F264" s="99">
        <v>2.7413717279275907</v>
      </c>
      <c r="G264" s="99">
        <v>3.3456411246584716</v>
      </c>
      <c r="H264" s="99">
        <v>3.2348740087475707</v>
      </c>
      <c r="I264" s="99">
        <v>3.2873926435463159</v>
      </c>
      <c r="J264" s="99">
        <v>3.109963580967833</v>
      </c>
      <c r="K264" s="99">
        <v>3.2494837951465296</v>
      </c>
      <c r="L264" s="99">
        <v>3.3889865899003602</v>
      </c>
      <c r="M264" s="99">
        <v>3.6165106921787977</v>
      </c>
      <c r="N264" s="99">
        <v>3.6421828519860542</v>
      </c>
      <c r="O264" s="99">
        <v>3.6707698108251314</v>
      </c>
      <c r="P264" s="99">
        <v>3.6650877548442029</v>
      </c>
      <c r="Q264" s="99">
        <v>3.7045194103663759</v>
      </c>
      <c r="R264" s="99">
        <v>3.6842216141879178</v>
      </c>
      <c r="S264" s="99">
        <v>3.6666269820337005</v>
      </c>
      <c r="T264" s="99">
        <v>3.6201163408103794</v>
      </c>
      <c r="U264" s="99">
        <v>3.5061349631150907</v>
      </c>
      <c r="V264" s="99">
        <v>3.4233588536102801</v>
      </c>
      <c r="W264" s="99">
        <v>3.3740679998821226</v>
      </c>
      <c r="DA264" s="63" t="s">
        <v>2967</v>
      </c>
    </row>
    <row r="265" spans="1:105" ht="12" customHeight="1" x14ac:dyDescent="0.25">
      <c r="A265" s="121" t="s">
        <v>54</v>
      </c>
      <c r="B265" s="123">
        <v>1.2983927264238198</v>
      </c>
      <c r="C265" s="123">
        <v>1.2916834373792625</v>
      </c>
      <c r="D265" s="123">
        <v>1.3162990733028934</v>
      </c>
      <c r="E265" s="123">
        <v>1.369764028056969</v>
      </c>
      <c r="F265" s="123">
        <v>1.4348442996955939</v>
      </c>
      <c r="G265" s="123">
        <v>1.5070188990759481</v>
      </c>
      <c r="H265" s="123">
        <v>1.5544713117691515</v>
      </c>
      <c r="I265" s="123">
        <v>1.549637506796864</v>
      </c>
      <c r="J265" s="123">
        <v>1.4826134170872554</v>
      </c>
      <c r="K265" s="123">
        <v>1.6383860769524952</v>
      </c>
      <c r="L265" s="123">
        <v>1.7674133302820416</v>
      </c>
      <c r="M265" s="123">
        <v>1.7818455330939706</v>
      </c>
      <c r="N265" s="123">
        <v>1.8292330588728811</v>
      </c>
      <c r="O265" s="123">
        <v>2.0154657060712671</v>
      </c>
      <c r="P265" s="123">
        <v>2.0149757771340688</v>
      </c>
      <c r="Q265" s="123">
        <v>2.1891035672632606</v>
      </c>
      <c r="R265" s="123">
        <v>2.1950003539006384</v>
      </c>
      <c r="S265" s="123">
        <v>2.3821998894847667</v>
      </c>
      <c r="T265" s="123">
        <v>2.524273744414705</v>
      </c>
      <c r="U265" s="123">
        <v>2.5386111391933928</v>
      </c>
      <c r="V265" s="123">
        <v>2.5667798129229129</v>
      </c>
      <c r="W265" s="123">
        <v>2.5860651596332955</v>
      </c>
      <c r="DA265" s="130" t="s">
        <v>2968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2969</v>
      </c>
    </row>
    <row r="267" spans="1:105" ht="12" customHeight="1" x14ac:dyDescent="0.25">
      <c r="A267" s="109" t="s">
        <v>120</v>
      </c>
      <c r="B267" s="110">
        <v>1.2983927264238198</v>
      </c>
      <c r="C267" s="110">
        <v>1.2916834373792625</v>
      </c>
      <c r="D267" s="110">
        <v>1.3162990733028934</v>
      </c>
      <c r="E267" s="110">
        <v>1.369764028056969</v>
      </c>
      <c r="F267" s="110">
        <v>1.4348442996955939</v>
      </c>
      <c r="G267" s="110">
        <v>1.5070188990759481</v>
      </c>
      <c r="H267" s="110">
        <v>1.5544713117691515</v>
      </c>
      <c r="I267" s="110">
        <v>1.549637506796864</v>
      </c>
      <c r="J267" s="110">
        <v>1.4826134170872554</v>
      </c>
      <c r="K267" s="110">
        <v>1.6383860769524952</v>
      </c>
      <c r="L267" s="110">
        <v>1.7674133302820416</v>
      </c>
      <c r="M267" s="110">
        <v>1.7818455330939706</v>
      </c>
      <c r="N267" s="110">
        <v>1.8292330588728811</v>
      </c>
      <c r="O267" s="110">
        <v>2.0154657060712671</v>
      </c>
      <c r="P267" s="110">
        <v>2.0149757771340688</v>
      </c>
      <c r="Q267" s="110">
        <v>2.1891035672632606</v>
      </c>
      <c r="R267" s="110">
        <v>2.1950003539006384</v>
      </c>
      <c r="S267" s="110">
        <v>2.3821998894847667</v>
      </c>
      <c r="T267" s="110">
        <v>2.524273744414705</v>
      </c>
      <c r="U267" s="110">
        <v>2.5386111391933928</v>
      </c>
      <c r="V267" s="110">
        <v>2.5667798129229129</v>
      </c>
      <c r="W267" s="110">
        <v>2.5860651596332955</v>
      </c>
      <c r="DA267" s="60" t="s">
        <v>2970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75.948579251443633</v>
      </c>
      <c r="C269" s="118">
        <f t="shared" si="122"/>
        <v>77.488292920474606</v>
      </c>
      <c r="D269" s="118">
        <f t="shared" si="122"/>
        <v>77.372982100538295</v>
      </c>
      <c r="E269" s="118">
        <f t="shared" si="122"/>
        <v>81.06073967373095</v>
      </c>
      <c r="F269" s="118">
        <f t="shared" si="122"/>
        <v>65.183965414041111</v>
      </c>
      <c r="G269" s="118">
        <f t="shared" si="122"/>
        <v>98.338260649063415</v>
      </c>
      <c r="H269" s="118">
        <f t="shared" si="122"/>
        <v>82.712579193816183</v>
      </c>
      <c r="I269" s="118">
        <f t="shared" si="122"/>
        <v>77.38783096488072</v>
      </c>
      <c r="J269" s="118">
        <f t="shared" si="122"/>
        <v>78.459364513123006</v>
      </c>
      <c r="K269" s="118">
        <f t="shared" si="122"/>
        <v>80.978616419470143</v>
      </c>
      <c r="L269" s="118">
        <f t="shared" si="122"/>
        <v>84.933905222880298</v>
      </c>
      <c r="M269" s="118">
        <f t="shared" si="122"/>
        <v>78.228632412879335</v>
      </c>
      <c r="N269" s="118">
        <f t="shared" si="122"/>
        <v>78.203233883630233</v>
      </c>
      <c r="O269" s="118">
        <f t="shared" si="122"/>
        <v>72.638022721663447</v>
      </c>
      <c r="P269" s="118">
        <f t="shared" si="122"/>
        <v>65.976178891847013</v>
      </c>
      <c r="Q269" s="118">
        <f t="shared" si="122"/>
        <v>68.399412913898217</v>
      </c>
      <c r="R269" s="118">
        <f t="shared" ref="R269:V269" si="123">R270+R273+R275+R284</f>
        <v>64.892504048060061</v>
      </c>
      <c r="S269" s="118">
        <f t="shared" si="123"/>
        <v>66.623441761954098</v>
      </c>
      <c r="T269" s="118">
        <f t="shared" si="123"/>
        <v>60.999377137813667</v>
      </c>
      <c r="U269" s="118">
        <f t="shared" si="123"/>
        <v>59.299352763267152</v>
      </c>
      <c r="V269" s="118">
        <f t="shared" si="123"/>
        <v>58.820387954855917</v>
      </c>
      <c r="W269" s="118">
        <f t="shared" ref="W269" si="124">W270+W273+W275+W284</f>
        <v>56.916320299499645</v>
      </c>
      <c r="DA269" s="129" t="s">
        <v>3121</v>
      </c>
    </row>
    <row r="270" spans="1:105" ht="12" customHeight="1" x14ac:dyDescent="0.25">
      <c r="A270" s="121" t="s">
        <v>57</v>
      </c>
      <c r="B270" s="123">
        <f t="shared" ref="B270:Q270" si="125">SUM(B271:B272)</f>
        <v>71.52433246291865</v>
      </c>
      <c r="C270" s="123">
        <f t="shared" si="125"/>
        <v>73.344100783154857</v>
      </c>
      <c r="D270" s="123">
        <f t="shared" si="125"/>
        <v>73.240068607170272</v>
      </c>
      <c r="E270" s="123">
        <f t="shared" si="125"/>
        <v>76.837233608816405</v>
      </c>
      <c r="F270" s="123">
        <f t="shared" si="125"/>
        <v>61.718330617532693</v>
      </c>
      <c r="G270" s="123">
        <f t="shared" si="125"/>
        <v>93.373011016070549</v>
      </c>
      <c r="H270" s="123">
        <f t="shared" si="125"/>
        <v>78.497203047741436</v>
      </c>
      <c r="I270" s="123">
        <f t="shared" si="125"/>
        <v>73.337915963700482</v>
      </c>
      <c r="J270" s="123">
        <f t="shared" si="125"/>
        <v>74.490713654231982</v>
      </c>
      <c r="K270" s="123">
        <f t="shared" si="125"/>
        <v>76.808356335461184</v>
      </c>
      <c r="L270" s="123">
        <f t="shared" si="125"/>
        <v>81.426074972479825</v>
      </c>
      <c r="M270" s="123">
        <f t="shared" si="125"/>
        <v>74.445955086748796</v>
      </c>
      <c r="N270" s="123">
        <f t="shared" si="125"/>
        <v>74.403391482551811</v>
      </c>
      <c r="O270" s="123">
        <f t="shared" si="125"/>
        <v>68.464412338028893</v>
      </c>
      <c r="P270" s="123">
        <f t="shared" si="125"/>
        <v>61.862141957895027</v>
      </c>
      <c r="Q270" s="123">
        <f t="shared" si="125"/>
        <v>63.796519487379115</v>
      </c>
      <c r="R270" s="123">
        <f t="shared" ref="R270:V270" si="126">SUM(R271:R272)</f>
        <v>60.485525039678102</v>
      </c>
      <c r="S270" s="123">
        <f t="shared" si="126"/>
        <v>62.390875016718901</v>
      </c>
      <c r="T270" s="123">
        <f t="shared" si="126"/>
        <v>56.778983301850559</v>
      </c>
      <c r="U270" s="123">
        <f t="shared" si="126"/>
        <v>55.14860005198264</v>
      </c>
      <c r="V270" s="123">
        <f t="shared" si="126"/>
        <v>54.623114363916002</v>
      </c>
      <c r="W270" s="123">
        <f t="shared" ref="W270" si="127">SUM(W271:W272)</f>
        <v>54.915454438002875</v>
      </c>
      <c r="DA270" s="130" t="s">
        <v>3122</v>
      </c>
    </row>
    <row r="271" spans="1:105" ht="12" customHeight="1" x14ac:dyDescent="0.25">
      <c r="A271" s="97" t="s">
        <v>216</v>
      </c>
      <c r="B271" s="99">
        <v>71.52433246291865</v>
      </c>
      <c r="C271" s="99">
        <v>73.344100783154857</v>
      </c>
      <c r="D271" s="99">
        <v>73.240068607170272</v>
      </c>
      <c r="E271" s="99">
        <v>76.837233608816405</v>
      </c>
      <c r="F271" s="99">
        <v>61.718330617532693</v>
      </c>
      <c r="G271" s="99">
        <v>93.373011016070549</v>
      </c>
      <c r="H271" s="99">
        <v>78.497203047741436</v>
      </c>
      <c r="I271" s="99">
        <v>73.337915963700482</v>
      </c>
      <c r="J271" s="99">
        <v>74.490713654231982</v>
      </c>
      <c r="K271" s="99">
        <v>76.808356335461184</v>
      </c>
      <c r="L271" s="99">
        <v>81.426074972479825</v>
      </c>
      <c r="M271" s="99">
        <v>74.445955086748796</v>
      </c>
      <c r="N271" s="99">
        <v>74.403391482551811</v>
      </c>
      <c r="O271" s="99">
        <v>68.464412338028893</v>
      </c>
      <c r="P271" s="99">
        <v>61.862141957895027</v>
      </c>
      <c r="Q271" s="99">
        <v>63.796519487379115</v>
      </c>
      <c r="R271" s="99">
        <v>60.485525039678102</v>
      </c>
      <c r="S271" s="99">
        <v>62.390875016718901</v>
      </c>
      <c r="T271" s="99">
        <v>56.778983301850559</v>
      </c>
      <c r="U271" s="99">
        <v>55.14860005198264</v>
      </c>
      <c r="V271" s="99">
        <v>54.623114363916002</v>
      </c>
      <c r="W271" s="99">
        <v>54.915454438002875</v>
      </c>
      <c r="DA271" s="63" t="s">
        <v>3123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3124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3125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3126</v>
      </c>
    </row>
    <row r="275" spans="1:105" ht="12" customHeight="1" x14ac:dyDescent="0.25">
      <c r="A275" s="121" t="s">
        <v>55</v>
      </c>
      <c r="B275" s="123">
        <v>4.424246788524977</v>
      </c>
      <c r="C275" s="123">
        <v>4.1441921373197541</v>
      </c>
      <c r="D275" s="123">
        <v>4.1329134933680249</v>
      </c>
      <c r="E275" s="123">
        <v>4.2235060649145506</v>
      </c>
      <c r="F275" s="123">
        <v>3.4656347965084193</v>
      </c>
      <c r="G275" s="123">
        <v>4.9652496329928626</v>
      </c>
      <c r="H275" s="123">
        <v>4.2153761460747416</v>
      </c>
      <c r="I275" s="123">
        <v>4.0499150011802314</v>
      </c>
      <c r="J275" s="123">
        <v>3.9686508588910239</v>
      </c>
      <c r="K275" s="123">
        <v>4.1702600840089588</v>
      </c>
      <c r="L275" s="123">
        <v>3.507830250400477</v>
      </c>
      <c r="M275" s="123">
        <v>3.7826773261305426</v>
      </c>
      <c r="N275" s="123">
        <v>3.799842401078426</v>
      </c>
      <c r="O275" s="123">
        <v>4.1736103836345579</v>
      </c>
      <c r="P275" s="123">
        <v>4.1140369339519918</v>
      </c>
      <c r="Q275" s="123">
        <v>4.6028934265191035</v>
      </c>
      <c r="R275" s="123">
        <v>4.4069790083819598</v>
      </c>
      <c r="S275" s="123">
        <v>4.2325667452351903</v>
      </c>
      <c r="T275" s="123">
        <v>4.2203938359631055</v>
      </c>
      <c r="U275" s="123">
        <v>4.1507527112845084</v>
      </c>
      <c r="V275" s="123">
        <v>4.1972735909399157</v>
      </c>
      <c r="W275" s="123">
        <v>2.0008658614967714</v>
      </c>
      <c r="DA275" s="130" t="s">
        <v>3127</v>
      </c>
    </row>
    <row r="276" spans="1:105" ht="12" customHeight="1" x14ac:dyDescent="0.25">
      <c r="A276" s="97" t="s">
        <v>138</v>
      </c>
      <c r="B276" s="99">
        <v>4.5893364763296232</v>
      </c>
      <c r="C276" s="99">
        <v>4.2986373042071939</v>
      </c>
      <c r="D276" s="99">
        <v>4.2869939373344179</v>
      </c>
      <c r="E276" s="99">
        <v>4.380613218470998</v>
      </c>
      <c r="F276" s="99">
        <v>3.5939240953384877</v>
      </c>
      <c r="G276" s="99">
        <v>5.148223568680006</v>
      </c>
      <c r="H276" s="99">
        <v>4.3699829472821214</v>
      </c>
      <c r="I276" s="99">
        <v>4.1985350622559956</v>
      </c>
      <c r="J276" s="99">
        <v>4.1145401554979468</v>
      </c>
      <c r="K276" s="99">
        <v>4.3233443500969386</v>
      </c>
      <c r="L276" s="99">
        <v>3.636697352755915</v>
      </c>
      <c r="M276" s="99">
        <v>3.9211787901228607</v>
      </c>
      <c r="N276" s="99">
        <v>3.9388854854611717</v>
      </c>
      <c r="O276" s="99">
        <v>4.3256832012543995</v>
      </c>
      <c r="P276" s="99">
        <v>4.2638033885011648</v>
      </c>
      <c r="Q276" s="99">
        <v>4.7701197868492136</v>
      </c>
      <c r="R276" s="99">
        <v>4.5672567999569642</v>
      </c>
      <c r="S276" s="99">
        <v>4.4005705320197688</v>
      </c>
      <c r="T276" s="99">
        <v>4.4007289074347753</v>
      </c>
      <c r="U276" s="99">
        <v>4.6195337331621573</v>
      </c>
      <c r="V276" s="99">
        <v>5.0532112772192219</v>
      </c>
      <c r="W276" s="99">
        <v>3.1508837745652691</v>
      </c>
      <c r="DA276" s="63" t="s">
        <v>3128</v>
      </c>
    </row>
    <row r="277" spans="1:105" ht="12" customHeight="1" x14ac:dyDescent="0.25">
      <c r="A277" s="97" t="s">
        <v>137</v>
      </c>
      <c r="B277" s="99">
        <v>2.7573607383336518</v>
      </c>
      <c r="C277" s="99">
        <v>3.0061290944548174</v>
      </c>
      <c r="D277" s="99">
        <v>2.9362763294492851</v>
      </c>
      <c r="E277" s="99">
        <v>2.8796237160411096</v>
      </c>
      <c r="F277" s="99">
        <v>2.3882982711988006</v>
      </c>
      <c r="G277" s="99">
        <v>3.1014732585329319</v>
      </c>
      <c r="H277" s="99">
        <v>2.7405775119450082</v>
      </c>
      <c r="I277" s="99">
        <v>2.5747098562998492</v>
      </c>
      <c r="J277" s="99">
        <v>2.4955715159543064</v>
      </c>
      <c r="K277" s="99">
        <v>2.6588481023902619</v>
      </c>
      <c r="L277" s="99">
        <v>2.1914822949035218</v>
      </c>
      <c r="M277" s="99">
        <v>2.3324860414234072</v>
      </c>
      <c r="N277" s="99">
        <v>2.3081359008615254</v>
      </c>
      <c r="O277" s="99">
        <v>2.68481797659744</v>
      </c>
      <c r="P277" s="99">
        <v>2.6632823521415667</v>
      </c>
      <c r="Q277" s="99">
        <v>3.1184556931620322</v>
      </c>
      <c r="R277" s="99">
        <v>3.1750447618719093</v>
      </c>
      <c r="S277" s="99">
        <v>3.0002630006292792</v>
      </c>
      <c r="T277" s="99">
        <v>3.1370444776769109</v>
      </c>
      <c r="U277" s="99">
        <v>3.3312487187488533</v>
      </c>
      <c r="V277" s="99">
        <v>3.510817652060608</v>
      </c>
      <c r="W277" s="99">
        <v>2.36584073266026</v>
      </c>
      <c r="DA277" s="63" t="s">
        <v>3129</v>
      </c>
    </row>
    <row r="278" spans="1:105" ht="12" customHeight="1" x14ac:dyDescent="0.25">
      <c r="A278" s="100" t="s">
        <v>216</v>
      </c>
      <c r="B278" s="102">
        <v>2.7573607383336518</v>
      </c>
      <c r="C278" s="102">
        <v>3.0061290944548174</v>
      </c>
      <c r="D278" s="102">
        <v>2.9362763294492851</v>
      </c>
      <c r="E278" s="102">
        <v>2.8796237160411096</v>
      </c>
      <c r="F278" s="102">
        <v>2.3882982711988006</v>
      </c>
      <c r="G278" s="102">
        <v>3.1014732585329319</v>
      </c>
      <c r="H278" s="102">
        <v>2.7405775119450082</v>
      </c>
      <c r="I278" s="102">
        <v>2.5747098562998492</v>
      </c>
      <c r="J278" s="102">
        <v>2.4955715159543064</v>
      </c>
      <c r="K278" s="102">
        <v>2.6588481023902619</v>
      </c>
      <c r="L278" s="102">
        <v>2.1914822949035218</v>
      </c>
      <c r="M278" s="102">
        <v>2.3324860414234072</v>
      </c>
      <c r="N278" s="102">
        <v>2.3081359008615254</v>
      </c>
      <c r="O278" s="102">
        <v>2.68481797659744</v>
      </c>
      <c r="P278" s="102">
        <v>2.6632823521415667</v>
      </c>
      <c r="Q278" s="102">
        <v>3.1184556931620322</v>
      </c>
      <c r="R278" s="102">
        <v>3.1750447618719093</v>
      </c>
      <c r="S278" s="102">
        <v>3.0002630006292792</v>
      </c>
      <c r="T278" s="102">
        <v>3.1370444776769109</v>
      </c>
      <c r="U278" s="102">
        <v>3.3312487187488533</v>
      </c>
      <c r="V278" s="102">
        <v>3.510817652060608</v>
      </c>
      <c r="W278" s="102">
        <v>2.36584073266026</v>
      </c>
      <c r="DA278" s="131" t="s">
        <v>3130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3131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3132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3133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3134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3135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3136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3137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3138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3.0731435747564282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8.1379931795536269</v>
      </c>
      <c r="H290" s="117">
        <f t="shared" si="129"/>
        <v>3.8453947250536705E-2</v>
      </c>
      <c r="I290" s="117">
        <f t="shared" si="129"/>
        <v>2.4513977045149051</v>
      </c>
      <c r="J290" s="117">
        <f t="shared" si="129"/>
        <v>4.3927801684384662E-2</v>
      </c>
      <c r="K290" s="117">
        <f t="shared" si="129"/>
        <v>4.4004698472647474</v>
      </c>
      <c r="L290" s="117">
        <f t="shared" si="129"/>
        <v>3.8636895239955269</v>
      </c>
      <c r="M290" s="117">
        <f t="shared" si="129"/>
        <v>8.6349672574017298</v>
      </c>
      <c r="N290" s="117">
        <f t="shared" si="129"/>
        <v>13.552541880067395</v>
      </c>
      <c r="O290" s="117">
        <f t="shared" si="129"/>
        <v>19.405892752633701</v>
      </c>
      <c r="P290" s="117">
        <f t="shared" si="129"/>
        <v>2.2067038999368722</v>
      </c>
      <c r="Q290" s="117">
        <f t="shared" si="129"/>
        <v>0.46149690728415804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0.49928112109642137</v>
      </c>
      <c r="U290" s="117">
        <f t="shared" si="130"/>
        <v>3.6455681056089437</v>
      </c>
      <c r="V290" s="117">
        <f t="shared" si="130"/>
        <v>5.9637910594558301</v>
      </c>
      <c r="W290" s="117">
        <f t="shared" ref="W290" si="131">W291+W294+W296+W305</f>
        <v>4.583643299371249</v>
      </c>
      <c r="DA290" s="129" t="s">
        <v>3289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2.8696863122482421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7.591738056511657</v>
      </c>
      <c r="H291" s="122">
        <f t="shared" si="132"/>
        <v>3.5984621903954322E-2</v>
      </c>
      <c r="I291" s="122">
        <f t="shared" si="132"/>
        <v>2.264597462518732</v>
      </c>
      <c r="J291" s="122">
        <f t="shared" si="132"/>
        <v>4.0653982584621162E-2</v>
      </c>
      <c r="K291" s="122">
        <f t="shared" si="132"/>
        <v>4.0587241042749431</v>
      </c>
      <c r="L291" s="122">
        <f t="shared" si="132"/>
        <v>3.6069780220255274</v>
      </c>
      <c r="M291" s="122">
        <f t="shared" si="132"/>
        <v>7.9872028154979482</v>
      </c>
      <c r="N291" s="122">
        <f t="shared" si="132"/>
        <v>12.574848806853495</v>
      </c>
      <c r="O291" s="122">
        <f t="shared" si="132"/>
        <v>17.849825834736983</v>
      </c>
      <c r="P291" s="122">
        <f t="shared" si="132"/>
        <v>2.0115066996155107</v>
      </c>
      <c r="Q291" s="122">
        <f t="shared" si="132"/>
        <v>0.4169494879477616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0.44005833539940958</v>
      </c>
      <c r="U291" s="122">
        <f t="shared" si="133"/>
        <v>3.1865012670301605</v>
      </c>
      <c r="V291" s="122">
        <f t="shared" si="133"/>
        <v>5.2050723581787048</v>
      </c>
      <c r="W291" s="122">
        <f t="shared" ref="W291" si="134">SUM(W292:W293)</f>
        <v>4.0042690661390852</v>
      </c>
      <c r="DA291" s="130" t="s">
        <v>3290</v>
      </c>
    </row>
    <row r="292" spans="1:105" ht="12" customHeight="1" x14ac:dyDescent="0.25">
      <c r="A292" s="97" t="s">
        <v>216</v>
      </c>
      <c r="B292" s="98"/>
      <c r="C292" s="98">
        <v>2.8367744727198807</v>
      </c>
      <c r="D292" s="98">
        <v>0</v>
      </c>
      <c r="E292" s="98">
        <v>0</v>
      </c>
      <c r="F292" s="98">
        <v>0</v>
      </c>
      <c r="G292" s="98">
        <v>7.5086526896241228</v>
      </c>
      <c r="H292" s="98">
        <v>3.5597468775875246E-2</v>
      </c>
      <c r="I292" s="98">
        <v>2.2404877419041354</v>
      </c>
      <c r="J292" s="98">
        <v>4.0222432882183079E-2</v>
      </c>
      <c r="K292" s="98">
        <v>4.0159213779221643</v>
      </c>
      <c r="L292" s="98">
        <v>3.5686622912171146</v>
      </c>
      <c r="M292" s="98">
        <v>7.9027015490466663</v>
      </c>
      <c r="N292" s="98">
        <v>12.438788417202142</v>
      </c>
      <c r="O292" s="98">
        <v>17.653755662343634</v>
      </c>
      <c r="P292" s="98">
        <v>1.9887618845952768</v>
      </c>
      <c r="Q292" s="98">
        <v>0.4120968815392948</v>
      </c>
      <c r="R292" s="98">
        <v>0</v>
      </c>
      <c r="S292" s="98">
        <v>0</v>
      </c>
      <c r="T292" s="98">
        <v>0.434823043105243</v>
      </c>
      <c r="U292" s="98">
        <v>3.1484742548886286</v>
      </c>
      <c r="V292" s="98">
        <v>5.1434892447346607</v>
      </c>
      <c r="W292" s="98">
        <v>3.9565591751243985</v>
      </c>
      <c r="DA292" s="63" t="s">
        <v>3291</v>
      </c>
    </row>
    <row r="293" spans="1:105" ht="12" customHeight="1" x14ac:dyDescent="0.25">
      <c r="A293" s="97" t="s">
        <v>53</v>
      </c>
      <c r="B293" s="98"/>
      <c r="C293" s="98">
        <v>3.2911839528361478E-2</v>
      </c>
      <c r="D293" s="98">
        <v>0</v>
      </c>
      <c r="E293" s="98">
        <v>0</v>
      </c>
      <c r="F293" s="98">
        <v>0</v>
      </c>
      <c r="G293" s="98">
        <v>8.3085366887534262E-2</v>
      </c>
      <c r="H293" s="98">
        <v>3.871531280790742E-4</v>
      </c>
      <c r="I293" s="98">
        <v>2.4109720614596611E-2</v>
      </c>
      <c r="J293" s="98">
        <v>4.3154970243808376E-4</v>
      </c>
      <c r="K293" s="98">
        <v>4.2802726352778576E-2</v>
      </c>
      <c r="L293" s="98">
        <v>3.8315730808412864E-2</v>
      </c>
      <c r="M293" s="98">
        <v>8.4501266451281684E-2</v>
      </c>
      <c r="N293" s="98">
        <v>0.13606038965135381</v>
      </c>
      <c r="O293" s="98">
        <v>0.19607017239334659</v>
      </c>
      <c r="P293" s="98">
        <v>2.274481502023384E-2</v>
      </c>
      <c r="Q293" s="98">
        <v>4.8526064084668001E-3</v>
      </c>
      <c r="R293" s="98">
        <v>0</v>
      </c>
      <c r="S293" s="98">
        <v>0</v>
      </c>
      <c r="T293" s="98">
        <v>5.2352922941665807E-3</v>
      </c>
      <c r="U293" s="98">
        <v>3.802701214153173E-2</v>
      </c>
      <c r="V293" s="98">
        <v>6.1583113444043693E-2</v>
      </c>
      <c r="W293" s="98">
        <v>4.7709891014686569E-2</v>
      </c>
      <c r="DA293" s="63" t="s">
        <v>3292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4.416156621596379E-5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2.7650041249886222E-4</v>
      </c>
      <c r="H294" s="122">
        <f t="shared" si="135"/>
        <v>0</v>
      </c>
      <c r="I294" s="122">
        <f t="shared" si="135"/>
        <v>1.0978218499659811E-4</v>
      </c>
      <c r="J294" s="122">
        <f t="shared" si="135"/>
        <v>0</v>
      </c>
      <c r="K294" s="122">
        <f t="shared" si="135"/>
        <v>1.4044013735570174E-4</v>
      </c>
      <c r="L294" s="122">
        <f t="shared" si="135"/>
        <v>3.0350767736853686E-4</v>
      </c>
      <c r="M294" s="122">
        <f t="shared" si="135"/>
        <v>4.8364138545136038E-4</v>
      </c>
      <c r="N294" s="122">
        <f t="shared" si="135"/>
        <v>1.1218088307464076E-3</v>
      </c>
      <c r="O294" s="122">
        <f t="shared" si="135"/>
        <v>8.775001962949185E-4</v>
      </c>
      <c r="P294" s="122">
        <f t="shared" si="135"/>
        <v>2.208679043861135E-4</v>
      </c>
      <c r="Q294" s="122">
        <f t="shared" si="135"/>
        <v>2.3372570296625109E-5</v>
      </c>
      <c r="R294" s="122">
        <f t="shared" si="135"/>
        <v>0</v>
      </c>
      <c r="S294" s="122">
        <f t="shared" si="135"/>
        <v>0</v>
      </c>
      <c r="T294" s="122">
        <f t="shared" si="135"/>
        <v>2.3344321452890963E-5</v>
      </c>
      <c r="U294" s="122">
        <f t="shared" si="135"/>
        <v>2.9981708743687156E-4</v>
      </c>
      <c r="V294" s="122">
        <f t="shared" si="135"/>
        <v>9.7031118360655397E-4</v>
      </c>
      <c r="W294" s="122">
        <f t="shared" si="135"/>
        <v>1.6516138860585468E-4</v>
      </c>
      <c r="DA294" s="130" t="s">
        <v>3293</v>
      </c>
    </row>
    <row r="295" spans="1:105" ht="12" customHeight="1" x14ac:dyDescent="0.25">
      <c r="A295" s="97" t="s">
        <v>53</v>
      </c>
      <c r="B295" s="98"/>
      <c r="C295" s="98">
        <v>4.416156621596379E-5</v>
      </c>
      <c r="D295" s="98">
        <v>0</v>
      </c>
      <c r="E295" s="98">
        <v>0</v>
      </c>
      <c r="F295" s="98">
        <v>0</v>
      </c>
      <c r="G295" s="98">
        <v>2.7650041249886222E-4</v>
      </c>
      <c r="H295" s="98">
        <v>0</v>
      </c>
      <c r="I295" s="98">
        <v>1.0978218499659811E-4</v>
      </c>
      <c r="J295" s="98">
        <v>0</v>
      </c>
      <c r="K295" s="98">
        <v>1.4044013735570174E-4</v>
      </c>
      <c r="L295" s="98">
        <v>3.0350767736853686E-4</v>
      </c>
      <c r="M295" s="98">
        <v>4.8364138545136038E-4</v>
      </c>
      <c r="N295" s="98">
        <v>1.1218088307464076E-3</v>
      </c>
      <c r="O295" s="98">
        <v>8.775001962949185E-4</v>
      </c>
      <c r="P295" s="98">
        <v>2.208679043861135E-4</v>
      </c>
      <c r="Q295" s="98">
        <v>2.3372570296625109E-5</v>
      </c>
      <c r="R295" s="98">
        <v>0</v>
      </c>
      <c r="S295" s="98">
        <v>0</v>
      </c>
      <c r="T295" s="98">
        <v>2.3344321452890963E-5</v>
      </c>
      <c r="U295" s="98">
        <v>2.9981708743687156E-4</v>
      </c>
      <c r="V295" s="98">
        <v>9.7031118360655397E-4</v>
      </c>
      <c r="W295" s="98">
        <v>1.6516138860585468E-4</v>
      </c>
      <c r="DA295" s="63" t="s">
        <v>3294</v>
      </c>
    </row>
    <row r="296" spans="1:105" ht="12" customHeight="1" x14ac:dyDescent="0.25">
      <c r="A296" s="121" t="s">
        <v>55</v>
      </c>
      <c r="B296" s="122"/>
      <c r="C296" s="122">
        <v>0.18286360063973084</v>
      </c>
      <c r="D296" s="122">
        <v>0</v>
      </c>
      <c r="E296" s="122">
        <v>0</v>
      </c>
      <c r="F296" s="122">
        <v>0</v>
      </c>
      <c r="G296" s="122">
        <v>0.49206971081194711</v>
      </c>
      <c r="H296" s="122">
        <v>2.1500970947270397E-3</v>
      </c>
      <c r="I296" s="122">
        <v>0.1651567990399751</v>
      </c>
      <c r="J296" s="122">
        <v>2.9110100914755406E-3</v>
      </c>
      <c r="K296" s="122">
        <v>0.3021773043418961</v>
      </c>
      <c r="L296" s="122">
        <v>0.2196733562616964</v>
      </c>
      <c r="M296" s="122">
        <v>0.56006589901651782</v>
      </c>
      <c r="N296" s="122">
        <v>0.84291220267780331</v>
      </c>
      <c r="O296" s="122">
        <v>1.3414118976140361</v>
      </c>
      <c r="P296" s="122">
        <v>0.16627420041297045</v>
      </c>
      <c r="Q296" s="122">
        <v>3.7850387003648227E-2</v>
      </c>
      <c r="R296" s="122">
        <v>0</v>
      </c>
      <c r="S296" s="122">
        <v>0</v>
      </c>
      <c r="T296" s="122">
        <v>4.8937554991860706E-2</v>
      </c>
      <c r="U296" s="122">
        <v>0.378959909005819</v>
      </c>
      <c r="V296" s="122">
        <v>0.62836158227174022</v>
      </c>
      <c r="W296" s="122">
        <v>0.4757325032757565</v>
      </c>
      <c r="DA296" s="130" t="s">
        <v>3295</v>
      </c>
    </row>
    <row r="297" spans="1:105" ht="12" customHeight="1" x14ac:dyDescent="0.25">
      <c r="A297" s="97" t="s">
        <v>138</v>
      </c>
      <c r="B297" s="98"/>
      <c r="C297" s="98">
        <v>0.14408752600814809</v>
      </c>
      <c r="D297" s="98">
        <v>0</v>
      </c>
      <c r="E297" s="98">
        <v>0</v>
      </c>
      <c r="F297" s="98">
        <v>0</v>
      </c>
      <c r="G297" s="98">
        <v>0.4244605809538386</v>
      </c>
      <c r="H297" s="98">
        <v>2.5609297474660572E-4</v>
      </c>
      <c r="I297" s="98">
        <v>0.15552024004032161</v>
      </c>
      <c r="J297" s="98">
        <v>2.9110100914755406E-3</v>
      </c>
      <c r="K297" s="98">
        <v>0.3021773043418961</v>
      </c>
      <c r="L297" s="98">
        <v>0.21649773824831861</v>
      </c>
      <c r="M297" s="98">
        <v>0.53969379252180016</v>
      </c>
      <c r="N297" s="98">
        <v>0.81675046380458283</v>
      </c>
      <c r="O297" s="98">
        <v>1.2933115668685982</v>
      </c>
      <c r="P297" s="98">
        <v>0.13328385114672262</v>
      </c>
      <c r="Q297" s="98">
        <v>2.8494806812739189E-2</v>
      </c>
      <c r="R297" s="98">
        <v>0</v>
      </c>
      <c r="S297" s="98">
        <v>0</v>
      </c>
      <c r="T297" s="98">
        <v>1.8169688119960302E-2</v>
      </c>
      <c r="U297" s="98">
        <v>7.2501143348702127E-2</v>
      </c>
      <c r="V297" s="98">
        <v>0.25819989534128157</v>
      </c>
      <c r="W297" s="98">
        <v>6.0200372530572845E-2</v>
      </c>
      <c r="DA297" s="63" t="s">
        <v>3296</v>
      </c>
    </row>
    <row r="298" spans="1:105" ht="12" customHeight="1" x14ac:dyDescent="0.25">
      <c r="A298" s="97" t="s">
        <v>137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1.7046084357688303E-3</v>
      </c>
      <c r="H298" s="98">
        <v>0</v>
      </c>
      <c r="I298" s="98">
        <v>4.0374777740895002E-4</v>
      </c>
      <c r="J298" s="98">
        <v>0</v>
      </c>
      <c r="K298" s="98">
        <v>0</v>
      </c>
      <c r="L298" s="98">
        <v>0</v>
      </c>
      <c r="M298" s="98">
        <v>3.7792026063885947E-4</v>
      </c>
      <c r="N298" s="98">
        <v>1.433070311311396E-3</v>
      </c>
      <c r="O298" s="98">
        <v>1.6090578909635661E-3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1.1709971703194435E-3</v>
      </c>
      <c r="W298" s="98">
        <v>0</v>
      </c>
      <c r="DA298" s="63" t="s">
        <v>3297</v>
      </c>
    </row>
    <row r="299" spans="1:105" ht="12" customHeight="1" x14ac:dyDescent="0.25">
      <c r="A299" s="100" t="s">
        <v>216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1.2696961253176721E-3</v>
      </c>
      <c r="H299" s="101">
        <v>0</v>
      </c>
      <c r="I299" s="101">
        <v>3.0406450916061742E-4</v>
      </c>
      <c r="J299" s="101">
        <v>0</v>
      </c>
      <c r="K299" s="101">
        <v>0</v>
      </c>
      <c r="L299" s="101">
        <v>0</v>
      </c>
      <c r="M299" s="101">
        <v>2.7256300143916793E-4</v>
      </c>
      <c r="N299" s="101">
        <v>1.0185684496708338E-3</v>
      </c>
      <c r="O299" s="101">
        <v>1.1692398033599485E-3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8.6841495377061194E-4</v>
      </c>
      <c r="W299" s="101">
        <v>0</v>
      </c>
      <c r="DA299" s="131" t="s">
        <v>3298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4.349123104511583E-4</v>
      </c>
      <c r="H300" s="104">
        <v>0</v>
      </c>
      <c r="I300" s="104">
        <v>9.9683268248332619E-5</v>
      </c>
      <c r="J300" s="104">
        <v>0</v>
      </c>
      <c r="K300" s="104">
        <v>0</v>
      </c>
      <c r="L300" s="104">
        <v>0</v>
      </c>
      <c r="M300" s="104">
        <v>1.0535725919969152E-4</v>
      </c>
      <c r="N300" s="104">
        <v>4.1450186164056218E-4</v>
      </c>
      <c r="O300" s="104">
        <v>4.3981808760361747E-4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3.0258221654883157E-4</v>
      </c>
      <c r="W300" s="104">
        <v>0</v>
      </c>
      <c r="DA300" s="132" t="s">
        <v>3299</v>
      </c>
    </row>
    <row r="301" spans="1:105" ht="12" customHeight="1" x14ac:dyDescent="0.25">
      <c r="A301" s="106" t="s">
        <v>122</v>
      </c>
      <c r="B301" s="101"/>
      <c r="C301" s="101">
        <v>3.5540517164594554E-2</v>
      </c>
      <c r="D301" s="101">
        <v>0</v>
      </c>
      <c r="E301" s="101">
        <v>0</v>
      </c>
      <c r="F301" s="101">
        <v>0</v>
      </c>
      <c r="G301" s="101">
        <v>5.985712203633746E-2</v>
      </c>
      <c r="H301" s="101">
        <v>1.7088924941696575E-3</v>
      </c>
      <c r="I301" s="101">
        <v>5.586410140351529E-3</v>
      </c>
      <c r="J301" s="101">
        <v>0</v>
      </c>
      <c r="K301" s="101">
        <v>0</v>
      </c>
      <c r="L301" s="101">
        <v>2.827467975691984E-3</v>
      </c>
      <c r="M301" s="101">
        <v>1.8031899132581901E-2</v>
      </c>
      <c r="N301" s="101">
        <v>2.1924599353175332E-2</v>
      </c>
      <c r="O301" s="101">
        <v>4.0895232038569894E-2</v>
      </c>
      <c r="P301" s="101">
        <v>2.7956193170473782E-2</v>
      </c>
      <c r="Q301" s="101">
        <v>7.8582389454114662E-3</v>
      </c>
      <c r="R301" s="101">
        <v>0</v>
      </c>
      <c r="S301" s="101">
        <v>0</v>
      </c>
      <c r="T301" s="101">
        <v>2.7637846909841168E-2</v>
      </c>
      <c r="U301" s="101">
        <v>0.27350811853987028</v>
      </c>
      <c r="V301" s="101">
        <v>0.32550760193353079</v>
      </c>
      <c r="W301" s="101">
        <v>0.3639514910876932</v>
      </c>
      <c r="DA301" s="131" t="s">
        <v>3300</v>
      </c>
    </row>
    <row r="302" spans="1:105" ht="12" customHeight="1" x14ac:dyDescent="0.25">
      <c r="A302" s="107" t="s">
        <v>121</v>
      </c>
      <c r="B302" s="104"/>
      <c r="C302" s="104">
        <v>3.2355574669881929E-3</v>
      </c>
      <c r="D302" s="104">
        <v>0</v>
      </c>
      <c r="E302" s="104">
        <v>0</v>
      </c>
      <c r="F302" s="104">
        <v>0</v>
      </c>
      <c r="G302" s="104">
        <v>6.0473993860022165E-3</v>
      </c>
      <c r="H302" s="104">
        <v>1.8511162581077626E-4</v>
      </c>
      <c r="I302" s="104">
        <v>3.6464010818930094E-3</v>
      </c>
      <c r="J302" s="104">
        <v>0</v>
      </c>
      <c r="K302" s="104">
        <v>0</v>
      </c>
      <c r="L302" s="104">
        <v>3.4815003768582991E-4</v>
      </c>
      <c r="M302" s="104">
        <v>1.9622871014968925E-3</v>
      </c>
      <c r="N302" s="104">
        <v>2.8040692087337618E-3</v>
      </c>
      <c r="O302" s="104">
        <v>5.5960408159046226E-3</v>
      </c>
      <c r="P302" s="104">
        <v>5.0341560957740403E-3</v>
      </c>
      <c r="Q302" s="104">
        <v>1.4973412454975736E-3</v>
      </c>
      <c r="R302" s="104">
        <v>0</v>
      </c>
      <c r="S302" s="104">
        <v>0</v>
      </c>
      <c r="T302" s="104">
        <v>3.1300199620592378E-3</v>
      </c>
      <c r="U302" s="104">
        <v>3.2950647117246601E-2</v>
      </c>
      <c r="V302" s="104">
        <v>4.3483087826608487E-2</v>
      </c>
      <c r="W302" s="104">
        <v>5.1580639657490421E-2</v>
      </c>
      <c r="DA302" s="132" t="s">
        <v>3301</v>
      </c>
    </row>
    <row r="303" spans="1:105" ht="12" customHeight="1" x14ac:dyDescent="0.25">
      <c r="A303" s="108" t="s">
        <v>53</v>
      </c>
      <c r="B303" s="98"/>
      <c r="C303" s="98">
        <v>2.5406228389860735E-3</v>
      </c>
      <c r="D303" s="98">
        <v>0</v>
      </c>
      <c r="E303" s="98">
        <v>0</v>
      </c>
      <c r="F303" s="98">
        <v>0</v>
      </c>
      <c r="G303" s="98">
        <v>4.2477578508594788E-3</v>
      </c>
      <c r="H303" s="98">
        <v>1.3338403055011865E-4</v>
      </c>
      <c r="I303" s="98">
        <v>2.599341319680662E-3</v>
      </c>
      <c r="J303" s="98">
        <v>0</v>
      </c>
      <c r="K303" s="98">
        <v>0</v>
      </c>
      <c r="L303" s="98">
        <v>2.4190800600616536E-4</v>
      </c>
      <c r="M303" s="98">
        <v>1.34185172952753E-3</v>
      </c>
      <c r="N303" s="98">
        <v>1.8995049575776127E-3</v>
      </c>
      <c r="O303" s="98">
        <v>3.9202247143400948E-3</v>
      </c>
      <c r="P303" s="98">
        <v>3.5073836580781703E-3</v>
      </c>
      <c r="Q303" s="98">
        <v>1.0712905529675478E-3</v>
      </c>
      <c r="R303" s="98">
        <v>0</v>
      </c>
      <c r="S303" s="98">
        <v>0</v>
      </c>
      <c r="T303" s="98">
        <v>2.318897342770008E-3</v>
      </c>
      <c r="U303" s="98">
        <v>2.4450437620419499E-2</v>
      </c>
      <c r="V303" s="98">
        <v>3.2016978418922905E-2</v>
      </c>
      <c r="W303" s="98">
        <v>3.9302936172076648E-2</v>
      </c>
      <c r="DA303" s="63" t="s">
        <v>3302</v>
      </c>
    </row>
    <row r="304" spans="1:105" ht="12" customHeight="1" x14ac:dyDescent="0.25">
      <c r="A304" s="108" t="s">
        <v>52</v>
      </c>
      <c r="B304" s="98"/>
      <c r="C304" s="98">
        <v>6.949346280021193E-4</v>
      </c>
      <c r="D304" s="98">
        <v>0</v>
      </c>
      <c r="E304" s="98">
        <v>0</v>
      </c>
      <c r="F304" s="98">
        <v>0</v>
      </c>
      <c r="G304" s="98">
        <v>1.7996415351427381E-3</v>
      </c>
      <c r="H304" s="98">
        <v>5.17275952606576E-5</v>
      </c>
      <c r="I304" s="98">
        <v>1.0470597622123474E-3</v>
      </c>
      <c r="J304" s="98">
        <v>0</v>
      </c>
      <c r="K304" s="98">
        <v>0</v>
      </c>
      <c r="L304" s="98">
        <v>1.0624203167966452E-4</v>
      </c>
      <c r="M304" s="98">
        <v>6.2043537196936234E-4</v>
      </c>
      <c r="N304" s="98">
        <v>9.04564251156149E-4</v>
      </c>
      <c r="O304" s="98">
        <v>1.6758161015645277E-3</v>
      </c>
      <c r="P304" s="98">
        <v>1.5267724376958702E-3</v>
      </c>
      <c r="Q304" s="98">
        <v>4.2605069253002581E-4</v>
      </c>
      <c r="R304" s="98">
        <v>0</v>
      </c>
      <c r="S304" s="98">
        <v>0</v>
      </c>
      <c r="T304" s="98">
        <v>8.1112261928922987E-4</v>
      </c>
      <c r="U304" s="98">
        <v>8.5002094968271037E-3</v>
      </c>
      <c r="V304" s="98">
        <v>1.1466109407685584E-2</v>
      </c>
      <c r="W304" s="98">
        <v>1.2277703485413771E-2</v>
      </c>
      <c r="DA304" s="63" t="s">
        <v>3303</v>
      </c>
    </row>
    <row r="305" spans="1:105" ht="12" customHeight="1" x14ac:dyDescent="0.25">
      <c r="A305" s="121" t="s">
        <v>54</v>
      </c>
      <c r="B305" s="122"/>
      <c r="C305" s="122">
        <v>2.0549500302239461E-2</v>
      </c>
      <c r="D305" s="122">
        <v>0</v>
      </c>
      <c r="E305" s="122">
        <v>0</v>
      </c>
      <c r="F305" s="122">
        <v>0</v>
      </c>
      <c r="G305" s="122">
        <v>5.3908911817525301E-2</v>
      </c>
      <c r="H305" s="122">
        <v>3.1922825185533668E-4</v>
      </c>
      <c r="I305" s="122">
        <v>2.1533660771201665E-2</v>
      </c>
      <c r="J305" s="122">
        <v>3.6280900828796207E-4</v>
      </c>
      <c r="K305" s="122">
        <v>3.9427998510552197E-2</v>
      </c>
      <c r="L305" s="122">
        <v>3.673463803093422E-2</v>
      </c>
      <c r="M305" s="122">
        <v>8.7214901501813338E-2</v>
      </c>
      <c r="N305" s="122">
        <v>0.13365906170534975</v>
      </c>
      <c r="O305" s="122">
        <v>0.21377752008638337</v>
      </c>
      <c r="P305" s="122">
        <v>2.8702132004005145E-2</v>
      </c>
      <c r="Q305" s="122">
        <v>6.6736597624516029E-3</v>
      </c>
      <c r="R305" s="122">
        <v>0</v>
      </c>
      <c r="S305" s="122">
        <v>0</v>
      </c>
      <c r="T305" s="122">
        <v>1.0261886383698165E-2</v>
      </c>
      <c r="U305" s="122">
        <v>7.9807112485527187E-2</v>
      </c>
      <c r="V305" s="122">
        <v>0.1293868078217788</v>
      </c>
      <c r="W305" s="122">
        <v>0.10347656856780181</v>
      </c>
      <c r="DA305" s="130" t="s">
        <v>3304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3305</v>
      </c>
    </row>
    <row r="307" spans="1:105" ht="12" customHeight="1" x14ac:dyDescent="0.25">
      <c r="A307" s="109" t="s">
        <v>120</v>
      </c>
      <c r="B307" s="33"/>
      <c r="C307" s="33">
        <v>2.0549500302239461E-2</v>
      </c>
      <c r="D307" s="33">
        <v>0</v>
      </c>
      <c r="E307" s="33">
        <v>0</v>
      </c>
      <c r="F307" s="33">
        <v>0</v>
      </c>
      <c r="G307" s="33">
        <v>5.3908911817525301E-2</v>
      </c>
      <c r="H307" s="33">
        <v>3.1922825185533668E-4</v>
      </c>
      <c r="I307" s="33">
        <v>2.1533660771201665E-2</v>
      </c>
      <c r="J307" s="33">
        <v>3.6280900828796207E-4</v>
      </c>
      <c r="K307" s="33">
        <v>3.9427998510552197E-2</v>
      </c>
      <c r="L307" s="33">
        <v>3.673463803093422E-2</v>
      </c>
      <c r="M307" s="33">
        <v>8.7214901501813338E-2</v>
      </c>
      <c r="N307" s="33">
        <v>0.13365906170534975</v>
      </c>
      <c r="O307" s="33">
        <v>0.21377752008638337</v>
      </c>
      <c r="P307" s="33">
        <v>2.8702132004005145E-2</v>
      </c>
      <c r="Q307" s="33">
        <v>6.6736597624516029E-3</v>
      </c>
      <c r="R307" s="33">
        <v>0</v>
      </c>
      <c r="S307" s="33">
        <v>0</v>
      </c>
      <c r="T307" s="33">
        <v>1.0261886383698165E-2</v>
      </c>
      <c r="U307" s="33">
        <v>7.9807112485527187E-2</v>
      </c>
      <c r="V307" s="33">
        <v>0.1293868078217788</v>
      </c>
      <c r="W307" s="33">
        <v>0.10347656856780181</v>
      </c>
      <c r="DA307" s="60" t="s">
        <v>3306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1.544059998120884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4.2569251849181677</v>
      </c>
      <c r="H309" s="117">
        <f t="shared" si="136"/>
        <v>2.055084858969064E-2</v>
      </c>
      <c r="I309" s="117">
        <f t="shared" si="136"/>
        <v>1.310415087404019</v>
      </c>
      <c r="J309" s="117">
        <f t="shared" si="136"/>
        <v>2.3715692481392513E-2</v>
      </c>
      <c r="K309" s="117">
        <f t="shared" si="136"/>
        <v>2.4062332875966721</v>
      </c>
      <c r="L309" s="117">
        <f t="shared" si="136"/>
        <v>2.1428948084320307</v>
      </c>
      <c r="M309" s="117">
        <f t="shared" si="136"/>
        <v>4.8927146409623345</v>
      </c>
      <c r="N309" s="117">
        <f t="shared" si="136"/>
        <v>7.9185953860806508</v>
      </c>
      <c r="O309" s="117">
        <f t="shared" si="136"/>
        <v>11.808348965537578</v>
      </c>
      <c r="P309" s="117">
        <f t="shared" si="136"/>
        <v>1.4075122649068317</v>
      </c>
      <c r="Q309" s="117">
        <f t="shared" si="136"/>
        <v>0.30524405300842261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0.34562553458668954</v>
      </c>
      <c r="U309" s="117">
        <f t="shared" si="137"/>
        <v>2.549106774118941</v>
      </c>
      <c r="V309" s="117">
        <f t="shared" si="137"/>
        <v>4.1974461178073579</v>
      </c>
      <c r="W309" s="117">
        <f t="shared" ref="W309" si="138">W310+W313+W315+W324</f>
        <v>3.2422718269660136</v>
      </c>
      <c r="DA309" s="129" t="s">
        <v>3457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1.4294670537429519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3.9488556260440428</v>
      </c>
      <c r="H310" s="122">
        <f t="shared" si="139"/>
        <v>1.8925299248669085E-2</v>
      </c>
      <c r="I310" s="122">
        <f t="shared" si="139"/>
        <v>1.2045741537565946</v>
      </c>
      <c r="J310" s="122">
        <f t="shared" si="139"/>
        <v>2.188402764301783E-2</v>
      </c>
      <c r="K310" s="122">
        <f t="shared" si="139"/>
        <v>2.2126997344675838</v>
      </c>
      <c r="L310" s="122">
        <f t="shared" si="139"/>
        <v>1.9933642795359212</v>
      </c>
      <c r="M310" s="122">
        <f t="shared" si="139"/>
        <v>4.5090934858169209</v>
      </c>
      <c r="N310" s="122">
        <f t="shared" si="139"/>
        <v>7.3210152761717744</v>
      </c>
      <c r="O310" s="122">
        <f t="shared" si="139"/>
        <v>10.818714038507757</v>
      </c>
      <c r="P310" s="122">
        <f t="shared" si="139"/>
        <v>1.2743617452458966</v>
      </c>
      <c r="Q310" s="122">
        <f t="shared" si="139"/>
        <v>0.27362464480170662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0.29971910698318155</v>
      </c>
      <c r="U310" s="122">
        <f t="shared" si="140"/>
        <v>2.1847052051187701</v>
      </c>
      <c r="V310" s="122">
        <f t="shared" si="140"/>
        <v>3.5888672405557007</v>
      </c>
      <c r="W310" s="122">
        <f t="shared" ref="W310" si="141">SUM(W311:W312)</f>
        <v>2.7711537547763081</v>
      </c>
      <c r="DA310" s="130" t="s">
        <v>3458</v>
      </c>
    </row>
    <row r="311" spans="1:105" ht="12" customHeight="1" x14ac:dyDescent="0.25">
      <c r="A311" s="97" t="s">
        <v>216</v>
      </c>
      <c r="B311" s="98"/>
      <c r="C311" s="98">
        <v>1.3965552142145905</v>
      </c>
      <c r="D311" s="98">
        <v>0</v>
      </c>
      <c r="E311" s="98">
        <v>0</v>
      </c>
      <c r="F311" s="98">
        <v>0</v>
      </c>
      <c r="G311" s="98">
        <v>3.8657702591565086</v>
      </c>
      <c r="H311" s="98">
        <v>1.8538146120590012E-2</v>
      </c>
      <c r="I311" s="98">
        <v>1.180464433141998</v>
      </c>
      <c r="J311" s="98">
        <v>2.1452477940579747E-2</v>
      </c>
      <c r="K311" s="98">
        <v>2.1698970081148055</v>
      </c>
      <c r="L311" s="98">
        <v>1.9550485487275084</v>
      </c>
      <c r="M311" s="98">
        <v>4.4245922193656391</v>
      </c>
      <c r="N311" s="98">
        <v>7.1849548865204209</v>
      </c>
      <c r="O311" s="98">
        <v>10.62264386611441</v>
      </c>
      <c r="P311" s="98">
        <v>1.2516169302256628</v>
      </c>
      <c r="Q311" s="98">
        <v>0.26877203839323982</v>
      </c>
      <c r="R311" s="98">
        <v>0</v>
      </c>
      <c r="S311" s="98">
        <v>0</v>
      </c>
      <c r="T311" s="98">
        <v>0.29448381468901497</v>
      </c>
      <c r="U311" s="98">
        <v>2.1466781929772383</v>
      </c>
      <c r="V311" s="98">
        <v>3.5272841271116571</v>
      </c>
      <c r="W311" s="98">
        <v>2.7234438637616214</v>
      </c>
      <c r="DA311" s="63" t="s">
        <v>3459</v>
      </c>
    </row>
    <row r="312" spans="1:105" ht="12" customHeight="1" x14ac:dyDescent="0.25">
      <c r="A312" s="97" t="s">
        <v>53</v>
      </c>
      <c r="B312" s="98"/>
      <c r="C312" s="98">
        <v>3.2911839528361478E-2</v>
      </c>
      <c r="D312" s="98">
        <v>0</v>
      </c>
      <c r="E312" s="98">
        <v>0</v>
      </c>
      <c r="F312" s="98">
        <v>0</v>
      </c>
      <c r="G312" s="98">
        <v>8.3085366887534262E-2</v>
      </c>
      <c r="H312" s="98">
        <v>3.871531280790742E-4</v>
      </c>
      <c r="I312" s="98">
        <v>2.4109720614596611E-2</v>
      </c>
      <c r="J312" s="98">
        <v>4.3154970243808376E-4</v>
      </c>
      <c r="K312" s="98">
        <v>4.2802726352778576E-2</v>
      </c>
      <c r="L312" s="98">
        <v>3.8315730808412864E-2</v>
      </c>
      <c r="M312" s="98">
        <v>8.4501266451281684E-2</v>
      </c>
      <c r="N312" s="98">
        <v>0.13606038965135381</v>
      </c>
      <c r="O312" s="98">
        <v>0.19607017239334659</v>
      </c>
      <c r="P312" s="98">
        <v>2.274481502023384E-2</v>
      </c>
      <c r="Q312" s="98">
        <v>4.8526064084668001E-3</v>
      </c>
      <c r="R312" s="98">
        <v>0</v>
      </c>
      <c r="S312" s="98">
        <v>0</v>
      </c>
      <c r="T312" s="98">
        <v>5.2352922941665807E-3</v>
      </c>
      <c r="U312" s="98">
        <v>3.802701214153173E-2</v>
      </c>
      <c r="V312" s="98">
        <v>6.1583113444043693E-2</v>
      </c>
      <c r="W312" s="98">
        <v>4.7709891014686569E-2</v>
      </c>
      <c r="DA312" s="63" t="s">
        <v>3460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1.1126975144903546E-4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7.9628375230299177E-4</v>
      </c>
      <c r="H313" s="122">
        <f t="shared" si="142"/>
        <v>0</v>
      </c>
      <c r="I313" s="122">
        <f t="shared" si="142"/>
        <v>3.3640592989428854E-4</v>
      </c>
      <c r="J313" s="122">
        <f t="shared" si="142"/>
        <v>0</v>
      </c>
      <c r="K313" s="122">
        <f t="shared" si="142"/>
        <v>4.571907730371232E-4</v>
      </c>
      <c r="L313" s="122">
        <f t="shared" si="142"/>
        <v>1.0181556016967438E-3</v>
      </c>
      <c r="M313" s="122">
        <f t="shared" si="142"/>
        <v>1.6797502334083903E-3</v>
      </c>
      <c r="N313" s="122">
        <f t="shared" si="142"/>
        <v>4.0569308911505573E-3</v>
      </c>
      <c r="O313" s="122">
        <f t="shared" si="142"/>
        <v>3.3235581081027419E-3</v>
      </c>
      <c r="P313" s="122">
        <f t="shared" si="142"/>
        <v>8.7752929423562506E-4</v>
      </c>
      <c r="Q313" s="122">
        <f t="shared" si="142"/>
        <v>9.6588731315055935E-5</v>
      </c>
      <c r="R313" s="122">
        <f t="shared" si="142"/>
        <v>0</v>
      </c>
      <c r="S313" s="122">
        <f t="shared" si="142"/>
        <v>0</v>
      </c>
      <c r="T313" s="122">
        <f t="shared" si="142"/>
        <v>1.0221967887024532E-4</v>
      </c>
      <c r="U313" s="122">
        <f t="shared" si="142"/>
        <v>1.3309939839222156E-3</v>
      </c>
      <c r="V313" s="122">
        <f t="shared" si="142"/>
        <v>4.3674803820285416E-3</v>
      </c>
      <c r="W313" s="122">
        <f t="shared" si="142"/>
        <v>7.5339635647664327E-4</v>
      </c>
      <c r="DA313" s="130" t="s">
        <v>3461</v>
      </c>
    </row>
    <row r="314" spans="1:105" ht="12" customHeight="1" x14ac:dyDescent="0.25">
      <c r="A314" s="97" t="s">
        <v>53</v>
      </c>
      <c r="B314" s="98"/>
      <c r="C314" s="98">
        <v>1.1126975144903546E-4</v>
      </c>
      <c r="D314" s="98">
        <v>0</v>
      </c>
      <c r="E314" s="98">
        <v>0</v>
      </c>
      <c r="F314" s="98">
        <v>0</v>
      </c>
      <c r="G314" s="98">
        <v>7.9628375230299177E-4</v>
      </c>
      <c r="H314" s="98">
        <v>0</v>
      </c>
      <c r="I314" s="98">
        <v>3.3640592989428854E-4</v>
      </c>
      <c r="J314" s="98">
        <v>0</v>
      </c>
      <c r="K314" s="98">
        <v>4.571907730371232E-4</v>
      </c>
      <c r="L314" s="98">
        <v>1.0181556016967438E-3</v>
      </c>
      <c r="M314" s="98">
        <v>1.6797502334083903E-3</v>
      </c>
      <c r="N314" s="98">
        <v>4.0569308911505573E-3</v>
      </c>
      <c r="O314" s="98">
        <v>3.3235581081027419E-3</v>
      </c>
      <c r="P314" s="98">
        <v>8.7752929423562506E-4</v>
      </c>
      <c r="Q314" s="98">
        <v>9.6588731315055935E-5</v>
      </c>
      <c r="R314" s="98">
        <v>0</v>
      </c>
      <c r="S314" s="98">
        <v>0</v>
      </c>
      <c r="T314" s="98">
        <v>1.0221967887024532E-4</v>
      </c>
      <c r="U314" s="98">
        <v>1.3309939839222156E-3</v>
      </c>
      <c r="V314" s="98">
        <v>4.3674803820285416E-3</v>
      </c>
      <c r="W314" s="98">
        <v>7.5339635647664327E-4</v>
      </c>
      <c r="DA314" s="63" t="s">
        <v>3462</v>
      </c>
    </row>
    <row r="315" spans="1:105" ht="12" customHeight="1" x14ac:dyDescent="0.25">
      <c r="A315" s="121" t="s">
        <v>55</v>
      </c>
      <c r="B315" s="122"/>
      <c r="C315" s="122">
        <v>9.8401205809145298E-2</v>
      </c>
      <c r="D315" s="122">
        <v>0</v>
      </c>
      <c r="E315" s="122">
        <v>0</v>
      </c>
      <c r="F315" s="122">
        <v>0</v>
      </c>
      <c r="G315" s="122">
        <v>0.26478806935117616</v>
      </c>
      <c r="H315" s="122">
        <v>1.3734945242545823E-3</v>
      </c>
      <c r="I315" s="122">
        <v>8.8469052971295981E-2</v>
      </c>
      <c r="J315" s="122">
        <v>1.5440543978974314E-3</v>
      </c>
      <c r="K315" s="122">
        <v>0.16175165692391491</v>
      </c>
      <c r="L315" s="122">
        <v>0.119258484319741</v>
      </c>
      <c r="M315" s="122">
        <v>0.31226431638748242</v>
      </c>
      <c r="N315" s="122">
        <v>0.48628850875795404</v>
      </c>
      <c r="O315" s="122">
        <v>0.81381533220733715</v>
      </c>
      <c r="P315" s="122">
        <v>0.10894116192116995</v>
      </c>
      <c r="Q315" s="122">
        <v>2.6046222354690202E-2</v>
      </c>
      <c r="R315" s="122">
        <v>0</v>
      </c>
      <c r="S315" s="122">
        <v>0</v>
      </c>
      <c r="T315" s="122">
        <v>3.6995444519463946E-2</v>
      </c>
      <c r="U315" s="122">
        <v>0.29348859296237212</v>
      </c>
      <c r="V315" s="122">
        <v>0.48995010186551746</v>
      </c>
      <c r="W315" s="122">
        <v>0.37811628817552595</v>
      </c>
      <c r="DA315" s="130" t="s">
        <v>3463</v>
      </c>
    </row>
    <row r="316" spans="1:105" ht="12" customHeight="1" x14ac:dyDescent="0.25">
      <c r="A316" s="97" t="s">
        <v>138</v>
      </c>
      <c r="B316" s="98"/>
      <c r="C316" s="98">
        <v>7.3520642083916912E-2</v>
      </c>
      <c r="D316" s="98">
        <v>0</v>
      </c>
      <c r="E316" s="98">
        <v>0</v>
      </c>
      <c r="F316" s="98">
        <v>0</v>
      </c>
      <c r="G316" s="98">
        <v>0.22069744122429888</v>
      </c>
      <c r="H316" s="98">
        <v>1.3393655970410281E-4</v>
      </c>
      <c r="I316" s="98">
        <v>8.1865808384784175E-2</v>
      </c>
      <c r="J316" s="98">
        <v>1.5440543978974314E-3</v>
      </c>
      <c r="K316" s="98">
        <v>0.16175165692391491</v>
      </c>
      <c r="L316" s="98">
        <v>0.11713972550517354</v>
      </c>
      <c r="M316" s="98">
        <v>0.29857067985491509</v>
      </c>
      <c r="N316" s="98">
        <v>0.46839721376278348</v>
      </c>
      <c r="O316" s="98">
        <v>0.7802728898101704</v>
      </c>
      <c r="P316" s="98">
        <v>8.5255622725854602E-2</v>
      </c>
      <c r="Q316" s="98">
        <v>1.9167034537209006E-2</v>
      </c>
      <c r="R316" s="98">
        <v>0</v>
      </c>
      <c r="S316" s="98">
        <v>0</v>
      </c>
      <c r="T316" s="98">
        <v>1.336944015452581E-2</v>
      </c>
      <c r="U316" s="98">
        <v>5.4521220945646959E-2</v>
      </c>
      <c r="V316" s="98">
        <v>0.19719920577140249</v>
      </c>
      <c r="W316" s="98">
        <v>4.6310293975187176E-2</v>
      </c>
      <c r="DA316" s="63" t="s">
        <v>3464</v>
      </c>
    </row>
    <row r="317" spans="1:105" ht="12" customHeight="1" x14ac:dyDescent="0.25">
      <c r="A317" s="97" t="s">
        <v>137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1.095088304557173E-3</v>
      </c>
      <c r="H317" s="98">
        <v>0</v>
      </c>
      <c r="I317" s="98">
        <v>2.5974273598772593E-4</v>
      </c>
      <c r="J317" s="98">
        <v>0</v>
      </c>
      <c r="K317" s="98">
        <v>0</v>
      </c>
      <c r="L317" s="98">
        <v>0</v>
      </c>
      <c r="M317" s="98">
        <v>2.561452092754771E-4</v>
      </c>
      <c r="N317" s="98">
        <v>9.9863942261615903E-4</v>
      </c>
      <c r="O317" s="98">
        <v>1.1452367536236639E-3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9.658308942340774E-4</v>
      </c>
      <c r="W317" s="98">
        <v>0</v>
      </c>
      <c r="DA317" s="63" t="s">
        <v>3465</v>
      </c>
    </row>
    <row r="318" spans="1:105" ht="12" customHeight="1" x14ac:dyDescent="0.25">
      <c r="A318" s="100" t="s">
        <v>216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6.6017599410601478E-4</v>
      </c>
      <c r="H318" s="101">
        <v>0</v>
      </c>
      <c r="I318" s="101">
        <v>1.600594677393933E-4</v>
      </c>
      <c r="J318" s="101">
        <v>0</v>
      </c>
      <c r="K318" s="101">
        <v>0</v>
      </c>
      <c r="L318" s="101">
        <v>0</v>
      </c>
      <c r="M318" s="101">
        <v>1.5078795007578556E-4</v>
      </c>
      <c r="N318" s="101">
        <v>5.841375609755969E-4</v>
      </c>
      <c r="O318" s="101">
        <v>7.0541866602004638E-4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6.6324867768524588E-4</v>
      </c>
      <c r="W318" s="101">
        <v>0</v>
      </c>
      <c r="DA318" s="131" t="s">
        <v>3466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4.349123104511583E-4</v>
      </c>
      <c r="H319" s="104">
        <v>0</v>
      </c>
      <c r="I319" s="104">
        <v>9.9683268248332619E-5</v>
      </c>
      <c r="J319" s="104">
        <v>0</v>
      </c>
      <c r="K319" s="104">
        <v>0</v>
      </c>
      <c r="L319" s="104">
        <v>0</v>
      </c>
      <c r="M319" s="104">
        <v>1.0535725919969152E-4</v>
      </c>
      <c r="N319" s="104">
        <v>4.1450186164056218E-4</v>
      </c>
      <c r="O319" s="104">
        <v>4.3981808760361747E-4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3.0258221654883157E-4</v>
      </c>
      <c r="W319" s="104">
        <v>0</v>
      </c>
      <c r="DA319" s="132" t="s">
        <v>3467</v>
      </c>
    </row>
    <row r="320" spans="1:105" ht="12" customHeight="1" x14ac:dyDescent="0.25">
      <c r="A320" s="106" t="s">
        <v>122</v>
      </c>
      <c r="B320" s="101"/>
      <c r="C320" s="101">
        <v>2.2572059712121693E-2</v>
      </c>
      <c r="D320" s="101">
        <v>0</v>
      </c>
      <c r="E320" s="101">
        <v>0</v>
      </c>
      <c r="F320" s="101">
        <v>0</v>
      </c>
      <c r="G320" s="101">
        <v>3.8466149776915926E-2</v>
      </c>
      <c r="H320" s="101">
        <v>1.101829380762971E-3</v>
      </c>
      <c r="I320" s="101">
        <v>3.6145854090972951E-3</v>
      </c>
      <c r="J320" s="101">
        <v>0</v>
      </c>
      <c r="K320" s="101">
        <v>0</v>
      </c>
      <c r="L320" s="101">
        <v>1.8539034605365224E-3</v>
      </c>
      <c r="M320" s="101">
        <v>1.1929329624183114E-2</v>
      </c>
      <c r="N320" s="101">
        <v>1.4713354679421267E-2</v>
      </c>
      <c r="O320" s="101">
        <v>2.8034041040648938E-2</v>
      </c>
      <c r="P320" s="101">
        <v>1.9688631310771205E-2</v>
      </c>
      <c r="Q320" s="101">
        <v>5.6789434969196717E-3</v>
      </c>
      <c r="R320" s="101">
        <v>0</v>
      </c>
      <c r="S320" s="101">
        <v>0</v>
      </c>
      <c r="T320" s="101">
        <v>2.104882305083644E-2</v>
      </c>
      <c r="U320" s="101">
        <v>0.21155505926176429</v>
      </c>
      <c r="V320" s="101">
        <v>0.25521588190237759</v>
      </c>
      <c r="W320" s="101">
        <v>0.28838566916832625</v>
      </c>
      <c r="DA320" s="131" t="s">
        <v>3468</v>
      </c>
    </row>
    <row r="321" spans="1:105" ht="12" customHeight="1" x14ac:dyDescent="0.25">
      <c r="A321" s="107" t="s">
        <v>121</v>
      </c>
      <c r="B321" s="104"/>
      <c r="C321" s="104">
        <v>2.3085040131067044E-3</v>
      </c>
      <c r="D321" s="104">
        <v>0</v>
      </c>
      <c r="E321" s="104">
        <v>0</v>
      </c>
      <c r="F321" s="104">
        <v>0</v>
      </c>
      <c r="G321" s="104">
        <v>4.5293900454042085E-3</v>
      </c>
      <c r="H321" s="104">
        <v>1.3772858378750856E-4</v>
      </c>
      <c r="I321" s="104">
        <v>2.728916441426775E-3</v>
      </c>
      <c r="J321" s="104">
        <v>0</v>
      </c>
      <c r="K321" s="104">
        <v>0</v>
      </c>
      <c r="L321" s="104">
        <v>2.6485535403093254E-4</v>
      </c>
      <c r="M321" s="104">
        <v>1.5081616991087093E-3</v>
      </c>
      <c r="N321" s="104">
        <v>2.179300893133178E-3</v>
      </c>
      <c r="O321" s="104">
        <v>4.3631646028941141E-3</v>
      </c>
      <c r="P321" s="104">
        <v>3.9969078845441507E-3</v>
      </c>
      <c r="Q321" s="104">
        <v>1.2002443205615262E-3</v>
      </c>
      <c r="R321" s="104">
        <v>0</v>
      </c>
      <c r="S321" s="104">
        <v>0</v>
      </c>
      <c r="T321" s="104">
        <v>2.5771813141016913E-3</v>
      </c>
      <c r="U321" s="104">
        <v>2.7412312754960873E-2</v>
      </c>
      <c r="V321" s="104">
        <v>3.6569183297503319E-2</v>
      </c>
      <c r="W321" s="104">
        <v>4.3420325032012527E-2</v>
      </c>
      <c r="DA321" s="132" t="s">
        <v>3469</v>
      </c>
    </row>
    <row r="322" spans="1:105" ht="12" customHeight="1" x14ac:dyDescent="0.25">
      <c r="A322" s="108" t="s">
        <v>53</v>
      </c>
      <c r="B322" s="98"/>
      <c r="C322" s="98">
        <v>1.6135693851045852E-3</v>
      </c>
      <c r="D322" s="98">
        <v>0</v>
      </c>
      <c r="E322" s="98">
        <v>0</v>
      </c>
      <c r="F322" s="98">
        <v>0</v>
      </c>
      <c r="G322" s="98">
        <v>2.7297485102614704E-3</v>
      </c>
      <c r="H322" s="98">
        <v>8.6000988526850955E-5</v>
      </c>
      <c r="I322" s="98">
        <v>1.6818566792144278E-3</v>
      </c>
      <c r="J322" s="98">
        <v>0</v>
      </c>
      <c r="K322" s="98">
        <v>0</v>
      </c>
      <c r="L322" s="98">
        <v>1.5861332235126799E-4</v>
      </c>
      <c r="M322" s="98">
        <v>8.8772632713934711E-4</v>
      </c>
      <c r="N322" s="98">
        <v>1.2747366419770289E-3</v>
      </c>
      <c r="O322" s="98">
        <v>2.6873485013295859E-3</v>
      </c>
      <c r="P322" s="98">
        <v>2.4701354468482806E-3</v>
      </c>
      <c r="Q322" s="98">
        <v>7.7419362803150035E-4</v>
      </c>
      <c r="R322" s="98">
        <v>0</v>
      </c>
      <c r="S322" s="98">
        <v>0</v>
      </c>
      <c r="T322" s="98">
        <v>1.7660586948124615E-3</v>
      </c>
      <c r="U322" s="98">
        <v>1.8912103258133771E-2</v>
      </c>
      <c r="V322" s="98">
        <v>2.5103073889817733E-2</v>
      </c>
      <c r="W322" s="98">
        <v>3.1142621546598755E-2</v>
      </c>
      <c r="DA322" s="63" t="s">
        <v>3470</v>
      </c>
    </row>
    <row r="323" spans="1:105" ht="12" customHeight="1" x14ac:dyDescent="0.25">
      <c r="A323" s="108" t="s">
        <v>52</v>
      </c>
      <c r="B323" s="98"/>
      <c r="C323" s="98">
        <v>6.949346280021193E-4</v>
      </c>
      <c r="D323" s="98">
        <v>0</v>
      </c>
      <c r="E323" s="98">
        <v>0</v>
      </c>
      <c r="F323" s="98">
        <v>0</v>
      </c>
      <c r="G323" s="98">
        <v>1.7996415351427381E-3</v>
      </c>
      <c r="H323" s="98">
        <v>5.17275952606576E-5</v>
      </c>
      <c r="I323" s="98">
        <v>1.0470597622123474E-3</v>
      </c>
      <c r="J323" s="98">
        <v>0</v>
      </c>
      <c r="K323" s="98">
        <v>0</v>
      </c>
      <c r="L323" s="98">
        <v>1.0624203167966452E-4</v>
      </c>
      <c r="M323" s="98">
        <v>6.2043537196936234E-4</v>
      </c>
      <c r="N323" s="98">
        <v>9.04564251156149E-4</v>
      </c>
      <c r="O323" s="98">
        <v>1.6758161015645277E-3</v>
      </c>
      <c r="P323" s="98">
        <v>1.5267724376958702E-3</v>
      </c>
      <c r="Q323" s="98">
        <v>4.2605069253002581E-4</v>
      </c>
      <c r="R323" s="98">
        <v>0</v>
      </c>
      <c r="S323" s="98">
        <v>0</v>
      </c>
      <c r="T323" s="98">
        <v>8.1112261928922987E-4</v>
      </c>
      <c r="U323" s="98">
        <v>8.5002094968271037E-3</v>
      </c>
      <c r="V323" s="98">
        <v>1.1466109407685584E-2</v>
      </c>
      <c r="W323" s="98">
        <v>1.2277703485413771E-2</v>
      </c>
      <c r="DA323" s="63" t="s">
        <v>3471</v>
      </c>
    </row>
    <row r="324" spans="1:105" ht="12" customHeight="1" x14ac:dyDescent="0.25">
      <c r="A324" s="121" t="s">
        <v>54</v>
      </c>
      <c r="B324" s="122"/>
      <c r="C324" s="122">
        <v>1.6080468817337962E-2</v>
      </c>
      <c r="D324" s="122">
        <v>0</v>
      </c>
      <c r="E324" s="122">
        <v>0</v>
      </c>
      <c r="F324" s="122">
        <v>0</v>
      </c>
      <c r="G324" s="122">
        <v>4.2485205770645788E-2</v>
      </c>
      <c r="H324" s="122">
        <v>2.5205481676697316E-4</v>
      </c>
      <c r="I324" s="122">
        <v>1.7035474746234291E-2</v>
      </c>
      <c r="J324" s="122">
        <v>2.8761044047725422E-4</v>
      </c>
      <c r="K324" s="122">
        <v>3.132470543213596E-2</v>
      </c>
      <c r="L324" s="122">
        <v>2.9253888974671797E-2</v>
      </c>
      <c r="M324" s="122">
        <v>6.967708852452284E-2</v>
      </c>
      <c r="N324" s="122">
        <v>0.10723467025977207</v>
      </c>
      <c r="O324" s="122">
        <v>0.17249603671438116</v>
      </c>
      <c r="P324" s="122">
        <v>2.3331828445529529E-2</v>
      </c>
      <c r="Q324" s="122">
        <v>5.4765971207106972E-3</v>
      </c>
      <c r="R324" s="122">
        <v>0</v>
      </c>
      <c r="S324" s="122">
        <v>0</v>
      </c>
      <c r="T324" s="122">
        <v>8.8087634051737737E-3</v>
      </c>
      <c r="U324" s="122">
        <v>6.9581982053876626E-2</v>
      </c>
      <c r="V324" s="122">
        <v>0.1142612950041105</v>
      </c>
      <c r="W324" s="122">
        <v>9.2248387657702935E-2</v>
      </c>
      <c r="DA324" s="130" t="s">
        <v>3472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3473</v>
      </c>
    </row>
    <row r="326" spans="1:105" ht="12" customHeight="1" x14ac:dyDescent="0.25">
      <c r="A326" s="109" t="s">
        <v>120</v>
      </c>
      <c r="B326" s="33"/>
      <c r="C326" s="33">
        <v>1.6080468817337962E-2</v>
      </c>
      <c r="D326" s="33">
        <v>0</v>
      </c>
      <c r="E326" s="33">
        <v>0</v>
      </c>
      <c r="F326" s="33">
        <v>0</v>
      </c>
      <c r="G326" s="33">
        <v>4.2485205770645788E-2</v>
      </c>
      <c r="H326" s="33">
        <v>2.5205481676697316E-4</v>
      </c>
      <c r="I326" s="33">
        <v>1.7035474746234291E-2</v>
      </c>
      <c r="J326" s="33">
        <v>2.8761044047725422E-4</v>
      </c>
      <c r="K326" s="33">
        <v>3.132470543213596E-2</v>
      </c>
      <c r="L326" s="33">
        <v>2.9253888974671797E-2</v>
      </c>
      <c r="M326" s="33">
        <v>6.967708852452284E-2</v>
      </c>
      <c r="N326" s="33">
        <v>0.10723467025977207</v>
      </c>
      <c r="O326" s="33">
        <v>0.17249603671438116</v>
      </c>
      <c r="P326" s="33">
        <v>2.3331828445529529E-2</v>
      </c>
      <c r="Q326" s="33">
        <v>5.4765971207106972E-3</v>
      </c>
      <c r="R326" s="33">
        <v>0</v>
      </c>
      <c r="S326" s="33">
        <v>0</v>
      </c>
      <c r="T326" s="33">
        <v>8.8087634051737737E-3</v>
      </c>
      <c r="U326" s="33">
        <v>6.9581982053876626E-2</v>
      </c>
      <c r="V326" s="33">
        <v>0.1142612950041105</v>
      </c>
      <c r="W326" s="33">
        <v>9.2248387657702935E-2</v>
      </c>
      <c r="DA326" s="60" t="s">
        <v>3474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0.50243666153582278</v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>
        <f t="shared" si="143"/>
        <v>0.52309274424234187</v>
      </c>
      <c r="H328" s="119">
        <f t="shared" si="143"/>
        <v>0.53442754409051751</v>
      </c>
      <c r="I328" s="119">
        <f t="shared" si="143"/>
        <v>0.53455833991789203</v>
      </c>
      <c r="J328" s="119">
        <f t="shared" si="143"/>
        <v>0.53987888243956683</v>
      </c>
      <c r="K328" s="119">
        <f t="shared" si="143"/>
        <v>0.5468128111575048</v>
      </c>
      <c r="L328" s="119">
        <f t="shared" si="143"/>
        <v>0.55462396632119026</v>
      </c>
      <c r="M328" s="119">
        <f t="shared" si="143"/>
        <v>0.56661646710569658</v>
      </c>
      <c r="N328" s="119">
        <f t="shared" si="143"/>
        <v>0.58428857524705713</v>
      </c>
      <c r="O328" s="119">
        <f t="shared" si="143"/>
        <v>0.60849295191199015</v>
      </c>
      <c r="P328" s="119">
        <f t="shared" si="143"/>
        <v>0.63783467503143343</v>
      </c>
      <c r="Q328" s="119">
        <f t="shared" si="143"/>
        <v>0.66142166543377146</v>
      </c>
      <c r="R328" s="119" t="str">
        <f t="shared" ref="R328:V328" si="144">IF(R309=0,"",R309/R290)</f>
        <v/>
      </c>
      <c r="S328" s="119" t="str">
        <f t="shared" si="144"/>
        <v/>
      </c>
      <c r="T328" s="119">
        <f t="shared" si="144"/>
        <v>0.69224635177011273</v>
      </c>
      <c r="U328" s="119">
        <f t="shared" si="144"/>
        <v>0.69923444035978222</v>
      </c>
      <c r="V328" s="119">
        <f t="shared" si="144"/>
        <v>0.70382179321190985</v>
      </c>
      <c r="W328" s="119">
        <f t="shared" ref="W328" si="145">IF(W309=0,"",W309/W290)</f>
        <v>0.70735692443841891</v>
      </c>
      <c r="DA328" s="129" t="s">
        <v>3625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0.49812658883369126</v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>
        <f t="shared" si="146"/>
        <v>0.5201517223920803</v>
      </c>
      <c r="H329" s="124">
        <f t="shared" si="146"/>
        <v>0.52592741697223166</v>
      </c>
      <c r="I329" s="124">
        <f t="shared" si="146"/>
        <v>0.53191535082656249</v>
      </c>
      <c r="J329" s="124">
        <f t="shared" si="146"/>
        <v>0.53829972494001743</v>
      </c>
      <c r="K329" s="124">
        <f t="shared" si="146"/>
        <v>0.54517126013492956</v>
      </c>
      <c r="L329" s="124">
        <f t="shared" si="146"/>
        <v>0.5526410938363665</v>
      </c>
      <c r="M329" s="124">
        <f t="shared" si="146"/>
        <v>0.56453975064558437</v>
      </c>
      <c r="N329" s="124">
        <f t="shared" si="146"/>
        <v>0.5821950934457123</v>
      </c>
      <c r="O329" s="124">
        <f t="shared" si="146"/>
        <v>0.60609633610283187</v>
      </c>
      <c r="P329" s="124">
        <f t="shared" si="146"/>
        <v>0.63353591886593486</v>
      </c>
      <c r="Q329" s="124">
        <f t="shared" si="146"/>
        <v>0.65625370149390438</v>
      </c>
      <c r="R329" s="124" t="str">
        <f t="shared" ref="R329:V329" si="147">IF(R310=0,"",R310/R291)</f>
        <v/>
      </c>
      <c r="S329" s="124" t="str">
        <f t="shared" si="147"/>
        <v/>
      </c>
      <c r="T329" s="124">
        <f t="shared" si="147"/>
        <v>0.68108948944495706</v>
      </c>
      <c r="U329" s="124">
        <f t="shared" si="147"/>
        <v>0.68561253300706493</v>
      </c>
      <c r="V329" s="124">
        <f t="shared" si="147"/>
        <v>0.68949420749483548</v>
      </c>
      <c r="W329" s="124">
        <f t="shared" ref="W329" si="148">IF(W310=0,"",W310/W291)</f>
        <v>0.69204983706258616</v>
      </c>
      <c r="DA329" s="130" t="s">
        <v>3626</v>
      </c>
    </row>
    <row r="330" spans="1:105" ht="12" customHeight="1" x14ac:dyDescent="0.25">
      <c r="A330" s="97" t="s">
        <v>216</v>
      </c>
      <c r="B330" s="111"/>
      <c r="C330" s="111">
        <f t="shared" ref="C330:Q330" si="149">IF(C311=0,"",C311/C292)</f>
        <v>0.49230392745165341</v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>
        <f t="shared" si="149"/>
        <v>0.51484206540787891</v>
      </c>
      <c r="H330" s="111">
        <f t="shared" si="149"/>
        <v>0.52077146937912322</v>
      </c>
      <c r="I330" s="111">
        <f t="shared" si="149"/>
        <v>0.52687832701050641</v>
      </c>
      <c r="J330" s="111">
        <f t="shared" si="149"/>
        <v>0.533346105727044</v>
      </c>
      <c r="K330" s="111">
        <f t="shared" si="149"/>
        <v>0.54032357805707565</v>
      </c>
      <c r="L330" s="111">
        <f t="shared" si="149"/>
        <v>0.54783792614367188</v>
      </c>
      <c r="M330" s="111">
        <f t="shared" si="149"/>
        <v>0.5598835021043399</v>
      </c>
      <c r="N330" s="111">
        <f t="shared" si="149"/>
        <v>0.57762497805526092</v>
      </c>
      <c r="O330" s="111">
        <f t="shared" si="149"/>
        <v>0.60172147328248426</v>
      </c>
      <c r="P330" s="111">
        <f t="shared" si="149"/>
        <v>0.62934478980140607</v>
      </c>
      <c r="Q330" s="111">
        <f t="shared" si="149"/>
        <v>0.65220595067184828</v>
      </c>
      <c r="R330" s="111" t="str">
        <f t="shared" ref="R330:V330" si="150">IF(R311=0,"",R311/R292)</f>
        <v/>
      </c>
      <c r="S330" s="111" t="str">
        <f t="shared" si="150"/>
        <v/>
      </c>
      <c r="T330" s="111">
        <f t="shared" si="150"/>
        <v>0.6772497901352923</v>
      </c>
      <c r="U330" s="111">
        <f t="shared" si="150"/>
        <v>0.68181538713365564</v>
      </c>
      <c r="V330" s="111">
        <f t="shared" si="150"/>
        <v>0.6857765145951269</v>
      </c>
      <c r="W330" s="111">
        <f t="shared" ref="W330" si="151">IF(W311=0,"",W311/W292)</f>
        <v>0.68833644164465035</v>
      </c>
      <c r="DA330" s="63" t="s">
        <v>3627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 t="str">
        <f t="shared" ref="R331:V331" si="153">IF(R312=0,"",R312/R293)</f>
        <v/>
      </c>
      <c r="S331" s="111" t="str">
        <f t="shared" si="153"/>
        <v/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3628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2.5196060960540163</v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>
        <f t="shared" si="155"/>
        <v>2.8798646089045832</v>
      </c>
      <c r="H332" s="124" t="str">
        <f t="shared" si="155"/>
        <v/>
      </c>
      <c r="I332" s="124">
        <f t="shared" si="155"/>
        <v>3.0643034651269967</v>
      </c>
      <c r="J332" s="124" t="str">
        <f t="shared" si="155"/>
        <v/>
      </c>
      <c r="K332" s="124">
        <f t="shared" si="155"/>
        <v>3.2554138841317624</v>
      </c>
      <c r="L332" s="124">
        <f t="shared" si="155"/>
        <v>3.3546288203459165</v>
      </c>
      <c r="M332" s="124">
        <f t="shared" si="155"/>
        <v>3.4731317127477754</v>
      </c>
      <c r="N332" s="124">
        <f t="shared" si="155"/>
        <v>3.6164191081035031</v>
      </c>
      <c r="O332" s="124">
        <f t="shared" si="155"/>
        <v>3.78752976026199</v>
      </c>
      <c r="P332" s="124">
        <f t="shared" si="155"/>
        <v>3.9730955779865562</v>
      </c>
      <c r="Q332" s="124">
        <f t="shared" si="155"/>
        <v>4.1325677958920464</v>
      </c>
      <c r="R332" s="124" t="str">
        <f t="shared" ref="R332:V332" si="156">IF(R313=0,"",R313/R294)</f>
        <v/>
      </c>
      <c r="S332" s="124" t="str">
        <f t="shared" si="156"/>
        <v/>
      </c>
      <c r="T332" s="124">
        <f t="shared" si="156"/>
        <v>4.3787813270360196</v>
      </c>
      <c r="U332" s="124">
        <f t="shared" si="156"/>
        <v>4.4393533247249124</v>
      </c>
      <c r="V332" s="124">
        <f t="shared" si="156"/>
        <v>4.5011131024946396</v>
      </c>
      <c r="W332" s="124">
        <f t="shared" ref="W332" si="157">IF(W313=0,"",W313/W294)</f>
        <v>4.5615767876266009</v>
      </c>
      <c r="DA332" s="130" t="s">
        <v>3629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2.5196060960540163</v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>
        <f t="shared" si="158"/>
        <v>2.8798646089045832</v>
      </c>
      <c r="H333" s="111" t="str">
        <f t="shared" si="158"/>
        <v/>
      </c>
      <c r="I333" s="111">
        <f t="shared" si="158"/>
        <v>3.0643034651269967</v>
      </c>
      <c r="J333" s="111" t="str">
        <f t="shared" si="158"/>
        <v/>
      </c>
      <c r="K333" s="111">
        <f t="shared" si="158"/>
        <v>3.2554138841317624</v>
      </c>
      <c r="L333" s="111">
        <f t="shared" si="158"/>
        <v>3.3546288203459165</v>
      </c>
      <c r="M333" s="111">
        <f t="shared" si="158"/>
        <v>3.4731317127477754</v>
      </c>
      <c r="N333" s="111">
        <f t="shared" si="158"/>
        <v>3.6164191081035031</v>
      </c>
      <c r="O333" s="111">
        <f t="shared" si="158"/>
        <v>3.78752976026199</v>
      </c>
      <c r="P333" s="111">
        <f t="shared" si="158"/>
        <v>3.9730955779865562</v>
      </c>
      <c r="Q333" s="111">
        <f t="shared" si="158"/>
        <v>4.1325677958920464</v>
      </c>
      <c r="R333" s="111" t="str">
        <f t="shared" ref="R333:V333" si="159">IF(R314=0,"",R314/R295)</f>
        <v/>
      </c>
      <c r="S333" s="111" t="str">
        <f t="shared" si="159"/>
        <v/>
      </c>
      <c r="T333" s="111">
        <f t="shared" si="159"/>
        <v>4.3787813270360196</v>
      </c>
      <c r="U333" s="111">
        <f t="shared" si="159"/>
        <v>4.4393533247249124</v>
      </c>
      <c r="V333" s="111">
        <f t="shared" si="159"/>
        <v>4.5011131024946396</v>
      </c>
      <c r="W333" s="111">
        <f t="shared" ref="W333" si="160">IF(W314=0,"",W314/W295)</f>
        <v>4.5615767876266009</v>
      </c>
      <c r="DA333" s="63" t="s">
        <v>3630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0.53811259028531688</v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>
        <f t="shared" si="161"/>
        <v>0.53811088862644807</v>
      </c>
      <c r="H334" s="124">
        <f t="shared" si="161"/>
        <v>0.63880581375742518</v>
      </c>
      <c r="I334" s="124">
        <f t="shared" si="161"/>
        <v>0.53566703572332275</v>
      </c>
      <c r="J334" s="124">
        <f t="shared" si="161"/>
        <v>0.5304187719647433</v>
      </c>
      <c r="K334" s="124">
        <f t="shared" si="161"/>
        <v>0.53528724559969698</v>
      </c>
      <c r="L334" s="124">
        <f t="shared" si="161"/>
        <v>0.54289007255694954</v>
      </c>
      <c r="M334" s="124">
        <f t="shared" si="161"/>
        <v>0.55754924007303808</v>
      </c>
      <c r="N334" s="124">
        <f t="shared" si="161"/>
        <v>0.57691478093814486</v>
      </c>
      <c r="O334" s="124">
        <f t="shared" si="161"/>
        <v>0.60668563746517168</v>
      </c>
      <c r="P334" s="124">
        <f t="shared" si="161"/>
        <v>0.65518981087021277</v>
      </c>
      <c r="Q334" s="124">
        <f t="shared" si="161"/>
        <v>0.68813622307691924</v>
      </c>
      <c r="R334" s="124" t="str">
        <f t="shared" ref="R334:V334" si="162">IF(R315=0,"",R315/R296)</f>
        <v/>
      </c>
      <c r="S334" s="124" t="str">
        <f t="shared" si="162"/>
        <v/>
      </c>
      <c r="T334" s="124">
        <f t="shared" si="162"/>
        <v>0.75597247401544743</v>
      </c>
      <c r="U334" s="124">
        <f t="shared" si="162"/>
        <v>0.77445815767774406</v>
      </c>
      <c r="V334" s="124">
        <f t="shared" si="162"/>
        <v>0.77972637998361016</v>
      </c>
      <c r="W334" s="124">
        <f t="shared" ref="W334" si="163">IF(W315=0,"",W315/W296)</f>
        <v>0.79480860687871124</v>
      </c>
      <c r="DA334" s="130" t="s">
        <v>3631</v>
      </c>
    </row>
    <row r="335" spans="1:105" ht="12" customHeight="1" x14ac:dyDescent="0.25">
      <c r="A335" s="97" t="s">
        <v>138</v>
      </c>
      <c r="B335" s="111"/>
      <c r="C335" s="111">
        <f t="shared" ref="C335:Q335" si="164">IF(C316=0,"",C316/C297)</f>
        <v>0.51024987464743721</v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>
        <f t="shared" si="164"/>
        <v>0.51994802610021496</v>
      </c>
      <c r="H335" s="111">
        <f t="shared" si="164"/>
        <v>0.52299974193602128</v>
      </c>
      <c r="I335" s="111">
        <f t="shared" si="164"/>
        <v>0.526399704395768</v>
      </c>
      <c r="J335" s="111">
        <f t="shared" si="164"/>
        <v>0.5304187719647433</v>
      </c>
      <c r="K335" s="111">
        <f t="shared" si="164"/>
        <v>0.53528724559969698</v>
      </c>
      <c r="L335" s="111">
        <f t="shared" si="164"/>
        <v>0.5410667402484205</v>
      </c>
      <c r="M335" s="111">
        <f t="shared" si="164"/>
        <v>0.55322237163373478</v>
      </c>
      <c r="N335" s="111">
        <f t="shared" si="164"/>
        <v>0.57348876372949698</v>
      </c>
      <c r="O335" s="111">
        <f t="shared" si="164"/>
        <v>0.60331393439818126</v>
      </c>
      <c r="P335" s="111">
        <f t="shared" si="164"/>
        <v>0.63965455673998206</v>
      </c>
      <c r="Q335" s="111">
        <f t="shared" si="164"/>
        <v>0.67265009596906578</v>
      </c>
      <c r="R335" s="111" t="str">
        <f t="shared" ref="R335:V335" si="165">IF(R316=0,"",R316/R297)</f>
        <v/>
      </c>
      <c r="S335" s="111" t="str">
        <f t="shared" si="165"/>
        <v/>
      </c>
      <c r="T335" s="111">
        <f t="shared" si="165"/>
        <v>0.73581010671497538</v>
      </c>
      <c r="U335" s="111">
        <f t="shared" si="165"/>
        <v>0.75200498126520876</v>
      </c>
      <c r="V335" s="111">
        <f t="shared" si="165"/>
        <v>0.76374626531412793</v>
      </c>
      <c r="W335" s="111">
        <f t="shared" ref="W335" si="166">IF(W316=0,"",W316/W297)</f>
        <v>0.7692692258950462</v>
      </c>
      <c r="DA335" s="63" t="s">
        <v>3632</v>
      </c>
    </row>
    <row r="336" spans="1:105" ht="12" customHeight="1" x14ac:dyDescent="0.25">
      <c r="A336" s="97" t="s">
        <v>137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>
        <f t="shared" si="167"/>
        <v>0.64242806827554788</v>
      </c>
      <c r="H336" s="111" t="str">
        <f t="shared" si="167"/>
        <v/>
      </c>
      <c r="I336" s="111">
        <f t="shared" si="167"/>
        <v>0.6433292033323974</v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>
        <f t="shared" si="167"/>
        <v>0.67777580604562881</v>
      </c>
      <c r="N336" s="111">
        <f t="shared" si="167"/>
        <v>0.6968530537083758</v>
      </c>
      <c r="O336" s="111">
        <f t="shared" si="167"/>
        <v>0.71174366071928707</v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>
        <f t="shared" si="168"/>
        <v>0.82479353384825216</v>
      </c>
      <c r="W336" s="111" t="str">
        <f t="shared" ref="W336" si="169">IF(W317=0,"",W317/W298)</f>
        <v/>
      </c>
      <c r="DA336" s="63" t="s">
        <v>3633</v>
      </c>
    </row>
    <row r="337" spans="1:105" ht="12" customHeight="1" x14ac:dyDescent="0.25">
      <c r="A337" s="100" t="s">
        <v>216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>
        <f t="shared" si="170"/>
        <v>0.51994802610021496</v>
      </c>
      <c r="H337" s="112" t="str">
        <f t="shared" si="170"/>
        <v/>
      </c>
      <c r="I337" s="112">
        <f t="shared" si="170"/>
        <v>0.526399704395768</v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>
        <f t="shared" si="170"/>
        <v>0.55322237163373478</v>
      </c>
      <c r="N337" s="112">
        <f t="shared" si="170"/>
        <v>0.57348876372949698</v>
      </c>
      <c r="O337" s="112">
        <f t="shared" si="170"/>
        <v>0.60331393439818126</v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>
        <f t="shared" si="171"/>
        <v>0.76374626531412793</v>
      </c>
      <c r="W337" s="112" t="str">
        <f t="shared" ref="W337" si="172">IF(W318=0,"",W318/W299)</f>
        <v/>
      </c>
      <c r="DA337" s="131" t="s">
        <v>3634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>
        <f t="shared" si="173"/>
        <v>1</v>
      </c>
      <c r="H338" s="113" t="str">
        <f t="shared" si="173"/>
        <v/>
      </c>
      <c r="I338" s="113">
        <f t="shared" si="173"/>
        <v>1</v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>
        <f t="shared" si="174"/>
        <v>1</v>
      </c>
      <c r="W338" s="113" t="str">
        <f t="shared" ref="W338" si="175">IF(W319=0,"",W319/W300)</f>
        <v/>
      </c>
      <c r="DA338" s="132" t="s">
        <v>3635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0.63510780126204713</v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>
        <f t="shared" si="176"/>
        <v>0.64263279737312262</v>
      </c>
      <c r="H339" s="112">
        <f t="shared" si="176"/>
        <v>0.64476225656216279</v>
      </c>
      <c r="I339" s="112">
        <f t="shared" si="176"/>
        <v>0.64703187168241905</v>
      </c>
      <c r="J339" s="112" t="str">
        <f t="shared" si="176"/>
        <v/>
      </c>
      <c r="K339" s="112" t="str">
        <f t="shared" si="176"/>
        <v/>
      </c>
      <c r="L339" s="112">
        <f t="shared" si="176"/>
        <v>0.65567620092418732</v>
      </c>
      <c r="M339" s="112">
        <f t="shared" si="176"/>
        <v>0.6615681208324844</v>
      </c>
      <c r="N339" s="112">
        <f t="shared" si="176"/>
        <v>0.67108887338870971</v>
      </c>
      <c r="O339" s="112">
        <f t="shared" si="176"/>
        <v>0.68550879022300049</v>
      </c>
      <c r="P339" s="112">
        <f t="shared" si="176"/>
        <v>0.70426725093477871</v>
      </c>
      <c r="Q339" s="112">
        <f t="shared" si="176"/>
        <v>0.72267381233497419</v>
      </c>
      <c r="R339" s="112" t="str">
        <f t="shared" ref="R339:V339" si="177">IF(R320=0,"",R320/R301)</f>
        <v/>
      </c>
      <c r="S339" s="112" t="str">
        <f t="shared" si="177"/>
        <v/>
      </c>
      <c r="T339" s="112">
        <f t="shared" si="177"/>
        <v>0.76159416902122956</v>
      </c>
      <c r="U339" s="112">
        <f t="shared" si="177"/>
        <v>0.77348731142298843</v>
      </c>
      <c r="V339" s="112">
        <f t="shared" si="177"/>
        <v>0.78405505858045399</v>
      </c>
      <c r="W339" s="112">
        <f t="shared" ref="W339" si="178">IF(W320=0,"",W320/W301)</f>
        <v>0.79237391858587125</v>
      </c>
      <c r="DA339" s="131" t="s">
        <v>3636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0.7134795276115331</v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>
        <f t="shared" si="179"/>
        <v>0.74898146398074661</v>
      </c>
      <c r="H340" s="113">
        <f t="shared" si="179"/>
        <v>0.7440298964706662</v>
      </c>
      <c r="I340" s="113">
        <f t="shared" si="179"/>
        <v>0.74838625267467085</v>
      </c>
      <c r="J340" s="113" t="str">
        <f t="shared" si="179"/>
        <v/>
      </c>
      <c r="K340" s="113" t="str">
        <f t="shared" si="179"/>
        <v/>
      </c>
      <c r="L340" s="113">
        <f t="shared" si="179"/>
        <v>0.76075061140719347</v>
      </c>
      <c r="M340" s="113">
        <f t="shared" si="179"/>
        <v>0.76857341515328592</v>
      </c>
      <c r="N340" s="113">
        <f t="shared" si="179"/>
        <v>0.77719226271069408</v>
      </c>
      <c r="O340" s="113">
        <f t="shared" si="179"/>
        <v>0.77968777327239547</v>
      </c>
      <c r="P340" s="113">
        <f t="shared" si="179"/>
        <v>0.79395787665372253</v>
      </c>
      <c r="Q340" s="113">
        <f t="shared" si="179"/>
        <v>0.80158368987069428</v>
      </c>
      <c r="R340" s="113" t="str">
        <f t="shared" ref="R340:V340" si="180">IF(R321=0,"",R321/R302)</f>
        <v/>
      </c>
      <c r="S340" s="113" t="str">
        <f t="shared" si="180"/>
        <v/>
      </c>
      <c r="T340" s="113">
        <f t="shared" si="180"/>
        <v>0.82337536033034298</v>
      </c>
      <c r="U340" s="113">
        <f t="shared" si="180"/>
        <v>0.83192031578078096</v>
      </c>
      <c r="V340" s="113">
        <f t="shared" si="180"/>
        <v>0.84099784825137558</v>
      </c>
      <c r="W340" s="113">
        <f t="shared" ref="W340" si="181">IF(W321=0,"",W321/W302)</f>
        <v>0.84179500914171246</v>
      </c>
      <c r="DA340" s="132" t="s">
        <v>3637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0.63510780126204713</v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>
        <f t="shared" si="182"/>
        <v>0.64263279737312262</v>
      </c>
      <c r="H341" s="111">
        <f t="shared" si="182"/>
        <v>0.64476225656216279</v>
      </c>
      <c r="I341" s="111">
        <f t="shared" si="182"/>
        <v>0.64703187168241905</v>
      </c>
      <c r="J341" s="111" t="str">
        <f t="shared" si="182"/>
        <v/>
      </c>
      <c r="K341" s="111" t="str">
        <f t="shared" si="182"/>
        <v/>
      </c>
      <c r="L341" s="111">
        <f t="shared" si="182"/>
        <v>0.65567620092418732</v>
      </c>
      <c r="M341" s="111">
        <f t="shared" si="182"/>
        <v>0.6615681208324844</v>
      </c>
      <c r="N341" s="111">
        <f t="shared" si="182"/>
        <v>0.67108887338870971</v>
      </c>
      <c r="O341" s="111">
        <f t="shared" si="182"/>
        <v>0.68550879022300049</v>
      </c>
      <c r="P341" s="111">
        <f t="shared" si="182"/>
        <v>0.7042672509347786</v>
      </c>
      <c r="Q341" s="111">
        <f t="shared" si="182"/>
        <v>0.72267381233497419</v>
      </c>
      <c r="R341" s="111" t="str">
        <f t="shared" ref="R341:V341" si="183">IF(R322=0,"",R322/R303)</f>
        <v/>
      </c>
      <c r="S341" s="111" t="str">
        <f t="shared" si="183"/>
        <v/>
      </c>
      <c r="T341" s="111">
        <f t="shared" si="183"/>
        <v>0.76159416902122956</v>
      </c>
      <c r="U341" s="111">
        <f t="shared" si="183"/>
        <v>0.77348731142298854</v>
      </c>
      <c r="V341" s="111">
        <f t="shared" si="183"/>
        <v>0.7840550585804541</v>
      </c>
      <c r="W341" s="111">
        <f t="shared" ref="W341" si="184">IF(W322=0,"",W322/W303)</f>
        <v>0.79237391858587125</v>
      </c>
      <c r="DA341" s="63" t="s">
        <v>3638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 t="str">
        <f t="shared" si="185"/>
        <v/>
      </c>
      <c r="K342" s="111" t="str">
        <f t="shared" si="185"/>
        <v/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 t="str">
        <f t="shared" ref="R342:V342" si="186">IF(R323=0,"",R323/R304)</f>
        <v/>
      </c>
      <c r="S342" s="111" t="str">
        <f t="shared" si="186"/>
        <v/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3639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0.78252359331509047</v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>
        <f t="shared" si="188"/>
        <v>0.78809243849055455</v>
      </c>
      <c r="H343" s="124">
        <f t="shared" si="188"/>
        <v>0.7895755319337957</v>
      </c>
      <c r="I343" s="124">
        <f t="shared" si="188"/>
        <v>0.79110908856783502</v>
      </c>
      <c r="J343" s="124">
        <f t="shared" si="188"/>
        <v>0.79273235754107119</v>
      </c>
      <c r="K343" s="124">
        <f t="shared" si="188"/>
        <v>0.79447871095339684</v>
      </c>
      <c r="L343" s="124">
        <f t="shared" si="188"/>
        <v>0.79635707720971993</v>
      </c>
      <c r="M343" s="124">
        <f t="shared" si="188"/>
        <v>0.79891265511632936</v>
      </c>
      <c r="N343" s="124">
        <f t="shared" si="188"/>
        <v>0.80230003780940773</v>
      </c>
      <c r="O343" s="124">
        <f t="shared" si="188"/>
        <v>0.80689511528002966</v>
      </c>
      <c r="P343" s="124">
        <f t="shared" si="188"/>
        <v>0.8128953083441246</v>
      </c>
      <c r="Q343" s="124">
        <f t="shared" si="188"/>
        <v>0.82062875778054967</v>
      </c>
      <c r="R343" s="124" t="str">
        <f t="shared" ref="R343:V343" si="189">IF(R324=0,"",R324/R305)</f>
        <v/>
      </c>
      <c r="S343" s="124" t="str">
        <f t="shared" si="189"/>
        <v/>
      </c>
      <c r="T343" s="124">
        <f t="shared" si="189"/>
        <v>0.85839611508145386</v>
      </c>
      <c r="U343" s="124">
        <f t="shared" si="189"/>
        <v>0.87187695290310296</v>
      </c>
      <c r="V343" s="124">
        <f t="shared" si="189"/>
        <v>0.88309849302022636</v>
      </c>
      <c r="W343" s="124">
        <f t="shared" ref="W343" si="190">IF(W324=0,"",W324/W305)</f>
        <v>0.89149059477420012</v>
      </c>
      <c r="DA343" s="130" t="s">
        <v>3640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3641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0.78252359331509047</v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>
        <f t="shared" si="194"/>
        <v>0.78809243849055455</v>
      </c>
      <c r="H345" s="45">
        <f t="shared" si="194"/>
        <v>0.7895755319337957</v>
      </c>
      <c r="I345" s="45">
        <f t="shared" si="194"/>
        <v>0.79110908856783502</v>
      </c>
      <c r="J345" s="45">
        <f t="shared" si="194"/>
        <v>0.79273235754107119</v>
      </c>
      <c r="K345" s="45">
        <f t="shared" si="194"/>
        <v>0.79447871095339684</v>
      </c>
      <c r="L345" s="45">
        <f t="shared" si="194"/>
        <v>0.79635707720971993</v>
      </c>
      <c r="M345" s="45">
        <f t="shared" si="194"/>
        <v>0.79891265511632936</v>
      </c>
      <c r="N345" s="45">
        <f t="shared" si="194"/>
        <v>0.80230003780940773</v>
      </c>
      <c r="O345" s="45">
        <f t="shared" si="194"/>
        <v>0.80689511528002966</v>
      </c>
      <c r="P345" s="45">
        <f t="shared" si="194"/>
        <v>0.8128953083441246</v>
      </c>
      <c r="Q345" s="45">
        <f t="shared" si="194"/>
        <v>0.82062875778054967</v>
      </c>
      <c r="R345" s="45" t="str">
        <f t="shared" ref="R345:V345" si="195">IF(R326=0,"",R326/R307)</f>
        <v/>
      </c>
      <c r="S345" s="45" t="str">
        <f t="shared" si="195"/>
        <v/>
      </c>
      <c r="T345" s="45">
        <f t="shared" si="195"/>
        <v>0.85839611508145386</v>
      </c>
      <c r="U345" s="45">
        <f t="shared" si="195"/>
        <v>0.87187695290310296</v>
      </c>
      <c r="V345" s="45">
        <f t="shared" si="195"/>
        <v>0.88309849302022636</v>
      </c>
      <c r="W345" s="45">
        <f t="shared" ref="W345" si="196">IF(W326=0,"",W326/W307)</f>
        <v>0.89149059477420012</v>
      </c>
      <c r="DA345" s="60" t="s">
        <v>3642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9.2547497922429027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24.266651731596319</v>
      </c>
      <c r="H347" s="117">
        <f t="shared" si="197"/>
        <v>0.10880610065063394</v>
      </c>
      <c r="I347" s="117">
        <f t="shared" si="197"/>
        <v>7.2121239981945404</v>
      </c>
      <c r="J347" s="117">
        <f t="shared" si="197"/>
        <v>0.12870365351044094</v>
      </c>
      <c r="K347" s="117">
        <f t="shared" si="197"/>
        <v>12.790441940418775</v>
      </c>
      <c r="L347" s="117">
        <f t="shared" si="197"/>
        <v>11.1557114492804</v>
      </c>
      <c r="M347" s="117">
        <f t="shared" si="197"/>
        <v>24.592254503826659</v>
      </c>
      <c r="N347" s="117">
        <f t="shared" si="197"/>
        <v>38.452692762283725</v>
      </c>
      <c r="O347" s="117">
        <f t="shared" si="197"/>
        <v>54.76060552414507</v>
      </c>
      <c r="P347" s="117">
        <f t="shared" si="197"/>
        <v>6.0700670758414832</v>
      </c>
      <c r="Q347" s="117">
        <f t="shared" si="197"/>
        <v>1.2592945478226301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1.2454216351933005</v>
      </c>
      <c r="U347" s="117">
        <f t="shared" si="198"/>
        <v>8.8818382227611554</v>
      </c>
      <c r="V347" s="117">
        <f t="shared" si="198"/>
        <v>14.415109028429102</v>
      </c>
      <c r="W347" s="117">
        <f t="shared" ref="W347" si="199">W348+W351+W353+W362</f>
        <v>10.415880153097779</v>
      </c>
      <c r="DA347" s="129" t="s">
        <v>3793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8.80739798529655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22.964591015743526</v>
      </c>
      <c r="H348" s="122">
        <f t="shared" si="200"/>
        <v>0.10802892603741114</v>
      </c>
      <c r="I348" s="122">
        <f t="shared" si="200"/>
        <v>6.7431432542190297</v>
      </c>
      <c r="J348" s="122">
        <f t="shared" si="200"/>
        <v>0.12001764079387051</v>
      </c>
      <c r="K348" s="122">
        <f t="shared" si="200"/>
        <v>11.895376414757655</v>
      </c>
      <c r="L348" s="122">
        <f t="shared" si="200"/>
        <v>10.517644292669013</v>
      </c>
      <c r="M348" s="122">
        <f t="shared" si="200"/>
        <v>23.019411631333295</v>
      </c>
      <c r="N348" s="122">
        <f t="shared" si="200"/>
        <v>36.080627354829666</v>
      </c>
      <c r="O348" s="122">
        <f t="shared" si="200"/>
        <v>51.019542184099954</v>
      </c>
      <c r="P348" s="122">
        <f t="shared" si="200"/>
        <v>5.6888114304233666</v>
      </c>
      <c r="Q348" s="122">
        <f t="shared" si="200"/>
        <v>1.1778509895141249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1.1954673619136629</v>
      </c>
      <c r="U348" s="122">
        <f t="shared" si="201"/>
        <v>8.6819163523424052</v>
      </c>
      <c r="V348" s="122">
        <f t="shared" si="201"/>
        <v>13.723862725048713</v>
      </c>
      <c r="W348" s="122">
        <f t="shared" ref="W348" si="202">SUM(W349:W350)</f>
        <v>10.259774252804007</v>
      </c>
      <c r="DA348" s="130" t="s">
        <v>3794</v>
      </c>
    </row>
    <row r="349" spans="1:105" ht="12" customHeight="1" x14ac:dyDescent="0.25">
      <c r="A349" s="97" t="s">
        <v>216</v>
      </c>
      <c r="B349" s="98"/>
      <c r="C349" s="98">
        <v>8.80739798529655</v>
      </c>
      <c r="D349" s="98">
        <v>0</v>
      </c>
      <c r="E349" s="98">
        <v>0</v>
      </c>
      <c r="F349" s="98">
        <v>0</v>
      </c>
      <c r="G349" s="98">
        <v>22.964591015743526</v>
      </c>
      <c r="H349" s="98">
        <v>0.10802892603741114</v>
      </c>
      <c r="I349" s="98">
        <v>6.7431432542190297</v>
      </c>
      <c r="J349" s="98">
        <v>0.12001764079387051</v>
      </c>
      <c r="K349" s="98">
        <v>11.895376414757655</v>
      </c>
      <c r="L349" s="98">
        <v>10.517644292669013</v>
      </c>
      <c r="M349" s="98">
        <v>23.019411631333295</v>
      </c>
      <c r="N349" s="98">
        <v>36.080627354829666</v>
      </c>
      <c r="O349" s="98">
        <v>51.019542184099954</v>
      </c>
      <c r="P349" s="98">
        <v>5.6888114304233666</v>
      </c>
      <c r="Q349" s="98">
        <v>1.1778509895141249</v>
      </c>
      <c r="R349" s="98">
        <v>0</v>
      </c>
      <c r="S349" s="98">
        <v>0</v>
      </c>
      <c r="T349" s="98">
        <v>1.1954673619136629</v>
      </c>
      <c r="U349" s="98">
        <v>8.6819163523424052</v>
      </c>
      <c r="V349" s="98">
        <v>13.723862725048713</v>
      </c>
      <c r="W349" s="98">
        <v>10.259774252804007</v>
      </c>
      <c r="DA349" s="63" t="s">
        <v>3795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3796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3797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3798</v>
      </c>
    </row>
    <row r="353" spans="1:105" ht="12" customHeight="1" x14ac:dyDescent="0.25">
      <c r="A353" s="121" t="s">
        <v>55</v>
      </c>
      <c r="B353" s="122"/>
      <c r="C353" s="122">
        <v>0.44735180694635346</v>
      </c>
      <c r="D353" s="122">
        <v>0</v>
      </c>
      <c r="E353" s="122">
        <v>0</v>
      </c>
      <c r="F353" s="122">
        <v>0</v>
      </c>
      <c r="G353" s="122">
        <v>1.3020607158527944</v>
      </c>
      <c r="H353" s="122">
        <v>7.7717461322280353E-4</v>
      </c>
      <c r="I353" s="122">
        <v>0.46898074397551043</v>
      </c>
      <c r="J353" s="122">
        <v>8.6860127165704487E-3</v>
      </c>
      <c r="K353" s="122">
        <v>0.8950655256611213</v>
      </c>
      <c r="L353" s="122">
        <v>0.63806715661138602</v>
      </c>
      <c r="M353" s="122">
        <v>1.5728428724933625</v>
      </c>
      <c r="N353" s="122">
        <v>2.3720654074540577</v>
      </c>
      <c r="O353" s="122">
        <v>3.7410633400451183</v>
      </c>
      <c r="P353" s="122">
        <v>0.38125564541811663</v>
      </c>
      <c r="Q353" s="122">
        <v>8.1443558308505123E-2</v>
      </c>
      <c r="R353" s="122">
        <v>0</v>
      </c>
      <c r="S353" s="122">
        <v>0</v>
      </c>
      <c r="T353" s="122">
        <v>4.9954273279637626E-2</v>
      </c>
      <c r="U353" s="122">
        <v>0.19992187041875092</v>
      </c>
      <c r="V353" s="122">
        <v>0.69124630338038839</v>
      </c>
      <c r="W353" s="122">
        <v>0.15610590029377269</v>
      </c>
      <c r="DA353" s="130" t="s">
        <v>3799</v>
      </c>
    </row>
    <row r="354" spans="1:105" ht="12" customHeight="1" x14ac:dyDescent="0.25">
      <c r="A354" s="97" t="s">
        <v>138</v>
      </c>
      <c r="B354" s="98"/>
      <c r="C354" s="98">
        <v>0.44735180694635346</v>
      </c>
      <c r="D354" s="98">
        <v>0</v>
      </c>
      <c r="E354" s="98">
        <v>0</v>
      </c>
      <c r="F354" s="98">
        <v>0</v>
      </c>
      <c r="G354" s="98">
        <v>1.2981774556412138</v>
      </c>
      <c r="H354" s="98">
        <v>7.7717461322280353E-4</v>
      </c>
      <c r="I354" s="98">
        <v>0.46806560817474441</v>
      </c>
      <c r="J354" s="98">
        <v>8.6860127165704487E-3</v>
      </c>
      <c r="K354" s="98">
        <v>0.8950655256611213</v>
      </c>
      <c r="L354" s="98">
        <v>0.63806715661138602</v>
      </c>
      <c r="M354" s="98">
        <v>1.5720489364087642</v>
      </c>
      <c r="N354" s="98">
        <v>2.3691108923167845</v>
      </c>
      <c r="O354" s="98">
        <v>3.7376842245406428</v>
      </c>
      <c r="P354" s="98">
        <v>0.38125564541811663</v>
      </c>
      <c r="Q354" s="98">
        <v>8.1443558308505123E-2</v>
      </c>
      <c r="R354" s="98">
        <v>0</v>
      </c>
      <c r="S354" s="98">
        <v>0</v>
      </c>
      <c r="T354" s="98">
        <v>4.9954273279637626E-2</v>
      </c>
      <c r="U354" s="98">
        <v>0.19992187041875092</v>
      </c>
      <c r="V354" s="98">
        <v>0.68892919780344419</v>
      </c>
      <c r="W354" s="98">
        <v>0.15610590029377269</v>
      </c>
      <c r="DA354" s="63" t="s">
        <v>3800</v>
      </c>
    </row>
    <row r="355" spans="1:105" ht="12" customHeight="1" x14ac:dyDescent="0.25">
      <c r="A355" s="97" t="s">
        <v>137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3.8832602115805425E-3</v>
      </c>
      <c r="H355" s="98">
        <v>0</v>
      </c>
      <c r="I355" s="98">
        <v>9.1513580076599537E-4</v>
      </c>
      <c r="J355" s="98">
        <v>0</v>
      </c>
      <c r="K355" s="98">
        <v>0</v>
      </c>
      <c r="L355" s="98">
        <v>0</v>
      </c>
      <c r="M355" s="98">
        <v>7.9393608459840952E-4</v>
      </c>
      <c r="N355" s="98">
        <v>2.9545151372730115E-3</v>
      </c>
      <c r="O355" s="98">
        <v>3.3791155044757323E-3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2.3171055769442405E-3</v>
      </c>
      <c r="W355" s="98">
        <v>0</v>
      </c>
      <c r="DA355" s="63" t="s">
        <v>3801</v>
      </c>
    </row>
    <row r="356" spans="1:105" ht="12" customHeight="1" x14ac:dyDescent="0.25">
      <c r="A356" s="100" t="s">
        <v>216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3.8832602115805425E-3</v>
      </c>
      <c r="H356" s="101">
        <v>0</v>
      </c>
      <c r="I356" s="101">
        <v>9.1513580076599537E-4</v>
      </c>
      <c r="J356" s="101">
        <v>0</v>
      </c>
      <c r="K356" s="101">
        <v>0</v>
      </c>
      <c r="L356" s="101">
        <v>0</v>
      </c>
      <c r="M356" s="101">
        <v>7.9393608459840952E-4</v>
      </c>
      <c r="N356" s="101">
        <v>2.9545151372730115E-3</v>
      </c>
      <c r="O356" s="101">
        <v>3.3791155044757323E-3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2.3171055769442405E-3</v>
      </c>
      <c r="W356" s="101">
        <v>0</v>
      </c>
      <c r="DA356" s="131" t="s">
        <v>3802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3803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3804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3805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3806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3807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3808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3809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3810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23451.876492399777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27259.464481050891</v>
      </c>
      <c r="H366" s="117">
        <f t="shared" si="204"/>
        <v>22360.970326187089</v>
      </c>
      <c r="I366" s="117">
        <f t="shared" si="204"/>
        <v>20993.928794925145</v>
      </c>
      <c r="J366" s="117">
        <f t="shared" si="204"/>
        <v>21286.680566224735</v>
      </c>
      <c r="K366" s="117">
        <f t="shared" si="204"/>
        <v>21602.981985516675</v>
      </c>
      <c r="L366" s="117">
        <f t="shared" si="204"/>
        <v>21876.684111036011</v>
      </c>
      <c r="M366" s="117">
        <f t="shared" si="204"/>
        <v>20663.512181807022</v>
      </c>
      <c r="N366" s="117">
        <f t="shared" si="204"/>
        <v>21600.118139671617</v>
      </c>
      <c r="O366" s="117">
        <f t="shared" si="204"/>
        <v>21153.860034973281</v>
      </c>
      <c r="P366" s="117">
        <f t="shared" si="204"/>
        <v>17748.247825909977</v>
      </c>
      <c r="Q366" s="117">
        <f t="shared" si="204"/>
        <v>17147.632689184535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13196.907814434955</v>
      </c>
      <c r="U366" s="117">
        <f t="shared" si="205"/>
        <v>12229.004057753682</v>
      </c>
      <c r="V366" s="117">
        <f t="shared" si="205"/>
        <v>12291.137696521586</v>
      </c>
      <c r="W366" s="117">
        <f t="shared" ref="W366" si="206">W367+W370+W372+W381</f>
        <v>11759.931959339869</v>
      </c>
      <c r="DA366" s="129" t="s">
        <v>3961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21899.2465954377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25429.698616713871</v>
      </c>
      <c r="H367" s="122">
        <f t="shared" si="207"/>
        <v>20925.057637149435</v>
      </c>
      <c r="I367" s="122">
        <f t="shared" si="207"/>
        <v>19394.159417594146</v>
      </c>
      <c r="J367" s="122">
        <f t="shared" si="207"/>
        <v>19700.242394131004</v>
      </c>
      <c r="K367" s="122">
        <f t="shared" si="207"/>
        <v>19925.268608154318</v>
      </c>
      <c r="L367" s="122">
        <f t="shared" si="207"/>
        <v>20423.152091605105</v>
      </c>
      <c r="M367" s="122">
        <f t="shared" si="207"/>
        <v>19113.40920663398</v>
      </c>
      <c r="N367" s="122">
        <f t="shared" si="207"/>
        <v>20041.865372578613</v>
      </c>
      <c r="O367" s="122">
        <f t="shared" si="207"/>
        <v>19457.631873464346</v>
      </c>
      <c r="P367" s="122">
        <f t="shared" si="207"/>
        <v>16178.300772149649</v>
      </c>
      <c r="Q367" s="122">
        <f t="shared" si="207"/>
        <v>15492.404296589355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11631.541910670758</v>
      </c>
      <c r="U367" s="122">
        <f t="shared" si="208"/>
        <v>10689.071166876483</v>
      </c>
      <c r="V367" s="122">
        <f t="shared" si="208"/>
        <v>10727.448436225117</v>
      </c>
      <c r="W367" s="122">
        <f t="shared" ref="W367" si="209">SUM(W368:W369)</f>
        <v>10273.472146304337</v>
      </c>
      <c r="DA367" s="130" t="s">
        <v>3962</v>
      </c>
    </row>
    <row r="368" spans="1:105" ht="12" customHeight="1" x14ac:dyDescent="0.25">
      <c r="A368" s="97" t="s">
        <v>216</v>
      </c>
      <c r="B368" s="98"/>
      <c r="C368" s="98">
        <v>21648.088659929272</v>
      </c>
      <c r="D368" s="98">
        <v>0</v>
      </c>
      <c r="E368" s="98">
        <v>0</v>
      </c>
      <c r="F368" s="98">
        <v>0</v>
      </c>
      <c r="G368" s="98">
        <v>25151.391353781262</v>
      </c>
      <c r="H368" s="98">
        <v>20699.928093171453</v>
      </c>
      <c r="I368" s="98">
        <v>19187.682207912439</v>
      </c>
      <c r="J368" s="98">
        <v>19491.12060082455</v>
      </c>
      <c r="K368" s="98">
        <v>19715.139563205896</v>
      </c>
      <c r="L368" s="98">
        <v>20206.20372290898</v>
      </c>
      <c r="M368" s="98">
        <v>18911.197328274226</v>
      </c>
      <c r="N368" s="98">
        <v>19825.011551604894</v>
      </c>
      <c r="O368" s="98">
        <v>19243.900867284327</v>
      </c>
      <c r="P368" s="98">
        <v>15995.36702478774</v>
      </c>
      <c r="Q368" s="98">
        <v>15312.098186268367</v>
      </c>
      <c r="R368" s="98">
        <v>0</v>
      </c>
      <c r="S368" s="98">
        <v>0</v>
      </c>
      <c r="T368" s="98">
        <v>11493.163616622673</v>
      </c>
      <c r="U368" s="98">
        <v>10561.510119513918</v>
      </c>
      <c r="V368" s="98">
        <v>10600.528073057612</v>
      </c>
      <c r="W368" s="98">
        <v>10151.066226935089</v>
      </c>
      <c r="DA368" s="63" t="s">
        <v>3963</v>
      </c>
    </row>
    <row r="369" spans="1:105" ht="12" customHeight="1" x14ac:dyDescent="0.25">
      <c r="A369" s="97" t="s">
        <v>53</v>
      </c>
      <c r="B369" s="98"/>
      <c r="C369" s="98">
        <v>251.15793550842781</v>
      </c>
      <c r="D369" s="98">
        <v>0</v>
      </c>
      <c r="E369" s="98">
        <v>0</v>
      </c>
      <c r="F369" s="98">
        <v>0</v>
      </c>
      <c r="G369" s="98">
        <v>278.30726293261046</v>
      </c>
      <c r="H369" s="98">
        <v>225.12954397798165</v>
      </c>
      <c r="I369" s="98">
        <v>206.47720968170736</v>
      </c>
      <c r="J369" s="98">
        <v>209.12179330645475</v>
      </c>
      <c r="K369" s="98">
        <v>210.12904494842331</v>
      </c>
      <c r="L369" s="98">
        <v>216.94836869612541</v>
      </c>
      <c r="M369" s="98">
        <v>202.21187835975431</v>
      </c>
      <c r="N369" s="98">
        <v>216.85382097372135</v>
      </c>
      <c r="O369" s="98">
        <v>213.7310061800188</v>
      </c>
      <c r="P369" s="98">
        <v>182.93374736190842</v>
      </c>
      <c r="Q369" s="98">
        <v>180.30611032098687</v>
      </c>
      <c r="R369" s="98">
        <v>0</v>
      </c>
      <c r="S369" s="98">
        <v>0</v>
      </c>
      <c r="T369" s="98">
        <v>138.37829404808485</v>
      </c>
      <c r="U369" s="98">
        <v>127.56104736256535</v>
      </c>
      <c r="V369" s="98">
        <v>126.92036316750455</v>
      </c>
      <c r="W369" s="98">
        <v>122.40591936924879</v>
      </c>
      <c r="DA369" s="63" t="s">
        <v>3964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0.33700722775043235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0.92618081721249057</v>
      </c>
      <c r="H370" s="122">
        <f t="shared" si="210"/>
        <v>0</v>
      </c>
      <c r="I370" s="122">
        <f t="shared" si="210"/>
        <v>0.94018174632579965</v>
      </c>
      <c r="J370" s="122">
        <f t="shared" si="210"/>
        <v>0</v>
      </c>
      <c r="K370" s="122">
        <f t="shared" si="210"/>
        <v>0.68945495882094188</v>
      </c>
      <c r="L370" s="122">
        <f t="shared" si="210"/>
        <v>1.7184977058403523</v>
      </c>
      <c r="M370" s="122">
        <f t="shared" si="210"/>
        <v>1.1573558256788727</v>
      </c>
      <c r="N370" s="122">
        <f t="shared" si="210"/>
        <v>1.7879452790983583</v>
      </c>
      <c r="O370" s="122">
        <f t="shared" si="210"/>
        <v>0.95654018960632692</v>
      </c>
      <c r="P370" s="122">
        <f t="shared" si="210"/>
        <v>1.7764133665356154</v>
      </c>
      <c r="Q370" s="122">
        <f t="shared" si="210"/>
        <v>0.86844406565415344</v>
      </c>
      <c r="R370" s="122">
        <f t="shared" si="210"/>
        <v>0</v>
      </c>
      <c r="S370" s="122">
        <f t="shared" si="210"/>
        <v>0</v>
      </c>
      <c r="T370" s="122">
        <f t="shared" si="210"/>
        <v>0.61703286022073167</v>
      </c>
      <c r="U370" s="122">
        <f t="shared" si="210"/>
        <v>1.0057319662217528</v>
      </c>
      <c r="V370" s="122">
        <f t="shared" si="210"/>
        <v>1.9997730046684783</v>
      </c>
      <c r="W370" s="122">
        <f t="shared" si="210"/>
        <v>0.42374298466492161</v>
      </c>
      <c r="DA370" s="130" t="s">
        <v>3965</v>
      </c>
    </row>
    <row r="371" spans="1:105" ht="12" customHeight="1" x14ac:dyDescent="0.25">
      <c r="A371" s="97" t="s">
        <v>53</v>
      </c>
      <c r="B371" s="98"/>
      <c r="C371" s="98">
        <f>RES_hhdet_in_fech!C48</f>
        <v>0.33700722775043235</v>
      </c>
      <c r="D371" s="98">
        <f>RES_hhdet_in_fech!D48</f>
        <v>0</v>
      </c>
      <c r="E371" s="98">
        <f>RES_hhdet_in_fech!E48</f>
        <v>0</v>
      </c>
      <c r="F371" s="98">
        <f>RES_hhdet_in_fech!F48</f>
        <v>0</v>
      </c>
      <c r="G371" s="98">
        <f>RES_hhdet_in_fech!G48</f>
        <v>0.92618081721249057</v>
      </c>
      <c r="H371" s="98">
        <f>RES_hhdet_in_fech!H48</f>
        <v>0</v>
      </c>
      <c r="I371" s="98">
        <f>RES_hhdet_in_fech!I48</f>
        <v>0.94018174632579965</v>
      </c>
      <c r="J371" s="98">
        <f>RES_hhdet_in_fech!J48</f>
        <v>0</v>
      </c>
      <c r="K371" s="98">
        <f>RES_hhdet_in_fech!K48</f>
        <v>0.68945495882094188</v>
      </c>
      <c r="L371" s="98">
        <f>RES_hhdet_in_fech!L48</f>
        <v>1.7184977058403523</v>
      </c>
      <c r="M371" s="98">
        <f>RES_hhdet_in_fech!M48</f>
        <v>1.1573558256788727</v>
      </c>
      <c r="N371" s="98">
        <f>RES_hhdet_in_fech!N48</f>
        <v>1.7879452790983583</v>
      </c>
      <c r="O371" s="98">
        <f>RES_hhdet_in_fech!O48</f>
        <v>0.95654018960632692</v>
      </c>
      <c r="P371" s="98">
        <f>RES_hhdet_in_fech!P48</f>
        <v>1.7764133665356154</v>
      </c>
      <c r="Q371" s="98">
        <f>RES_hhdet_in_fech!Q48</f>
        <v>0.86844406565415344</v>
      </c>
      <c r="R371" s="98">
        <f>RES_hhdet_in_fech!R48</f>
        <v>0</v>
      </c>
      <c r="S371" s="98">
        <f>RES_hhdet_in_fech!S48</f>
        <v>0</v>
      </c>
      <c r="T371" s="98">
        <f>RES_hhdet_in_fech!T48</f>
        <v>0.61703286022073167</v>
      </c>
      <c r="U371" s="98">
        <f>RES_hhdet_in_fech!U48</f>
        <v>1.0057319662217528</v>
      </c>
      <c r="V371" s="98">
        <f>RES_hhdet_in_fech!V48</f>
        <v>1.9997730046684783</v>
      </c>
      <c r="W371" s="98">
        <f>RES_hhdet_in_fech!W48</f>
        <v>0.42374298466492161</v>
      </c>
      <c r="DA371" s="63" t="s">
        <v>3966</v>
      </c>
    </row>
    <row r="372" spans="1:105" ht="12" customHeight="1" x14ac:dyDescent="0.25">
      <c r="A372" s="121" t="s">
        <v>55</v>
      </c>
      <c r="B372" s="122"/>
      <c r="C372" s="122">
        <v>1395.4748526509643</v>
      </c>
      <c r="D372" s="122">
        <v>0</v>
      </c>
      <c r="E372" s="122">
        <v>0</v>
      </c>
      <c r="F372" s="122">
        <v>0</v>
      </c>
      <c r="G372" s="122">
        <v>1648.2634610434748</v>
      </c>
      <c r="H372" s="122">
        <v>1250.2814605837737</v>
      </c>
      <c r="I372" s="122">
        <v>1414.413529333513</v>
      </c>
      <c r="J372" s="122">
        <v>1410.6269734941889</v>
      </c>
      <c r="K372" s="122">
        <v>1483.4622412394476</v>
      </c>
      <c r="L372" s="122">
        <v>1243.8174943152526</v>
      </c>
      <c r="M372" s="122">
        <v>1340.2400011444654</v>
      </c>
      <c r="N372" s="122">
        <v>1343.4382509446148</v>
      </c>
      <c r="O372" s="122">
        <v>1462.2382949902747</v>
      </c>
      <c r="P372" s="122">
        <v>1337.3229258664221</v>
      </c>
      <c r="Q372" s="122">
        <v>1406.3897790812425</v>
      </c>
      <c r="R372" s="122">
        <v>0</v>
      </c>
      <c r="S372" s="122">
        <v>0</v>
      </c>
      <c r="T372" s="122">
        <v>1293.5085558075909</v>
      </c>
      <c r="U372" s="122">
        <v>1271.2153855603331</v>
      </c>
      <c r="V372" s="122">
        <v>1295.0283894772886</v>
      </c>
      <c r="W372" s="122">
        <v>1220.553499469898</v>
      </c>
      <c r="DA372" s="130" t="s">
        <v>3967</v>
      </c>
    </row>
    <row r="373" spans="1:105" ht="12" customHeight="1" x14ac:dyDescent="0.25">
      <c r="A373" s="97" t="s">
        <v>138</v>
      </c>
      <c r="B373" s="98"/>
      <c r="C373" s="98">
        <v>1475.1214150306007</v>
      </c>
      <c r="D373" s="98">
        <v>0</v>
      </c>
      <c r="E373" s="98">
        <v>0</v>
      </c>
      <c r="F373" s="98">
        <v>0</v>
      </c>
      <c r="G373" s="98">
        <v>1749.2829753696469</v>
      </c>
      <c r="H373" s="98">
        <v>1489.1806481515123</v>
      </c>
      <c r="I373" s="98">
        <v>1434.3381377231881</v>
      </c>
      <c r="J373" s="98">
        <v>1410.6269734941889</v>
      </c>
      <c r="K373" s="98">
        <v>1483.4622412394476</v>
      </c>
      <c r="L373" s="98">
        <v>1245.2367437329108</v>
      </c>
      <c r="M373" s="98">
        <v>1346.9181989331621</v>
      </c>
      <c r="N373" s="98">
        <v>1350.4134054659226</v>
      </c>
      <c r="O373" s="98">
        <v>1472.319256331421</v>
      </c>
      <c r="P373" s="98">
        <v>1376.6351588244972</v>
      </c>
      <c r="Q373" s="98">
        <v>1459.8881199654484</v>
      </c>
      <c r="R373" s="98">
        <v>0</v>
      </c>
      <c r="S373" s="98">
        <v>0</v>
      </c>
      <c r="T373" s="98">
        <v>1280.6877141523532</v>
      </c>
      <c r="U373" s="98">
        <v>1311.3348322634615</v>
      </c>
      <c r="V373" s="98">
        <v>1469.8310243852691</v>
      </c>
      <c r="W373" s="98">
        <v>972.40323962578077</v>
      </c>
      <c r="DA373" s="63" t="s">
        <v>3968</v>
      </c>
    </row>
    <row r="374" spans="1:105" ht="12" customHeight="1" x14ac:dyDescent="0.25">
      <c r="A374" s="97" t="s">
        <v>137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1416.0425791422497</v>
      </c>
      <c r="H374" s="98">
        <v>0</v>
      </c>
      <c r="I374" s="98">
        <v>1173.8966628165222</v>
      </c>
      <c r="J374" s="98">
        <v>0</v>
      </c>
      <c r="K374" s="98">
        <v>0</v>
      </c>
      <c r="L374" s="98">
        <v>0</v>
      </c>
      <c r="M374" s="98">
        <v>1098.803157807484</v>
      </c>
      <c r="N374" s="98">
        <v>1111.1071813701024</v>
      </c>
      <c r="O374" s="98">
        <v>1247.5562181270848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1361.8697090815126</v>
      </c>
      <c r="W374" s="98">
        <v>0</v>
      </c>
      <c r="DA374" s="63" t="s">
        <v>3969</v>
      </c>
    </row>
    <row r="375" spans="1:105" ht="12" customHeight="1" x14ac:dyDescent="0.25">
      <c r="A375" s="100" t="s">
        <v>216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1054.7547098174662</v>
      </c>
      <c r="H375" s="101">
        <v>0</v>
      </c>
      <c r="I375" s="101">
        <v>884.06756038449521</v>
      </c>
      <c r="J375" s="101">
        <v>0</v>
      </c>
      <c r="K375" s="101">
        <v>0</v>
      </c>
      <c r="L375" s="101">
        <v>0</v>
      </c>
      <c r="M375" s="101">
        <v>792.47692668438071</v>
      </c>
      <c r="N375" s="101">
        <v>789.73007131145323</v>
      </c>
      <c r="O375" s="101">
        <v>906.55059420508007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1009.9665912352217</v>
      </c>
      <c r="W375" s="101">
        <v>0</v>
      </c>
      <c r="DA375" s="131" t="s">
        <v>3970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361.28786932478363</v>
      </c>
      <c r="H376" s="104">
        <v>0</v>
      </c>
      <c r="I376" s="104">
        <v>289.82910243202707</v>
      </c>
      <c r="J376" s="104">
        <v>0</v>
      </c>
      <c r="K376" s="104">
        <v>0</v>
      </c>
      <c r="L376" s="104">
        <v>0</v>
      </c>
      <c r="M376" s="104">
        <v>306.32623112310307</v>
      </c>
      <c r="N376" s="104">
        <v>321.37711005864918</v>
      </c>
      <c r="O376" s="104">
        <v>341.00562392200476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351.90311784629114</v>
      </c>
      <c r="W376" s="104">
        <v>0</v>
      </c>
      <c r="DA376" s="132" t="s">
        <v>3971</v>
      </c>
    </row>
    <row r="377" spans="1:105" ht="12" customHeight="1" x14ac:dyDescent="0.25">
      <c r="A377" s="106" t="s">
        <v>122</v>
      </c>
      <c r="B377" s="101"/>
      <c r="C377" s="101">
        <v>1174.2506097279395</v>
      </c>
      <c r="D377" s="101">
        <v>0</v>
      </c>
      <c r="E377" s="101">
        <v>0</v>
      </c>
      <c r="F377" s="101">
        <v>0</v>
      </c>
      <c r="G377" s="101">
        <v>1223.4417034843666</v>
      </c>
      <c r="H377" s="101">
        <v>1242.1512316995697</v>
      </c>
      <c r="I377" s="101">
        <v>1225.8481119299677</v>
      </c>
      <c r="J377" s="101">
        <v>0</v>
      </c>
      <c r="K377" s="101">
        <v>0</v>
      </c>
      <c r="L377" s="101">
        <v>1174.409019903492</v>
      </c>
      <c r="M377" s="101">
        <v>1205.2355569651006</v>
      </c>
      <c r="N377" s="101">
        <v>1180.4772707288384</v>
      </c>
      <c r="O377" s="101">
        <v>1254.9117377534774</v>
      </c>
      <c r="P377" s="101">
        <v>1222.2952126789855</v>
      </c>
      <c r="Q377" s="101">
        <v>1287.2016751427514</v>
      </c>
      <c r="R377" s="101">
        <v>0</v>
      </c>
      <c r="S377" s="101">
        <v>0</v>
      </c>
      <c r="T377" s="101">
        <v>1311.9516716793992</v>
      </c>
      <c r="U377" s="101">
        <v>1272.3597674474765</v>
      </c>
      <c r="V377" s="101">
        <v>1205.6221052506253</v>
      </c>
      <c r="W377" s="101">
        <v>1277.2347137446807</v>
      </c>
      <c r="DA377" s="131" t="s">
        <v>3972</v>
      </c>
    </row>
    <row r="378" spans="1:105" ht="12" customHeight="1" x14ac:dyDescent="0.25">
      <c r="A378" s="107" t="s">
        <v>121</v>
      </c>
      <c r="B378" s="104"/>
      <c r="C378" s="104">
        <v>1045.2648150297969</v>
      </c>
      <c r="D378" s="104">
        <v>0</v>
      </c>
      <c r="E378" s="104">
        <v>0</v>
      </c>
      <c r="F378" s="104">
        <v>0</v>
      </c>
      <c r="G378" s="104">
        <v>1049.7202217791905</v>
      </c>
      <c r="H378" s="104">
        <v>1076.4241040896641</v>
      </c>
      <c r="I378" s="104">
        <v>1060.1911145603924</v>
      </c>
      <c r="J378" s="104">
        <v>0</v>
      </c>
      <c r="K378" s="104">
        <v>0</v>
      </c>
      <c r="L378" s="104">
        <v>1012.2462345715504</v>
      </c>
      <c r="M378" s="104">
        <v>1037.3363177458573</v>
      </c>
      <c r="N378" s="104">
        <v>1019.1039030491767</v>
      </c>
      <c r="O378" s="104">
        <v>1103.0839777791653</v>
      </c>
      <c r="P378" s="104">
        <v>1084.2080628491128</v>
      </c>
      <c r="Q378" s="104">
        <v>1160.9385790091185</v>
      </c>
      <c r="R378" s="104">
        <v>0</v>
      </c>
      <c r="S378" s="104">
        <v>0</v>
      </c>
      <c r="T378" s="104">
        <v>1213.4044052916313</v>
      </c>
      <c r="U378" s="104">
        <v>1182.7655122641295</v>
      </c>
      <c r="V378" s="104">
        <v>1123.7962476076816</v>
      </c>
      <c r="W378" s="104">
        <v>1202.1700184701674</v>
      </c>
      <c r="DA378" s="132" t="s">
        <v>3973</v>
      </c>
    </row>
    <row r="379" spans="1:105" ht="12" customHeight="1" x14ac:dyDescent="0.25">
      <c r="A379" s="108" t="s">
        <v>53</v>
      </c>
      <c r="B379" s="98"/>
      <c r="C379" s="98">
        <v>820.76232270577884</v>
      </c>
      <c r="D379" s="98">
        <v>0</v>
      </c>
      <c r="E379" s="98">
        <v>0</v>
      </c>
      <c r="F379" s="98">
        <v>0</v>
      </c>
      <c r="G379" s="98">
        <v>737.33468366411546</v>
      </c>
      <c r="H379" s="98">
        <v>775.62813764893997</v>
      </c>
      <c r="I379" s="98">
        <v>755.75848869715242</v>
      </c>
      <c r="J379" s="98">
        <v>0</v>
      </c>
      <c r="K379" s="98">
        <v>0</v>
      </c>
      <c r="L379" s="98">
        <v>703.34752746292588</v>
      </c>
      <c r="M379" s="98">
        <v>709.35161883659885</v>
      </c>
      <c r="N379" s="98">
        <v>690.35133301961355</v>
      </c>
      <c r="O379" s="98">
        <v>772.74938013178485</v>
      </c>
      <c r="P379" s="98">
        <v>755.38651747128006</v>
      </c>
      <c r="Q379" s="98">
        <v>830.6072754008386</v>
      </c>
      <c r="R379" s="98">
        <v>0</v>
      </c>
      <c r="S379" s="98">
        <v>0</v>
      </c>
      <c r="T379" s="98">
        <v>898.95920321383971</v>
      </c>
      <c r="U379" s="98">
        <v>877.6499676712308</v>
      </c>
      <c r="V379" s="98">
        <v>827.46102002682971</v>
      </c>
      <c r="W379" s="98">
        <v>916.01833202655587</v>
      </c>
      <c r="DA379" s="63" t="s">
        <v>3974</v>
      </c>
    </row>
    <row r="380" spans="1:105" ht="12" customHeight="1" x14ac:dyDescent="0.25">
      <c r="A380" s="108" t="s">
        <v>52</v>
      </c>
      <c r="B380" s="98"/>
      <c r="C380" s="98">
        <v>224.50249232401799</v>
      </c>
      <c r="D380" s="98">
        <v>0</v>
      </c>
      <c r="E380" s="98">
        <v>0</v>
      </c>
      <c r="F380" s="98">
        <v>0</v>
      </c>
      <c r="G380" s="98">
        <v>312.38553811507529</v>
      </c>
      <c r="H380" s="98">
        <v>300.79596644072393</v>
      </c>
      <c r="I380" s="98">
        <v>304.43262586324005</v>
      </c>
      <c r="J380" s="98">
        <v>0</v>
      </c>
      <c r="K380" s="98">
        <v>0</v>
      </c>
      <c r="L380" s="98">
        <v>308.89870710862459</v>
      </c>
      <c r="M380" s="98">
        <v>327.98469890925838</v>
      </c>
      <c r="N380" s="98">
        <v>328.75257002956295</v>
      </c>
      <c r="O380" s="98">
        <v>330.33459764738063</v>
      </c>
      <c r="P380" s="98">
        <v>328.82154537783282</v>
      </c>
      <c r="Q380" s="98">
        <v>330.33130360828</v>
      </c>
      <c r="R380" s="98">
        <v>0</v>
      </c>
      <c r="S380" s="98">
        <v>0</v>
      </c>
      <c r="T380" s="98">
        <v>314.44520207779146</v>
      </c>
      <c r="U380" s="98">
        <v>305.11554459289886</v>
      </c>
      <c r="V380" s="98">
        <v>296.33522758085184</v>
      </c>
      <c r="W380" s="98">
        <v>286.15168644361154</v>
      </c>
      <c r="DA380" s="63" t="s">
        <v>3975</v>
      </c>
    </row>
    <row r="381" spans="1:105" ht="12" customHeight="1" x14ac:dyDescent="0.25">
      <c r="A381" s="121" t="s">
        <v>54</v>
      </c>
      <c r="B381" s="122"/>
      <c r="C381" s="122">
        <v>156.81803708336281</v>
      </c>
      <c r="D381" s="122">
        <v>0</v>
      </c>
      <c r="E381" s="122">
        <v>0</v>
      </c>
      <c r="F381" s="122">
        <v>0</v>
      </c>
      <c r="G381" s="122">
        <v>180.57622247633043</v>
      </c>
      <c r="H381" s="122">
        <v>185.63122845387826</v>
      </c>
      <c r="I381" s="122">
        <v>184.41566625116005</v>
      </c>
      <c r="J381" s="122">
        <v>175.81119859954163</v>
      </c>
      <c r="K381" s="122">
        <v>193.56168116408696</v>
      </c>
      <c r="L381" s="122">
        <v>207.9960274098174</v>
      </c>
      <c r="M381" s="122">
        <v>208.70561820289899</v>
      </c>
      <c r="N381" s="122">
        <v>213.02657086929113</v>
      </c>
      <c r="O381" s="122">
        <v>233.0333263290504</v>
      </c>
      <c r="P381" s="122">
        <v>230.84771452737195</v>
      </c>
      <c r="Q381" s="122">
        <v>247.97016944828161</v>
      </c>
      <c r="R381" s="122">
        <v>0</v>
      </c>
      <c r="S381" s="122">
        <v>0</v>
      </c>
      <c r="T381" s="122">
        <v>271.24031509638559</v>
      </c>
      <c r="U381" s="122">
        <v>267.71177335064357</v>
      </c>
      <c r="V381" s="122">
        <v>266.66109781451132</v>
      </c>
      <c r="W381" s="122">
        <v>265.48257058096954</v>
      </c>
      <c r="DA381" s="130" t="s">
        <v>3976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3977</v>
      </c>
    </row>
    <row r="383" spans="1:105" ht="12" customHeight="1" x14ac:dyDescent="0.25">
      <c r="A383" s="109" t="s">
        <v>120</v>
      </c>
      <c r="B383" s="33"/>
      <c r="C383" s="33">
        <v>156.81803708336281</v>
      </c>
      <c r="D383" s="33">
        <v>0</v>
      </c>
      <c r="E383" s="33">
        <v>0</v>
      </c>
      <c r="F383" s="33">
        <v>0</v>
      </c>
      <c r="G383" s="33">
        <v>180.57622247633043</v>
      </c>
      <c r="H383" s="33">
        <v>185.63122845387826</v>
      </c>
      <c r="I383" s="33">
        <v>184.41566625116005</v>
      </c>
      <c r="J383" s="33">
        <v>175.81119859954163</v>
      </c>
      <c r="K383" s="33">
        <v>193.56168116408696</v>
      </c>
      <c r="L383" s="33">
        <v>207.9960274098174</v>
      </c>
      <c r="M383" s="33">
        <v>208.70561820289899</v>
      </c>
      <c r="N383" s="33">
        <v>213.02657086929113</v>
      </c>
      <c r="O383" s="33">
        <v>233.0333263290504</v>
      </c>
      <c r="P383" s="33">
        <v>230.84771452737195</v>
      </c>
      <c r="Q383" s="33">
        <v>247.97016944828161</v>
      </c>
      <c r="R383" s="33">
        <v>0</v>
      </c>
      <c r="S383" s="33">
        <v>0</v>
      </c>
      <c r="T383" s="33">
        <v>271.24031509638559</v>
      </c>
      <c r="U383" s="33">
        <v>267.71177335064357</v>
      </c>
      <c r="V383" s="33">
        <v>266.66109781451132</v>
      </c>
      <c r="W383" s="33">
        <v>265.48257058096954</v>
      </c>
      <c r="DA383" s="60" t="s">
        <v>3978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11783.082531591788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14259.228081969555</v>
      </c>
      <c r="H385" s="117">
        <f t="shared" si="211"/>
        <v>11950.318454905109</v>
      </c>
      <c r="I385" s="117">
        <f t="shared" si="211"/>
        <v>11222.479724969618</v>
      </c>
      <c r="J385" s="117">
        <f t="shared" si="211"/>
        <v>11492.229314941456</v>
      </c>
      <c r="K385" s="117">
        <f t="shared" si="211"/>
        <v>11812.78730888531</v>
      </c>
      <c r="L385" s="117">
        <f t="shared" si="211"/>
        <v>12133.333311618557</v>
      </c>
      <c r="M385" s="117">
        <f t="shared" si="211"/>
        <v>11708.286270451017</v>
      </c>
      <c r="N385" s="117">
        <f t="shared" si="211"/>
        <v>12620.702252996845</v>
      </c>
      <c r="O385" s="117">
        <f t="shared" si="211"/>
        <v>12871.974737013967</v>
      </c>
      <c r="P385" s="117">
        <f t="shared" si="211"/>
        <v>11320.447884416635</v>
      </c>
      <c r="Q385" s="117">
        <f t="shared" si="211"/>
        <v>11341.815771527014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9135.5112891890894</v>
      </c>
      <c r="U385" s="117">
        <f t="shared" si="212"/>
        <v>8550.940808480902</v>
      </c>
      <c r="V385" s="117">
        <f t="shared" si="212"/>
        <v>8650.7705741803238</v>
      </c>
      <c r="W385" s="117">
        <f t="shared" ref="W385" si="213">W386+W389+W391+W400</f>
        <v>8318.4693023637192</v>
      </c>
      <c r="DA385" s="129" t="s">
        <v>4129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10908.59700461321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13227.301535395225</v>
      </c>
      <c r="H386" s="122">
        <f t="shared" si="214"/>
        <v>11005.061513101075</v>
      </c>
      <c r="I386" s="122">
        <f t="shared" si="214"/>
        <v>10316.051110595872</v>
      </c>
      <c r="J386" s="122">
        <f t="shared" si="214"/>
        <v>10604.63506201239</v>
      </c>
      <c r="K386" s="122">
        <f t="shared" si="214"/>
        <v>10862.683795634448</v>
      </c>
      <c r="L386" s="122">
        <f t="shared" si="214"/>
        <v>11286.673111491122</v>
      </c>
      <c r="M386" s="122">
        <f t="shared" si="214"/>
        <v>10790.279267500162</v>
      </c>
      <c r="N386" s="122">
        <f t="shared" si="214"/>
        <v>11668.275683414793</v>
      </c>
      <c r="O386" s="122">
        <f t="shared" si="214"/>
        <v>11793.199387744418</v>
      </c>
      <c r="P386" s="122">
        <f t="shared" si="214"/>
        <v>10249.534645373291</v>
      </c>
      <c r="Q386" s="122">
        <f t="shared" si="214"/>
        <v>10166.947664676833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7922.120941396367</v>
      </c>
      <c r="U386" s="122">
        <f t="shared" si="215"/>
        <v>7328.5611582149686</v>
      </c>
      <c r="V386" s="122">
        <f t="shared" si="215"/>
        <v>7396.5135579767502</v>
      </c>
      <c r="W386" s="122">
        <f t="shared" ref="W386" si="216">SUM(W387:W388)</f>
        <v>7109.7547249169347</v>
      </c>
      <c r="DA386" s="130" t="s">
        <v>4130</v>
      </c>
    </row>
    <row r="387" spans="1:105" ht="12" customHeight="1" x14ac:dyDescent="0.25">
      <c r="A387" s="97" t="s">
        <v>216</v>
      </c>
      <c r="B387" s="98"/>
      <c r="C387" s="98">
        <v>10657.439069104781</v>
      </c>
      <c r="D387" s="98">
        <v>0</v>
      </c>
      <c r="E387" s="98">
        <v>0</v>
      </c>
      <c r="F387" s="98">
        <v>0</v>
      </c>
      <c r="G387" s="98">
        <v>12948.994272462614</v>
      </c>
      <c r="H387" s="98">
        <v>10779.931969123092</v>
      </c>
      <c r="I387" s="98">
        <v>10109.573900914165</v>
      </c>
      <c r="J387" s="98">
        <v>10395.513268705936</v>
      </c>
      <c r="K387" s="98">
        <v>10652.554750686024</v>
      </c>
      <c r="L387" s="98">
        <v>11069.724742794997</v>
      </c>
      <c r="M387" s="98">
        <v>10588.067389140408</v>
      </c>
      <c r="N387" s="98">
        <v>11451.421862441071</v>
      </c>
      <c r="O387" s="98">
        <v>11579.4683815644</v>
      </c>
      <c r="P387" s="98">
        <v>10066.600898011382</v>
      </c>
      <c r="Q387" s="98">
        <v>9986.6415543558451</v>
      </c>
      <c r="R387" s="98">
        <v>0</v>
      </c>
      <c r="S387" s="98">
        <v>0</v>
      </c>
      <c r="T387" s="98">
        <v>7783.7426473482819</v>
      </c>
      <c r="U387" s="98">
        <v>7201.0001108524029</v>
      </c>
      <c r="V387" s="98">
        <v>7269.5931948092457</v>
      </c>
      <c r="W387" s="98">
        <v>6987.3488055476855</v>
      </c>
      <c r="DA387" s="63" t="s">
        <v>4131</v>
      </c>
    </row>
    <row r="388" spans="1:105" ht="12" customHeight="1" x14ac:dyDescent="0.25">
      <c r="A388" s="97" t="s">
        <v>53</v>
      </c>
      <c r="B388" s="98"/>
      <c r="C388" s="98">
        <v>251.15793550842781</v>
      </c>
      <c r="D388" s="98">
        <v>0</v>
      </c>
      <c r="E388" s="98">
        <v>0</v>
      </c>
      <c r="F388" s="98">
        <v>0</v>
      </c>
      <c r="G388" s="98">
        <v>278.30726293261046</v>
      </c>
      <c r="H388" s="98">
        <v>225.12954397798165</v>
      </c>
      <c r="I388" s="98">
        <v>206.47720968170736</v>
      </c>
      <c r="J388" s="98">
        <v>209.12179330645475</v>
      </c>
      <c r="K388" s="98">
        <v>210.12904494842331</v>
      </c>
      <c r="L388" s="98">
        <v>216.94836869612541</v>
      </c>
      <c r="M388" s="98">
        <v>202.21187835975431</v>
      </c>
      <c r="N388" s="98">
        <v>216.85382097372135</v>
      </c>
      <c r="O388" s="98">
        <v>213.7310061800188</v>
      </c>
      <c r="P388" s="98">
        <v>182.93374736190842</v>
      </c>
      <c r="Q388" s="98">
        <v>180.30611032098687</v>
      </c>
      <c r="R388" s="98">
        <v>0</v>
      </c>
      <c r="S388" s="98">
        <v>0</v>
      </c>
      <c r="T388" s="98">
        <v>138.37829404808485</v>
      </c>
      <c r="U388" s="98">
        <v>127.56104736256535</v>
      </c>
      <c r="V388" s="98">
        <v>126.92036316750455</v>
      </c>
      <c r="W388" s="98">
        <v>122.40591936924879</v>
      </c>
      <c r="DA388" s="63" t="s">
        <v>4132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0.84912546545425349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2.6672753569365768</v>
      </c>
      <c r="H389" s="122">
        <f t="shared" si="217"/>
        <v>0</v>
      </c>
      <c r="I389" s="122">
        <f t="shared" si="217"/>
        <v>2.8810021831152985</v>
      </c>
      <c r="J389" s="122">
        <f t="shared" si="217"/>
        <v>0</v>
      </c>
      <c r="K389" s="122">
        <f t="shared" si="217"/>
        <v>2.2444612454291861</v>
      </c>
      <c r="L389" s="122">
        <f t="shared" si="217"/>
        <v>5.7649219317103855</v>
      </c>
      <c r="M389" s="122">
        <f t="shared" si="217"/>
        <v>4.0196492210986792</v>
      </c>
      <c r="N389" s="122">
        <f t="shared" si="217"/>
        <v>6.4659594715747541</v>
      </c>
      <c r="O389" s="122">
        <f t="shared" si="217"/>
        <v>3.6229244350206105</v>
      </c>
      <c r="P389" s="122">
        <f t="shared" si="217"/>
        <v>7.0578600912588652</v>
      </c>
      <c r="Q389" s="122">
        <f t="shared" si="217"/>
        <v>3.588903978255912</v>
      </c>
      <c r="R389" s="122">
        <f t="shared" si="217"/>
        <v>0</v>
      </c>
      <c r="S389" s="122">
        <f t="shared" si="217"/>
        <v>0</v>
      </c>
      <c r="T389" s="122">
        <f t="shared" si="217"/>
        <v>2.7018519665021659</v>
      </c>
      <c r="U389" s="122">
        <f t="shared" si="217"/>
        <v>4.4647995480286609</v>
      </c>
      <c r="V389" s="122">
        <f t="shared" si="217"/>
        <v>9.0012044733283609</v>
      </c>
      <c r="W389" s="122">
        <f t="shared" si="217"/>
        <v>1.9329361627671213</v>
      </c>
      <c r="DA389" s="130" t="s">
        <v>4133</v>
      </c>
    </row>
    <row r="390" spans="1:105" ht="12" customHeight="1" x14ac:dyDescent="0.25">
      <c r="A390" s="97" t="s">
        <v>53</v>
      </c>
      <c r="B390" s="98"/>
      <c r="C390" s="98">
        <f>RES_hhdet_in_tesh!C48</f>
        <v>0.84912546545425349</v>
      </c>
      <c r="D390" s="98">
        <f>RES_hhdet_in_tesh!D48</f>
        <v>0</v>
      </c>
      <c r="E390" s="98">
        <f>RES_hhdet_in_tesh!E48</f>
        <v>0</v>
      </c>
      <c r="F390" s="98">
        <f>RES_hhdet_in_tesh!F48</f>
        <v>0</v>
      </c>
      <c r="G390" s="98">
        <f>RES_hhdet_in_tesh!G48</f>
        <v>2.6672753569365768</v>
      </c>
      <c r="H390" s="98">
        <f>RES_hhdet_in_tesh!H48</f>
        <v>0</v>
      </c>
      <c r="I390" s="98">
        <f>RES_hhdet_in_tesh!I48</f>
        <v>2.8810021831152985</v>
      </c>
      <c r="J390" s="98">
        <f>RES_hhdet_in_tesh!J48</f>
        <v>0</v>
      </c>
      <c r="K390" s="98">
        <f>RES_hhdet_in_tesh!K48</f>
        <v>2.2444612454291861</v>
      </c>
      <c r="L390" s="98">
        <f>RES_hhdet_in_tesh!L48</f>
        <v>5.7649219317103855</v>
      </c>
      <c r="M390" s="98">
        <f>RES_hhdet_in_tesh!M48</f>
        <v>4.0196492210986792</v>
      </c>
      <c r="N390" s="98">
        <f>RES_hhdet_in_tesh!N48</f>
        <v>6.4659594715747541</v>
      </c>
      <c r="O390" s="98">
        <f>RES_hhdet_in_tesh!O48</f>
        <v>3.6229244350206105</v>
      </c>
      <c r="P390" s="98">
        <f>RES_hhdet_in_tesh!P48</f>
        <v>7.0578600912588652</v>
      </c>
      <c r="Q390" s="98">
        <f>RES_hhdet_in_tesh!Q48</f>
        <v>3.588903978255912</v>
      </c>
      <c r="R390" s="98">
        <f>RES_hhdet_in_tesh!R48</f>
        <v>0</v>
      </c>
      <c r="S390" s="98">
        <f>RES_hhdet_in_tesh!S48</f>
        <v>0</v>
      </c>
      <c r="T390" s="98">
        <f>RES_hhdet_in_tesh!T48</f>
        <v>2.7018519665021659</v>
      </c>
      <c r="U390" s="98">
        <f>RES_hhdet_in_tesh!U48</f>
        <v>4.4647995480286609</v>
      </c>
      <c r="V390" s="98">
        <f>RES_hhdet_in_tesh!V48</f>
        <v>9.0012044733283609</v>
      </c>
      <c r="W390" s="98">
        <f>RES_hhdet_in_tesh!W48</f>
        <v>1.9329361627671213</v>
      </c>
      <c r="DA390" s="63" t="s">
        <v>4134</v>
      </c>
    </row>
    <row r="391" spans="1:105" ht="12" customHeight="1" x14ac:dyDescent="0.25">
      <c r="A391" s="121" t="s">
        <v>55</v>
      </c>
      <c r="B391" s="122"/>
      <c r="C391" s="122">
        <v>750.92258763803136</v>
      </c>
      <c r="D391" s="122">
        <v>0</v>
      </c>
      <c r="E391" s="122">
        <v>0</v>
      </c>
      <c r="F391" s="122">
        <v>0</v>
      </c>
      <c r="G391" s="122">
        <v>886.94851571260904</v>
      </c>
      <c r="H391" s="122">
        <v>798.68706585403959</v>
      </c>
      <c r="I391" s="122">
        <v>757.65470254504578</v>
      </c>
      <c r="J391" s="122">
        <v>748.22302698113026</v>
      </c>
      <c r="K391" s="122">
        <v>794.07841706421709</v>
      </c>
      <c r="L391" s="122">
        <v>675.2561697364107</v>
      </c>
      <c r="M391" s="122">
        <v>747.2497941535845</v>
      </c>
      <c r="N391" s="122">
        <v>775.04938424763668</v>
      </c>
      <c r="O391" s="122">
        <v>887.11897212216047</v>
      </c>
      <c r="P391" s="122">
        <v>876.20035487082066</v>
      </c>
      <c r="Q391" s="122">
        <v>967.78775075094893</v>
      </c>
      <c r="R391" s="122">
        <v>0</v>
      </c>
      <c r="S391" s="122">
        <v>0</v>
      </c>
      <c r="T391" s="122">
        <v>977.85686309401297</v>
      </c>
      <c r="U391" s="122">
        <v>984.5031255126587</v>
      </c>
      <c r="V391" s="122">
        <v>1009.767798103131</v>
      </c>
      <c r="W391" s="122">
        <v>970.10642653460559</v>
      </c>
      <c r="DA391" s="130" t="s">
        <v>4135</v>
      </c>
    </row>
    <row r="392" spans="1:105" ht="12" customHeight="1" x14ac:dyDescent="0.25">
      <c r="A392" s="97" t="s">
        <v>138</v>
      </c>
      <c r="B392" s="98"/>
      <c r="C392" s="98">
        <v>752.68051710911413</v>
      </c>
      <c r="D392" s="98">
        <v>0</v>
      </c>
      <c r="E392" s="98">
        <v>0</v>
      </c>
      <c r="F392" s="98">
        <v>0</v>
      </c>
      <c r="G392" s="98">
        <v>909.53623013415881</v>
      </c>
      <c r="H392" s="98">
        <v>778.84109467935775</v>
      </c>
      <c r="I392" s="98">
        <v>755.03517170106272</v>
      </c>
      <c r="J392" s="98">
        <v>748.22302698113026</v>
      </c>
      <c r="K392" s="98">
        <v>794.07841706421709</v>
      </c>
      <c r="L392" s="98">
        <v>673.75618576912382</v>
      </c>
      <c r="M392" s="98">
        <v>745.14528041044264</v>
      </c>
      <c r="N392" s="98">
        <v>774.44691442439182</v>
      </c>
      <c r="O392" s="98">
        <v>888.27072322751394</v>
      </c>
      <c r="P392" s="98">
        <v>880.5709523105586</v>
      </c>
      <c r="Q392" s="98">
        <v>981.99388399885788</v>
      </c>
      <c r="R392" s="98">
        <v>0</v>
      </c>
      <c r="S392" s="98">
        <v>0</v>
      </c>
      <c r="T392" s="98">
        <v>942.34296361900101</v>
      </c>
      <c r="U392" s="98">
        <v>986.13032596870005</v>
      </c>
      <c r="V392" s="98">
        <v>1122.5779555170882</v>
      </c>
      <c r="W392" s="98">
        <v>748.0398874047595</v>
      </c>
      <c r="DA392" s="63" t="s">
        <v>4136</v>
      </c>
    </row>
    <row r="393" spans="1:105" ht="12" customHeight="1" x14ac:dyDescent="0.25">
      <c r="A393" s="97" t="s">
        <v>137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909.70549871428011</v>
      </c>
      <c r="H393" s="98">
        <v>0</v>
      </c>
      <c r="I393" s="98">
        <v>755.20200488431306</v>
      </c>
      <c r="J393" s="98">
        <v>0</v>
      </c>
      <c r="K393" s="98">
        <v>0</v>
      </c>
      <c r="L393" s="98">
        <v>0</v>
      </c>
      <c r="M393" s="98">
        <v>744.74219596844966</v>
      </c>
      <c r="N393" s="98">
        <v>774.27843233506201</v>
      </c>
      <c r="O393" s="98">
        <v>887.94022964288081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1123.261329994232</v>
      </c>
      <c r="W393" s="98">
        <v>0</v>
      </c>
      <c r="DA393" s="63" t="s">
        <v>4137</v>
      </c>
    </row>
    <row r="394" spans="1:105" ht="12" customHeight="1" x14ac:dyDescent="0.25">
      <c r="A394" s="100" t="s">
        <v>216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548.41762938949648</v>
      </c>
      <c r="H394" s="101">
        <v>0</v>
      </c>
      <c r="I394" s="101">
        <v>465.37290245228604</v>
      </c>
      <c r="J394" s="101">
        <v>0</v>
      </c>
      <c r="K394" s="101">
        <v>0</v>
      </c>
      <c r="L394" s="101">
        <v>0</v>
      </c>
      <c r="M394" s="101">
        <v>438.41596484534648</v>
      </c>
      <c r="N394" s="101">
        <v>452.90132227641277</v>
      </c>
      <c r="O394" s="101">
        <v>546.93460572087599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771.358212147941</v>
      </c>
      <c r="W394" s="101">
        <v>0</v>
      </c>
      <c r="DA394" s="131" t="s">
        <v>4138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361.28786932478363</v>
      </c>
      <c r="H395" s="104">
        <v>0</v>
      </c>
      <c r="I395" s="104">
        <v>289.82910243202707</v>
      </c>
      <c r="J395" s="104">
        <v>0</v>
      </c>
      <c r="K395" s="104">
        <v>0</v>
      </c>
      <c r="L395" s="104">
        <v>0</v>
      </c>
      <c r="M395" s="104">
        <v>306.32623112310307</v>
      </c>
      <c r="N395" s="104">
        <v>321.37711005864918</v>
      </c>
      <c r="O395" s="104">
        <v>341.00562392200476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351.90311784629114</v>
      </c>
      <c r="W395" s="104">
        <v>0</v>
      </c>
      <c r="DA395" s="132" t="s">
        <v>4139</v>
      </c>
    </row>
    <row r="396" spans="1:105" ht="12" customHeight="1" x14ac:dyDescent="0.25">
      <c r="A396" s="106" t="s">
        <v>122</v>
      </c>
      <c r="B396" s="101"/>
      <c r="C396" s="101">
        <v>745.77572287492978</v>
      </c>
      <c r="D396" s="101">
        <v>0</v>
      </c>
      <c r="E396" s="101">
        <v>0</v>
      </c>
      <c r="F396" s="101">
        <v>0</v>
      </c>
      <c r="G396" s="101">
        <v>786.22376433309705</v>
      </c>
      <c r="H396" s="101">
        <v>800.89223114208448</v>
      </c>
      <c r="I396" s="101">
        <v>793.16279826040648</v>
      </c>
      <c r="J396" s="101">
        <v>0</v>
      </c>
      <c r="K396" s="101">
        <v>0</v>
      </c>
      <c r="L396" s="101">
        <v>770.03204450141982</v>
      </c>
      <c r="M396" s="101">
        <v>797.34542258189447</v>
      </c>
      <c r="N396" s="101">
        <v>792.20516167439507</v>
      </c>
      <c r="O396" s="101">
        <v>860.25302718402952</v>
      </c>
      <c r="P396" s="101">
        <v>860.82248926416958</v>
      </c>
      <c r="Q396" s="101">
        <v>930.22694181937732</v>
      </c>
      <c r="R396" s="101">
        <v>0</v>
      </c>
      <c r="S396" s="101">
        <v>0</v>
      </c>
      <c r="T396" s="101">
        <v>999.17474318868483</v>
      </c>
      <c r="U396" s="101">
        <v>984.15413568572751</v>
      </c>
      <c r="V396" s="101">
        <v>945.27411035816908</v>
      </c>
      <c r="W396" s="101">
        <v>1012.0474750837762</v>
      </c>
      <c r="DA396" s="131" t="s">
        <v>4140</v>
      </c>
    </row>
    <row r="397" spans="1:105" ht="12" customHeight="1" x14ac:dyDescent="0.25">
      <c r="A397" s="107" t="s">
        <v>121</v>
      </c>
      <c r="B397" s="104"/>
      <c r="C397" s="104">
        <v>745.77504645641591</v>
      </c>
      <c r="D397" s="104">
        <v>0</v>
      </c>
      <c r="E397" s="104">
        <v>0</v>
      </c>
      <c r="F397" s="104">
        <v>0</v>
      </c>
      <c r="G397" s="104">
        <v>786.22098847837219</v>
      </c>
      <c r="H397" s="104">
        <v>800.89171472436226</v>
      </c>
      <c r="I397" s="104">
        <v>793.43245534483481</v>
      </c>
      <c r="J397" s="104">
        <v>0</v>
      </c>
      <c r="K397" s="104">
        <v>0</v>
      </c>
      <c r="L397" s="104">
        <v>770.06694184493642</v>
      </c>
      <c r="M397" s="104">
        <v>797.26911639246782</v>
      </c>
      <c r="N397" s="104">
        <v>792.03966834808932</v>
      </c>
      <c r="O397" s="104">
        <v>860.06109036709393</v>
      </c>
      <c r="P397" s="104">
        <v>860.81553143052724</v>
      </c>
      <c r="Q397" s="104">
        <v>930.58942987537</v>
      </c>
      <c r="R397" s="104">
        <v>0</v>
      </c>
      <c r="S397" s="104">
        <v>0</v>
      </c>
      <c r="T397" s="104">
        <v>999.08728943342226</v>
      </c>
      <c r="U397" s="104">
        <v>983.96665845739187</v>
      </c>
      <c r="V397" s="104">
        <v>945.11022611103022</v>
      </c>
      <c r="W397" s="104">
        <v>1011.9807216879874</v>
      </c>
      <c r="DA397" s="132" t="s">
        <v>4141</v>
      </c>
    </row>
    <row r="398" spans="1:105" ht="12" customHeight="1" x14ac:dyDescent="0.25">
      <c r="A398" s="108" t="s">
        <v>53</v>
      </c>
      <c r="B398" s="98"/>
      <c r="C398" s="98">
        <v>521.272554132398</v>
      </c>
      <c r="D398" s="98">
        <v>0</v>
      </c>
      <c r="E398" s="98">
        <v>0</v>
      </c>
      <c r="F398" s="98">
        <v>0</v>
      </c>
      <c r="G398" s="98">
        <v>473.83545036329701</v>
      </c>
      <c r="H398" s="98">
        <v>500.09574828363833</v>
      </c>
      <c r="I398" s="98">
        <v>488.99982948159487</v>
      </c>
      <c r="J398" s="98">
        <v>0</v>
      </c>
      <c r="K398" s="98">
        <v>0</v>
      </c>
      <c r="L398" s="98">
        <v>461.16823473631166</v>
      </c>
      <c r="M398" s="98">
        <v>469.28441748320944</v>
      </c>
      <c r="N398" s="98">
        <v>463.28709831852643</v>
      </c>
      <c r="O398" s="98">
        <v>529.72649271971329</v>
      </c>
      <c r="P398" s="98">
        <v>531.99398605269459</v>
      </c>
      <c r="Q398" s="98">
        <v>600.25812626708989</v>
      </c>
      <c r="R398" s="98">
        <v>0</v>
      </c>
      <c r="S398" s="98">
        <v>0</v>
      </c>
      <c r="T398" s="98">
        <v>684.64208735563091</v>
      </c>
      <c r="U398" s="98">
        <v>678.85111386449307</v>
      </c>
      <c r="V398" s="98">
        <v>648.77499853017832</v>
      </c>
      <c r="W398" s="98">
        <v>725.82903524437575</v>
      </c>
      <c r="DA398" s="63" t="s">
        <v>4142</v>
      </c>
    </row>
    <row r="399" spans="1:105" ht="12" customHeight="1" x14ac:dyDescent="0.25">
      <c r="A399" s="108" t="s">
        <v>52</v>
      </c>
      <c r="B399" s="98"/>
      <c r="C399" s="98">
        <v>224.50249232401799</v>
      </c>
      <c r="D399" s="98">
        <v>0</v>
      </c>
      <c r="E399" s="98">
        <v>0</v>
      </c>
      <c r="F399" s="98">
        <v>0</v>
      </c>
      <c r="G399" s="98">
        <v>312.38553811507529</v>
      </c>
      <c r="H399" s="98">
        <v>300.79596644072393</v>
      </c>
      <c r="I399" s="98">
        <v>304.43262586324005</v>
      </c>
      <c r="J399" s="98">
        <v>0</v>
      </c>
      <c r="K399" s="98">
        <v>0</v>
      </c>
      <c r="L399" s="98">
        <v>308.89870710862459</v>
      </c>
      <c r="M399" s="98">
        <v>327.98469890925838</v>
      </c>
      <c r="N399" s="98">
        <v>328.75257002956295</v>
      </c>
      <c r="O399" s="98">
        <v>330.33459764738063</v>
      </c>
      <c r="P399" s="98">
        <v>328.82154537783282</v>
      </c>
      <c r="Q399" s="98">
        <v>330.33130360828</v>
      </c>
      <c r="R399" s="98">
        <v>0</v>
      </c>
      <c r="S399" s="98">
        <v>0</v>
      </c>
      <c r="T399" s="98">
        <v>314.44520207779146</v>
      </c>
      <c r="U399" s="98">
        <v>305.11554459289886</v>
      </c>
      <c r="V399" s="98">
        <v>296.33522758085184</v>
      </c>
      <c r="W399" s="98">
        <v>286.15168644361154</v>
      </c>
      <c r="DA399" s="63" t="s">
        <v>4143</v>
      </c>
    </row>
    <row r="400" spans="1:105" ht="12" customHeight="1" x14ac:dyDescent="0.25">
      <c r="A400" s="121" t="s">
        <v>54</v>
      </c>
      <c r="B400" s="122"/>
      <c r="C400" s="122">
        <v>122.7138138750922</v>
      </c>
      <c r="D400" s="122">
        <v>0</v>
      </c>
      <c r="E400" s="122">
        <v>0</v>
      </c>
      <c r="F400" s="122">
        <v>0</v>
      </c>
      <c r="G400" s="122">
        <v>142.31075550478414</v>
      </c>
      <c r="H400" s="122">
        <v>146.56987594999489</v>
      </c>
      <c r="I400" s="122">
        <v>145.89290964558526</v>
      </c>
      <c r="J400" s="122">
        <v>139.3712259479361</v>
      </c>
      <c r="K400" s="122">
        <v>153.78063494121622</v>
      </c>
      <c r="L400" s="122">
        <v>165.63910845931497</v>
      </c>
      <c r="M400" s="122">
        <v>166.737559576173</v>
      </c>
      <c r="N400" s="122">
        <v>170.91122586284078</v>
      </c>
      <c r="O400" s="122">
        <v>188.03345271236785</v>
      </c>
      <c r="P400" s="122">
        <v>187.65502408126446</v>
      </c>
      <c r="Q400" s="122">
        <v>203.49145212097574</v>
      </c>
      <c r="R400" s="122">
        <v>0</v>
      </c>
      <c r="S400" s="122">
        <v>0</v>
      </c>
      <c r="T400" s="122">
        <v>232.8316327322068</v>
      </c>
      <c r="U400" s="122">
        <v>233.41172520524523</v>
      </c>
      <c r="V400" s="122">
        <v>235.48801362711419</v>
      </c>
      <c r="W400" s="122">
        <v>236.67521474941211</v>
      </c>
      <c r="DA400" s="130" t="s">
        <v>4144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4145</v>
      </c>
    </row>
    <row r="402" spans="1:105" ht="12" customHeight="1" x14ac:dyDescent="0.25">
      <c r="A402" s="109" t="s">
        <v>120</v>
      </c>
      <c r="B402" s="33"/>
      <c r="C402" s="33">
        <v>122.7138138750922</v>
      </c>
      <c r="D402" s="33">
        <v>0</v>
      </c>
      <c r="E402" s="33">
        <v>0</v>
      </c>
      <c r="F402" s="33">
        <v>0</v>
      </c>
      <c r="G402" s="33">
        <v>142.31075550478414</v>
      </c>
      <c r="H402" s="33">
        <v>146.56987594999489</v>
      </c>
      <c r="I402" s="33">
        <v>145.89290964558526</v>
      </c>
      <c r="J402" s="33">
        <v>139.3712259479361</v>
      </c>
      <c r="K402" s="33">
        <v>153.78063494121622</v>
      </c>
      <c r="L402" s="33">
        <v>165.63910845931497</v>
      </c>
      <c r="M402" s="33">
        <v>166.737559576173</v>
      </c>
      <c r="N402" s="33">
        <v>170.91122586284078</v>
      </c>
      <c r="O402" s="33">
        <v>188.03345271236785</v>
      </c>
      <c r="P402" s="33">
        <v>187.65502408126446</v>
      </c>
      <c r="Q402" s="33">
        <v>203.49145212097574</v>
      </c>
      <c r="R402" s="33">
        <v>0</v>
      </c>
      <c r="S402" s="33">
        <v>0</v>
      </c>
      <c r="T402" s="33">
        <v>232.8316327322068</v>
      </c>
      <c r="U402" s="33">
        <v>233.41172520524523</v>
      </c>
      <c r="V402" s="33">
        <v>235.48801362711419</v>
      </c>
      <c r="W402" s="33">
        <v>236.67521474941211</v>
      </c>
      <c r="DA402" s="60" t="s">
        <v>4146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6072.6704673509867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6989.2430102523967</v>
      </c>
      <c r="H404" s="117">
        <f t="shared" si="218"/>
        <v>5440.3050325316972</v>
      </c>
      <c r="I404" s="117">
        <f t="shared" si="218"/>
        <v>5310.8424139871431</v>
      </c>
      <c r="J404" s="117">
        <f t="shared" si="218"/>
        <v>5362.6522296017065</v>
      </c>
      <c r="K404" s="117">
        <f t="shared" si="218"/>
        <v>5399.0890419665584</v>
      </c>
      <c r="L404" s="117">
        <f t="shared" si="218"/>
        <v>5431.2129743332034</v>
      </c>
      <c r="M404" s="117">
        <f t="shared" si="218"/>
        <v>5060.1346715692707</v>
      </c>
      <c r="N404" s="117">
        <f t="shared" si="218"/>
        <v>5269.6577719999623</v>
      </c>
      <c r="O404" s="117">
        <f t="shared" si="218"/>
        <v>5132.6839932650737</v>
      </c>
      <c r="P404" s="117">
        <f t="shared" si="218"/>
        <v>4197.8333857824919</v>
      </c>
      <c r="Q404" s="117">
        <f t="shared" si="218"/>
        <v>4023.3052646090414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2830.5037163484099</v>
      </c>
      <c r="U404" s="117">
        <f t="shared" si="219"/>
        <v>2561.8223890283111</v>
      </c>
      <c r="V404" s="117">
        <f t="shared" si="219"/>
        <v>2554.5116123390221</v>
      </c>
      <c r="W404" s="117">
        <f t="shared" ref="W404" si="220">W405+W408+W410+W419</f>
        <v>2297.7895771228282</v>
      </c>
      <c r="DA404" s="129" t="s">
        <v>4296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5779.1325362838252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6614.2255229676057</v>
      </c>
      <c r="H405" s="122">
        <f t="shared" si="221"/>
        <v>5401.4463018705574</v>
      </c>
      <c r="I405" s="122">
        <f t="shared" si="221"/>
        <v>4965.495768938903</v>
      </c>
      <c r="J405" s="122">
        <f t="shared" si="221"/>
        <v>5000.7350330779382</v>
      </c>
      <c r="K405" s="122">
        <f t="shared" si="221"/>
        <v>5021.2648437136577</v>
      </c>
      <c r="L405" s="122">
        <f t="shared" si="221"/>
        <v>5120.5668416110093</v>
      </c>
      <c r="M405" s="122">
        <f t="shared" si="221"/>
        <v>4736.5044508916244</v>
      </c>
      <c r="N405" s="122">
        <f t="shared" si="221"/>
        <v>4944.5837131464532</v>
      </c>
      <c r="O405" s="122">
        <f t="shared" si="221"/>
        <v>4782.0360093823183</v>
      </c>
      <c r="P405" s="122">
        <f t="shared" si="221"/>
        <v>3934.1711137091056</v>
      </c>
      <c r="Q405" s="122">
        <f t="shared" si="221"/>
        <v>3763.1022029205265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2716.9712770765063</v>
      </c>
      <c r="U405" s="122">
        <f t="shared" si="222"/>
        <v>2504.1581633522942</v>
      </c>
      <c r="V405" s="122">
        <f t="shared" si="222"/>
        <v>2432.0153686068957</v>
      </c>
      <c r="W405" s="122">
        <f t="shared" ref="W405" si="223">SUM(W406:W407)</f>
        <v>2263.3519198773456</v>
      </c>
      <c r="DA405" s="130" t="s">
        <v>4297</v>
      </c>
    </row>
    <row r="406" spans="1:105" ht="12" customHeight="1" x14ac:dyDescent="0.25">
      <c r="A406" s="97" t="s">
        <v>216</v>
      </c>
      <c r="B406" s="98"/>
      <c r="C406" s="98">
        <v>5779.1325362838252</v>
      </c>
      <c r="D406" s="98">
        <v>0</v>
      </c>
      <c r="E406" s="98">
        <v>0</v>
      </c>
      <c r="F406" s="98">
        <v>0</v>
      </c>
      <c r="G406" s="98">
        <v>6614.2255229676057</v>
      </c>
      <c r="H406" s="98">
        <v>5401.4463018705574</v>
      </c>
      <c r="I406" s="98">
        <v>4965.495768938903</v>
      </c>
      <c r="J406" s="98">
        <v>5000.7350330779382</v>
      </c>
      <c r="K406" s="98">
        <v>5021.2648437136577</v>
      </c>
      <c r="L406" s="98">
        <v>5120.5668416110093</v>
      </c>
      <c r="M406" s="98">
        <v>4736.5044508916244</v>
      </c>
      <c r="N406" s="98">
        <v>4944.5837131464532</v>
      </c>
      <c r="O406" s="98">
        <v>4782.0360093823183</v>
      </c>
      <c r="P406" s="98">
        <v>3934.1711137091056</v>
      </c>
      <c r="Q406" s="98">
        <v>3763.1022029205265</v>
      </c>
      <c r="R406" s="98">
        <v>0</v>
      </c>
      <c r="S406" s="98">
        <v>0</v>
      </c>
      <c r="T406" s="98">
        <v>2716.9712770765063</v>
      </c>
      <c r="U406" s="98">
        <v>2504.1581633522942</v>
      </c>
      <c r="V406" s="98">
        <v>2432.0153686068957</v>
      </c>
      <c r="W406" s="98">
        <v>2263.3519198773456</v>
      </c>
      <c r="DA406" s="63" t="s">
        <v>4298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4299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4300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4301</v>
      </c>
    </row>
    <row r="410" spans="1:105" ht="12" customHeight="1" x14ac:dyDescent="0.25">
      <c r="A410" s="121" t="s">
        <v>55</v>
      </c>
      <c r="B410" s="122"/>
      <c r="C410" s="122">
        <v>293.53793106716108</v>
      </c>
      <c r="D410" s="122">
        <v>0</v>
      </c>
      <c r="E410" s="122">
        <v>0</v>
      </c>
      <c r="F410" s="122">
        <v>0</v>
      </c>
      <c r="G410" s="122">
        <v>375.01748728479106</v>
      </c>
      <c r="H410" s="122">
        <v>38.858730661140171</v>
      </c>
      <c r="I410" s="122">
        <v>345.34664504824036</v>
      </c>
      <c r="J410" s="122">
        <v>361.91719652376872</v>
      </c>
      <c r="K410" s="122">
        <v>377.82419825290054</v>
      </c>
      <c r="L410" s="122">
        <v>310.64613272219378</v>
      </c>
      <c r="M410" s="122">
        <v>323.63022067764661</v>
      </c>
      <c r="N410" s="122">
        <v>325.07405885350931</v>
      </c>
      <c r="O410" s="122">
        <v>350.64798388275545</v>
      </c>
      <c r="P410" s="122">
        <v>263.66227207338636</v>
      </c>
      <c r="Q410" s="122">
        <v>260.20306168851477</v>
      </c>
      <c r="R410" s="122">
        <v>0</v>
      </c>
      <c r="S410" s="122">
        <v>0</v>
      </c>
      <c r="T410" s="122">
        <v>113.5324392719037</v>
      </c>
      <c r="U410" s="122">
        <v>57.66422567601699</v>
      </c>
      <c r="V410" s="122">
        <v>122.49624373212625</v>
      </c>
      <c r="W410" s="122">
        <v>34.437657245482612</v>
      </c>
      <c r="DA410" s="130" t="s">
        <v>4302</v>
      </c>
    </row>
    <row r="411" spans="1:105" ht="12" customHeight="1" x14ac:dyDescent="0.25">
      <c r="A411" s="97" t="s">
        <v>138</v>
      </c>
      <c r="B411" s="98"/>
      <c r="C411" s="98">
        <v>393.79560470629707</v>
      </c>
      <c r="D411" s="98">
        <v>0</v>
      </c>
      <c r="E411" s="98">
        <v>0</v>
      </c>
      <c r="F411" s="98">
        <v>0</v>
      </c>
      <c r="G411" s="98">
        <v>460.0203599012097</v>
      </c>
      <c r="H411" s="98">
        <v>388.58730661140174</v>
      </c>
      <c r="I411" s="98">
        <v>371.18604930590357</v>
      </c>
      <c r="J411" s="98">
        <v>361.91719652376872</v>
      </c>
      <c r="K411" s="98">
        <v>377.82419825290054</v>
      </c>
      <c r="L411" s="98">
        <v>315.56239199376159</v>
      </c>
      <c r="M411" s="98">
        <v>337.34955716926271</v>
      </c>
      <c r="N411" s="98">
        <v>336.80848625487414</v>
      </c>
      <c r="O411" s="98">
        <v>365.86572284070508</v>
      </c>
      <c r="P411" s="98">
        <v>338.59293554006808</v>
      </c>
      <c r="Q411" s="98">
        <v>358.78219519165248</v>
      </c>
      <c r="R411" s="98">
        <v>0</v>
      </c>
      <c r="S411" s="98">
        <v>0</v>
      </c>
      <c r="T411" s="98">
        <v>302.75317139174319</v>
      </c>
      <c r="U411" s="98">
        <v>310.92048276633113</v>
      </c>
      <c r="V411" s="98">
        <v>337.21448742214596</v>
      </c>
      <c r="W411" s="98">
        <v>216.81375040801763</v>
      </c>
      <c r="DA411" s="63" t="s">
        <v>4303</v>
      </c>
    </row>
    <row r="412" spans="1:105" ht="12" customHeight="1" x14ac:dyDescent="0.25">
      <c r="A412" s="97" t="s">
        <v>137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277.37572939861019</v>
      </c>
      <c r="H412" s="98">
        <v>0</v>
      </c>
      <c r="I412" s="98">
        <v>228.78395019149883</v>
      </c>
      <c r="J412" s="98">
        <v>0</v>
      </c>
      <c r="K412" s="98">
        <v>0</v>
      </c>
      <c r="L412" s="98">
        <v>0</v>
      </c>
      <c r="M412" s="98">
        <v>198.48402114960237</v>
      </c>
      <c r="N412" s="98">
        <v>196.96767581820077</v>
      </c>
      <c r="O412" s="98">
        <v>225.27436696504884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231.71055769442404</v>
      </c>
      <c r="W412" s="98">
        <v>0</v>
      </c>
      <c r="DA412" s="63" t="s">
        <v>4304</v>
      </c>
    </row>
    <row r="413" spans="1:105" ht="12" customHeight="1" x14ac:dyDescent="0.25">
      <c r="A413" s="100" t="s">
        <v>216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277.37572939861019</v>
      </c>
      <c r="H413" s="101">
        <v>0</v>
      </c>
      <c r="I413" s="101">
        <v>228.78395019149883</v>
      </c>
      <c r="J413" s="101">
        <v>0</v>
      </c>
      <c r="K413" s="101">
        <v>0</v>
      </c>
      <c r="L413" s="101">
        <v>0</v>
      </c>
      <c r="M413" s="101">
        <v>198.48402114960237</v>
      </c>
      <c r="N413" s="101">
        <v>196.96767581820077</v>
      </c>
      <c r="O413" s="101">
        <v>225.27436696504884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231.71055769442404</v>
      </c>
      <c r="W413" s="101">
        <v>0</v>
      </c>
      <c r="DA413" s="131" t="s">
        <v>4305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4306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4307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4308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4309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4310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4311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4312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4313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261.56948734576389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308.48409307025361</v>
      </c>
      <c r="H423" s="118">
        <f t="shared" si="225"/>
        <v>253.22132251777711</v>
      </c>
      <c r="I423" s="118">
        <f t="shared" si="225"/>
        <v>235.0955094204997</v>
      </c>
      <c r="J423" s="118">
        <f t="shared" si="225"/>
        <v>231.80186390189104</v>
      </c>
      <c r="K423" s="118">
        <f t="shared" si="225"/>
        <v>236.35538313561395</v>
      </c>
      <c r="L423" s="118">
        <f t="shared" si="225"/>
        <v>246.45013753040894</v>
      </c>
      <c r="M423" s="118">
        <f t="shared" si="225"/>
        <v>233.05665814198142</v>
      </c>
      <c r="N423" s="118">
        <f t="shared" si="225"/>
        <v>241.68585514899002</v>
      </c>
      <c r="O423" s="118">
        <f t="shared" si="225"/>
        <v>233.03531984014145</v>
      </c>
      <c r="P423" s="118">
        <f t="shared" si="225"/>
        <v>199.7059336524413</v>
      </c>
      <c r="Q423" s="118">
        <f t="shared" si="225"/>
        <v>192.99606272549386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152.26944747583414</v>
      </c>
      <c r="U423" s="118">
        <f t="shared" si="226"/>
        <v>142.13336152701626</v>
      </c>
      <c r="V423" s="118">
        <f t="shared" si="226"/>
        <v>139.51416068628774</v>
      </c>
      <c r="W423" s="118">
        <f t="shared" ref="W423" si="227">W424+W427+W429+W438</f>
        <v>135.54511117100233</v>
      </c>
      <c r="DA423" s="129" t="s">
        <v>4464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244.25229712784289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287.77738903418253</v>
      </c>
      <c r="H424" s="123">
        <f t="shared" si="228"/>
        <v>236.96068155121077</v>
      </c>
      <c r="I424" s="123">
        <f t="shared" si="228"/>
        <v>217.18087322292141</v>
      </c>
      <c r="J424" s="123">
        <f t="shared" si="228"/>
        <v>214.52630399895708</v>
      </c>
      <c r="K424" s="123">
        <f t="shared" si="228"/>
        <v>217.99974184664399</v>
      </c>
      <c r="L424" s="123">
        <f t="shared" si="228"/>
        <v>230.07548201701283</v>
      </c>
      <c r="M424" s="123">
        <f t="shared" si="228"/>
        <v>215.57357898335505</v>
      </c>
      <c r="N424" s="123">
        <f t="shared" si="228"/>
        <v>224.25041104086452</v>
      </c>
      <c r="O424" s="123">
        <f t="shared" si="228"/>
        <v>214.34931778257001</v>
      </c>
      <c r="P424" s="123">
        <f t="shared" si="228"/>
        <v>182.04065507218621</v>
      </c>
      <c r="Q424" s="123">
        <f t="shared" si="228"/>
        <v>174.36651960005682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134.20783754301596</v>
      </c>
      <c r="U424" s="123">
        <f t="shared" si="229"/>
        <v>124.23526964048885</v>
      </c>
      <c r="V424" s="123">
        <f t="shared" si="229"/>
        <v>121.76504745438874</v>
      </c>
      <c r="W424" s="123">
        <f t="shared" ref="W424" si="230">SUM(W425:W426)</f>
        <v>118.4121582503769</v>
      </c>
      <c r="DA424" s="130" t="s">
        <v>4465</v>
      </c>
    </row>
    <row r="425" spans="1:105" ht="12" customHeight="1" x14ac:dyDescent="0.25">
      <c r="A425" s="97" t="s">
        <v>216</v>
      </c>
      <c r="B425" s="99"/>
      <c r="C425" s="99">
        <v>241.45101798691573</v>
      </c>
      <c r="D425" s="99">
        <v>0</v>
      </c>
      <c r="E425" s="99">
        <v>0</v>
      </c>
      <c r="F425" s="99">
        <v>0</v>
      </c>
      <c r="G425" s="99">
        <v>284.62790076524345</v>
      </c>
      <c r="H425" s="99">
        <v>234.41125726271437</v>
      </c>
      <c r="I425" s="99">
        <v>214.86868738729171</v>
      </c>
      <c r="J425" s="99">
        <v>212.24906676978304</v>
      </c>
      <c r="K425" s="99">
        <v>215.70074761705095</v>
      </c>
      <c r="L425" s="99">
        <v>227.63146650575965</v>
      </c>
      <c r="M425" s="99">
        <v>213.29290064597978</v>
      </c>
      <c r="N425" s="99">
        <v>221.82401222093858</v>
      </c>
      <c r="O425" s="99">
        <v>211.99481258576097</v>
      </c>
      <c r="P425" s="99">
        <v>179.98225724205693</v>
      </c>
      <c r="Q425" s="99">
        <v>172.33718004001088</v>
      </c>
      <c r="R425" s="99">
        <v>0</v>
      </c>
      <c r="S425" s="99">
        <v>0</v>
      </c>
      <c r="T425" s="99">
        <v>132.6111918231525</v>
      </c>
      <c r="U425" s="99">
        <v>122.75267298945145</v>
      </c>
      <c r="V425" s="99">
        <v>120.32440067469116</v>
      </c>
      <c r="W425" s="99">
        <v>117.00130621430569</v>
      </c>
      <c r="DA425" s="63" t="s">
        <v>4466</v>
      </c>
    </row>
    <row r="426" spans="1:105" ht="12" customHeight="1" x14ac:dyDescent="0.25">
      <c r="A426" s="97" t="s">
        <v>53</v>
      </c>
      <c r="B426" s="99"/>
      <c r="C426" s="99">
        <v>2.8012791409271767</v>
      </c>
      <c r="D426" s="99">
        <v>0</v>
      </c>
      <c r="E426" s="99">
        <v>0</v>
      </c>
      <c r="F426" s="99">
        <v>0</v>
      </c>
      <c r="G426" s="99">
        <v>3.1494882689390673</v>
      </c>
      <c r="H426" s="99">
        <v>2.549424288496398</v>
      </c>
      <c r="I426" s="99">
        <v>2.3121858356296956</v>
      </c>
      <c r="J426" s="99">
        <v>2.2772372291740264</v>
      </c>
      <c r="K426" s="99">
        <v>2.2989942295930406</v>
      </c>
      <c r="L426" s="99">
        <v>2.4440155112531783</v>
      </c>
      <c r="M426" s="99">
        <v>2.2806783373752655</v>
      </c>
      <c r="N426" s="99">
        <v>2.4263988199259274</v>
      </c>
      <c r="O426" s="99">
        <v>2.3545051968090536</v>
      </c>
      <c r="P426" s="99">
        <v>2.0583978301292758</v>
      </c>
      <c r="Q426" s="99">
        <v>2.029339560045933</v>
      </c>
      <c r="R426" s="99">
        <v>0</v>
      </c>
      <c r="S426" s="99">
        <v>0</v>
      </c>
      <c r="T426" s="99">
        <v>1.5966457198634727</v>
      </c>
      <c r="U426" s="99">
        <v>1.4825966510373971</v>
      </c>
      <c r="V426" s="99">
        <v>1.4406467796975697</v>
      </c>
      <c r="W426" s="99">
        <v>1.4108520360712122</v>
      </c>
      <c r="DA426" s="63" t="s">
        <v>4467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3.7587954986487062E-3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1.048120551361055E-2</v>
      </c>
      <c r="H427" s="123">
        <f t="shared" si="231"/>
        <v>0</v>
      </c>
      <c r="I427" s="123">
        <f t="shared" si="231"/>
        <v>1.0528401270644921E-2</v>
      </c>
      <c r="J427" s="123">
        <f t="shared" si="231"/>
        <v>0</v>
      </c>
      <c r="K427" s="123">
        <f t="shared" si="231"/>
        <v>7.5432359780757954E-3</v>
      </c>
      <c r="L427" s="123">
        <f t="shared" si="231"/>
        <v>1.9359606501626731E-2</v>
      </c>
      <c r="M427" s="123">
        <f t="shared" si="231"/>
        <v>1.3053418927076309E-2</v>
      </c>
      <c r="N427" s="123">
        <f t="shared" si="231"/>
        <v>2.0005496309987117E-2</v>
      </c>
      <c r="O427" s="123">
        <f t="shared" si="231"/>
        <v>1.0537445584698536E-2</v>
      </c>
      <c r="P427" s="123">
        <f t="shared" si="231"/>
        <v>1.9988468348902062E-2</v>
      </c>
      <c r="Q427" s="123">
        <f t="shared" si="231"/>
        <v>9.7743104489452729E-3</v>
      </c>
      <c r="R427" s="123">
        <f t="shared" si="231"/>
        <v>0</v>
      </c>
      <c r="S427" s="123">
        <f t="shared" si="231"/>
        <v>0</v>
      </c>
      <c r="T427" s="123">
        <f t="shared" si="231"/>
        <v>7.1194899609342494E-3</v>
      </c>
      <c r="U427" s="123">
        <f t="shared" si="231"/>
        <v>1.1689264675943785E-2</v>
      </c>
      <c r="V427" s="123">
        <f t="shared" si="231"/>
        <v>2.269900957894037E-2</v>
      </c>
      <c r="W427" s="123">
        <f t="shared" si="231"/>
        <v>4.8840665203613359E-3</v>
      </c>
      <c r="DA427" s="130" t="s">
        <v>4468</v>
      </c>
    </row>
    <row r="428" spans="1:105" ht="12" customHeight="1" x14ac:dyDescent="0.25">
      <c r="A428" s="97" t="s">
        <v>53</v>
      </c>
      <c r="B428" s="99"/>
      <c r="C428" s="99">
        <f>RES_hhdet_in_fecs!C48</f>
        <v>3.7587954986487062E-3</v>
      </c>
      <c r="D428" s="99">
        <f>RES_hhdet_in_fecs!D48</f>
        <v>0</v>
      </c>
      <c r="E428" s="99">
        <f>RES_hhdet_in_fecs!E48</f>
        <v>0</v>
      </c>
      <c r="F428" s="99">
        <f>RES_hhdet_in_fecs!F48</f>
        <v>0</v>
      </c>
      <c r="G428" s="99">
        <f>RES_hhdet_in_fecs!G48</f>
        <v>1.048120551361055E-2</v>
      </c>
      <c r="H428" s="99">
        <f>RES_hhdet_in_fecs!H48</f>
        <v>0</v>
      </c>
      <c r="I428" s="99">
        <f>RES_hhdet_in_fecs!I48</f>
        <v>1.0528401270644921E-2</v>
      </c>
      <c r="J428" s="99">
        <f>RES_hhdet_in_fecs!J48</f>
        <v>0</v>
      </c>
      <c r="K428" s="99">
        <f>RES_hhdet_in_fecs!K48</f>
        <v>7.5432359780757954E-3</v>
      </c>
      <c r="L428" s="99">
        <f>RES_hhdet_in_fecs!L48</f>
        <v>1.9359606501626731E-2</v>
      </c>
      <c r="M428" s="99">
        <f>RES_hhdet_in_fecs!M48</f>
        <v>1.3053418927076309E-2</v>
      </c>
      <c r="N428" s="99">
        <f>RES_hhdet_in_fecs!N48</f>
        <v>2.0005496309987117E-2</v>
      </c>
      <c r="O428" s="99">
        <f>RES_hhdet_in_fecs!O48</f>
        <v>1.0537445584698536E-2</v>
      </c>
      <c r="P428" s="99">
        <f>RES_hhdet_in_fecs!P48</f>
        <v>1.9988468348902062E-2</v>
      </c>
      <c r="Q428" s="99">
        <f>RES_hhdet_in_fecs!Q48</f>
        <v>9.7743104489452729E-3</v>
      </c>
      <c r="R428" s="99">
        <f>RES_hhdet_in_fecs!R48</f>
        <v>0</v>
      </c>
      <c r="S428" s="99">
        <f>RES_hhdet_in_fecs!S48</f>
        <v>0</v>
      </c>
      <c r="T428" s="99">
        <f>RES_hhdet_in_fecs!T48</f>
        <v>7.1194899609342494E-3</v>
      </c>
      <c r="U428" s="99">
        <f>RES_hhdet_in_fecs!U48</f>
        <v>1.1689264675943785E-2</v>
      </c>
      <c r="V428" s="99">
        <f>RES_hhdet_in_fecs!V48</f>
        <v>2.269900957894037E-2</v>
      </c>
      <c r="W428" s="99">
        <f>RES_hhdet_in_fecs!W48</f>
        <v>4.8840665203613359E-3</v>
      </c>
      <c r="DA428" s="63" t="s">
        <v>4469</v>
      </c>
    </row>
    <row r="429" spans="1:105" ht="12" customHeight="1" x14ac:dyDescent="0.25">
      <c r="A429" s="121" t="s">
        <v>55</v>
      </c>
      <c r="B429" s="123"/>
      <c r="C429" s="123">
        <v>15.56436824704031</v>
      </c>
      <c r="D429" s="123">
        <v>0</v>
      </c>
      <c r="E429" s="123">
        <v>0</v>
      </c>
      <c r="F429" s="123">
        <v>0</v>
      </c>
      <c r="G429" s="123">
        <v>18.652716353774522</v>
      </c>
      <c r="H429" s="123">
        <v>14.158505661881371</v>
      </c>
      <c r="I429" s="123">
        <v>15.838972898216632</v>
      </c>
      <c r="J429" s="123">
        <v>15.361059264686871</v>
      </c>
      <c r="K429" s="123">
        <v>16.230365170439704</v>
      </c>
      <c r="L429" s="123">
        <v>14.012132322287568</v>
      </c>
      <c r="M429" s="123">
        <v>15.116106740554079</v>
      </c>
      <c r="N429" s="123">
        <v>15.031863271297313</v>
      </c>
      <c r="O429" s="123">
        <v>16.108321043639364</v>
      </c>
      <c r="P429" s="123">
        <v>15.047757171560409</v>
      </c>
      <c r="Q429" s="123">
        <v>15.828872412881434</v>
      </c>
      <c r="R429" s="123">
        <v>0</v>
      </c>
      <c r="S429" s="123">
        <v>0</v>
      </c>
      <c r="T429" s="123">
        <v>14.924847234489775</v>
      </c>
      <c r="U429" s="123">
        <v>14.774883966122529</v>
      </c>
      <c r="V429" s="123">
        <v>14.699599279078141</v>
      </c>
      <c r="W429" s="123">
        <v>14.068113688736858</v>
      </c>
      <c r="DA429" s="130" t="s">
        <v>4470</v>
      </c>
    </row>
    <row r="430" spans="1:105" ht="12" customHeight="1" x14ac:dyDescent="0.25">
      <c r="A430" s="97" t="s">
        <v>138</v>
      </c>
      <c r="B430" s="99"/>
      <c r="C430" s="99">
        <v>16.452702726255456</v>
      </c>
      <c r="D430" s="99">
        <v>0</v>
      </c>
      <c r="E430" s="99">
        <v>0</v>
      </c>
      <c r="F430" s="99">
        <v>0</v>
      </c>
      <c r="G430" s="99">
        <v>19.795912445574832</v>
      </c>
      <c r="H430" s="99">
        <v>16.863860901026779</v>
      </c>
      <c r="I430" s="99">
        <v>16.062093877864182</v>
      </c>
      <c r="J430" s="99">
        <v>15.361059264686871</v>
      </c>
      <c r="K430" s="99">
        <v>16.230365170439704</v>
      </c>
      <c r="L430" s="99">
        <v>14.028120769732187</v>
      </c>
      <c r="M430" s="99">
        <v>15.191427840149874</v>
      </c>
      <c r="N430" s="99">
        <v>15.109908964120745</v>
      </c>
      <c r="O430" s="99">
        <v>16.219375009513499</v>
      </c>
      <c r="P430" s="99">
        <v>15.49010428457477</v>
      </c>
      <c r="Q430" s="99">
        <v>16.430994544848389</v>
      </c>
      <c r="R430" s="99">
        <v>0</v>
      </c>
      <c r="S430" s="99">
        <v>0</v>
      </c>
      <c r="T430" s="99">
        <v>14.776916938812265</v>
      </c>
      <c r="U430" s="99">
        <v>15.241178015547112</v>
      </c>
      <c r="V430" s="99">
        <v>16.683747817405898</v>
      </c>
      <c r="W430" s="99">
        <v>11.207930936491403</v>
      </c>
      <c r="DA430" s="63" t="s">
        <v>4471</v>
      </c>
    </row>
    <row r="431" spans="1:105" ht="12" customHeight="1" x14ac:dyDescent="0.25">
      <c r="A431" s="97" t="s">
        <v>137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16.024768611254814</v>
      </c>
      <c r="H431" s="99">
        <v>0</v>
      </c>
      <c r="I431" s="99">
        <v>13.145602076091011</v>
      </c>
      <c r="J431" s="99">
        <v>0</v>
      </c>
      <c r="K431" s="99">
        <v>0</v>
      </c>
      <c r="L431" s="99">
        <v>0</v>
      </c>
      <c r="M431" s="99">
        <v>12.393023492876223</v>
      </c>
      <c r="N431" s="99">
        <v>12.432287988203553</v>
      </c>
      <c r="O431" s="99">
        <v>13.743338654465564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15.458301266965423</v>
      </c>
      <c r="W431" s="99">
        <v>0</v>
      </c>
      <c r="DA431" s="63" t="s">
        <v>4472</v>
      </c>
    </row>
    <row r="432" spans="1:105" ht="12" customHeight="1" x14ac:dyDescent="0.25">
      <c r="A432" s="100" t="s">
        <v>216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11.936223116041051</v>
      </c>
      <c r="H432" s="102">
        <v>0</v>
      </c>
      <c r="I432" s="102">
        <v>9.9000199296175779</v>
      </c>
      <c r="J432" s="102">
        <v>0</v>
      </c>
      <c r="K432" s="102">
        <v>0</v>
      </c>
      <c r="L432" s="102">
        <v>0</v>
      </c>
      <c r="M432" s="102">
        <v>8.9380751230809636</v>
      </c>
      <c r="N432" s="102">
        <v>8.8363677637127562</v>
      </c>
      <c r="O432" s="102">
        <v>9.9867498093767164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11.463921792792972</v>
      </c>
      <c r="W432" s="102">
        <v>0</v>
      </c>
      <c r="DA432" s="131" t="s">
        <v>4473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4.0885454952137632</v>
      </c>
      <c r="H433" s="105">
        <v>0</v>
      </c>
      <c r="I433" s="105">
        <v>3.245582146473434</v>
      </c>
      <c r="J433" s="105">
        <v>0</v>
      </c>
      <c r="K433" s="105">
        <v>0</v>
      </c>
      <c r="L433" s="105">
        <v>0</v>
      </c>
      <c r="M433" s="105">
        <v>3.4549483697952574</v>
      </c>
      <c r="N433" s="105">
        <v>3.5959202244907971</v>
      </c>
      <c r="O433" s="105">
        <v>3.7565888450888467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3.9943794741724536</v>
      </c>
      <c r="W433" s="105">
        <v>0</v>
      </c>
      <c r="DA433" s="132" t="s">
        <v>4474</v>
      </c>
    </row>
    <row r="434" spans="1:105" ht="12" customHeight="1" x14ac:dyDescent="0.25">
      <c r="A434" s="106" t="s">
        <v>122</v>
      </c>
      <c r="B434" s="102"/>
      <c r="C434" s="102">
        <v>13.096953248134646</v>
      </c>
      <c r="D434" s="102">
        <v>0</v>
      </c>
      <c r="E434" s="102">
        <v>0</v>
      </c>
      <c r="F434" s="102">
        <v>0</v>
      </c>
      <c r="G434" s="102">
        <v>13.845184104260555</v>
      </c>
      <c r="H434" s="102">
        <v>14.066436879516441</v>
      </c>
      <c r="I434" s="102">
        <v>13.727368000600148</v>
      </c>
      <c r="J434" s="102">
        <v>0</v>
      </c>
      <c r="K434" s="102">
        <v>0</v>
      </c>
      <c r="L434" s="102">
        <v>13.230216380285871</v>
      </c>
      <c r="M434" s="102">
        <v>13.593437974570515</v>
      </c>
      <c r="N434" s="102">
        <v>13.208476769210048</v>
      </c>
      <c r="O434" s="102">
        <v>13.824368587815457</v>
      </c>
      <c r="P434" s="102">
        <v>13.753448173662221</v>
      </c>
      <c r="Q434" s="102">
        <v>14.487414078615025</v>
      </c>
      <c r="R434" s="102">
        <v>0</v>
      </c>
      <c r="S434" s="102">
        <v>0</v>
      </c>
      <c r="T434" s="102">
        <v>15.137648831880735</v>
      </c>
      <c r="U434" s="102">
        <v>14.788184709480056</v>
      </c>
      <c r="V434" s="102">
        <v>13.684767046949409</v>
      </c>
      <c r="W434" s="102">
        <v>14.721422017113792</v>
      </c>
      <c r="DA434" s="131" t="s">
        <v>4475</v>
      </c>
    </row>
    <row r="435" spans="1:105" ht="12" customHeight="1" x14ac:dyDescent="0.25">
      <c r="A435" s="107" t="s">
        <v>121</v>
      </c>
      <c r="B435" s="105"/>
      <c r="C435" s="105">
        <v>11.658315781106664</v>
      </c>
      <c r="D435" s="105">
        <v>0</v>
      </c>
      <c r="E435" s="105">
        <v>0</v>
      </c>
      <c r="F435" s="105">
        <v>0</v>
      </c>
      <c r="G435" s="105">
        <v>11.879249895688902</v>
      </c>
      <c r="H435" s="105">
        <v>12.189700681655363</v>
      </c>
      <c r="I435" s="105">
        <v>11.872297586381878</v>
      </c>
      <c r="J435" s="105">
        <v>0</v>
      </c>
      <c r="K435" s="105">
        <v>0</v>
      </c>
      <c r="L435" s="105">
        <v>11.403383733047059</v>
      </c>
      <c r="M435" s="105">
        <v>11.699760111255991</v>
      </c>
      <c r="N435" s="105">
        <v>11.402854220586136</v>
      </c>
      <c r="O435" s="105">
        <v>12.151802420329666</v>
      </c>
      <c r="P435" s="105">
        <v>12.199670952796454</v>
      </c>
      <c r="Q435" s="105">
        <v>13.066326931309181</v>
      </c>
      <c r="R435" s="105">
        <v>0</v>
      </c>
      <c r="S435" s="105">
        <v>0</v>
      </c>
      <c r="T435" s="105">
        <v>14.000584148689892</v>
      </c>
      <c r="U435" s="105">
        <v>13.746862570524321</v>
      </c>
      <c r="V435" s="105">
        <v>12.755978668415365</v>
      </c>
      <c r="W435" s="105">
        <v>13.856225475060631</v>
      </c>
      <c r="DA435" s="132" t="s">
        <v>4476</v>
      </c>
    </row>
    <row r="436" spans="1:105" ht="12" customHeight="1" x14ac:dyDescent="0.25">
      <c r="A436" s="108" t="s">
        <v>53</v>
      </c>
      <c r="B436" s="99"/>
      <c r="C436" s="99">
        <v>9.1543369696853052</v>
      </c>
      <c r="D436" s="99">
        <v>0</v>
      </c>
      <c r="E436" s="99">
        <v>0</v>
      </c>
      <c r="F436" s="99">
        <v>0</v>
      </c>
      <c r="G436" s="99">
        <v>8.3441118712174447</v>
      </c>
      <c r="H436" s="99">
        <v>8.783410555643604</v>
      </c>
      <c r="I436" s="99">
        <v>8.4631813623219205</v>
      </c>
      <c r="J436" s="99">
        <v>0</v>
      </c>
      <c r="K436" s="99">
        <v>0</v>
      </c>
      <c r="L436" s="99">
        <v>7.923508608302626</v>
      </c>
      <c r="M436" s="99">
        <v>8.000533320720562</v>
      </c>
      <c r="N436" s="99">
        <v>7.7244092460610512</v>
      </c>
      <c r="O436" s="99">
        <v>8.512767819091275</v>
      </c>
      <c r="P436" s="99">
        <v>8.4997218440820124</v>
      </c>
      <c r="Q436" s="99">
        <v>9.3484585732128345</v>
      </c>
      <c r="R436" s="99">
        <v>0</v>
      </c>
      <c r="S436" s="99">
        <v>0</v>
      </c>
      <c r="T436" s="99">
        <v>10.372431413589318</v>
      </c>
      <c r="U436" s="99">
        <v>10.200613194669511</v>
      </c>
      <c r="V436" s="99">
        <v>9.3923388184263139</v>
      </c>
      <c r="W436" s="99">
        <v>10.558037842268718</v>
      </c>
      <c r="DA436" s="63" t="s">
        <v>4477</v>
      </c>
    </row>
    <row r="437" spans="1:105" ht="12" customHeight="1" x14ac:dyDescent="0.25">
      <c r="A437" s="108" t="s">
        <v>52</v>
      </c>
      <c r="B437" s="99"/>
      <c r="C437" s="99">
        <v>2.5039788114213581</v>
      </c>
      <c r="D437" s="99">
        <v>0</v>
      </c>
      <c r="E437" s="99">
        <v>0</v>
      </c>
      <c r="F437" s="99">
        <v>0</v>
      </c>
      <c r="G437" s="99">
        <v>3.5351380244714594</v>
      </c>
      <c r="H437" s="99">
        <v>3.4062901260117591</v>
      </c>
      <c r="I437" s="99">
        <v>3.4091162240599568</v>
      </c>
      <c r="J437" s="99">
        <v>0</v>
      </c>
      <c r="K437" s="99">
        <v>0</v>
      </c>
      <c r="L437" s="99">
        <v>3.4798751247444342</v>
      </c>
      <c r="M437" s="99">
        <v>3.699226790535429</v>
      </c>
      <c r="N437" s="99">
        <v>3.6784449745250827</v>
      </c>
      <c r="O437" s="99">
        <v>3.6390346012383943</v>
      </c>
      <c r="P437" s="99">
        <v>3.6999491087144434</v>
      </c>
      <c r="Q437" s="99">
        <v>3.7178683580963479</v>
      </c>
      <c r="R437" s="99">
        <v>0</v>
      </c>
      <c r="S437" s="99">
        <v>0</v>
      </c>
      <c r="T437" s="99">
        <v>3.6281527351005738</v>
      </c>
      <c r="U437" s="99">
        <v>3.5462493758548117</v>
      </c>
      <c r="V437" s="99">
        <v>3.363639849989049</v>
      </c>
      <c r="W437" s="99">
        <v>3.2981876327919131</v>
      </c>
      <c r="DA437" s="63" t="s">
        <v>4478</v>
      </c>
    </row>
    <row r="438" spans="1:105" ht="12" customHeight="1" x14ac:dyDescent="0.25">
      <c r="A438" s="121" t="s">
        <v>54</v>
      </c>
      <c r="B438" s="123"/>
      <c r="C438" s="123">
        <v>1.7490631753820414</v>
      </c>
      <c r="D438" s="123">
        <v>0</v>
      </c>
      <c r="E438" s="123">
        <v>0</v>
      </c>
      <c r="F438" s="123">
        <v>0</v>
      </c>
      <c r="G438" s="123">
        <v>2.0435064767829823</v>
      </c>
      <c r="H438" s="123">
        <v>2.1021353046849613</v>
      </c>
      <c r="I438" s="123">
        <v>2.065134898090994</v>
      </c>
      <c r="J438" s="123">
        <v>1.9145006382470948</v>
      </c>
      <c r="K438" s="123">
        <v>2.1177328825521928</v>
      </c>
      <c r="L438" s="123">
        <v>2.343163584606911</v>
      </c>
      <c r="M438" s="123">
        <v>2.3539189991452041</v>
      </c>
      <c r="N438" s="123">
        <v>2.3835753405182198</v>
      </c>
      <c r="O438" s="123">
        <v>2.5671435683473796</v>
      </c>
      <c r="P438" s="123">
        <v>2.5975329403457517</v>
      </c>
      <c r="Q438" s="123">
        <v>2.7908964021066738</v>
      </c>
      <c r="R438" s="123">
        <v>0</v>
      </c>
      <c r="S438" s="123">
        <v>0</v>
      </c>
      <c r="T438" s="123">
        <v>3.1296432083674577</v>
      </c>
      <c r="U438" s="123">
        <v>3.1115186557289545</v>
      </c>
      <c r="V438" s="123">
        <v>3.0268149432419218</v>
      </c>
      <c r="W438" s="123">
        <v>3.0599551653682324</v>
      </c>
      <c r="DA438" s="130" t="s">
        <v>4479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4480</v>
      </c>
    </row>
    <row r="440" spans="1:105" ht="12" customHeight="1" x14ac:dyDescent="0.25">
      <c r="A440" s="109" t="s">
        <v>120</v>
      </c>
      <c r="B440" s="110"/>
      <c r="C440" s="110">
        <v>1.7490631753820414</v>
      </c>
      <c r="D440" s="110">
        <v>0</v>
      </c>
      <c r="E440" s="110">
        <v>0</v>
      </c>
      <c r="F440" s="110">
        <v>0</v>
      </c>
      <c r="G440" s="110">
        <v>2.0435064767829823</v>
      </c>
      <c r="H440" s="110">
        <v>2.1021353046849613</v>
      </c>
      <c r="I440" s="110">
        <v>2.065134898090994</v>
      </c>
      <c r="J440" s="110">
        <v>1.9145006382470948</v>
      </c>
      <c r="K440" s="110">
        <v>2.1177328825521928</v>
      </c>
      <c r="L440" s="110">
        <v>2.343163584606911</v>
      </c>
      <c r="M440" s="110">
        <v>2.3539189991452041</v>
      </c>
      <c r="N440" s="110">
        <v>2.3835753405182198</v>
      </c>
      <c r="O440" s="110">
        <v>2.5671435683473796</v>
      </c>
      <c r="P440" s="110">
        <v>2.5975329403457517</v>
      </c>
      <c r="Q440" s="110">
        <v>2.7908964021066738</v>
      </c>
      <c r="R440" s="110">
        <v>0</v>
      </c>
      <c r="S440" s="110">
        <v>0</v>
      </c>
      <c r="T440" s="110">
        <v>3.1296432083674577</v>
      </c>
      <c r="U440" s="110">
        <v>3.1115186557289545</v>
      </c>
      <c r="V440" s="110">
        <v>3.0268149432419218</v>
      </c>
      <c r="W440" s="110">
        <v>3.0599551653682324</v>
      </c>
      <c r="DA440" s="60" t="s">
        <v>4481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131.42209998164228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161.36579079922896</v>
      </c>
      <c r="H442" s="118">
        <f t="shared" si="232"/>
        <v>135.32844950452852</v>
      </c>
      <c r="I442" s="118">
        <f t="shared" si="232"/>
        <v>125.67226523797346</v>
      </c>
      <c r="J442" s="118">
        <f t="shared" si="232"/>
        <v>125.14493123076151</v>
      </c>
      <c r="K442" s="118">
        <f t="shared" si="232"/>
        <v>129.24215148459419</v>
      </c>
      <c r="L442" s="118">
        <f t="shared" si="232"/>
        <v>136.68715277751824</v>
      </c>
      <c r="M442" s="118">
        <f t="shared" si="232"/>
        <v>132.05374027186954</v>
      </c>
      <c r="N442" s="118">
        <f t="shared" si="232"/>
        <v>141.21428396236999</v>
      </c>
      <c r="O442" s="118">
        <f t="shared" si="232"/>
        <v>141.80034966928247</v>
      </c>
      <c r="P442" s="118">
        <f t="shared" si="232"/>
        <v>127.37936929305387</v>
      </c>
      <c r="Q442" s="118">
        <f t="shared" si="232"/>
        <v>127.65177723005674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105.40796950119697</v>
      </c>
      <c r="U442" s="118">
        <f t="shared" si="233"/>
        <v>99.384541503797834</v>
      </c>
      <c r="V442" s="118">
        <f t="shared" si="233"/>
        <v>98.193106752677565</v>
      </c>
      <c r="W442" s="118">
        <f t="shared" ref="W442" si="234">W443+W446+W448+W457</f>
        <v>95.878772960583788</v>
      </c>
      <c r="DA442" s="129" t="s">
        <v>4632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121.6685635830856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149.68790457162584</v>
      </c>
      <c r="H443" s="123">
        <f t="shared" si="235"/>
        <v>124.62411917220786</v>
      </c>
      <c r="I443" s="123">
        <f t="shared" si="235"/>
        <v>115.52184037318945</v>
      </c>
      <c r="J443" s="123">
        <f t="shared" si="235"/>
        <v>115.47945043503715</v>
      </c>
      <c r="K443" s="123">
        <f t="shared" si="235"/>
        <v>118.84719397162426</v>
      </c>
      <c r="L443" s="123">
        <f t="shared" si="235"/>
        <v>127.14916604681125</v>
      </c>
      <c r="M443" s="123">
        <f t="shared" si="235"/>
        <v>121.69985452503943</v>
      </c>
      <c r="N443" s="123">
        <f t="shared" si="235"/>
        <v>130.55748901117551</v>
      </c>
      <c r="O443" s="123">
        <f t="shared" si="235"/>
        <v>129.91633615415725</v>
      </c>
      <c r="P443" s="123">
        <f t="shared" si="235"/>
        <v>115.32929368211418</v>
      </c>
      <c r="Q443" s="123">
        <f t="shared" si="235"/>
        <v>114.42867390414671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91.407547551684488</v>
      </c>
      <c r="U443" s="123">
        <f t="shared" si="236"/>
        <v>85.177257907031276</v>
      </c>
      <c r="V443" s="123">
        <f t="shared" si="236"/>
        <v>83.956294895134818</v>
      </c>
      <c r="W443" s="123">
        <f t="shared" ref="W443" si="237">SUM(W444:W445)</f>
        <v>81.947114823402501</v>
      </c>
      <c r="DA443" s="130" t="s">
        <v>4633</v>
      </c>
    </row>
    <row r="444" spans="1:105" ht="12" customHeight="1" x14ac:dyDescent="0.25">
      <c r="A444" s="97" t="s">
        <v>216</v>
      </c>
      <c r="B444" s="99"/>
      <c r="C444" s="99">
        <v>118.86728444215842</v>
      </c>
      <c r="D444" s="99">
        <v>0</v>
      </c>
      <c r="E444" s="99">
        <v>0</v>
      </c>
      <c r="F444" s="99">
        <v>0</v>
      </c>
      <c r="G444" s="99">
        <v>146.53841630268676</v>
      </c>
      <c r="H444" s="99">
        <v>122.07469488371146</v>
      </c>
      <c r="I444" s="99">
        <v>113.20965453755976</v>
      </c>
      <c r="J444" s="99">
        <v>113.20221320586313</v>
      </c>
      <c r="K444" s="99">
        <v>116.54819974203123</v>
      </c>
      <c r="L444" s="99">
        <v>124.70515053555806</v>
      </c>
      <c r="M444" s="99">
        <v>119.41917618766416</v>
      </c>
      <c r="N444" s="99">
        <v>128.13109019124957</v>
      </c>
      <c r="O444" s="99">
        <v>127.56183095734821</v>
      </c>
      <c r="P444" s="99">
        <v>113.2708958519849</v>
      </c>
      <c r="Q444" s="99">
        <v>112.39933434410078</v>
      </c>
      <c r="R444" s="99">
        <v>0</v>
      </c>
      <c r="S444" s="99">
        <v>0</v>
      </c>
      <c r="T444" s="99">
        <v>89.810901831821013</v>
      </c>
      <c r="U444" s="99">
        <v>83.694661255993879</v>
      </c>
      <c r="V444" s="99">
        <v>82.515648115437244</v>
      </c>
      <c r="W444" s="99">
        <v>80.536262787331282</v>
      </c>
      <c r="DA444" s="63" t="s">
        <v>4634</v>
      </c>
    </row>
    <row r="445" spans="1:105" ht="12" customHeight="1" x14ac:dyDescent="0.25">
      <c r="A445" s="97" t="s">
        <v>53</v>
      </c>
      <c r="B445" s="99"/>
      <c r="C445" s="99">
        <v>2.8012791409271767</v>
      </c>
      <c r="D445" s="99">
        <v>0</v>
      </c>
      <c r="E445" s="99">
        <v>0</v>
      </c>
      <c r="F445" s="99">
        <v>0</v>
      </c>
      <c r="G445" s="99">
        <v>3.1494882689390673</v>
      </c>
      <c r="H445" s="99">
        <v>2.549424288496398</v>
      </c>
      <c r="I445" s="99">
        <v>2.3121858356296956</v>
      </c>
      <c r="J445" s="99">
        <v>2.2772372291740264</v>
      </c>
      <c r="K445" s="99">
        <v>2.2989942295930406</v>
      </c>
      <c r="L445" s="99">
        <v>2.4440155112531783</v>
      </c>
      <c r="M445" s="99">
        <v>2.2806783373752655</v>
      </c>
      <c r="N445" s="99">
        <v>2.4263988199259274</v>
      </c>
      <c r="O445" s="99">
        <v>2.3545051968090536</v>
      </c>
      <c r="P445" s="99">
        <v>2.0583978301292758</v>
      </c>
      <c r="Q445" s="99">
        <v>2.029339560045933</v>
      </c>
      <c r="R445" s="99">
        <v>0</v>
      </c>
      <c r="S445" s="99">
        <v>0</v>
      </c>
      <c r="T445" s="99">
        <v>1.5966457198634727</v>
      </c>
      <c r="U445" s="99">
        <v>1.4825966510373971</v>
      </c>
      <c r="V445" s="99">
        <v>1.4406467796975697</v>
      </c>
      <c r="W445" s="99">
        <v>1.4108520360712122</v>
      </c>
      <c r="DA445" s="63" t="s">
        <v>4635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9.4706840522156745E-3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3.0184452817302612E-2</v>
      </c>
      <c r="H446" s="123">
        <f t="shared" si="238"/>
        <v>0</v>
      </c>
      <c r="I446" s="123">
        <f t="shared" si="238"/>
        <v>3.2262216495884698E-2</v>
      </c>
      <c r="J446" s="123">
        <f t="shared" si="238"/>
        <v>0</v>
      </c>
      <c r="K446" s="123">
        <f t="shared" si="238"/>
        <v>2.4556355134310173E-2</v>
      </c>
      <c r="L446" s="123">
        <f t="shared" si="238"/>
        <v>6.4944293920913221E-2</v>
      </c>
      <c r="M446" s="123">
        <f t="shared" si="238"/>
        <v>4.5336243235410773E-2</v>
      </c>
      <c r="N446" s="123">
        <f t="shared" si="238"/>
        <v>7.2348259122531539E-2</v>
      </c>
      <c r="O446" s="123">
        <f t="shared" si="238"/>
        <v>3.9910888749187017E-2</v>
      </c>
      <c r="P446" s="123">
        <f t="shared" si="238"/>
        <v>7.941609520774702E-2</v>
      </c>
      <c r="Q446" s="123">
        <f t="shared" si="238"/>
        <v>4.0393000588362357E-2</v>
      </c>
      <c r="R446" s="123">
        <f t="shared" si="238"/>
        <v>0</v>
      </c>
      <c r="S446" s="123">
        <f t="shared" si="238"/>
        <v>0</v>
      </c>
      <c r="T446" s="123">
        <f t="shared" si="238"/>
        <v>3.1174689698959285E-2</v>
      </c>
      <c r="U446" s="123">
        <f t="shared" si="238"/>
        <v>5.1892776002740511E-2</v>
      </c>
      <c r="V446" s="123">
        <f t="shared" si="238"/>
        <v>0.10217080942941982</v>
      </c>
      <c r="W446" s="123">
        <f t="shared" si="238"/>
        <v>2.2279044468504493E-2</v>
      </c>
      <c r="DA446" s="130" t="s">
        <v>4636</v>
      </c>
    </row>
    <row r="447" spans="1:105" ht="12" customHeight="1" x14ac:dyDescent="0.25">
      <c r="A447" s="97" t="s">
        <v>53</v>
      </c>
      <c r="B447" s="99"/>
      <c r="C447" s="99">
        <f>RES_hhdet_in_tess!C48</f>
        <v>9.4706840522156745E-3</v>
      </c>
      <c r="D447" s="99">
        <f>RES_hhdet_in_tess!D48</f>
        <v>0</v>
      </c>
      <c r="E447" s="99">
        <f>RES_hhdet_in_tess!E48</f>
        <v>0</v>
      </c>
      <c r="F447" s="99">
        <f>RES_hhdet_in_tess!F48</f>
        <v>0</v>
      </c>
      <c r="G447" s="99">
        <f>RES_hhdet_in_tess!G48</f>
        <v>3.0184452817302612E-2</v>
      </c>
      <c r="H447" s="99">
        <f>RES_hhdet_in_tess!H48</f>
        <v>0</v>
      </c>
      <c r="I447" s="99">
        <f>RES_hhdet_in_tess!I48</f>
        <v>3.2262216495884698E-2</v>
      </c>
      <c r="J447" s="99">
        <f>RES_hhdet_in_tess!J48</f>
        <v>0</v>
      </c>
      <c r="K447" s="99">
        <f>RES_hhdet_in_tess!K48</f>
        <v>2.4556355134310173E-2</v>
      </c>
      <c r="L447" s="99">
        <f>RES_hhdet_in_tess!L48</f>
        <v>6.4944293920913221E-2</v>
      </c>
      <c r="M447" s="99">
        <f>RES_hhdet_in_tess!M48</f>
        <v>4.5336243235410773E-2</v>
      </c>
      <c r="N447" s="99">
        <f>RES_hhdet_in_tess!N48</f>
        <v>7.2348259122531539E-2</v>
      </c>
      <c r="O447" s="99">
        <f>RES_hhdet_in_tess!O48</f>
        <v>3.9910888749187017E-2</v>
      </c>
      <c r="P447" s="99">
        <f>RES_hhdet_in_tess!P48</f>
        <v>7.941609520774702E-2</v>
      </c>
      <c r="Q447" s="99">
        <f>RES_hhdet_in_tess!Q48</f>
        <v>4.0393000588362357E-2</v>
      </c>
      <c r="R447" s="99">
        <f>RES_hhdet_in_tess!R48</f>
        <v>0</v>
      </c>
      <c r="S447" s="99">
        <f>RES_hhdet_in_tess!S48</f>
        <v>0</v>
      </c>
      <c r="T447" s="99">
        <f>RES_hhdet_in_tess!T48</f>
        <v>3.1174689698959285E-2</v>
      </c>
      <c r="U447" s="99">
        <f>RES_hhdet_in_tess!U48</f>
        <v>5.1892776002740511E-2</v>
      </c>
      <c r="V447" s="99">
        <f>RES_hhdet_in_tess!V48</f>
        <v>0.10217080942941982</v>
      </c>
      <c r="W447" s="99">
        <f>RES_hhdet_in_tess!W48</f>
        <v>2.2279044468504493E-2</v>
      </c>
      <c r="DA447" s="63" t="s">
        <v>4637</v>
      </c>
    </row>
    <row r="448" spans="1:105" ht="12" customHeight="1" x14ac:dyDescent="0.25">
      <c r="A448" s="121" t="s">
        <v>55</v>
      </c>
      <c r="B448" s="123"/>
      <c r="C448" s="123">
        <v>8.3753825135693987</v>
      </c>
      <c r="D448" s="123">
        <v>0</v>
      </c>
      <c r="E448" s="123">
        <v>0</v>
      </c>
      <c r="F448" s="123">
        <v>0</v>
      </c>
      <c r="G448" s="123">
        <v>10.037229772426688</v>
      </c>
      <c r="H448" s="123">
        <v>9.0445357309272403</v>
      </c>
      <c r="I448" s="123">
        <v>8.4844156612897468</v>
      </c>
      <c r="J448" s="123">
        <v>8.1477941912528529</v>
      </c>
      <c r="K448" s="123">
        <v>8.6879074671619261</v>
      </c>
      <c r="L448" s="123">
        <v>7.607047533124276</v>
      </c>
      <c r="M448" s="123">
        <v>8.4279738260588566</v>
      </c>
      <c r="N448" s="123">
        <v>8.6721041062526325</v>
      </c>
      <c r="O448" s="123">
        <v>9.7726870208539864</v>
      </c>
      <c r="P448" s="123">
        <v>9.8591371752555528</v>
      </c>
      <c r="Q448" s="123">
        <v>10.89242047776667</v>
      </c>
      <c r="R448" s="123">
        <v>0</v>
      </c>
      <c r="S448" s="123">
        <v>0</v>
      </c>
      <c r="T448" s="123">
        <v>11.282773688159843</v>
      </c>
      <c r="U448" s="123">
        <v>11.442529416305694</v>
      </c>
      <c r="V448" s="123">
        <v>11.461665333085284</v>
      </c>
      <c r="W448" s="123">
        <v>11.18145784235627</v>
      </c>
      <c r="DA448" s="130" t="s">
        <v>4638</v>
      </c>
    </row>
    <row r="449" spans="1:105" ht="12" customHeight="1" x14ac:dyDescent="0.25">
      <c r="A449" s="97" t="s">
        <v>138</v>
      </c>
      <c r="B449" s="99"/>
      <c r="C449" s="99">
        <v>8.3949895036833944</v>
      </c>
      <c r="D449" s="99">
        <v>0</v>
      </c>
      <c r="E449" s="99">
        <v>0</v>
      </c>
      <c r="F449" s="99">
        <v>0</v>
      </c>
      <c r="G449" s="99">
        <v>10.292845600929311</v>
      </c>
      <c r="H449" s="99">
        <v>8.8197948992819644</v>
      </c>
      <c r="I449" s="99">
        <v>8.4550814692847815</v>
      </c>
      <c r="J449" s="99">
        <v>8.1477941912528529</v>
      </c>
      <c r="K449" s="99">
        <v>8.6879074671619261</v>
      </c>
      <c r="L449" s="99">
        <v>7.5901495766901572</v>
      </c>
      <c r="M449" s="99">
        <v>8.4042377382304601</v>
      </c>
      <c r="N449" s="99">
        <v>8.6653630118988492</v>
      </c>
      <c r="O449" s="99">
        <v>9.7853749504691283</v>
      </c>
      <c r="P449" s="99">
        <v>9.908315790005771</v>
      </c>
      <c r="Q449" s="99">
        <v>11.052310057459467</v>
      </c>
      <c r="R449" s="99">
        <v>0</v>
      </c>
      <c r="S449" s="99">
        <v>0</v>
      </c>
      <c r="T449" s="99">
        <v>10.873004829665781</v>
      </c>
      <c r="U449" s="99">
        <v>11.461441788041217</v>
      </c>
      <c r="V449" s="99">
        <v>12.742150086986488</v>
      </c>
      <c r="W449" s="99">
        <v>8.6219163553998825</v>
      </c>
      <c r="DA449" s="63" t="s">
        <v>4639</v>
      </c>
    </row>
    <row r="450" spans="1:105" ht="12" customHeight="1" x14ac:dyDescent="0.25">
      <c r="A450" s="97" t="s">
        <v>137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10.294761143491064</v>
      </c>
      <c r="H450" s="99">
        <v>0</v>
      </c>
      <c r="I450" s="99">
        <v>8.456949710936339</v>
      </c>
      <c r="J450" s="99">
        <v>0</v>
      </c>
      <c r="K450" s="99">
        <v>0</v>
      </c>
      <c r="L450" s="99">
        <v>0</v>
      </c>
      <c r="M450" s="99">
        <v>8.3996914872265958</v>
      </c>
      <c r="N450" s="99">
        <v>8.6634778491616053</v>
      </c>
      <c r="O450" s="99">
        <v>9.7817341644342015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12.749906929271326</v>
      </c>
      <c r="W450" s="99">
        <v>0</v>
      </c>
      <c r="DA450" s="63" t="s">
        <v>4640</v>
      </c>
    </row>
    <row r="451" spans="1:105" ht="12" customHeight="1" x14ac:dyDescent="0.25">
      <c r="A451" s="100" t="s">
        <v>216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6.2062156482773005</v>
      </c>
      <c r="H451" s="102">
        <v>0</v>
      </c>
      <c r="I451" s="102">
        <v>5.2113675644629049</v>
      </c>
      <c r="J451" s="102">
        <v>0</v>
      </c>
      <c r="K451" s="102">
        <v>0</v>
      </c>
      <c r="L451" s="102">
        <v>0</v>
      </c>
      <c r="M451" s="102">
        <v>4.9447431174313365</v>
      </c>
      <c r="N451" s="102">
        <v>5.0675576246708083</v>
      </c>
      <c r="O451" s="102">
        <v>6.0251453193453548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8.7555274550988731</v>
      </c>
      <c r="W451" s="102">
        <v>0</v>
      </c>
      <c r="DA451" s="131" t="s">
        <v>4641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4.0885454952137632</v>
      </c>
      <c r="H452" s="105">
        <v>0</v>
      </c>
      <c r="I452" s="105">
        <v>3.245582146473434</v>
      </c>
      <c r="J452" s="105">
        <v>0</v>
      </c>
      <c r="K452" s="105">
        <v>0</v>
      </c>
      <c r="L452" s="105">
        <v>0</v>
      </c>
      <c r="M452" s="105">
        <v>3.4549483697952574</v>
      </c>
      <c r="N452" s="105">
        <v>3.5959202244907971</v>
      </c>
      <c r="O452" s="105">
        <v>3.7565888450888467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3.9943794741724536</v>
      </c>
      <c r="W452" s="105">
        <v>0</v>
      </c>
      <c r="DA452" s="132" t="s">
        <v>4642</v>
      </c>
    </row>
    <row r="453" spans="1:105" ht="12" customHeight="1" x14ac:dyDescent="0.25">
      <c r="A453" s="106" t="s">
        <v>122</v>
      </c>
      <c r="B453" s="102"/>
      <c r="C453" s="102">
        <v>8.317977180654621</v>
      </c>
      <c r="D453" s="102">
        <v>0</v>
      </c>
      <c r="E453" s="102">
        <v>0</v>
      </c>
      <c r="F453" s="102">
        <v>0</v>
      </c>
      <c r="G453" s="102">
        <v>8.897369391066853</v>
      </c>
      <c r="H453" s="102">
        <v>9.0695075842262476</v>
      </c>
      <c r="I453" s="102">
        <v>8.8820446107016604</v>
      </c>
      <c r="J453" s="102">
        <v>0</v>
      </c>
      <c r="K453" s="102">
        <v>0</v>
      </c>
      <c r="L453" s="102">
        <v>8.6747380136307921</v>
      </c>
      <c r="M453" s="102">
        <v>8.9929852164895507</v>
      </c>
      <c r="N453" s="102">
        <v>8.8640617942301159</v>
      </c>
      <c r="O453" s="102">
        <v>9.4767261862302234</v>
      </c>
      <c r="P453" s="102">
        <v>9.6861031361390424</v>
      </c>
      <c r="Q453" s="102">
        <v>10.469674763068101</v>
      </c>
      <c r="R453" s="102">
        <v>0</v>
      </c>
      <c r="S453" s="102">
        <v>0</v>
      </c>
      <c r="T453" s="102">
        <v>11.528745083051394</v>
      </c>
      <c r="U453" s="102">
        <v>11.438473231762277</v>
      </c>
      <c r="V453" s="102">
        <v>10.729610828655783</v>
      </c>
      <c r="W453" s="102">
        <v>11.664870850856778</v>
      </c>
      <c r="DA453" s="131" t="s">
        <v>4643</v>
      </c>
    </row>
    <row r="454" spans="1:105" ht="12" customHeight="1" x14ac:dyDescent="0.25">
      <c r="A454" s="107" t="s">
        <v>121</v>
      </c>
      <c r="B454" s="105"/>
      <c r="C454" s="105">
        <v>8.3179696362500621</v>
      </c>
      <c r="D454" s="105">
        <v>0</v>
      </c>
      <c r="E454" s="105">
        <v>0</v>
      </c>
      <c r="F454" s="105">
        <v>0</v>
      </c>
      <c r="G454" s="105">
        <v>8.8973379778662061</v>
      </c>
      <c r="H454" s="105">
        <v>9.0695017361804489</v>
      </c>
      <c r="I454" s="105">
        <v>8.885064301310873</v>
      </c>
      <c r="J454" s="105">
        <v>0</v>
      </c>
      <c r="K454" s="105">
        <v>0</v>
      </c>
      <c r="L454" s="105">
        <v>8.675131147026395</v>
      </c>
      <c r="M454" s="105">
        <v>8.9921245851822071</v>
      </c>
      <c r="N454" s="105">
        <v>8.8622100730575255</v>
      </c>
      <c r="O454" s="105">
        <v>9.4746117703529436</v>
      </c>
      <c r="P454" s="105">
        <v>9.6860248455563678</v>
      </c>
      <c r="Q454" s="105">
        <v>10.473754554655642</v>
      </c>
      <c r="R454" s="105">
        <v>0</v>
      </c>
      <c r="S454" s="105">
        <v>0</v>
      </c>
      <c r="T454" s="105">
        <v>11.527736018262827</v>
      </c>
      <c r="U454" s="105">
        <v>11.436294250665593</v>
      </c>
      <c r="V454" s="105">
        <v>10.727750612477767</v>
      </c>
      <c r="W454" s="105">
        <v>11.664101450448294</v>
      </c>
      <c r="DA454" s="132" t="s">
        <v>4644</v>
      </c>
    </row>
    <row r="455" spans="1:105" ht="12" customHeight="1" x14ac:dyDescent="0.25">
      <c r="A455" s="108" t="s">
        <v>53</v>
      </c>
      <c r="B455" s="99"/>
      <c r="C455" s="99">
        <v>5.8139908248287053</v>
      </c>
      <c r="D455" s="99">
        <v>0</v>
      </c>
      <c r="E455" s="99">
        <v>0</v>
      </c>
      <c r="F455" s="99">
        <v>0</v>
      </c>
      <c r="G455" s="99">
        <v>5.3621999533947475</v>
      </c>
      <c r="H455" s="99">
        <v>5.6632116101686893</v>
      </c>
      <c r="I455" s="99">
        <v>5.4759480772509175</v>
      </c>
      <c r="J455" s="99">
        <v>0</v>
      </c>
      <c r="K455" s="99">
        <v>0</v>
      </c>
      <c r="L455" s="99">
        <v>5.195256022281959</v>
      </c>
      <c r="M455" s="99">
        <v>5.2928977946467786</v>
      </c>
      <c r="N455" s="99">
        <v>5.1837650985324437</v>
      </c>
      <c r="O455" s="99">
        <v>5.8355771691145488</v>
      </c>
      <c r="P455" s="99">
        <v>5.9860757368419266</v>
      </c>
      <c r="Q455" s="99">
        <v>6.7558861965592936</v>
      </c>
      <c r="R455" s="99">
        <v>0</v>
      </c>
      <c r="S455" s="99">
        <v>0</v>
      </c>
      <c r="T455" s="99">
        <v>7.8995832831622534</v>
      </c>
      <c r="U455" s="99">
        <v>7.8900448748107816</v>
      </c>
      <c r="V455" s="99">
        <v>7.3641107624887177</v>
      </c>
      <c r="W455" s="99">
        <v>8.3659138176563808</v>
      </c>
      <c r="DA455" s="63" t="s">
        <v>4645</v>
      </c>
    </row>
    <row r="456" spans="1:105" ht="12" customHeight="1" x14ac:dyDescent="0.25">
      <c r="A456" s="108" t="s">
        <v>52</v>
      </c>
      <c r="B456" s="99"/>
      <c r="C456" s="99">
        <v>2.5039788114213581</v>
      </c>
      <c r="D456" s="99">
        <v>0</v>
      </c>
      <c r="E456" s="99">
        <v>0</v>
      </c>
      <c r="F456" s="99">
        <v>0</v>
      </c>
      <c r="G456" s="99">
        <v>3.5351380244714594</v>
      </c>
      <c r="H456" s="99">
        <v>3.4062901260117591</v>
      </c>
      <c r="I456" s="99">
        <v>3.4091162240599568</v>
      </c>
      <c r="J456" s="99">
        <v>0</v>
      </c>
      <c r="K456" s="99">
        <v>0</v>
      </c>
      <c r="L456" s="99">
        <v>3.4798751247444342</v>
      </c>
      <c r="M456" s="99">
        <v>3.699226790535429</v>
      </c>
      <c r="N456" s="99">
        <v>3.6784449745250827</v>
      </c>
      <c r="O456" s="99">
        <v>3.6390346012383943</v>
      </c>
      <c r="P456" s="99">
        <v>3.6999491087144434</v>
      </c>
      <c r="Q456" s="99">
        <v>3.7178683580963479</v>
      </c>
      <c r="R456" s="99">
        <v>0</v>
      </c>
      <c r="S456" s="99">
        <v>0</v>
      </c>
      <c r="T456" s="99">
        <v>3.6281527351005738</v>
      </c>
      <c r="U456" s="99">
        <v>3.5462493758548117</v>
      </c>
      <c r="V456" s="99">
        <v>3.363639849989049</v>
      </c>
      <c r="W456" s="99">
        <v>3.2981876327919131</v>
      </c>
      <c r="DA456" s="63" t="s">
        <v>4646</v>
      </c>
    </row>
    <row r="457" spans="1:105" ht="12" customHeight="1" x14ac:dyDescent="0.25">
      <c r="A457" s="121" t="s">
        <v>54</v>
      </c>
      <c r="B457" s="123"/>
      <c r="C457" s="123">
        <v>1.3686832009350576</v>
      </c>
      <c r="D457" s="123">
        <v>0</v>
      </c>
      <c r="E457" s="123">
        <v>0</v>
      </c>
      <c r="F457" s="123">
        <v>0</v>
      </c>
      <c r="G457" s="123">
        <v>1.6104720023591421</v>
      </c>
      <c r="H457" s="123">
        <v>1.6597946013934401</v>
      </c>
      <c r="I457" s="123">
        <v>1.6337469869983949</v>
      </c>
      <c r="J457" s="123">
        <v>1.5176866044715047</v>
      </c>
      <c r="K457" s="123">
        <v>1.6824936906736878</v>
      </c>
      <c r="L457" s="123">
        <v>1.8659949036618098</v>
      </c>
      <c r="M457" s="123">
        <v>1.8805756775358682</v>
      </c>
      <c r="N457" s="123">
        <v>1.9123425858193399</v>
      </c>
      <c r="O457" s="123">
        <v>2.071415605522045</v>
      </c>
      <c r="P457" s="123">
        <v>2.1115223404763803</v>
      </c>
      <c r="Q457" s="123">
        <v>2.2902898475550049</v>
      </c>
      <c r="R457" s="123">
        <v>0</v>
      </c>
      <c r="S457" s="123">
        <v>0</v>
      </c>
      <c r="T457" s="123">
        <v>2.6864735716536825</v>
      </c>
      <c r="U457" s="123">
        <v>2.7128614044581201</v>
      </c>
      <c r="V457" s="123">
        <v>2.6729757150280435</v>
      </c>
      <c r="W457" s="123">
        <v>2.7279212503565113</v>
      </c>
      <c r="DA457" s="130" t="s">
        <v>4647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4648</v>
      </c>
    </row>
    <row r="459" spans="1:105" ht="12" customHeight="1" x14ac:dyDescent="0.25">
      <c r="A459" s="109" t="s">
        <v>120</v>
      </c>
      <c r="B459" s="110"/>
      <c r="C459" s="110">
        <v>1.3686832009350576</v>
      </c>
      <c r="D459" s="110">
        <v>0</v>
      </c>
      <c r="E459" s="110">
        <v>0</v>
      </c>
      <c r="F459" s="110">
        <v>0</v>
      </c>
      <c r="G459" s="110">
        <v>1.6104720023591421</v>
      </c>
      <c r="H459" s="110">
        <v>1.6597946013934401</v>
      </c>
      <c r="I459" s="110">
        <v>1.6337469869983949</v>
      </c>
      <c r="J459" s="110">
        <v>1.5176866044715047</v>
      </c>
      <c r="K459" s="110">
        <v>1.6824936906736878</v>
      </c>
      <c r="L459" s="110">
        <v>1.8659949036618098</v>
      </c>
      <c r="M459" s="110">
        <v>1.8805756775358682</v>
      </c>
      <c r="N459" s="110">
        <v>1.9123425858193399</v>
      </c>
      <c r="O459" s="110">
        <v>2.071415605522045</v>
      </c>
      <c r="P459" s="110">
        <v>2.1115223404763803</v>
      </c>
      <c r="Q459" s="110">
        <v>2.2902898475550049</v>
      </c>
      <c r="R459" s="110">
        <v>0</v>
      </c>
      <c r="S459" s="110">
        <v>0</v>
      </c>
      <c r="T459" s="110">
        <v>2.6864735716536825</v>
      </c>
      <c r="U459" s="110">
        <v>2.7128614044581201</v>
      </c>
      <c r="V459" s="110">
        <v>2.6729757150280435</v>
      </c>
      <c r="W459" s="110">
        <v>2.7279212503565113</v>
      </c>
      <c r="DA459" s="60" t="s">
        <v>4649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67.731266684758921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79.094374460807487</v>
      </c>
      <c r="H461" s="118">
        <f t="shared" si="239"/>
        <v>61.6073996406353</v>
      </c>
      <c r="I461" s="118">
        <f t="shared" si="239"/>
        <v>59.472203367199974</v>
      </c>
      <c r="J461" s="118">
        <f t="shared" si="239"/>
        <v>58.396741493442278</v>
      </c>
      <c r="K461" s="118">
        <f t="shared" si="239"/>
        <v>59.070722734150365</v>
      </c>
      <c r="L461" s="118">
        <f t="shared" si="239"/>
        <v>61.184920789989441</v>
      </c>
      <c r="M461" s="118">
        <f t="shared" si="239"/>
        <v>57.071521333271107</v>
      </c>
      <c r="N461" s="118">
        <f t="shared" si="239"/>
        <v>58.962721256102107</v>
      </c>
      <c r="O461" s="118">
        <f t="shared" si="239"/>
        <v>56.542713908072429</v>
      </c>
      <c r="P461" s="118">
        <f t="shared" si="239"/>
        <v>47.234647828234202</v>
      </c>
      <c r="Q461" s="118">
        <f t="shared" si="239"/>
        <v>45.282173305592444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32.659107953700698</v>
      </c>
      <c r="U461" s="118">
        <f t="shared" si="240"/>
        <v>29.775149805179637</v>
      </c>
      <c r="V461" s="118">
        <f t="shared" si="240"/>
        <v>28.995732726980471</v>
      </c>
      <c r="W461" s="118">
        <f t="shared" ref="W461" si="241">W462+W465+W467+W476</f>
        <v>26.484349123408307</v>
      </c>
      <c r="DA461" s="129" t="s">
        <v>4800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64.45730410139565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74.850456553654439</v>
      </c>
      <c r="H462" s="123">
        <f t="shared" si="242"/>
        <v>61.167353478691581</v>
      </c>
      <c r="I462" s="123">
        <f t="shared" si="242"/>
        <v>55.604921247813991</v>
      </c>
      <c r="J462" s="123">
        <f t="shared" si="242"/>
        <v>54.455634730865661</v>
      </c>
      <c r="K462" s="123">
        <f t="shared" si="242"/>
        <v>54.936997899502977</v>
      </c>
      <c r="L462" s="123">
        <f t="shared" si="242"/>
        <v>57.685360173577145</v>
      </c>
      <c r="M462" s="123">
        <f t="shared" si="242"/>
        <v>53.421407207401899</v>
      </c>
      <c r="N462" s="123">
        <f t="shared" si="242"/>
        <v>55.325435506425279</v>
      </c>
      <c r="O462" s="123">
        <f t="shared" si="242"/>
        <v>52.679902821097116</v>
      </c>
      <c r="P462" s="123">
        <f t="shared" si="242"/>
        <v>44.267880588457963</v>
      </c>
      <c r="Q462" s="123">
        <f t="shared" si="242"/>
        <v>42.353596088827352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31.349140342984562</v>
      </c>
      <c r="U462" s="123">
        <f t="shared" si="243"/>
        <v>29.104939034418777</v>
      </c>
      <c r="V462" s="123">
        <f t="shared" si="243"/>
        <v>27.60530321154619</v>
      </c>
      <c r="W462" s="123">
        <f t="shared" ref="W462" si="244">SUM(W463:W464)</f>
        <v>26.087420289470579</v>
      </c>
      <c r="DA462" s="130" t="s">
        <v>4801</v>
      </c>
    </row>
    <row r="463" spans="1:105" ht="12" customHeight="1" x14ac:dyDescent="0.25">
      <c r="A463" s="97" t="s">
        <v>216</v>
      </c>
      <c r="B463" s="99"/>
      <c r="C463" s="99">
        <v>64.45730410139565</v>
      </c>
      <c r="D463" s="99">
        <v>0</v>
      </c>
      <c r="E463" s="99">
        <v>0</v>
      </c>
      <c r="F463" s="99">
        <v>0</v>
      </c>
      <c r="G463" s="99">
        <v>74.850456553654439</v>
      </c>
      <c r="H463" s="99">
        <v>61.167353478691581</v>
      </c>
      <c r="I463" s="99">
        <v>55.604921247813991</v>
      </c>
      <c r="J463" s="99">
        <v>54.455634730865661</v>
      </c>
      <c r="K463" s="99">
        <v>54.936997899502977</v>
      </c>
      <c r="L463" s="99">
        <v>57.685360173577145</v>
      </c>
      <c r="M463" s="99">
        <v>53.421407207401899</v>
      </c>
      <c r="N463" s="99">
        <v>55.325435506425279</v>
      </c>
      <c r="O463" s="99">
        <v>52.679902821097116</v>
      </c>
      <c r="P463" s="99">
        <v>44.267880588457963</v>
      </c>
      <c r="Q463" s="99">
        <v>42.353596088827352</v>
      </c>
      <c r="R463" s="99">
        <v>0</v>
      </c>
      <c r="S463" s="99">
        <v>0</v>
      </c>
      <c r="T463" s="99">
        <v>31.349140342984562</v>
      </c>
      <c r="U463" s="99">
        <v>29.104939034418777</v>
      </c>
      <c r="V463" s="99">
        <v>27.60530321154619</v>
      </c>
      <c r="W463" s="99">
        <v>26.087420289470579</v>
      </c>
      <c r="DA463" s="63" t="s">
        <v>4802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4803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4804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4805</v>
      </c>
    </row>
    <row r="467" spans="1:105" ht="12" customHeight="1" x14ac:dyDescent="0.25">
      <c r="A467" s="121" t="s">
        <v>55</v>
      </c>
      <c r="B467" s="123"/>
      <c r="C467" s="123">
        <v>3.2739625833632697</v>
      </c>
      <c r="D467" s="123">
        <v>0</v>
      </c>
      <c r="E467" s="123">
        <v>0</v>
      </c>
      <c r="F467" s="123">
        <v>0</v>
      </c>
      <c r="G467" s="123">
        <v>4.2439179071530413</v>
      </c>
      <c r="H467" s="123">
        <v>0.44004616194371865</v>
      </c>
      <c r="I467" s="123">
        <v>3.8672821193859841</v>
      </c>
      <c r="J467" s="123">
        <v>3.9411067625766187</v>
      </c>
      <c r="K467" s="123">
        <v>4.1337248346473903</v>
      </c>
      <c r="L467" s="123">
        <v>3.4995606164122979</v>
      </c>
      <c r="M467" s="123">
        <v>3.6501141258692087</v>
      </c>
      <c r="N467" s="123">
        <v>3.6372857496768267</v>
      </c>
      <c r="O467" s="123">
        <v>3.8628110869753098</v>
      </c>
      <c r="P467" s="123">
        <v>2.966767239776241</v>
      </c>
      <c r="Q467" s="123">
        <v>2.9285772167650919</v>
      </c>
      <c r="R467" s="123">
        <v>0</v>
      </c>
      <c r="S467" s="123">
        <v>0</v>
      </c>
      <c r="T467" s="123">
        <v>1.3099676107161364</v>
      </c>
      <c r="U467" s="123">
        <v>0.67021077076085989</v>
      </c>
      <c r="V467" s="123">
        <v>1.3904295154342807</v>
      </c>
      <c r="W467" s="123">
        <v>0.39692883393772965</v>
      </c>
      <c r="DA467" s="130" t="s">
        <v>4806</v>
      </c>
    </row>
    <row r="468" spans="1:105" ht="12" customHeight="1" x14ac:dyDescent="0.25">
      <c r="A468" s="97" t="s">
        <v>138</v>
      </c>
      <c r="B468" s="99"/>
      <c r="C468" s="99">
        <v>4.3921821981035407</v>
      </c>
      <c r="D468" s="99">
        <v>0</v>
      </c>
      <c r="E468" s="99">
        <v>0</v>
      </c>
      <c r="F468" s="99">
        <v>0</v>
      </c>
      <c r="G468" s="99">
        <v>5.2058602844756097</v>
      </c>
      <c r="H468" s="99">
        <v>4.4004616194371868</v>
      </c>
      <c r="I468" s="99">
        <v>4.1566385312523515</v>
      </c>
      <c r="J468" s="99">
        <v>3.9411067625766187</v>
      </c>
      <c r="K468" s="99">
        <v>4.1337248346473903</v>
      </c>
      <c r="L468" s="99">
        <v>3.5549443650399897</v>
      </c>
      <c r="M468" s="99">
        <v>3.8048498110000497</v>
      </c>
      <c r="N468" s="99">
        <v>3.768583416793462</v>
      </c>
      <c r="O468" s="99">
        <v>4.0304528629654408</v>
      </c>
      <c r="P468" s="99">
        <v>3.8098982493041245</v>
      </c>
      <c r="Q468" s="99">
        <v>4.0380822416188265</v>
      </c>
      <c r="R468" s="99">
        <v>0</v>
      </c>
      <c r="S468" s="99">
        <v>0</v>
      </c>
      <c r="T468" s="99">
        <v>3.4932469619096973</v>
      </c>
      <c r="U468" s="99">
        <v>3.6137181061087111</v>
      </c>
      <c r="V468" s="99">
        <v>3.827651869628927</v>
      </c>
      <c r="W468" s="99">
        <v>2.4989977836662898</v>
      </c>
      <c r="DA468" s="63" t="s">
        <v>4807</v>
      </c>
    </row>
    <row r="469" spans="1:105" ht="12" customHeight="1" x14ac:dyDescent="0.25">
      <c r="A469" s="97" t="s">
        <v>137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3.1389464889418717</v>
      </c>
      <c r="H469" s="99">
        <v>0</v>
      </c>
      <c r="I469" s="99">
        <v>2.5619825542376011</v>
      </c>
      <c r="J469" s="99">
        <v>0</v>
      </c>
      <c r="K469" s="99">
        <v>0</v>
      </c>
      <c r="L469" s="99">
        <v>0</v>
      </c>
      <c r="M469" s="99">
        <v>2.2386331160312665</v>
      </c>
      <c r="N469" s="99">
        <v>2.2038907777730614</v>
      </c>
      <c r="O469" s="99">
        <v>2.481669258976539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2.6300985943748554</v>
      </c>
      <c r="W469" s="99">
        <v>0</v>
      </c>
      <c r="DA469" s="63" t="s">
        <v>4808</v>
      </c>
    </row>
    <row r="470" spans="1:105" ht="12" customHeight="1" x14ac:dyDescent="0.25">
      <c r="A470" s="100" t="s">
        <v>216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3.1389464889418717</v>
      </c>
      <c r="H470" s="102">
        <v>0</v>
      </c>
      <c r="I470" s="102">
        <v>2.5619825542376011</v>
      </c>
      <c r="J470" s="102">
        <v>0</v>
      </c>
      <c r="K470" s="102">
        <v>0</v>
      </c>
      <c r="L470" s="102">
        <v>0</v>
      </c>
      <c r="M470" s="102">
        <v>2.2386331160312665</v>
      </c>
      <c r="N470" s="102">
        <v>2.2038907777730614</v>
      </c>
      <c r="O470" s="102">
        <v>2.481669258976539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2.6300985943748554</v>
      </c>
      <c r="W470" s="102">
        <v>0</v>
      </c>
      <c r="DA470" s="131" t="s">
        <v>4809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4810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4811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4812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4813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4814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4815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4816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4817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52399</v>
      </c>
      <c r="C5" s="120">
        <v>49690</v>
      </c>
      <c r="D5" s="120">
        <v>40256</v>
      </c>
      <c r="E5" s="120">
        <v>34956</v>
      </c>
      <c r="F5" s="120">
        <v>31251</v>
      </c>
      <c r="G5" s="120">
        <v>28935</v>
      </c>
      <c r="H5" s="120">
        <v>29590</v>
      </c>
      <c r="I5" s="120">
        <v>36484</v>
      </c>
      <c r="J5" s="120">
        <v>50794</v>
      </c>
      <c r="K5" s="120">
        <v>58894</v>
      </c>
      <c r="L5" s="120">
        <v>56056</v>
      </c>
      <c r="M5" s="120">
        <v>45027</v>
      </c>
      <c r="N5" s="120">
        <v>37676</v>
      </c>
      <c r="O5" s="120">
        <v>34839</v>
      </c>
      <c r="P5" s="120">
        <v>35936</v>
      </c>
      <c r="Q5" s="120">
        <v>36214</v>
      </c>
      <c r="R5" s="120">
        <v>34945</v>
      </c>
      <c r="S5" s="120">
        <v>30427</v>
      </c>
      <c r="T5" s="120">
        <v>25404</v>
      </c>
      <c r="U5" s="120">
        <v>20980</v>
      </c>
      <c r="V5" s="120">
        <v>14855</v>
      </c>
      <c r="W5" s="120">
        <v>13372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206</v>
      </c>
      <c r="B7" s="52">
        <v>52399</v>
      </c>
      <c r="C7" s="52">
        <v>49690</v>
      </c>
      <c r="D7" s="52">
        <v>40256</v>
      </c>
      <c r="E7" s="52">
        <v>34956</v>
      </c>
      <c r="F7" s="52">
        <v>31251</v>
      </c>
      <c r="G7" s="52">
        <v>28935</v>
      </c>
      <c r="H7" s="52">
        <v>29590</v>
      </c>
      <c r="I7" s="52">
        <v>36484</v>
      </c>
      <c r="J7" s="52">
        <v>50794</v>
      </c>
      <c r="K7" s="52">
        <v>58894</v>
      </c>
      <c r="L7" s="52">
        <v>56056</v>
      </c>
      <c r="M7" s="52">
        <v>45027</v>
      </c>
      <c r="N7" s="52">
        <v>37676</v>
      </c>
      <c r="O7" s="52">
        <v>34839</v>
      </c>
      <c r="P7" s="52">
        <v>35936</v>
      </c>
      <c r="Q7" s="52">
        <v>36214</v>
      </c>
      <c r="R7" s="52">
        <v>34945</v>
      </c>
      <c r="S7" s="52">
        <v>30427</v>
      </c>
      <c r="T7" s="52">
        <v>25404</v>
      </c>
      <c r="U7" s="52">
        <v>20980</v>
      </c>
      <c r="V7" s="52">
        <v>14855</v>
      </c>
      <c r="W7" s="52">
        <v>13372</v>
      </c>
      <c r="DA7" s="63" t="s">
        <v>1084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107</v>
      </c>
      <c r="C9" s="52">
        <v>108</v>
      </c>
      <c r="D9" s="52">
        <v>105</v>
      </c>
      <c r="E9" s="52">
        <v>90</v>
      </c>
      <c r="F9" s="52">
        <v>72</v>
      </c>
      <c r="G9" s="52">
        <v>53</v>
      </c>
      <c r="H9" s="52">
        <v>38</v>
      </c>
      <c r="I9" s="52">
        <v>56</v>
      </c>
      <c r="J9" s="52">
        <v>88</v>
      </c>
      <c r="K9" s="52">
        <v>184</v>
      </c>
      <c r="L9" s="52">
        <v>278</v>
      </c>
      <c r="M9" s="52">
        <v>314</v>
      </c>
      <c r="N9" s="52">
        <v>308</v>
      </c>
      <c r="O9" s="52">
        <v>287</v>
      </c>
      <c r="P9" s="52">
        <v>265</v>
      </c>
      <c r="Q9" s="52">
        <v>219</v>
      </c>
      <c r="R9" s="52">
        <v>167</v>
      </c>
      <c r="S9" s="52">
        <v>103</v>
      </c>
      <c r="T9" s="52">
        <v>58</v>
      </c>
      <c r="U9" s="52">
        <v>36</v>
      </c>
      <c r="V9" s="52">
        <v>28</v>
      </c>
      <c r="W9" s="52">
        <v>20</v>
      </c>
      <c r="DA9" s="63" t="s">
        <v>1085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134</v>
      </c>
      <c r="B11" s="52">
        <v>50486</v>
      </c>
      <c r="C11" s="52">
        <v>47865</v>
      </c>
      <c r="D11" s="52">
        <v>38778</v>
      </c>
      <c r="E11" s="52">
        <v>33676</v>
      </c>
      <c r="F11" s="52">
        <v>30109</v>
      </c>
      <c r="G11" s="52">
        <v>27885</v>
      </c>
      <c r="H11" s="52">
        <v>28521</v>
      </c>
      <c r="I11" s="52">
        <v>35174</v>
      </c>
      <c r="J11" s="52">
        <v>48932</v>
      </c>
      <c r="K11" s="52">
        <v>56729</v>
      </c>
      <c r="L11" s="52">
        <v>53995</v>
      </c>
      <c r="M11" s="52">
        <v>43378</v>
      </c>
      <c r="N11" s="52">
        <v>36300</v>
      </c>
      <c r="O11" s="52">
        <v>33570</v>
      </c>
      <c r="P11" s="52">
        <v>34635</v>
      </c>
      <c r="Q11" s="52">
        <v>34904</v>
      </c>
      <c r="R11" s="52">
        <v>33677</v>
      </c>
      <c r="S11" s="52">
        <v>29319</v>
      </c>
      <c r="T11" s="52">
        <v>24472</v>
      </c>
      <c r="U11" s="52">
        <v>20207</v>
      </c>
      <c r="V11" s="52">
        <v>14321</v>
      </c>
      <c r="W11" s="52">
        <v>12903</v>
      </c>
      <c r="DA11" s="63" t="s">
        <v>1086</v>
      </c>
    </row>
    <row r="12" spans="1:105" ht="12" customHeight="1" x14ac:dyDescent="0.25">
      <c r="A12" s="97" t="s">
        <v>133</v>
      </c>
      <c r="B12" s="52">
        <v>47</v>
      </c>
      <c r="C12" s="52">
        <v>53</v>
      </c>
      <c r="D12" s="52">
        <v>44</v>
      </c>
      <c r="E12" s="52">
        <v>38</v>
      </c>
      <c r="F12" s="52">
        <v>35</v>
      </c>
      <c r="G12" s="52">
        <v>33</v>
      </c>
      <c r="H12" s="52">
        <v>33</v>
      </c>
      <c r="I12" s="52">
        <v>37</v>
      </c>
      <c r="J12" s="52">
        <v>91</v>
      </c>
      <c r="K12" s="52">
        <v>112</v>
      </c>
      <c r="L12" s="52">
        <v>104</v>
      </c>
      <c r="M12" s="52">
        <v>81</v>
      </c>
      <c r="N12" s="52">
        <v>69</v>
      </c>
      <c r="O12" s="52">
        <v>64</v>
      </c>
      <c r="P12" s="52">
        <v>63</v>
      </c>
      <c r="Q12" s="52">
        <v>61</v>
      </c>
      <c r="R12" s="52">
        <v>59</v>
      </c>
      <c r="S12" s="52">
        <v>50</v>
      </c>
      <c r="T12" s="52">
        <v>42</v>
      </c>
      <c r="U12" s="52">
        <v>35</v>
      </c>
      <c r="V12" s="52">
        <v>24</v>
      </c>
      <c r="W12" s="52">
        <v>22</v>
      </c>
      <c r="DA12" s="63" t="s">
        <v>1087</v>
      </c>
    </row>
    <row r="13" spans="1:105" ht="12" customHeight="1" x14ac:dyDescent="0.25">
      <c r="A13" s="97" t="s">
        <v>122</v>
      </c>
      <c r="B13" s="52">
        <v>1691</v>
      </c>
      <c r="C13" s="52">
        <v>1605</v>
      </c>
      <c r="D13" s="52">
        <v>1299</v>
      </c>
      <c r="E13" s="52">
        <v>1125</v>
      </c>
      <c r="F13" s="52">
        <v>1005</v>
      </c>
      <c r="G13" s="52">
        <v>922</v>
      </c>
      <c r="H13" s="52">
        <v>934</v>
      </c>
      <c r="I13" s="52">
        <v>996</v>
      </c>
      <c r="J13" s="52">
        <v>1385</v>
      </c>
      <c r="K13" s="52">
        <v>1650</v>
      </c>
      <c r="L13" s="52">
        <v>1568</v>
      </c>
      <c r="M13" s="52">
        <v>1230</v>
      </c>
      <c r="N13" s="52">
        <v>1020</v>
      </c>
      <c r="O13" s="52">
        <v>957</v>
      </c>
      <c r="P13" s="52">
        <v>1012</v>
      </c>
      <c r="Q13" s="52">
        <v>1055</v>
      </c>
      <c r="R13" s="52">
        <v>1029</v>
      </c>
      <c r="S13" s="52">
        <v>893</v>
      </c>
      <c r="T13" s="52">
        <v>748</v>
      </c>
      <c r="U13" s="52">
        <v>622</v>
      </c>
      <c r="V13" s="52">
        <v>433</v>
      </c>
      <c r="W13" s="52">
        <v>380</v>
      </c>
      <c r="DA13" s="63" t="s">
        <v>1088</v>
      </c>
    </row>
    <row r="14" spans="1:105" ht="12" customHeight="1" x14ac:dyDescent="0.25">
      <c r="A14" s="97" t="s">
        <v>121</v>
      </c>
      <c r="B14" s="52">
        <v>175</v>
      </c>
      <c r="C14" s="52">
        <v>167</v>
      </c>
      <c r="D14" s="52">
        <v>135</v>
      </c>
      <c r="E14" s="52">
        <v>117</v>
      </c>
      <c r="F14" s="52">
        <v>102</v>
      </c>
      <c r="G14" s="52">
        <v>95</v>
      </c>
      <c r="H14" s="52">
        <v>102</v>
      </c>
      <c r="I14" s="52">
        <v>277</v>
      </c>
      <c r="J14" s="52">
        <v>386</v>
      </c>
      <c r="K14" s="52">
        <v>403</v>
      </c>
      <c r="L14" s="52">
        <v>389</v>
      </c>
      <c r="M14" s="52">
        <v>338</v>
      </c>
      <c r="N14" s="52">
        <v>287</v>
      </c>
      <c r="O14" s="52">
        <v>248</v>
      </c>
      <c r="P14" s="52">
        <v>226</v>
      </c>
      <c r="Q14" s="52">
        <v>194</v>
      </c>
      <c r="R14" s="52">
        <v>180</v>
      </c>
      <c r="S14" s="52">
        <v>165</v>
      </c>
      <c r="T14" s="52">
        <v>142</v>
      </c>
      <c r="U14" s="52">
        <v>116</v>
      </c>
      <c r="V14" s="52">
        <v>77</v>
      </c>
      <c r="W14" s="52">
        <v>67</v>
      </c>
      <c r="DA14" s="63" t="s">
        <v>1089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175</v>
      </c>
      <c r="B16" s="52">
        <v>49872</v>
      </c>
      <c r="C16" s="52">
        <v>47190</v>
      </c>
      <c r="D16" s="52">
        <v>38111</v>
      </c>
      <c r="E16" s="52">
        <v>32975</v>
      </c>
      <c r="F16" s="52">
        <v>29373</v>
      </c>
      <c r="G16" s="52">
        <v>27097</v>
      </c>
      <c r="H16" s="52">
        <v>27561</v>
      </c>
      <c r="I16" s="52">
        <v>33820</v>
      </c>
      <c r="J16" s="52">
        <v>46915</v>
      </c>
      <c r="K16" s="52">
        <v>54333</v>
      </c>
      <c r="L16" s="52">
        <v>51597</v>
      </c>
      <c r="M16" s="52">
        <v>41442</v>
      </c>
      <c r="N16" s="52">
        <v>34711</v>
      </c>
      <c r="O16" s="52">
        <v>32155</v>
      </c>
      <c r="P16" s="52">
        <v>33191</v>
      </c>
      <c r="Q16" s="52">
        <v>33501</v>
      </c>
      <c r="R16" s="52">
        <v>32361</v>
      </c>
      <c r="S16" s="52">
        <v>28249</v>
      </c>
      <c r="T16" s="52">
        <v>23627</v>
      </c>
      <c r="U16" s="52">
        <v>19527</v>
      </c>
      <c r="V16" s="52">
        <v>13825</v>
      </c>
      <c r="W16" s="52">
        <v>12461</v>
      </c>
      <c r="DA16" s="63" t="s">
        <v>1090</v>
      </c>
    </row>
    <row r="17" spans="1:105" ht="12" customHeight="1" x14ac:dyDescent="0.25">
      <c r="A17" s="109" t="s">
        <v>120</v>
      </c>
      <c r="B17" s="36">
        <v>2527</v>
      </c>
      <c r="C17" s="36">
        <v>2500</v>
      </c>
      <c r="D17" s="36">
        <v>2145</v>
      </c>
      <c r="E17" s="36">
        <v>1981</v>
      </c>
      <c r="F17" s="36">
        <v>1878</v>
      </c>
      <c r="G17" s="36">
        <v>1838</v>
      </c>
      <c r="H17" s="36">
        <v>2029</v>
      </c>
      <c r="I17" s="36">
        <v>2664</v>
      </c>
      <c r="J17" s="36">
        <v>3879</v>
      </c>
      <c r="K17" s="36">
        <v>4561</v>
      </c>
      <c r="L17" s="36">
        <v>4459</v>
      </c>
      <c r="M17" s="36">
        <v>3585</v>
      </c>
      <c r="N17" s="36">
        <v>2965</v>
      </c>
      <c r="O17" s="36">
        <v>2684</v>
      </c>
      <c r="P17" s="36">
        <v>2745</v>
      </c>
      <c r="Q17" s="36">
        <v>2713</v>
      </c>
      <c r="R17" s="36">
        <v>2584</v>
      </c>
      <c r="S17" s="36">
        <v>2178</v>
      </c>
      <c r="T17" s="36">
        <v>1777</v>
      </c>
      <c r="U17" s="36">
        <v>1453</v>
      </c>
      <c r="V17" s="36">
        <v>1030</v>
      </c>
      <c r="W17" s="36">
        <v>911</v>
      </c>
      <c r="DA17" s="60" t="s">
        <v>1091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1165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206</v>
      </c>
      <c r="B21" s="52"/>
      <c r="C21" s="52">
        <v>4094</v>
      </c>
      <c r="D21" s="52">
        <v>9434</v>
      </c>
      <c r="E21" s="52">
        <v>5300</v>
      </c>
      <c r="F21" s="52">
        <v>3705</v>
      </c>
      <c r="G21" s="52">
        <v>2316</v>
      </c>
      <c r="H21" s="52">
        <v>219</v>
      </c>
      <c r="I21" s="52">
        <v>4094</v>
      </c>
      <c r="J21" s="52">
        <v>4097</v>
      </c>
      <c r="K21" s="52">
        <v>4121</v>
      </c>
      <c r="L21" s="52">
        <v>4187</v>
      </c>
      <c r="M21" s="52">
        <v>11030</v>
      </c>
      <c r="N21" s="52">
        <v>7351</v>
      </c>
      <c r="O21" s="52">
        <v>2946</v>
      </c>
      <c r="P21" s="52">
        <v>46</v>
      </c>
      <c r="Q21" s="52">
        <v>185</v>
      </c>
      <c r="R21" s="52">
        <v>1269</v>
      </c>
      <c r="S21" s="52">
        <v>4518</v>
      </c>
      <c r="T21" s="52">
        <v>5023</v>
      </c>
      <c r="U21" s="52">
        <v>4426</v>
      </c>
      <c r="V21" s="52">
        <v>6128</v>
      </c>
      <c r="W21" s="52">
        <v>1483</v>
      </c>
      <c r="DA21" s="63" t="s">
        <v>1166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17</v>
      </c>
      <c r="D23" s="52">
        <v>16</v>
      </c>
      <c r="E23" s="52">
        <v>17</v>
      </c>
      <c r="F23" s="52">
        <v>18</v>
      </c>
      <c r="G23" s="52">
        <v>19</v>
      </c>
      <c r="H23" s="52">
        <v>19</v>
      </c>
      <c r="I23" s="52">
        <v>11</v>
      </c>
      <c r="J23" s="52">
        <v>7</v>
      </c>
      <c r="K23" s="52">
        <v>11</v>
      </c>
      <c r="L23" s="52">
        <v>5</v>
      </c>
      <c r="M23" s="52">
        <v>6</v>
      </c>
      <c r="N23" s="52">
        <v>15</v>
      </c>
      <c r="O23" s="52">
        <v>23</v>
      </c>
      <c r="P23" s="52">
        <v>35</v>
      </c>
      <c r="Q23" s="52">
        <v>55</v>
      </c>
      <c r="R23" s="52">
        <v>63</v>
      </c>
      <c r="S23" s="52">
        <v>67</v>
      </c>
      <c r="T23" s="52">
        <v>45</v>
      </c>
      <c r="U23" s="52">
        <v>22</v>
      </c>
      <c r="V23" s="52">
        <v>8</v>
      </c>
      <c r="W23" s="52">
        <v>8</v>
      </c>
      <c r="DA23" s="63" t="s">
        <v>1167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134</v>
      </c>
      <c r="B25" s="52"/>
      <c r="C25" s="52">
        <v>3944</v>
      </c>
      <c r="D25" s="52">
        <v>13628</v>
      </c>
      <c r="E25" s="52">
        <v>9532</v>
      </c>
      <c r="F25" s="52">
        <v>6753</v>
      </c>
      <c r="G25" s="52">
        <v>4281</v>
      </c>
      <c r="H25" s="52">
        <v>0</v>
      </c>
      <c r="I25" s="52">
        <v>3896</v>
      </c>
      <c r="J25" s="52">
        <v>4032</v>
      </c>
      <c r="K25" s="52">
        <v>4051</v>
      </c>
      <c r="L25" s="52">
        <v>7908</v>
      </c>
      <c r="M25" s="52">
        <v>20150</v>
      </c>
      <c r="N25" s="52">
        <v>13551</v>
      </c>
      <c r="O25" s="52">
        <v>4952</v>
      </c>
      <c r="P25" s="52">
        <v>47</v>
      </c>
      <c r="Q25" s="52">
        <v>189</v>
      </c>
      <c r="R25" s="52">
        <v>2564</v>
      </c>
      <c r="S25" s="52">
        <v>8219</v>
      </c>
      <c r="T25" s="52">
        <v>8819</v>
      </c>
      <c r="U25" s="52">
        <v>7755</v>
      </c>
      <c r="V25" s="52">
        <v>10021</v>
      </c>
      <c r="W25" s="52">
        <v>2667</v>
      </c>
      <c r="DA25" s="63" t="s">
        <v>1168</v>
      </c>
    </row>
    <row r="26" spans="1:105" ht="12" customHeight="1" x14ac:dyDescent="0.25">
      <c r="A26" s="97" t="s">
        <v>133</v>
      </c>
      <c r="B26" s="52"/>
      <c r="C26" s="52">
        <v>4</v>
      </c>
      <c r="D26" s="52">
        <v>9</v>
      </c>
      <c r="E26" s="52">
        <v>6</v>
      </c>
      <c r="F26" s="52">
        <v>3</v>
      </c>
      <c r="G26" s="52">
        <v>2</v>
      </c>
      <c r="H26" s="52">
        <v>0</v>
      </c>
      <c r="I26" s="52">
        <v>7</v>
      </c>
      <c r="J26" s="52">
        <v>3</v>
      </c>
      <c r="K26" s="52">
        <v>4</v>
      </c>
      <c r="L26" s="52">
        <v>8</v>
      </c>
      <c r="M26" s="52">
        <v>23</v>
      </c>
      <c r="N26" s="52">
        <v>12</v>
      </c>
      <c r="O26" s="52">
        <v>5</v>
      </c>
      <c r="P26" s="52">
        <v>1</v>
      </c>
      <c r="Q26" s="52">
        <v>2</v>
      </c>
      <c r="R26" s="52">
        <v>2</v>
      </c>
      <c r="S26" s="52">
        <v>9</v>
      </c>
      <c r="T26" s="52">
        <v>8</v>
      </c>
      <c r="U26" s="52">
        <v>7</v>
      </c>
      <c r="V26" s="52">
        <v>11</v>
      </c>
      <c r="W26" s="52">
        <v>2</v>
      </c>
      <c r="DA26" s="63" t="s">
        <v>1169</v>
      </c>
    </row>
    <row r="27" spans="1:105" ht="12" customHeight="1" x14ac:dyDescent="0.25">
      <c r="A27" s="97" t="s">
        <v>122</v>
      </c>
      <c r="B27" s="52"/>
      <c r="C27" s="52">
        <v>264</v>
      </c>
      <c r="D27" s="52">
        <v>306</v>
      </c>
      <c r="E27" s="52">
        <v>226</v>
      </c>
      <c r="F27" s="52">
        <v>270</v>
      </c>
      <c r="G27" s="52">
        <v>278</v>
      </c>
      <c r="H27" s="52">
        <v>289</v>
      </c>
      <c r="I27" s="52">
        <v>204</v>
      </c>
      <c r="J27" s="52">
        <v>104</v>
      </c>
      <c r="K27" s="52">
        <v>132</v>
      </c>
      <c r="L27" s="52">
        <v>86</v>
      </c>
      <c r="M27" s="52">
        <v>338</v>
      </c>
      <c r="N27" s="52">
        <v>210</v>
      </c>
      <c r="O27" s="52">
        <v>133</v>
      </c>
      <c r="P27" s="52">
        <v>210</v>
      </c>
      <c r="Q27" s="52">
        <v>281</v>
      </c>
      <c r="R27" s="52">
        <v>275</v>
      </c>
      <c r="S27" s="52">
        <v>172</v>
      </c>
      <c r="T27" s="52">
        <v>145</v>
      </c>
      <c r="U27" s="52">
        <v>126</v>
      </c>
      <c r="V27" s="52">
        <v>189</v>
      </c>
      <c r="W27" s="52">
        <v>53</v>
      </c>
      <c r="DA27" s="63" t="s">
        <v>1170</v>
      </c>
    </row>
    <row r="28" spans="1:105" ht="12" customHeight="1" x14ac:dyDescent="0.25">
      <c r="A28" s="97" t="s">
        <v>121</v>
      </c>
      <c r="B28" s="52"/>
      <c r="C28" s="52">
        <v>27</v>
      </c>
      <c r="D28" s="52">
        <v>32</v>
      </c>
      <c r="E28" s="52">
        <v>23</v>
      </c>
      <c r="F28" s="52">
        <v>28</v>
      </c>
      <c r="G28" s="52">
        <v>30</v>
      </c>
      <c r="H28" s="52">
        <v>28</v>
      </c>
      <c r="I28" s="52">
        <v>23</v>
      </c>
      <c r="J28" s="52">
        <v>11</v>
      </c>
      <c r="K28" s="52">
        <v>17</v>
      </c>
      <c r="L28" s="52">
        <v>14</v>
      </c>
      <c r="M28" s="52">
        <v>51</v>
      </c>
      <c r="N28" s="52">
        <v>51</v>
      </c>
      <c r="O28" s="52">
        <v>50</v>
      </c>
      <c r="P28" s="52">
        <v>77</v>
      </c>
      <c r="Q28" s="52">
        <v>102</v>
      </c>
      <c r="R28" s="52">
        <v>47</v>
      </c>
      <c r="S28" s="52">
        <v>17</v>
      </c>
      <c r="T28" s="52">
        <v>23</v>
      </c>
      <c r="U28" s="52">
        <v>26</v>
      </c>
      <c r="V28" s="52">
        <v>39</v>
      </c>
      <c r="W28" s="52">
        <v>10</v>
      </c>
      <c r="DA28" s="63" t="s">
        <v>1171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175</v>
      </c>
      <c r="B30" s="52"/>
      <c r="C30" s="52">
        <v>7792</v>
      </c>
      <c r="D30" s="52">
        <v>9171</v>
      </c>
      <c r="E30" s="52">
        <v>6798</v>
      </c>
      <c r="F30" s="52">
        <v>7956</v>
      </c>
      <c r="G30" s="52">
        <v>8175</v>
      </c>
      <c r="H30" s="52">
        <v>8419</v>
      </c>
      <c r="I30" s="52">
        <v>4286</v>
      </c>
      <c r="J30" s="52">
        <v>4181</v>
      </c>
      <c r="K30" s="52">
        <v>4437</v>
      </c>
      <c r="L30" s="52">
        <v>5585</v>
      </c>
      <c r="M30" s="52">
        <v>12347</v>
      </c>
      <c r="N30" s="52">
        <v>8444</v>
      </c>
      <c r="O30" s="52">
        <v>4380</v>
      </c>
      <c r="P30" s="52">
        <v>3826</v>
      </c>
      <c r="Q30" s="52">
        <v>8853</v>
      </c>
      <c r="R30" s="52">
        <v>9402</v>
      </c>
      <c r="S30" s="52">
        <v>7201</v>
      </c>
      <c r="T30" s="52">
        <v>5227</v>
      </c>
      <c r="U30" s="52">
        <v>4398</v>
      </c>
      <c r="V30" s="52">
        <v>6120</v>
      </c>
      <c r="W30" s="52">
        <v>1605</v>
      </c>
      <c r="DA30" s="63" t="s">
        <v>1172</v>
      </c>
    </row>
    <row r="31" spans="1:105" ht="12" customHeight="1" x14ac:dyDescent="0.25">
      <c r="A31" s="109" t="s">
        <v>120</v>
      </c>
      <c r="B31" s="36"/>
      <c r="C31" s="36">
        <v>395</v>
      </c>
      <c r="D31" s="36">
        <v>430</v>
      </c>
      <c r="E31" s="36">
        <v>439</v>
      </c>
      <c r="F31" s="36">
        <v>426</v>
      </c>
      <c r="G31" s="36">
        <v>421</v>
      </c>
      <c r="H31" s="36">
        <v>416</v>
      </c>
      <c r="I31" s="36">
        <v>231</v>
      </c>
      <c r="J31" s="36">
        <v>289</v>
      </c>
      <c r="K31" s="36">
        <v>332</v>
      </c>
      <c r="L31" s="36">
        <v>321</v>
      </c>
      <c r="M31" s="36">
        <v>1057</v>
      </c>
      <c r="N31" s="36">
        <v>907</v>
      </c>
      <c r="O31" s="36">
        <v>1402</v>
      </c>
      <c r="P31" s="36">
        <v>151</v>
      </c>
      <c r="Q31" s="36">
        <v>246</v>
      </c>
      <c r="R31" s="36">
        <v>380</v>
      </c>
      <c r="S31" s="36">
        <v>670</v>
      </c>
      <c r="T31" s="36">
        <v>494</v>
      </c>
      <c r="U31" s="36">
        <v>866</v>
      </c>
      <c r="V31" s="36">
        <v>615</v>
      </c>
      <c r="W31" s="36">
        <v>267</v>
      </c>
      <c r="DA31" s="60" t="s">
        <v>1173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1252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206</v>
      </c>
      <c r="B35" s="52"/>
      <c r="C35" s="52">
        <v>1385</v>
      </c>
      <c r="D35" s="52">
        <v>0</v>
      </c>
      <c r="E35" s="52">
        <v>0</v>
      </c>
      <c r="F35" s="52">
        <v>0</v>
      </c>
      <c r="G35" s="52">
        <v>0</v>
      </c>
      <c r="H35" s="52">
        <v>874</v>
      </c>
      <c r="I35" s="52">
        <v>10988</v>
      </c>
      <c r="J35" s="52">
        <v>18407</v>
      </c>
      <c r="K35" s="52">
        <v>12221</v>
      </c>
      <c r="L35" s="52">
        <v>1349</v>
      </c>
      <c r="M35" s="52">
        <v>1</v>
      </c>
      <c r="N35" s="52">
        <v>0</v>
      </c>
      <c r="O35" s="52">
        <v>109</v>
      </c>
      <c r="P35" s="52">
        <v>1143</v>
      </c>
      <c r="Q35" s="52">
        <v>463</v>
      </c>
      <c r="R35" s="52">
        <v>0</v>
      </c>
      <c r="S35" s="52">
        <v>0</v>
      </c>
      <c r="T35" s="52">
        <v>0</v>
      </c>
      <c r="U35" s="52">
        <v>2</v>
      </c>
      <c r="V35" s="52">
        <v>3</v>
      </c>
      <c r="W35" s="52">
        <v>0</v>
      </c>
      <c r="DA35" s="63" t="s">
        <v>1253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18</v>
      </c>
      <c r="D37" s="52">
        <v>13</v>
      </c>
      <c r="E37" s="52">
        <v>2</v>
      </c>
      <c r="F37" s="52">
        <v>0</v>
      </c>
      <c r="G37" s="52">
        <v>0</v>
      </c>
      <c r="H37" s="52">
        <v>4</v>
      </c>
      <c r="I37" s="52">
        <v>29</v>
      </c>
      <c r="J37" s="52">
        <v>39</v>
      </c>
      <c r="K37" s="52">
        <v>107</v>
      </c>
      <c r="L37" s="52">
        <v>99</v>
      </c>
      <c r="M37" s="52">
        <v>42</v>
      </c>
      <c r="N37" s="52">
        <v>9</v>
      </c>
      <c r="O37" s="52">
        <v>2</v>
      </c>
      <c r="P37" s="52">
        <v>13</v>
      </c>
      <c r="Q37" s="52">
        <v>9</v>
      </c>
      <c r="R37" s="52">
        <v>11</v>
      </c>
      <c r="S37" s="52">
        <v>3</v>
      </c>
      <c r="T37" s="52">
        <v>0</v>
      </c>
      <c r="U37" s="52">
        <v>0</v>
      </c>
      <c r="V37" s="52">
        <v>0</v>
      </c>
      <c r="W37" s="52">
        <v>0</v>
      </c>
      <c r="DA37" s="63" t="s">
        <v>1254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134</v>
      </c>
      <c r="B39" s="52"/>
      <c r="C39" s="52">
        <v>1323</v>
      </c>
      <c r="D39" s="52">
        <v>4541</v>
      </c>
      <c r="E39" s="52">
        <v>4430</v>
      </c>
      <c r="F39" s="52">
        <v>3186</v>
      </c>
      <c r="G39" s="52">
        <v>2057</v>
      </c>
      <c r="H39" s="52">
        <v>636</v>
      </c>
      <c r="I39" s="52">
        <v>10549</v>
      </c>
      <c r="J39" s="52">
        <v>17790</v>
      </c>
      <c r="K39" s="52">
        <v>11848</v>
      </c>
      <c r="L39" s="52">
        <v>5174</v>
      </c>
      <c r="M39" s="52">
        <v>9533</v>
      </c>
      <c r="N39" s="52">
        <v>6473</v>
      </c>
      <c r="O39" s="52">
        <v>2222</v>
      </c>
      <c r="P39" s="52">
        <v>1112</v>
      </c>
      <c r="Q39" s="52">
        <v>458</v>
      </c>
      <c r="R39" s="52">
        <v>1337</v>
      </c>
      <c r="S39" s="52">
        <v>3861</v>
      </c>
      <c r="T39" s="52">
        <v>3972</v>
      </c>
      <c r="U39" s="52">
        <v>3490</v>
      </c>
      <c r="V39" s="52">
        <v>4135</v>
      </c>
      <c r="W39" s="52">
        <v>1249</v>
      </c>
      <c r="DA39" s="63" t="s">
        <v>1255</v>
      </c>
    </row>
    <row r="40" spans="1:105" ht="12" customHeight="1" x14ac:dyDescent="0.25">
      <c r="A40" s="97" t="s">
        <v>133</v>
      </c>
      <c r="B40" s="52"/>
      <c r="C40" s="52">
        <v>10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11</v>
      </c>
      <c r="J40" s="52">
        <v>57</v>
      </c>
      <c r="K40" s="52">
        <v>25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1256</v>
      </c>
    </row>
    <row r="41" spans="1:105" ht="12" customHeight="1" x14ac:dyDescent="0.25">
      <c r="A41" s="97" t="s">
        <v>122</v>
      </c>
      <c r="B41" s="52"/>
      <c r="C41" s="52">
        <v>178</v>
      </c>
      <c r="D41" s="52">
        <v>0</v>
      </c>
      <c r="E41" s="52">
        <v>52</v>
      </c>
      <c r="F41" s="52">
        <v>150</v>
      </c>
      <c r="G41" s="52">
        <v>195</v>
      </c>
      <c r="H41" s="52">
        <v>301</v>
      </c>
      <c r="I41" s="52">
        <v>266</v>
      </c>
      <c r="J41" s="52">
        <v>493</v>
      </c>
      <c r="K41" s="52">
        <v>397</v>
      </c>
      <c r="L41" s="52">
        <v>4</v>
      </c>
      <c r="M41" s="52">
        <v>0</v>
      </c>
      <c r="N41" s="52">
        <v>0</v>
      </c>
      <c r="O41" s="52">
        <v>70</v>
      </c>
      <c r="P41" s="52">
        <v>265</v>
      </c>
      <c r="Q41" s="52">
        <v>324</v>
      </c>
      <c r="R41" s="52">
        <v>249</v>
      </c>
      <c r="S41" s="52">
        <v>36</v>
      </c>
      <c r="T41" s="52">
        <v>0</v>
      </c>
      <c r="U41" s="52">
        <v>0</v>
      </c>
      <c r="V41" s="52">
        <v>0</v>
      </c>
      <c r="W41" s="52">
        <v>0</v>
      </c>
      <c r="DA41" s="63" t="s">
        <v>1257</v>
      </c>
    </row>
    <row r="42" spans="1:105" ht="12" customHeight="1" x14ac:dyDescent="0.25">
      <c r="A42" s="97" t="s">
        <v>121</v>
      </c>
      <c r="B42" s="52"/>
      <c r="C42" s="52">
        <v>19</v>
      </c>
      <c r="D42" s="52">
        <v>0</v>
      </c>
      <c r="E42" s="52">
        <v>5</v>
      </c>
      <c r="F42" s="52">
        <v>13</v>
      </c>
      <c r="G42" s="52">
        <v>23</v>
      </c>
      <c r="H42" s="52">
        <v>35</v>
      </c>
      <c r="I42" s="52">
        <v>198</v>
      </c>
      <c r="J42" s="52">
        <v>120</v>
      </c>
      <c r="K42" s="52">
        <v>34</v>
      </c>
      <c r="L42" s="52">
        <v>0</v>
      </c>
      <c r="M42" s="52">
        <v>0</v>
      </c>
      <c r="N42" s="52">
        <v>0</v>
      </c>
      <c r="O42" s="52">
        <v>11</v>
      </c>
      <c r="P42" s="52">
        <v>55</v>
      </c>
      <c r="Q42" s="52">
        <v>70</v>
      </c>
      <c r="R42" s="52">
        <v>33</v>
      </c>
      <c r="S42" s="52">
        <v>2</v>
      </c>
      <c r="T42" s="52">
        <v>0</v>
      </c>
      <c r="U42" s="52">
        <v>0</v>
      </c>
      <c r="V42" s="52">
        <v>0</v>
      </c>
      <c r="W42" s="52">
        <v>0</v>
      </c>
      <c r="DA42" s="63" t="s">
        <v>1258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175</v>
      </c>
      <c r="B44" s="52"/>
      <c r="C44" s="52">
        <v>5110</v>
      </c>
      <c r="D44" s="52">
        <v>92</v>
      </c>
      <c r="E44" s="52">
        <v>1662</v>
      </c>
      <c r="F44" s="52">
        <v>4354</v>
      </c>
      <c r="G44" s="52">
        <v>5899</v>
      </c>
      <c r="H44" s="52">
        <v>8883</v>
      </c>
      <c r="I44" s="52">
        <v>10545</v>
      </c>
      <c r="J44" s="52">
        <v>17276</v>
      </c>
      <c r="K44" s="52">
        <v>11855</v>
      </c>
      <c r="L44" s="52">
        <v>2849</v>
      </c>
      <c r="M44" s="52">
        <v>2192</v>
      </c>
      <c r="N44" s="52">
        <v>1713</v>
      </c>
      <c r="O44" s="52">
        <v>1824</v>
      </c>
      <c r="P44" s="52">
        <v>4862</v>
      </c>
      <c r="Q44" s="52">
        <v>9163</v>
      </c>
      <c r="R44" s="52">
        <v>8262</v>
      </c>
      <c r="S44" s="52">
        <v>3089</v>
      </c>
      <c r="T44" s="52">
        <v>605</v>
      </c>
      <c r="U44" s="52">
        <v>298</v>
      </c>
      <c r="V44" s="52">
        <v>418</v>
      </c>
      <c r="W44" s="52">
        <v>241</v>
      </c>
      <c r="DA44" s="63" t="s">
        <v>1259</v>
      </c>
    </row>
    <row r="45" spans="1:105" ht="12" customHeight="1" x14ac:dyDescent="0.25">
      <c r="A45" s="109" t="s">
        <v>120</v>
      </c>
      <c r="B45" s="36"/>
      <c r="C45" s="36">
        <v>368</v>
      </c>
      <c r="D45" s="36">
        <v>75</v>
      </c>
      <c r="E45" s="36">
        <v>275</v>
      </c>
      <c r="F45" s="36">
        <v>323</v>
      </c>
      <c r="G45" s="36">
        <v>381</v>
      </c>
      <c r="H45" s="36">
        <v>607</v>
      </c>
      <c r="I45" s="36">
        <v>866</v>
      </c>
      <c r="J45" s="36">
        <v>1504</v>
      </c>
      <c r="K45" s="36">
        <v>1014</v>
      </c>
      <c r="L45" s="36">
        <v>219</v>
      </c>
      <c r="M45" s="36">
        <v>183</v>
      </c>
      <c r="N45" s="36">
        <v>287</v>
      </c>
      <c r="O45" s="36">
        <v>1121</v>
      </c>
      <c r="P45" s="36">
        <v>212</v>
      </c>
      <c r="Q45" s="36">
        <v>214</v>
      </c>
      <c r="R45" s="36">
        <v>251</v>
      </c>
      <c r="S45" s="36">
        <v>264</v>
      </c>
      <c r="T45" s="36">
        <v>93</v>
      </c>
      <c r="U45" s="36">
        <v>542</v>
      </c>
      <c r="V45" s="36">
        <v>192</v>
      </c>
      <c r="W45" s="36">
        <v>148</v>
      </c>
      <c r="DA45" s="60" t="s">
        <v>1260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206</v>
      </c>
      <c r="B49" s="52"/>
      <c r="C49" s="52">
        <v>430</v>
      </c>
      <c r="D49" s="52">
        <v>0</v>
      </c>
      <c r="E49" s="52">
        <v>0</v>
      </c>
      <c r="F49" s="52">
        <v>0</v>
      </c>
      <c r="G49" s="52">
        <v>0</v>
      </c>
      <c r="H49" s="52">
        <v>244</v>
      </c>
      <c r="I49" s="52">
        <v>3197</v>
      </c>
      <c r="J49" s="52">
        <v>8535</v>
      </c>
      <c r="K49" s="52">
        <v>5197</v>
      </c>
      <c r="L49" s="52">
        <v>357</v>
      </c>
      <c r="M49" s="52">
        <v>0</v>
      </c>
      <c r="N49" s="52">
        <v>0</v>
      </c>
      <c r="O49" s="52">
        <v>39</v>
      </c>
      <c r="P49" s="52">
        <v>652</v>
      </c>
      <c r="Q49" s="52">
        <v>232</v>
      </c>
      <c r="R49" s="52">
        <v>0</v>
      </c>
      <c r="S49" s="52">
        <v>0</v>
      </c>
      <c r="T49" s="52">
        <v>0</v>
      </c>
      <c r="U49" s="52">
        <v>0</v>
      </c>
      <c r="V49" s="52">
        <v>1</v>
      </c>
      <c r="W49" s="52">
        <v>0</v>
      </c>
      <c r="DA49" s="63" t="s">
        <v>1340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</v>
      </c>
      <c r="D51" s="52">
        <v>0</v>
      </c>
      <c r="E51" s="52">
        <v>0</v>
      </c>
      <c r="F51" s="52">
        <v>0</v>
      </c>
      <c r="G51" s="52">
        <v>0</v>
      </c>
      <c r="H51" s="52">
        <v>2</v>
      </c>
      <c r="I51" s="52">
        <v>27</v>
      </c>
      <c r="J51" s="52">
        <v>18</v>
      </c>
      <c r="K51" s="52">
        <v>30</v>
      </c>
      <c r="L51" s="52">
        <v>5</v>
      </c>
      <c r="M51" s="52">
        <v>0</v>
      </c>
      <c r="N51" s="52">
        <v>0</v>
      </c>
      <c r="O51" s="52">
        <v>0</v>
      </c>
      <c r="P51" s="52">
        <v>12</v>
      </c>
      <c r="Q51" s="52">
        <v>2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1341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134</v>
      </c>
      <c r="B53" s="52"/>
      <c r="C53" s="52">
        <v>366</v>
      </c>
      <c r="D53" s="52">
        <v>0</v>
      </c>
      <c r="E53" s="52">
        <v>0</v>
      </c>
      <c r="F53" s="52">
        <v>0</v>
      </c>
      <c r="G53" s="52">
        <v>0</v>
      </c>
      <c r="H53" s="52">
        <v>151</v>
      </c>
      <c r="I53" s="52">
        <v>3059</v>
      </c>
      <c r="J53" s="52">
        <v>8223</v>
      </c>
      <c r="K53" s="52">
        <v>5003</v>
      </c>
      <c r="L53" s="52">
        <v>356</v>
      </c>
      <c r="M53" s="52">
        <v>0</v>
      </c>
      <c r="N53" s="52">
        <v>0</v>
      </c>
      <c r="O53" s="52">
        <v>18</v>
      </c>
      <c r="P53" s="52">
        <v>469</v>
      </c>
      <c r="Q53" s="52">
        <v>55</v>
      </c>
      <c r="R53" s="52">
        <v>0</v>
      </c>
      <c r="S53" s="52">
        <v>0</v>
      </c>
      <c r="T53" s="52">
        <v>0</v>
      </c>
      <c r="U53" s="52">
        <v>0</v>
      </c>
      <c r="V53" s="52">
        <v>1</v>
      </c>
      <c r="W53" s="52">
        <v>0</v>
      </c>
      <c r="DA53" s="63" t="s">
        <v>1342</v>
      </c>
    </row>
    <row r="54" spans="1:105" ht="12" customHeight="1" x14ac:dyDescent="0.25">
      <c r="A54" s="108" t="s">
        <v>133</v>
      </c>
      <c r="B54" s="52"/>
      <c r="C54" s="52">
        <v>3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3</v>
      </c>
      <c r="J54" s="52">
        <v>27</v>
      </c>
      <c r="K54" s="52">
        <v>11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1343</v>
      </c>
    </row>
    <row r="55" spans="1:105" ht="12" customHeight="1" x14ac:dyDescent="0.25">
      <c r="A55" s="108" t="s">
        <v>122</v>
      </c>
      <c r="B55" s="52"/>
      <c r="C55" s="52">
        <v>55</v>
      </c>
      <c r="D55" s="52">
        <v>0</v>
      </c>
      <c r="E55" s="52">
        <v>0</v>
      </c>
      <c r="F55" s="52">
        <v>0</v>
      </c>
      <c r="G55" s="52">
        <v>0</v>
      </c>
      <c r="H55" s="52">
        <v>83</v>
      </c>
      <c r="I55" s="52">
        <v>77</v>
      </c>
      <c r="J55" s="52">
        <v>229</v>
      </c>
      <c r="K55" s="52">
        <v>168</v>
      </c>
      <c r="L55" s="52">
        <v>1</v>
      </c>
      <c r="M55" s="52">
        <v>0</v>
      </c>
      <c r="N55" s="52">
        <v>0</v>
      </c>
      <c r="O55" s="52">
        <v>18</v>
      </c>
      <c r="P55" s="52">
        <v>152</v>
      </c>
      <c r="Q55" s="52">
        <v>145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1344</v>
      </c>
    </row>
    <row r="56" spans="1:105" ht="12" customHeight="1" x14ac:dyDescent="0.25">
      <c r="A56" s="108" t="s">
        <v>121</v>
      </c>
      <c r="B56" s="52"/>
      <c r="C56" s="52">
        <v>6</v>
      </c>
      <c r="D56" s="52">
        <v>0</v>
      </c>
      <c r="E56" s="52">
        <v>0</v>
      </c>
      <c r="F56" s="52">
        <v>0</v>
      </c>
      <c r="G56" s="52">
        <v>0</v>
      </c>
      <c r="H56" s="52">
        <v>10</v>
      </c>
      <c r="I56" s="52">
        <v>58</v>
      </c>
      <c r="J56" s="52">
        <v>56</v>
      </c>
      <c r="K56" s="52">
        <v>15</v>
      </c>
      <c r="L56" s="52">
        <v>0</v>
      </c>
      <c r="M56" s="52">
        <v>0</v>
      </c>
      <c r="N56" s="52">
        <v>0</v>
      </c>
      <c r="O56" s="52">
        <v>3</v>
      </c>
      <c r="P56" s="52">
        <v>31</v>
      </c>
      <c r="Q56" s="52">
        <v>32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1345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175</v>
      </c>
      <c r="B58" s="52"/>
      <c r="C58" s="52">
        <v>316</v>
      </c>
      <c r="D58" s="52">
        <v>0</v>
      </c>
      <c r="E58" s="52">
        <v>0</v>
      </c>
      <c r="F58" s="52">
        <v>0</v>
      </c>
      <c r="G58" s="52">
        <v>0</v>
      </c>
      <c r="H58" s="52">
        <v>125</v>
      </c>
      <c r="I58" s="52">
        <v>2945</v>
      </c>
      <c r="J58" s="52">
        <v>7840</v>
      </c>
      <c r="K58" s="52">
        <v>4778</v>
      </c>
      <c r="L58" s="52">
        <v>303</v>
      </c>
      <c r="M58" s="52">
        <v>0</v>
      </c>
      <c r="N58" s="52">
        <v>0</v>
      </c>
      <c r="O58" s="52">
        <v>8</v>
      </c>
      <c r="P58" s="52">
        <v>599</v>
      </c>
      <c r="Q58" s="52">
        <v>215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1346</v>
      </c>
    </row>
    <row r="59" spans="1:105" ht="12" customHeight="1" x14ac:dyDescent="0.25">
      <c r="A59" s="115" t="s">
        <v>120</v>
      </c>
      <c r="B59" s="36"/>
      <c r="C59" s="36">
        <v>114</v>
      </c>
      <c r="D59" s="36">
        <v>0</v>
      </c>
      <c r="E59" s="36">
        <v>0</v>
      </c>
      <c r="F59" s="36">
        <v>0</v>
      </c>
      <c r="G59" s="36">
        <v>0</v>
      </c>
      <c r="H59" s="36">
        <v>119</v>
      </c>
      <c r="I59" s="36">
        <v>252</v>
      </c>
      <c r="J59" s="36">
        <v>695</v>
      </c>
      <c r="K59" s="36">
        <v>419</v>
      </c>
      <c r="L59" s="36">
        <v>54</v>
      </c>
      <c r="M59" s="36">
        <v>0</v>
      </c>
      <c r="N59" s="36">
        <v>0</v>
      </c>
      <c r="O59" s="36">
        <v>31</v>
      </c>
      <c r="P59" s="36">
        <v>53</v>
      </c>
      <c r="Q59" s="36">
        <v>17</v>
      </c>
      <c r="R59" s="36">
        <v>0</v>
      </c>
      <c r="S59" s="36">
        <v>0</v>
      </c>
      <c r="T59" s="36">
        <v>0</v>
      </c>
      <c r="U59" s="36">
        <v>0</v>
      </c>
      <c r="V59" s="36">
        <v>1</v>
      </c>
      <c r="W59" s="36">
        <v>0</v>
      </c>
      <c r="DA59" s="60" t="s">
        <v>1347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1426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206</v>
      </c>
      <c r="B63" s="52"/>
      <c r="C63" s="52">
        <v>955</v>
      </c>
      <c r="D63" s="52">
        <v>0</v>
      </c>
      <c r="E63" s="52">
        <v>0</v>
      </c>
      <c r="F63" s="52">
        <v>0</v>
      </c>
      <c r="G63" s="52">
        <v>0</v>
      </c>
      <c r="H63" s="52">
        <v>630</v>
      </c>
      <c r="I63" s="52">
        <v>7791</v>
      </c>
      <c r="J63" s="52">
        <v>9872</v>
      </c>
      <c r="K63" s="52">
        <v>7024</v>
      </c>
      <c r="L63" s="52">
        <v>992</v>
      </c>
      <c r="M63" s="52">
        <v>1</v>
      </c>
      <c r="N63" s="52">
        <v>0</v>
      </c>
      <c r="O63" s="52">
        <v>70</v>
      </c>
      <c r="P63" s="52">
        <v>491</v>
      </c>
      <c r="Q63" s="52">
        <v>231</v>
      </c>
      <c r="R63" s="52">
        <v>0</v>
      </c>
      <c r="S63" s="52">
        <v>0</v>
      </c>
      <c r="T63" s="52">
        <v>0</v>
      </c>
      <c r="U63" s="52">
        <v>2</v>
      </c>
      <c r="V63" s="52">
        <v>2</v>
      </c>
      <c r="W63" s="52">
        <v>0</v>
      </c>
      <c r="DA63" s="63" t="s">
        <v>1427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17</v>
      </c>
      <c r="D65" s="52">
        <v>13</v>
      </c>
      <c r="E65" s="52">
        <v>2</v>
      </c>
      <c r="F65" s="52">
        <v>0</v>
      </c>
      <c r="G65" s="52">
        <v>0</v>
      </c>
      <c r="H65" s="52">
        <v>2</v>
      </c>
      <c r="I65" s="52">
        <v>2</v>
      </c>
      <c r="J65" s="52">
        <v>21</v>
      </c>
      <c r="K65" s="52">
        <v>77</v>
      </c>
      <c r="L65" s="52">
        <v>94</v>
      </c>
      <c r="M65" s="52">
        <v>42</v>
      </c>
      <c r="N65" s="52">
        <v>9</v>
      </c>
      <c r="O65" s="52">
        <v>2</v>
      </c>
      <c r="P65" s="52">
        <v>1</v>
      </c>
      <c r="Q65" s="52">
        <v>7</v>
      </c>
      <c r="R65" s="52">
        <v>11</v>
      </c>
      <c r="S65" s="52">
        <v>3</v>
      </c>
      <c r="T65" s="52">
        <v>0</v>
      </c>
      <c r="U65" s="52">
        <v>0</v>
      </c>
      <c r="V65" s="52">
        <v>0</v>
      </c>
      <c r="W65" s="52">
        <v>0</v>
      </c>
      <c r="DA65" s="63" t="s">
        <v>1428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957</v>
      </c>
      <c r="D67" s="52">
        <f t="shared" si="0"/>
        <v>4541</v>
      </c>
      <c r="E67" s="52">
        <f t="shared" si="0"/>
        <v>4430</v>
      </c>
      <c r="F67" s="52">
        <f t="shared" si="0"/>
        <v>3186</v>
      </c>
      <c r="G67" s="52">
        <f t="shared" si="0"/>
        <v>2057</v>
      </c>
      <c r="H67" s="52">
        <f t="shared" si="0"/>
        <v>485</v>
      </c>
      <c r="I67" s="52">
        <f t="shared" si="0"/>
        <v>7490</v>
      </c>
      <c r="J67" s="52">
        <f t="shared" si="0"/>
        <v>9567</v>
      </c>
      <c r="K67" s="52">
        <f t="shared" si="0"/>
        <v>6845</v>
      </c>
      <c r="L67" s="52">
        <f t="shared" si="0"/>
        <v>4818</v>
      </c>
      <c r="M67" s="52">
        <f t="shared" si="0"/>
        <v>9533</v>
      </c>
      <c r="N67" s="52">
        <f t="shared" si="0"/>
        <v>6473</v>
      </c>
      <c r="O67" s="52">
        <f t="shared" si="0"/>
        <v>2204</v>
      </c>
      <c r="P67" s="52">
        <f t="shared" si="0"/>
        <v>643</v>
      </c>
      <c r="Q67" s="52">
        <f t="shared" si="0"/>
        <v>403</v>
      </c>
      <c r="R67" s="52">
        <f t="shared" ref="R67:V67" si="1">R39-R53</f>
        <v>1337</v>
      </c>
      <c r="S67" s="52">
        <f t="shared" si="1"/>
        <v>3861</v>
      </c>
      <c r="T67" s="52">
        <f t="shared" si="1"/>
        <v>3972</v>
      </c>
      <c r="U67" s="52">
        <f t="shared" si="1"/>
        <v>3490</v>
      </c>
      <c r="V67" s="52">
        <f t="shared" si="1"/>
        <v>4134</v>
      </c>
      <c r="W67" s="52">
        <f t="shared" ref="W67" si="2">W39-W53</f>
        <v>1249</v>
      </c>
      <c r="DA67" s="63" t="s">
        <v>1429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7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8</v>
      </c>
      <c r="J68" s="52">
        <f t="shared" si="3"/>
        <v>30</v>
      </c>
      <c r="K68" s="52">
        <f t="shared" si="3"/>
        <v>14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1430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123</v>
      </c>
      <c r="D69" s="52">
        <f t="shared" si="6"/>
        <v>0</v>
      </c>
      <c r="E69" s="52">
        <f t="shared" si="6"/>
        <v>52</v>
      </c>
      <c r="F69" s="52">
        <f t="shared" si="6"/>
        <v>150</v>
      </c>
      <c r="G69" s="52">
        <f t="shared" si="6"/>
        <v>195</v>
      </c>
      <c r="H69" s="52">
        <f t="shared" si="6"/>
        <v>218</v>
      </c>
      <c r="I69" s="52">
        <f t="shared" si="6"/>
        <v>189</v>
      </c>
      <c r="J69" s="52">
        <f t="shared" si="6"/>
        <v>264</v>
      </c>
      <c r="K69" s="52">
        <f t="shared" si="6"/>
        <v>229</v>
      </c>
      <c r="L69" s="52">
        <f t="shared" si="6"/>
        <v>3</v>
      </c>
      <c r="M69" s="52">
        <f t="shared" si="6"/>
        <v>0</v>
      </c>
      <c r="N69" s="52">
        <f t="shared" si="6"/>
        <v>0</v>
      </c>
      <c r="O69" s="52">
        <f t="shared" si="6"/>
        <v>52</v>
      </c>
      <c r="P69" s="52">
        <f t="shared" si="6"/>
        <v>113</v>
      </c>
      <c r="Q69" s="52">
        <f t="shared" si="6"/>
        <v>179</v>
      </c>
      <c r="R69" s="52">
        <f t="shared" ref="R69:V69" si="7">R41-R55</f>
        <v>249</v>
      </c>
      <c r="S69" s="52">
        <f t="shared" si="7"/>
        <v>36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1431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13</v>
      </c>
      <c r="D70" s="52">
        <f t="shared" si="9"/>
        <v>0</v>
      </c>
      <c r="E70" s="52">
        <f t="shared" si="9"/>
        <v>5</v>
      </c>
      <c r="F70" s="52">
        <f t="shared" si="9"/>
        <v>13</v>
      </c>
      <c r="G70" s="52">
        <f t="shared" si="9"/>
        <v>23</v>
      </c>
      <c r="H70" s="52">
        <f t="shared" si="9"/>
        <v>25</v>
      </c>
      <c r="I70" s="52">
        <f t="shared" si="9"/>
        <v>140</v>
      </c>
      <c r="J70" s="52">
        <f t="shared" si="9"/>
        <v>64</v>
      </c>
      <c r="K70" s="52">
        <f t="shared" si="9"/>
        <v>19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8</v>
      </c>
      <c r="P70" s="52">
        <f t="shared" si="9"/>
        <v>24</v>
      </c>
      <c r="Q70" s="52">
        <f t="shared" si="9"/>
        <v>38</v>
      </c>
      <c r="R70" s="52">
        <f t="shared" ref="R70:V70" si="10">R42-R56</f>
        <v>33</v>
      </c>
      <c r="S70" s="52">
        <f t="shared" si="10"/>
        <v>2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1432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175</v>
      </c>
      <c r="B72" s="52"/>
      <c r="C72" s="52">
        <v>4794</v>
      </c>
      <c r="D72" s="52">
        <v>92</v>
      </c>
      <c r="E72" s="52">
        <v>1662</v>
      </c>
      <c r="F72" s="52">
        <v>4354</v>
      </c>
      <c r="G72" s="52">
        <v>5899</v>
      </c>
      <c r="H72" s="52">
        <v>8758</v>
      </c>
      <c r="I72" s="52">
        <v>7600</v>
      </c>
      <c r="J72" s="52">
        <v>9436</v>
      </c>
      <c r="K72" s="52">
        <v>7077</v>
      </c>
      <c r="L72" s="52">
        <v>2546</v>
      </c>
      <c r="M72" s="52">
        <v>2192</v>
      </c>
      <c r="N72" s="52">
        <v>1713</v>
      </c>
      <c r="O72" s="52">
        <v>1816</v>
      </c>
      <c r="P72" s="52">
        <v>4263</v>
      </c>
      <c r="Q72" s="52">
        <v>8948</v>
      </c>
      <c r="R72" s="52">
        <v>8262</v>
      </c>
      <c r="S72" s="52">
        <v>3089</v>
      </c>
      <c r="T72" s="52">
        <v>605</v>
      </c>
      <c r="U72" s="52">
        <v>298</v>
      </c>
      <c r="V72" s="52">
        <v>418</v>
      </c>
      <c r="W72" s="52">
        <v>241</v>
      </c>
      <c r="DA72" s="63" t="s">
        <v>1433</v>
      </c>
    </row>
    <row r="73" spans="1:105" ht="12" customHeight="1" x14ac:dyDescent="0.25">
      <c r="A73" s="115" t="s">
        <v>120</v>
      </c>
      <c r="B73" s="36"/>
      <c r="C73" s="36">
        <v>254</v>
      </c>
      <c r="D73" s="36">
        <v>75</v>
      </c>
      <c r="E73" s="36">
        <v>275</v>
      </c>
      <c r="F73" s="36">
        <v>323</v>
      </c>
      <c r="G73" s="36">
        <v>381</v>
      </c>
      <c r="H73" s="36">
        <v>488</v>
      </c>
      <c r="I73" s="36">
        <v>614</v>
      </c>
      <c r="J73" s="36">
        <v>809</v>
      </c>
      <c r="K73" s="36">
        <v>595</v>
      </c>
      <c r="L73" s="36">
        <v>165</v>
      </c>
      <c r="M73" s="36">
        <v>183</v>
      </c>
      <c r="N73" s="36">
        <v>287</v>
      </c>
      <c r="O73" s="36">
        <v>1090</v>
      </c>
      <c r="P73" s="36">
        <v>159</v>
      </c>
      <c r="Q73" s="36">
        <v>197</v>
      </c>
      <c r="R73" s="36">
        <v>251</v>
      </c>
      <c r="S73" s="36">
        <v>264</v>
      </c>
      <c r="T73" s="36">
        <v>93</v>
      </c>
      <c r="U73" s="36">
        <v>542</v>
      </c>
      <c r="V73" s="36">
        <v>191</v>
      </c>
      <c r="W73" s="36">
        <v>148</v>
      </c>
      <c r="DA73" s="60" t="s">
        <v>1434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1513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DA78" s="133"/>
    </row>
    <row r="79" spans="1:105" ht="12" customHeight="1" x14ac:dyDescent="0.25">
      <c r="A79" s="97" t="s">
        <v>206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139</v>
      </c>
      <c r="I79" s="52">
        <f>RES_hhdet_numvin!I64</f>
        <v>3193</v>
      </c>
      <c r="J79" s="52">
        <f>RES_hhdet_numvin!J64</f>
        <v>5387</v>
      </c>
      <c r="K79" s="52">
        <f>RES_hhdet_numvin!K64</f>
        <v>3599</v>
      </c>
      <c r="L79" s="52">
        <f>RES_hhdet_numvin!L64</f>
        <v>401</v>
      </c>
      <c r="M79" s="52">
        <f>RES_hhdet_numvin!M64</f>
        <v>1</v>
      </c>
      <c r="N79" s="52">
        <f>RES_hhdet_numvin!N64</f>
        <v>0</v>
      </c>
      <c r="O79" s="52">
        <f>RES_hhdet_numvin!O64</f>
        <v>41</v>
      </c>
      <c r="P79" s="52">
        <f>RES_hhdet_numvin!P64</f>
        <v>429</v>
      </c>
      <c r="Q79" s="52">
        <f>RES_hhdet_numvin!Q64</f>
        <v>178</v>
      </c>
      <c r="R79" s="52">
        <f>RES_hhdet_numvin!R64</f>
        <v>0</v>
      </c>
      <c r="S79" s="52">
        <f>RES_hhdet_numvin!S64</f>
        <v>0</v>
      </c>
      <c r="T79" s="52">
        <f>RES_hhdet_numvin!T64</f>
        <v>0</v>
      </c>
      <c r="U79" s="52">
        <f>RES_hhdet_numvin!U64</f>
        <v>1</v>
      </c>
      <c r="V79" s="52">
        <f>RES_hhdet_numvin!V64</f>
        <v>3</v>
      </c>
      <c r="W79" s="52">
        <f>RES_hhdet_numvin!W64</f>
        <v>0</v>
      </c>
      <c r="DA79" s="63" t="s">
        <v>1514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4</v>
      </c>
      <c r="Q82" s="138">
        <f>RES_hhdet_numvin!Q67</f>
        <v>5</v>
      </c>
      <c r="R82" s="138">
        <f>RES_hhdet_numvin!R67</f>
        <v>8</v>
      </c>
      <c r="S82" s="138">
        <f>RES_hhdet_numvin!S67</f>
        <v>3</v>
      </c>
      <c r="T82" s="138">
        <f>RES_hhdet_numvin!T67</f>
        <v>0</v>
      </c>
      <c r="U82" s="138">
        <f>RES_hhdet_numvin!U67</f>
        <v>0</v>
      </c>
      <c r="V82" s="138">
        <f>RES_hhdet_numvin!V67</f>
        <v>0</v>
      </c>
      <c r="W82" s="138">
        <f>RES_hhdet_numvin!W67</f>
        <v>0</v>
      </c>
      <c r="DA82" s="63" t="s">
        <v>1515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23</v>
      </c>
      <c r="I84" s="138">
        <f>RES_hhdet_numvin!I69</f>
        <v>575</v>
      </c>
      <c r="J84" s="138">
        <f>RES_hhdet_numvin!J69</f>
        <v>975</v>
      </c>
      <c r="K84" s="138">
        <f>RES_hhdet_numvin!K69</f>
        <v>650</v>
      </c>
      <c r="L84" s="138">
        <f>RES_hhdet_numvin!L69</f>
        <v>319</v>
      </c>
      <c r="M84" s="138">
        <f>RES_hhdet_numvin!M69</f>
        <v>874</v>
      </c>
      <c r="N84" s="138">
        <f>RES_hhdet_numvin!N69</f>
        <v>829</v>
      </c>
      <c r="O84" s="138">
        <f>RES_hhdet_numvin!O69</f>
        <v>307</v>
      </c>
      <c r="P84" s="138">
        <f>RES_hhdet_numvin!P69</f>
        <v>163</v>
      </c>
      <c r="Q84" s="138">
        <f>RES_hhdet_numvin!Q69</f>
        <v>70</v>
      </c>
      <c r="R84" s="138">
        <f>RES_hhdet_numvin!R69</f>
        <v>212</v>
      </c>
      <c r="S84" s="138">
        <f>RES_hhdet_numvin!S69</f>
        <v>761</v>
      </c>
      <c r="T84" s="138">
        <f>RES_hhdet_numvin!T69</f>
        <v>1110</v>
      </c>
      <c r="U84" s="138">
        <f>RES_hhdet_numvin!U69</f>
        <v>1436</v>
      </c>
      <c r="V84" s="138">
        <f>RES_hhdet_numvin!V69</f>
        <v>3350</v>
      </c>
      <c r="W84" s="138">
        <f>RES_hhdet_numvin!W69</f>
        <v>1249</v>
      </c>
      <c r="DA84" s="63" t="s">
        <v>1516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0</v>
      </c>
      <c r="I85" s="138">
        <f>RES_hhdet_numvin!I70</f>
        <v>2</v>
      </c>
      <c r="J85" s="138">
        <f>RES_hhdet_numvin!J70</f>
        <v>13</v>
      </c>
      <c r="K85" s="138">
        <f>RES_hhdet_numvin!K70</f>
        <v>7</v>
      </c>
      <c r="L85" s="138">
        <f>RES_hhdet_numvin!L70</f>
        <v>0</v>
      </c>
      <c r="M85" s="138">
        <f>RES_hhdet_numvin!M70</f>
        <v>0</v>
      </c>
      <c r="N85" s="138">
        <f>RES_hhdet_numvin!N70</f>
        <v>0</v>
      </c>
      <c r="O85" s="138">
        <f>RES_hhdet_numvin!O70</f>
        <v>0</v>
      </c>
      <c r="P85" s="138">
        <f>RES_hhdet_numvin!P70</f>
        <v>0</v>
      </c>
      <c r="Q85" s="138">
        <f>RES_hhdet_numvin!Q70</f>
        <v>0</v>
      </c>
      <c r="R85" s="138">
        <f>RES_hhdet_numvin!R70</f>
        <v>0</v>
      </c>
      <c r="S85" s="138">
        <f>RES_hhdet_numvin!S70</f>
        <v>0</v>
      </c>
      <c r="T85" s="138">
        <f>RES_hhdet_numvin!T70</f>
        <v>0</v>
      </c>
      <c r="U85" s="138">
        <f>RES_hhdet_numvin!U70</f>
        <v>0</v>
      </c>
      <c r="V85" s="138">
        <f>RES_hhdet_numvin!V70</f>
        <v>0</v>
      </c>
      <c r="W85" s="138">
        <f>RES_hhdet_numvin!W70</f>
        <v>0</v>
      </c>
      <c r="DA85" s="63" t="s">
        <v>1517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9</v>
      </c>
      <c r="Q88" s="138">
        <f>RES_hhdet_numvin!Q73</f>
        <v>148</v>
      </c>
      <c r="R88" s="138">
        <f>RES_hhdet_numvin!R73</f>
        <v>190</v>
      </c>
      <c r="S88" s="138">
        <f>RES_hhdet_numvin!S73</f>
        <v>33</v>
      </c>
      <c r="T88" s="138">
        <f>RES_hhdet_numvin!T73</f>
        <v>0</v>
      </c>
      <c r="U88" s="138">
        <f>RES_hhdet_numvin!U73</f>
        <v>0</v>
      </c>
      <c r="V88" s="138">
        <f>RES_hhdet_numvin!V73</f>
        <v>0</v>
      </c>
      <c r="W88" s="138">
        <f>RES_hhdet_numvin!W73</f>
        <v>0</v>
      </c>
      <c r="DA88" s="63" t="s">
        <v>1518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2</v>
      </c>
      <c r="Q89" s="138">
        <f>RES_hhdet_numvin!Q74</f>
        <v>37</v>
      </c>
      <c r="R89" s="138">
        <f>RES_hhdet_numvin!R74</f>
        <v>26</v>
      </c>
      <c r="S89" s="138">
        <f>RES_hhdet_numvin!S74</f>
        <v>2</v>
      </c>
      <c r="T89" s="138">
        <f>RES_hhdet_numvin!T74</f>
        <v>0</v>
      </c>
      <c r="U89" s="138">
        <f>RES_hhdet_numvin!U74</f>
        <v>0</v>
      </c>
      <c r="V89" s="138">
        <f>RES_hhdet_numvin!V74</f>
        <v>0</v>
      </c>
      <c r="W89" s="138">
        <f>RES_hhdet_numvin!W74</f>
        <v>0</v>
      </c>
      <c r="DA89" s="63" t="s">
        <v>1519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1523</v>
      </c>
      <c r="Q93" s="138">
        <f>RES_hhdet_numvin!Q78</f>
        <v>4378</v>
      </c>
      <c r="R93" s="138">
        <f>RES_hhdet_numvin!R78</f>
        <v>3894</v>
      </c>
      <c r="S93" s="138">
        <f>RES_hhdet_numvin!S78</f>
        <v>1496</v>
      </c>
      <c r="T93" s="138">
        <f>RES_hhdet_numvin!T78</f>
        <v>326</v>
      </c>
      <c r="U93" s="138">
        <f>RES_hhdet_numvin!U78</f>
        <v>206</v>
      </c>
      <c r="V93" s="138">
        <f>RES_hhdet_numvin!V78</f>
        <v>397</v>
      </c>
      <c r="W93" s="138">
        <f>RES_hhdet_numvin!W78</f>
        <v>241</v>
      </c>
      <c r="DA93" s="63" t="s">
        <v>1520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0</v>
      </c>
      <c r="Q94" s="39">
        <f>RES_hhdet_numvin!Q79</f>
        <v>0</v>
      </c>
      <c r="R94" s="39">
        <f>RES_hhdet_numvin!R79</f>
        <v>0</v>
      </c>
      <c r="S94" s="39">
        <f>RES_hhdet_numvin!S79</f>
        <v>0</v>
      </c>
      <c r="T94" s="39">
        <f>RES_hhdet_numvin!T79</f>
        <v>76</v>
      </c>
      <c r="U94" s="39">
        <f>RES_hhdet_numvin!U79</f>
        <v>495</v>
      </c>
      <c r="V94" s="39">
        <f>RES_hhdet_numvin!V79</f>
        <v>192</v>
      </c>
      <c r="W94" s="39">
        <f>RES_hhdet_numvin!W79</f>
        <v>148</v>
      </c>
      <c r="DA94" s="60" t="s">
        <v>1521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104.28526317136338</v>
      </c>
      <c r="C98" s="117">
        <f t="shared" si="12"/>
        <v>121.27994991464507</v>
      </c>
      <c r="D98" s="117">
        <f t="shared" si="12"/>
        <v>77.309063965434419</v>
      </c>
      <c r="E98" s="117">
        <f t="shared" si="12"/>
        <v>69.953489379714554</v>
      </c>
      <c r="F98" s="117">
        <f t="shared" si="12"/>
        <v>70.350744640092685</v>
      </c>
      <c r="G98" s="117">
        <f t="shared" si="12"/>
        <v>71.752594647707198</v>
      </c>
      <c r="H98" s="117">
        <f t="shared" si="12"/>
        <v>57.114528414309646</v>
      </c>
      <c r="I98" s="117">
        <f t="shared" si="12"/>
        <v>55.213231936739014</v>
      </c>
      <c r="J98" s="117">
        <f t="shared" si="12"/>
        <v>112.32242655360935</v>
      </c>
      <c r="K98" s="117">
        <f t="shared" si="12"/>
        <v>142.62115851020459</v>
      </c>
      <c r="L98" s="117">
        <f t="shared" si="12"/>
        <v>150.6280635268038</v>
      </c>
      <c r="M98" s="117">
        <f t="shared" si="12"/>
        <v>83.205226282866363</v>
      </c>
      <c r="N98" s="117">
        <f t="shared" si="12"/>
        <v>76.135744662262894</v>
      </c>
      <c r="O98" s="117">
        <f t="shared" si="12"/>
        <v>69.379722806093937</v>
      </c>
      <c r="P98" s="117">
        <f t="shared" si="12"/>
        <v>70.814830962192062</v>
      </c>
      <c r="Q98" s="117">
        <f t="shared" si="12"/>
        <v>73.140429542577991</v>
      </c>
      <c r="R98" s="117">
        <f t="shared" ref="R98:V98" si="13">R99+R102+R104+R113</f>
        <v>80.444670767465368</v>
      </c>
      <c r="S98" s="117">
        <f t="shared" si="13"/>
        <v>59.513618113869867</v>
      </c>
      <c r="T98" s="117">
        <f t="shared" si="13"/>
        <v>49.453709060487256</v>
      </c>
      <c r="U98" s="117">
        <f t="shared" si="13"/>
        <v>46.198420450268031</v>
      </c>
      <c r="V98" s="117">
        <f t="shared" si="13"/>
        <v>19.295824830001543</v>
      </c>
      <c r="W98" s="117">
        <f t="shared" ref="W98" si="14">W99+W102+W104+W113</f>
        <v>30.226239637318344</v>
      </c>
      <c r="DA98" s="129" t="s">
        <v>1627</v>
      </c>
    </row>
    <row r="99" spans="1:105" ht="12" customHeight="1" x14ac:dyDescent="0.25">
      <c r="A99" s="121" t="s">
        <v>57</v>
      </c>
      <c r="B99" s="122">
        <f t="shared" ref="B99:Q99" si="15">SUM(B100:B101)</f>
        <v>96.804591861070108</v>
      </c>
      <c r="C99" s="122">
        <f t="shared" si="15"/>
        <v>113.29104439419298</v>
      </c>
      <c r="D99" s="122">
        <f t="shared" si="15"/>
        <v>72.221474181068814</v>
      </c>
      <c r="E99" s="122">
        <f t="shared" si="15"/>
        <v>65.486441677190228</v>
      </c>
      <c r="F99" s="122">
        <f t="shared" si="15"/>
        <v>65.789241608481959</v>
      </c>
      <c r="G99" s="122">
        <f t="shared" si="15"/>
        <v>67.382432528477892</v>
      </c>
      <c r="H99" s="122">
        <f t="shared" si="15"/>
        <v>53.540114316732186</v>
      </c>
      <c r="I99" s="122">
        <f t="shared" si="15"/>
        <v>51.539127275902366</v>
      </c>
      <c r="J99" s="122">
        <f t="shared" si="15"/>
        <v>104.95440829386988</v>
      </c>
      <c r="K99" s="122">
        <f t="shared" si="15"/>
        <v>132.93602606563192</v>
      </c>
      <c r="L99" s="122">
        <f t="shared" si="15"/>
        <v>142.28890597598536</v>
      </c>
      <c r="M99" s="122">
        <f t="shared" si="15"/>
        <v>77.963781060171371</v>
      </c>
      <c r="N99" s="122">
        <f t="shared" si="15"/>
        <v>71.531723497754641</v>
      </c>
      <c r="O99" s="122">
        <f t="shared" si="15"/>
        <v>64.591775950484532</v>
      </c>
      <c r="P99" s="122">
        <f t="shared" si="15"/>
        <v>65.549057570202962</v>
      </c>
      <c r="Q99" s="122">
        <f t="shared" si="15"/>
        <v>67.279797600222423</v>
      </c>
      <c r="R99" s="122">
        <f t="shared" ref="R99:V99" si="16">SUM(R100:R101)</f>
        <v>74.005343852929983</v>
      </c>
      <c r="S99" s="122">
        <f t="shared" si="16"/>
        <v>54.981310075158298</v>
      </c>
      <c r="T99" s="122">
        <f t="shared" si="16"/>
        <v>45.441392593417724</v>
      </c>
      <c r="U99" s="122">
        <f t="shared" si="16"/>
        <v>42.425655748320061</v>
      </c>
      <c r="V99" s="122">
        <f t="shared" si="16"/>
        <v>17.750316269685815</v>
      </c>
      <c r="W99" s="122">
        <f t="shared" ref="W99" si="17">SUM(W100:W101)</f>
        <v>27.898137808180952</v>
      </c>
      <c r="DA99" s="130" t="s">
        <v>1628</v>
      </c>
    </row>
    <row r="100" spans="1:105" ht="12" customHeight="1" x14ac:dyDescent="0.25">
      <c r="A100" s="97" t="s">
        <v>217</v>
      </c>
      <c r="B100" s="98">
        <v>95.683846111364289</v>
      </c>
      <c r="C100" s="98">
        <v>112.00765790741659</v>
      </c>
      <c r="D100" s="98">
        <v>71.424948586525431</v>
      </c>
      <c r="E100" s="98">
        <v>64.780960301994469</v>
      </c>
      <c r="F100" s="98">
        <v>65.102588193066012</v>
      </c>
      <c r="G100" s="98">
        <v>66.685318782691226</v>
      </c>
      <c r="H100" s="98">
        <v>52.998566801248117</v>
      </c>
      <c r="I100" s="98">
        <v>50.995287770145922</v>
      </c>
      <c r="J100" s="98">
        <v>103.78779822199485</v>
      </c>
      <c r="K100" s="98">
        <v>131.43396990749125</v>
      </c>
      <c r="L100" s="98">
        <v>140.66356071625648</v>
      </c>
      <c r="M100" s="98">
        <v>77.080024894757372</v>
      </c>
      <c r="N100" s="98">
        <v>70.71223988410037</v>
      </c>
      <c r="O100" s="98">
        <v>63.85272695168878</v>
      </c>
      <c r="P100" s="98">
        <v>64.808288121867591</v>
      </c>
      <c r="Q100" s="98">
        <v>66.522925283063827</v>
      </c>
      <c r="R100" s="98">
        <v>73.174271259058827</v>
      </c>
      <c r="S100" s="98">
        <v>54.367644945823741</v>
      </c>
      <c r="T100" s="98">
        <v>44.937252797002991</v>
      </c>
      <c r="U100" s="98">
        <v>41.956621442203144</v>
      </c>
      <c r="V100" s="98">
        <v>17.556858700107519</v>
      </c>
      <c r="W100" s="98">
        <v>27.593028526473919</v>
      </c>
      <c r="DA100" s="63" t="s">
        <v>1629</v>
      </c>
    </row>
    <row r="101" spans="1:105" ht="12" customHeight="1" x14ac:dyDescent="0.25">
      <c r="A101" s="97" t="s">
        <v>53</v>
      </c>
      <c r="B101" s="98">
        <v>1.1207457497058244</v>
      </c>
      <c r="C101" s="98">
        <v>1.2833864867763976</v>
      </c>
      <c r="D101" s="98">
        <v>0.79652559454337957</v>
      </c>
      <c r="E101" s="98">
        <v>0.70548137519575316</v>
      </c>
      <c r="F101" s="98">
        <v>0.6866534154159446</v>
      </c>
      <c r="G101" s="98">
        <v>0.69711374578666307</v>
      </c>
      <c r="H101" s="98">
        <v>0.54154751548407043</v>
      </c>
      <c r="I101" s="98">
        <v>0.54383950575644302</v>
      </c>
      <c r="J101" s="98">
        <v>1.1666100718750276</v>
      </c>
      <c r="K101" s="98">
        <v>1.5020561581406893</v>
      </c>
      <c r="L101" s="98">
        <v>1.6253452597288696</v>
      </c>
      <c r="M101" s="98">
        <v>0.88375616541400004</v>
      </c>
      <c r="N101" s="98">
        <v>0.8194836136542718</v>
      </c>
      <c r="O101" s="98">
        <v>0.73904899879574792</v>
      </c>
      <c r="P101" s="98">
        <v>0.74076944833536584</v>
      </c>
      <c r="Q101" s="98">
        <v>0.75687231715860226</v>
      </c>
      <c r="R101" s="98">
        <v>0.83107259387116184</v>
      </c>
      <c r="S101" s="98">
        <v>0.61366512933455752</v>
      </c>
      <c r="T101" s="98">
        <v>0.50413979641473161</v>
      </c>
      <c r="U101" s="98">
        <v>0.4690343061169146</v>
      </c>
      <c r="V101" s="98">
        <v>0.19345756957829738</v>
      </c>
      <c r="W101" s="98">
        <v>0.30510928170703405</v>
      </c>
      <c r="DA101" s="63" t="s">
        <v>1630</v>
      </c>
    </row>
    <row r="102" spans="1:105" ht="12" customHeight="1" x14ac:dyDescent="0.25">
      <c r="A102" s="121" t="s">
        <v>92</v>
      </c>
      <c r="B102" s="122">
        <f t="shared" ref="B102:W102" si="18">B103</f>
        <v>1.5992128156275831E-3</v>
      </c>
      <c r="C102" s="122">
        <f t="shared" si="18"/>
        <v>1.6023684662454549E-3</v>
      </c>
      <c r="D102" s="122">
        <f t="shared" si="18"/>
        <v>1.5398087612789294E-3</v>
      </c>
      <c r="E102" s="122">
        <f t="shared" si="18"/>
        <v>1.3265645618271097E-3</v>
      </c>
      <c r="F102" s="122">
        <f t="shared" si="18"/>
        <v>1.0661990857548044E-3</v>
      </c>
      <c r="G102" s="122">
        <f t="shared" si="18"/>
        <v>7.8097321986266293E-4</v>
      </c>
      <c r="H102" s="122">
        <f t="shared" si="18"/>
        <v>5.2349237931242465E-4</v>
      </c>
      <c r="I102" s="122">
        <f t="shared" si="18"/>
        <v>6.4270605257753363E-4</v>
      </c>
      <c r="J102" s="122">
        <f t="shared" si="18"/>
        <v>9.8152886242445841E-4</v>
      </c>
      <c r="K102" s="122">
        <f t="shared" si="18"/>
        <v>1.9325555645334628E-3</v>
      </c>
      <c r="L102" s="122">
        <f t="shared" si="18"/>
        <v>3.078166910837891E-3</v>
      </c>
      <c r="M102" s="122">
        <f t="shared" si="18"/>
        <v>3.2784444182070633E-3</v>
      </c>
      <c r="N102" s="122">
        <f t="shared" si="18"/>
        <v>3.2814763195623885E-3</v>
      </c>
      <c r="O102" s="122">
        <f t="shared" si="18"/>
        <v>3.1487902969467708E-3</v>
      </c>
      <c r="P102" s="122">
        <f t="shared" si="18"/>
        <v>3.0932718114156021E-3</v>
      </c>
      <c r="Q102" s="122">
        <f t="shared" si="18"/>
        <v>2.4563403151621685E-3</v>
      </c>
      <c r="R102" s="122">
        <f t="shared" si="18"/>
        <v>1.8742261740784746E-3</v>
      </c>
      <c r="S102" s="122">
        <f t="shared" si="18"/>
        <v>1.1508268720760186E-3</v>
      </c>
      <c r="T102" s="122">
        <f t="shared" si="18"/>
        <v>6.4537360524466014E-4</v>
      </c>
      <c r="U102" s="122">
        <f t="shared" si="18"/>
        <v>3.7062723040142109E-4</v>
      </c>
      <c r="V102" s="122">
        <f t="shared" si="18"/>
        <v>2.8312736088703211E-4</v>
      </c>
      <c r="W102" s="122">
        <f t="shared" si="18"/>
        <v>2.163786572968827E-4</v>
      </c>
      <c r="DA102" s="130" t="s">
        <v>1631</v>
      </c>
    </row>
    <row r="103" spans="1:105" ht="12" customHeight="1" x14ac:dyDescent="0.25">
      <c r="A103" s="97" t="s">
        <v>53</v>
      </c>
      <c r="B103" s="98">
        <v>1.5992128156275831E-3</v>
      </c>
      <c r="C103" s="98">
        <v>1.6023684662454549E-3</v>
      </c>
      <c r="D103" s="98">
        <v>1.5398087612789294E-3</v>
      </c>
      <c r="E103" s="98">
        <v>1.3265645618271097E-3</v>
      </c>
      <c r="F103" s="98">
        <v>1.0661990857548044E-3</v>
      </c>
      <c r="G103" s="98">
        <v>7.8097321986266293E-4</v>
      </c>
      <c r="H103" s="98">
        <v>5.2349237931242465E-4</v>
      </c>
      <c r="I103" s="98">
        <v>6.4270605257753363E-4</v>
      </c>
      <c r="J103" s="98">
        <v>9.8152886242445841E-4</v>
      </c>
      <c r="K103" s="98">
        <v>1.9325555645334628E-3</v>
      </c>
      <c r="L103" s="98">
        <v>3.078166910837891E-3</v>
      </c>
      <c r="M103" s="98">
        <v>3.2784444182070633E-3</v>
      </c>
      <c r="N103" s="98">
        <v>3.2814763195623885E-3</v>
      </c>
      <c r="O103" s="98">
        <v>3.1487902969467708E-3</v>
      </c>
      <c r="P103" s="98">
        <v>3.0932718114156021E-3</v>
      </c>
      <c r="Q103" s="98">
        <v>2.4563403151621685E-3</v>
      </c>
      <c r="R103" s="98">
        <v>1.8742261740784746E-3</v>
      </c>
      <c r="S103" s="98">
        <v>1.1508268720760186E-3</v>
      </c>
      <c r="T103" s="98">
        <v>6.4537360524466014E-4</v>
      </c>
      <c r="U103" s="98">
        <v>3.7062723040142109E-4</v>
      </c>
      <c r="V103" s="98">
        <v>2.8312736088703211E-4</v>
      </c>
      <c r="W103" s="98">
        <v>2.163786572968827E-4</v>
      </c>
      <c r="DA103" s="63" t="s">
        <v>1632</v>
      </c>
    </row>
    <row r="104" spans="1:105" ht="12" customHeight="1" x14ac:dyDescent="0.25">
      <c r="A104" s="121" t="s">
        <v>55</v>
      </c>
      <c r="B104" s="122">
        <v>6.6197446225139798</v>
      </c>
      <c r="C104" s="122">
        <v>7.046916997117342</v>
      </c>
      <c r="D104" s="122">
        <v>4.4684146434392744</v>
      </c>
      <c r="E104" s="122">
        <v>3.9006172840744333</v>
      </c>
      <c r="F104" s="122">
        <v>3.9633529768964517</v>
      </c>
      <c r="G104" s="122">
        <v>3.7925280854436276</v>
      </c>
      <c r="H104" s="122">
        <v>3.090544653208263</v>
      </c>
      <c r="I104" s="122">
        <v>3.1611738634469733</v>
      </c>
      <c r="J104" s="122">
        <v>6.3064752643407616</v>
      </c>
      <c r="K104" s="122">
        <v>8.2081092734202574</v>
      </c>
      <c r="L104" s="122">
        <v>6.9518770965863164</v>
      </c>
      <c r="M104" s="122">
        <v>4.3734244666773288</v>
      </c>
      <c r="N104" s="122">
        <v>3.8168184200386479</v>
      </c>
      <c r="O104" s="122">
        <v>3.9435951491103189</v>
      </c>
      <c r="P104" s="122">
        <v>4.3446394801105823</v>
      </c>
      <c r="Q104" s="122">
        <v>4.835533927970328</v>
      </c>
      <c r="R104" s="122">
        <v>5.3776239891486863</v>
      </c>
      <c r="S104" s="122">
        <v>3.6718572115425205</v>
      </c>
      <c r="T104" s="122">
        <v>3.2324944388531076</v>
      </c>
      <c r="U104" s="122">
        <v>3.0251367109875988</v>
      </c>
      <c r="V104" s="122">
        <v>1.214638446510222</v>
      </c>
      <c r="W104" s="122">
        <v>1.8558385667930217</v>
      </c>
      <c r="DA104" s="130" t="s">
        <v>1633</v>
      </c>
    </row>
    <row r="105" spans="1:105" ht="12" customHeight="1" x14ac:dyDescent="0.25">
      <c r="A105" s="97" t="s">
        <v>134</v>
      </c>
      <c r="B105" s="98">
        <v>6.4116711475518358</v>
      </c>
      <c r="C105" s="98">
        <v>6.8574309866159275</v>
      </c>
      <c r="D105" s="98">
        <v>4.3167197233348933</v>
      </c>
      <c r="E105" s="98">
        <v>3.7682740780943162</v>
      </c>
      <c r="F105" s="98">
        <v>3.8440396813638897</v>
      </c>
      <c r="G105" s="98">
        <v>3.67969311327909</v>
      </c>
      <c r="H105" s="98">
        <v>2.9757725051294894</v>
      </c>
      <c r="I105" s="98">
        <v>3.0255088448225553</v>
      </c>
      <c r="J105" s="98">
        <v>6.1260950388250759</v>
      </c>
      <c r="K105" s="98">
        <v>7.9858892004981801</v>
      </c>
      <c r="L105" s="98">
        <v>6.7420804322575645</v>
      </c>
      <c r="M105" s="98">
        <v>4.201939406103806</v>
      </c>
      <c r="N105" s="98">
        <v>3.6738880782947523</v>
      </c>
      <c r="O105" s="98">
        <v>3.7992782817527169</v>
      </c>
      <c r="P105" s="98">
        <v>4.1983270895739473</v>
      </c>
      <c r="Q105" s="98">
        <v>4.6800054051341622</v>
      </c>
      <c r="R105" s="98">
        <v>5.217269888577392</v>
      </c>
      <c r="S105" s="98">
        <v>3.5431780892041642</v>
      </c>
      <c r="T105" s="98">
        <v>3.116688106503295</v>
      </c>
      <c r="U105" s="98">
        <v>2.9290475257301876</v>
      </c>
      <c r="V105" s="98">
        <v>1.1518856628377359</v>
      </c>
      <c r="W105" s="98">
        <v>1.7948480688749646</v>
      </c>
      <c r="DA105" s="63" t="s">
        <v>1634</v>
      </c>
    </row>
    <row r="106" spans="1:105" ht="12" customHeight="1" x14ac:dyDescent="0.25">
      <c r="A106" s="97" t="s">
        <v>133</v>
      </c>
      <c r="B106" s="98">
        <v>4.8009464456793714E-3</v>
      </c>
      <c r="C106" s="98">
        <v>6.391777471624574E-3</v>
      </c>
      <c r="D106" s="98">
        <v>4.1381557561681109E-3</v>
      </c>
      <c r="E106" s="98">
        <v>3.5835441907739662E-3</v>
      </c>
      <c r="F106" s="98">
        <v>3.811724076765664E-3</v>
      </c>
      <c r="G106" s="98">
        <v>3.6173946852860652E-3</v>
      </c>
      <c r="H106" s="98">
        <v>2.9041384713505685E-3</v>
      </c>
      <c r="I106" s="98">
        <v>2.6736739881343423E-3</v>
      </c>
      <c r="J106" s="98">
        <v>9.3780227545371131E-3</v>
      </c>
      <c r="K106" s="98">
        <v>1.3125659288826714E-2</v>
      </c>
      <c r="L106" s="98">
        <v>1.0829963474879932E-2</v>
      </c>
      <c r="M106" s="98">
        <v>6.6427108511432058E-3</v>
      </c>
      <c r="N106" s="98">
        <v>6.0269036967507527E-3</v>
      </c>
      <c r="O106" s="98">
        <v>6.4444917638281328E-3</v>
      </c>
      <c r="P106" s="98">
        <v>6.8247053222170607E-3</v>
      </c>
      <c r="Q106" s="98">
        <v>7.3971194387224826E-3</v>
      </c>
      <c r="R106" s="98">
        <v>8.4457985801955661E-3</v>
      </c>
      <c r="S106" s="98">
        <v>5.6745925626721216E-3</v>
      </c>
      <c r="T106" s="98">
        <v>5.2464719595050292E-3</v>
      </c>
      <c r="U106" s="98">
        <v>5.1466748460416703E-3</v>
      </c>
      <c r="V106" s="98">
        <v>2.0522586196579659E-3</v>
      </c>
      <c r="W106" s="98">
        <v>3.337252253142021E-3</v>
      </c>
      <c r="DA106" s="63" t="s">
        <v>1635</v>
      </c>
    </row>
    <row r="107" spans="1:105" ht="12" customHeight="1" x14ac:dyDescent="0.25">
      <c r="A107" s="100" t="s">
        <v>217</v>
      </c>
      <c r="B107" s="101">
        <v>3.5859344231212297E-3</v>
      </c>
      <c r="C107" s="101">
        <v>5.2235761904697343E-3</v>
      </c>
      <c r="D107" s="101">
        <v>3.3393864418802596E-3</v>
      </c>
      <c r="E107" s="101">
        <v>2.8166479188162716E-3</v>
      </c>
      <c r="F107" s="101">
        <v>3.0059202626411914E-3</v>
      </c>
      <c r="G107" s="101">
        <v>2.6913576198636696E-3</v>
      </c>
      <c r="H107" s="101">
        <v>2.2101381218247802E-3</v>
      </c>
      <c r="I107" s="101">
        <v>1.9922072567149776E-3</v>
      </c>
      <c r="J107" s="101">
        <v>6.8047419832206893E-3</v>
      </c>
      <c r="K107" s="101">
        <v>9.52536406677232E-3</v>
      </c>
      <c r="L107" s="101">
        <v>7.7003413995998336E-3</v>
      </c>
      <c r="M107" s="101">
        <v>4.6606364829190139E-3</v>
      </c>
      <c r="N107" s="101">
        <v>4.2016054137942902E-3</v>
      </c>
      <c r="O107" s="101">
        <v>4.6543712091842316E-3</v>
      </c>
      <c r="P107" s="101">
        <v>4.9384667073899373E-3</v>
      </c>
      <c r="Q107" s="101">
        <v>5.5154800449500338E-3</v>
      </c>
      <c r="R107" s="101">
        <v>6.5140898472239566E-3</v>
      </c>
      <c r="S107" s="101">
        <v>4.2894123402763221E-3</v>
      </c>
      <c r="T107" s="101">
        <v>4.0806802089476671E-3</v>
      </c>
      <c r="U107" s="101">
        <v>4.022235062240166E-3</v>
      </c>
      <c r="V107" s="101">
        <v>1.5979708085505596E-3</v>
      </c>
      <c r="W107" s="101">
        <v>2.6795455220436889E-3</v>
      </c>
      <c r="DA107" s="131" t="s">
        <v>1636</v>
      </c>
    </row>
    <row r="108" spans="1:105" ht="12" customHeight="1" x14ac:dyDescent="0.25">
      <c r="A108" s="103" t="s">
        <v>52</v>
      </c>
      <c r="B108" s="104">
        <v>1.2150120225581419E-3</v>
      </c>
      <c r="C108" s="104">
        <v>1.1682012811548396E-3</v>
      </c>
      <c r="D108" s="104">
        <v>7.9876931428785102E-4</v>
      </c>
      <c r="E108" s="104">
        <v>7.6689627195769474E-4</v>
      </c>
      <c r="F108" s="104">
        <v>8.0580381412447238E-4</v>
      </c>
      <c r="G108" s="104">
        <v>9.2603706542239558E-4</v>
      </c>
      <c r="H108" s="104">
        <v>6.9400034952578804E-4</v>
      </c>
      <c r="I108" s="104">
        <v>6.8146673141936457E-4</v>
      </c>
      <c r="J108" s="104">
        <v>2.5732807713164229E-3</v>
      </c>
      <c r="K108" s="104">
        <v>3.6002952220543934E-3</v>
      </c>
      <c r="L108" s="104">
        <v>3.1296220752800993E-3</v>
      </c>
      <c r="M108" s="104">
        <v>1.9820743682241915E-3</v>
      </c>
      <c r="N108" s="104">
        <v>1.8252982829564627E-3</v>
      </c>
      <c r="O108" s="104">
        <v>1.7901205546439008E-3</v>
      </c>
      <c r="P108" s="104">
        <v>1.8862386148271236E-3</v>
      </c>
      <c r="Q108" s="104">
        <v>1.8816393937724492E-3</v>
      </c>
      <c r="R108" s="104">
        <v>1.9317087329716093E-3</v>
      </c>
      <c r="S108" s="104">
        <v>1.385180222395799E-3</v>
      </c>
      <c r="T108" s="104">
        <v>1.1657917505573621E-3</v>
      </c>
      <c r="U108" s="104">
        <v>1.1244397838015045E-3</v>
      </c>
      <c r="V108" s="104">
        <v>4.5428781110740655E-4</v>
      </c>
      <c r="W108" s="104">
        <v>6.5770673109833203E-4</v>
      </c>
      <c r="DA108" s="132" t="s">
        <v>1637</v>
      </c>
    </row>
    <row r="109" spans="1:105" ht="12" customHeight="1" x14ac:dyDescent="0.25">
      <c r="A109" s="106" t="s">
        <v>122</v>
      </c>
      <c r="B109" s="101">
        <v>0.18691986159469318</v>
      </c>
      <c r="C109" s="101">
        <v>0.16767126926861856</v>
      </c>
      <c r="D109" s="101">
        <v>0.13520781355071462</v>
      </c>
      <c r="E109" s="101">
        <v>0.11809371711703485</v>
      </c>
      <c r="F109" s="101">
        <v>0.10611059123097151</v>
      </c>
      <c r="G109" s="101">
        <v>0.10040077875761649</v>
      </c>
      <c r="H109" s="101">
        <v>0.10222579030805876</v>
      </c>
      <c r="I109" s="101">
        <v>0.10733039432386947</v>
      </c>
      <c r="J109" s="101">
        <v>0.13792400169329483</v>
      </c>
      <c r="K109" s="101">
        <v>0.17262334494095372</v>
      </c>
      <c r="L109" s="101">
        <v>0.16399012058804802</v>
      </c>
      <c r="M109" s="101">
        <v>0.13339403186443055</v>
      </c>
      <c r="N109" s="101">
        <v>0.11029265967574553</v>
      </c>
      <c r="O109" s="101">
        <v>0.1125008358281424</v>
      </c>
      <c r="P109" s="101">
        <v>0.11665229175133927</v>
      </c>
      <c r="Q109" s="101">
        <v>0.12743711016318066</v>
      </c>
      <c r="R109" s="101">
        <v>0.13124139804430196</v>
      </c>
      <c r="S109" s="101">
        <v>0.1053931421226402</v>
      </c>
      <c r="T109" s="101">
        <v>9.4209184257559087E-2</v>
      </c>
      <c r="U109" s="101">
        <v>7.7670404196307344E-2</v>
      </c>
      <c r="V109" s="101">
        <v>5.2196818895386257E-2</v>
      </c>
      <c r="W109" s="101">
        <v>4.9570806415758575E-2</v>
      </c>
      <c r="DA109" s="131" t="s">
        <v>1638</v>
      </c>
    </row>
    <row r="110" spans="1:105" ht="12" customHeight="1" x14ac:dyDescent="0.25">
      <c r="A110" s="107" t="s">
        <v>121</v>
      </c>
      <c r="B110" s="104">
        <v>1.6352666921771307E-2</v>
      </c>
      <c r="C110" s="104">
        <v>1.5422963761171497E-2</v>
      </c>
      <c r="D110" s="104">
        <v>1.2348950797498672E-2</v>
      </c>
      <c r="E110" s="104">
        <v>1.0665944672308171E-2</v>
      </c>
      <c r="F110" s="104">
        <v>9.3909802248252315E-3</v>
      </c>
      <c r="G110" s="104">
        <v>8.8167987216351655E-3</v>
      </c>
      <c r="H110" s="104">
        <v>9.642219299364433E-3</v>
      </c>
      <c r="I110" s="104">
        <v>2.5660950312414554E-2</v>
      </c>
      <c r="J110" s="104">
        <v>3.3078201067853766E-2</v>
      </c>
      <c r="K110" s="104">
        <v>3.6471068692296764E-2</v>
      </c>
      <c r="L110" s="104">
        <v>3.4976580265824189E-2</v>
      </c>
      <c r="M110" s="104">
        <v>3.1448317857949409E-2</v>
      </c>
      <c r="N110" s="104">
        <v>2.6610778371399683E-2</v>
      </c>
      <c r="O110" s="104">
        <v>2.5371539765631394E-2</v>
      </c>
      <c r="P110" s="104">
        <v>2.283539346307896E-2</v>
      </c>
      <c r="Q110" s="104">
        <v>2.0694293234263087E-2</v>
      </c>
      <c r="R110" s="104">
        <v>2.0666903946796586E-2</v>
      </c>
      <c r="S110" s="104">
        <v>1.761138765304391E-2</v>
      </c>
      <c r="T110" s="104">
        <v>1.6350676132748543E-2</v>
      </c>
      <c r="U110" s="104">
        <v>1.3272106215062227E-2</v>
      </c>
      <c r="V110" s="104">
        <v>8.5037061574417799E-3</v>
      </c>
      <c r="W110" s="104">
        <v>8.0824392491566314E-3</v>
      </c>
      <c r="DA110" s="132" t="s">
        <v>1639</v>
      </c>
    </row>
    <row r="111" spans="1:105" ht="12" customHeight="1" x14ac:dyDescent="0.25">
      <c r="A111" s="108" t="s">
        <v>53</v>
      </c>
      <c r="B111" s="98">
        <v>1.1622238637805616E-2</v>
      </c>
      <c r="C111" s="98">
        <v>1.2193010976134259E-2</v>
      </c>
      <c r="D111" s="98">
        <v>9.6240298929482666E-3</v>
      </c>
      <c r="E111" s="98">
        <v>8.0623963367335346E-3</v>
      </c>
      <c r="F111" s="98">
        <v>7.1171944418405332E-3</v>
      </c>
      <c r="G111" s="98">
        <v>6.2335879925609601E-3</v>
      </c>
      <c r="H111" s="98">
        <v>6.9669740725174633E-3</v>
      </c>
      <c r="I111" s="98">
        <v>1.8303948738949912E-2</v>
      </c>
      <c r="J111" s="98">
        <v>2.3411134838290156E-2</v>
      </c>
      <c r="K111" s="98">
        <v>2.5945217211093659E-2</v>
      </c>
      <c r="L111" s="98">
        <v>2.4392241575065511E-2</v>
      </c>
      <c r="M111" s="98">
        <v>2.1642167761763864E-2</v>
      </c>
      <c r="N111" s="98">
        <v>1.8223893766192923E-2</v>
      </c>
      <c r="O111" s="98">
        <v>1.8052003668984472E-2</v>
      </c>
      <c r="P111" s="98">
        <v>1.6196674234279687E-2</v>
      </c>
      <c r="Q111" s="98">
        <v>1.4985786629063745E-2</v>
      </c>
      <c r="R111" s="98">
        <v>1.5414972543282786E-2</v>
      </c>
      <c r="S111" s="98">
        <v>1.2833188761870295E-2</v>
      </c>
      <c r="T111" s="98">
        <v>1.2287354893497696E-2</v>
      </c>
      <c r="U111" s="98">
        <v>1.0020610770923888E-2</v>
      </c>
      <c r="V111" s="98">
        <v>6.3825929107723571E-3</v>
      </c>
      <c r="W111" s="98">
        <v>6.2800416027482446E-3</v>
      </c>
      <c r="DA111" s="63" t="s">
        <v>1640</v>
      </c>
    </row>
    <row r="112" spans="1:105" ht="12" customHeight="1" x14ac:dyDescent="0.25">
      <c r="A112" s="108" t="s">
        <v>52</v>
      </c>
      <c r="B112" s="98">
        <v>4.7304282839656922E-3</v>
      </c>
      <c r="C112" s="98">
        <v>3.2299527850372383E-3</v>
      </c>
      <c r="D112" s="98">
        <v>2.7249209045504051E-3</v>
      </c>
      <c r="E112" s="98">
        <v>2.6035483355746365E-3</v>
      </c>
      <c r="F112" s="98">
        <v>2.2737857829846987E-3</v>
      </c>
      <c r="G112" s="98">
        <v>2.5832107290742054E-3</v>
      </c>
      <c r="H112" s="98">
        <v>2.6752452268469689E-3</v>
      </c>
      <c r="I112" s="98">
        <v>7.3570015734646423E-3</v>
      </c>
      <c r="J112" s="98">
        <v>9.6670662295636131E-3</v>
      </c>
      <c r="K112" s="98">
        <v>1.0525851481203103E-2</v>
      </c>
      <c r="L112" s="98">
        <v>1.0584338690758682E-2</v>
      </c>
      <c r="M112" s="98">
        <v>9.8061500961855487E-3</v>
      </c>
      <c r="N112" s="98">
        <v>8.3868846052067604E-3</v>
      </c>
      <c r="O112" s="98">
        <v>7.3195360966469211E-3</v>
      </c>
      <c r="P112" s="98">
        <v>6.6387192287992742E-3</v>
      </c>
      <c r="Q112" s="98">
        <v>5.7085066051993424E-3</v>
      </c>
      <c r="R112" s="98">
        <v>5.2519314035138018E-3</v>
      </c>
      <c r="S112" s="98">
        <v>4.7781988911736149E-3</v>
      </c>
      <c r="T112" s="98">
        <v>4.0633212392508474E-3</v>
      </c>
      <c r="U112" s="98">
        <v>3.2514954441383395E-3</v>
      </c>
      <c r="V112" s="98">
        <v>2.1211132466694223E-3</v>
      </c>
      <c r="W112" s="98">
        <v>1.8023976464083865E-3</v>
      </c>
      <c r="DA112" s="63" t="s">
        <v>1641</v>
      </c>
    </row>
    <row r="113" spans="1:105" ht="12" customHeight="1" x14ac:dyDescent="0.25">
      <c r="A113" s="121" t="s">
        <v>54</v>
      </c>
      <c r="B113" s="122">
        <v>0.85932747496366824</v>
      </c>
      <c r="C113" s="122">
        <v>0.94038615486850619</v>
      </c>
      <c r="D113" s="122">
        <v>0.61763533216504496</v>
      </c>
      <c r="E113" s="122">
        <v>0.56510385388807149</v>
      </c>
      <c r="F113" s="122">
        <v>0.59708385562852828</v>
      </c>
      <c r="G113" s="122">
        <v>0.57685306056582097</v>
      </c>
      <c r="H113" s="122">
        <v>0.48334595198987929</v>
      </c>
      <c r="I113" s="122">
        <v>0.51228809133708764</v>
      </c>
      <c r="J113" s="122">
        <v>1.0605614665362779</v>
      </c>
      <c r="K113" s="122">
        <v>1.4750906155878605</v>
      </c>
      <c r="L113" s="122">
        <v>1.3842022873213151</v>
      </c>
      <c r="M113" s="122">
        <v>0.86474231159944204</v>
      </c>
      <c r="N113" s="122">
        <v>0.78392126815005936</v>
      </c>
      <c r="O113" s="122">
        <v>0.84120291620214049</v>
      </c>
      <c r="P113" s="122">
        <v>0.91804064006710306</v>
      </c>
      <c r="Q113" s="122">
        <v>1.0226416740700759</v>
      </c>
      <c r="R113" s="122">
        <v>1.05982869921261</v>
      </c>
      <c r="S113" s="122">
        <v>0.8593000002969704</v>
      </c>
      <c r="T113" s="122">
        <v>0.77917665461117958</v>
      </c>
      <c r="U113" s="122">
        <v>0.74725736372997309</v>
      </c>
      <c r="V113" s="122">
        <v>0.33058698644461948</v>
      </c>
      <c r="W113" s="122">
        <v>0.4720468836870742</v>
      </c>
      <c r="DA113" s="130" t="s">
        <v>1642</v>
      </c>
    </row>
    <row r="114" spans="1:105" ht="12" customHeight="1" x14ac:dyDescent="0.25">
      <c r="A114" s="97" t="s">
        <v>175</v>
      </c>
      <c r="B114" s="98">
        <v>0.8243705813813077</v>
      </c>
      <c r="C114" s="98">
        <v>0.90612777053364901</v>
      </c>
      <c r="D114" s="98">
        <v>0.58775240687921548</v>
      </c>
      <c r="E114" s="98">
        <v>0.53651303046189203</v>
      </c>
      <c r="F114" s="98">
        <v>0.56885287770640969</v>
      </c>
      <c r="G114" s="98">
        <v>0.5480319140796639</v>
      </c>
      <c r="H114" s="98">
        <v>0.4507936337464879</v>
      </c>
      <c r="I114" s="98">
        <v>0.46990249333800793</v>
      </c>
      <c r="J114" s="98">
        <v>1.0017439576439624</v>
      </c>
      <c r="K114" s="98">
        <v>1.3989044359403284</v>
      </c>
      <c r="L114" s="98">
        <v>1.304027383689061</v>
      </c>
      <c r="M114" s="98">
        <v>0.79996147710130083</v>
      </c>
      <c r="N114" s="98">
        <v>0.72910293434067186</v>
      </c>
      <c r="O114" s="98">
        <v>0.78702053292450724</v>
      </c>
      <c r="P114" s="98">
        <v>0.86282293406086064</v>
      </c>
      <c r="Q114" s="98">
        <v>0.96360886185161054</v>
      </c>
      <c r="R114" s="98">
        <v>1.003836422017808</v>
      </c>
      <c r="S114" s="98">
        <v>0.80861928092070534</v>
      </c>
      <c r="T114" s="98">
        <v>0.73578753064418412</v>
      </c>
      <c r="U114" s="98">
        <v>0.71280234816522392</v>
      </c>
      <c r="V114" s="98">
        <v>0.30651063271222978</v>
      </c>
      <c r="W114" s="98">
        <v>0.45088839911186518</v>
      </c>
      <c r="DA114" s="63" t="s">
        <v>1643</v>
      </c>
    </row>
    <row r="115" spans="1:105" ht="12" customHeight="1" x14ac:dyDescent="0.25">
      <c r="A115" s="109" t="s">
        <v>120</v>
      </c>
      <c r="B115" s="33">
        <v>3.4956893582360517E-2</v>
      </c>
      <c r="C115" s="33">
        <v>3.42583843348572E-2</v>
      </c>
      <c r="D115" s="33">
        <v>2.9882925285829465E-2</v>
      </c>
      <c r="E115" s="33">
        <v>2.8590823426179503E-2</v>
      </c>
      <c r="F115" s="33">
        <v>2.8230977922118618E-2</v>
      </c>
      <c r="G115" s="33">
        <v>2.8821146486157065E-2</v>
      </c>
      <c r="H115" s="33">
        <v>3.2552318243391366E-2</v>
      </c>
      <c r="I115" s="33">
        <v>4.2385597999079656E-2</v>
      </c>
      <c r="J115" s="33">
        <v>5.8817508892315615E-2</v>
      </c>
      <c r="K115" s="33">
        <v>7.6186179647532076E-2</v>
      </c>
      <c r="L115" s="33">
        <v>8.0174903632254088E-2</v>
      </c>
      <c r="M115" s="33">
        <v>6.4780834498141204E-2</v>
      </c>
      <c r="N115" s="33">
        <v>5.4818333809387512E-2</v>
      </c>
      <c r="O115" s="33">
        <v>5.4182383277633271E-2</v>
      </c>
      <c r="P115" s="33">
        <v>5.5217706006242456E-2</v>
      </c>
      <c r="Q115" s="33">
        <v>5.903281221846543E-2</v>
      </c>
      <c r="R115" s="33">
        <v>5.5992277194801966E-2</v>
      </c>
      <c r="S115" s="33">
        <v>5.0680719376265067E-2</v>
      </c>
      <c r="T115" s="33">
        <v>4.3389123966995471E-2</v>
      </c>
      <c r="U115" s="33">
        <v>3.4455015564749128E-2</v>
      </c>
      <c r="V115" s="33">
        <v>2.4076353732389724E-2</v>
      </c>
      <c r="W115" s="33">
        <v>2.1158484575209011E-2</v>
      </c>
      <c r="DA115" s="60" t="s">
        <v>1644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51.381532115336107</v>
      </c>
      <c r="C117" s="117">
        <f t="shared" si="19"/>
        <v>59.957593500399142</v>
      </c>
      <c r="D117" s="117">
        <f t="shared" si="19"/>
        <v>38.258138779445211</v>
      </c>
      <c r="E117" s="117">
        <f t="shared" si="19"/>
        <v>34.634805918157994</v>
      </c>
      <c r="F117" s="117">
        <f t="shared" si="19"/>
        <v>34.847498010047481</v>
      </c>
      <c r="G117" s="117">
        <f t="shared" si="19"/>
        <v>35.541097043785868</v>
      </c>
      <c r="H117" s="117">
        <f t="shared" si="19"/>
        <v>28.453670333623453</v>
      </c>
      <c r="I117" s="117">
        <f t="shared" si="19"/>
        <v>29.278433376737119</v>
      </c>
      <c r="J117" s="117">
        <f t="shared" si="19"/>
        <v>63.517814518452724</v>
      </c>
      <c r="K117" s="117">
        <f t="shared" si="19"/>
        <v>83.490151582359658</v>
      </c>
      <c r="L117" s="117">
        <f t="shared" si="19"/>
        <v>89.649503197385798</v>
      </c>
      <c r="M117" s="117">
        <f t="shared" si="19"/>
        <v>50.422641270696523</v>
      </c>
      <c r="N117" s="117">
        <f t="shared" si="19"/>
        <v>47.019218524405005</v>
      </c>
      <c r="O117" s="117">
        <f t="shared" si="19"/>
        <v>43.871816721141137</v>
      </c>
      <c r="P117" s="117">
        <f t="shared" si="19"/>
        <v>44.917262681902862</v>
      </c>
      <c r="Q117" s="117">
        <f t="shared" si="19"/>
        <v>46.483292436464836</v>
      </c>
      <c r="R117" s="117">
        <f t="shared" ref="R117:V117" si="20">R118+R121+R123+R132</f>
        <v>51.179391799148476</v>
      </c>
      <c r="S117" s="117">
        <f t="shared" si="20"/>
        <v>37.947920062541833</v>
      </c>
      <c r="T117" s="117">
        <f t="shared" si="20"/>
        <v>31.60802335531077</v>
      </c>
      <c r="U117" s="117">
        <f t="shared" si="20"/>
        <v>29.592246745654887</v>
      </c>
      <c r="V117" s="117">
        <f t="shared" si="20"/>
        <v>12.40081952837882</v>
      </c>
      <c r="W117" s="117">
        <f t="shared" ref="W117" si="21">W118+W121+W123+W132</f>
        <v>19.435553785148507</v>
      </c>
      <c r="DA117" s="129" t="s">
        <v>1795</v>
      </c>
    </row>
    <row r="118" spans="1:105" ht="12" customHeight="1" x14ac:dyDescent="0.25">
      <c r="A118" s="121" t="s">
        <v>57</v>
      </c>
      <c r="B118" s="122">
        <f t="shared" ref="B118:Q118" si="22">SUM(B119:B120)</f>
        <v>47.44167429610539</v>
      </c>
      <c r="C118" s="122">
        <f t="shared" si="22"/>
        <v>55.741603215002939</v>
      </c>
      <c r="D118" s="122">
        <f t="shared" si="22"/>
        <v>35.536938726385387</v>
      </c>
      <c r="E118" s="122">
        <f t="shared" si="22"/>
        <v>32.214324225158826</v>
      </c>
      <c r="F118" s="122">
        <f t="shared" si="22"/>
        <v>32.35186296408326</v>
      </c>
      <c r="G118" s="122">
        <f t="shared" si="22"/>
        <v>33.132206550505337</v>
      </c>
      <c r="H118" s="122">
        <f t="shared" si="22"/>
        <v>26.472597131685813</v>
      </c>
      <c r="I118" s="122">
        <f t="shared" si="22"/>
        <v>27.171406209882065</v>
      </c>
      <c r="J118" s="122">
        <f t="shared" si="22"/>
        <v>59.159181242163044</v>
      </c>
      <c r="K118" s="122">
        <f t="shared" si="22"/>
        <v>77.649242127249394</v>
      </c>
      <c r="L118" s="122">
        <f t="shared" si="22"/>
        <v>84.558094398794253</v>
      </c>
      <c r="M118" s="122">
        <f t="shared" si="22"/>
        <v>47.158336624650289</v>
      </c>
      <c r="N118" s="122">
        <f t="shared" si="22"/>
        <v>44.094038459750067</v>
      </c>
      <c r="O118" s="122">
        <f t="shared" si="22"/>
        <v>40.779072516835178</v>
      </c>
      <c r="P118" s="122">
        <f t="shared" si="22"/>
        <v>41.504327301220286</v>
      </c>
      <c r="Q118" s="122">
        <f t="shared" si="22"/>
        <v>42.677872778105865</v>
      </c>
      <c r="R118" s="122">
        <f t="shared" ref="R118:V118" si="23">SUM(R119:R120)</f>
        <v>46.971701631954623</v>
      </c>
      <c r="S118" s="122">
        <f t="shared" si="23"/>
        <v>34.921394188792462</v>
      </c>
      <c r="T118" s="122">
        <f t="shared" si="23"/>
        <v>28.861870758289779</v>
      </c>
      <c r="U118" s="122">
        <f t="shared" si="23"/>
        <v>26.946679011726815</v>
      </c>
      <c r="V118" s="122">
        <f t="shared" si="23"/>
        <v>11.274089520139855</v>
      </c>
      <c r="W118" s="122">
        <f t="shared" ref="W118" si="24">SUM(W119:W120)</f>
        <v>17.72179130233765</v>
      </c>
      <c r="DA118" s="130" t="s">
        <v>1796</v>
      </c>
    </row>
    <row r="119" spans="1:105" ht="12" customHeight="1" x14ac:dyDescent="0.25">
      <c r="A119" s="97" t="s">
        <v>217</v>
      </c>
      <c r="B119" s="98">
        <v>46.320928546399564</v>
      </c>
      <c r="C119" s="98">
        <v>54.458216728226539</v>
      </c>
      <c r="D119" s="98">
        <v>34.740413131842004</v>
      </c>
      <c r="E119" s="98">
        <v>31.50884284996307</v>
      </c>
      <c r="F119" s="98">
        <v>31.665209548667317</v>
      </c>
      <c r="G119" s="98">
        <v>32.435092804718671</v>
      </c>
      <c r="H119" s="98">
        <v>25.931049616201744</v>
      </c>
      <c r="I119" s="98">
        <v>26.627566704125623</v>
      </c>
      <c r="J119" s="98">
        <v>57.992571170288016</v>
      </c>
      <c r="K119" s="98">
        <v>76.147185969108705</v>
      </c>
      <c r="L119" s="98">
        <v>82.932749139065379</v>
      </c>
      <c r="M119" s="98">
        <v>46.27458045923629</v>
      </c>
      <c r="N119" s="98">
        <v>43.274554846095796</v>
      </c>
      <c r="O119" s="98">
        <v>40.040023518039433</v>
      </c>
      <c r="P119" s="98">
        <v>40.763557852884922</v>
      </c>
      <c r="Q119" s="98">
        <v>41.921000460947262</v>
      </c>
      <c r="R119" s="98">
        <v>46.140629038083461</v>
      </c>
      <c r="S119" s="98">
        <v>34.307729059457905</v>
      </c>
      <c r="T119" s="98">
        <v>28.357730961875049</v>
      </c>
      <c r="U119" s="98">
        <v>26.477644705609901</v>
      </c>
      <c r="V119" s="98">
        <v>11.080631950561557</v>
      </c>
      <c r="W119" s="98">
        <v>17.416682020630617</v>
      </c>
      <c r="DA119" s="63" t="s">
        <v>1797</v>
      </c>
    </row>
    <row r="120" spans="1:105" ht="12" customHeight="1" x14ac:dyDescent="0.25">
      <c r="A120" s="97" t="s">
        <v>53</v>
      </c>
      <c r="B120" s="98">
        <v>1.1207457497058244</v>
      </c>
      <c r="C120" s="98">
        <v>1.2833864867763976</v>
      </c>
      <c r="D120" s="98">
        <v>0.79652559454337957</v>
      </c>
      <c r="E120" s="98">
        <v>0.70548137519575316</v>
      </c>
      <c r="F120" s="98">
        <v>0.6866534154159446</v>
      </c>
      <c r="G120" s="98">
        <v>0.69711374578666307</v>
      </c>
      <c r="H120" s="98">
        <v>0.54154751548407043</v>
      </c>
      <c r="I120" s="98">
        <v>0.54383950575644302</v>
      </c>
      <c r="J120" s="98">
        <v>1.1666100718750276</v>
      </c>
      <c r="K120" s="98">
        <v>1.5020561581406893</v>
      </c>
      <c r="L120" s="98">
        <v>1.6253452597288696</v>
      </c>
      <c r="M120" s="98">
        <v>0.88375616541400004</v>
      </c>
      <c r="N120" s="98">
        <v>0.8194836136542718</v>
      </c>
      <c r="O120" s="98">
        <v>0.73904899879574792</v>
      </c>
      <c r="P120" s="98">
        <v>0.74076944833536584</v>
      </c>
      <c r="Q120" s="98">
        <v>0.75687231715860226</v>
      </c>
      <c r="R120" s="98">
        <v>0.83107259387116184</v>
      </c>
      <c r="S120" s="98">
        <v>0.61366512933455752</v>
      </c>
      <c r="T120" s="98">
        <v>0.50413979641473161</v>
      </c>
      <c r="U120" s="98">
        <v>0.4690343061169146</v>
      </c>
      <c r="V120" s="98">
        <v>0.19345756957829738</v>
      </c>
      <c r="W120" s="98">
        <v>0.30510928170703405</v>
      </c>
      <c r="DA120" s="63" t="s">
        <v>1798</v>
      </c>
    </row>
    <row r="121" spans="1:105" ht="12" customHeight="1" x14ac:dyDescent="0.25">
      <c r="A121" s="121" t="s">
        <v>92</v>
      </c>
      <c r="B121" s="122">
        <f t="shared" ref="B121:W121" si="25">B122</f>
        <v>3.0383325815555888E-3</v>
      </c>
      <c r="C121" s="122">
        <f t="shared" si="25"/>
        <v>3.1741184987106028E-3</v>
      </c>
      <c r="D121" s="122">
        <f t="shared" si="25"/>
        <v>3.1651240559446903E-3</v>
      </c>
      <c r="E121" s="122">
        <f t="shared" si="25"/>
        <v>2.7839231459427793E-3</v>
      </c>
      <c r="F121" s="122">
        <f t="shared" si="25"/>
        <v>2.2888457292982974E-3</v>
      </c>
      <c r="G121" s="122">
        <f t="shared" si="25"/>
        <v>1.7385182994039679E-3</v>
      </c>
      <c r="H121" s="122">
        <f t="shared" si="25"/>
        <v>1.2779137094993762E-3</v>
      </c>
      <c r="I121" s="122">
        <f t="shared" si="25"/>
        <v>1.8132856952612427E-3</v>
      </c>
      <c r="J121" s="122">
        <f t="shared" si="25"/>
        <v>2.9324344903750047E-3</v>
      </c>
      <c r="K121" s="122">
        <f t="shared" si="25"/>
        <v>6.1331569959506291E-3</v>
      </c>
      <c r="L121" s="122">
        <f t="shared" si="25"/>
        <v>9.9968680112940047E-3</v>
      </c>
      <c r="M121" s="122">
        <f t="shared" si="25"/>
        <v>1.0752737121024267E-2</v>
      </c>
      <c r="N121" s="122">
        <f t="shared" si="25"/>
        <v>1.0812830586809872E-2</v>
      </c>
      <c r="O121" s="122">
        <f t="shared" si="25"/>
        <v>1.041164905487864E-2</v>
      </c>
      <c r="P121" s="122">
        <f t="shared" si="25"/>
        <v>1.0342853744947532E-2</v>
      </c>
      <c r="Q121" s="122">
        <f t="shared" si="25"/>
        <v>8.3432497827033783E-3</v>
      </c>
      <c r="R121" s="122">
        <f t="shared" si="25"/>
        <v>6.5266846653419764E-3</v>
      </c>
      <c r="S121" s="122">
        <f t="shared" si="25"/>
        <v>4.1689504853254494E-3</v>
      </c>
      <c r="T121" s="122">
        <f t="shared" si="25"/>
        <v>2.4827310485541075E-3</v>
      </c>
      <c r="U121" s="122">
        <f t="shared" si="25"/>
        <v>1.5082168703739207E-3</v>
      </c>
      <c r="V121" s="122">
        <f t="shared" si="25"/>
        <v>1.1714093042517987E-3</v>
      </c>
      <c r="W121" s="122">
        <f t="shared" si="25"/>
        <v>9.009406489733999E-4</v>
      </c>
      <c r="DA121" s="130" t="s">
        <v>1799</v>
      </c>
    </row>
    <row r="122" spans="1:105" ht="12" customHeight="1" x14ac:dyDescent="0.25">
      <c r="A122" s="97" t="s">
        <v>53</v>
      </c>
      <c r="B122" s="98">
        <v>3.0383325815555888E-3</v>
      </c>
      <c r="C122" s="98">
        <v>3.1741184987106028E-3</v>
      </c>
      <c r="D122" s="98">
        <v>3.1651240559446903E-3</v>
      </c>
      <c r="E122" s="98">
        <v>2.7839231459427793E-3</v>
      </c>
      <c r="F122" s="98">
        <v>2.2888457292982974E-3</v>
      </c>
      <c r="G122" s="98">
        <v>1.7385182994039679E-3</v>
      </c>
      <c r="H122" s="98">
        <v>1.2779137094993762E-3</v>
      </c>
      <c r="I122" s="98">
        <v>1.8132856952612427E-3</v>
      </c>
      <c r="J122" s="98">
        <v>2.9324344903750047E-3</v>
      </c>
      <c r="K122" s="98">
        <v>6.1331569959506291E-3</v>
      </c>
      <c r="L122" s="98">
        <v>9.9968680112940047E-3</v>
      </c>
      <c r="M122" s="98">
        <v>1.0752737121024267E-2</v>
      </c>
      <c r="N122" s="98">
        <v>1.0812830586809872E-2</v>
      </c>
      <c r="O122" s="98">
        <v>1.041164905487864E-2</v>
      </c>
      <c r="P122" s="98">
        <v>1.0342853744947532E-2</v>
      </c>
      <c r="Q122" s="98">
        <v>8.3432497827033783E-3</v>
      </c>
      <c r="R122" s="98">
        <v>6.5266846653419764E-3</v>
      </c>
      <c r="S122" s="98">
        <v>4.1689504853254494E-3</v>
      </c>
      <c r="T122" s="98">
        <v>2.4827310485541075E-3</v>
      </c>
      <c r="U122" s="98">
        <v>1.5082168703739207E-3</v>
      </c>
      <c r="V122" s="98">
        <v>1.1714093042517987E-3</v>
      </c>
      <c r="W122" s="98">
        <v>9.009406489733999E-4</v>
      </c>
      <c r="DA122" s="63" t="s">
        <v>1800</v>
      </c>
    </row>
    <row r="123" spans="1:105" ht="12" customHeight="1" x14ac:dyDescent="0.25">
      <c r="A123" s="121" t="s">
        <v>55</v>
      </c>
      <c r="B123" s="122">
        <v>3.3984718429427367</v>
      </c>
      <c r="C123" s="122">
        <v>3.623578346895413</v>
      </c>
      <c r="D123" s="122">
        <v>2.3298316153677288</v>
      </c>
      <c r="E123" s="122">
        <v>2.0620217144070754</v>
      </c>
      <c r="F123" s="122">
        <v>2.1171009704681425</v>
      </c>
      <c r="G123" s="122">
        <v>2.0423934344465482</v>
      </c>
      <c r="H123" s="122">
        <v>1.6717288326589856</v>
      </c>
      <c r="I123" s="122">
        <v>1.7768852169865237</v>
      </c>
      <c r="J123" s="122">
        <v>3.6803463966183338</v>
      </c>
      <c r="K123" s="122">
        <v>4.8961044480679643</v>
      </c>
      <c r="L123" s="122">
        <v>4.1990554995733813</v>
      </c>
      <c r="M123" s="122">
        <v>2.6997857893589239</v>
      </c>
      <c r="N123" s="122">
        <v>2.4128897975646857</v>
      </c>
      <c r="O123" s="122">
        <v>2.5446173119941009</v>
      </c>
      <c r="P123" s="122">
        <v>2.8163165040906568</v>
      </c>
      <c r="Q123" s="122">
        <v>3.1442119311471468</v>
      </c>
      <c r="R123" s="122">
        <v>3.5250690526514141</v>
      </c>
      <c r="S123" s="122">
        <v>2.4727607842251387</v>
      </c>
      <c r="T123" s="122">
        <v>2.2455092975178079</v>
      </c>
      <c r="U123" s="122">
        <v>2.166725188097272</v>
      </c>
      <c r="V123" s="122">
        <v>0.91194718712712985</v>
      </c>
      <c r="W123" s="122">
        <v>1.4107222072799035</v>
      </c>
      <c r="DA123" s="130" t="s">
        <v>1801</v>
      </c>
    </row>
    <row r="124" spans="1:105" ht="12" customHeight="1" x14ac:dyDescent="0.25">
      <c r="A124" s="97" t="s">
        <v>134</v>
      </c>
      <c r="B124" s="98">
        <v>3.2690717226370727</v>
      </c>
      <c r="C124" s="98">
        <v>3.5058469822263665</v>
      </c>
      <c r="D124" s="98">
        <v>2.2354133032705121</v>
      </c>
      <c r="E124" s="98">
        <v>1.979325250918071</v>
      </c>
      <c r="F124" s="98">
        <v>2.0420662069623656</v>
      </c>
      <c r="G124" s="98">
        <v>1.9704612121303424</v>
      </c>
      <c r="H124" s="98">
        <v>1.5975235236913699</v>
      </c>
      <c r="I124" s="98">
        <v>1.6868966139954056</v>
      </c>
      <c r="J124" s="98">
        <v>3.5598488126109737</v>
      </c>
      <c r="K124" s="98">
        <v>4.7475615213228357</v>
      </c>
      <c r="L124" s="98">
        <v>4.0585607470686487</v>
      </c>
      <c r="M124" s="98">
        <v>2.5844916586242461</v>
      </c>
      <c r="N124" s="98">
        <v>2.3165807167632715</v>
      </c>
      <c r="O124" s="98">
        <v>2.4474680777368776</v>
      </c>
      <c r="P124" s="98">
        <v>2.7163080189605049</v>
      </c>
      <c r="Q124" s="98">
        <v>3.0352619046424993</v>
      </c>
      <c r="R124" s="98">
        <v>3.4098666733276488</v>
      </c>
      <c r="S124" s="98">
        <v>2.3789113210882742</v>
      </c>
      <c r="T124" s="98">
        <v>2.1607903372720894</v>
      </c>
      <c r="U124" s="98">
        <v>2.096279353007696</v>
      </c>
      <c r="V124" s="98">
        <v>0.86558461318377078</v>
      </c>
      <c r="W124" s="98">
        <v>1.3657803286610826</v>
      </c>
      <c r="DA124" s="63" t="s">
        <v>1802</v>
      </c>
    </row>
    <row r="125" spans="1:105" ht="12" customHeight="1" x14ac:dyDescent="0.25">
      <c r="A125" s="97" t="s">
        <v>133</v>
      </c>
      <c r="B125" s="98">
        <v>3.0433460952331822E-3</v>
      </c>
      <c r="C125" s="98">
        <v>3.8816977218753389E-3</v>
      </c>
      <c r="D125" s="98">
        <v>2.5362355916842879E-3</v>
      </c>
      <c r="E125" s="98">
        <v>2.2332596634198551E-3</v>
      </c>
      <c r="F125" s="98">
        <v>2.3735354054169569E-3</v>
      </c>
      <c r="G125" s="98">
        <v>2.3316619212213549E-3</v>
      </c>
      <c r="H125" s="98">
        <v>1.8482969973800804E-3</v>
      </c>
      <c r="I125" s="98">
        <v>1.7745195389227437E-3</v>
      </c>
      <c r="J125" s="98">
        <v>6.6109529683188728E-3</v>
      </c>
      <c r="K125" s="98">
        <v>9.3623287470542878E-3</v>
      </c>
      <c r="L125" s="98">
        <v>7.8102293107079621E-3</v>
      </c>
      <c r="M125" s="98">
        <v>4.8227589043502604E-3</v>
      </c>
      <c r="N125" s="98">
        <v>4.4014544179478907E-3</v>
      </c>
      <c r="O125" s="98">
        <v>4.6649448985740822E-3</v>
      </c>
      <c r="P125" s="98">
        <v>4.9410633058147874E-3</v>
      </c>
      <c r="Q125" s="98">
        <v>5.3040725344816204E-3</v>
      </c>
      <c r="R125" s="98">
        <v>5.9736655573061175E-3</v>
      </c>
      <c r="S125" s="98">
        <v>4.056060257458638E-3</v>
      </c>
      <c r="T125" s="98">
        <v>3.7069708173551627E-3</v>
      </c>
      <c r="U125" s="98">
        <v>3.6294122254763713E-3</v>
      </c>
      <c r="V125" s="98">
        <v>1.4500156589294893E-3</v>
      </c>
      <c r="W125" s="98">
        <v>2.3278805699668724E-3</v>
      </c>
      <c r="DA125" s="63" t="s">
        <v>1803</v>
      </c>
    </row>
    <row r="126" spans="1:105" ht="12" customHeight="1" x14ac:dyDescent="0.25">
      <c r="A126" s="100" t="s">
        <v>217</v>
      </c>
      <c r="B126" s="101">
        <v>1.8283340726750401E-3</v>
      </c>
      <c r="C126" s="101">
        <v>2.7134964407204993E-3</v>
      </c>
      <c r="D126" s="101">
        <v>1.7374662773964368E-3</v>
      </c>
      <c r="E126" s="101">
        <v>1.4663633914621603E-3</v>
      </c>
      <c r="F126" s="101">
        <v>1.5677315912924845E-3</v>
      </c>
      <c r="G126" s="101">
        <v>1.4056248557989595E-3</v>
      </c>
      <c r="H126" s="101">
        <v>1.1542966478542923E-3</v>
      </c>
      <c r="I126" s="101">
        <v>1.0930528075033792E-3</v>
      </c>
      <c r="J126" s="101">
        <v>4.0376721970024499E-3</v>
      </c>
      <c r="K126" s="101">
        <v>5.762033524999894E-3</v>
      </c>
      <c r="L126" s="101">
        <v>4.6806072354278628E-3</v>
      </c>
      <c r="M126" s="101">
        <v>2.8406845361260689E-3</v>
      </c>
      <c r="N126" s="101">
        <v>2.5761561349914282E-3</v>
      </c>
      <c r="O126" s="101">
        <v>2.874824343930181E-3</v>
      </c>
      <c r="P126" s="101">
        <v>3.054824690987664E-3</v>
      </c>
      <c r="Q126" s="101">
        <v>3.4224331407091716E-3</v>
      </c>
      <c r="R126" s="101">
        <v>4.041956824334508E-3</v>
      </c>
      <c r="S126" s="101">
        <v>2.670880035062839E-3</v>
      </c>
      <c r="T126" s="101">
        <v>2.5411790667978005E-3</v>
      </c>
      <c r="U126" s="101">
        <v>2.5049724416748667E-3</v>
      </c>
      <c r="V126" s="101">
        <v>9.9572784782208279E-4</v>
      </c>
      <c r="W126" s="101">
        <v>1.6701738388685402E-3</v>
      </c>
      <c r="DA126" s="131" t="s">
        <v>1804</v>
      </c>
    </row>
    <row r="127" spans="1:105" ht="12" customHeight="1" x14ac:dyDescent="0.25">
      <c r="A127" s="103" t="s">
        <v>52</v>
      </c>
      <c r="B127" s="104">
        <v>1.2150120225581419E-3</v>
      </c>
      <c r="C127" s="104">
        <v>1.1682012811548396E-3</v>
      </c>
      <c r="D127" s="104">
        <v>7.9876931428785102E-4</v>
      </c>
      <c r="E127" s="104">
        <v>7.6689627195769474E-4</v>
      </c>
      <c r="F127" s="104">
        <v>8.0580381412447238E-4</v>
      </c>
      <c r="G127" s="104">
        <v>9.2603706542239558E-4</v>
      </c>
      <c r="H127" s="104">
        <v>6.9400034952578804E-4</v>
      </c>
      <c r="I127" s="104">
        <v>6.8146673141936457E-4</v>
      </c>
      <c r="J127" s="104">
        <v>2.5732807713164229E-3</v>
      </c>
      <c r="K127" s="104">
        <v>3.6002952220543934E-3</v>
      </c>
      <c r="L127" s="104">
        <v>3.1296220752800993E-3</v>
      </c>
      <c r="M127" s="104">
        <v>1.9820743682241915E-3</v>
      </c>
      <c r="N127" s="104">
        <v>1.8252982829564627E-3</v>
      </c>
      <c r="O127" s="104">
        <v>1.7901205546439008E-3</v>
      </c>
      <c r="P127" s="104">
        <v>1.8862386148271236E-3</v>
      </c>
      <c r="Q127" s="104">
        <v>1.8816393937724492E-3</v>
      </c>
      <c r="R127" s="104">
        <v>1.9317087329716093E-3</v>
      </c>
      <c r="S127" s="104">
        <v>1.385180222395799E-3</v>
      </c>
      <c r="T127" s="104">
        <v>1.1657917505573621E-3</v>
      </c>
      <c r="U127" s="104">
        <v>1.1244397838015045E-3</v>
      </c>
      <c r="V127" s="104">
        <v>4.5428781110740655E-4</v>
      </c>
      <c r="W127" s="104">
        <v>6.5770673109833203E-4</v>
      </c>
      <c r="DA127" s="132" t="s">
        <v>1805</v>
      </c>
    </row>
    <row r="128" spans="1:105" ht="12" customHeight="1" x14ac:dyDescent="0.25">
      <c r="A128" s="106" t="s">
        <v>122</v>
      </c>
      <c r="B128" s="101">
        <v>0.11450659442113541</v>
      </c>
      <c r="C128" s="101">
        <v>0.10312008366558965</v>
      </c>
      <c r="D128" s="101">
        <v>8.323196028452208E-2</v>
      </c>
      <c r="E128" s="101">
        <v>7.2883326428975867E-2</v>
      </c>
      <c r="F128" s="101">
        <v>6.5966317321619797E-2</v>
      </c>
      <c r="G128" s="101">
        <v>6.3099060661304496E-2</v>
      </c>
      <c r="H128" s="101">
        <v>6.523397184974962E-2</v>
      </c>
      <c r="I128" s="101">
        <v>6.9039779102069126E-2</v>
      </c>
      <c r="J128" s="101">
        <v>8.9071696543355741E-2</v>
      </c>
      <c r="K128" s="101">
        <v>0.11184856365156574</v>
      </c>
      <c r="L128" s="101">
        <v>0.1062983676696589</v>
      </c>
      <c r="M128" s="101">
        <v>8.6634465266095556E-2</v>
      </c>
      <c r="N128" s="101">
        <v>7.1701714987597268E-2</v>
      </c>
      <c r="O128" s="101">
        <v>7.3427102369766767E-2</v>
      </c>
      <c r="P128" s="101">
        <v>7.7688047810415953E-2</v>
      </c>
      <c r="Q128" s="101">
        <v>8.7564293379283203E-2</v>
      </c>
      <c r="R128" s="101">
        <v>9.2997164666475146E-2</v>
      </c>
      <c r="S128" s="101">
        <v>7.5810873626914688E-2</v>
      </c>
      <c r="T128" s="101">
        <v>6.8101591762266767E-2</v>
      </c>
      <c r="U128" s="101">
        <v>5.6330680122191792E-2</v>
      </c>
      <c r="V128" s="101">
        <v>3.8147632505836956E-2</v>
      </c>
      <c r="W128" s="101">
        <v>3.6239785498684195E-2</v>
      </c>
      <c r="DA128" s="131" t="s">
        <v>1806</v>
      </c>
    </row>
    <row r="129" spans="1:105" ht="12" customHeight="1" x14ac:dyDescent="0.25">
      <c r="A129" s="107" t="s">
        <v>121</v>
      </c>
      <c r="B129" s="104">
        <v>1.1850179789295505E-2</v>
      </c>
      <c r="C129" s="104">
        <v>1.0729583281581563E-2</v>
      </c>
      <c r="D129" s="104">
        <v>8.6501162210101106E-3</v>
      </c>
      <c r="E129" s="104">
        <v>7.5798773966088487E-3</v>
      </c>
      <c r="F129" s="104">
        <v>6.6949107787403015E-3</v>
      </c>
      <c r="G129" s="104">
        <v>6.5014997336800429E-3</v>
      </c>
      <c r="H129" s="104">
        <v>7.1230401204859916E-3</v>
      </c>
      <c r="I129" s="104">
        <v>1.9174304350126202E-2</v>
      </c>
      <c r="J129" s="104">
        <v>2.4814934495685954E-2</v>
      </c>
      <c r="K129" s="104">
        <v>2.7332034346509097E-2</v>
      </c>
      <c r="L129" s="104">
        <v>2.6386155524365434E-2</v>
      </c>
      <c r="M129" s="104">
        <v>2.383690656423202E-2</v>
      </c>
      <c r="N129" s="104">
        <v>2.0205911395869282E-2</v>
      </c>
      <c r="O129" s="104">
        <v>1.9057186988882674E-2</v>
      </c>
      <c r="P129" s="104">
        <v>1.7379374013921166E-2</v>
      </c>
      <c r="Q129" s="104">
        <v>1.6081660590882868E-2</v>
      </c>
      <c r="R129" s="104">
        <v>1.6231549099984019E-2</v>
      </c>
      <c r="S129" s="104">
        <v>1.3982529252491728E-2</v>
      </c>
      <c r="T129" s="104">
        <v>1.2910397666096571E-2</v>
      </c>
      <c r="U129" s="104">
        <v>1.0485742741907802E-2</v>
      </c>
      <c r="V129" s="104">
        <v>6.7649257785927005E-3</v>
      </c>
      <c r="W129" s="104">
        <v>6.3742125501696873E-3</v>
      </c>
      <c r="DA129" s="132" t="s">
        <v>1807</v>
      </c>
    </row>
    <row r="130" spans="1:105" ht="12" customHeight="1" x14ac:dyDescent="0.25">
      <c r="A130" s="108" t="s">
        <v>53</v>
      </c>
      <c r="B130" s="98">
        <v>7.1197515053298124E-3</v>
      </c>
      <c r="C130" s="98">
        <v>7.4996304965443241E-3</v>
      </c>
      <c r="D130" s="98">
        <v>5.925195316459706E-3</v>
      </c>
      <c r="E130" s="98">
        <v>4.9763290610342122E-3</v>
      </c>
      <c r="F130" s="98">
        <v>4.4211249957556023E-3</v>
      </c>
      <c r="G130" s="98">
        <v>3.9182890046058376E-3</v>
      </c>
      <c r="H130" s="98">
        <v>4.4477948936390227E-3</v>
      </c>
      <c r="I130" s="98">
        <v>1.181730277666156E-2</v>
      </c>
      <c r="J130" s="98">
        <v>1.5147868266122341E-2</v>
      </c>
      <c r="K130" s="98">
        <v>1.6806182865305993E-2</v>
      </c>
      <c r="L130" s="98">
        <v>1.5801816833606753E-2</v>
      </c>
      <c r="M130" s="98">
        <v>1.4030756468046473E-2</v>
      </c>
      <c r="N130" s="98">
        <v>1.181902679066252E-2</v>
      </c>
      <c r="O130" s="98">
        <v>1.1737650892235751E-2</v>
      </c>
      <c r="P130" s="98">
        <v>1.0740654785121893E-2</v>
      </c>
      <c r="Q130" s="98">
        <v>1.0373153985683524E-2</v>
      </c>
      <c r="R130" s="98">
        <v>1.0979617696470219E-2</v>
      </c>
      <c r="S130" s="98">
        <v>9.2043303613181127E-3</v>
      </c>
      <c r="T130" s="98">
        <v>8.8470764268457243E-3</v>
      </c>
      <c r="U130" s="98">
        <v>7.2342472977694619E-3</v>
      </c>
      <c r="V130" s="98">
        <v>4.6438125319232778E-3</v>
      </c>
      <c r="W130" s="98">
        <v>4.5718149037613006E-3</v>
      </c>
      <c r="DA130" s="63" t="s">
        <v>1808</v>
      </c>
    </row>
    <row r="131" spans="1:105" ht="12" customHeight="1" x14ac:dyDescent="0.25">
      <c r="A131" s="108" t="s">
        <v>52</v>
      </c>
      <c r="B131" s="98">
        <v>4.7304282839656922E-3</v>
      </c>
      <c r="C131" s="98">
        <v>3.2299527850372383E-3</v>
      </c>
      <c r="D131" s="98">
        <v>2.7249209045504051E-3</v>
      </c>
      <c r="E131" s="98">
        <v>2.6035483355746365E-3</v>
      </c>
      <c r="F131" s="98">
        <v>2.2737857829846987E-3</v>
      </c>
      <c r="G131" s="98">
        <v>2.5832107290742054E-3</v>
      </c>
      <c r="H131" s="98">
        <v>2.6752452268469689E-3</v>
      </c>
      <c r="I131" s="98">
        <v>7.3570015734646423E-3</v>
      </c>
      <c r="J131" s="98">
        <v>9.6670662295636131E-3</v>
      </c>
      <c r="K131" s="98">
        <v>1.0525851481203103E-2</v>
      </c>
      <c r="L131" s="98">
        <v>1.0584338690758682E-2</v>
      </c>
      <c r="M131" s="98">
        <v>9.8061500961855487E-3</v>
      </c>
      <c r="N131" s="98">
        <v>8.3868846052067604E-3</v>
      </c>
      <c r="O131" s="98">
        <v>7.3195360966469211E-3</v>
      </c>
      <c r="P131" s="98">
        <v>6.6387192287992742E-3</v>
      </c>
      <c r="Q131" s="98">
        <v>5.7085066051993424E-3</v>
      </c>
      <c r="R131" s="98">
        <v>5.2519314035138018E-3</v>
      </c>
      <c r="S131" s="98">
        <v>4.7781988911736149E-3</v>
      </c>
      <c r="T131" s="98">
        <v>4.0633212392508474E-3</v>
      </c>
      <c r="U131" s="98">
        <v>3.2514954441383395E-3</v>
      </c>
      <c r="V131" s="98">
        <v>2.1211132466694223E-3</v>
      </c>
      <c r="W131" s="98">
        <v>1.8023976464083865E-3</v>
      </c>
      <c r="DA131" s="63" t="s">
        <v>1809</v>
      </c>
    </row>
    <row r="132" spans="1:105" ht="12" customHeight="1" x14ac:dyDescent="0.25">
      <c r="A132" s="121" t="s">
        <v>54</v>
      </c>
      <c r="B132" s="122">
        <v>0.53834764370642596</v>
      </c>
      <c r="C132" s="122">
        <v>0.5892378200020788</v>
      </c>
      <c r="D132" s="122">
        <v>0.38820331363614452</v>
      </c>
      <c r="E132" s="122">
        <v>0.35567605544615499</v>
      </c>
      <c r="F132" s="122">
        <v>0.37624522976677882</v>
      </c>
      <c r="G132" s="122">
        <v>0.36475854053458112</v>
      </c>
      <c r="H132" s="122">
        <v>0.30806645556915574</v>
      </c>
      <c r="I132" s="122">
        <v>0.32832866417326934</v>
      </c>
      <c r="J132" s="122">
        <v>0.67535444518097398</v>
      </c>
      <c r="K132" s="122">
        <v>0.93867185004635956</v>
      </c>
      <c r="L132" s="122">
        <v>0.88235643100687433</v>
      </c>
      <c r="M132" s="122">
        <v>0.55376611956628552</v>
      </c>
      <c r="N132" s="122">
        <v>0.50147743650343923</v>
      </c>
      <c r="O132" s="122">
        <v>0.5377152432569744</v>
      </c>
      <c r="P132" s="122">
        <v>0.58627602284697644</v>
      </c>
      <c r="Q132" s="122">
        <v>0.65286447742911702</v>
      </c>
      <c r="R132" s="122">
        <v>0.67609442987709711</v>
      </c>
      <c r="S132" s="122">
        <v>0.54959613903891258</v>
      </c>
      <c r="T132" s="122">
        <v>0.49816056845462869</v>
      </c>
      <c r="U132" s="122">
        <v>0.47733432896042666</v>
      </c>
      <c r="V132" s="122">
        <v>0.21361141180758414</v>
      </c>
      <c r="W132" s="122">
        <v>0.30213933488198247</v>
      </c>
      <c r="DA132" s="130" t="s">
        <v>1810</v>
      </c>
    </row>
    <row r="133" spans="1:105" ht="12" customHeight="1" x14ac:dyDescent="0.25">
      <c r="A133" s="97" t="s">
        <v>175</v>
      </c>
      <c r="B133" s="98">
        <v>0.51150526534662522</v>
      </c>
      <c r="C133" s="98">
        <v>0.56285909818886037</v>
      </c>
      <c r="D133" s="98">
        <v>0.36517371227403012</v>
      </c>
      <c r="E133" s="98">
        <v>0.33357664571185508</v>
      </c>
      <c r="F133" s="98">
        <v>0.35433253829546557</v>
      </c>
      <c r="G133" s="98">
        <v>0.34226781236452153</v>
      </c>
      <c r="H133" s="98">
        <v>0.28249549440814631</v>
      </c>
      <c r="I133" s="98">
        <v>0.29491003035591429</v>
      </c>
      <c r="J133" s="98">
        <v>0.62886940773883782</v>
      </c>
      <c r="K133" s="98">
        <v>0.87836286673020414</v>
      </c>
      <c r="L133" s="98">
        <v>0.81884957076439058</v>
      </c>
      <c r="M133" s="98">
        <v>0.50236851414233197</v>
      </c>
      <c r="N133" s="98">
        <v>0.45790462612654126</v>
      </c>
      <c r="O133" s="98">
        <v>0.49432042063616655</v>
      </c>
      <c r="P133" s="98">
        <v>0.54198427382693593</v>
      </c>
      <c r="Q133" s="98">
        <v>0.60539480334449047</v>
      </c>
      <c r="R133" s="98">
        <v>0.63086712720544913</v>
      </c>
      <c r="S133" s="98">
        <v>0.50832040824380487</v>
      </c>
      <c r="T133" s="98">
        <v>0.46258517624782458</v>
      </c>
      <c r="U133" s="98">
        <v>0.44817291565662432</v>
      </c>
      <c r="V133" s="98">
        <v>0.19275563759985176</v>
      </c>
      <c r="W133" s="98">
        <v>0.28360011556670178</v>
      </c>
      <c r="DA133" s="63" t="s">
        <v>1811</v>
      </c>
    </row>
    <row r="134" spans="1:105" ht="12" customHeight="1" x14ac:dyDescent="0.25">
      <c r="A134" s="109" t="s">
        <v>120</v>
      </c>
      <c r="B134" s="33">
        <v>2.6842378359800745E-2</v>
      </c>
      <c r="C134" s="33">
        <v>2.6378721813218445E-2</v>
      </c>
      <c r="D134" s="33">
        <v>2.3029601362114415E-2</v>
      </c>
      <c r="E134" s="33">
        <v>2.2099409734299892E-2</v>
      </c>
      <c r="F134" s="33">
        <v>2.1912691471313254E-2</v>
      </c>
      <c r="G134" s="33">
        <v>2.2490728170059607E-2</v>
      </c>
      <c r="H134" s="33">
        <v>2.5570961161009431E-2</v>
      </c>
      <c r="I134" s="33">
        <v>3.3418633817355041E-2</v>
      </c>
      <c r="J134" s="33">
        <v>4.6485037442136203E-2</v>
      </c>
      <c r="K134" s="33">
        <v>6.0308983316155404E-2</v>
      </c>
      <c r="L134" s="33">
        <v>6.3506860242483754E-2</v>
      </c>
      <c r="M134" s="33">
        <v>5.1397605423953573E-2</v>
      </c>
      <c r="N134" s="33">
        <v>4.3572810376897933E-2</v>
      </c>
      <c r="O134" s="33">
        <v>4.3394822620807828E-2</v>
      </c>
      <c r="P134" s="33">
        <v>4.4291749020040475E-2</v>
      </c>
      <c r="Q134" s="33">
        <v>4.7469674084626552E-2</v>
      </c>
      <c r="R134" s="33">
        <v>4.5227302671648005E-2</v>
      </c>
      <c r="S134" s="33">
        <v>4.1275730795107754E-2</v>
      </c>
      <c r="T134" s="33">
        <v>3.5575392206804099E-2</v>
      </c>
      <c r="U134" s="33">
        <v>2.9161413303802328E-2</v>
      </c>
      <c r="V134" s="33">
        <v>2.085577420773237E-2</v>
      </c>
      <c r="W134" s="33">
        <v>1.8539219315280697E-2</v>
      </c>
      <c r="DA134" s="60" t="s">
        <v>1812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0.49270175433037999</v>
      </c>
      <c r="C136" s="119">
        <f t="shared" si="26"/>
        <v>0.49437350149465231</v>
      </c>
      <c r="D136" s="119">
        <f t="shared" si="26"/>
        <v>0.49487261670314325</v>
      </c>
      <c r="E136" s="119">
        <f t="shared" si="26"/>
        <v>0.49511191257603743</v>
      </c>
      <c r="F136" s="119">
        <f t="shared" si="26"/>
        <v>0.4953394336950343</v>
      </c>
      <c r="G136" s="119">
        <f t="shared" si="26"/>
        <v>0.49532838802954088</v>
      </c>
      <c r="H136" s="119">
        <f t="shared" si="26"/>
        <v>0.49818620802084018</v>
      </c>
      <c r="I136" s="119">
        <f t="shared" si="26"/>
        <v>0.53027928903497468</v>
      </c>
      <c r="J136" s="119">
        <f t="shared" si="26"/>
        <v>0.56549539096840007</v>
      </c>
      <c r="K136" s="119">
        <f t="shared" si="26"/>
        <v>0.58539807455277337</v>
      </c>
      <c r="L136" s="119">
        <f t="shared" si="26"/>
        <v>0.5951713186662122</v>
      </c>
      <c r="M136" s="119">
        <f t="shared" si="26"/>
        <v>0.60600329478437542</v>
      </c>
      <c r="N136" s="119">
        <f t="shared" si="26"/>
        <v>0.61757087597923421</v>
      </c>
      <c r="O136" s="119">
        <f t="shared" si="26"/>
        <v>0.63234349960948066</v>
      </c>
      <c r="P136" s="119">
        <f t="shared" si="26"/>
        <v>0.63429174470365013</v>
      </c>
      <c r="Q136" s="119">
        <f t="shared" si="26"/>
        <v>0.6355348570848226</v>
      </c>
      <c r="R136" s="119">
        <f t="shared" ref="R136:V136" si="27">IF(R117=0,"",R117/R98)</f>
        <v>0.63620611919823045</v>
      </c>
      <c r="S136" s="119">
        <f t="shared" si="27"/>
        <v>0.63763423003344388</v>
      </c>
      <c r="T136" s="119">
        <f t="shared" si="27"/>
        <v>0.63914363463922852</v>
      </c>
      <c r="U136" s="119">
        <f t="shared" si="27"/>
        <v>0.64054672123499412</v>
      </c>
      <c r="V136" s="119">
        <f t="shared" si="27"/>
        <v>0.64266853776044719</v>
      </c>
      <c r="W136" s="119">
        <f t="shared" ref="W136" si="28">IF(W117=0,"",W117/W98)</f>
        <v>0.64300270289502737</v>
      </c>
      <c r="DA136" s="129" t="s">
        <v>1963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0.49007669351255251</v>
      </c>
      <c r="C137" s="124">
        <f t="shared" si="29"/>
        <v>0.49202126710961908</v>
      </c>
      <c r="D137" s="124">
        <f t="shared" si="29"/>
        <v>0.49205501728321921</v>
      </c>
      <c r="E137" s="124">
        <f t="shared" si="29"/>
        <v>0.49192357074394977</v>
      </c>
      <c r="F137" s="124">
        <f t="shared" si="29"/>
        <v>0.49175005172748876</v>
      </c>
      <c r="G137" s="124">
        <f t="shared" si="29"/>
        <v>0.49170392500304355</v>
      </c>
      <c r="H137" s="124">
        <f t="shared" si="29"/>
        <v>0.4944441652679229</v>
      </c>
      <c r="I137" s="124">
        <f t="shared" si="29"/>
        <v>0.52719957915520088</v>
      </c>
      <c r="J137" s="124">
        <f t="shared" si="29"/>
        <v>0.5636655210948236</v>
      </c>
      <c r="K137" s="124">
        <f t="shared" si="29"/>
        <v>0.584109849115793</v>
      </c>
      <c r="L137" s="124">
        <f t="shared" si="29"/>
        <v>0.59427046556296836</v>
      </c>
      <c r="M137" s="124">
        <f t="shared" si="29"/>
        <v>0.6048749301711539</v>
      </c>
      <c r="N137" s="124">
        <f t="shared" si="29"/>
        <v>0.61642633930292712</v>
      </c>
      <c r="O137" s="124">
        <f t="shared" si="29"/>
        <v>0.63133536610134466</v>
      </c>
      <c r="P137" s="124">
        <f t="shared" si="29"/>
        <v>0.63317961904744702</v>
      </c>
      <c r="Q137" s="124">
        <f t="shared" si="29"/>
        <v>0.63433414338875438</v>
      </c>
      <c r="R137" s="124">
        <f t="shared" ref="R137:V137" si="30">IF(R118=0,"",R118/R99)</f>
        <v>0.63470688988758672</v>
      </c>
      <c r="S137" s="124">
        <f t="shared" si="30"/>
        <v>0.63515027453975992</v>
      </c>
      <c r="T137" s="124">
        <f t="shared" si="30"/>
        <v>0.63514494409377931</v>
      </c>
      <c r="U137" s="124">
        <f t="shared" si="30"/>
        <v>0.6351505601134716</v>
      </c>
      <c r="V137" s="124">
        <f t="shared" si="30"/>
        <v>0.63514865588022618</v>
      </c>
      <c r="W137" s="124">
        <f t="shared" ref="W137" si="31">IF(W118=0,"",W118/W99)</f>
        <v>0.63523205112066106</v>
      </c>
      <c r="DA137" s="130" t="s">
        <v>1964</v>
      </c>
    </row>
    <row r="138" spans="1:105" ht="12" customHeight="1" x14ac:dyDescent="0.25">
      <c r="A138" s="97" t="s">
        <v>217</v>
      </c>
      <c r="B138" s="111">
        <f t="shared" ref="B138:Q138" si="32">IF(B119=0,"",B119/B100)</f>
        <v>0.4841039572394244</v>
      </c>
      <c r="C138" s="111">
        <f t="shared" si="32"/>
        <v>0.4862008343504573</v>
      </c>
      <c r="D138" s="111">
        <f t="shared" si="32"/>
        <v>0.48639045346678633</v>
      </c>
      <c r="E138" s="111">
        <f t="shared" si="32"/>
        <v>0.4863904873141095</v>
      </c>
      <c r="F138" s="111">
        <f t="shared" si="32"/>
        <v>0.4863894113512362</v>
      </c>
      <c r="G138" s="111">
        <f t="shared" si="32"/>
        <v>0.48639030894364549</v>
      </c>
      <c r="H138" s="111">
        <f t="shared" si="32"/>
        <v>0.48927831791087351</v>
      </c>
      <c r="I138" s="111">
        <f t="shared" si="32"/>
        <v>0.52215739666271976</v>
      </c>
      <c r="J138" s="111">
        <f t="shared" si="32"/>
        <v>0.55876097348405018</v>
      </c>
      <c r="K138" s="111">
        <f t="shared" si="32"/>
        <v>0.57935696549913462</v>
      </c>
      <c r="L138" s="111">
        <f t="shared" si="32"/>
        <v>0.58958232478101091</v>
      </c>
      <c r="M138" s="111">
        <f t="shared" si="32"/>
        <v>0.60034464859628855</v>
      </c>
      <c r="N138" s="111">
        <f t="shared" si="32"/>
        <v>0.61198110704772157</v>
      </c>
      <c r="O138" s="111">
        <f t="shared" si="32"/>
        <v>0.62706834037540593</v>
      </c>
      <c r="P138" s="111">
        <f t="shared" si="32"/>
        <v>0.62898680144477537</v>
      </c>
      <c r="Q138" s="111">
        <f t="shared" si="32"/>
        <v>0.63017373758847606</v>
      </c>
      <c r="R138" s="111">
        <f t="shared" ref="R138:V138" si="33">IF(R119=0,"",R119/R100)</f>
        <v>0.63055809431612675</v>
      </c>
      <c r="S138" s="111">
        <f t="shared" si="33"/>
        <v>0.6310320981099119</v>
      </c>
      <c r="T138" s="111">
        <f t="shared" si="33"/>
        <v>0.63105172650354624</v>
      </c>
      <c r="U138" s="111">
        <f t="shared" si="33"/>
        <v>0.63107189748545112</v>
      </c>
      <c r="V138" s="111">
        <f t="shared" si="33"/>
        <v>0.63112838918580005</v>
      </c>
      <c r="W138" s="111">
        <f t="shared" ref="W138" si="34">IF(W119=0,"",W119/W100)</f>
        <v>0.63119863787044306</v>
      </c>
      <c r="DA138" s="63" t="s">
        <v>1965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1966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1.8998925920708361</v>
      </c>
      <c r="C140" s="124">
        <f t="shared" si="38"/>
        <v>1.9808917646438402</v>
      </c>
      <c r="D140" s="124">
        <f t="shared" si="38"/>
        <v>2.0555306188255558</v>
      </c>
      <c r="E140" s="124">
        <f t="shared" si="38"/>
        <v>2.0985960473031287</v>
      </c>
      <c r="F140" s="124">
        <f t="shared" si="38"/>
        <v>2.1467339072776763</v>
      </c>
      <c r="G140" s="124">
        <f t="shared" si="38"/>
        <v>2.2260920799687507</v>
      </c>
      <c r="H140" s="124">
        <f t="shared" si="38"/>
        <v>2.4411314471814052</v>
      </c>
      <c r="I140" s="124">
        <f t="shared" si="38"/>
        <v>2.821329732292345</v>
      </c>
      <c r="J140" s="124">
        <f t="shared" si="38"/>
        <v>2.9876192159358883</v>
      </c>
      <c r="K140" s="124">
        <f t="shared" si="38"/>
        <v>3.1735993047274844</v>
      </c>
      <c r="L140" s="124">
        <f t="shared" si="38"/>
        <v>3.2476692462959429</v>
      </c>
      <c r="M140" s="124">
        <f t="shared" si="38"/>
        <v>3.2798290132076704</v>
      </c>
      <c r="N140" s="124">
        <f t="shared" si="38"/>
        <v>3.2951115698594622</v>
      </c>
      <c r="O140" s="124">
        <f t="shared" si="38"/>
        <v>3.3065552396341893</v>
      </c>
      <c r="P140" s="124">
        <f t="shared" si="38"/>
        <v>3.343661461232609</v>
      </c>
      <c r="Q140" s="124">
        <f t="shared" si="38"/>
        <v>3.3966180220237741</v>
      </c>
      <c r="R140" s="124">
        <f t="shared" ref="R140:V140" si="39">IF(R121=0,"",R121/R102)</f>
        <v>3.4823356730417219</v>
      </c>
      <c r="S140" s="124">
        <f t="shared" si="39"/>
        <v>3.6225696379551229</v>
      </c>
      <c r="T140" s="124">
        <f t="shared" si="39"/>
        <v>3.8469671340415417</v>
      </c>
      <c r="U140" s="124">
        <f t="shared" si="39"/>
        <v>4.0693633566545886</v>
      </c>
      <c r="V140" s="124">
        <f t="shared" si="39"/>
        <v>4.1373935058123585</v>
      </c>
      <c r="W140" s="124">
        <f t="shared" ref="W140" si="40">IF(W121=0,"",W121/W102)</f>
        <v>4.1637223385542264</v>
      </c>
      <c r="DA140" s="130" t="s">
        <v>1967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1.8998925920708361</v>
      </c>
      <c r="C141" s="111">
        <f t="shared" si="41"/>
        <v>1.9808917646438402</v>
      </c>
      <c r="D141" s="111">
        <f t="shared" si="41"/>
        <v>2.0555306188255558</v>
      </c>
      <c r="E141" s="111">
        <f t="shared" si="41"/>
        <v>2.0985960473031287</v>
      </c>
      <c r="F141" s="111">
        <f t="shared" si="41"/>
        <v>2.1467339072776763</v>
      </c>
      <c r="G141" s="111">
        <f t="shared" si="41"/>
        <v>2.2260920799687507</v>
      </c>
      <c r="H141" s="111">
        <f t="shared" si="41"/>
        <v>2.4411314471814052</v>
      </c>
      <c r="I141" s="111">
        <f t="shared" si="41"/>
        <v>2.821329732292345</v>
      </c>
      <c r="J141" s="111">
        <f t="shared" si="41"/>
        <v>2.9876192159358883</v>
      </c>
      <c r="K141" s="111">
        <f t="shared" si="41"/>
        <v>3.1735993047274844</v>
      </c>
      <c r="L141" s="111">
        <f t="shared" si="41"/>
        <v>3.2476692462959429</v>
      </c>
      <c r="M141" s="111">
        <f t="shared" si="41"/>
        <v>3.2798290132076704</v>
      </c>
      <c r="N141" s="111">
        <f t="shared" si="41"/>
        <v>3.2951115698594622</v>
      </c>
      <c r="O141" s="111">
        <f t="shared" si="41"/>
        <v>3.3065552396341893</v>
      </c>
      <c r="P141" s="111">
        <f t="shared" si="41"/>
        <v>3.343661461232609</v>
      </c>
      <c r="Q141" s="111">
        <f t="shared" si="41"/>
        <v>3.3966180220237741</v>
      </c>
      <c r="R141" s="111">
        <f t="shared" ref="R141:V141" si="42">IF(R122=0,"",R122/R103)</f>
        <v>3.4823356730417219</v>
      </c>
      <c r="S141" s="111">
        <f t="shared" si="42"/>
        <v>3.6225696379551229</v>
      </c>
      <c r="T141" s="111">
        <f t="shared" si="42"/>
        <v>3.8469671340415417</v>
      </c>
      <c r="U141" s="111">
        <f t="shared" si="42"/>
        <v>4.0693633566545886</v>
      </c>
      <c r="V141" s="111">
        <f t="shared" si="42"/>
        <v>4.1373935058123585</v>
      </c>
      <c r="W141" s="111">
        <f t="shared" ref="W141" si="43">IF(W122=0,"",W122/W103)</f>
        <v>4.1637223385542264</v>
      </c>
      <c r="DA141" s="63" t="s">
        <v>1968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0.51338413137334893</v>
      </c>
      <c r="C142" s="124">
        <f t="shared" si="44"/>
        <v>0.51420760999139026</v>
      </c>
      <c r="D142" s="124">
        <f t="shared" si="44"/>
        <v>0.5214000492967884</v>
      </c>
      <c r="E142" s="124">
        <f t="shared" si="44"/>
        <v>0.52863984447435142</v>
      </c>
      <c r="F142" s="124">
        <f t="shared" si="44"/>
        <v>0.53416917009646769</v>
      </c>
      <c r="G142" s="124">
        <f t="shared" si="44"/>
        <v>0.53853086606941791</v>
      </c>
      <c r="H142" s="124">
        <f t="shared" si="44"/>
        <v>0.54091722341677895</v>
      </c>
      <c r="I142" s="124">
        <f t="shared" si="44"/>
        <v>0.56209664312768659</v>
      </c>
      <c r="J142" s="124">
        <f t="shared" si="44"/>
        <v>0.58358215046500361</v>
      </c>
      <c r="K142" s="124">
        <f t="shared" si="44"/>
        <v>0.59649601205026292</v>
      </c>
      <c r="L142" s="124">
        <f t="shared" si="44"/>
        <v>0.60401751084398569</v>
      </c>
      <c r="M142" s="124">
        <f t="shared" si="44"/>
        <v>0.61731620379625829</v>
      </c>
      <c r="N142" s="124">
        <f t="shared" si="44"/>
        <v>0.63217306458614642</v>
      </c>
      <c r="O142" s="124">
        <f t="shared" si="44"/>
        <v>0.6452531803545225</v>
      </c>
      <c r="P142" s="124">
        <f t="shared" si="44"/>
        <v>0.64822789485376919</v>
      </c>
      <c r="Q142" s="124">
        <f t="shared" si="44"/>
        <v>0.65023055943418884</v>
      </c>
      <c r="R142" s="124">
        <f t="shared" ref="R142:V142" si="45">IF(R123=0,"",R123/R104)</f>
        <v>0.6555067925471405</v>
      </c>
      <c r="S142" s="124">
        <f t="shared" si="45"/>
        <v>0.67343598668597182</v>
      </c>
      <c r="T142" s="124">
        <f t="shared" si="45"/>
        <v>0.69466764444443008</v>
      </c>
      <c r="U142" s="124">
        <f t="shared" si="45"/>
        <v>0.71624041988830112</v>
      </c>
      <c r="V142" s="124">
        <f t="shared" si="45"/>
        <v>0.75079723496917583</v>
      </c>
      <c r="W142" s="124">
        <f t="shared" ref="W142" si="46">IF(W123=0,"",W123/W104)</f>
        <v>0.76015351363114481</v>
      </c>
      <c r="DA142" s="130" t="s">
        <v>1969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0.50986266254240131</v>
      </c>
      <c r="C143" s="111">
        <f t="shared" si="47"/>
        <v>0.51124786951103773</v>
      </c>
      <c r="D143" s="111">
        <f t="shared" si="47"/>
        <v>0.51784999873550686</v>
      </c>
      <c r="E143" s="111">
        <f t="shared" si="47"/>
        <v>0.52526042689523567</v>
      </c>
      <c r="F143" s="111">
        <f t="shared" si="47"/>
        <v>0.53122922140018791</v>
      </c>
      <c r="G143" s="111">
        <f t="shared" si="47"/>
        <v>0.53549607303376523</v>
      </c>
      <c r="H143" s="111">
        <f t="shared" si="47"/>
        <v>0.53684329730772018</v>
      </c>
      <c r="I143" s="111">
        <f t="shared" si="47"/>
        <v>0.55755798462864559</v>
      </c>
      <c r="J143" s="111">
        <f t="shared" si="47"/>
        <v>0.58109591673813099</v>
      </c>
      <c r="K143" s="111">
        <f t="shared" si="47"/>
        <v>0.59449378799629116</v>
      </c>
      <c r="L143" s="111">
        <f t="shared" si="47"/>
        <v>0.60197453706580184</v>
      </c>
      <c r="M143" s="111">
        <f t="shared" si="47"/>
        <v>0.61507113950048187</v>
      </c>
      <c r="N143" s="111">
        <f t="shared" si="47"/>
        <v>0.63055288223111039</v>
      </c>
      <c r="O143" s="111">
        <f t="shared" si="47"/>
        <v>0.64419289565906446</v>
      </c>
      <c r="P143" s="111">
        <f t="shared" si="47"/>
        <v>0.64699771147087071</v>
      </c>
      <c r="Q143" s="111">
        <f t="shared" si="47"/>
        <v>0.64855948698535471</v>
      </c>
      <c r="R143" s="111">
        <f t="shared" ref="R143:V143" si="48">IF(R124=0,"",R124/R105)</f>
        <v>0.65357298858415525</v>
      </c>
      <c r="S143" s="111">
        <f t="shared" si="48"/>
        <v>0.67140608267381874</v>
      </c>
      <c r="T143" s="111">
        <f t="shared" si="48"/>
        <v>0.69329694324028601</v>
      </c>
      <c r="U143" s="111">
        <f t="shared" si="48"/>
        <v>0.71568635694468996</v>
      </c>
      <c r="V143" s="111">
        <f t="shared" si="48"/>
        <v>0.75145011445958432</v>
      </c>
      <c r="W143" s="111">
        <f t="shared" ref="W143" si="49">IF(W124=0,"",W124/W105)</f>
        <v>0.76094481329395891</v>
      </c>
      <c r="DA143" s="63" t="s">
        <v>1970</v>
      </c>
    </row>
    <row r="144" spans="1:105" ht="12" customHeight="1" x14ac:dyDescent="0.25">
      <c r="A144" s="97" t="s">
        <v>133</v>
      </c>
      <c r="B144" s="111">
        <f t="shared" ref="B144:Q144" si="50">IF(B125=0,"",B125/B106)</f>
        <v>0.63390544545066774</v>
      </c>
      <c r="C144" s="111">
        <f t="shared" si="50"/>
        <v>0.60729550412347855</v>
      </c>
      <c r="D144" s="111">
        <f t="shared" si="50"/>
        <v>0.61289031663535443</v>
      </c>
      <c r="E144" s="111">
        <f t="shared" si="50"/>
        <v>0.62319858344973289</v>
      </c>
      <c r="F144" s="111">
        <f t="shared" si="50"/>
        <v>0.62269339480389585</v>
      </c>
      <c r="G144" s="111">
        <f t="shared" si="50"/>
        <v>0.64456939982399686</v>
      </c>
      <c r="H144" s="111">
        <f t="shared" si="50"/>
        <v>0.63643556104972177</v>
      </c>
      <c r="I144" s="111">
        <f t="shared" si="50"/>
        <v>0.66370079029754192</v>
      </c>
      <c r="J144" s="111">
        <f t="shared" si="50"/>
        <v>0.70494102449479301</v>
      </c>
      <c r="K144" s="111">
        <f t="shared" si="50"/>
        <v>0.71328445612054092</v>
      </c>
      <c r="L144" s="111">
        <f t="shared" si="50"/>
        <v>0.7211685735435549</v>
      </c>
      <c r="M144" s="111">
        <f t="shared" si="50"/>
        <v>0.72602270555254822</v>
      </c>
      <c r="N144" s="111">
        <f t="shared" si="50"/>
        <v>0.73030110308894092</v>
      </c>
      <c r="O144" s="111">
        <f t="shared" si="50"/>
        <v>0.72386544502355432</v>
      </c>
      <c r="P144" s="111">
        <f t="shared" si="50"/>
        <v>0.72399657897751446</v>
      </c>
      <c r="Q144" s="111">
        <f t="shared" si="50"/>
        <v>0.71704567952706444</v>
      </c>
      <c r="R144" s="111">
        <f t="shared" ref="R144:V144" si="51">IF(R125=0,"",R125/R106)</f>
        <v>0.70729434293089599</v>
      </c>
      <c r="S144" s="111">
        <f t="shared" si="51"/>
        <v>0.71477559184419592</v>
      </c>
      <c r="T144" s="111">
        <f t="shared" si="51"/>
        <v>0.70656449628769036</v>
      </c>
      <c r="U144" s="111">
        <f t="shared" si="51"/>
        <v>0.70519555519769583</v>
      </c>
      <c r="V144" s="111">
        <f t="shared" si="51"/>
        <v>0.70654626324393377</v>
      </c>
      <c r="W144" s="111">
        <f t="shared" ref="W144" si="52">IF(W125=0,"",W125/W106)</f>
        <v>0.69754408519019628</v>
      </c>
      <c r="DA144" s="63" t="s">
        <v>1971</v>
      </c>
    </row>
    <row r="145" spans="1:105" ht="12" customHeight="1" x14ac:dyDescent="0.25">
      <c r="A145" s="100" t="s">
        <v>217</v>
      </c>
      <c r="B145" s="112">
        <f t="shared" ref="B145:Q145" si="53">IF(B126=0,"",B126/B107)</f>
        <v>0.50986266254240131</v>
      </c>
      <c r="C145" s="112">
        <f t="shared" si="53"/>
        <v>0.51947101789597638</v>
      </c>
      <c r="D145" s="112">
        <f t="shared" si="53"/>
        <v>0.52029506247205914</v>
      </c>
      <c r="E145" s="112">
        <f t="shared" si="53"/>
        <v>0.52060585267555071</v>
      </c>
      <c r="F145" s="112">
        <f t="shared" si="53"/>
        <v>0.52154796345628163</v>
      </c>
      <c r="G145" s="112">
        <f t="shared" si="53"/>
        <v>0.5222735341541721</v>
      </c>
      <c r="H145" s="112">
        <f t="shared" si="53"/>
        <v>0.52227353415417221</v>
      </c>
      <c r="I145" s="112">
        <f t="shared" si="53"/>
        <v>0.54866420339505917</v>
      </c>
      <c r="J145" s="112">
        <f t="shared" si="53"/>
        <v>0.59336154213615266</v>
      </c>
      <c r="K145" s="112">
        <f t="shared" si="53"/>
        <v>0.60491478169320678</v>
      </c>
      <c r="L145" s="112">
        <f t="shared" si="53"/>
        <v>0.60784411918036541</v>
      </c>
      <c r="M145" s="112">
        <f t="shared" si="53"/>
        <v>0.60950570732925158</v>
      </c>
      <c r="N145" s="112">
        <f t="shared" si="53"/>
        <v>0.61313614232637137</v>
      </c>
      <c r="O145" s="112">
        <f t="shared" si="53"/>
        <v>0.61766116511236535</v>
      </c>
      <c r="P145" s="112">
        <f t="shared" si="53"/>
        <v>0.61857756101026551</v>
      </c>
      <c r="Q145" s="112">
        <f t="shared" si="53"/>
        <v>0.62051410082477709</v>
      </c>
      <c r="R145" s="112">
        <f t="shared" ref="R145:V145" si="54">IF(R126=0,"",R126/R107)</f>
        <v>0.62049448489830505</v>
      </c>
      <c r="S145" s="112">
        <f t="shared" si="54"/>
        <v>0.62266805407912407</v>
      </c>
      <c r="T145" s="112">
        <f t="shared" si="54"/>
        <v>0.62273418564527117</v>
      </c>
      <c r="U145" s="112">
        <f t="shared" si="54"/>
        <v>0.62278121564574429</v>
      </c>
      <c r="V145" s="112">
        <f t="shared" si="54"/>
        <v>0.62312017371910466</v>
      </c>
      <c r="W145" s="112">
        <f t="shared" ref="W145" si="55">IF(W126=0,"",W126/W107)</f>
        <v>0.62330489447878423</v>
      </c>
      <c r="DA145" s="131" t="s">
        <v>1972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1973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0.612597256622334</v>
      </c>
      <c r="C147" s="112">
        <f t="shared" si="59"/>
        <v>0.61501343739687231</v>
      </c>
      <c r="D147" s="112">
        <f t="shared" si="59"/>
        <v>0.61558543177908054</v>
      </c>
      <c r="E147" s="112">
        <f t="shared" si="59"/>
        <v>0.61716514822499857</v>
      </c>
      <c r="F147" s="112">
        <f t="shared" si="59"/>
        <v>0.62167514624464348</v>
      </c>
      <c r="G147" s="112">
        <f t="shared" si="59"/>
        <v>0.62847182504067722</v>
      </c>
      <c r="H147" s="112">
        <f t="shared" si="59"/>
        <v>0.63813614600744284</v>
      </c>
      <c r="I147" s="112">
        <f t="shared" si="59"/>
        <v>0.64324536900275975</v>
      </c>
      <c r="J147" s="112">
        <f t="shared" si="59"/>
        <v>0.64580272795033</v>
      </c>
      <c r="K147" s="112">
        <f t="shared" si="59"/>
        <v>0.64793416956335681</v>
      </c>
      <c r="L147" s="112">
        <f t="shared" si="59"/>
        <v>0.64819982623639938</v>
      </c>
      <c r="M147" s="112">
        <f t="shared" si="59"/>
        <v>0.64946282869793515</v>
      </c>
      <c r="N147" s="112">
        <f t="shared" si="59"/>
        <v>0.6501041429084804</v>
      </c>
      <c r="O147" s="112">
        <f t="shared" si="59"/>
        <v>0.65268050525362209</v>
      </c>
      <c r="P147" s="112">
        <f t="shared" si="59"/>
        <v>0.66597961037935649</v>
      </c>
      <c r="Q147" s="112">
        <f t="shared" si="59"/>
        <v>0.68711769489404528</v>
      </c>
      <c r="R147" s="112">
        <f t="shared" ref="R147:V147" si="60">IF(R128=0,"",R128/R109)</f>
        <v>0.70859626651556196</v>
      </c>
      <c r="S147" s="112">
        <f t="shared" si="60"/>
        <v>0.71931505314356936</v>
      </c>
      <c r="T147" s="112">
        <f t="shared" si="60"/>
        <v>0.72287635541014128</v>
      </c>
      <c r="U147" s="112">
        <f t="shared" si="60"/>
        <v>0.72525282577156847</v>
      </c>
      <c r="V147" s="112">
        <f t="shared" si="60"/>
        <v>0.73084209561301205</v>
      </c>
      <c r="W147" s="112">
        <f t="shared" ref="W147" si="61">IF(W128=0,"",W128/W109)</f>
        <v>0.73107113075254626</v>
      </c>
      <c r="DA147" s="131" t="s">
        <v>1974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0.72466343538855027</v>
      </c>
      <c r="C148" s="113">
        <f t="shared" si="62"/>
        <v>0.69568880843733272</v>
      </c>
      <c r="D148" s="113">
        <f t="shared" si="62"/>
        <v>0.70047377812552503</v>
      </c>
      <c r="E148" s="113">
        <f t="shared" si="62"/>
        <v>0.71066160846383986</v>
      </c>
      <c r="F148" s="113">
        <f t="shared" si="62"/>
        <v>0.71290862279128009</v>
      </c>
      <c r="G148" s="113">
        <f t="shared" si="62"/>
        <v>0.7373991330579307</v>
      </c>
      <c r="H148" s="113">
        <f t="shared" si="62"/>
        <v>0.7387345069983533</v>
      </c>
      <c r="I148" s="113">
        <f t="shared" si="62"/>
        <v>0.74721723539793583</v>
      </c>
      <c r="J148" s="113">
        <f t="shared" si="62"/>
        <v>0.75018996482858125</v>
      </c>
      <c r="K148" s="113">
        <f t="shared" si="62"/>
        <v>0.74941687552693059</v>
      </c>
      <c r="L148" s="113">
        <f t="shared" si="62"/>
        <v>0.75439495010172541</v>
      </c>
      <c r="M148" s="113">
        <f t="shared" si="62"/>
        <v>0.75797079741759865</v>
      </c>
      <c r="N148" s="113">
        <f t="shared" si="62"/>
        <v>0.75931305405128158</v>
      </c>
      <c r="O148" s="113">
        <f t="shared" si="62"/>
        <v>0.75112457363339769</v>
      </c>
      <c r="P148" s="113">
        <f t="shared" si="62"/>
        <v>0.76107180031825283</v>
      </c>
      <c r="Q148" s="113">
        <f t="shared" si="62"/>
        <v>0.77710605570509728</v>
      </c>
      <c r="R148" s="113">
        <f t="shared" ref="R148:V148" si="63">IF(R129=0,"",R129/R110)</f>
        <v>0.78538851981745161</v>
      </c>
      <c r="S148" s="113">
        <f t="shared" si="63"/>
        <v>0.79394818443366788</v>
      </c>
      <c r="T148" s="113">
        <f t="shared" si="63"/>
        <v>0.78959411594230733</v>
      </c>
      <c r="U148" s="113">
        <f t="shared" si="63"/>
        <v>0.79005868186978179</v>
      </c>
      <c r="V148" s="113">
        <f t="shared" si="63"/>
        <v>0.79552675660983008</v>
      </c>
      <c r="W148" s="113">
        <f t="shared" ref="W148" si="64">IF(W129=0,"",W129/W110)</f>
        <v>0.78864960857389799</v>
      </c>
      <c r="DA148" s="132" t="s">
        <v>1975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0.612597256622334</v>
      </c>
      <c r="C149" s="111">
        <f t="shared" si="65"/>
        <v>0.61507617037527262</v>
      </c>
      <c r="D149" s="111">
        <f t="shared" si="65"/>
        <v>0.61566676146769073</v>
      </c>
      <c r="E149" s="111">
        <f t="shared" si="65"/>
        <v>0.6172270443169956</v>
      </c>
      <c r="F149" s="111">
        <f t="shared" si="65"/>
        <v>0.62118929472612283</v>
      </c>
      <c r="G149" s="111">
        <f t="shared" si="65"/>
        <v>0.62857683396494057</v>
      </c>
      <c r="H149" s="111">
        <f t="shared" si="65"/>
        <v>0.63841128836465522</v>
      </c>
      <c r="I149" s="111">
        <f t="shared" si="65"/>
        <v>0.64561494053547663</v>
      </c>
      <c r="J149" s="111">
        <f t="shared" si="65"/>
        <v>0.64703690661535962</v>
      </c>
      <c r="K149" s="111">
        <f t="shared" si="65"/>
        <v>0.64775649124725787</v>
      </c>
      <c r="L149" s="111">
        <f t="shared" si="65"/>
        <v>0.64782143063718467</v>
      </c>
      <c r="M149" s="111">
        <f t="shared" si="65"/>
        <v>0.64830642764146784</v>
      </c>
      <c r="N149" s="111">
        <f t="shared" si="65"/>
        <v>0.6485456369696333</v>
      </c>
      <c r="O149" s="111">
        <f t="shared" si="65"/>
        <v>0.65021319004064104</v>
      </c>
      <c r="P149" s="111">
        <f t="shared" si="65"/>
        <v>0.66313952048190716</v>
      </c>
      <c r="Q149" s="111">
        <f t="shared" si="65"/>
        <v>0.6921994982609464</v>
      </c>
      <c r="R149" s="111">
        <f t="shared" ref="R149:V149" si="66">IF(R130=0,"",R130/R111)</f>
        <v>0.71226968881334052</v>
      </c>
      <c r="S149" s="111">
        <f t="shared" si="66"/>
        <v>0.71722862743715177</v>
      </c>
      <c r="T149" s="111">
        <f t="shared" si="66"/>
        <v>0.72001472273967437</v>
      </c>
      <c r="U149" s="111">
        <f t="shared" si="66"/>
        <v>0.72193676245369953</v>
      </c>
      <c r="V149" s="111">
        <f t="shared" si="66"/>
        <v>0.72757460750560865</v>
      </c>
      <c r="W149" s="111">
        <f t="shared" ref="W149" si="67">IF(W130=0,"",W130/W111)</f>
        <v>0.72799118110310013</v>
      </c>
      <c r="DA149" s="63" t="s">
        <v>1976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1977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0.62647553975763071</v>
      </c>
      <c r="C151" s="124">
        <f t="shared" si="71"/>
        <v>0.62659133904887365</v>
      </c>
      <c r="D151" s="124">
        <f t="shared" si="71"/>
        <v>0.62853158396127595</v>
      </c>
      <c r="E151" s="124">
        <f t="shared" si="71"/>
        <v>0.62939945109028173</v>
      </c>
      <c r="F151" s="124">
        <f t="shared" si="71"/>
        <v>0.6301380052735126</v>
      </c>
      <c r="G151" s="124">
        <f t="shared" si="71"/>
        <v>0.63232487693971573</v>
      </c>
      <c r="H151" s="124">
        <f t="shared" si="71"/>
        <v>0.63736223361524358</v>
      </c>
      <c r="I151" s="124">
        <f t="shared" si="71"/>
        <v>0.64090629808770583</v>
      </c>
      <c r="J151" s="124">
        <f t="shared" si="71"/>
        <v>0.63678953694842033</v>
      </c>
      <c r="K151" s="124">
        <f t="shared" si="71"/>
        <v>0.63634860131780813</v>
      </c>
      <c r="L151" s="124">
        <f t="shared" si="71"/>
        <v>0.63744760364064679</v>
      </c>
      <c r="M151" s="124">
        <f t="shared" si="71"/>
        <v>0.64038281941128838</v>
      </c>
      <c r="N151" s="124">
        <f t="shared" si="71"/>
        <v>0.63970382853223684</v>
      </c>
      <c r="O151" s="124">
        <f t="shared" si="71"/>
        <v>0.63922180118519911</v>
      </c>
      <c r="P151" s="124">
        <f t="shared" si="71"/>
        <v>0.63861663335963348</v>
      </c>
      <c r="Q151" s="124">
        <f t="shared" si="71"/>
        <v>0.63840981057494028</v>
      </c>
      <c r="R151" s="124">
        <f t="shared" ref="R151:V151" si="72">IF(R132=0,"",R132/R113)</f>
        <v>0.63792802589644459</v>
      </c>
      <c r="S151" s="124">
        <f t="shared" si="72"/>
        <v>0.63958587088208363</v>
      </c>
      <c r="T151" s="124">
        <f t="shared" si="72"/>
        <v>0.63934226661759785</v>
      </c>
      <c r="U151" s="124">
        <f t="shared" si="72"/>
        <v>0.63878169975841803</v>
      </c>
      <c r="V151" s="124">
        <f t="shared" si="72"/>
        <v>0.64615795710811719</v>
      </c>
      <c r="W151" s="124">
        <f t="shared" ref="W151" si="73">IF(W132=0,"",W132/W113)</f>
        <v>0.64006213222302388</v>
      </c>
      <c r="DA151" s="130" t="s">
        <v>1978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0.62047976589551723</v>
      </c>
      <c r="C152" s="111">
        <f t="shared" si="74"/>
        <v>0.62116968102343206</v>
      </c>
      <c r="D152" s="111">
        <f t="shared" si="74"/>
        <v>0.62130534558418948</v>
      </c>
      <c r="E152" s="111">
        <f t="shared" si="74"/>
        <v>0.62174938309452432</v>
      </c>
      <c r="F152" s="111">
        <f t="shared" si="74"/>
        <v>0.6228895944486017</v>
      </c>
      <c r="G152" s="111">
        <f t="shared" si="74"/>
        <v>0.62453992837133976</v>
      </c>
      <c r="H152" s="111">
        <f t="shared" si="74"/>
        <v>0.62666256411023957</v>
      </c>
      <c r="I152" s="111">
        <f t="shared" si="74"/>
        <v>0.6275983518644177</v>
      </c>
      <c r="J152" s="111">
        <f t="shared" si="74"/>
        <v>0.62777459543444447</v>
      </c>
      <c r="K152" s="111">
        <f t="shared" si="74"/>
        <v>0.62789340298272633</v>
      </c>
      <c r="L152" s="111">
        <f t="shared" si="74"/>
        <v>0.62793893825134672</v>
      </c>
      <c r="M152" s="111">
        <f t="shared" si="74"/>
        <v>0.62799088271436343</v>
      </c>
      <c r="N152" s="111">
        <f t="shared" si="74"/>
        <v>0.6280383805348756</v>
      </c>
      <c r="O152" s="111">
        <f t="shared" si="74"/>
        <v>0.62809088194854357</v>
      </c>
      <c r="P152" s="111">
        <f t="shared" si="74"/>
        <v>0.62815237336830709</v>
      </c>
      <c r="Q152" s="111">
        <f t="shared" si="74"/>
        <v>0.62825782048247425</v>
      </c>
      <c r="R152" s="111">
        <f t="shared" ref="R152:V152" si="75">IF(R133=0,"",R133/R114)</f>
        <v>0.62845610436942045</v>
      </c>
      <c r="S152" s="111">
        <f t="shared" si="75"/>
        <v>0.62862761281801749</v>
      </c>
      <c r="T152" s="111">
        <f t="shared" si="75"/>
        <v>0.62869395984847676</v>
      </c>
      <c r="U152" s="111">
        <f t="shared" si="75"/>
        <v>0.6287478103996651</v>
      </c>
      <c r="V152" s="111">
        <f t="shared" si="75"/>
        <v>0.62887096572869006</v>
      </c>
      <c r="W152" s="111">
        <f t="shared" ref="W152" si="76">IF(W133=0,"",W133/W114)</f>
        <v>0.62898073253896414</v>
      </c>
      <c r="DA152" s="63" t="s">
        <v>1979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0.76787081485254138</v>
      </c>
      <c r="C153" s="45">
        <f t="shared" si="77"/>
        <v>0.76999316591759526</v>
      </c>
      <c r="D153" s="45">
        <f t="shared" si="77"/>
        <v>0.77066087546104767</v>
      </c>
      <c r="E153" s="45">
        <f t="shared" si="77"/>
        <v>0.7729546436939736</v>
      </c>
      <c r="F153" s="45">
        <f t="shared" si="77"/>
        <v>0.77619314257424055</v>
      </c>
      <c r="G153" s="45">
        <f t="shared" si="77"/>
        <v>0.78035508340592941</v>
      </c>
      <c r="H153" s="45">
        <f t="shared" si="77"/>
        <v>0.78553425810773825</v>
      </c>
      <c r="I153" s="45">
        <f t="shared" si="77"/>
        <v>0.78844313622944939</v>
      </c>
      <c r="J153" s="45">
        <f t="shared" si="77"/>
        <v>0.79032652551202109</v>
      </c>
      <c r="K153" s="45">
        <f t="shared" si="77"/>
        <v>0.79160004603418921</v>
      </c>
      <c r="L153" s="45">
        <f t="shared" si="77"/>
        <v>0.79210397974130098</v>
      </c>
      <c r="M153" s="45">
        <f t="shared" si="77"/>
        <v>0.79340758454459792</v>
      </c>
      <c r="N153" s="45">
        <f t="shared" si="77"/>
        <v>0.79485835028127383</v>
      </c>
      <c r="O153" s="45">
        <f t="shared" si="77"/>
        <v>0.80090280264067681</v>
      </c>
      <c r="P153" s="45">
        <f t="shared" si="77"/>
        <v>0.8021294657737722</v>
      </c>
      <c r="Q153" s="45">
        <f t="shared" si="77"/>
        <v>0.80412354249621987</v>
      </c>
      <c r="R153" s="45">
        <f t="shared" ref="R153:V153" si="78">IF(R134=0,"",R134/R115)</f>
        <v>0.80774179828940185</v>
      </c>
      <c r="S153" s="45">
        <f t="shared" si="78"/>
        <v>0.81442669526190892</v>
      </c>
      <c r="T153" s="45">
        <f t="shared" si="78"/>
        <v>0.8199149684115542</v>
      </c>
      <c r="U153" s="45">
        <f t="shared" si="78"/>
        <v>0.846361925131078</v>
      </c>
      <c r="V153" s="45">
        <f t="shared" si="78"/>
        <v>0.86623474798325739</v>
      </c>
      <c r="W153" s="45">
        <f t="shared" ref="W153" si="79">IF(W134=0,"",W134/W115)</f>
        <v>0.87620733183333666</v>
      </c>
      <c r="DA153" s="60" t="s">
        <v>1980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228.45725999999999</v>
      </c>
      <c r="C155" s="117">
        <f t="shared" si="80"/>
        <v>267.04106999999993</v>
      </c>
      <c r="D155" s="117">
        <f t="shared" si="80"/>
        <v>165.00077999999999</v>
      </c>
      <c r="E155" s="117">
        <f t="shared" si="80"/>
        <v>147.53286000000006</v>
      </c>
      <c r="F155" s="117">
        <f t="shared" si="80"/>
        <v>150.13269</v>
      </c>
      <c r="G155" s="117">
        <f t="shared" si="80"/>
        <v>154.22535000000005</v>
      </c>
      <c r="H155" s="117">
        <f t="shared" si="80"/>
        <v>120.95325000000001</v>
      </c>
      <c r="I155" s="117">
        <f t="shared" si="80"/>
        <v>121.18977</v>
      </c>
      <c r="J155" s="117">
        <f t="shared" si="80"/>
        <v>118.38501000000001</v>
      </c>
      <c r="K155" s="117">
        <f t="shared" si="80"/>
        <v>171.74969999999999</v>
      </c>
      <c r="L155" s="117">
        <f t="shared" si="80"/>
        <v>191.30093999999994</v>
      </c>
      <c r="M155" s="117">
        <f t="shared" si="80"/>
        <v>163.18368000000004</v>
      </c>
      <c r="N155" s="117">
        <f t="shared" si="80"/>
        <v>105.97850999999997</v>
      </c>
      <c r="O155" s="117">
        <f t="shared" si="80"/>
        <v>78.46145999999996</v>
      </c>
      <c r="P155" s="117">
        <f t="shared" si="80"/>
        <v>68.413950000000014</v>
      </c>
      <c r="Q155" s="117">
        <f t="shared" si="80"/>
        <v>64.273769999999985</v>
      </c>
      <c r="R155" s="117">
        <f t="shared" ref="R155:V155" si="81">R156+R159+R161+R170</f>
        <v>70.988939999999971</v>
      </c>
      <c r="S155" s="117">
        <f t="shared" si="81"/>
        <v>61.241340599999987</v>
      </c>
      <c r="T155" s="117">
        <f t="shared" si="81"/>
        <v>76.795290000000008</v>
      </c>
      <c r="U155" s="117">
        <f t="shared" si="81"/>
        <v>46.747277279999999</v>
      </c>
      <c r="V155" s="117">
        <f t="shared" si="81"/>
        <v>44.666685360000002</v>
      </c>
      <c r="W155" s="117">
        <f t="shared" ref="W155" si="82">W156+W159+W161+W170</f>
        <v>70.091429759999997</v>
      </c>
      <c r="DA155" s="129" t="s">
        <v>2131</v>
      </c>
    </row>
    <row r="156" spans="1:105" ht="12" customHeight="1" x14ac:dyDescent="0.25">
      <c r="A156" s="121" t="s">
        <v>57</v>
      </c>
      <c r="B156" s="122">
        <f t="shared" ref="B156:Q156" si="83">SUM(B157:B158)</f>
        <v>212.3875973785193</v>
      </c>
      <c r="C156" s="122">
        <f t="shared" si="83"/>
        <v>249.72060244626229</v>
      </c>
      <c r="D156" s="122">
        <f t="shared" si="83"/>
        <v>154.39206197059036</v>
      </c>
      <c r="E156" s="122">
        <f t="shared" si="83"/>
        <v>138.33433184124905</v>
      </c>
      <c r="F156" s="122">
        <f t="shared" si="83"/>
        <v>140.59607967944791</v>
      </c>
      <c r="G156" s="122">
        <f t="shared" si="83"/>
        <v>145.02517113875763</v>
      </c>
      <c r="H156" s="122">
        <f t="shared" si="83"/>
        <v>113.60359269554917</v>
      </c>
      <c r="I156" s="122">
        <f t="shared" si="83"/>
        <v>113.41167130394142</v>
      </c>
      <c r="J156" s="122">
        <f t="shared" si="83"/>
        <v>110.77036633191082</v>
      </c>
      <c r="K156" s="122">
        <f t="shared" si="83"/>
        <v>160.29268747395014</v>
      </c>
      <c r="L156" s="122">
        <f t="shared" si="83"/>
        <v>180.94101309469363</v>
      </c>
      <c r="M156" s="122">
        <f t="shared" si="83"/>
        <v>153.23090734108834</v>
      </c>
      <c r="N156" s="122">
        <f t="shared" si="83"/>
        <v>99.760841796363195</v>
      </c>
      <c r="O156" s="122">
        <f t="shared" si="83"/>
        <v>73.198550568007803</v>
      </c>
      <c r="P156" s="122">
        <f t="shared" si="83"/>
        <v>63.453746539475915</v>
      </c>
      <c r="Q156" s="122">
        <f t="shared" si="83"/>
        <v>59.242863426681431</v>
      </c>
      <c r="R156" s="122">
        <f t="shared" ref="R156:V156" si="84">SUM(R157:R158)</f>
        <v>65.42116117622075</v>
      </c>
      <c r="S156" s="122">
        <f t="shared" si="84"/>
        <v>56.69849929075815</v>
      </c>
      <c r="T156" s="122">
        <f t="shared" si="84"/>
        <v>70.725557667798029</v>
      </c>
      <c r="U156" s="122">
        <f t="shared" si="84"/>
        <v>43.009880898075103</v>
      </c>
      <c r="V156" s="122">
        <f t="shared" si="84"/>
        <v>41.237458419147302</v>
      </c>
      <c r="W156" s="122">
        <f t="shared" ref="W156" si="85">SUM(W157:W158)</f>
        <v>64.810361919233614</v>
      </c>
      <c r="DA156" s="130" t="s">
        <v>2132</v>
      </c>
    </row>
    <row r="157" spans="1:105" ht="12" customHeight="1" x14ac:dyDescent="0.25">
      <c r="A157" s="97" t="s">
        <v>217</v>
      </c>
      <c r="B157" s="98">
        <v>212.3875973785193</v>
      </c>
      <c r="C157" s="98">
        <v>249.72060244626229</v>
      </c>
      <c r="D157" s="98">
        <v>154.39206197059036</v>
      </c>
      <c r="E157" s="98">
        <v>138.33433184124905</v>
      </c>
      <c r="F157" s="98">
        <v>140.59607967944791</v>
      </c>
      <c r="G157" s="98">
        <v>145.02517113875763</v>
      </c>
      <c r="H157" s="98">
        <v>113.60359269554917</v>
      </c>
      <c r="I157" s="98">
        <v>113.41167130394142</v>
      </c>
      <c r="J157" s="98">
        <v>110.77036633191082</v>
      </c>
      <c r="K157" s="98">
        <v>160.29268747395014</v>
      </c>
      <c r="L157" s="98">
        <v>180.94101309469363</v>
      </c>
      <c r="M157" s="98">
        <v>153.23090734108834</v>
      </c>
      <c r="N157" s="98">
        <v>99.760841796363195</v>
      </c>
      <c r="O157" s="98">
        <v>73.198550568007803</v>
      </c>
      <c r="P157" s="98">
        <v>63.453746539475915</v>
      </c>
      <c r="Q157" s="98">
        <v>59.242863426681431</v>
      </c>
      <c r="R157" s="98">
        <v>65.42116117622075</v>
      </c>
      <c r="S157" s="98">
        <v>56.69849929075815</v>
      </c>
      <c r="T157" s="98">
        <v>70.725557667798029</v>
      </c>
      <c r="U157" s="98">
        <v>43.009880898075103</v>
      </c>
      <c r="V157" s="98">
        <v>41.237458419147302</v>
      </c>
      <c r="W157" s="98">
        <v>64.810361919233614</v>
      </c>
      <c r="DA157" s="63" t="s">
        <v>2133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2134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2135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2136</v>
      </c>
    </row>
    <row r="161" spans="1:105" ht="12" customHeight="1" x14ac:dyDescent="0.25">
      <c r="A161" s="121" t="s">
        <v>55</v>
      </c>
      <c r="B161" s="122">
        <v>14.239823058746866</v>
      </c>
      <c r="C161" s="122">
        <v>15.300259498517097</v>
      </c>
      <c r="D161" s="122">
        <v>9.3382333063253711</v>
      </c>
      <c r="E161" s="122">
        <v>8.052849378333411</v>
      </c>
      <c r="F161" s="122">
        <v>8.3081110129253144</v>
      </c>
      <c r="G161" s="122">
        <v>8.0083359851829741</v>
      </c>
      <c r="H161" s="122">
        <v>6.3833712433591696</v>
      </c>
      <c r="I161" s="122">
        <v>6.733052585924618</v>
      </c>
      <c r="J161" s="122">
        <v>6.5455050307933336</v>
      </c>
      <c r="K161" s="122">
        <v>9.7509531890768244</v>
      </c>
      <c r="L161" s="122">
        <v>8.6825057259585297</v>
      </c>
      <c r="M161" s="122">
        <v>8.3624926461390672</v>
      </c>
      <c r="N161" s="122">
        <v>5.1890496419105485</v>
      </c>
      <c r="O161" s="122">
        <v>4.3606964016712766</v>
      </c>
      <c r="P161" s="122">
        <v>4.1154141696328965</v>
      </c>
      <c r="Q161" s="122">
        <v>4.1727520655830226</v>
      </c>
      <c r="R161" s="122">
        <v>4.6703029319197906</v>
      </c>
      <c r="S161" s="122">
        <v>3.6995548330396342</v>
      </c>
      <c r="T161" s="122">
        <v>4.9116957324814754</v>
      </c>
      <c r="U161" s="122">
        <v>3.0067001760665066</v>
      </c>
      <c r="V161" s="122">
        <v>2.7092963605935032</v>
      </c>
      <c r="W161" s="122">
        <v>4.2220235135520987</v>
      </c>
      <c r="DA161" s="130" t="s">
        <v>2137</v>
      </c>
    </row>
    <row r="162" spans="1:105" ht="12" customHeight="1" x14ac:dyDescent="0.25">
      <c r="A162" s="97" t="s">
        <v>134</v>
      </c>
      <c r="B162" s="98">
        <v>14.231863428909273</v>
      </c>
      <c r="C162" s="98">
        <v>15.288613557359339</v>
      </c>
      <c r="D162" s="98">
        <v>9.3310148935903037</v>
      </c>
      <c r="E162" s="98">
        <v>8.0468346618786821</v>
      </c>
      <c r="F162" s="98">
        <v>8.3016194030448744</v>
      </c>
      <c r="G162" s="98">
        <v>8.0024829037770306</v>
      </c>
      <c r="H162" s="98">
        <v>6.378633763722517</v>
      </c>
      <c r="I162" s="98">
        <v>6.7286219892077943</v>
      </c>
      <c r="J162" s="98">
        <v>6.5382424837965925</v>
      </c>
      <c r="K162" s="98">
        <v>9.7393363581578054</v>
      </c>
      <c r="L162" s="98">
        <v>8.672600477101442</v>
      </c>
      <c r="M162" s="98">
        <v>8.353227553684313</v>
      </c>
      <c r="N162" s="98">
        <v>5.1831220161747034</v>
      </c>
      <c r="O162" s="98">
        <v>4.3553607920179012</v>
      </c>
      <c r="P162" s="98">
        <v>4.1105789205648282</v>
      </c>
      <c r="Q162" s="98">
        <v>4.1678401825044418</v>
      </c>
      <c r="R162" s="98">
        <v>4.6644790362460924</v>
      </c>
      <c r="S162" s="98">
        <v>3.6950815246449946</v>
      </c>
      <c r="T162" s="98">
        <v>4.905273257464021</v>
      </c>
      <c r="U162" s="98">
        <v>3.0025769686912578</v>
      </c>
      <c r="V162" s="98">
        <v>2.7055430550678277</v>
      </c>
      <c r="W162" s="98">
        <v>4.215729810963559</v>
      </c>
      <c r="DA162" s="63" t="s">
        <v>2138</v>
      </c>
    </row>
    <row r="163" spans="1:105" ht="12" customHeight="1" x14ac:dyDescent="0.25">
      <c r="A163" s="97" t="s">
        <v>133</v>
      </c>
      <c r="B163" s="98">
        <v>7.9596298375927115E-3</v>
      </c>
      <c r="C163" s="98">
        <v>1.1645941157757935E-2</v>
      </c>
      <c r="D163" s="98">
        <v>7.2184127350676357E-3</v>
      </c>
      <c r="E163" s="98">
        <v>6.0147164547280953E-3</v>
      </c>
      <c r="F163" s="98">
        <v>6.4916098804406776E-3</v>
      </c>
      <c r="G163" s="98">
        <v>5.853081405942648E-3</v>
      </c>
      <c r="H163" s="98">
        <v>4.7374796366526544E-3</v>
      </c>
      <c r="I163" s="98">
        <v>4.4305967168236527E-3</v>
      </c>
      <c r="J163" s="98">
        <v>7.2625469967408027E-3</v>
      </c>
      <c r="K163" s="98">
        <v>1.1616830919018795E-2</v>
      </c>
      <c r="L163" s="98">
        <v>9.9052488570878366E-3</v>
      </c>
      <c r="M163" s="98">
        <v>9.2650924547538985E-3</v>
      </c>
      <c r="N163" s="98">
        <v>5.9276257358455188E-3</v>
      </c>
      <c r="O163" s="98">
        <v>5.3356096533750449E-3</v>
      </c>
      <c r="P163" s="98">
        <v>4.835249068068286E-3</v>
      </c>
      <c r="Q163" s="98">
        <v>4.9118830785805827E-3</v>
      </c>
      <c r="R163" s="98">
        <v>5.8238956736977963E-3</v>
      </c>
      <c r="S163" s="98">
        <v>4.4733083946393746E-3</v>
      </c>
      <c r="T163" s="98">
        <v>6.4224750174540837E-3</v>
      </c>
      <c r="U163" s="98">
        <v>4.123207375248736E-3</v>
      </c>
      <c r="V163" s="98">
        <v>3.7533055256753502E-3</v>
      </c>
      <c r="W163" s="98">
        <v>6.2937025885395027E-3</v>
      </c>
      <c r="DA163" s="63" t="s">
        <v>2139</v>
      </c>
    </row>
    <row r="164" spans="1:105" ht="12" customHeight="1" x14ac:dyDescent="0.25">
      <c r="A164" s="100" t="s">
        <v>217</v>
      </c>
      <c r="B164" s="101">
        <v>7.9596298375927115E-3</v>
      </c>
      <c r="C164" s="101">
        <v>1.1645941157757935E-2</v>
      </c>
      <c r="D164" s="101">
        <v>7.2184127350676357E-3</v>
      </c>
      <c r="E164" s="101">
        <v>6.0147164547280953E-3</v>
      </c>
      <c r="F164" s="101">
        <v>6.4916098804406776E-3</v>
      </c>
      <c r="G164" s="101">
        <v>5.853081405942648E-3</v>
      </c>
      <c r="H164" s="101">
        <v>4.7374796366526544E-3</v>
      </c>
      <c r="I164" s="101">
        <v>4.4305967168236527E-3</v>
      </c>
      <c r="J164" s="101">
        <v>7.2625469967408027E-3</v>
      </c>
      <c r="K164" s="101">
        <v>1.1616830919018795E-2</v>
      </c>
      <c r="L164" s="101">
        <v>9.9052488570878366E-3</v>
      </c>
      <c r="M164" s="101">
        <v>9.2650924547538985E-3</v>
      </c>
      <c r="N164" s="101">
        <v>5.9276257358455188E-3</v>
      </c>
      <c r="O164" s="101">
        <v>5.3356096533750449E-3</v>
      </c>
      <c r="P164" s="101">
        <v>4.835249068068286E-3</v>
      </c>
      <c r="Q164" s="101">
        <v>4.9118830785805827E-3</v>
      </c>
      <c r="R164" s="101">
        <v>5.8238956736977963E-3</v>
      </c>
      <c r="S164" s="101">
        <v>4.4733083946393746E-3</v>
      </c>
      <c r="T164" s="101">
        <v>6.4224750174540837E-3</v>
      </c>
      <c r="U164" s="101">
        <v>4.123207375248736E-3</v>
      </c>
      <c r="V164" s="101">
        <v>3.7533055256753502E-3</v>
      </c>
      <c r="W164" s="101">
        <v>6.2937025885395027E-3</v>
      </c>
      <c r="DA164" s="131" t="s">
        <v>2140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2141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2142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2143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2144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2145</v>
      </c>
    </row>
    <row r="170" spans="1:105" ht="12" customHeight="1" x14ac:dyDescent="0.25">
      <c r="A170" s="121" t="s">
        <v>54</v>
      </c>
      <c r="B170" s="122">
        <v>1.8298395627338211</v>
      </c>
      <c r="C170" s="122">
        <v>2.0202080552205555</v>
      </c>
      <c r="D170" s="122">
        <v>1.2704847230842629</v>
      </c>
      <c r="E170" s="122">
        <v>1.145678780417593</v>
      </c>
      <c r="F170" s="122">
        <v>1.2284993076267896</v>
      </c>
      <c r="G170" s="122">
        <v>1.1918428760594528</v>
      </c>
      <c r="H170" s="122">
        <v>0.96628606109168491</v>
      </c>
      <c r="I170" s="122">
        <v>1.0450461101339557</v>
      </c>
      <c r="J170" s="122">
        <v>1.0691386372958467</v>
      </c>
      <c r="K170" s="122">
        <v>1.7060593369730137</v>
      </c>
      <c r="L170" s="122">
        <v>1.6774211793477833</v>
      </c>
      <c r="M170" s="122">
        <v>1.5902800127726324</v>
      </c>
      <c r="N170" s="122">
        <v>1.0286185617262367</v>
      </c>
      <c r="O170" s="122">
        <v>0.90221303032088196</v>
      </c>
      <c r="P170" s="122">
        <v>0.84478929089119514</v>
      </c>
      <c r="Q170" s="122">
        <v>0.85815450773552726</v>
      </c>
      <c r="R170" s="122">
        <v>0.89747589185943133</v>
      </c>
      <c r="S170" s="122">
        <v>0.84328647620219865</v>
      </c>
      <c r="T170" s="122">
        <v>1.1580365997205018</v>
      </c>
      <c r="U170" s="122">
        <v>0.73069620585838846</v>
      </c>
      <c r="V170" s="122">
        <v>0.71993058025919532</v>
      </c>
      <c r="W170" s="122">
        <v>1.0590443272142738</v>
      </c>
      <c r="DA170" s="130" t="s">
        <v>2146</v>
      </c>
    </row>
    <row r="171" spans="1:105" ht="12" customHeight="1" x14ac:dyDescent="0.25">
      <c r="A171" s="97" t="s">
        <v>175</v>
      </c>
      <c r="B171" s="98">
        <v>1.8298395627338211</v>
      </c>
      <c r="C171" s="98">
        <v>2.0202080552205555</v>
      </c>
      <c r="D171" s="98">
        <v>1.2704847230842629</v>
      </c>
      <c r="E171" s="98">
        <v>1.145678780417593</v>
      </c>
      <c r="F171" s="98">
        <v>1.2284993076267896</v>
      </c>
      <c r="G171" s="98">
        <v>1.1918428760594528</v>
      </c>
      <c r="H171" s="98">
        <v>0.96628606109168491</v>
      </c>
      <c r="I171" s="98">
        <v>1.0450461101339557</v>
      </c>
      <c r="J171" s="98">
        <v>1.0691386372958467</v>
      </c>
      <c r="K171" s="98">
        <v>1.7060593369730137</v>
      </c>
      <c r="L171" s="98">
        <v>1.6774211793477833</v>
      </c>
      <c r="M171" s="98">
        <v>1.5902800127726324</v>
      </c>
      <c r="N171" s="98">
        <v>1.0286185617262367</v>
      </c>
      <c r="O171" s="98">
        <v>0.90221303032088196</v>
      </c>
      <c r="P171" s="98">
        <v>0.84478929089119514</v>
      </c>
      <c r="Q171" s="98">
        <v>0.85815450773552726</v>
      </c>
      <c r="R171" s="98">
        <v>0.89747589185943133</v>
      </c>
      <c r="S171" s="98">
        <v>0.84328647620219865</v>
      </c>
      <c r="T171" s="98">
        <v>1.1580365997205018</v>
      </c>
      <c r="U171" s="98">
        <v>0.73069620585838846</v>
      </c>
      <c r="V171" s="98">
        <v>0.71993058025919532</v>
      </c>
      <c r="W171" s="98">
        <v>1.0590443272142738</v>
      </c>
      <c r="DA171" s="63" t="s">
        <v>2147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2148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23146.197650393249</v>
      </c>
      <c r="C174" s="117">
        <f t="shared" si="87"/>
        <v>28385.707738122808</v>
      </c>
      <c r="D174" s="117">
        <f t="shared" si="87"/>
        <v>22334.668469743701</v>
      </c>
      <c r="E174" s="117">
        <f t="shared" si="87"/>
        <v>23273.803681373163</v>
      </c>
      <c r="F174" s="117">
        <f t="shared" si="87"/>
        <v>26180.895336606121</v>
      </c>
      <c r="G174" s="117">
        <f t="shared" si="87"/>
        <v>28839.905849415409</v>
      </c>
      <c r="H174" s="117">
        <f t="shared" si="87"/>
        <v>22448.190789402535</v>
      </c>
      <c r="I174" s="117">
        <f t="shared" si="87"/>
        <v>17600.314861974417</v>
      </c>
      <c r="J174" s="117">
        <f t="shared" si="87"/>
        <v>25717.797787503961</v>
      </c>
      <c r="K174" s="117">
        <f t="shared" si="87"/>
        <v>28163.888910138205</v>
      </c>
      <c r="L174" s="117">
        <f t="shared" si="87"/>
        <v>31250.970080218503</v>
      </c>
      <c r="M174" s="117">
        <f t="shared" si="87"/>
        <v>21491.03386123294</v>
      </c>
      <c r="N174" s="117">
        <f t="shared" si="87"/>
        <v>23501.92988698688</v>
      </c>
      <c r="O174" s="117">
        <f t="shared" si="87"/>
        <v>23160.428721687549</v>
      </c>
      <c r="P174" s="117">
        <f t="shared" si="87"/>
        <v>22917.867433501044</v>
      </c>
      <c r="Q174" s="117">
        <f t="shared" si="87"/>
        <v>23488.794266863148</v>
      </c>
      <c r="R174" s="117">
        <f t="shared" ref="R174:V174" si="88">R175+R178+R180+R189</f>
        <v>26772.686250554361</v>
      </c>
      <c r="S174" s="117">
        <f t="shared" si="88"/>
        <v>22747.67077478248</v>
      </c>
      <c r="T174" s="117">
        <f t="shared" si="88"/>
        <v>22640.003006355961</v>
      </c>
      <c r="U174" s="117">
        <f t="shared" si="88"/>
        <v>25609.515244833994</v>
      </c>
      <c r="V174" s="117">
        <f t="shared" si="88"/>
        <v>15106.727887776369</v>
      </c>
      <c r="W174" s="117">
        <f t="shared" ref="W174" si="89">W175+W178+W180+W189</f>
        <v>26288.600581963234</v>
      </c>
      <c r="DA174" s="129" t="s">
        <v>2299</v>
      </c>
    </row>
    <row r="175" spans="1:105" ht="12" customHeight="1" x14ac:dyDescent="0.25">
      <c r="A175" s="121" t="s">
        <v>57</v>
      </c>
      <c r="B175" s="122">
        <f t="shared" ref="B175:Q175" si="90">SUM(B176:B177)</f>
        <v>21485.85666413949</v>
      </c>
      <c r="C175" s="122">
        <f t="shared" si="90"/>
        <v>26515.895478053219</v>
      </c>
      <c r="D175" s="122">
        <f t="shared" si="90"/>
        <v>20864.858523594754</v>
      </c>
      <c r="E175" s="122">
        <f t="shared" si="90"/>
        <v>21787.599173410068</v>
      </c>
      <c r="F175" s="122">
        <f t="shared" si="90"/>
        <v>24483.340690110559</v>
      </c>
      <c r="G175" s="122">
        <f t="shared" si="90"/>
        <v>27083.383110634106</v>
      </c>
      <c r="H175" s="122">
        <f t="shared" si="90"/>
        <v>21043.30954726581</v>
      </c>
      <c r="I175" s="122">
        <f t="shared" si="90"/>
        <v>16429.120990536798</v>
      </c>
      <c r="J175" s="122">
        <f t="shared" si="90"/>
        <v>24030.786479854047</v>
      </c>
      <c r="K175" s="122">
        <f t="shared" si="90"/>
        <v>26251.332616960972</v>
      </c>
      <c r="L175" s="122">
        <f t="shared" si="90"/>
        <v>29520.835887339617</v>
      </c>
      <c r="M175" s="122">
        <f t="shared" si="90"/>
        <v>20137.223748635108</v>
      </c>
      <c r="N175" s="122">
        <f t="shared" si="90"/>
        <v>22080.739576358599</v>
      </c>
      <c r="O175" s="122">
        <f t="shared" si="90"/>
        <v>21562.110115219584</v>
      </c>
      <c r="P175" s="122">
        <f t="shared" si="90"/>
        <v>21213.700454737875</v>
      </c>
      <c r="Q175" s="122">
        <f t="shared" si="90"/>
        <v>21606.672725757631</v>
      </c>
      <c r="R175" s="122">
        <f t="shared" ref="R175:V175" si="91">SUM(R176:R177)</f>
        <v>24629.622235214643</v>
      </c>
      <c r="S175" s="122">
        <f t="shared" si="91"/>
        <v>21015.303387586388</v>
      </c>
      <c r="T175" s="122">
        <f t="shared" si="91"/>
        <v>20803.156820242802</v>
      </c>
      <c r="U175" s="122">
        <f t="shared" si="91"/>
        <v>23518.130426737953</v>
      </c>
      <c r="V175" s="122">
        <f t="shared" si="91"/>
        <v>13896.747103092968</v>
      </c>
      <c r="W175" s="122">
        <f t="shared" ref="W175" si="92">SUM(W176:W177)</f>
        <v>24263.785724584541</v>
      </c>
      <c r="DA175" s="130" t="s">
        <v>2300</v>
      </c>
    </row>
    <row r="176" spans="1:105" ht="12" customHeight="1" x14ac:dyDescent="0.25">
      <c r="A176" s="97" t="s">
        <v>217</v>
      </c>
      <c r="B176" s="98">
        <v>21237.106247736912</v>
      </c>
      <c r="C176" s="98">
        <v>26215.517437376835</v>
      </c>
      <c r="D176" s="98">
        <v>20634.741456212512</v>
      </c>
      <c r="E176" s="98">
        <v>21552.882718623288</v>
      </c>
      <c r="F176" s="98">
        <v>24227.803932205614</v>
      </c>
      <c r="G176" s="98">
        <v>26803.188437625678</v>
      </c>
      <c r="H176" s="98">
        <v>20830.460692751454</v>
      </c>
      <c r="I176" s="98">
        <v>16255.76134104805</v>
      </c>
      <c r="J176" s="98">
        <v>23763.674712009291</v>
      </c>
      <c r="K176" s="98">
        <v>25954.716440114837</v>
      </c>
      <c r="L176" s="98">
        <v>29183.623717890376</v>
      </c>
      <c r="M176" s="98">
        <v>19908.958836387683</v>
      </c>
      <c r="N176" s="98">
        <v>21827.777626395778</v>
      </c>
      <c r="O176" s="98">
        <v>21315.399823420321</v>
      </c>
      <c r="P176" s="98">
        <v>20973.964571942342</v>
      </c>
      <c r="Q176" s="98">
        <v>21363.60581659116</v>
      </c>
      <c r="R176" s="98">
        <v>24353.034046154073</v>
      </c>
      <c r="S176" s="98">
        <v>20780.744428301514</v>
      </c>
      <c r="T176" s="98">
        <v>20572.3606530131</v>
      </c>
      <c r="U176" s="98">
        <v>23258.127138838063</v>
      </c>
      <c r="V176" s="98">
        <v>13745.28890489737</v>
      </c>
      <c r="W176" s="98">
        <v>23998.423703476794</v>
      </c>
      <c r="DA176" s="63" t="s">
        <v>2301</v>
      </c>
    </row>
    <row r="177" spans="1:105" ht="12" customHeight="1" x14ac:dyDescent="0.25">
      <c r="A177" s="97" t="s">
        <v>53</v>
      </c>
      <c r="B177" s="98">
        <v>248.75041640257902</v>
      </c>
      <c r="C177" s="98">
        <v>300.37804067638365</v>
      </c>
      <c r="D177" s="98">
        <v>230.11706738224129</v>
      </c>
      <c r="E177" s="98">
        <v>234.71645478677794</v>
      </c>
      <c r="F177" s="98">
        <v>255.53675790494498</v>
      </c>
      <c r="G177" s="98">
        <v>280.19467300842894</v>
      </c>
      <c r="H177" s="98">
        <v>212.84885451435414</v>
      </c>
      <c r="I177" s="98">
        <v>173.35964948874664</v>
      </c>
      <c r="J177" s="98">
        <v>267.11176784475668</v>
      </c>
      <c r="K177" s="98">
        <v>296.61617684613401</v>
      </c>
      <c r="L177" s="98">
        <v>337.21216944924277</v>
      </c>
      <c r="M177" s="98">
        <v>228.26491224742534</v>
      </c>
      <c r="N177" s="98">
        <v>252.96194996281935</v>
      </c>
      <c r="O177" s="98">
        <v>246.71029179926373</v>
      </c>
      <c r="P177" s="98">
        <v>239.73588279553385</v>
      </c>
      <c r="Q177" s="98">
        <v>243.06690916646997</v>
      </c>
      <c r="R177" s="98">
        <v>276.58818906056979</v>
      </c>
      <c r="S177" s="98">
        <v>234.55895928487541</v>
      </c>
      <c r="T177" s="98">
        <v>230.79616722970115</v>
      </c>
      <c r="U177" s="98">
        <v>260.00328789989118</v>
      </c>
      <c r="V177" s="98">
        <v>151.45819819559736</v>
      </c>
      <c r="W177" s="98">
        <v>265.36202110774798</v>
      </c>
      <c r="DA177" s="63" t="s">
        <v>2302</v>
      </c>
    </row>
    <row r="178" spans="1:105" ht="12" customHeight="1" x14ac:dyDescent="0.25">
      <c r="A178" s="121" t="s">
        <v>92</v>
      </c>
      <c r="B178" s="122">
        <f t="shared" ref="B178:W178" si="93">B179</f>
        <v>0.35494656473880787</v>
      </c>
      <c r="C178" s="122">
        <f t="shared" si="93"/>
        <v>0.37503612925004304</v>
      </c>
      <c r="D178" s="122">
        <f t="shared" si="93"/>
        <v>0.44485234235080356</v>
      </c>
      <c r="E178" s="122">
        <f t="shared" si="93"/>
        <v>0.44135329711778482</v>
      </c>
      <c r="F178" s="122">
        <f t="shared" si="93"/>
        <v>0.39678395466795863</v>
      </c>
      <c r="G178" s="122">
        <f t="shared" si="93"/>
        <v>0.31390076194929217</v>
      </c>
      <c r="H178" s="122">
        <f t="shared" si="93"/>
        <v>0.2057524964989354</v>
      </c>
      <c r="I178" s="122">
        <f t="shared" si="93"/>
        <v>0.20487532593675903</v>
      </c>
      <c r="J178" s="122">
        <f t="shared" si="93"/>
        <v>0.22473482438863746</v>
      </c>
      <c r="K178" s="122">
        <f t="shared" si="93"/>
        <v>0.38162836987679855</v>
      </c>
      <c r="L178" s="122">
        <f t="shared" si="93"/>
        <v>0.63863067598552647</v>
      </c>
      <c r="M178" s="122">
        <f t="shared" si="93"/>
        <v>0.84678767370129349</v>
      </c>
      <c r="N178" s="122">
        <f t="shared" si="93"/>
        <v>1.0129411189221409</v>
      </c>
      <c r="O178" s="122">
        <f t="shared" si="93"/>
        <v>1.0511332458879687</v>
      </c>
      <c r="P178" s="122">
        <f t="shared" si="93"/>
        <v>1.0010783383449313</v>
      </c>
      <c r="Q178" s="122">
        <f t="shared" si="93"/>
        <v>0.78884513904390618</v>
      </c>
      <c r="R178" s="122">
        <f t="shared" si="93"/>
        <v>0.62375877534790847</v>
      </c>
      <c r="S178" s="122">
        <f t="shared" si="93"/>
        <v>0.4398763112447529</v>
      </c>
      <c r="T178" s="122">
        <f t="shared" si="93"/>
        <v>0.29545327621616269</v>
      </c>
      <c r="U178" s="122">
        <f t="shared" si="93"/>
        <v>0.20545255908334259</v>
      </c>
      <c r="V178" s="122">
        <f t="shared" si="93"/>
        <v>0.22166080155612142</v>
      </c>
      <c r="W178" s="122">
        <f t="shared" si="93"/>
        <v>0.18819053128647517</v>
      </c>
      <c r="DA178" s="130" t="s">
        <v>2303</v>
      </c>
    </row>
    <row r="179" spans="1:105" ht="12" customHeight="1" x14ac:dyDescent="0.25">
      <c r="A179" s="97" t="s">
        <v>53</v>
      </c>
      <c r="B179" s="98">
        <f>RES_hhdet_fech!B67</f>
        <v>0.35494656473880787</v>
      </c>
      <c r="C179" s="98">
        <f>RES_hhdet_fech!C67</f>
        <v>0.37503612925004304</v>
      </c>
      <c r="D179" s="98">
        <f>RES_hhdet_fech!D67</f>
        <v>0.44485234235080356</v>
      </c>
      <c r="E179" s="98">
        <f>RES_hhdet_fech!E67</f>
        <v>0.44135329711778482</v>
      </c>
      <c r="F179" s="98">
        <f>RES_hhdet_fech!F67</f>
        <v>0.39678395466795863</v>
      </c>
      <c r="G179" s="98">
        <f>RES_hhdet_fech!G67</f>
        <v>0.31390076194929217</v>
      </c>
      <c r="H179" s="98">
        <f>RES_hhdet_fech!H67</f>
        <v>0.2057524964989354</v>
      </c>
      <c r="I179" s="98">
        <f>RES_hhdet_fech!I67</f>
        <v>0.20487532593675903</v>
      </c>
      <c r="J179" s="98">
        <f>RES_hhdet_fech!J67</f>
        <v>0.22473482438863746</v>
      </c>
      <c r="K179" s="98">
        <f>RES_hhdet_fech!K67</f>
        <v>0.38162836987679855</v>
      </c>
      <c r="L179" s="98">
        <f>RES_hhdet_fech!L67</f>
        <v>0.63863067598552647</v>
      </c>
      <c r="M179" s="98">
        <f>RES_hhdet_fech!M67</f>
        <v>0.84678767370129349</v>
      </c>
      <c r="N179" s="98">
        <f>RES_hhdet_fech!N67</f>
        <v>1.0129411189221409</v>
      </c>
      <c r="O179" s="98">
        <f>RES_hhdet_fech!O67</f>
        <v>1.0511332458879687</v>
      </c>
      <c r="P179" s="98">
        <f>RES_hhdet_fech!P67</f>
        <v>1.0010783383449313</v>
      </c>
      <c r="Q179" s="98">
        <f>RES_hhdet_fech!Q67</f>
        <v>0.78884513904390618</v>
      </c>
      <c r="R179" s="98">
        <f>RES_hhdet_fech!R67</f>
        <v>0.62375877534790847</v>
      </c>
      <c r="S179" s="98">
        <f>RES_hhdet_fech!S67</f>
        <v>0.4398763112447529</v>
      </c>
      <c r="T179" s="98">
        <f>RES_hhdet_fech!T67</f>
        <v>0.29545327621616269</v>
      </c>
      <c r="U179" s="98">
        <f>RES_hhdet_fech!U67</f>
        <v>0.20545255908334259</v>
      </c>
      <c r="V179" s="98">
        <f>RES_hhdet_fech!V67</f>
        <v>0.22166080155612142</v>
      </c>
      <c r="W179" s="98">
        <f>RES_hhdet_fech!W67</f>
        <v>0.18819053128647517</v>
      </c>
      <c r="DA179" s="63" t="s">
        <v>2304</v>
      </c>
    </row>
    <row r="180" spans="1:105" ht="12" customHeight="1" x14ac:dyDescent="0.25">
      <c r="A180" s="121" t="s">
        <v>55</v>
      </c>
      <c r="B180" s="122">
        <v>1469.2576186537451</v>
      </c>
      <c r="C180" s="122">
        <v>1649.33879405262</v>
      </c>
      <c r="D180" s="122">
        <v>1290.9296080882045</v>
      </c>
      <c r="E180" s="122">
        <v>1297.7508586161364</v>
      </c>
      <c r="F180" s="122">
        <v>1474.9542453459323</v>
      </c>
      <c r="G180" s="122">
        <v>1524.3511883086016</v>
      </c>
      <c r="H180" s="122">
        <v>1214.7020722139946</v>
      </c>
      <c r="I180" s="122">
        <v>1007.6869869501234</v>
      </c>
      <c r="J180" s="122">
        <v>1443.9561232484755</v>
      </c>
      <c r="K180" s="122">
        <v>1620.8834660555844</v>
      </c>
      <c r="L180" s="122">
        <v>1442.3135905754755</v>
      </c>
      <c r="M180" s="122">
        <v>1129.6094909156136</v>
      </c>
      <c r="N180" s="122">
        <v>1178.1929670094883</v>
      </c>
      <c r="O180" s="122">
        <v>1316.4560287078561</v>
      </c>
      <c r="P180" s="122">
        <v>1406.0595824155741</v>
      </c>
      <c r="Q180" s="122">
        <v>1552.9148832577157</v>
      </c>
      <c r="R180" s="122">
        <v>1789.7200456087917</v>
      </c>
      <c r="S180" s="122">
        <v>1403.4804407348577</v>
      </c>
      <c r="T180" s="122">
        <v>1479.8421635908378</v>
      </c>
      <c r="U180" s="122">
        <v>1676.9466133834974</v>
      </c>
      <c r="V180" s="122">
        <v>950.94211598208562</v>
      </c>
      <c r="W180" s="122">
        <v>1614.0743742000332</v>
      </c>
      <c r="DA180" s="130" t="s">
        <v>2305</v>
      </c>
    </row>
    <row r="181" spans="1:105" ht="12" customHeight="1" x14ac:dyDescent="0.25">
      <c r="A181" s="97" t="s">
        <v>134</v>
      </c>
      <c r="B181" s="98">
        <v>1476.9982855846738</v>
      </c>
      <c r="C181" s="98">
        <v>1666.1845267803872</v>
      </c>
      <c r="D181" s="98">
        <v>1294.6374331421116</v>
      </c>
      <c r="E181" s="98">
        <v>1301.372714343654</v>
      </c>
      <c r="F181" s="98">
        <v>1484.8112356525305</v>
      </c>
      <c r="G181" s="98">
        <v>1534.6900092320539</v>
      </c>
      <c r="H181" s="98">
        <v>1213.4299019899709</v>
      </c>
      <c r="I181" s="98">
        <v>1000.3601485553625</v>
      </c>
      <c r="J181" s="98">
        <v>1456.0305178929052</v>
      </c>
      <c r="K181" s="98">
        <v>1637.1854148987966</v>
      </c>
      <c r="L181" s="98">
        <v>1452.1788207640609</v>
      </c>
      <c r="M181" s="98">
        <v>1126.5746528882673</v>
      </c>
      <c r="N181" s="98">
        <v>1177.0611115858944</v>
      </c>
      <c r="O181" s="98">
        <v>1316.2230091386384</v>
      </c>
      <c r="P181" s="98">
        <v>1409.7457500142921</v>
      </c>
      <c r="Q181" s="98">
        <v>1559.3760847384342</v>
      </c>
      <c r="R181" s="98">
        <v>1801.7296316226227</v>
      </c>
      <c r="S181" s="98">
        <v>1405.4763524487339</v>
      </c>
      <c r="T181" s="98">
        <v>1481.1655229909004</v>
      </c>
      <c r="U181" s="98">
        <v>1685.793176831894</v>
      </c>
      <c r="V181" s="98">
        <v>935.43958234780177</v>
      </c>
      <c r="W181" s="98">
        <v>1617.7697466492937</v>
      </c>
      <c r="DA181" s="63" t="s">
        <v>2306</v>
      </c>
    </row>
    <row r="182" spans="1:105" ht="12" customHeight="1" x14ac:dyDescent="0.25">
      <c r="A182" s="97" t="s">
        <v>133</v>
      </c>
      <c r="B182" s="98">
        <v>1187.9788758138532</v>
      </c>
      <c r="C182" s="98">
        <v>1402.573056509317</v>
      </c>
      <c r="D182" s="98">
        <v>1093.7898055507985</v>
      </c>
      <c r="E182" s="98">
        <v>1096.7531299658217</v>
      </c>
      <c r="F182" s="98">
        <v>1266.5814575081336</v>
      </c>
      <c r="G182" s="98">
        <v>1274.8575815114223</v>
      </c>
      <c r="H182" s="98">
        <v>1023.4888006608215</v>
      </c>
      <c r="I182" s="98">
        <v>840.40076978384866</v>
      </c>
      <c r="J182" s="98">
        <v>1198.531919068864</v>
      </c>
      <c r="K182" s="98">
        <v>1362.9590850808452</v>
      </c>
      <c r="L182" s="98">
        <v>1211.0814924312849</v>
      </c>
      <c r="M182" s="98">
        <v>953.7620641826602</v>
      </c>
      <c r="N182" s="98">
        <v>1015.8389854088588</v>
      </c>
      <c r="O182" s="98">
        <v>1171.0849877081434</v>
      </c>
      <c r="P182" s="98">
        <v>1259.8622682124512</v>
      </c>
      <c r="Q182" s="98">
        <v>1410.303263481024</v>
      </c>
      <c r="R182" s="98">
        <v>1664.8243641978715</v>
      </c>
      <c r="S182" s="98">
        <v>1319.9102300775353</v>
      </c>
      <c r="T182" s="98">
        <v>1452.7730687867497</v>
      </c>
      <c r="U182" s="98">
        <v>1710.1665274132749</v>
      </c>
      <c r="V182" s="98">
        <v>994.49032277592266</v>
      </c>
      <c r="W182" s="98">
        <v>1764.1928956382594</v>
      </c>
      <c r="DA182" s="63" t="s">
        <v>2307</v>
      </c>
    </row>
    <row r="183" spans="1:105" ht="12" customHeight="1" x14ac:dyDescent="0.25">
      <c r="A183" s="100" t="s">
        <v>217</v>
      </c>
      <c r="B183" s="101">
        <v>887.32802852978523</v>
      </c>
      <c r="C183" s="101">
        <v>1146.2300206634532</v>
      </c>
      <c r="D183" s="101">
        <v>882.66055270607762</v>
      </c>
      <c r="E183" s="101">
        <v>862.04250778508526</v>
      </c>
      <c r="F183" s="101">
        <v>998.82436155763014</v>
      </c>
      <c r="G183" s="101">
        <v>948.49967027316598</v>
      </c>
      <c r="H183" s="101">
        <v>778.90625323703614</v>
      </c>
      <c r="I183" s="101">
        <v>626.19919988095103</v>
      </c>
      <c r="J183" s="101">
        <v>869.66098093249036</v>
      </c>
      <c r="K183" s="101">
        <v>989.1070008621615</v>
      </c>
      <c r="L183" s="101">
        <v>861.10548535909663</v>
      </c>
      <c r="M183" s="101">
        <v>669.17533699195224</v>
      </c>
      <c r="N183" s="101">
        <v>708.18363713663189</v>
      </c>
      <c r="O183" s="101">
        <v>845.78651816894717</v>
      </c>
      <c r="P183" s="101">
        <v>911.65663185626931</v>
      </c>
      <c r="Q183" s="101">
        <v>1051.5579167667031</v>
      </c>
      <c r="R183" s="101">
        <v>1284.0485580205866</v>
      </c>
      <c r="S183" s="101">
        <v>997.71731034827258</v>
      </c>
      <c r="T183" s="101">
        <v>1129.9597816681278</v>
      </c>
      <c r="U183" s="101">
        <v>1336.531250681518</v>
      </c>
      <c r="V183" s="101">
        <v>774.35002097679205</v>
      </c>
      <c r="W183" s="101">
        <v>1416.5052009712772</v>
      </c>
      <c r="DA183" s="131" t="s">
        <v>2308</v>
      </c>
    </row>
    <row r="184" spans="1:105" ht="12" customHeight="1" x14ac:dyDescent="0.25">
      <c r="A184" s="103" t="s">
        <v>52</v>
      </c>
      <c r="B184" s="104">
        <v>300.65084728406788</v>
      </c>
      <c r="C184" s="104">
        <v>256.34303584586388</v>
      </c>
      <c r="D184" s="104">
        <v>211.12925284472064</v>
      </c>
      <c r="E184" s="104">
        <v>234.71062218073658</v>
      </c>
      <c r="F184" s="104">
        <v>267.75709595050324</v>
      </c>
      <c r="G184" s="104">
        <v>326.35791123825641</v>
      </c>
      <c r="H184" s="104">
        <v>244.58254742378529</v>
      </c>
      <c r="I184" s="104">
        <v>214.20156990289757</v>
      </c>
      <c r="J184" s="104">
        <v>328.87093813637364</v>
      </c>
      <c r="K184" s="104">
        <v>373.8520842186839</v>
      </c>
      <c r="L184" s="104">
        <v>349.976007072188</v>
      </c>
      <c r="M184" s="104">
        <v>284.58672719070802</v>
      </c>
      <c r="N184" s="104">
        <v>307.65534827222695</v>
      </c>
      <c r="O184" s="104">
        <v>325.29846953919633</v>
      </c>
      <c r="P184" s="104">
        <v>348.20563635618169</v>
      </c>
      <c r="Q184" s="104">
        <v>358.74534671432099</v>
      </c>
      <c r="R184" s="104">
        <v>380.77580617728501</v>
      </c>
      <c r="S184" s="104">
        <v>322.19291972926288</v>
      </c>
      <c r="T184" s="104">
        <v>322.81328711862193</v>
      </c>
      <c r="U184" s="104">
        <v>373.63527673175702</v>
      </c>
      <c r="V184" s="104">
        <v>220.14030179913075</v>
      </c>
      <c r="W184" s="104">
        <v>347.68769466698188</v>
      </c>
      <c r="DA184" s="132" t="s">
        <v>2309</v>
      </c>
    </row>
    <row r="185" spans="1:105" ht="12" customHeight="1" x14ac:dyDescent="0.25">
      <c r="A185" s="106" t="s">
        <v>122</v>
      </c>
      <c r="B185" s="101">
        <v>1285.5576524815383</v>
      </c>
      <c r="C185" s="101">
        <v>1214.9637766941021</v>
      </c>
      <c r="D185" s="101">
        <v>1210.5210712816097</v>
      </c>
      <c r="E185" s="101">
        <v>1220.8266045076582</v>
      </c>
      <c r="F185" s="101">
        <v>1227.9265432997001</v>
      </c>
      <c r="G185" s="101">
        <v>1266.4436626367462</v>
      </c>
      <c r="H185" s="101">
        <v>1272.8971534076268</v>
      </c>
      <c r="I185" s="101">
        <v>1253.265548179319</v>
      </c>
      <c r="J185" s="101">
        <v>1158.1632777566922</v>
      </c>
      <c r="K185" s="101">
        <v>1216.7330313110858</v>
      </c>
      <c r="L185" s="101">
        <v>1216.3297847187489</v>
      </c>
      <c r="M185" s="101">
        <v>1261.2785289295343</v>
      </c>
      <c r="N185" s="101">
        <v>1257.5525804205104</v>
      </c>
      <c r="O185" s="101">
        <v>1367.1731668561088</v>
      </c>
      <c r="P185" s="101">
        <v>1340.5792026364386</v>
      </c>
      <c r="Q185" s="101">
        <v>1404.8280485287119</v>
      </c>
      <c r="R185" s="101">
        <v>1483.3211460206335</v>
      </c>
      <c r="S185" s="101">
        <v>1372.589297745023</v>
      </c>
      <c r="T185" s="101">
        <v>1464.7764878548292</v>
      </c>
      <c r="U185" s="101">
        <v>1452.2617376254896</v>
      </c>
      <c r="V185" s="101">
        <v>1401.9607476982499</v>
      </c>
      <c r="W185" s="101">
        <v>1517.1275753033478</v>
      </c>
      <c r="DA185" s="131" t="s">
        <v>2310</v>
      </c>
    </row>
    <row r="186" spans="1:105" ht="12" customHeight="1" x14ac:dyDescent="0.25">
      <c r="A186" s="107" t="s">
        <v>121</v>
      </c>
      <c r="B186" s="104">
        <v>1086.7515217154303</v>
      </c>
      <c r="C186" s="104">
        <v>1074.0662786971527</v>
      </c>
      <c r="D186" s="104">
        <v>1063.8392427771078</v>
      </c>
      <c r="E186" s="104">
        <v>1060.2131328114874</v>
      </c>
      <c r="F186" s="104">
        <v>1070.75588249723</v>
      </c>
      <c r="G186" s="104">
        <v>1079.3617803433365</v>
      </c>
      <c r="H186" s="104">
        <v>1099.4020632510624</v>
      </c>
      <c r="I186" s="104">
        <v>1077.3893578822428</v>
      </c>
      <c r="J186" s="104">
        <v>996.63077310657843</v>
      </c>
      <c r="K186" s="104">
        <v>1052.5025530804253</v>
      </c>
      <c r="L186" s="104">
        <v>1045.7008444512476</v>
      </c>
      <c r="M186" s="104">
        <v>1082.0826529229339</v>
      </c>
      <c r="N186" s="104">
        <v>1078.3392071755343</v>
      </c>
      <c r="O186" s="104">
        <v>1189.8024494931171</v>
      </c>
      <c r="P186" s="104">
        <v>1175.1133892726032</v>
      </c>
      <c r="Q186" s="104">
        <v>1240.5908779096894</v>
      </c>
      <c r="R186" s="104">
        <v>1335.311627229135</v>
      </c>
      <c r="S186" s="104">
        <v>1241.3359903327314</v>
      </c>
      <c r="T186" s="104">
        <v>1339.1434043934194</v>
      </c>
      <c r="U186" s="104">
        <v>1330.6430627687389</v>
      </c>
      <c r="V186" s="104">
        <v>1284.390943000622</v>
      </c>
      <c r="W186" s="104">
        <v>1402.9666935476362</v>
      </c>
      <c r="DA186" s="132" t="s">
        <v>2311</v>
      </c>
    </row>
    <row r="187" spans="1:105" ht="12" customHeight="1" x14ac:dyDescent="0.25">
      <c r="A187" s="108" t="s">
        <v>53</v>
      </c>
      <c r="B187" s="98">
        <v>772.38077347245314</v>
      </c>
      <c r="C187" s="98">
        <v>849.13004582300266</v>
      </c>
      <c r="D187" s="98">
        <v>829.09235299991371</v>
      </c>
      <c r="E187" s="98">
        <v>801.41597774539332</v>
      </c>
      <c r="F187" s="98">
        <v>811.49971920201369</v>
      </c>
      <c r="G187" s="98">
        <v>763.12240372088399</v>
      </c>
      <c r="H187" s="98">
        <v>794.37165160174607</v>
      </c>
      <c r="I187" s="98">
        <v>768.50153008659743</v>
      </c>
      <c r="J187" s="98">
        <v>705.36657556817238</v>
      </c>
      <c r="K187" s="98">
        <v>748.74162820104027</v>
      </c>
      <c r="L187" s="98">
        <v>729.25904760414369</v>
      </c>
      <c r="M187" s="98">
        <v>744.6698552346561</v>
      </c>
      <c r="N187" s="98">
        <v>738.48043380077934</v>
      </c>
      <c r="O187" s="98">
        <v>846.55162367052185</v>
      </c>
      <c r="P187" s="98">
        <v>833.48372276403882</v>
      </c>
      <c r="Q187" s="98">
        <v>898.37473451552239</v>
      </c>
      <c r="R187" s="98">
        <v>995.97850376877113</v>
      </c>
      <c r="S187" s="98">
        <v>904.54536545788812</v>
      </c>
      <c r="T187" s="98">
        <v>1006.3516719111143</v>
      </c>
      <c r="U187" s="98">
        <v>1004.6526143607311</v>
      </c>
      <c r="V187" s="98">
        <v>964.02020197769502</v>
      </c>
      <c r="W187" s="98">
        <v>1090.1027438800311</v>
      </c>
      <c r="DA187" s="63" t="s">
        <v>2312</v>
      </c>
    </row>
    <row r="188" spans="1:105" ht="12" customHeight="1" x14ac:dyDescent="0.25">
      <c r="A188" s="108" t="s">
        <v>52</v>
      </c>
      <c r="B188" s="98">
        <v>314.37074824297719</v>
      </c>
      <c r="C188" s="98">
        <v>224.93623287415022</v>
      </c>
      <c r="D188" s="98">
        <v>234.74688977719416</v>
      </c>
      <c r="E188" s="98">
        <v>258.79715506609421</v>
      </c>
      <c r="F188" s="98">
        <v>259.25616329521614</v>
      </c>
      <c r="G188" s="98">
        <v>316.23937662245271</v>
      </c>
      <c r="H188" s="98">
        <v>305.03041164931619</v>
      </c>
      <c r="I188" s="98">
        <v>308.88782779564542</v>
      </c>
      <c r="J188" s="98">
        <v>291.26419753840628</v>
      </c>
      <c r="K188" s="98">
        <v>303.76092487938485</v>
      </c>
      <c r="L188" s="98">
        <v>316.441796847104</v>
      </c>
      <c r="M188" s="98">
        <v>337.41279768827786</v>
      </c>
      <c r="N188" s="98">
        <v>339.85877337475478</v>
      </c>
      <c r="O188" s="98">
        <v>343.25082582259552</v>
      </c>
      <c r="P188" s="98">
        <v>341.62966650856441</v>
      </c>
      <c r="Q188" s="98">
        <v>342.21614339416675</v>
      </c>
      <c r="R188" s="98">
        <v>339.33312346036399</v>
      </c>
      <c r="S188" s="98">
        <v>336.79062487484327</v>
      </c>
      <c r="T188" s="98">
        <v>332.79173248230529</v>
      </c>
      <c r="U188" s="98">
        <v>325.99044840800764</v>
      </c>
      <c r="V188" s="98">
        <v>320.37074102292701</v>
      </c>
      <c r="W188" s="98">
        <v>312.86394966760497</v>
      </c>
      <c r="DA188" s="63" t="s">
        <v>2313</v>
      </c>
    </row>
    <row r="189" spans="1:105" ht="12" customHeight="1" x14ac:dyDescent="0.25">
      <c r="A189" s="121" t="s">
        <v>54</v>
      </c>
      <c r="B189" s="122">
        <v>190.72842103527665</v>
      </c>
      <c r="C189" s="122">
        <v>220.09842988771837</v>
      </c>
      <c r="D189" s="122">
        <v>178.43548571838915</v>
      </c>
      <c r="E189" s="122">
        <v>188.01229604984181</v>
      </c>
      <c r="F189" s="122">
        <v>222.20361719496285</v>
      </c>
      <c r="G189" s="122">
        <v>231.85764971074815</v>
      </c>
      <c r="H189" s="122">
        <v>189.97341742623507</v>
      </c>
      <c r="I189" s="122">
        <v>163.30200916155928</v>
      </c>
      <c r="J189" s="122">
        <v>242.83044957705462</v>
      </c>
      <c r="K189" s="122">
        <v>291.29119875177128</v>
      </c>
      <c r="L189" s="122">
        <v>287.18197162742428</v>
      </c>
      <c r="M189" s="122">
        <v>223.35383400851737</v>
      </c>
      <c r="N189" s="122">
        <v>241.98440249987235</v>
      </c>
      <c r="O189" s="122">
        <v>280.81144451421954</v>
      </c>
      <c r="P189" s="122">
        <v>297.10631800925006</v>
      </c>
      <c r="Q189" s="122">
        <v>328.41781270875856</v>
      </c>
      <c r="R189" s="122">
        <v>352.7202109555775</v>
      </c>
      <c r="S189" s="122">
        <v>328.44707014999062</v>
      </c>
      <c r="T189" s="122">
        <v>356.70856924610371</v>
      </c>
      <c r="U189" s="122">
        <v>414.23275215345973</v>
      </c>
      <c r="V189" s="122">
        <v>258.81700789975935</v>
      </c>
      <c r="W189" s="122">
        <v>410.55229264737306</v>
      </c>
      <c r="DA189" s="130" t="s">
        <v>2314</v>
      </c>
    </row>
    <row r="190" spans="1:105" ht="12" customHeight="1" x14ac:dyDescent="0.25">
      <c r="A190" s="97" t="s">
        <v>175</v>
      </c>
      <c r="B190" s="98">
        <v>192.24073350707027</v>
      </c>
      <c r="C190" s="98">
        <v>223.3156594894329</v>
      </c>
      <c r="D190" s="98">
        <v>179.35925302419975</v>
      </c>
      <c r="E190" s="98">
        <v>189.22354948511915</v>
      </c>
      <c r="F190" s="98">
        <v>225.23266155059218</v>
      </c>
      <c r="G190" s="98">
        <v>235.21464223886375</v>
      </c>
      <c r="H190" s="98">
        <v>190.22277712969972</v>
      </c>
      <c r="I190" s="98">
        <v>161.58976929393947</v>
      </c>
      <c r="J190" s="98">
        <v>248.32744809547654</v>
      </c>
      <c r="K190" s="98">
        <v>299.43604420860288</v>
      </c>
      <c r="L190" s="98">
        <v>293.92868717762235</v>
      </c>
      <c r="M190" s="98">
        <v>224.49572845635171</v>
      </c>
      <c r="N190" s="98">
        <v>244.28760699438257</v>
      </c>
      <c r="O190" s="98">
        <v>284.65398220842849</v>
      </c>
      <c r="P190" s="98">
        <v>302.32987023975807</v>
      </c>
      <c r="Q190" s="98">
        <v>334.52049381613176</v>
      </c>
      <c r="R190" s="98">
        <v>360.76195383539158</v>
      </c>
      <c r="S190" s="98">
        <v>332.90531477602048</v>
      </c>
      <c r="T190" s="98">
        <v>362.17924329757733</v>
      </c>
      <c r="U190" s="98">
        <v>424.53481380455543</v>
      </c>
      <c r="V190" s="98">
        <v>257.84583424544178</v>
      </c>
      <c r="W190" s="98">
        <v>420.8195234468335</v>
      </c>
      <c r="DA190" s="63" t="s">
        <v>2315</v>
      </c>
    </row>
    <row r="191" spans="1:105" ht="12" customHeight="1" x14ac:dyDescent="0.25">
      <c r="A191" s="109" t="s">
        <v>120</v>
      </c>
      <c r="B191" s="33">
        <v>160.881943950476</v>
      </c>
      <c r="C191" s="33">
        <v>159.3700039257557</v>
      </c>
      <c r="D191" s="33">
        <v>162.02257392736439</v>
      </c>
      <c r="E191" s="33">
        <v>167.85021526828248</v>
      </c>
      <c r="F191" s="33">
        <v>174.82762153047898</v>
      </c>
      <c r="G191" s="33">
        <v>182.36666683025388</v>
      </c>
      <c r="H191" s="33">
        <v>186.58623024674301</v>
      </c>
      <c r="I191" s="33">
        <v>185.03922850198813</v>
      </c>
      <c r="J191" s="33">
        <v>176.34638525847654</v>
      </c>
      <c r="K191" s="33">
        <v>194.26557099337822</v>
      </c>
      <c r="L191" s="33">
        <v>209.11283454656092</v>
      </c>
      <c r="M191" s="33">
        <v>210.15372530359335</v>
      </c>
      <c r="N191" s="33">
        <v>215.02098556599552</v>
      </c>
      <c r="O191" s="33">
        <v>234.77686941835876</v>
      </c>
      <c r="P191" s="33">
        <v>233.94605495540975</v>
      </c>
      <c r="Q191" s="33">
        <v>253.0599359014939</v>
      </c>
      <c r="R191" s="33">
        <v>252.0085850524562</v>
      </c>
      <c r="S191" s="33">
        <v>270.62294138933095</v>
      </c>
      <c r="T191" s="33">
        <v>283.9704624289011</v>
      </c>
      <c r="U191" s="33">
        <v>275.78240262768912</v>
      </c>
      <c r="V191" s="33">
        <v>271.85242126960435</v>
      </c>
      <c r="W191" s="33">
        <v>270.11325533444654</v>
      </c>
      <c r="DA191" s="60" t="s">
        <v>2316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11404.172188426479</v>
      </c>
      <c r="C193" s="117">
        <f t="shared" si="94"/>
        <v>14033.141726899619</v>
      </c>
      <c r="D193" s="117">
        <f t="shared" si="94"/>
        <v>11052.81582881925</v>
      </c>
      <c r="E193" s="117">
        <f t="shared" si="94"/>
        <v>11523.137453603886</v>
      </c>
      <c r="F193" s="117">
        <f t="shared" si="94"/>
        <v>12968.429869663441</v>
      </c>
      <c r="G193" s="117">
        <f t="shared" si="94"/>
        <v>14285.224075314658</v>
      </c>
      <c r="H193" s="117">
        <f t="shared" si="94"/>
        <v>11183.379046300801</v>
      </c>
      <c r="I193" s="117">
        <f t="shared" si="94"/>
        <v>9333.0824517994934</v>
      </c>
      <c r="J193" s="117">
        <f t="shared" si="94"/>
        <v>14543.296114690813</v>
      </c>
      <c r="K193" s="117">
        <f t="shared" si="94"/>
        <v>16487.086339913112</v>
      </c>
      <c r="L193" s="117">
        <f t="shared" si="94"/>
        <v>18599.681072241987</v>
      </c>
      <c r="M193" s="117">
        <f t="shared" si="94"/>
        <v>13023.637328229741</v>
      </c>
      <c r="N193" s="117">
        <f t="shared" si="94"/>
        <v>14514.107427509029</v>
      </c>
      <c r="O193" s="117">
        <f t="shared" si="94"/>
        <v>14645.346550327833</v>
      </c>
      <c r="P193" s="117">
        <f t="shared" si="94"/>
        <v>14536.614119282343</v>
      </c>
      <c r="Q193" s="117">
        <f t="shared" si="94"/>
        <v>14927.947507485669</v>
      </c>
      <c r="R193" s="117">
        <f t="shared" ref="R193:V193" si="95">R194+R197+R199+R208</f>
        <v>17032.946819977016</v>
      </c>
      <c r="S193" s="117">
        <f t="shared" si="95"/>
        <v>14504.693539532704</v>
      </c>
      <c r="T193" s="117">
        <f t="shared" si="95"/>
        <v>14470.213809725406</v>
      </c>
      <c r="U193" s="117">
        <f t="shared" si="95"/>
        <v>16404.09102249601</v>
      </c>
      <c r="V193" s="117">
        <f t="shared" si="95"/>
        <v>9708.6187219822077</v>
      </c>
      <c r="W193" s="117">
        <f t="shared" ref="W193" si="96">W194+W197+W199+W208</f>
        <v>16903.641229530152</v>
      </c>
      <c r="DA193" s="129" t="s">
        <v>2467</v>
      </c>
    </row>
    <row r="194" spans="1:105" ht="12" customHeight="1" x14ac:dyDescent="0.25">
      <c r="A194" s="121" t="s">
        <v>57</v>
      </c>
      <c r="B194" s="122">
        <f t="shared" ref="B194:Q194" si="97">SUM(B195:B196)</f>
        <v>10529.717591246126</v>
      </c>
      <c r="C194" s="122">
        <f t="shared" si="97"/>
        <v>13046.384491657964</v>
      </c>
      <c r="D194" s="122">
        <f t="shared" si="97"/>
        <v>10266.658321439339</v>
      </c>
      <c r="E194" s="122">
        <f t="shared" si="97"/>
        <v>10717.833583321806</v>
      </c>
      <c r="F194" s="122">
        <f t="shared" si="97"/>
        <v>12039.6840508236</v>
      </c>
      <c r="G194" s="122">
        <f t="shared" si="97"/>
        <v>13317.005777859929</v>
      </c>
      <c r="H194" s="122">
        <f t="shared" si="97"/>
        <v>10404.741623572354</v>
      </c>
      <c r="I194" s="122">
        <f t="shared" si="97"/>
        <v>8661.4256721008769</v>
      </c>
      <c r="J194" s="122">
        <f t="shared" si="97"/>
        <v>13545.325783485376</v>
      </c>
      <c r="K194" s="122">
        <f t="shared" si="97"/>
        <v>15333.661933981566</v>
      </c>
      <c r="L194" s="122">
        <f t="shared" si="97"/>
        <v>17543.360886577299</v>
      </c>
      <c r="M194" s="122">
        <f t="shared" si="97"/>
        <v>12180.501808796564</v>
      </c>
      <c r="N194" s="122">
        <f t="shared" si="97"/>
        <v>13611.149466155995</v>
      </c>
      <c r="O194" s="122">
        <f t="shared" si="97"/>
        <v>13612.922683509663</v>
      </c>
      <c r="P194" s="122">
        <f t="shared" si="97"/>
        <v>13432.082772517584</v>
      </c>
      <c r="Q194" s="122">
        <f t="shared" si="97"/>
        <v>13705.850234974629</v>
      </c>
      <c r="R194" s="122">
        <f t="shared" ref="R194:V194" si="98">SUM(R195:R196)</f>
        <v>15632.590928019239</v>
      </c>
      <c r="S194" s="122">
        <f t="shared" si="98"/>
        <v>13347.87571616184</v>
      </c>
      <c r="T194" s="122">
        <f t="shared" si="98"/>
        <v>13213.019875567237</v>
      </c>
      <c r="U194" s="122">
        <f t="shared" si="98"/>
        <v>14937.553713364292</v>
      </c>
      <c r="V194" s="122">
        <f t="shared" si="98"/>
        <v>8826.500243636925</v>
      </c>
      <c r="W194" s="122">
        <f t="shared" ref="W194" si="99">SUM(W195:W196)</f>
        <v>15413.134373780053</v>
      </c>
      <c r="DA194" s="130" t="s">
        <v>2468</v>
      </c>
    </row>
    <row r="195" spans="1:105" ht="12" customHeight="1" x14ac:dyDescent="0.25">
      <c r="A195" s="97" t="s">
        <v>217</v>
      </c>
      <c r="B195" s="98">
        <v>10280.967174843547</v>
      </c>
      <c r="C195" s="98">
        <v>12746.00645098158</v>
      </c>
      <c r="D195" s="98">
        <v>10036.541254057098</v>
      </c>
      <c r="E195" s="98">
        <v>10483.117128535028</v>
      </c>
      <c r="F195" s="98">
        <v>11784.147292918655</v>
      </c>
      <c r="G195" s="98">
        <v>13036.8111048515</v>
      </c>
      <c r="H195" s="98">
        <v>10191.892769058</v>
      </c>
      <c r="I195" s="98">
        <v>8488.0660226121308</v>
      </c>
      <c r="J195" s="98">
        <v>13278.214015640619</v>
      </c>
      <c r="K195" s="98">
        <v>15037.045757135433</v>
      </c>
      <c r="L195" s="98">
        <v>17206.148717128057</v>
      </c>
      <c r="M195" s="98">
        <v>11952.236896549139</v>
      </c>
      <c r="N195" s="98">
        <v>13358.187516193177</v>
      </c>
      <c r="O195" s="98">
        <v>13366.2123917104</v>
      </c>
      <c r="P195" s="98">
        <v>13192.34688972205</v>
      </c>
      <c r="Q195" s="98">
        <v>13462.783325808159</v>
      </c>
      <c r="R195" s="98">
        <v>15356.002738958668</v>
      </c>
      <c r="S195" s="98">
        <v>13113.316756876964</v>
      </c>
      <c r="T195" s="98">
        <v>12982.223708337537</v>
      </c>
      <c r="U195" s="98">
        <v>14677.5504254644</v>
      </c>
      <c r="V195" s="98">
        <v>8675.042045441327</v>
      </c>
      <c r="W195" s="98">
        <v>15147.772352672304</v>
      </c>
      <c r="DA195" s="63" t="s">
        <v>2469</v>
      </c>
    </row>
    <row r="196" spans="1:105" ht="12" customHeight="1" x14ac:dyDescent="0.25">
      <c r="A196" s="97" t="s">
        <v>53</v>
      </c>
      <c r="B196" s="98">
        <v>248.75041640257902</v>
      </c>
      <c r="C196" s="98">
        <v>300.37804067638365</v>
      </c>
      <c r="D196" s="98">
        <v>230.11706738224129</v>
      </c>
      <c r="E196" s="98">
        <v>234.71645478677794</v>
      </c>
      <c r="F196" s="98">
        <v>255.53675790494498</v>
      </c>
      <c r="G196" s="98">
        <v>280.19467300842894</v>
      </c>
      <c r="H196" s="98">
        <v>212.84885451435414</v>
      </c>
      <c r="I196" s="98">
        <v>173.35964948874664</v>
      </c>
      <c r="J196" s="98">
        <v>267.11176784475668</v>
      </c>
      <c r="K196" s="98">
        <v>296.61617684613401</v>
      </c>
      <c r="L196" s="98">
        <v>337.21216944924277</v>
      </c>
      <c r="M196" s="98">
        <v>228.26491224742534</v>
      </c>
      <c r="N196" s="98">
        <v>252.96194996281935</v>
      </c>
      <c r="O196" s="98">
        <v>246.71029179926373</v>
      </c>
      <c r="P196" s="98">
        <v>239.73588279553385</v>
      </c>
      <c r="Q196" s="98">
        <v>243.06690916646997</v>
      </c>
      <c r="R196" s="98">
        <v>276.58818906056979</v>
      </c>
      <c r="S196" s="98">
        <v>234.55895928487541</v>
      </c>
      <c r="T196" s="98">
        <v>230.79616722970115</v>
      </c>
      <c r="U196" s="98">
        <v>260.00328789989118</v>
      </c>
      <c r="V196" s="98">
        <v>151.45819819559736</v>
      </c>
      <c r="W196" s="98">
        <v>265.36202110774798</v>
      </c>
      <c r="DA196" s="63" t="s">
        <v>2470</v>
      </c>
    </row>
    <row r="197" spans="1:105" ht="12" customHeight="1" x14ac:dyDescent="0.25">
      <c r="A197" s="121" t="s">
        <v>92</v>
      </c>
      <c r="B197" s="122">
        <f t="shared" ref="B197:W197" si="100">B198</f>
        <v>0.67436034892825247</v>
      </c>
      <c r="C197" s="122">
        <f t="shared" si="100"/>
        <v>0.74290597987531315</v>
      </c>
      <c r="D197" s="122">
        <f t="shared" si="100"/>
        <v>0.9144076105583453</v>
      </c>
      <c r="E197" s="122">
        <f t="shared" si="100"/>
        <v>0.92622228479558655</v>
      </c>
      <c r="F197" s="122">
        <f t="shared" si="100"/>
        <v>0.85178956934943517</v>
      </c>
      <c r="G197" s="122">
        <f t="shared" si="100"/>
        <v>0.69877200007147555</v>
      </c>
      <c r="H197" s="122">
        <f t="shared" si="100"/>
        <v>0.50226888953963311</v>
      </c>
      <c r="I197" s="122">
        <f t="shared" si="100"/>
        <v>0.57802084847846325</v>
      </c>
      <c r="J197" s="122">
        <f t="shared" si="100"/>
        <v>0.67142207983347069</v>
      </c>
      <c r="K197" s="122">
        <f t="shared" si="100"/>
        <v>1.2111355293052912</v>
      </c>
      <c r="L197" s="122">
        <f t="shared" si="100"/>
        <v>2.0740612061393837</v>
      </c>
      <c r="M197" s="122">
        <f t="shared" si="100"/>
        <v>2.7773187802321329</v>
      </c>
      <c r="N197" s="122">
        <f t="shared" si="100"/>
        <v>3.3377540005467354</v>
      </c>
      <c r="O197" s="122">
        <f t="shared" si="100"/>
        <v>3.4756301417445563</v>
      </c>
      <c r="P197" s="122">
        <f t="shared" si="100"/>
        <v>3.3472670595987251</v>
      </c>
      <c r="Q197" s="122">
        <f t="shared" si="100"/>
        <v>2.6794056158623816</v>
      </c>
      <c r="R197" s="122">
        <f t="shared" si="100"/>
        <v>2.1721374347668392</v>
      </c>
      <c r="S197" s="122">
        <f t="shared" si="100"/>
        <v>1.5934825695709398</v>
      </c>
      <c r="T197" s="122">
        <f t="shared" si="100"/>
        <v>1.1365990432484754</v>
      </c>
      <c r="U197" s="122">
        <f t="shared" si="100"/>
        <v>0.83606111546466633</v>
      </c>
      <c r="V197" s="122">
        <f t="shared" si="100"/>
        <v>0.91709796085145856</v>
      </c>
      <c r="W197" s="122">
        <f t="shared" si="100"/>
        <v>0.78357311902188453</v>
      </c>
      <c r="DA197" s="130" t="s">
        <v>2471</v>
      </c>
    </row>
    <row r="198" spans="1:105" ht="12" customHeight="1" x14ac:dyDescent="0.25">
      <c r="A198" s="97" t="s">
        <v>53</v>
      </c>
      <c r="B198" s="98">
        <f>RES_hhdet_tesh!B67</f>
        <v>0.67436034892825247</v>
      </c>
      <c r="C198" s="98">
        <f>RES_hhdet_tesh!C67</f>
        <v>0.74290597987531315</v>
      </c>
      <c r="D198" s="98">
        <f>RES_hhdet_tesh!D67</f>
        <v>0.9144076105583453</v>
      </c>
      <c r="E198" s="98">
        <f>RES_hhdet_tesh!E67</f>
        <v>0.92622228479558655</v>
      </c>
      <c r="F198" s="98">
        <f>RES_hhdet_tesh!F67</f>
        <v>0.85178956934943517</v>
      </c>
      <c r="G198" s="98">
        <f>RES_hhdet_tesh!G67</f>
        <v>0.69877200007147555</v>
      </c>
      <c r="H198" s="98">
        <f>RES_hhdet_tesh!H67</f>
        <v>0.50226888953963311</v>
      </c>
      <c r="I198" s="98">
        <f>RES_hhdet_tesh!I67</f>
        <v>0.57802084847846325</v>
      </c>
      <c r="J198" s="98">
        <f>RES_hhdet_tesh!J67</f>
        <v>0.67142207983347069</v>
      </c>
      <c r="K198" s="98">
        <f>RES_hhdet_tesh!K67</f>
        <v>1.2111355293052912</v>
      </c>
      <c r="L198" s="98">
        <f>RES_hhdet_tesh!L67</f>
        <v>2.0740612061393837</v>
      </c>
      <c r="M198" s="98">
        <f>RES_hhdet_tesh!M67</f>
        <v>2.7773187802321329</v>
      </c>
      <c r="N198" s="98">
        <f>RES_hhdet_tesh!N67</f>
        <v>3.3377540005467354</v>
      </c>
      <c r="O198" s="98">
        <f>RES_hhdet_tesh!O67</f>
        <v>3.4756301417445563</v>
      </c>
      <c r="P198" s="98">
        <f>RES_hhdet_tesh!P67</f>
        <v>3.3472670595987251</v>
      </c>
      <c r="Q198" s="98">
        <f>RES_hhdet_tesh!Q67</f>
        <v>2.6794056158623816</v>
      </c>
      <c r="R198" s="98">
        <f>RES_hhdet_tesh!R67</f>
        <v>2.1721374347668392</v>
      </c>
      <c r="S198" s="98">
        <f>RES_hhdet_tesh!S67</f>
        <v>1.5934825695709398</v>
      </c>
      <c r="T198" s="98">
        <f>RES_hhdet_tesh!T67</f>
        <v>1.1365990432484754</v>
      </c>
      <c r="U198" s="98">
        <f>RES_hhdet_tesh!U67</f>
        <v>0.83606111546466633</v>
      </c>
      <c r="V198" s="98">
        <f>RES_hhdet_tesh!V67</f>
        <v>0.91709796085145856</v>
      </c>
      <c r="W198" s="98">
        <f>RES_hhdet_tesh!W67</f>
        <v>0.78357311902188453</v>
      </c>
      <c r="DA198" s="63" t="s">
        <v>2472</v>
      </c>
    </row>
    <row r="199" spans="1:105" ht="12" customHeight="1" x14ac:dyDescent="0.25">
      <c r="A199" s="121" t="s">
        <v>55</v>
      </c>
      <c r="B199" s="122">
        <v>754.29354631622789</v>
      </c>
      <c r="C199" s="122">
        <v>848.10255935587952</v>
      </c>
      <c r="D199" s="122">
        <v>673.09076129587356</v>
      </c>
      <c r="E199" s="122">
        <v>686.04281206529038</v>
      </c>
      <c r="F199" s="122">
        <v>787.87508516669857</v>
      </c>
      <c r="G199" s="122">
        <v>820.91016563377764</v>
      </c>
      <c r="H199" s="122">
        <v>657.05327218060165</v>
      </c>
      <c r="I199" s="122">
        <v>566.41747268811719</v>
      </c>
      <c r="J199" s="122">
        <v>842.66701958245505</v>
      </c>
      <c r="K199" s="122">
        <v>966.85052350036381</v>
      </c>
      <c r="L199" s="122">
        <v>871.18266483585023</v>
      </c>
      <c r="M199" s="122">
        <v>697.32624270425038</v>
      </c>
      <c r="N199" s="122">
        <v>744.82185862823269</v>
      </c>
      <c r="O199" s="122">
        <v>849.44743932062897</v>
      </c>
      <c r="P199" s="122">
        <v>911.4470431482174</v>
      </c>
      <c r="Q199" s="122">
        <v>1009.7527132943425</v>
      </c>
      <c r="R199" s="122">
        <v>1173.1736466543409</v>
      </c>
      <c r="S199" s="122">
        <v>945.15423540074153</v>
      </c>
      <c r="T199" s="122">
        <v>1027.9984699311963</v>
      </c>
      <c r="U199" s="122">
        <v>1201.0969465000605</v>
      </c>
      <c r="V199" s="122">
        <v>713.96471129508723</v>
      </c>
      <c r="W199" s="122">
        <v>1226.9443068101464</v>
      </c>
      <c r="DA199" s="130" t="s">
        <v>2473</v>
      </c>
    </row>
    <row r="200" spans="1:105" ht="12" customHeight="1" x14ac:dyDescent="0.25">
      <c r="A200" s="97" t="s">
        <v>134</v>
      </c>
      <c r="B200" s="98">
        <v>753.06627845876392</v>
      </c>
      <c r="C200" s="98">
        <v>851.83328952872955</v>
      </c>
      <c r="D200" s="98">
        <v>670.42799311558235</v>
      </c>
      <c r="E200" s="98">
        <v>683.55958748595924</v>
      </c>
      <c r="F200" s="98">
        <v>788.77511664194469</v>
      </c>
      <c r="G200" s="98">
        <v>821.82047326791769</v>
      </c>
      <c r="H200" s="98">
        <v>651.42170963607975</v>
      </c>
      <c r="I200" s="98">
        <v>557.7587883313405</v>
      </c>
      <c r="J200" s="98">
        <v>846.09338859367335</v>
      </c>
      <c r="K200" s="98">
        <v>973.29655895546512</v>
      </c>
      <c r="L200" s="98">
        <v>874.17467336620768</v>
      </c>
      <c r="M200" s="98">
        <v>692.92355548434648</v>
      </c>
      <c r="N200" s="98">
        <v>742.19927647264046</v>
      </c>
      <c r="O200" s="98">
        <v>847.90151159010691</v>
      </c>
      <c r="P200" s="98">
        <v>912.10227401503312</v>
      </c>
      <c r="Q200" s="98">
        <v>1011.34815353519</v>
      </c>
      <c r="R200" s="98">
        <v>1177.5618199602268</v>
      </c>
      <c r="S200" s="98">
        <v>943.64537208829188</v>
      </c>
      <c r="T200" s="98">
        <v>1026.8875295224909</v>
      </c>
      <c r="U200" s="98">
        <v>1206.4991772890337</v>
      </c>
      <c r="V200" s="98">
        <v>702.9361812252813</v>
      </c>
      <c r="W200" s="98">
        <v>1231.033497816662</v>
      </c>
      <c r="DA200" s="63" t="s">
        <v>2474</v>
      </c>
    </row>
    <row r="201" spans="1:105" ht="12" customHeight="1" x14ac:dyDescent="0.25">
      <c r="A201" s="97" t="s">
        <v>133</v>
      </c>
      <c r="B201" s="98">
        <v>753.06627845876392</v>
      </c>
      <c r="C201" s="98">
        <v>851.77631142283371</v>
      </c>
      <c r="D201" s="98">
        <v>670.37318025655156</v>
      </c>
      <c r="E201" s="98">
        <v>683.49499698876093</v>
      </c>
      <c r="F201" s="98">
        <v>788.69190757140598</v>
      </c>
      <c r="G201" s="98">
        <v>821.73418617588959</v>
      </c>
      <c r="H201" s="98">
        <v>651.3846690766768</v>
      </c>
      <c r="I201" s="98">
        <v>557.7746550722029</v>
      </c>
      <c r="J201" s="98">
        <v>844.89431891811535</v>
      </c>
      <c r="K201" s="98">
        <v>972.17752971644074</v>
      </c>
      <c r="L201" s="98">
        <v>873.39391234166931</v>
      </c>
      <c r="M201" s="98">
        <v>692.45291429127815</v>
      </c>
      <c r="N201" s="98">
        <v>741.86833160484014</v>
      </c>
      <c r="O201" s="98">
        <v>847.70795578775903</v>
      </c>
      <c r="P201" s="98">
        <v>912.13597216866629</v>
      </c>
      <c r="Q201" s="98">
        <v>1011.2518619019876</v>
      </c>
      <c r="R201" s="98">
        <v>1177.5208547706804</v>
      </c>
      <c r="S201" s="98">
        <v>943.43961588487912</v>
      </c>
      <c r="T201" s="98">
        <v>1026.4778715676318</v>
      </c>
      <c r="U201" s="98">
        <v>1206.0018337797198</v>
      </c>
      <c r="V201" s="98">
        <v>702.65342138958158</v>
      </c>
      <c r="W201" s="98">
        <v>1230.6023194870331</v>
      </c>
      <c r="DA201" s="63" t="s">
        <v>2475</v>
      </c>
    </row>
    <row r="202" spans="1:105" ht="12" customHeight="1" x14ac:dyDescent="0.25">
      <c r="A202" s="100" t="s">
        <v>217</v>
      </c>
      <c r="B202" s="101">
        <v>452.4154311746961</v>
      </c>
      <c r="C202" s="101">
        <v>595.43327557696989</v>
      </c>
      <c r="D202" s="101">
        <v>459.2439274118309</v>
      </c>
      <c r="E202" s="101">
        <v>448.78437480802427</v>
      </c>
      <c r="F202" s="101">
        <v>520.93481162090279</v>
      </c>
      <c r="G202" s="101">
        <v>495.3762749376333</v>
      </c>
      <c r="H202" s="101">
        <v>406.80212165289151</v>
      </c>
      <c r="I202" s="101">
        <v>343.57308516930544</v>
      </c>
      <c r="J202" s="101">
        <v>516.02338078174171</v>
      </c>
      <c r="K202" s="101">
        <v>598.32544549775685</v>
      </c>
      <c r="L202" s="101">
        <v>523.41790526948125</v>
      </c>
      <c r="M202" s="101">
        <v>407.86618710057019</v>
      </c>
      <c r="N202" s="101">
        <v>434.21298333261319</v>
      </c>
      <c r="O202" s="101">
        <v>522.40948624856253</v>
      </c>
      <c r="P202" s="101">
        <v>563.9303358124846</v>
      </c>
      <c r="Q202" s="101">
        <v>652.50651518766665</v>
      </c>
      <c r="R202" s="101">
        <v>796.74504859339538</v>
      </c>
      <c r="S202" s="101">
        <v>621.24669615561641</v>
      </c>
      <c r="T202" s="101">
        <v>703.66458444901002</v>
      </c>
      <c r="U202" s="101">
        <v>832.36655704796283</v>
      </c>
      <c r="V202" s="101">
        <v>482.51311959045091</v>
      </c>
      <c r="W202" s="101">
        <v>882.91462482005113</v>
      </c>
      <c r="DA202" s="131" t="s">
        <v>2476</v>
      </c>
    </row>
    <row r="203" spans="1:105" ht="12" customHeight="1" x14ac:dyDescent="0.25">
      <c r="A203" s="103" t="s">
        <v>52</v>
      </c>
      <c r="B203" s="104">
        <v>300.65084728406788</v>
      </c>
      <c r="C203" s="104">
        <v>256.34303584586388</v>
      </c>
      <c r="D203" s="104">
        <v>211.12925284472064</v>
      </c>
      <c r="E203" s="104">
        <v>234.71062218073658</v>
      </c>
      <c r="F203" s="104">
        <v>267.75709595050324</v>
      </c>
      <c r="G203" s="104">
        <v>326.35791123825641</v>
      </c>
      <c r="H203" s="104">
        <v>244.58254742378529</v>
      </c>
      <c r="I203" s="104">
        <v>214.20156990289757</v>
      </c>
      <c r="J203" s="104">
        <v>328.87093813637364</v>
      </c>
      <c r="K203" s="104">
        <v>373.8520842186839</v>
      </c>
      <c r="L203" s="104">
        <v>349.976007072188</v>
      </c>
      <c r="M203" s="104">
        <v>284.58672719070802</v>
      </c>
      <c r="N203" s="104">
        <v>307.65534827222695</v>
      </c>
      <c r="O203" s="104">
        <v>325.29846953919633</v>
      </c>
      <c r="P203" s="104">
        <v>348.20563635618169</v>
      </c>
      <c r="Q203" s="104">
        <v>358.74534671432099</v>
      </c>
      <c r="R203" s="104">
        <v>380.77580617728501</v>
      </c>
      <c r="S203" s="104">
        <v>322.19291972926288</v>
      </c>
      <c r="T203" s="104">
        <v>322.81328711862193</v>
      </c>
      <c r="U203" s="104">
        <v>373.63527673175702</v>
      </c>
      <c r="V203" s="104">
        <v>220.14030179913075</v>
      </c>
      <c r="W203" s="104">
        <v>347.68769466698188</v>
      </c>
      <c r="DA203" s="132" t="s">
        <v>2477</v>
      </c>
    </row>
    <row r="204" spans="1:105" ht="12" customHeight="1" x14ac:dyDescent="0.25">
      <c r="A204" s="106" t="s">
        <v>122</v>
      </c>
      <c r="B204" s="101">
        <v>787.5290911400383</v>
      </c>
      <c r="C204" s="101">
        <v>747.2190486173256</v>
      </c>
      <c r="D204" s="101">
        <v>745.1791363425649</v>
      </c>
      <c r="E204" s="101">
        <v>753.45163232799052</v>
      </c>
      <c r="F204" s="101">
        <v>763.37141338352069</v>
      </c>
      <c r="G204" s="101">
        <v>795.9241599685156</v>
      </c>
      <c r="H204" s="101">
        <v>812.28168373938763</v>
      </c>
      <c r="I204" s="101">
        <v>806.15725999705205</v>
      </c>
      <c r="J204" s="101">
        <v>747.9450041871678</v>
      </c>
      <c r="K204" s="101">
        <v>788.36290622285435</v>
      </c>
      <c r="L204" s="101">
        <v>788.42475510085012</v>
      </c>
      <c r="M204" s="101">
        <v>819.15352117454586</v>
      </c>
      <c r="N204" s="101">
        <v>817.5401424566237</v>
      </c>
      <c r="O204" s="101">
        <v>892.32727331283957</v>
      </c>
      <c r="P204" s="101">
        <v>892.7984150544836</v>
      </c>
      <c r="Q204" s="101">
        <v>965.28221042754853</v>
      </c>
      <c r="R204" s="101">
        <v>1051.0758261138055</v>
      </c>
      <c r="S204" s="101">
        <v>987.32414365175566</v>
      </c>
      <c r="T204" s="101">
        <v>1058.8522890309659</v>
      </c>
      <c r="U204" s="101">
        <v>1053.2569289728144</v>
      </c>
      <c r="V204" s="101">
        <v>1024.6119308149741</v>
      </c>
      <c r="W204" s="101">
        <v>1109.1281719728875</v>
      </c>
      <c r="DA204" s="131" t="s">
        <v>2478</v>
      </c>
    </row>
    <row r="205" spans="1:105" ht="12" customHeight="1" x14ac:dyDescent="0.25">
      <c r="A205" s="107" t="s">
        <v>121</v>
      </c>
      <c r="B205" s="104">
        <v>787.52909114003842</v>
      </c>
      <c r="C205" s="104">
        <v>747.21588960954239</v>
      </c>
      <c r="D205" s="104">
        <v>745.19149370627849</v>
      </c>
      <c r="E205" s="104">
        <v>753.45277027829843</v>
      </c>
      <c r="F205" s="104">
        <v>763.3511015367618</v>
      </c>
      <c r="G205" s="104">
        <v>795.92044108104108</v>
      </c>
      <c r="H205" s="104">
        <v>812.16624118874608</v>
      </c>
      <c r="I205" s="104">
        <v>805.04389744392677</v>
      </c>
      <c r="J205" s="104">
        <v>747.66240462390579</v>
      </c>
      <c r="K205" s="104">
        <v>788.7631748136497</v>
      </c>
      <c r="L205" s="104">
        <v>788.87143637113104</v>
      </c>
      <c r="M205" s="104">
        <v>820.18705130774663</v>
      </c>
      <c r="N205" s="104">
        <v>818.79703670369247</v>
      </c>
      <c r="O205" s="104">
        <v>893.68985758348981</v>
      </c>
      <c r="P205" s="104">
        <v>894.34566275178395</v>
      </c>
      <c r="Q205" s="104">
        <v>964.07068387612242</v>
      </c>
      <c r="R205" s="104">
        <v>1048.7384224045231</v>
      </c>
      <c r="S205" s="104">
        <v>985.55645579684131</v>
      </c>
      <c r="T205" s="104">
        <v>1057.3797525119937</v>
      </c>
      <c r="U205" s="104">
        <v>1051.286104210239</v>
      </c>
      <c r="V205" s="104">
        <v>1021.767361104326</v>
      </c>
      <c r="W205" s="104">
        <v>1106.4491337085592</v>
      </c>
      <c r="DA205" s="132" t="s">
        <v>2479</v>
      </c>
    </row>
    <row r="206" spans="1:105" ht="12" customHeight="1" x14ac:dyDescent="0.25">
      <c r="A206" s="108" t="s">
        <v>53</v>
      </c>
      <c r="B206" s="98">
        <v>473.15834289706129</v>
      </c>
      <c r="C206" s="98">
        <v>522.27965673539211</v>
      </c>
      <c r="D206" s="98">
        <v>510.44460392908434</v>
      </c>
      <c r="E206" s="98">
        <v>494.65561521220417</v>
      </c>
      <c r="F206" s="98">
        <v>504.09493824154561</v>
      </c>
      <c r="G206" s="98">
        <v>479.68106445858837</v>
      </c>
      <c r="H206" s="98">
        <v>507.13582953942972</v>
      </c>
      <c r="I206" s="98">
        <v>496.15606964828135</v>
      </c>
      <c r="J206" s="98">
        <v>456.39820708549956</v>
      </c>
      <c r="K206" s="98">
        <v>485.00224993426474</v>
      </c>
      <c r="L206" s="98">
        <v>472.4296395240271</v>
      </c>
      <c r="M206" s="98">
        <v>482.77425361946882</v>
      </c>
      <c r="N206" s="98">
        <v>478.93826332893764</v>
      </c>
      <c r="O206" s="98">
        <v>550.43903176089441</v>
      </c>
      <c r="P206" s="98">
        <v>552.71599624321959</v>
      </c>
      <c r="Q206" s="98">
        <v>621.85454048195561</v>
      </c>
      <c r="R206" s="98">
        <v>709.4052989441592</v>
      </c>
      <c r="S206" s="98">
        <v>648.7658309219978</v>
      </c>
      <c r="T206" s="98">
        <v>724.58802002968855</v>
      </c>
      <c r="U206" s="98">
        <v>725.29565580223152</v>
      </c>
      <c r="V206" s="98">
        <v>701.39662008139885</v>
      </c>
      <c r="W206" s="98">
        <v>793.58518404095412</v>
      </c>
      <c r="DA206" s="63" t="s">
        <v>2480</v>
      </c>
    </row>
    <row r="207" spans="1:105" ht="12" customHeight="1" x14ac:dyDescent="0.25">
      <c r="A207" s="108" t="s">
        <v>52</v>
      </c>
      <c r="B207" s="98">
        <v>314.37074824297719</v>
      </c>
      <c r="C207" s="98">
        <v>224.93623287415022</v>
      </c>
      <c r="D207" s="98">
        <v>234.74688977719416</v>
      </c>
      <c r="E207" s="98">
        <v>258.79715506609421</v>
      </c>
      <c r="F207" s="98">
        <v>259.25616329521614</v>
      </c>
      <c r="G207" s="98">
        <v>316.23937662245271</v>
      </c>
      <c r="H207" s="98">
        <v>305.03041164931619</v>
      </c>
      <c r="I207" s="98">
        <v>308.88782779564542</v>
      </c>
      <c r="J207" s="98">
        <v>291.26419753840628</v>
      </c>
      <c r="K207" s="98">
        <v>303.76092487938485</v>
      </c>
      <c r="L207" s="98">
        <v>316.441796847104</v>
      </c>
      <c r="M207" s="98">
        <v>337.41279768827786</v>
      </c>
      <c r="N207" s="98">
        <v>339.85877337475478</v>
      </c>
      <c r="O207" s="98">
        <v>343.25082582259552</v>
      </c>
      <c r="P207" s="98">
        <v>341.62966650856441</v>
      </c>
      <c r="Q207" s="98">
        <v>342.21614339416675</v>
      </c>
      <c r="R207" s="98">
        <v>339.33312346036399</v>
      </c>
      <c r="S207" s="98">
        <v>336.79062487484327</v>
      </c>
      <c r="T207" s="98">
        <v>332.79173248230529</v>
      </c>
      <c r="U207" s="98">
        <v>325.99044840800764</v>
      </c>
      <c r="V207" s="98">
        <v>320.37074102292701</v>
      </c>
      <c r="W207" s="98">
        <v>312.86394966760497</v>
      </c>
      <c r="DA207" s="63" t="s">
        <v>2481</v>
      </c>
    </row>
    <row r="208" spans="1:105" ht="12" customHeight="1" x14ac:dyDescent="0.25">
      <c r="A208" s="121" t="s">
        <v>54</v>
      </c>
      <c r="B208" s="122">
        <v>119.48669051519559</v>
      </c>
      <c r="C208" s="122">
        <v>137.91176990590009</v>
      </c>
      <c r="D208" s="122">
        <v>112.15233847347878</v>
      </c>
      <c r="E208" s="122">
        <v>118.33483593199401</v>
      </c>
      <c r="F208" s="122">
        <v>140.0189441037931</v>
      </c>
      <c r="G208" s="122">
        <v>146.60935982088054</v>
      </c>
      <c r="H208" s="122">
        <v>121.08188165830623</v>
      </c>
      <c r="I208" s="122">
        <v>104.66128616201958</v>
      </c>
      <c r="J208" s="122">
        <v>154.63188954314933</v>
      </c>
      <c r="K208" s="122">
        <v>185.36274690187727</v>
      </c>
      <c r="L208" s="122">
        <v>183.06345962269782</v>
      </c>
      <c r="M208" s="122">
        <v>143.03195794869524</v>
      </c>
      <c r="N208" s="122">
        <v>154.79834872425411</v>
      </c>
      <c r="O208" s="122">
        <v>179.50079735579703</v>
      </c>
      <c r="P208" s="122">
        <v>189.73703655694391</v>
      </c>
      <c r="Q208" s="122">
        <v>209.6651536008348</v>
      </c>
      <c r="R208" s="122">
        <v>225.01010786866905</v>
      </c>
      <c r="S208" s="122">
        <v>210.07010540055063</v>
      </c>
      <c r="T208" s="122">
        <v>228.05886518372429</v>
      </c>
      <c r="U208" s="122">
        <v>264.60430151619454</v>
      </c>
      <c r="V208" s="122">
        <v>167.23666908934388</v>
      </c>
      <c r="W208" s="122">
        <v>262.77897582092851</v>
      </c>
      <c r="DA208" s="130" t="s">
        <v>2482</v>
      </c>
    </row>
    <row r="209" spans="1:105" ht="12" customHeight="1" x14ac:dyDescent="0.25">
      <c r="A209" s="97" t="s">
        <v>175</v>
      </c>
      <c r="B209" s="98">
        <v>119.28148532204946</v>
      </c>
      <c r="C209" s="98">
        <v>138.71691697258836</v>
      </c>
      <c r="D209" s="98">
        <v>111.43686268392251</v>
      </c>
      <c r="E209" s="98">
        <v>117.64962515932902</v>
      </c>
      <c r="F209" s="98">
        <v>140.29508120982754</v>
      </c>
      <c r="G209" s="98">
        <v>146.90093581575027</v>
      </c>
      <c r="H209" s="98">
        <v>119.20549326826827</v>
      </c>
      <c r="I209" s="98">
        <v>101.41347288702789</v>
      </c>
      <c r="J209" s="98">
        <v>155.89366326340581</v>
      </c>
      <c r="K209" s="98">
        <v>188.01391677382577</v>
      </c>
      <c r="L209" s="98">
        <v>184.56926774792842</v>
      </c>
      <c r="M209" s="98">
        <v>140.98127067890837</v>
      </c>
      <c r="N209" s="98">
        <v>153.42199308149219</v>
      </c>
      <c r="O209" s="98">
        <v>178.78857073545689</v>
      </c>
      <c r="P209" s="98">
        <v>189.9092255312363</v>
      </c>
      <c r="Q209" s="98">
        <v>210.16511635164397</v>
      </c>
      <c r="R209" s="98">
        <v>226.7230521120909</v>
      </c>
      <c r="S209" s="98">
        <v>209.27347332208043</v>
      </c>
      <c r="T209" s="98">
        <v>227.69990264367885</v>
      </c>
      <c r="U209" s="98">
        <v>266.92533461804379</v>
      </c>
      <c r="V209" s="98">
        <v>162.1517587910507</v>
      </c>
      <c r="W209" s="98">
        <v>264.68737212428709</v>
      </c>
      <c r="DA209" s="63" t="s">
        <v>2483</v>
      </c>
    </row>
    <row r="210" spans="1:105" ht="12" customHeight="1" x14ac:dyDescent="0.25">
      <c r="A210" s="109" t="s">
        <v>120</v>
      </c>
      <c r="B210" s="33">
        <v>123.53654939631289</v>
      </c>
      <c r="C210" s="33">
        <v>122.71381387509221</v>
      </c>
      <c r="D210" s="33">
        <v>124.86445866731496</v>
      </c>
      <c r="E210" s="33">
        <v>129.74060333665207</v>
      </c>
      <c r="F210" s="33">
        <v>135.70000096452245</v>
      </c>
      <c r="G210" s="33">
        <v>142.31075550478414</v>
      </c>
      <c r="H210" s="33">
        <v>146.56987594999489</v>
      </c>
      <c r="I210" s="33">
        <v>145.89290964558526</v>
      </c>
      <c r="J210" s="33">
        <v>139.37122594793607</v>
      </c>
      <c r="K210" s="33">
        <v>153.78063494121625</v>
      </c>
      <c r="L210" s="33">
        <v>165.63910845931511</v>
      </c>
      <c r="M210" s="33">
        <v>166.73755957617297</v>
      </c>
      <c r="N210" s="33">
        <v>170.91122586284078</v>
      </c>
      <c r="O210" s="33">
        <v>188.03345271236773</v>
      </c>
      <c r="P210" s="33">
        <v>187.65502408126437</v>
      </c>
      <c r="Q210" s="33">
        <v>203.49145212097559</v>
      </c>
      <c r="R210" s="33">
        <v>203.55786767463863</v>
      </c>
      <c r="S210" s="33">
        <v>220.40254781777006</v>
      </c>
      <c r="T210" s="33">
        <v>232.83163273220691</v>
      </c>
      <c r="U210" s="33">
        <v>233.41172520524506</v>
      </c>
      <c r="V210" s="33">
        <v>235.48801362711404</v>
      </c>
      <c r="W210" s="33">
        <v>236.67521474941219</v>
      </c>
      <c r="DA210" s="60" t="s">
        <v>2484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4359.9545792858644</v>
      </c>
      <c r="C212" s="117">
        <f t="shared" si="101"/>
        <v>5374.141074662909</v>
      </c>
      <c r="D212" s="117">
        <f t="shared" si="101"/>
        <v>4098.7872615262322</v>
      </c>
      <c r="E212" s="117">
        <f t="shared" si="101"/>
        <v>4220.5303810504647</v>
      </c>
      <c r="F212" s="117">
        <f t="shared" si="101"/>
        <v>4804.0923490448304</v>
      </c>
      <c r="G212" s="117">
        <f t="shared" si="101"/>
        <v>5330.0622083981352</v>
      </c>
      <c r="H212" s="117">
        <f t="shared" si="101"/>
        <v>4087.6394052044611</v>
      </c>
      <c r="I212" s="117">
        <f t="shared" si="101"/>
        <v>3321.7237693235388</v>
      </c>
      <c r="J212" s="117">
        <f t="shared" si="101"/>
        <v>2330.6888608890813</v>
      </c>
      <c r="K212" s="117">
        <f t="shared" si="101"/>
        <v>2916.2512310252314</v>
      </c>
      <c r="L212" s="117">
        <f t="shared" si="101"/>
        <v>3412.6755387469657</v>
      </c>
      <c r="M212" s="117">
        <f t="shared" si="101"/>
        <v>3624.1295222866288</v>
      </c>
      <c r="N212" s="117">
        <f t="shared" si="101"/>
        <v>2812.8917613334743</v>
      </c>
      <c r="O212" s="117">
        <f t="shared" si="101"/>
        <v>2252.1157323688958</v>
      </c>
      <c r="P212" s="117">
        <f t="shared" si="101"/>
        <v>1903.7719835262692</v>
      </c>
      <c r="Q212" s="117">
        <f t="shared" si="101"/>
        <v>1774.8321091290654</v>
      </c>
      <c r="R212" s="117">
        <f t="shared" ref="R212:V212" si="102">R213+R216+R218+R227</f>
        <v>2031.4477035341245</v>
      </c>
      <c r="S212" s="117">
        <f t="shared" si="102"/>
        <v>2012.7301607125244</v>
      </c>
      <c r="T212" s="117">
        <f t="shared" si="102"/>
        <v>3022.9605573925369</v>
      </c>
      <c r="U212" s="117">
        <f t="shared" si="102"/>
        <v>2228.1829018112485</v>
      </c>
      <c r="V212" s="117">
        <f t="shared" si="102"/>
        <v>3006.8451942107035</v>
      </c>
      <c r="W212" s="117">
        <f t="shared" ref="W212" si="103">W213+W216+W218+W227</f>
        <v>5241.6564283577609</v>
      </c>
      <c r="DA212" s="129" t="s">
        <v>2635</v>
      </c>
    </row>
    <row r="213" spans="1:105" ht="12" customHeight="1" x14ac:dyDescent="0.25">
      <c r="A213" s="121" t="s">
        <v>57</v>
      </c>
      <c r="B213" s="122">
        <f t="shared" ref="B213:Q213" si="104">SUM(B214:B215)</f>
        <v>4053.2757758453272</v>
      </c>
      <c r="C213" s="122">
        <f t="shared" si="104"/>
        <v>5025.5705865619302</v>
      </c>
      <c r="D213" s="122">
        <f t="shared" si="104"/>
        <v>3835.2559114315968</v>
      </c>
      <c r="E213" s="122">
        <f t="shared" si="104"/>
        <v>3957.3844788090469</v>
      </c>
      <c r="F213" s="122">
        <f t="shared" si="104"/>
        <v>4498.9305839636463</v>
      </c>
      <c r="G213" s="122">
        <f t="shared" si="104"/>
        <v>5012.1019920082117</v>
      </c>
      <c r="H213" s="122">
        <f t="shared" si="104"/>
        <v>3839.2562587208231</v>
      </c>
      <c r="I213" s="122">
        <f t="shared" si="104"/>
        <v>3108.5317208623346</v>
      </c>
      <c r="J213" s="122">
        <f t="shared" si="104"/>
        <v>2180.7765943204081</v>
      </c>
      <c r="K213" s="122">
        <f t="shared" si="104"/>
        <v>2721.7150724004168</v>
      </c>
      <c r="L213" s="122">
        <f t="shared" si="104"/>
        <v>3227.8616578902102</v>
      </c>
      <c r="M213" s="122">
        <f t="shared" si="104"/>
        <v>3403.0894205940513</v>
      </c>
      <c r="N213" s="122">
        <f t="shared" si="104"/>
        <v>2647.8618164445056</v>
      </c>
      <c r="O213" s="122">
        <f t="shared" si="104"/>
        <v>2101.0519982780161</v>
      </c>
      <c r="P213" s="122">
        <f t="shared" si="104"/>
        <v>1765.7431695090138</v>
      </c>
      <c r="Q213" s="122">
        <f t="shared" si="104"/>
        <v>1635.9105160071085</v>
      </c>
      <c r="R213" s="122">
        <f t="shared" ref="R213:V213" si="105">SUM(R214:R215)</f>
        <v>1872.1179332156462</v>
      </c>
      <c r="S213" s="122">
        <f t="shared" si="105"/>
        <v>1863.4271959364428</v>
      </c>
      <c r="T213" s="122">
        <f t="shared" si="105"/>
        <v>2784.0323440323582</v>
      </c>
      <c r="U213" s="122">
        <f t="shared" si="105"/>
        <v>2050.0419875154957</v>
      </c>
      <c r="V213" s="122">
        <f t="shared" si="105"/>
        <v>2775.9985472330732</v>
      </c>
      <c r="W213" s="122">
        <f t="shared" ref="W213" si="106">SUM(W214:W215)</f>
        <v>4846.7216511541737</v>
      </c>
      <c r="DA213" s="130" t="s">
        <v>2636</v>
      </c>
    </row>
    <row r="214" spans="1:105" ht="12" customHeight="1" x14ac:dyDescent="0.25">
      <c r="A214" s="97" t="s">
        <v>217</v>
      </c>
      <c r="B214" s="98">
        <v>4053.2757758453272</v>
      </c>
      <c r="C214" s="98">
        <v>5025.5705865619302</v>
      </c>
      <c r="D214" s="98">
        <v>3835.2559114315968</v>
      </c>
      <c r="E214" s="98">
        <v>3957.3844788090469</v>
      </c>
      <c r="F214" s="98">
        <v>4498.9305839636463</v>
      </c>
      <c r="G214" s="98">
        <v>5012.1019920082117</v>
      </c>
      <c r="H214" s="98">
        <v>3839.2562587208231</v>
      </c>
      <c r="I214" s="98">
        <v>3108.5317208623346</v>
      </c>
      <c r="J214" s="98">
        <v>2180.7765943204081</v>
      </c>
      <c r="K214" s="98">
        <v>2721.7150724004168</v>
      </c>
      <c r="L214" s="98">
        <v>3227.8616578902102</v>
      </c>
      <c r="M214" s="98">
        <v>3403.0894205940513</v>
      </c>
      <c r="N214" s="98">
        <v>2647.8618164445056</v>
      </c>
      <c r="O214" s="98">
        <v>2101.0519982780161</v>
      </c>
      <c r="P214" s="98">
        <v>1765.7431695090138</v>
      </c>
      <c r="Q214" s="98">
        <v>1635.9105160071085</v>
      </c>
      <c r="R214" s="98">
        <v>1872.1179332156462</v>
      </c>
      <c r="S214" s="98">
        <v>1863.4271959364428</v>
      </c>
      <c r="T214" s="98">
        <v>2784.0323440323582</v>
      </c>
      <c r="U214" s="98">
        <v>2050.0419875154957</v>
      </c>
      <c r="V214" s="98">
        <v>2775.9985472330732</v>
      </c>
      <c r="W214" s="98">
        <v>4846.7216511541737</v>
      </c>
      <c r="DA214" s="63" t="s">
        <v>2637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2638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2639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2640</v>
      </c>
    </row>
    <row r="218" spans="1:105" ht="12" customHeight="1" x14ac:dyDescent="0.25">
      <c r="A218" s="121" t="s">
        <v>55</v>
      </c>
      <c r="B218" s="122">
        <v>271.75753466186126</v>
      </c>
      <c r="C218" s="122">
        <v>307.91425837224989</v>
      </c>
      <c r="D218" s="122">
        <v>231.97121687016519</v>
      </c>
      <c r="E218" s="122">
        <v>230.37102009192731</v>
      </c>
      <c r="F218" s="122">
        <v>265.85104518016431</v>
      </c>
      <c r="G218" s="122">
        <v>276.76986297504664</v>
      </c>
      <c r="H218" s="122">
        <v>215.72731474684588</v>
      </c>
      <c r="I218" s="122">
        <v>184.54809192864317</v>
      </c>
      <c r="J218" s="122">
        <v>128.8637443555013</v>
      </c>
      <c r="K218" s="122">
        <v>165.5678539253035</v>
      </c>
      <c r="L218" s="122">
        <v>154.88985525115118</v>
      </c>
      <c r="M218" s="122">
        <v>185.72173687207825</v>
      </c>
      <c r="N218" s="122">
        <v>137.72825251912485</v>
      </c>
      <c r="O218" s="122">
        <v>125.16709439625926</v>
      </c>
      <c r="P218" s="122">
        <v>114.52065253876047</v>
      </c>
      <c r="Q218" s="122">
        <v>115.22483198716029</v>
      </c>
      <c r="R218" s="122">
        <v>133.64724372355963</v>
      </c>
      <c r="S218" s="122">
        <v>121.58789341833354</v>
      </c>
      <c r="T218" s="122">
        <v>193.34339995597051</v>
      </c>
      <c r="U218" s="122">
        <v>143.31268713377057</v>
      </c>
      <c r="V218" s="122">
        <v>182.38279101942129</v>
      </c>
      <c r="W218" s="122">
        <v>315.73612874305252</v>
      </c>
      <c r="DA218" s="130" t="s">
        <v>2641</v>
      </c>
    </row>
    <row r="219" spans="1:105" ht="12" customHeight="1" x14ac:dyDescent="0.25">
      <c r="A219" s="97" t="s">
        <v>134</v>
      </c>
      <c r="B219" s="98">
        <v>281.89722752662669</v>
      </c>
      <c r="C219" s="98">
        <v>319.41112623752929</v>
      </c>
      <c r="D219" s="98">
        <v>240.62651229022393</v>
      </c>
      <c r="E219" s="98">
        <v>238.94864775741422</v>
      </c>
      <c r="F219" s="98">
        <v>275.71886821365291</v>
      </c>
      <c r="G219" s="98">
        <v>286.98163542323937</v>
      </c>
      <c r="H219" s="98">
        <v>223.64691854151386</v>
      </c>
      <c r="I219" s="98">
        <v>191.29533147233167</v>
      </c>
      <c r="J219" s="98">
        <v>133.61895045770851</v>
      </c>
      <c r="K219" s="98">
        <v>171.68179164374141</v>
      </c>
      <c r="L219" s="98">
        <v>160.61858463008502</v>
      </c>
      <c r="M219" s="98">
        <v>192.56829622583598</v>
      </c>
      <c r="N219" s="98">
        <v>142.7857304731323</v>
      </c>
      <c r="O219" s="98">
        <v>129.73967208870721</v>
      </c>
      <c r="P219" s="98">
        <v>118.68280411620697</v>
      </c>
      <c r="Q219" s="98">
        <v>119.40866899221984</v>
      </c>
      <c r="R219" s="98">
        <v>138.50637040847141</v>
      </c>
      <c r="S219" s="98">
        <v>126.03027131365307</v>
      </c>
      <c r="T219" s="98">
        <v>200.44431421477694</v>
      </c>
      <c r="U219" s="98">
        <v>148.59093228540891</v>
      </c>
      <c r="V219" s="98">
        <v>188.92137805096203</v>
      </c>
      <c r="W219" s="98">
        <v>326.72477803329139</v>
      </c>
      <c r="DA219" s="63" t="s">
        <v>2642</v>
      </c>
    </row>
    <row r="220" spans="1:105" ht="12" customHeight="1" x14ac:dyDescent="0.25">
      <c r="A220" s="97" t="s">
        <v>133</v>
      </c>
      <c r="B220" s="98">
        <v>169.35382633175982</v>
      </c>
      <c r="C220" s="98">
        <v>219.73473882562143</v>
      </c>
      <c r="D220" s="98">
        <v>164.0548348879008</v>
      </c>
      <c r="E220" s="98">
        <v>158.28201196652881</v>
      </c>
      <c r="F220" s="98">
        <v>185.47456801259079</v>
      </c>
      <c r="G220" s="98">
        <v>177.36610321038327</v>
      </c>
      <c r="H220" s="98">
        <v>143.55998898947436</v>
      </c>
      <c r="I220" s="98">
        <v>119.74585721145009</v>
      </c>
      <c r="J220" s="98">
        <v>79.808208755393437</v>
      </c>
      <c r="K220" s="98">
        <v>103.72170463409638</v>
      </c>
      <c r="L220" s="98">
        <v>95.242777471998423</v>
      </c>
      <c r="M220" s="98">
        <v>114.38385746609751</v>
      </c>
      <c r="N220" s="98">
        <v>85.907619360079977</v>
      </c>
      <c r="O220" s="98">
        <v>83.36890083398508</v>
      </c>
      <c r="P220" s="98">
        <v>76.749985207433113</v>
      </c>
      <c r="Q220" s="98">
        <v>80.522673419353822</v>
      </c>
      <c r="R220" s="98">
        <v>98.710096164369432</v>
      </c>
      <c r="S220" s="98">
        <v>89.466167892787496</v>
      </c>
      <c r="T220" s="98">
        <v>152.91607184414485</v>
      </c>
      <c r="U220" s="98">
        <v>117.80592500710674</v>
      </c>
      <c r="V220" s="98">
        <v>156.38773023647292</v>
      </c>
      <c r="W220" s="98">
        <v>286.07739038815919</v>
      </c>
      <c r="DA220" s="63" t="s">
        <v>2643</v>
      </c>
    </row>
    <row r="221" spans="1:105" ht="12" customHeight="1" x14ac:dyDescent="0.25">
      <c r="A221" s="100" t="s">
        <v>217</v>
      </c>
      <c r="B221" s="101">
        <v>169.35382633175982</v>
      </c>
      <c r="C221" s="101">
        <v>219.73473882562143</v>
      </c>
      <c r="D221" s="101">
        <v>164.0548348879008</v>
      </c>
      <c r="E221" s="101">
        <v>158.28201196652881</v>
      </c>
      <c r="F221" s="101">
        <v>185.47456801259079</v>
      </c>
      <c r="G221" s="101">
        <v>177.36610321038327</v>
      </c>
      <c r="H221" s="101">
        <v>143.55998898947436</v>
      </c>
      <c r="I221" s="101">
        <v>119.74585721145009</v>
      </c>
      <c r="J221" s="101">
        <v>79.808208755393437</v>
      </c>
      <c r="K221" s="101">
        <v>103.72170463409638</v>
      </c>
      <c r="L221" s="101">
        <v>95.242777471998423</v>
      </c>
      <c r="M221" s="101">
        <v>114.38385746609751</v>
      </c>
      <c r="N221" s="101">
        <v>85.907619360079977</v>
      </c>
      <c r="O221" s="101">
        <v>83.36890083398508</v>
      </c>
      <c r="P221" s="101">
        <v>76.749985207433113</v>
      </c>
      <c r="Q221" s="101">
        <v>80.522673419353822</v>
      </c>
      <c r="R221" s="101">
        <v>98.710096164369432</v>
      </c>
      <c r="S221" s="101">
        <v>89.466167892787496</v>
      </c>
      <c r="T221" s="101">
        <v>152.91607184414485</v>
      </c>
      <c r="U221" s="101">
        <v>117.80592500710674</v>
      </c>
      <c r="V221" s="101">
        <v>156.38773023647292</v>
      </c>
      <c r="W221" s="101">
        <v>286.07739038815919</v>
      </c>
      <c r="DA221" s="131" t="s">
        <v>2644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2645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2646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2647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2648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2649</v>
      </c>
    </row>
    <row r="227" spans="1:105" ht="12" customHeight="1" x14ac:dyDescent="0.25">
      <c r="A227" s="121" t="s">
        <v>54</v>
      </c>
      <c r="B227" s="122">
        <v>34.921268778675568</v>
      </c>
      <c r="C227" s="122">
        <v>40.65622972872923</v>
      </c>
      <c r="D227" s="122">
        <v>31.560133224469961</v>
      </c>
      <c r="E227" s="122">
        <v>32.774882149490587</v>
      </c>
      <c r="F227" s="122">
        <v>39.310719901020434</v>
      </c>
      <c r="G227" s="122">
        <v>41.19035341487654</v>
      </c>
      <c r="H227" s="122">
        <v>32.655831736792329</v>
      </c>
      <c r="I227" s="122">
        <v>28.643956532561003</v>
      </c>
      <c r="J227" s="122">
        <v>21.048522213171765</v>
      </c>
      <c r="K227" s="122">
        <v>28.968304699511222</v>
      </c>
      <c r="L227" s="122">
        <v>29.924025605604811</v>
      </c>
      <c r="M227" s="122">
        <v>35.318364820499532</v>
      </c>
      <c r="N227" s="122">
        <v>27.301692369843845</v>
      </c>
      <c r="O227" s="122">
        <v>25.896639694620454</v>
      </c>
      <c r="P227" s="122">
        <v>23.508161478494969</v>
      </c>
      <c r="Q227" s="122">
        <v>23.696761134796688</v>
      </c>
      <c r="R227" s="122">
        <v>25.682526594918624</v>
      </c>
      <c r="S227" s="122">
        <v>27.715071357748009</v>
      </c>
      <c r="T227" s="122">
        <v>45.58481340420807</v>
      </c>
      <c r="U227" s="122">
        <v>34.828227161982291</v>
      </c>
      <c r="V227" s="122">
        <v>48.463855958209038</v>
      </c>
      <c r="W227" s="122">
        <v>79.198648460534983</v>
      </c>
      <c r="DA227" s="130" t="s">
        <v>2650</v>
      </c>
    </row>
    <row r="228" spans="1:105" ht="12" customHeight="1" x14ac:dyDescent="0.25">
      <c r="A228" s="97" t="s">
        <v>175</v>
      </c>
      <c r="B228" s="98">
        <v>36.69071949658769</v>
      </c>
      <c r="C228" s="98">
        <v>42.810088052989094</v>
      </c>
      <c r="D228" s="98">
        <v>33.336431032622151</v>
      </c>
      <c r="E228" s="98">
        <v>34.743859906522907</v>
      </c>
      <c r="F228" s="98">
        <v>41.824100623933191</v>
      </c>
      <c r="G228" s="98">
        <v>43.98431103293548</v>
      </c>
      <c r="H228" s="98">
        <v>35.059905703410074</v>
      </c>
      <c r="I228" s="98">
        <v>30.90023980289638</v>
      </c>
      <c r="J228" s="98">
        <v>22.788844448382108</v>
      </c>
      <c r="K228" s="98">
        <v>31.400057736053849</v>
      </c>
      <c r="L228" s="98">
        <v>32.510052509792885</v>
      </c>
      <c r="M228" s="98">
        <v>38.373630924488019</v>
      </c>
      <c r="N228" s="98">
        <v>29.633792219360913</v>
      </c>
      <c r="O228" s="98">
        <v>28.058250048853427</v>
      </c>
      <c r="P228" s="98">
        <v>25.452360305239228</v>
      </c>
      <c r="Q228" s="98">
        <v>25.615787819334564</v>
      </c>
      <c r="R228" s="98">
        <v>27.733255828294283</v>
      </c>
      <c r="S228" s="98">
        <v>29.851905419738703</v>
      </c>
      <c r="T228" s="98">
        <v>49.013272938608445</v>
      </c>
      <c r="U228" s="98">
        <v>37.419788285880493</v>
      </c>
      <c r="V228" s="98">
        <v>52.074544684209428</v>
      </c>
      <c r="W228" s="98">
        <v>84.988710955322517</v>
      </c>
      <c r="DA228" s="63" t="s">
        <v>2651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2652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243.27095762750585</v>
      </c>
      <c r="C231" s="118">
        <f t="shared" si="108"/>
        <v>298.78745828030799</v>
      </c>
      <c r="D231" s="118">
        <f t="shared" si="108"/>
        <v>235.44813090153264</v>
      </c>
      <c r="E231" s="118">
        <f t="shared" si="108"/>
        <v>245.71813494718609</v>
      </c>
      <c r="F231" s="118">
        <f t="shared" si="108"/>
        <v>276.82762098489172</v>
      </c>
      <c r="G231" s="118">
        <f t="shared" si="108"/>
        <v>305.40406456614505</v>
      </c>
      <c r="H231" s="118">
        <f t="shared" si="108"/>
        <v>238.07803859472367</v>
      </c>
      <c r="I231" s="118">
        <f t="shared" si="108"/>
        <v>186.94608331416691</v>
      </c>
      <c r="J231" s="118">
        <f t="shared" si="108"/>
        <v>273.58266958155406</v>
      </c>
      <c r="K231" s="118">
        <f t="shared" si="108"/>
        <v>300.05938966792417</v>
      </c>
      <c r="L231" s="118">
        <f t="shared" si="108"/>
        <v>333.45616031005176</v>
      </c>
      <c r="M231" s="118">
        <f t="shared" si="108"/>
        <v>229.66452660424679</v>
      </c>
      <c r="N231" s="118">
        <f t="shared" si="108"/>
        <v>251.5370589588403</v>
      </c>
      <c r="O231" s="118">
        <f t="shared" si="108"/>
        <v>248.24864487211028</v>
      </c>
      <c r="P231" s="118">
        <f t="shared" si="108"/>
        <v>246.08426003066404</v>
      </c>
      <c r="Q231" s="118">
        <f t="shared" si="108"/>
        <v>252.68581448686089</v>
      </c>
      <c r="R231" s="118">
        <f t="shared" ref="R231:V231" si="109">R232+R235+R237+R246</f>
        <v>288.69459316977844</v>
      </c>
      <c r="S231" s="118">
        <f t="shared" si="109"/>
        <v>245.86602715013456</v>
      </c>
      <c r="T231" s="118">
        <f t="shared" si="109"/>
        <v>245.45447064809034</v>
      </c>
      <c r="U231" s="118">
        <f t="shared" si="109"/>
        <v>278.53185444180804</v>
      </c>
      <c r="V231" s="118">
        <f t="shared" si="109"/>
        <v>164.66079773836611</v>
      </c>
      <c r="W231" s="118">
        <f t="shared" ref="W231" si="110">W232+W235+W237+W246</f>
        <v>287.24610700157558</v>
      </c>
      <c r="DA231" s="129" t="s">
        <v>2803</v>
      </c>
    </row>
    <row r="232" spans="1:105" ht="12" customHeight="1" x14ac:dyDescent="0.25">
      <c r="A232" s="121" t="s">
        <v>57</v>
      </c>
      <c r="B232" s="123">
        <f t="shared" ref="B232:Q232" si="111">SUM(B233:B234)</f>
        <v>225.82045678002484</v>
      </c>
      <c r="C232" s="123">
        <f t="shared" si="111"/>
        <v>279.10584745694172</v>
      </c>
      <c r="D232" s="123">
        <f t="shared" si="111"/>
        <v>219.95365400477203</v>
      </c>
      <c r="E232" s="123">
        <f t="shared" si="111"/>
        <v>230.02721459543179</v>
      </c>
      <c r="F232" s="123">
        <f t="shared" si="111"/>
        <v>258.87827249090958</v>
      </c>
      <c r="G232" s="123">
        <f t="shared" si="111"/>
        <v>286.80313061276536</v>
      </c>
      <c r="H232" s="123">
        <f t="shared" si="111"/>
        <v>223.17833582026532</v>
      </c>
      <c r="I232" s="123">
        <f t="shared" si="111"/>
        <v>174.50595887412854</v>
      </c>
      <c r="J232" s="123">
        <f t="shared" si="111"/>
        <v>255.63645735239544</v>
      </c>
      <c r="K232" s="123">
        <f t="shared" si="111"/>
        <v>279.68292547054813</v>
      </c>
      <c r="L232" s="123">
        <f t="shared" si="111"/>
        <v>314.99516843371606</v>
      </c>
      <c r="M232" s="123">
        <f t="shared" si="111"/>
        <v>215.19699746491179</v>
      </c>
      <c r="N232" s="123">
        <f t="shared" si="111"/>
        <v>236.32630679187983</v>
      </c>
      <c r="O232" s="123">
        <f t="shared" si="111"/>
        <v>231.11681916639677</v>
      </c>
      <c r="P232" s="123">
        <f t="shared" si="111"/>
        <v>227.78549505375352</v>
      </c>
      <c r="Q232" s="123">
        <f t="shared" si="111"/>
        <v>232.43848253894365</v>
      </c>
      <c r="R232" s="123">
        <f t="shared" ref="R232:V232" si="112">SUM(R233:R234)</f>
        <v>265.58555628587288</v>
      </c>
      <c r="S232" s="123">
        <f t="shared" si="112"/>
        <v>227.14189968797089</v>
      </c>
      <c r="T232" s="123">
        <f t="shared" si="112"/>
        <v>225.54006921679223</v>
      </c>
      <c r="U232" s="123">
        <f t="shared" si="112"/>
        <v>255.78572722437698</v>
      </c>
      <c r="V232" s="123">
        <f t="shared" si="112"/>
        <v>151.47221032657623</v>
      </c>
      <c r="W232" s="123">
        <f t="shared" ref="W232" si="113">SUM(W233:W234)</f>
        <v>265.12168149754041</v>
      </c>
      <c r="DA232" s="130" t="s">
        <v>2804</v>
      </c>
    </row>
    <row r="233" spans="1:105" ht="12" customHeight="1" x14ac:dyDescent="0.25">
      <c r="A233" s="97" t="s">
        <v>217</v>
      </c>
      <c r="B233" s="99">
        <v>223.20604239877255</v>
      </c>
      <c r="C233" s="99">
        <v>275.94407350630036</v>
      </c>
      <c r="D233" s="99">
        <v>217.52780051708368</v>
      </c>
      <c r="E233" s="99">
        <v>227.54914567720931</v>
      </c>
      <c r="F233" s="99">
        <v>256.17631627988152</v>
      </c>
      <c r="G233" s="99">
        <v>283.83597141143633</v>
      </c>
      <c r="H233" s="99">
        <v>220.92093172586348</v>
      </c>
      <c r="I233" s="99">
        <v>172.66457661870891</v>
      </c>
      <c r="J233" s="99">
        <v>252.79495625936156</v>
      </c>
      <c r="K233" s="99">
        <v>276.52276284975164</v>
      </c>
      <c r="L233" s="99">
        <v>311.39702492182732</v>
      </c>
      <c r="M233" s="99">
        <v>212.75763817907344</v>
      </c>
      <c r="N233" s="99">
        <v>233.61889913522722</v>
      </c>
      <c r="O233" s="99">
        <v>228.47241666629023</v>
      </c>
      <c r="P233" s="99">
        <v>225.211292742316</v>
      </c>
      <c r="Q233" s="99">
        <v>229.82363738257982</v>
      </c>
      <c r="R233" s="99">
        <v>262.60305710857222</v>
      </c>
      <c r="S233" s="99">
        <v>224.60669157709151</v>
      </c>
      <c r="T233" s="99">
        <v>223.03786323037647</v>
      </c>
      <c r="U233" s="99">
        <v>252.95790337658539</v>
      </c>
      <c r="V233" s="99">
        <v>149.82134139425884</v>
      </c>
      <c r="W233" s="99">
        <v>262.22216589679107</v>
      </c>
      <c r="DA233" s="63" t="s">
        <v>2805</v>
      </c>
    </row>
    <row r="234" spans="1:105" ht="12" customHeight="1" x14ac:dyDescent="0.25">
      <c r="A234" s="97" t="s">
        <v>53</v>
      </c>
      <c r="B234" s="99">
        <v>2.6144143812522964</v>
      </c>
      <c r="C234" s="99">
        <v>3.1617739506413631</v>
      </c>
      <c r="D234" s="99">
        <v>2.4258534876883489</v>
      </c>
      <c r="E234" s="99">
        <v>2.4780689182224731</v>
      </c>
      <c r="F234" s="99">
        <v>2.7019562110280471</v>
      </c>
      <c r="G234" s="99">
        <v>2.9671592013290411</v>
      </c>
      <c r="H234" s="99">
        <v>2.2574040944018479</v>
      </c>
      <c r="I234" s="99">
        <v>1.8413822554196255</v>
      </c>
      <c r="J234" s="99">
        <v>2.8415010930338811</v>
      </c>
      <c r="K234" s="99">
        <v>3.1601626207965077</v>
      </c>
      <c r="L234" s="99">
        <v>3.5981435118887299</v>
      </c>
      <c r="M234" s="99">
        <v>2.4393592858383455</v>
      </c>
      <c r="N234" s="99">
        <v>2.707407656652602</v>
      </c>
      <c r="O234" s="99">
        <v>2.6444025001065508</v>
      </c>
      <c r="P234" s="99">
        <v>2.5742023114375154</v>
      </c>
      <c r="Q234" s="99">
        <v>2.6148451563638169</v>
      </c>
      <c r="R234" s="99">
        <v>2.9824991773006553</v>
      </c>
      <c r="S234" s="99">
        <v>2.5352081108793847</v>
      </c>
      <c r="T234" s="99">
        <v>2.5022059864157487</v>
      </c>
      <c r="U234" s="99">
        <v>2.8278238477915956</v>
      </c>
      <c r="V234" s="99">
        <v>1.6508689323173842</v>
      </c>
      <c r="W234" s="99">
        <v>2.8995156007493375</v>
      </c>
      <c r="DA234" s="63" t="s">
        <v>2806</v>
      </c>
    </row>
    <row r="235" spans="1:105" ht="12" customHeight="1" x14ac:dyDescent="0.25">
      <c r="A235" s="121" t="s">
        <v>92</v>
      </c>
      <c r="B235" s="123">
        <f t="shared" ref="B235:W235" si="114">B236</f>
        <v>3.7305561809689394E-3</v>
      </c>
      <c r="C235" s="123">
        <f t="shared" si="114"/>
        <v>3.9476236722965673E-3</v>
      </c>
      <c r="D235" s="123">
        <f t="shared" si="114"/>
        <v>4.6895548360412868E-3</v>
      </c>
      <c r="E235" s="123">
        <f t="shared" si="114"/>
        <v>4.659681352703361E-3</v>
      </c>
      <c r="F235" s="123">
        <f t="shared" si="114"/>
        <v>4.1954546169446234E-3</v>
      </c>
      <c r="G235" s="123">
        <f t="shared" si="114"/>
        <v>3.3240943666834832E-3</v>
      </c>
      <c r="H235" s="123">
        <f t="shared" si="114"/>
        <v>2.1821424836410185E-3</v>
      </c>
      <c r="I235" s="123">
        <f t="shared" si="114"/>
        <v>2.1761337823756333E-3</v>
      </c>
      <c r="J235" s="123">
        <f t="shared" si="114"/>
        <v>2.3907005456765612E-3</v>
      </c>
      <c r="K235" s="123">
        <f t="shared" si="114"/>
        <v>4.0658865013480519E-3</v>
      </c>
      <c r="L235" s="123">
        <f t="shared" si="114"/>
        <v>6.8143591230515003E-3</v>
      </c>
      <c r="M235" s="123">
        <f t="shared" si="114"/>
        <v>9.0492198500385142E-3</v>
      </c>
      <c r="N235" s="123">
        <f t="shared" si="114"/>
        <v>1.0841332230049405E-2</v>
      </c>
      <c r="O235" s="123">
        <f t="shared" si="114"/>
        <v>1.1266734610459222E-2</v>
      </c>
      <c r="P235" s="123">
        <f t="shared" si="114"/>
        <v>1.0749238463794778E-2</v>
      </c>
      <c r="Q235" s="123">
        <f t="shared" si="114"/>
        <v>8.486173202364649E-3</v>
      </c>
      <c r="R235" s="123">
        <f t="shared" si="114"/>
        <v>6.7261007804704301E-3</v>
      </c>
      <c r="S235" s="123">
        <f t="shared" si="114"/>
        <v>4.7543611015812941E-3</v>
      </c>
      <c r="T235" s="123">
        <f t="shared" si="114"/>
        <v>3.2031942528683789E-3</v>
      </c>
      <c r="U235" s="123">
        <f t="shared" si="114"/>
        <v>2.2345242279758538E-3</v>
      </c>
      <c r="V235" s="123">
        <f t="shared" si="114"/>
        <v>2.4160655227721231E-3</v>
      </c>
      <c r="W235" s="123">
        <f t="shared" si="114"/>
        <v>2.0562904182768486E-3</v>
      </c>
      <c r="DA235" s="130" t="s">
        <v>2807</v>
      </c>
    </row>
    <row r="236" spans="1:105" ht="12" customHeight="1" x14ac:dyDescent="0.25">
      <c r="A236" s="97" t="s">
        <v>53</v>
      </c>
      <c r="B236" s="99">
        <f>RES_hhdet_fecs!B67</f>
        <v>3.7305561809689394E-3</v>
      </c>
      <c r="C236" s="99">
        <f>RES_hhdet_fecs!C67</f>
        <v>3.9476236722965673E-3</v>
      </c>
      <c r="D236" s="99">
        <f>RES_hhdet_fecs!D67</f>
        <v>4.6895548360412868E-3</v>
      </c>
      <c r="E236" s="99">
        <f>RES_hhdet_fecs!E67</f>
        <v>4.659681352703361E-3</v>
      </c>
      <c r="F236" s="99">
        <f>RES_hhdet_fecs!F67</f>
        <v>4.1954546169446234E-3</v>
      </c>
      <c r="G236" s="99">
        <f>RES_hhdet_fecs!G67</f>
        <v>3.3240943666834832E-3</v>
      </c>
      <c r="H236" s="99">
        <f>RES_hhdet_fecs!H67</f>
        <v>2.1821424836410185E-3</v>
      </c>
      <c r="I236" s="99">
        <f>RES_hhdet_fecs!I67</f>
        <v>2.1761337823756333E-3</v>
      </c>
      <c r="J236" s="99">
        <f>RES_hhdet_fecs!J67</f>
        <v>2.3907005456765612E-3</v>
      </c>
      <c r="K236" s="99">
        <f>RES_hhdet_fecs!K67</f>
        <v>4.0658865013480519E-3</v>
      </c>
      <c r="L236" s="99">
        <f>RES_hhdet_fecs!L67</f>
        <v>6.8143591230515003E-3</v>
      </c>
      <c r="M236" s="99">
        <f>RES_hhdet_fecs!M67</f>
        <v>9.0492198500385142E-3</v>
      </c>
      <c r="N236" s="99">
        <f>RES_hhdet_fecs!N67</f>
        <v>1.0841332230049405E-2</v>
      </c>
      <c r="O236" s="99">
        <f>RES_hhdet_fecs!O67</f>
        <v>1.1266734610459222E-2</v>
      </c>
      <c r="P236" s="99">
        <f>RES_hhdet_fecs!P67</f>
        <v>1.0749238463794778E-2</v>
      </c>
      <c r="Q236" s="99">
        <f>RES_hhdet_fecs!Q67</f>
        <v>8.486173202364649E-3</v>
      </c>
      <c r="R236" s="99">
        <f>RES_hhdet_fecs!R67</f>
        <v>6.7261007804704301E-3</v>
      </c>
      <c r="S236" s="99">
        <f>RES_hhdet_fecs!S67</f>
        <v>4.7543611015812941E-3</v>
      </c>
      <c r="T236" s="99">
        <f>RES_hhdet_fecs!T67</f>
        <v>3.2031942528683789E-3</v>
      </c>
      <c r="U236" s="99">
        <f>RES_hhdet_fecs!U67</f>
        <v>2.2345242279758538E-3</v>
      </c>
      <c r="V236" s="99">
        <f>RES_hhdet_fecs!V67</f>
        <v>2.4160655227721231E-3</v>
      </c>
      <c r="W236" s="99">
        <f>RES_hhdet_fecs!W67</f>
        <v>2.0562904182768486E-3</v>
      </c>
      <c r="DA236" s="63" t="s">
        <v>2808</v>
      </c>
    </row>
    <row r="237" spans="1:105" ht="12" customHeight="1" x14ac:dyDescent="0.25">
      <c r="A237" s="121" t="s">
        <v>55</v>
      </c>
      <c r="B237" s="123">
        <v>15.442178162050418</v>
      </c>
      <c r="C237" s="123">
        <v>17.360911014251165</v>
      </c>
      <c r="D237" s="123">
        <v>13.608751961622636</v>
      </c>
      <c r="E237" s="123">
        <v>13.701280846520071</v>
      </c>
      <c r="F237" s="123">
        <v>15.595649787797154</v>
      </c>
      <c r="G237" s="123">
        <v>16.142322071592925</v>
      </c>
      <c r="H237" s="123">
        <v>12.882725808183102</v>
      </c>
      <c r="I237" s="123">
        <v>10.703395757082873</v>
      </c>
      <c r="J237" s="123">
        <v>15.360622018301129</v>
      </c>
      <c r="K237" s="123">
        <v>17.268968255743683</v>
      </c>
      <c r="L237" s="123">
        <v>15.389869518986124</v>
      </c>
      <c r="M237" s="123">
        <v>12.071603006813888</v>
      </c>
      <c r="N237" s="123">
        <v>12.609993955077366</v>
      </c>
      <c r="O237" s="123">
        <v>14.110637980307336</v>
      </c>
      <c r="P237" s="123">
        <v>15.097789220648398</v>
      </c>
      <c r="Q237" s="123">
        <v>16.705819704773976</v>
      </c>
      <c r="R237" s="123">
        <v>19.298866599317385</v>
      </c>
      <c r="S237" s="123">
        <v>15.169384310279957</v>
      </c>
      <c r="T237" s="123">
        <v>16.043896937864339</v>
      </c>
      <c r="U237" s="123">
        <v>18.238652530521296</v>
      </c>
      <c r="V237" s="123">
        <v>10.365109412430694</v>
      </c>
      <c r="W237" s="123">
        <v>17.636411605647339</v>
      </c>
      <c r="DA237" s="130" t="s">
        <v>2809</v>
      </c>
    </row>
    <row r="238" spans="1:105" ht="12" customHeight="1" x14ac:dyDescent="0.25">
      <c r="A238" s="97" t="s">
        <v>134</v>
      </c>
      <c r="B238" s="99">
        <v>15.523534049760578</v>
      </c>
      <c r="C238" s="99">
        <v>17.538228899400778</v>
      </c>
      <c r="D238" s="99">
        <v>13.64783919857155</v>
      </c>
      <c r="E238" s="99">
        <v>13.739519359081113</v>
      </c>
      <c r="F238" s="99">
        <v>15.699874152226412</v>
      </c>
      <c r="G238" s="99">
        <v>16.251806407267615</v>
      </c>
      <c r="H238" s="99">
        <v>12.869233594287754</v>
      </c>
      <c r="I238" s="99">
        <v>10.625571936786585</v>
      </c>
      <c r="J238" s="99">
        <v>15.489067896431852</v>
      </c>
      <c r="K238" s="99">
        <v>17.442649981158073</v>
      </c>
      <c r="L238" s="99">
        <v>15.495134148238154</v>
      </c>
      <c r="M238" s="99">
        <v>12.039171126459898</v>
      </c>
      <c r="N238" s="99">
        <v>12.59787990377237</v>
      </c>
      <c r="O238" s="99">
        <v>14.108140323939136</v>
      </c>
      <c r="P238" s="99">
        <v>15.137370033676119</v>
      </c>
      <c r="Q238" s="99">
        <v>16.77532748538502</v>
      </c>
      <c r="R238" s="99">
        <v>19.428368081385837</v>
      </c>
      <c r="S238" s="99">
        <v>15.190956931428369</v>
      </c>
      <c r="T238" s="99">
        <v>16.058244307028925</v>
      </c>
      <c r="U238" s="99">
        <v>18.334868710295183</v>
      </c>
      <c r="V238" s="99">
        <v>10.196134398506434</v>
      </c>
      <c r="W238" s="99">
        <v>17.676789614612154</v>
      </c>
      <c r="DA238" s="63" t="s">
        <v>2810</v>
      </c>
    </row>
    <row r="239" spans="1:105" ht="12" customHeight="1" x14ac:dyDescent="0.25">
      <c r="A239" s="97" t="s">
        <v>133</v>
      </c>
      <c r="B239" s="99">
        <v>12.485884857877457</v>
      </c>
      <c r="C239" s="99">
        <v>14.763459219445044</v>
      </c>
      <c r="D239" s="99">
        <v>11.530538976432885</v>
      </c>
      <c r="E239" s="99">
        <v>11.579204554706047</v>
      </c>
      <c r="F239" s="99">
        <v>13.392388883481379</v>
      </c>
      <c r="G239" s="99">
        <v>13.500275942975945</v>
      </c>
      <c r="H239" s="99">
        <v>10.854781504263928</v>
      </c>
      <c r="I239" s="99">
        <v>8.9265239603603721</v>
      </c>
      <c r="J239" s="99">
        <v>12.749830475643808</v>
      </c>
      <c r="K239" s="99">
        <v>14.52102983776838</v>
      </c>
      <c r="L239" s="99">
        <v>12.922561547755949</v>
      </c>
      <c r="M239" s="99">
        <v>10.192404626876954</v>
      </c>
      <c r="N239" s="99">
        <v>10.872347589929616</v>
      </c>
      <c r="O239" s="99">
        <v>12.552455946395609</v>
      </c>
      <c r="P239" s="99">
        <v>13.527972221377537</v>
      </c>
      <c r="Q239" s="99">
        <v>15.171644178812578</v>
      </c>
      <c r="R239" s="99">
        <v>17.952094460124918</v>
      </c>
      <c r="S239" s="99">
        <v>14.266123669406182</v>
      </c>
      <c r="T239" s="99">
        <v>15.750423905453736</v>
      </c>
      <c r="U239" s="99">
        <v>18.599955904312328</v>
      </c>
      <c r="V239" s="99">
        <v>10.839777555261989</v>
      </c>
      <c r="W239" s="99">
        <v>19.276702831401995</v>
      </c>
      <c r="DA239" s="63" t="s">
        <v>2811</v>
      </c>
    </row>
    <row r="240" spans="1:105" ht="12" customHeight="1" x14ac:dyDescent="0.25">
      <c r="A240" s="100" t="s">
        <v>217</v>
      </c>
      <c r="B240" s="102">
        <v>9.325987036427998</v>
      </c>
      <c r="C240" s="102">
        <v>12.065196951868105</v>
      </c>
      <c r="D240" s="102">
        <v>9.3048516765176128</v>
      </c>
      <c r="E240" s="102">
        <v>9.1011972154630154</v>
      </c>
      <c r="F240" s="102">
        <v>10.561219096474016</v>
      </c>
      <c r="G240" s="102">
        <v>10.044264917284574</v>
      </c>
      <c r="H240" s="102">
        <v>8.260820426890815</v>
      </c>
      <c r="I240" s="102">
        <v>6.6513291784983695</v>
      </c>
      <c r="J240" s="102">
        <v>9.2513431655500771</v>
      </c>
      <c r="K240" s="102">
        <v>10.53799224751717</v>
      </c>
      <c r="L240" s="102">
        <v>9.1882244945581597</v>
      </c>
      <c r="M240" s="102">
        <v>7.1511607109197062</v>
      </c>
      <c r="N240" s="102">
        <v>7.5795660247781074</v>
      </c>
      <c r="O240" s="102">
        <v>9.0656938828567082</v>
      </c>
      <c r="P240" s="102">
        <v>9.7890586156569626</v>
      </c>
      <c r="Q240" s="102">
        <v>11.312363063827297</v>
      </c>
      <c r="R240" s="102">
        <v>13.846121849663781</v>
      </c>
      <c r="S240" s="102">
        <v>10.78373226617059</v>
      </c>
      <c r="T240" s="102">
        <v>12.250602616312273</v>
      </c>
      <c r="U240" s="102">
        <v>14.536258270130537</v>
      </c>
      <c r="V240" s="102">
        <v>8.4402852245673969</v>
      </c>
      <c r="W240" s="102">
        <v>15.477644131641238</v>
      </c>
      <c r="DA240" s="131" t="s">
        <v>2812</v>
      </c>
    </row>
    <row r="241" spans="1:105" ht="12" customHeight="1" x14ac:dyDescent="0.25">
      <c r="A241" s="103" t="s">
        <v>52</v>
      </c>
      <c r="B241" s="105">
        <v>3.1598978214494582</v>
      </c>
      <c r="C241" s="105">
        <v>2.6982622675769408</v>
      </c>
      <c r="D241" s="105">
        <v>2.2256872999152697</v>
      </c>
      <c r="E241" s="105">
        <v>2.478007339243034</v>
      </c>
      <c r="F241" s="105">
        <v>2.831169787007362</v>
      </c>
      <c r="G241" s="105">
        <v>3.4560110256913714</v>
      </c>
      <c r="H241" s="105">
        <v>2.5939610773731125</v>
      </c>
      <c r="I241" s="105">
        <v>2.2751947818620026</v>
      </c>
      <c r="J241" s="105">
        <v>3.4984873100937297</v>
      </c>
      <c r="K241" s="105">
        <v>3.9830375902512118</v>
      </c>
      <c r="L241" s="105">
        <v>3.7343370531977853</v>
      </c>
      <c r="M241" s="105">
        <v>3.0412439159572484</v>
      </c>
      <c r="N241" s="105">
        <v>3.2927815651515093</v>
      </c>
      <c r="O241" s="105">
        <v>3.4867620635389023</v>
      </c>
      <c r="P241" s="105">
        <v>3.7389136057205716</v>
      </c>
      <c r="Q241" s="105">
        <v>3.8592811149852815</v>
      </c>
      <c r="R241" s="105">
        <v>4.1059726104611372</v>
      </c>
      <c r="S241" s="105">
        <v>3.4823914032355936</v>
      </c>
      <c r="T241" s="105">
        <v>3.4998212891414644</v>
      </c>
      <c r="U241" s="105">
        <v>4.063697634181791</v>
      </c>
      <c r="V241" s="105">
        <v>2.3994923306945943</v>
      </c>
      <c r="W241" s="105">
        <v>3.7990586997607521</v>
      </c>
      <c r="DA241" s="132" t="s">
        <v>2813</v>
      </c>
    </row>
    <row r="242" spans="1:105" ht="12" customHeight="1" x14ac:dyDescent="0.25">
      <c r="A242" s="106" t="s">
        <v>122</v>
      </c>
      <c r="B242" s="102">
        <v>13.511456435663797</v>
      </c>
      <c r="C242" s="102">
        <v>12.788687253815901</v>
      </c>
      <c r="D242" s="102">
        <v>12.761099366049674</v>
      </c>
      <c r="E242" s="102">
        <v>12.889136664567278</v>
      </c>
      <c r="F242" s="102">
        <v>12.983665354277475</v>
      </c>
      <c r="G242" s="102">
        <v>13.411175616620062</v>
      </c>
      <c r="H242" s="102">
        <v>13.499923466400679</v>
      </c>
      <c r="I242" s="102">
        <v>13.311868987690536</v>
      </c>
      <c r="J242" s="102">
        <v>12.320393991664202</v>
      </c>
      <c r="K242" s="102">
        <v>12.963130621942799</v>
      </c>
      <c r="L242" s="102">
        <v>12.97856222197087</v>
      </c>
      <c r="M242" s="102">
        <v>13.478687816188843</v>
      </c>
      <c r="N242" s="102">
        <v>13.459366064240708</v>
      </c>
      <c r="O242" s="102">
        <v>14.654257486163267</v>
      </c>
      <c r="P242" s="102">
        <v>14.394683189896137</v>
      </c>
      <c r="Q242" s="102">
        <v>15.112743362789534</v>
      </c>
      <c r="R242" s="102">
        <v>15.994913277769776</v>
      </c>
      <c r="S242" s="102">
        <v>14.83550034140095</v>
      </c>
      <c r="T242" s="102">
        <v>15.880560499185439</v>
      </c>
      <c r="U242" s="102">
        <v>15.794955548692274</v>
      </c>
      <c r="V242" s="102">
        <v>15.281136777518913</v>
      </c>
      <c r="W242" s="102">
        <v>16.577108715692674</v>
      </c>
      <c r="DA242" s="131" t="s">
        <v>2814</v>
      </c>
    </row>
    <row r="243" spans="1:105" ht="12" customHeight="1" x14ac:dyDescent="0.25">
      <c r="A243" s="107" t="s">
        <v>121</v>
      </c>
      <c r="B243" s="105">
        <v>11.42196603451065</v>
      </c>
      <c r="C243" s="105">
        <v>11.305602678544806</v>
      </c>
      <c r="D243" s="105">
        <v>11.21480543267926</v>
      </c>
      <c r="E243" s="105">
        <v>11.193425759170173</v>
      </c>
      <c r="F243" s="105">
        <v>11.321797814639263</v>
      </c>
      <c r="G243" s="105">
        <v>11.430046844653193</v>
      </c>
      <c r="H243" s="105">
        <v>11.659892296058468</v>
      </c>
      <c r="I243" s="105">
        <v>11.443756673672135</v>
      </c>
      <c r="J243" s="105">
        <v>10.602031703745226</v>
      </c>
      <c r="K243" s="105">
        <v>11.213411425847536</v>
      </c>
      <c r="L243" s="105">
        <v>11.15790605951179</v>
      </c>
      <c r="M243" s="105">
        <v>11.563706140657292</v>
      </c>
      <c r="N243" s="105">
        <v>11.541276569084205</v>
      </c>
      <c r="O243" s="105">
        <v>12.753081961544204</v>
      </c>
      <c r="P243" s="105">
        <v>12.617967604985754</v>
      </c>
      <c r="Q243" s="105">
        <v>13.345926268843082</v>
      </c>
      <c r="R243" s="105">
        <v>14.398900557459292</v>
      </c>
      <c r="S243" s="105">
        <v>13.416861503021506</v>
      </c>
      <c r="T243" s="105">
        <v>14.518493454041916</v>
      </c>
      <c r="U243" s="105">
        <v>14.472217702280311</v>
      </c>
      <c r="V243" s="105">
        <v>13.999645644874644</v>
      </c>
      <c r="W243" s="105">
        <v>15.329713718231519</v>
      </c>
      <c r="DA243" s="132" t="s">
        <v>2815</v>
      </c>
    </row>
    <row r="244" spans="1:105" ht="12" customHeight="1" x14ac:dyDescent="0.25">
      <c r="A244" s="108" t="s">
        <v>53</v>
      </c>
      <c r="B244" s="99">
        <v>8.1178694338387345</v>
      </c>
      <c r="C244" s="99">
        <v>8.9379278643159417</v>
      </c>
      <c r="D244" s="99">
        <v>8.7401451748893368</v>
      </c>
      <c r="E244" s="99">
        <v>8.4611197234630602</v>
      </c>
      <c r="F244" s="99">
        <v>8.5805139132312931</v>
      </c>
      <c r="G244" s="99">
        <v>8.0811874031332511</v>
      </c>
      <c r="H244" s="99">
        <v>8.4248412935743957</v>
      </c>
      <c r="I244" s="99">
        <v>8.1628284605879475</v>
      </c>
      <c r="J244" s="99">
        <v>7.503600128285667</v>
      </c>
      <c r="K244" s="99">
        <v>7.9771283253463707</v>
      </c>
      <c r="L244" s="99">
        <v>7.7813879460775688</v>
      </c>
      <c r="M244" s="99">
        <v>7.9579349640980297</v>
      </c>
      <c r="N244" s="99">
        <v>7.9038273584396173</v>
      </c>
      <c r="O244" s="99">
        <v>9.0738947847585045</v>
      </c>
      <c r="P244" s="99">
        <v>8.9496645252502205</v>
      </c>
      <c r="Q244" s="99">
        <v>9.6644616546249047</v>
      </c>
      <c r="R244" s="99">
        <v>10.739811696908683</v>
      </c>
      <c r="S244" s="99">
        <v>9.7766921978113643</v>
      </c>
      <c r="T244" s="99">
        <v>10.910489581004764</v>
      </c>
      <c r="U244" s="99">
        <v>10.926710368098533</v>
      </c>
      <c r="V244" s="99">
        <v>10.507658354129079</v>
      </c>
      <c r="W244" s="99">
        <v>11.911161586368857</v>
      </c>
      <c r="DA244" s="63" t="s">
        <v>2816</v>
      </c>
    </row>
    <row r="245" spans="1:105" ht="12" customHeight="1" x14ac:dyDescent="0.25">
      <c r="A245" s="108" t="s">
        <v>52</v>
      </c>
      <c r="B245" s="99">
        <v>3.3040966006719148</v>
      </c>
      <c r="C245" s="99">
        <v>2.3676748142288666</v>
      </c>
      <c r="D245" s="99">
        <v>2.4746602577899255</v>
      </c>
      <c r="E245" s="99">
        <v>2.7323060357071154</v>
      </c>
      <c r="F245" s="99">
        <v>2.7412839014079675</v>
      </c>
      <c r="G245" s="99">
        <v>3.3488594415199437</v>
      </c>
      <c r="H245" s="99">
        <v>3.2350510024840706</v>
      </c>
      <c r="I245" s="99">
        <v>3.280928213084187</v>
      </c>
      <c r="J245" s="99">
        <v>3.0984315754595602</v>
      </c>
      <c r="K245" s="99">
        <v>3.2362831005011632</v>
      </c>
      <c r="L245" s="99">
        <v>3.3765181134342233</v>
      </c>
      <c r="M245" s="99">
        <v>3.6057711765592622</v>
      </c>
      <c r="N245" s="99">
        <v>3.6374492106445864</v>
      </c>
      <c r="O245" s="99">
        <v>3.6791871767857018</v>
      </c>
      <c r="P245" s="99">
        <v>3.6683030797355349</v>
      </c>
      <c r="Q245" s="99">
        <v>3.6814646142181742</v>
      </c>
      <c r="R245" s="99">
        <v>3.6590888605506113</v>
      </c>
      <c r="S245" s="99">
        <v>3.6401693052101418</v>
      </c>
      <c r="T245" s="99">
        <v>3.6080038730371551</v>
      </c>
      <c r="U245" s="99">
        <v>3.5455073341817753</v>
      </c>
      <c r="V245" s="99">
        <v>3.491987290745564</v>
      </c>
      <c r="W245" s="99">
        <v>3.4185521318626604</v>
      </c>
      <c r="DA245" s="63" t="s">
        <v>2817</v>
      </c>
    </row>
    <row r="246" spans="1:105" ht="12" customHeight="1" x14ac:dyDescent="0.25">
      <c r="A246" s="121" t="s">
        <v>54</v>
      </c>
      <c r="B246" s="123">
        <v>2.0045921292495992</v>
      </c>
      <c r="C246" s="123">
        <v>2.3167521854428474</v>
      </c>
      <c r="D246" s="123">
        <v>1.8810353803019291</v>
      </c>
      <c r="E246" s="123">
        <v>1.9849798238815268</v>
      </c>
      <c r="F246" s="123">
        <v>2.3495032515680601</v>
      </c>
      <c r="G246" s="123">
        <v>2.4552877874201289</v>
      </c>
      <c r="H246" s="123">
        <v>2.0147948237916107</v>
      </c>
      <c r="I246" s="123">
        <v>1.7345525491731451</v>
      </c>
      <c r="J246" s="123">
        <v>2.5831995103118555</v>
      </c>
      <c r="K246" s="123">
        <v>3.103430055131033</v>
      </c>
      <c r="L246" s="123">
        <v>3.0643079982265164</v>
      </c>
      <c r="M246" s="123">
        <v>2.386876912671096</v>
      </c>
      <c r="N246" s="123">
        <v>2.5899168796530634</v>
      </c>
      <c r="O246" s="123">
        <v>3.0099209907956919</v>
      </c>
      <c r="P246" s="123">
        <v>3.1902265177983153</v>
      </c>
      <c r="Q246" s="123">
        <v>3.533026069940906</v>
      </c>
      <c r="R246" s="123">
        <v>3.8034441838076813</v>
      </c>
      <c r="S246" s="123">
        <v>3.5499887907821157</v>
      </c>
      <c r="T246" s="123">
        <v>3.8673012991809079</v>
      </c>
      <c r="U246" s="123">
        <v>4.5052401626817629</v>
      </c>
      <c r="V246" s="123">
        <v>2.8210619338364467</v>
      </c>
      <c r="W246" s="123">
        <v>4.4859576079695023</v>
      </c>
      <c r="DA246" s="130" t="s">
        <v>2818</v>
      </c>
    </row>
    <row r="247" spans="1:105" ht="12" customHeight="1" x14ac:dyDescent="0.25">
      <c r="A247" s="97" t="s">
        <v>175</v>
      </c>
      <c r="B247" s="99">
        <v>2.0204868221405072</v>
      </c>
      <c r="C247" s="99">
        <v>2.3506166874052008</v>
      </c>
      <c r="D247" s="99">
        <v>1.8907735721105825</v>
      </c>
      <c r="E247" s="99">
        <v>1.9977678897748092</v>
      </c>
      <c r="F247" s="99">
        <v>2.3815313060729095</v>
      </c>
      <c r="G247" s="99">
        <v>2.4908371116154946</v>
      </c>
      <c r="H247" s="99">
        <v>2.0174394497956563</v>
      </c>
      <c r="I247" s="99">
        <v>1.7163655713005239</v>
      </c>
      <c r="J247" s="99">
        <v>2.6416758830472551</v>
      </c>
      <c r="K247" s="99">
        <v>3.1902056195608699</v>
      </c>
      <c r="L247" s="99">
        <v>3.1362972470817776</v>
      </c>
      <c r="M247" s="99">
        <v>2.3990797992091402</v>
      </c>
      <c r="N247" s="99">
        <v>2.6145676758862133</v>
      </c>
      <c r="O247" s="99">
        <v>3.0511078266233089</v>
      </c>
      <c r="P247" s="99">
        <v>3.2463152437282443</v>
      </c>
      <c r="Q247" s="99">
        <v>3.5986769896369259</v>
      </c>
      <c r="R247" s="99">
        <v>3.8901597142306255</v>
      </c>
      <c r="S247" s="99">
        <v>3.5981753020569553</v>
      </c>
      <c r="T247" s="99">
        <v>3.9266123073559389</v>
      </c>
      <c r="U247" s="99">
        <v>4.6172864981481219</v>
      </c>
      <c r="V247" s="99">
        <v>2.8104763040527918</v>
      </c>
      <c r="W247" s="99">
        <v>4.5981439553422554</v>
      </c>
      <c r="DA247" s="63" t="s">
        <v>2819</v>
      </c>
    </row>
    <row r="248" spans="1:105" ht="12" customHeight="1" x14ac:dyDescent="0.25">
      <c r="A248" s="109" t="s">
        <v>120</v>
      </c>
      <c r="B248" s="110">
        <v>1.6908999551873292</v>
      </c>
      <c r="C248" s="110">
        <v>1.6775258464014715</v>
      </c>
      <c r="D248" s="110">
        <v>1.7080133625771747</v>
      </c>
      <c r="E248" s="110">
        <v>1.7721143656124827</v>
      </c>
      <c r="F248" s="110">
        <v>1.8485660604227196</v>
      </c>
      <c r="G248" s="110">
        <v>1.93119636319716</v>
      </c>
      <c r="H248" s="110">
        <v>1.9788714441476993</v>
      </c>
      <c r="I248" s="110">
        <v>1.9654397832767663</v>
      </c>
      <c r="J248" s="110">
        <v>1.8759504701259131</v>
      </c>
      <c r="K248" s="110">
        <v>2.0697144791243898</v>
      </c>
      <c r="L248" s="110">
        <v>2.231289547187068</v>
      </c>
      <c r="M248" s="110">
        <v>2.2458135866154061</v>
      </c>
      <c r="N248" s="110">
        <v>2.3013321282031938</v>
      </c>
      <c r="O248" s="110">
        <v>2.5164922627640052</v>
      </c>
      <c r="P248" s="110">
        <v>2.5120331107526757</v>
      </c>
      <c r="Q248" s="110">
        <v>2.7223473155227818</v>
      </c>
      <c r="R248" s="110">
        <v>2.7174529763707924</v>
      </c>
      <c r="S248" s="110">
        <v>2.9250022173188741</v>
      </c>
      <c r="T248" s="110">
        <v>3.0787018674693303</v>
      </c>
      <c r="U248" s="110">
        <v>2.9994392042154221</v>
      </c>
      <c r="V248" s="110">
        <v>2.9631457510782218</v>
      </c>
      <c r="W248" s="110">
        <v>2.9514306325448367</v>
      </c>
      <c r="DA248" s="60" t="s">
        <v>2820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119.8600276007037</v>
      </c>
      <c r="C250" s="118">
        <f t="shared" si="115"/>
        <v>147.71260195272325</v>
      </c>
      <c r="D250" s="118">
        <f t="shared" si="115"/>
        <v>116.51683263710561</v>
      </c>
      <c r="E250" s="118">
        <f t="shared" si="115"/>
        <v>121.65797574831814</v>
      </c>
      <c r="F250" s="118">
        <f t="shared" si="115"/>
        <v>137.12363700979984</v>
      </c>
      <c r="G250" s="118">
        <f t="shared" si="115"/>
        <v>151.27530299921852</v>
      </c>
      <c r="H250" s="118">
        <f t="shared" si="115"/>
        <v>118.60719526054466</v>
      </c>
      <c r="I250" s="118">
        <f t="shared" si="115"/>
        <v>99.133636147709595</v>
      </c>
      <c r="J250" s="118">
        <f t="shared" si="115"/>
        <v>154.70973869719955</v>
      </c>
      <c r="K250" s="118">
        <f t="shared" si="115"/>
        <v>175.65418896308319</v>
      </c>
      <c r="L250" s="118">
        <f t="shared" si="115"/>
        <v>198.46354264910534</v>
      </c>
      <c r="M250" s="118">
        <f t="shared" si="115"/>
        <v>139.17745981726745</v>
      </c>
      <c r="N250" s="118">
        <f t="shared" si="115"/>
        <v>155.34196184245127</v>
      </c>
      <c r="O250" s="118">
        <f t="shared" si="115"/>
        <v>156.97841687174136</v>
      </c>
      <c r="P250" s="118">
        <f t="shared" si="115"/>
        <v>156.08921463895661</v>
      </c>
      <c r="Q250" s="118">
        <f t="shared" si="115"/>
        <v>160.59064299726913</v>
      </c>
      <c r="R250" s="118">
        <f t="shared" ref="R250:V250" si="116">R251+R254+R256+R265</f>
        <v>183.66926675405674</v>
      </c>
      <c r="S250" s="118">
        <f t="shared" si="116"/>
        <v>156.77259491325788</v>
      </c>
      <c r="T250" s="118">
        <f t="shared" si="116"/>
        <v>156.88066250846828</v>
      </c>
      <c r="U250" s="118">
        <f t="shared" si="116"/>
        <v>178.41266612220275</v>
      </c>
      <c r="V250" s="118">
        <f t="shared" si="116"/>
        <v>105.8223141089845</v>
      </c>
      <c r="W250" s="118">
        <f t="shared" ref="W250" si="117">W251+W254+W256+W265</f>
        <v>184.70002319808728</v>
      </c>
      <c r="DA250" s="129" t="s">
        <v>2971</v>
      </c>
    </row>
    <row r="251" spans="1:105" ht="12" customHeight="1" x14ac:dyDescent="0.25">
      <c r="A251" s="121" t="s">
        <v>57</v>
      </c>
      <c r="B251" s="123">
        <f t="shared" ref="B251:Q251" si="118">SUM(B252:B253)</f>
        <v>110.66934278624888</v>
      </c>
      <c r="C251" s="123">
        <f t="shared" si="118"/>
        <v>137.32601272346852</v>
      </c>
      <c r="D251" s="123">
        <f t="shared" si="118"/>
        <v>108.22929902282529</v>
      </c>
      <c r="E251" s="123">
        <f t="shared" si="118"/>
        <v>113.15580877206958</v>
      </c>
      <c r="F251" s="123">
        <f t="shared" si="118"/>
        <v>127.30340388852773</v>
      </c>
      <c r="G251" s="123">
        <f t="shared" si="118"/>
        <v>141.02222502545732</v>
      </c>
      <c r="H251" s="123">
        <f t="shared" si="118"/>
        <v>110.34922596053526</v>
      </c>
      <c r="I251" s="123">
        <f t="shared" si="118"/>
        <v>91.999468078515378</v>
      </c>
      <c r="J251" s="123">
        <f t="shared" si="118"/>
        <v>144.09345694437263</v>
      </c>
      <c r="K251" s="123">
        <f t="shared" si="118"/>
        <v>163.36555139686544</v>
      </c>
      <c r="L251" s="123">
        <f t="shared" si="118"/>
        <v>187.1923253951901</v>
      </c>
      <c r="M251" s="123">
        <f t="shared" si="118"/>
        <v>130.16726881463052</v>
      </c>
      <c r="N251" s="123">
        <f t="shared" si="118"/>
        <v>145.67776017669897</v>
      </c>
      <c r="O251" s="123">
        <f t="shared" si="118"/>
        <v>145.91222164059539</v>
      </c>
      <c r="P251" s="123">
        <f t="shared" si="118"/>
        <v>144.2291329826698</v>
      </c>
      <c r="Q251" s="123">
        <f t="shared" si="118"/>
        <v>147.44366571192276</v>
      </c>
      <c r="R251" s="123">
        <f t="shared" ref="R251:V251" si="119">SUM(R252:R253)</f>
        <v>168.56898242927099</v>
      </c>
      <c r="S251" s="123">
        <f t="shared" si="119"/>
        <v>144.26923994629729</v>
      </c>
      <c r="T251" s="123">
        <f t="shared" si="119"/>
        <v>143.25063465360662</v>
      </c>
      <c r="U251" s="123">
        <f t="shared" si="119"/>
        <v>162.46244791559471</v>
      </c>
      <c r="V251" s="123">
        <f t="shared" si="119"/>
        <v>96.207370792131783</v>
      </c>
      <c r="W251" s="123">
        <f t="shared" ref="W251" si="120">SUM(W252:W253)</f>
        <v>168.41378953424118</v>
      </c>
      <c r="DA251" s="130" t="s">
        <v>2972</v>
      </c>
    </row>
    <row r="252" spans="1:105" ht="12" customHeight="1" x14ac:dyDescent="0.25">
      <c r="A252" s="97" t="s">
        <v>217</v>
      </c>
      <c r="B252" s="99">
        <v>108.05492840499657</v>
      </c>
      <c r="C252" s="99">
        <v>134.16423877282716</v>
      </c>
      <c r="D252" s="99">
        <v>105.80344553513694</v>
      </c>
      <c r="E252" s="99">
        <v>110.6777398538471</v>
      </c>
      <c r="F252" s="99">
        <v>124.60144767749968</v>
      </c>
      <c r="G252" s="99">
        <v>138.05506582412826</v>
      </c>
      <c r="H252" s="99">
        <v>108.09182186613342</v>
      </c>
      <c r="I252" s="99">
        <v>90.158085823095746</v>
      </c>
      <c r="J252" s="99">
        <v>141.25195585133875</v>
      </c>
      <c r="K252" s="99">
        <v>160.20538877606893</v>
      </c>
      <c r="L252" s="99">
        <v>183.59418188330136</v>
      </c>
      <c r="M252" s="99">
        <v>127.72790952879217</v>
      </c>
      <c r="N252" s="99">
        <v>142.97035252004636</v>
      </c>
      <c r="O252" s="99">
        <v>143.26781914048885</v>
      </c>
      <c r="P252" s="99">
        <v>141.65493067123228</v>
      </c>
      <c r="Q252" s="99">
        <v>144.82882055555893</v>
      </c>
      <c r="R252" s="99">
        <v>165.58648325197032</v>
      </c>
      <c r="S252" s="99">
        <v>141.73403183541791</v>
      </c>
      <c r="T252" s="99">
        <v>140.74842866719086</v>
      </c>
      <c r="U252" s="99">
        <v>159.63462406780312</v>
      </c>
      <c r="V252" s="99">
        <v>94.556501859814404</v>
      </c>
      <c r="W252" s="99">
        <v>165.51427393349184</v>
      </c>
      <c r="DA252" s="63" t="s">
        <v>2973</v>
      </c>
    </row>
    <row r="253" spans="1:105" ht="12" customHeight="1" x14ac:dyDescent="0.25">
      <c r="A253" s="97" t="s">
        <v>53</v>
      </c>
      <c r="B253" s="99">
        <v>2.6144143812522964</v>
      </c>
      <c r="C253" s="99">
        <v>3.1617739506413631</v>
      </c>
      <c r="D253" s="99">
        <v>2.4258534876883489</v>
      </c>
      <c r="E253" s="99">
        <v>2.4780689182224731</v>
      </c>
      <c r="F253" s="99">
        <v>2.7019562110280471</v>
      </c>
      <c r="G253" s="99">
        <v>2.9671592013290411</v>
      </c>
      <c r="H253" s="99">
        <v>2.2574040944018479</v>
      </c>
      <c r="I253" s="99">
        <v>1.8413822554196255</v>
      </c>
      <c r="J253" s="99">
        <v>2.8415010930338811</v>
      </c>
      <c r="K253" s="99">
        <v>3.1601626207965077</v>
      </c>
      <c r="L253" s="99">
        <v>3.5981435118887299</v>
      </c>
      <c r="M253" s="99">
        <v>2.4393592858383455</v>
      </c>
      <c r="N253" s="99">
        <v>2.707407656652602</v>
      </c>
      <c r="O253" s="99">
        <v>2.6444025001065508</v>
      </c>
      <c r="P253" s="99">
        <v>2.5742023114375154</v>
      </c>
      <c r="Q253" s="99">
        <v>2.6148451563638169</v>
      </c>
      <c r="R253" s="99">
        <v>2.9824991773006553</v>
      </c>
      <c r="S253" s="99">
        <v>2.5352081108793847</v>
      </c>
      <c r="T253" s="99">
        <v>2.5022059864157487</v>
      </c>
      <c r="U253" s="99">
        <v>2.8278238477915956</v>
      </c>
      <c r="V253" s="99">
        <v>1.6508689323173842</v>
      </c>
      <c r="W253" s="99">
        <v>2.8995156007493375</v>
      </c>
      <c r="DA253" s="63" t="s">
        <v>2974</v>
      </c>
    </row>
    <row r="254" spans="1:105" ht="12" customHeight="1" x14ac:dyDescent="0.25">
      <c r="A254" s="121" t="s">
        <v>92</v>
      </c>
      <c r="B254" s="123">
        <f t="shared" ref="B254:W254" si="121">B255</f>
        <v>7.0876560525269562E-3</v>
      </c>
      <c r="C254" s="123">
        <f t="shared" si="121"/>
        <v>7.8198152223653457E-3</v>
      </c>
      <c r="D254" s="123">
        <f t="shared" si="121"/>
        <v>9.6395235541443247E-3</v>
      </c>
      <c r="E254" s="123">
        <f t="shared" si="121"/>
        <v>9.7787888684753698E-3</v>
      </c>
      <c r="F254" s="123">
        <f t="shared" si="121"/>
        <v>9.0065246826396966E-3</v>
      </c>
      <c r="G254" s="123">
        <f t="shared" si="121"/>
        <v>7.399740142742842E-3</v>
      </c>
      <c r="H254" s="123">
        <f t="shared" si="121"/>
        <v>5.3268966390466249E-3</v>
      </c>
      <c r="I254" s="123">
        <f t="shared" si="121"/>
        <v>6.139590941662173E-3</v>
      </c>
      <c r="J254" s="123">
        <f t="shared" si="121"/>
        <v>7.1425028898117089E-3</v>
      </c>
      <c r="K254" s="123">
        <f t="shared" si="121"/>
        <v>1.2903494573779041E-2</v>
      </c>
      <c r="L254" s="123">
        <f t="shared" si="121"/>
        <v>2.2130784557150552E-2</v>
      </c>
      <c r="M254" s="123">
        <f t="shared" si="121"/>
        <v>2.967989381105109E-2</v>
      </c>
      <c r="N254" s="123">
        <f t="shared" si="121"/>
        <v>3.5723399263926071E-2</v>
      </c>
      <c r="O254" s="123">
        <f t="shared" si="121"/>
        <v>3.725408035978181E-2</v>
      </c>
      <c r="P254" s="123">
        <f t="shared" si="121"/>
        <v>3.5941814388989815E-2</v>
      </c>
      <c r="Q254" s="123">
        <f t="shared" si="121"/>
        <v>2.8824288837166971E-2</v>
      </c>
      <c r="R254" s="123">
        <f t="shared" si="121"/>
        <v>2.3422540688305946E-2</v>
      </c>
      <c r="S254" s="123">
        <f t="shared" si="121"/>
        <v>1.722300417446327E-2</v>
      </c>
      <c r="T254" s="123">
        <f t="shared" si="121"/>
        <v>1.2322583014735405E-2</v>
      </c>
      <c r="U254" s="123">
        <f t="shared" si="121"/>
        <v>9.0930910128818251E-3</v>
      </c>
      <c r="V254" s="123">
        <f t="shared" si="121"/>
        <v>9.9962138035345205E-3</v>
      </c>
      <c r="W254" s="123">
        <f t="shared" si="121"/>
        <v>8.5618223491343275E-3</v>
      </c>
      <c r="DA254" s="130" t="s">
        <v>2975</v>
      </c>
    </row>
    <row r="255" spans="1:105" ht="12" customHeight="1" x14ac:dyDescent="0.25">
      <c r="A255" s="97" t="s">
        <v>53</v>
      </c>
      <c r="B255" s="99">
        <f>RES_hhdet_tess!B67</f>
        <v>7.0876560525269562E-3</v>
      </c>
      <c r="C255" s="99">
        <f>RES_hhdet_tess!C67</f>
        <v>7.8198152223653457E-3</v>
      </c>
      <c r="D255" s="99">
        <f>RES_hhdet_tess!D67</f>
        <v>9.6395235541443247E-3</v>
      </c>
      <c r="E255" s="99">
        <f>RES_hhdet_tess!E67</f>
        <v>9.7787888684753698E-3</v>
      </c>
      <c r="F255" s="99">
        <f>RES_hhdet_tess!F67</f>
        <v>9.0065246826396966E-3</v>
      </c>
      <c r="G255" s="99">
        <f>RES_hhdet_tess!G67</f>
        <v>7.399740142742842E-3</v>
      </c>
      <c r="H255" s="99">
        <f>RES_hhdet_tess!H67</f>
        <v>5.3268966390466249E-3</v>
      </c>
      <c r="I255" s="99">
        <f>RES_hhdet_tess!I67</f>
        <v>6.139590941662173E-3</v>
      </c>
      <c r="J255" s="99">
        <f>RES_hhdet_tess!J67</f>
        <v>7.1425028898117089E-3</v>
      </c>
      <c r="K255" s="99">
        <f>RES_hhdet_tess!K67</f>
        <v>1.2903494573779041E-2</v>
      </c>
      <c r="L255" s="99">
        <f>RES_hhdet_tess!L67</f>
        <v>2.2130784557150552E-2</v>
      </c>
      <c r="M255" s="99">
        <f>RES_hhdet_tess!M67</f>
        <v>2.967989381105109E-2</v>
      </c>
      <c r="N255" s="99">
        <f>RES_hhdet_tess!N67</f>
        <v>3.5723399263926071E-2</v>
      </c>
      <c r="O255" s="99">
        <f>RES_hhdet_tess!O67</f>
        <v>3.725408035978181E-2</v>
      </c>
      <c r="P255" s="99">
        <f>RES_hhdet_tess!P67</f>
        <v>3.5941814388989815E-2</v>
      </c>
      <c r="Q255" s="99">
        <f>RES_hhdet_tess!Q67</f>
        <v>2.8824288837166971E-2</v>
      </c>
      <c r="R255" s="99">
        <f>RES_hhdet_tess!R67</f>
        <v>2.3422540688305946E-2</v>
      </c>
      <c r="S255" s="99">
        <f>RES_hhdet_tess!S67</f>
        <v>1.722300417446327E-2</v>
      </c>
      <c r="T255" s="99">
        <f>RES_hhdet_tess!T67</f>
        <v>1.2322583014735405E-2</v>
      </c>
      <c r="U255" s="99">
        <f>RES_hhdet_tess!U67</f>
        <v>9.0930910128818251E-3</v>
      </c>
      <c r="V255" s="99">
        <f>RES_hhdet_tess!V67</f>
        <v>9.9962138035345205E-3</v>
      </c>
      <c r="W255" s="99">
        <f>RES_hhdet_tess!W67</f>
        <v>8.5618223491343275E-3</v>
      </c>
      <c r="DA255" s="63" t="s">
        <v>2976</v>
      </c>
    </row>
    <row r="256" spans="1:105" ht="12" customHeight="1" x14ac:dyDescent="0.25">
      <c r="A256" s="121" t="s">
        <v>55</v>
      </c>
      <c r="B256" s="123">
        <v>7.9277692222367495</v>
      </c>
      <c r="C256" s="123">
        <v>8.9271125599112953</v>
      </c>
      <c r="D256" s="123">
        <v>7.0956039436578076</v>
      </c>
      <c r="E256" s="123">
        <v>7.24304297580378</v>
      </c>
      <c r="F256" s="123">
        <v>8.3307153042627586</v>
      </c>
      <c r="G256" s="123">
        <v>8.693138685586419</v>
      </c>
      <c r="H256" s="123">
        <v>6.9684882742020822</v>
      </c>
      <c r="I256" s="123">
        <v>6.0163428251234059</v>
      </c>
      <c r="J256" s="123">
        <v>8.9641848299202564</v>
      </c>
      <c r="K256" s="123">
        <v>10.300870696773693</v>
      </c>
      <c r="L256" s="123">
        <v>9.2957506790717268</v>
      </c>
      <c r="M256" s="123">
        <v>7.4519961419018452</v>
      </c>
      <c r="N256" s="123">
        <v>7.9716985229940391</v>
      </c>
      <c r="O256" s="123">
        <v>9.1049340336246267</v>
      </c>
      <c r="P256" s="123">
        <v>9.7868081234468391</v>
      </c>
      <c r="Q256" s="123">
        <v>10.862634492441877</v>
      </c>
      <c r="R256" s="123">
        <v>12.650538144313678</v>
      </c>
      <c r="S256" s="123">
        <v>10.215609290412084</v>
      </c>
      <c r="T256" s="123">
        <v>11.145176093535426</v>
      </c>
      <c r="U256" s="123">
        <v>13.063260146657395</v>
      </c>
      <c r="V256" s="123">
        <v>7.7820954870059449</v>
      </c>
      <c r="W256" s="123">
        <v>13.406380249877923</v>
      </c>
      <c r="DA256" s="130" t="s">
        <v>2977</v>
      </c>
    </row>
    <row r="257" spans="1:105" ht="12" customHeight="1" x14ac:dyDescent="0.25">
      <c r="A257" s="97" t="s">
        <v>134</v>
      </c>
      <c r="B257" s="99">
        <v>7.914870402678555</v>
      </c>
      <c r="C257" s="99">
        <v>8.9663821598155611</v>
      </c>
      <c r="D257" s="99">
        <v>7.0675335117226776</v>
      </c>
      <c r="E257" s="99">
        <v>7.2168258038862989</v>
      </c>
      <c r="F257" s="99">
        <v>8.3402319219681722</v>
      </c>
      <c r="G257" s="99">
        <v>8.7027785107967919</v>
      </c>
      <c r="H257" s="99">
        <v>6.9087617965807215</v>
      </c>
      <c r="I257" s="99">
        <v>5.924372474601423</v>
      </c>
      <c r="J257" s="99">
        <v>9.0006341086962198</v>
      </c>
      <c r="K257" s="99">
        <v>10.369547059992099</v>
      </c>
      <c r="L257" s="99">
        <v>9.3276762056581628</v>
      </c>
      <c r="M257" s="99">
        <v>7.4049467033929899</v>
      </c>
      <c r="N257" s="99">
        <v>7.9436294833250516</v>
      </c>
      <c r="O257" s="99">
        <v>9.0883637676427647</v>
      </c>
      <c r="P257" s="99">
        <v>9.7938437694761848</v>
      </c>
      <c r="Q257" s="99">
        <v>10.879797787932629</v>
      </c>
      <c r="R257" s="99">
        <v>12.697856590264353</v>
      </c>
      <c r="S257" s="99">
        <v>10.199300885397015</v>
      </c>
      <c r="T257" s="99">
        <v>11.133131691868879</v>
      </c>
      <c r="U257" s="99">
        <v>13.122015392330344</v>
      </c>
      <c r="V257" s="99">
        <v>7.6618863608029635</v>
      </c>
      <c r="W257" s="99">
        <v>13.451061372927636</v>
      </c>
      <c r="DA257" s="63" t="s">
        <v>2978</v>
      </c>
    </row>
    <row r="258" spans="1:105" ht="12" customHeight="1" x14ac:dyDescent="0.25">
      <c r="A258" s="97" t="s">
        <v>133</v>
      </c>
      <c r="B258" s="99">
        <v>7.914870402678555</v>
      </c>
      <c r="C258" s="99">
        <v>8.9657824092792939</v>
      </c>
      <c r="D258" s="99">
        <v>7.0669556842422452</v>
      </c>
      <c r="E258" s="99">
        <v>7.2161438759675045</v>
      </c>
      <c r="F258" s="99">
        <v>8.3393520983889768</v>
      </c>
      <c r="G258" s="99">
        <v>8.7018647620223479</v>
      </c>
      <c r="H258" s="99">
        <v>6.9083689567383555</v>
      </c>
      <c r="I258" s="99">
        <v>5.9245410071011229</v>
      </c>
      <c r="J258" s="99">
        <v>8.9878785576352804</v>
      </c>
      <c r="K258" s="99">
        <v>10.357624870142764</v>
      </c>
      <c r="L258" s="99">
        <v>9.3193452779239507</v>
      </c>
      <c r="M258" s="99">
        <v>7.3999171832915174</v>
      </c>
      <c r="N258" s="99">
        <v>7.9400874380919877</v>
      </c>
      <c r="O258" s="99">
        <v>9.0862891097762208</v>
      </c>
      <c r="P258" s="99">
        <v>9.7942056087801816</v>
      </c>
      <c r="Q258" s="99">
        <v>10.878761909739497</v>
      </c>
      <c r="R258" s="99">
        <v>12.697414855407434</v>
      </c>
      <c r="S258" s="99">
        <v>10.197076989122296</v>
      </c>
      <c r="T258" s="99">
        <v>11.128690333074516</v>
      </c>
      <c r="U258" s="99">
        <v>13.116606230594192</v>
      </c>
      <c r="V258" s="99">
        <v>7.6588043260658214</v>
      </c>
      <c r="W258" s="99">
        <v>13.44635004201357</v>
      </c>
      <c r="DA258" s="63" t="s">
        <v>2979</v>
      </c>
    </row>
    <row r="259" spans="1:105" ht="12" customHeight="1" x14ac:dyDescent="0.25">
      <c r="A259" s="100" t="s">
        <v>217</v>
      </c>
      <c r="B259" s="102">
        <v>4.7549725812290973</v>
      </c>
      <c r="C259" s="102">
        <v>6.2675201417023541</v>
      </c>
      <c r="D259" s="102">
        <v>4.841268384326975</v>
      </c>
      <c r="E259" s="102">
        <v>4.7381365367244692</v>
      </c>
      <c r="F259" s="102">
        <v>5.5081823113816144</v>
      </c>
      <c r="G259" s="102">
        <v>5.2458537363309778</v>
      </c>
      <c r="H259" s="102">
        <v>4.3144078793652429</v>
      </c>
      <c r="I259" s="102">
        <v>3.6493462252391216</v>
      </c>
      <c r="J259" s="102">
        <v>5.4893912475415503</v>
      </c>
      <c r="K259" s="102">
        <v>6.3745872798915535</v>
      </c>
      <c r="L259" s="102">
        <v>5.5850082247261641</v>
      </c>
      <c r="M259" s="102">
        <v>4.3586732673342699</v>
      </c>
      <c r="N259" s="102">
        <v>4.6473058729404775</v>
      </c>
      <c r="O259" s="102">
        <v>5.5995270462373163</v>
      </c>
      <c r="P259" s="102">
        <v>6.05529200305961</v>
      </c>
      <c r="Q259" s="102">
        <v>7.0194807947542159</v>
      </c>
      <c r="R259" s="102">
        <v>8.5914422449462968</v>
      </c>
      <c r="S259" s="102">
        <v>6.7146855858867038</v>
      </c>
      <c r="T259" s="102">
        <v>7.6288690439330518</v>
      </c>
      <c r="U259" s="102">
        <v>9.0529085964124008</v>
      </c>
      <c r="V259" s="102">
        <v>5.2593119953712275</v>
      </c>
      <c r="W259" s="102">
        <v>9.6472913422528173</v>
      </c>
      <c r="DA259" s="131" t="s">
        <v>2980</v>
      </c>
    </row>
    <row r="260" spans="1:105" ht="12" customHeight="1" x14ac:dyDescent="0.25">
      <c r="A260" s="103" t="s">
        <v>52</v>
      </c>
      <c r="B260" s="105">
        <v>3.1598978214494582</v>
      </c>
      <c r="C260" s="105">
        <v>2.6982622675769408</v>
      </c>
      <c r="D260" s="105">
        <v>2.2256872999152697</v>
      </c>
      <c r="E260" s="105">
        <v>2.478007339243034</v>
      </c>
      <c r="F260" s="105">
        <v>2.831169787007362</v>
      </c>
      <c r="G260" s="105">
        <v>3.4560110256913714</v>
      </c>
      <c r="H260" s="105">
        <v>2.5939610773731125</v>
      </c>
      <c r="I260" s="105">
        <v>2.2751947818620026</v>
      </c>
      <c r="J260" s="105">
        <v>3.4984873100937297</v>
      </c>
      <c r="K260" s="105">
        <v>3.9830375902512118</v>
      </c>
      <c r="L260" s="105">
        <v>3.7343370531977853</v>
      </c>
      <c r="M260" s="105">
        <v>3.0412439159572484</v>
      </c>
      <c r="N260" s="105">
        <v>3.2927815651515093</v>
      </c>
      <c r="O260" s="105">
        <v>3.4867620635389023</v>
      </c>
      <c r="P260" s="105">
        <v>3.7389136057205716</v>
      </c>
      <c r="Q260" s="105">
        <v>3.8592811149852815</v>
      </c>
      <c r="R260" s="105">
        <v>4.1059726104611372</v>
      </c>
      <c r="S260" s="105">
        <v>3.4823914032355936</v>
      </c>
      <c r="T260" s="105">
        <v>3.4998212891414644</v>
      </c>
      <c r="U260" s="105">
        <v>4.063697634181791</v>
      </c>
      <c r="V260" s="105">
        <v>2.3994923306945943</v>
      </c>
      <c r="W260" s="105">
        <v>3.7990586997607521</v>
      </c>
      <c r="DA260" s="132" t="s">
        <v>2981</v>
      </c>
    </row>
    <row r="261" spans="1:105" ht="12" customHeight="1" x14ac:dyDescent="0.25">
      <c r="A261" s="106" t="s">
        <v>122</v>
      </c>
      <c r="B261" s="102">
        <v>8.2770811454598228</v>
      </c>
      <c r="C261" s="102">
        <v>7.8652145077628832</v>
      </c>
      <c r="D261" s="102">
        <v>7.8555468632254399</v>
      </c>
      <c r="E261" s="102">
        <v>7.9547259400799275</v>
      </c>
      <c r="F261" s="102">
        <v>8.0716220579119611</v>
      </c>
      <c r="G261" s="102">
        <v>8.4285460157182399</v>
      </c>
      <c r="H261" s="102">
        <v>8.6147891322443666</v>
      </c>
      <c r="I261" s="102">
        <v>8.5627980791033931</v>
      </c>
      <c r="J261" s="102">
        <v>7.9565440492396</v>
      </c>
      <c r="K261" s="102">
        <v>8.3992552744698301</v>
      </c>
      <c r="L261" s="102">
        <v>8.4127017770798158</v>
      </c>
      <c r="M261" s="102">
        <v>8.7539067162384008</v>
      </c>
      <c r="N261" s="102">
        <v>8.7499896392846921</v>
      </c>
      <c r="O261" s="102">
        <v>9.5645481801857137</v>
      </c>
      <c r="P261" s="102">
        <v>9.5865655023412994</v>
      </c>
      <c r="Q261" s="102">
        <v>10.384233382965228</v>
      </c>
      <c r="R261" s="102">
        <v>11.333935831867851</v>
      </c>
      <c r="S261" s="102">
        <v>10.671398716486264</v>
      </c>
      <c r="T261" s="102">
        <v>11.479681695521423</v>
      </c>
      <c r="U261" s="102">
        <v>11.455336144625385</v>
      </c>
      <c r="V261" s="102">
        <v>11.168098025830991</v>
      </c>
      <c r="W261" s="102">
        <v>12.119045613389336</v>
      </c>
      <c r="DA261" s="131" t="s">
        <v>2982</v>
      </c>
    </row>
    <row r="262" spans="1:105" ht="12" customHeight="1" x14ac:dyDescent="0.25">
      <c r="A262" s="107" t="s">
        <v>121</v>
      </c>
      <c r="B262" s="105">
        <v>8.2770811454598245</v>
      </c>
      <c r="C262" s="105">
        <v>7.8651812561027539</v>
      </c>
      <c r="D262" s="105">
        <v>7.8556771323715067</v>
      </c>
      <c r="E262" s="105">
        <v>7.9547379542324546</v>
      </c>
      <c r="F262" s="105">
        <v>8.0714072875557985</v>
      </c>
      <c r="G262" s="105">
        <v>8.4285066340588006</v>
      </c>
      <c r="H262" s="105">
        <v>8.6135647869826499</v>
      </c>
      <c r="I262" s="105">
        <v>8.5509722242679711</v>
      </c>
      <c r="J262" s="105">
        <v>7.9535377909441332</v>
      </c>
      <c r="K262" s="105">
        <v>8.403519754756644</v>
      </c>
      <c r="L262" s="105">
        <v>8.4174679850051373</v>
      </c>
      <c r="M262" s="105">
        <v>8.764951564536787</v>
      </c>
      <c r="N262" s="105">
        <v>8.763441959321824</v>
      </c>
      <c r="O262" s="105">
        <v>9.579153250876665</v>
      </c>
      <c r="P262" s="105">
        <v>9.6031793214839016</v>
      </c>
      <c r="Q262" s="105">
        <v>10.37120012251169</v>
      </c>
      <c r="R262" s="105">
        <v>11.308731195821634</v>
      </c>
      <c r="S262" s="105">
        <v>10.652292831121899</v>
      </c>
      <c r="T262" s="105">
        <v>11.463717003658404</v>
      </c>
      <c r="U262" s="105">
        <v>11.433901241596102</v>
      </c>
      <c r="V262" s="105">
        <v>11.13709269355406</v>
      </c>
      <c r="W262" s="105">
        <v>12.089772723433203</v>
      </c>
      <c r="DA262" s="132" t="s">
        <v>2983</v>
      </c>
    </row>
    <row r="263" spans="1:105" ht="12" customHeight="1" x14ac:dyDescent="0.25">
      <c r="A263" s="108" t="s">
        <v>53</v>
      </c>
      <c r="B263" s="99">
        <v>4.9729845447879093</v>
      </c>
      <c r="C263" s="99">
        <v>5.4975064418738873</v>
      </c>
      <c r="D263" s="99">
        <v>5.3810168745815812</v>
      </c>
      <c r="E263" s="99">
        <v>5.2224319185253387</v>
      </c>
      <c r="F263" s="99">
        <v>5.3301233861478314</v>
      </c>
      <c r="G263" s="99">
        <v>5.0796471925388573</v>
      </c>
      <c r="H263" s="99">
        <v>5.378513784498578</v>
      </c>
      <c r="I263" s="99">
        <v>5.2700440111837841</v>
      </c>
      <c r="J263" s="99">
        <v>4.8551062154845743</v>
      </c>
      <c r="K263" s="99">
        <v>5.1672366542554791</v>
      </c>
      <c r="L263" s="99">
        <v>5.0409498715709145</v>
      </c>
      <c r="M263" s="99">
        <v>5.1591803879775258</v>
      </c>
      <c r="N263" s="99">
        <v>5.1259927486772368</v>
      </c>
      <c r="O263" s="99">
        <v>5.8999660740909645</v>
      </c>
      <c r="P263" s="99">
        <v>5.9348762417483671</v>
      </c>
      <c r="Q263" s="99">
        <v>6.6897355082935155</v>
      </c>
      <c r="R263" s="99">
        <v>7.6496423352710226</v>
      </c>
      <c r="S263" s="99">
        <v>7.012123525911754</v>
      </c>
      <c r="T263" s="99">
        <v>7.8557131306212495</v>
      </c>
      <c r="U263" s="99">
        <v>7.8883939074143283</v>
      </c>
      <c r="V263" s="99">
        <v>7.6451054028084924</v>
      </c>
      <c r="W263" s="99">
        <v>8.67122059157054</v>
      </c>
      <c r="DA263" s="63" t="s">
        <v>2984</v>
      </c>
    </row>
    <row r="264" spans="1:105" ht="12" customHeight="1" x14ac:dyDescent="0.25">
      <c r="A264" s="108" t="s">
        <v>52</v>
      </c>
      <c r="B264" s="99">
        <v>3.3040966006719148</v>
      </c>
      <c r="C264" s="99">
        <v>2.3676748142288666</v>
      </c>
      <c r="D264" s="99">
        <v>2.4746602577899255</v>
      </c>
      <c r="E264" s="99">
        <v>2.7323060357071154</v>
      </c>
      <c r="F264" s="99">
        <v>2.7412839014079675</v>
      </c>
      <c r="G264" s="99">
        <v>3.3488594415199437</v>
      </c>
      <c r="H264" s="99">
        <v>3.2350510024840706</v>
      </c>
      <c r="I264" s="99">
        <v>3.280928213084187</v>
      </c>
      <c r="J264" s="99">
        <v>3.0984315754595602</v>
      </c>
      <c r="K264" s="99">
        <v>3.2362831005011632</v>
      </c>
      <c r="L264" s="99">
        <v>3.3765181134342233</v>
      </c>
      <c r="M264" s="99">
        <v>3.6057711765592622</v>
      </c>
      <c r="N264" s="99">
        <v>3.6374492106445864</v>
      </c>
      <c r="O264" s="99">
        <v>3.6791871767857018</v>
      </c>
      <c r="P264" s="99">
        <v>3.6683030797355349</v>
      </c>
      <c r="Q264" s="99">
        <v>3.6814646142181742</v>
      </c>
      <c r="R264" s="99">
        <v>3.6590888605506113</v>
      </c>
      <c r="S264" s="99">
        <v>3.6401693052101418</v>
      </c>
      <c r="T264" s="99">
        <v>3.6080038730371551</v>
      </c>
      <c r="U264" s="99">
        <v>3.5455073341817753</v>
      </c>
      <c r="V264" s="99">
        <v>3.491987290745564</v>
      </c>
      <c r="W264" s="99">
        <v>3.4185521318626604</v>
      </c>
      <c r="DA264" s="63" t="s">
        <v>2985</v>
      </c>
    </row>
    <row r="265" spans="1:105" ht="12" customHeight="1" x14ac:dyDescent="0.25">
      <c r="A265" s="121" t="s">
        <v>54</v>
      </c>
      <c r="B265" s="123">
        <v>1.2558279361655409</v>
      </c>
      <c r="C265" s="123">
        <v>1.4516568541210382</v>
      </c>
      <c r="D265" s="123">
        <v>1.1822901470683727</v>
      </c>
      <c r="E265" s="123">
        <v>1.2493452115763173</v>
      </c>
      <c r="F265" s="123">
        <v>1.4805112923267296</v>
      </c>
      <c r="G265" s="123">
        <v>1.5525395480320201</v>
      </c>
      <c r="H265" s="123">
        <v>1.2841541291682523</v>
      </c>
      <c r="I265" s="123">
        <v>1.1116856531291537</v>
      </c>
      <c r="J265" s="123">
        <v>1.6449544200168724</v>
      </c>
      <c r="K265" s="123">
        <v>1.9748633748702809</v>
      </c>
      <c r="L265" s="123">
        <v>1.9533357902863604</v>
      </c>
      <c r="M265" s="123">
        <v>1.5285149669240277</v>
      </c>
      <c r="N265" s="123">
        <v>1.656779743494329</v>
      </c>
      <c r="O265" s="123">
        <v>1.9240071171615616</v>
      </c>
      <c r="P265" s="123">
        <v>2.0373317184509867</v>
      </c>
      <c r="Q265" s="123">
        <v>2.2555185040672998</v>
      </c>
      <c r="R265" s="123">
        <v>2.4263236397837482</v>
      </c>
      <c r="S265" s="123">
        <v>2.2705226723740153</v>
      </c>
      <c r="T265" s="123">
        <v>2.4725291783115027</v>
      </c>
      <c r="U265" s="123">
        <v>2.8778649689377485</v>
      </c>
      <c r="V265" s="123">
        <v>1.8228516160432322</v>
      </c>
      <c r="W265" s="123">
        <v>2.8712915916190558</v>
      </c>
      <c r="DA265" s="130" t="s">
        <v>2986</v>
      </c>
    </row>
    <row r="266" spans="1:105" ht="12" customHeight="1" x14ac:dyDescent="0.25">
      <c r="A266" s="97" t="s">
        <v>175</v>
      </c>
      <c r="B266" s="99">
        <v>1.2536711903967193</v>
      </c>
      <c r="C266" s="99">
        <v>1.4601318179238447</v>
      </c>
      <c r="D266" s="99">
        <v>1.1747477276416181</v>
      </c>
      <c r="E266" s="99">
        <v>1.2421109530335372</v>
      </c>
      <c r="F266" s="99">
        <v>1.4834310694064035</v>
      </c>
      <c r="G266" s="99">
        <v>1.5556272312730157</v>
      </c>
      <c r="H266" s="99">
        <v>1.264253778546097</v>
      </c>
      <c r="I266" s="99">
        <v>1.0771882037450384</v>
      </c>
      <c r="J266" s="99">
        <v>1.6583770087489196</v>
      </c>
      <c r="K266" s="99">
        <v>2.0031090626806916</v>
      </c>
      <c r="L266" s="99">
        <v>1.9694031633731532</v>
      </c>
      <c r="M266" s="99">
        <v>1.5066002408075461</v>
      </c>
      <c r="N266" s="99">
        <v>1.642048848962411</v>
      </c>
      <c r="O266" s="99">
        <v>1.9163730057439383</v>
      </c>
      <c r="P266" s="99">
        <v>2.0391806250496107</v>
      </c>
      <c r="Q266" s="99">
        <v>2.2608969621297272</v>
      </c>
      <c r="R266" s="99">
        <v>2.4447946193802368</v>
      </c>
      <c r="S266" s="99">
        <v>2.2619123506328127</v>
      </c>
      <c r="T266" s="99">
        <v>2.4686374403013702</v>
      </c>
      <c r="U266" s="99">
        <v>2.9031087756985698</v>
      </c>
      <c r="V266" s="99">
        <v>1.7674269474872786</v>
      </c>
      <c r="W266" s="99">
        <v>2.8921439533507813</v>
      </c>
      <c r="DA266" s="63" t="s">
        <v>2987</v>
      </c>
    </row>
    <row r="267" spans="1:105" ht="12" customHeight="1" x14ac:dyDescent="0.25">
      <c r="A267" s="109" t="s">
        <v>120</v>
      </c>
      <c r="B267" s="110">
        <v>1.2983927264238202</v>
      </c>
      <c r="C267" s="110">
        <v>1.2916834373792627</v>
      </c>
      <c r="D267" s="110">
        <v>1.3162990733028934</v>
      </c>
      <c r="E267" s="110">
        <v>1.369764028056969</v>
      </c>
      <c r="F267" s="110">
        <v>1.4348442996955941</v>
      </c>
      <c r="G267" s="110">
        <v>1.5070188990759477</v>
      </c>
      <c r="H267" s="110">
        <v>1.5544713117691515</v>
      </c>
      <c r="I267" s="110">
        <v>1.5496375067968631</v>
      </c>
      <c r="J267" s="110">
        <v>1.4826134170872554</v>
      </c>
      <c r="K267" s="110">
        <v>1.6383860769524949</v>
      </c>
      <c r="L267" s="110">
        <v>1.7674133302820416</v>
      </c>
      <c r="M267" s="110">
        <v>1.7818455330939698</v>
      </c>
      <c r="N267" s="110">
        <v>1.8292330588728836</v>
      </c>
      <c r="O267" s="110">
        <v>2.0154657060712702</v>
      </c>
      <c r="P267" s="110">
        <v>2.0149757771340711</v>
      </c>
      <c r="Q267" s="110">
        <v>2.1891035672632535</v>
      </c>
      <c r="R267" s="110">
        <v>2.1950003539006313</v>
      </c>
      <c r="S267" s="110">
        <v>2.3821998894847662</v>
      </c>
      <c r="T267" s="110">
        <v>2.524273744414709</v>
      </c>
      <c r="U267" s="110">
        <v>2.5386111391933937</v>
      </c>
      <c r="V267" s="110">
        <v>2.5667798129229031</v>
      </c>
      <c r="W267" s="110">
        <v>2.5860651596332884</v>
      </c>
      <c r="DA267" s="60" t="s">
        <v>2988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45.82395526624569</v>
      </c>
      <c r="C269" s="118">
        <f t="shared" si="122"/>
        <v>56.568114029505011</v>
      </c>
      <c r="D269" s="118">
        <f t="shared" si="122"/>
        <v>43.208691501138603</v>
      </c>
      <c r="E269" s="118">
        <f t="shared" si="122"/>
        <v>44.559147611511939</v>
      </c>
      <c r="F269" s="118">
        <f t="shared" si="122"/>
        <v>50.796790517638534</v>
      </c>
      <c r="G269" s="118">
        <f t="shared" si="122"/>
        <v>56.443411130906675</v>
      </c>
      <c r="H269" s="118">
        <f t="shared" si="122"/>
        <v>43.352142771924584</v>
      </c>
      <c r="I269" s="118">
        <f t="shared" si="122"/>
        <v>35.282507920823896</v>
      </c>
      <c r="J269" s="118">
        <f t="shared" si="122"/>
        <v>24.79357236550975</v>
      </c>
      <c r="K269" s="118">
        <f t="shared" si="122"/>
        <v>31.069877007815172</v>
      </c>
      <c r="L269" s="118">
        <f t="shared" si="122"/>
        <v>36.414155420248122</v>
      </c>
      <c r="M269" s="118">
        <f t="shared" si="122"/>
        <v>38.729360181682893</v>
      </c>
      <c r="N269" s="118">
        <f t="shared" si="122"/>
        <v>30.105890206367512</v>
      </c>
      <c r="O269" s="118">
        <f t="shared" si="122"/>
        <v>24.139651531243402</v>
      </c>
      <c r="P269" s="118">
        <f t="shared" si="122"/>
        <v>20.442055579235145</v>
      </c>
      <c r="Q269" s="118">
        <f t="shared" si="122"/>
        <v>19.093142541820367</v>
      </c>
      <c r="R269" s="118">
        <f t="shared" ref="R269:V269" si="123">R270+R273+R275+R284</f>
        <v>21.905458526983676</v>
      </c>
      <c r="S269" s="118">
        <f t="shared" si="123"/>
        <v>21.754401724867243</v>
      </c>
      <c r="T269" s="118">
        <f t="shared" si="123"/>
        <v>32.773811169394818</v>
      </c>
      <c r="U269" s="118">
        <f t="shared" si="123"/>
        <v>24.233957954444644</v>
      </c>
      <c r="V269" s="118">
        <f t="shared" si="123"/>
        <v>32.774107803657834</v>
      </c>
      <c r="W269" s="118">
        <f t="shared" ref="W269" si="124">W270+W273+W275+W284</f>
        <v>57.273699244325002</v>
      </c>
      <c r="DA269" s="129" t="s">
        <v>3139</v>
      </c>
    </row>
    <row r="270" spans="1:105" ht="12" customHeight="1" x14ac:dyDescent="0.25">
      <c r="A270" s="121" t="s">
        <v>57</v>
      </c>
      <c r="B270" s="123">
        <f t="shared" ref="B270:Q270" si="125">SUM(B271:B272)</f>
        <v>42.600702474408862</v>
      </c>
      <c r="C270" s="123">
        <f t="shared" si="125"/>
        <v>52.899067228486082</v>
      </c>
      <c r="D270" s="123">
        <f t="shared" si="125"/>
        <v>40.430590545765369</v>
      </c>
      <c r="E270" s="123">
        <f t="shared" si="125"/>
        <v>41.780928752103705</v>
      </c>
      <c r="F270" s="123">
        <f t="shared" si="125"/>
        <v>47.5701168551508</v>
      </c>
      <c r="G270" s="123">
        <f t="shared" si="125"/>
        <v>53.076328625060633</v>
      </c>
      <c r="H270" s="123">
        <f t="shared" si="125"/>
        <v>40.717873806127699</v>
      </c>
      <c r="I270" s="123">
        <f t="shared" si="125"/>
        <v>33.01803601983228</v>
      </c>
      <c r="J270" s="123">
        <f t="shared" si="125"/>
        <v>23.198824695831473</v>
      </c>
      <c r="K270" s="123">
        <f t="shared" si="125"/>
        <v>28.99727967541013</v>
      </c>
      <c r="L270" s="123">
        <f t="shared" si="125"/>
        <v>34.44214216996177</v>
      </c>
      <c r="M270" s="123">
        <f t="shared" si="125"/>
        <v>36.367209033275181</v>
      </c>
      <c r="N270" s="123">
        <f t="shared" si="125"/>
        <v>28.33960347259185</v>
      </c>
      <c r="O270" s="123">
        <f t="shared" si="125"/>
        <v>22.52045148412747</v>
      </c>
      <c r="P270" s="123">
        <f t="shared" si="125"/>
        <v>18.959949154677759</v>
      </c>
      <c r="Q270" s="123">
        <f t="shared" si="125"/>
        <v>17.598663280389893</v>
      </c>
      <c r="R270" s="123">
        <f t="shared" ref="R270:V270" si="126">SUM(R271:R272)</f>
        <v>20.187377539836753</v>
      </c>
      <c r="S270" s="123">
        <f t="shared" si="126"/>
        <v>20.14067488862668</v>
      </c>
      <c r="T270" s="123">
        <f t="shared" si="126"/>
        <v>30.183440571089143</v>
      </c>
      <c r="U270" s="123">
        <f t="shared" si="126"/>
        <v>22.296478125701526</v>
      </c>
      <c r="V270" s="123">
        <f t="shared" si="126"/>
        <v>30.257918107984516</v>
      </c>
      <c r="W270" s="123">
        <f t="shared" ref="W270" si="127">SUM(W271:W272)</f>
        <v>52.958388624515926</v>
      </c>
      <c r="DA270" s="130" t="s">
        <v>3140</v>
      </c>
    </row>
    <row r="271" spans="1:105" ht="12" customHeight="1" x14ac:dyDescent="0.25">
      <c r="A271" s="97" t="s">
        <v>217</v>
      </c>
      <c r="B271" s="99">
        <v>42.600702474408862</v>
      </c>
      <c r="C271" s="99">
        <v>52.899067228486082</v>
      </c>
      <c r="D271" s="99">
        <v>40.430590545765369</v>
      </c>
      <c r="E271" s="99">
        <v>41.780928752103705</v>
      </c>
      <c r="F271" s="99">
        <v>47.5701168551508</v>
      </c>
      <c r="G271" s="99">
        <v>53.076328625060633</v>
      </c>
      <c r="H271" s="99">
        <v>40.717873806127699</v>
      </c>
      <c r="I271" s="99">
        <v>33.01803601983228</v>
      </c>
      <c r="J271" s="99">
        <v>23.198824695831473</v>
      </c>
      <c r="K271" s="99">
        <v>28.99727967541013</v>
      </c>
      <c r="L271" s="99">
        <v>34.44214216996177</v>
      </c>
      <c r="M271" s="99">
        <v>36.367209033275181</v>
      </c>
      <c r="N271" s="99">
        <v>28.33960347259185</v>
      </c>
      <c r="O271" s="99">
        <v>22.52045148412747</v>
      </c>
      <c r="P271" s="99">
        <v>18.959949154677759</v>
      </c>
      <c r="Q271" s="99">
        <v>17.598663280389893</v>
      </c>
      <c r="R271" s="99">
        <v>20.187377539836753</v>
      </c>
      <c r="S271" s="99">
        <v>20.14067488862668</v>
      </c>
      <c r="T271" s="99">
        <v>30.183440571089143</v>
      </c>
      <c r="U271" s="99">
        <v>22.296478125701526</v>
      </c>
      <c r="V271" s="99">
        <v>30.257918107984516</v>
      </c>
      <c r="W271" s="99">
        <v>52.958388624515926</v>
      </c>
      <c r="DA271" s="63" t="s">
        <v>3141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3142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3143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3144</v>
      </c>
    </row>
    <row r="275" spans="1:105" ht="12" customHeight="1" x14ac:dyDescent="0.25">
      <c r="A275" s="121" t="s">
        <v>55</v>
      </c>
      <c r="B275" s="123">
        <v>2.8562235879186781</v>
      </c>
      <c r="C275" s="123">
        <v>3.24110004499732</v>
      </c>
      <c r="D275" s="123">
        <v>2.44539960416351</v>
      </c>
      <c r="E275" s="123">
        <v>2.4321910667388305</v>
      </c>
      <c r="F275" s="123">
        <v>2.8110158734973232</v>
      </c>
      <c r="G275" s="123">
        <v>2.9308917145340705</v>
      </c>
      <c r="H275" s="123">
        <v>2.2879320853991474</v>
      </c>
      <c r="I275" s="123">
        <v>1.9602230550830253</v>
      </c>
      <c r="J275" s="123">
        <v>1.3708361611810707</v>
      </c>
      <c r="K275" s="123">
        <v>1.7639676592947764</v>
      </c>
      <c r="L275" s="123">
        <v>1.6527159403516172</v>
      </c>
      <c r="M275" s="123">
        <v>1.984720467812678</v>
      </c>
      <c r="N275" s="123">
        <v>1.4740814792994321</v>
      </c>
      <c r="O275" s="123">
        <v>1.3416229008470106</v>
      </c>
      <c r="P275" s="123">
        <v>1.2296837879877935</v>
      </c>
      <c r="Q275" s="123">
        <v>1.2395561981170864</v>
      </c>
      <c r="R275" s="123">
        <v>1.4411417776292939</v>
      </c>
      <c r="S275" s="123">
        <v>1.3141711342798135</v>
      </c>
      <c r="T275" s="123">
        <v>2.0961570489267012</v>
      </c>
      <c r="U275" s="123">
        <v>1.5586842675774555</v>
      </c>
      <c r="V275" s="123">
        <v>1.9879418022288926</v>
      </c>
      <c r="W275" s="123">
        <v>3.4499354021687925</v>
      </c>
      <c r="DA275" s="130" t="s">
        <v>3145</v>
      </c>
    </row>
    <row r="276" spans="1:105" ht="12" customHeight="1" x14ac:dyDescent="0.25">
      <c r="A276" s="97" t="s">
        <v>134</v>
      </c>
      <c r="B276" s="99">
        <v>2.9627936963450345</v>
      </c>
      <c r="C276" s="99">
        <v>3.3621158730803353</v>
      </c>
      <c r="D276" s="99">
        <v>2.5366422000325324</v>
      </c>
      <c r="E276" s="99">
        <v>2.5227511961052942</v>
      </c>
      <c r="F276" s="99">
        <v>2.915354779388029</v>
      </c>
      <c r="G276" s="99">
        <v>3.0390306532804967</v>
      </c>
      <c r="H276" s="99">
        <v>2.3719247668392924</v>
      </c>
      <c r="I276" s="99">
        <v>2.0318905232940758</v>
      </c>
      <c r="J276" s="99">
        <v>1.4214214403173915</v>
      </c>
      <c r="K276" s="99">
        <v>1.8291058376946279</v>
      </c>
      <c r="L276" s="99">
        <v>1.7138430060795338</v>
      </c>
      <c r="M276" s="99">
        <v>2.0578864133414818</v>
      </c>
      <c r="N276" s="99">
        <v>1.5282107842721526</v>
      </c>
      <c r="O276" s="99">
        <v>1.3906347835441428</v>
      </c>
      <c r="P276" s="99">
        <v>1.2743755549701856</v>
      </c>
      <c r="Q276" s="99">
        <v>1.2845647349237279</v>
      </c>
      <c r="R276" s="99">
        <v>1.4935385968476858</v>
      </c>
      <c r="S276" s="99">
        <v>1.3621861515110552</v>
      </c>
      <c r="T276" s="99">
        <v>2.1731425135498061</v>
      </c>
      <c r="U276" s="99">
        <v>1.6160910320643731</v>
      </c>
      <c r="V276" s="99">
        <v>2.0592113031223591</v>
      </c>
      <c r="W276" s="99">
        <v>3.5700044305670708</v>
      </c>
      <c r="DA276" s="63" t="s">
        <v>3146</v>
      </c>
    </row>
    <row r="277" spans="1:105" ht="12" customHeight="1" x14ac:dyDescent="0.25">
      <c r="A277" s="97" t="s">
        <v>133</v>
      </c>
      <c r="B277" s="99">
        <v>1.7799410569238598</v>
      </c>
      <c r="C277" s="99">
        <v>2.3129239797470187</v>
      </c>
      <c r="D277" s="99">
        <v>1.7294370987436933</v>
      </c>
      <c r="E277" s="99">
        <v>1.671096023175227</v>
      </c>
      <c r="F277" s="99">
        <v>1.9611431448769501</v>
      </c>
      <c r="G277" s="99">
        <v>1.8782422217168044</v>
      </c>
      <c r="H277" s="99">
        <v>1.5225494526458385</v>
      </c>
      <c r="I277" s="99">
        <v>1.2719101433317657</v>
      </c>
      <c r="J277" s="99">
        <v>0.84898959802971541</v>
      </c>
      <c r="K277" s="99">
        <v>1.1050558922145297</v>
      </c>
      <c r="L277" s="99">
        <v>1.0162657604405232</v>
      </c>
      <c r="M277" s="99">
        <v>1.2223662503043407</v>
      </c>
      <c r="N277" s="99">
        <v>0.91945427545314129</v>
      </c>
      <c r="O277" s="99">
        <v>0.89360248487689231</v>
      </c>
      <c r="P277" s="99">
        <v>0.82411521804715859</v>
      </c>
      <c r="Q277" s="99">
        <v>0.86624017761241134</v>
      </c>
      <c r="R277" s="99">
        <v>1.0644083595956781</v>
      </c>
      <c r="S277" s="99">
        <v>0.96698653158509684</v>
      </c>
      <c r="T277" s="99">
        <v>1.6578590319777184</v>
      </c>
      <c r="U277" s="99">
        <v>1.2812699671494583</v>
      </c>
      <c r="V277" s="99">
        <v>1.7046000039536313</v>
      </c>
      <c r="W277" s="99">
        <v>3.1258650088262652</v>
      </c>
      <c r="DA277" s="63" t="s">
        <v>3147</v>
      </c>
    </row>
    <row r="278" spans="1:105" ht="12" customHeight="1" x14ac:dyDescent="0.25">
      <c r="A278" s="100" t="s">
        <v>217</v>
      </c>
      <c r="B278" s="102">
        <v>1.7799410569238598</v>
      </c>
      <c r="C278" s="102">
        <v>2.3129239797470187</v>
      </c>
      <c r="D278" s="102">
        <v>1.7294370987436933</v>
      </c>
      <c r="E278" s="102">
        <v>1.671096023175227</v>
      </c>
      <c r="F278" s="102">
        <v>1.9611431448769501</v>
      </c>
      <c r="G278" s="102">
        <v>1.8782422217168044</v>
      </c>
      <c r="H278" s="102">
        <v>1.5225494526458385</v>
      </c>
      <c r="I278" s="102">
        <v>1.2719101433317657</v>
      </c>
      <c r="J278" s="102">
        <v>0.84898959802971541</v>
      </c>
      <c r="K278" s="102">
        <v>1.1050558922145297</v>
      </c>
      <c r="L278" s="102">
        <v>1.0162657604405232</v>
      </c>
      <c r="M278" s="102">
        <v>1.2223662503043407</v>
      </c>
      <c r="N278" s="102">
        <v>0.91945427545314129</v>
      </c>
      <c r="O278" s="102">
        <v>0.89360248487689231</v>
      </c>
      <c r="P278" s="102">
        <v>0.82411521804715859</v>
      </c>
      <c r="Q278" s="102">
        <v>0.86624017761241134</v>
      </c>
      <c r="R278" s="102">
        <v>1.0644083595956781</v>
      </c>
      <c r="S278" s="102">
        <v>0.96698653158509684</v>
      </c>
      <c r="T278" s="102">
        <v>1.6578590319777184</v>
      </c>
      <c r="U278" s="102">
        <v>1.2812699671494583</v>
      </c>
      <c r="V278" s="102">
        <v>1.7046000039536313</v>
      </c>
      <c r="W278" s="102">
        <v>3.1258650088262652</v>
      </c>
      <c r="DA278" s="131" t="s">
        <v>3148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3149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3150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3151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3152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3153</v>
      </c>
    </row>
    <row r="284" spans="1:105" ht="12" customHeight="1" x14ac:dyDescent="0.25">
      <c r="A284" s="121" t="s">
        <v>54</v>
      </c>
      <c r="B284" s="123">
        <v>0.36702920391814731</v>
      </c>
      <c r="C284" s="123">
        <v>0.4279467560216148</v>
      </c>
      <c r="D284" s="123">
        <v>0.33270135120971794</v>
      </c>
      <c r="E284" s="123">
        <v>0.34602779266940586</v>
      </c>
      <c r="F284" s="123">
        <v>0.41565778899040573</v>
      </c>
      <c r="G284" s="123">
        <v>0.43619079131197253</v>
      </c>
      <c r="H284" s="123">
        <v>0.34633688039773519</v>
      </c>
      <c r="I284" s="123">
        <v>0.30424884590859025</v>
      </c>
      <c r="J284" s="123">
        <v>0.22391150849720806</v>
      </c>
      <c r="K284" s="123">
        <v>0.30862967311026596</v>
      </c>
      <c r="L284" s="123">
        <v>0.31929730993473482</v>
      </c>
      <c r="M284" s="123">
        <v>0.37743068059503582</v>
      </c>
      <c r="N284" s="123">
        <v>0.29220525447623064</v>
      </c>
      <c r="O284" s="123">
        <v>0.27757714626892288</v>
      </c>
      <c r="P284" s="123">
        <v>0.25242263656959518</v>
      </c>
      <c r="Q284" s="123">
        <v>0.25492306331338765</v>
      </c>
      <c r="R284" s="123">
        <v>0.27693920951763001</v>
      </c>
      <c r="S284" s="123">
        <v>0.29955570196074932</v>
      </c>
      <c r="T284" s="123">
        <v>0.49421354937897594</v>
      </c>
      <c r="U284" s="123">
        <v>0.37879556116566226</v>
      </c>
      <c r="V284" s="123">
        <v>0.52824789344442191</v>
      </c>
      <c r="W284" s="123">
        <v>0.86537521764028646</v>
      </c>
      <c r="DA284" s="130" t="s">
        <v>3154</v>
      </c>
    </row>
    <row r="285" spans="1:105" ht="12" customHeight="1" x14ac:dyDescent="0.25">
      <c r="A285" s="97" t="s">
        <v>175</v>
      </c>
      <c r="B285" s="99">
        <v>0.38562646888247915</v>
      </c>
      <c r="C285" s="99">
        <v>0.45061823069959822</v>
      </c>
      <c r="D285" s="99">
        <v>0.35142676902464925</v>
      </c>
      <c r="E285" s="99">
        <v>0.36681569433060657</v>
      </c>
      <c r="F285" s="99">
        <v>0.44223339678409318</v>
      </c>
      <c r="G285" s="99">
        <v>0.46577778154821292</v>
      </c>
      <c r="H285" s="99">
        <v>0.37183368858056615</v>
      </c>
      <c r="I285" s="99">
        <v>0.3282145149062391</v>
      </c>
      <c r="J285" s="99">
        <v>0.24242483560923339</v>
      </c>
      <c r="K285" s="99">
        <v>0.33453768369418219</v>
      </c>
      <c r="L285" s="99">
        <v>0.34689090462045269</v>
      </c>
      <c r="M285" s="99">
        <v>0.41008086615396649</v>
      </c>
      <c r="N285" s="99">
        <v>0.31716531265726905</v>
      </c>
      <c r="O285" s="99">
        <v>0.30074670187725094</v>
      </c>
      <c r="P285" s="99">
        <v>0.27329878183136913</v>
      </c>
      <c r="Q285" s="99">
        <v>0.27556741037076565</v>
      </c>
      <c r="R285" s="99">
        <v>0.29905258417828806</v>
      </c>
      <c r="S285" s="99">
        <v>0.32265146885056878</v>
      </c>
      <c r="T285" s="99">
        <v>0.53138362925566107</v>
      </c>
      <c r="U285" s="99">
        <v>0.406981659919885</v>
      </c>
      <c r="V285" s="99">
        <v>0.56760379436650188</v>
      </c>
      <c r="W285" s="99">
        <v>0.92864115322092222</v>
      </c>
      <c r="DA285" s="63" t="s">
        <v>3155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3156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0.84660232763165966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0.33537102453952655</v>
      </c>
      <c r="I290" s="117">
        <f t="shared" si="129"/>
        <v>3.6198040941491767</v>
      </c>
      <c r="J290" s="117">
        <f t="shared" si="129"/>
        <v>15.17395836031319</v>
      </c>
      <c r="K290" s="117">
        <f t="shared" si="129"/>
        <v>10.193994516398314</v>
      </c>
      <c r="L290" s="117">
        <f t="shared" si="129"/>
        <v>0.74674349803698714</v>
      </c>
      <c r="M290" s="117">
        <f t="shared" si="129"/>
        <v>0</v>
      </c>
      <c r="N290" s="117">
        <f t="shared" si="129"/>
        <v>0</v>
      </c>
      <c r="O290" s="117">
        <f t="shared" si="129"/>
        <v>5.7216675362794574E-2</v>
      </c>
      <c r="P290" s="117">
        <f t="shared" si="129"/>
        <v>0.88406284781153288</v>
      </c>
      <c r="Q290" s="117">
        <f t="shared" si="129"/>
        <v>0.30523304870392781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6.2572558673050591E-4</v>
      </c>
      <c r="W290" s="117">
        <f t="shared" ref="W290" si="131">W291+W294+W296+W305</f>
        <v>0</v>
      </c>
      <c r="DA290" s="129" t="s">
        <v>3307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0.78528533737174677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0.30782482240960801</v>
      </c>
      <c r="I291" s="122">
        <f t="shared" si="132"/>
        <v>3.3254944278357752</v>
      </c>
      <c r="J291" s="122">
        <f t="shared" si="132"/>
        <v>14.020080402695621</v>
      </c>
      <c r="K291" s="122">
        <f t="shared" si="132"/>
        <v>9.393590616932574</v>
      </c>
      <c r="L291" s="122">
        <f t="shared" si="132"/>
        <v>0.69723463298309973</v>
      </c>
      <c r="M291" s="122">
        <f t="shared" si="132"/>
        <v>0</v>
      </c>
      <c r="N291" s="122">
        <f t="shared" si="132"/>
        <v>0</v>
      </c>
      <c r="O291" s="122">
        <f t="shared" si="132"/>
        <v>5.2392657289739408E-2</v>
      </c>
      <c r="P291" s="122">
        <f t="shared" si="132"/>
        <v>0.80119811143691444</v>
      </c>
      <c r="Q291" s="122">
        <f t="shared" si="132"/>
        <v>0.27356656100642807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5.3822114119740075E-4</v>
      </c>
      <c r="W291" s="122">
        <f t="shared" ref="W291" si="134">SUM(W292:W293)</f>
        <v>0</v>
      </c>
      <c r="DA291" s="130" t="s">
        <v>3308</v>
      </c>
    </row>
    <row r="292" spans="1:105" ht="12" customHeight="1" x14ac:dyDescent="0.25">
      <c r="A292" s="97" t="s">
        <v>217</v>
      </c>
      <c r="B292" s="98"/>
      <c r="C292" s="98">
        <v>0.77479495890364791</v>
      </c>
      <c r="D292" s="98">
        <v>0</v>
      </c>
      <c r="E292" s="98">
        <v>0</v>
      </c>
      <c r="F292" s="98">
        <v>0</v>
      </c>
      <c r="G292" s="98">
        <v>0</v>
      </c>
      <c r="H292" s="98">
        <v>0.30393672664647797</v>
      </c>
      <c r="I292" s="98">
        <v>3.2839038372102101</v>
      </c>
      <c r="J292" s="98">
        <v>13.845235530188017</v>
      </c>
      <c r="K292" s="98">
        <v>9.2772731095565195</v>
      </c>
      <c r="L292" s="98">
        <v>0.68854878456238244</v>
      </c>
      <c r="M292" s="98">
        <v>0</v>
      </c>
      <c r="N292" s="98">
        <v>0</v>
      </c>
      <c r="O292" s="98">
        <v>5.173967992598294E-2</v>
      </c>
      <c r="P292" s="98">
        <v>0.79110389155866745</v>
      </c>
      <c r="Q292" s="98">
        <v>0.27006669195273802</v>
      </c>
      <c r="R292" s="98">
        <v>0</v>
      </c>
      <c r="S292" s="98">
        <v>0</v>
      </c>
      <c r="T292" s="98">
        <v>0</v>
      </c>
      <c r="U292" s="98">
        <v>0</v>
      </c>
      <c r="V292" s="98">
        <v>5.3128238043561812E-4</v>
      </c>
      <c r="W292" s="98">
        <v>0</v>
      </c>
      <c r="DA292" s="63" t="s">
        <v>3309</v>
      </c>
    </row>
    <row r="293" spans="1:105" ht="12" customHeight="1" x14ac:dyDescent="0.25">
      <c r="A293" s="97" t="s">
        <v>53</v>
      </c>
      <c r="B293" s="98"/>
      <c r="C293" s="98">
        <v>1.0490378468098846E-2</v>
      </c>
      <c r="D293" s="98">
        <v>0</v>
      </c>
      <c r="E293" s="98">
        <v>0</v>
      </c>
      <c r="F293" s="98">
        <v>0</v>
      </c>
      <c r="G293" s="98">
        <v>0</v>
      </c>
      <c r="H293" s="98">
        <v>3.8880957631300217E-3</v>
      </c>
      <c r="I293" s="98">
        <v>4.1590590625565339E-2</v>
      </c>
      <c r="J293" s="98">
        <v>0.17484487250760472</v>
      </c>
      <c r="K293" s="98">
        <v>0.11631750737605409</v>
      </c>
      <c r="L293" s="98">
        <v>8.6858484207172678E-3</v>
      </c>
      <c r="M293" s="98">
        <v>0</v>
      </c>
      <c r="N293" s="98">
        <v>0</v>
      </c>
      <c r="O293" s="98">
        <v>6.5297736375646755E-4</v>
      </c>
      <c r="P293" s="98">
        <v>1.0094219878246942E-2</v>
      </c>
      <c r="Q293" s="98">
        <v>3.499869053690062E-3</v>
      </c>
      <c r="R293" s="98">
        <v>0</v>
      </c>
      <c r="S293" s="98">
        <v>0</v>
      </c>
      <c r="T293" s="98">
        <v>0</v>
      </c>
      <c r="U293" s="98">
        <v>0</v>
      </c>
      <c r="V293" s="98">
        <v>6.9387607617826464E-6</v>
      </c>
      <c r="W293" s="98">
        <v>0</v>
      </c>
      <c r="DA293" s="63" t="s">
        <v>3310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1.1040391553990948E-5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2.0214594905680521E-5</v>
      </c>
      <c r="I294" s="122">
        <f t="shared" si="135"/>
        <v>2.6946536317346811E-4</v>
      </c>
      <c r="J294" s="122">
        <f t="shared" si="135"/>
        <v>1.8576736323087272E-4</v>
      </c>
      <c r="K294" s="122">
        <f t="shared" si="135"/>
        <v>3.0094315147650378E-4</v>
      </c>
      <c r="L294" s="122">
        <f t="shared" si="135"/>
        <v>5.0584612894756149E-5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1.0193903279359083E-4</v>
      </c>
      <c r="Q294" s="122">
        <f t="shared" si="135"/>
        <v>1.5581713531083406E-5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3311</v>
      </c>
    </row>
    <row r="295" spans="1:105" ht="12" customHeight="1" x14ac:dyDescent="0.25">
      <c r="A295" s="97" t="s">
        <v>53</v>
      </c>
      <c r="B295" s="98"/>
      <c r="C295" s="98">
        <v>1.1040391553990948E-5</v>
      </c>
      <c r="D295" s="98">
        <v>0</v>
      </c>
      <c r="E295" s="98">
        <v>0</v>
      </c>
      <c r="F295" s="98">
        <v>0</v>
      </c>
      <c r="G295" s="98">
        <v>0</v>
      </c>
      <c r="H295" s="98">
        <v>2.0214594905680521E-5</v>
      </c>
      <c r="I295" s="98">
        <v>2.6946536317346811E-4</v>
      </c>
      <c r="J295" s="98">
        <v>1.8576736323087272E-4</v>
      </c>
      <c r="K295" s="98">
        <v>3.0094315147650378E-4</v>
      </c>
      <c r="L295" s="98">
        <v>5.0584612894756149E-5</v>
      </c>
      <c r="M295" s="98">
        <v>0</v>
      </c>
      <c r="N295" s="98">
        <v>0</v>
      </c>
      <c r="O295" s="98">
        <v>0</v>
      </c>
      <c r="P295" s="98">
        <v>1.0193903279359083E-4</v>
      </c>
      <c r="Q295" s="98">
        <v>1.5581713531083406E-5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3312</v>
      </c>
    </row>
    <row r="296" spans="1:105" ht="12" customHeight="1" x14ac:dyDescent="0.25">
      <c r="A296" s="121" t="s">
        <v>55</v>
      </c>
      <c r="B296" s="122"/>
      <c r="C296" s="122">
        <v>5.3756606713264536E-2</v>
      </c>
      <c r="D296" s="122">
        <v>0</v>
      </c>
      <c r="E296" s="122">
        <v>0</v>
      </c>
      <c r="F296" s="122">
        <v>0</v>
      </c>
      <c r="G296" s="122">
        <v>0</v>
      </c>
      <c r="H296" s="122">
        <v>2.358545427270289E-2</v>
      </c>
      <c r="I296" s="122">
        <v>0.24914288256770817</v>
      </c>
      <c r="J296" s="122">
        <v>0.9758464836559696</v>
      </c>
      <c r="K296" s="122">
        <v>0.67016193518430345</v>
      </c>
      <c r="L296" s="122">
        <v>4.0839006324075881E-2</v>
      </c>
      <c r="M296" s="122">
        <v>0</v>
      </c>
      <c r="N296" s="122">
        <v>0</v>
      </c>
      <c r="O296" s="122">
        <v>4.0071420492040323E-3</v>
      </c>
      <c r="P296" s="122">
        <v>6.6144657036713628E-2</v>
      </c>
      <c r="Q296" s="122">
        <v>2.5105332113621082E-2</v>
      </c>
      <c r="R296" s="122">
        <v>0</v>
      </c>
      <c r="S296" s="122">
        <v>0</v>
      </c>
      <c r="T296" s="122">
        <v>0</v>
      </c>
      <c r="U296" s="122">
        <v>0</v>
      </c>
      <c r="V296" s="122">
        <v>6.4575718291960617E-5</v>
      </c>
      <c r="W296" s="122">
        <v>0</v>
      </c>
      <c r="DA296" s="130" t="s">
        <v>3313</v>
      </c>
    </row>
    <row r="297" spans="1:105" ht="12" customHeight="1" x14ac:dyDescent="0.25">
      <c r="A297" s="97" t="s">
        <v>134</v>
      </c>
      <c r="B297" s="98"/>
      <c r="C297" s="98">
        <v>4.7326953958385612E-2</v>
      </c>
      <c r="D297" s="98">
        <v>0</v>
      </c>
      <c r="E297" s="98">
        <v>0</v>
      </c>
      <c r="F297" s="98">
        <v>0</v>
      </c>
      <c r="G297" s="98">
        <v>0</v>
      </c>
      <c r="H297" s="98">
        <v>1.3795016330143912E-2</v>
      </c>
      <c r="I297" s="98">
        <v>0.23554290888874355</v>
      </c>
      <c r="J297" s="98">
        <v>0.94619842014103195</v>
      </c>
      <c r="K297" s="98">
        <v>0.65049046417139811</v>
      </c>
      <c r="L297" s="98">
        <v>4.0738025324944027E-2</v>
      </c>
      <c r="M297" s="98">
        <v>0</v>
      </c>
      <c r="N297" s="98">
        <v>0</v>
      </c>
      <c r="O297" s="98">
        <v>1.7803438365728988E-3</v>
      </c>
      <c r="P297" s="98">
        <v>4.7279711011302773E-2</v>
      </c>
      <c r="Q297" s="98">
        <v>5.862487967104253E-3</v>
      </c>
      <c r="R297" s="98">
        <v>0</v>
      </c>
      <c r="S297" s="98">
        <v>0</v>
      </c>
      <c r="T297" s="98">
        <v>0</v>
      </c>
      <c r="U297" s="98">
        <v>0</v>
      </c>
      <c r="V297" s="98">
        <v>6.4575718291960617E-5</v>
      </c>
      <c r="W297" s="98">
        <v>0</v>
      </c>
      <c r="DA297" s="63" t="s">
        <v>3314</v>
      </c>
    </row>
    <row r="298" spans="1:105" ht="12" customHeight="1" x14ac:dyDescent="0.25">
      <c r="A298" s="97" t="s">
        <v>133</v>
      </c>
      <c r="B298" s="98"/>
      <c r="C298" s="98">
        <v>3.3718737007965439E-4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1.9658681197320661E-4</v>
      </c>
      <c r="J298" s="98">
        <v>2.6510140569210635E-3</v>
      </c>
      <c r="K298" s="98">
        <v>1.2280407681345103E-3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3315</v>
      </c>
    </row>
    <row r="299" spans="1:105" ht="12" customHeight="1" x14ac:dyDescent="0.25">
      <c r="A299" s="100" t="s">
        <v>217</v>
      </c>
      <c r="B299" s="101"/>
      <c r="C299" s="101">
        <v>2.7118754678310029E-4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1.4228617557421021E-4</v>
      </c>
      <c r="J299" s="101">
        <v>1.8992325007302893E-3</v>
      </c>
      <c r="K299" s="101">
        <v>8.8086589338655331E-4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3316</v>
      </c>
    </row>
    <row r="300" spans="1:105" ht="12" customHeight="1" x14ac:dyDescent="0.25">
      <c r="A300" s="103" t="s">
        <v>52</v>
      </c>
      <c r="B300" s="104"/>
      <c r="C300" s="104">
        <v>6.599982329655413E-5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5.4300636398996406E-5</v>
      </c>
      <c r="J300" s="104">
        <v>7.5178155619077419E-4</v>
      </c>
      <c r="K300" s="104">
        <v>3.4717487474795707E-4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3317</v>
      </c>
    </row>
    <row r="301" spans="1:105" ht="12" customHeight="1" x14ac:dyDescent="0.25">
      <c r="A301" s="106" t="s">
        <v>122</v>
      </c>
      <c r="B301" s="101"/>
      <c r="C301" s="101">
        <v>5.5532058069678982E-3</v>
      </c>
      <c r="D301" s="101">
        <v>0</v>
      </c>
      <c r="E301" s="101">
        <v>0</v>
      </c>
      <c r="F301" s="101">
        <v>0</v>
      </c>
      <c r="G301" s="101">
        <v>0</v>
      </c>
      <c r="H301" s="101">
        <v>8.8648798135050975E-3</v>
      </c>
      <c r="I301" s="101">
        <v>8.1161052982465631E-3</v>
      </c>
      <c r="J301" s="101">
        <v>2.2288719650377046E-2</v>
      </c>
      <c r="K301" s="101">
        <v>1.7119325816108723E-2</v>
      </c>
      <c r="L301" s="101">
        <v>1.0098099913185658E-4</v>
      </c>
      <c r="M301" s="101">
        <v>0</v>
      </c>
      <c r="N301" s="101">
        <v>0</v>
      </c>
      <c r="O301" s="101">
        <v>1.9422537643647971E-3</v>
      </c>
      <c r="P301" s="101">
        <v>1.5974967525985016E-2</v>
      </c>
      <c r="Q301" s="101">
        <v>1.6048516156122006E-2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3318</v>
      </c>
    </row>
    <row r="302" spans="1:105" ht="12" customHeight="1" x14ac:dyDescent="0.25">
      <c r="A302" s="107" t="s">
        <v>121</v>
      </c>
      <c r="B302" s="104"/>
      <c r="C302" s="104">
        <v>5.3925957783136549E-4</v>
      </c>
      <c r="D302" s="104">
        <v>0</v>
      </c>
      <c r="E302" s="104">
        <v>0</v>
      </c>
      <c r="F302" s="104">
        <v>0</v>
      </c>
      <c r="G302" s="104">
        <v>0</v>
      </c>
      <c r="H302" s="104">
        <v>9.2555812905388156E-4</v>
      </c>
      <c r="I302" s="104">
        <v>5.2872815687448633E-3</v>
      </c>
      <c r="J302" s="104">
        <v>4.7083298076395393E-3</v>
      </c>
      <c r="K302" s="104">
        <v>1.3241044286620659E-3</v>
      </c>
      <c r="L302" s="104">
        <v>0</v>
      </c>
      <c r="M302" s="104">
        <v>0</v>
      </c>
      <c r="N302" s="104">
        <v>0</v>
      </c>
      <c r="O302" s="104">
        <v>2.8454444826633677E-4</v>
      </c>
      <c r="P302" s="104">
        <v>2.8899784994258384E-3</v>
      </c>
      <c r="Q302" s="104">
        <v>3.1943279903948233E-3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3319</v>
      </c>
    </row>
    <row r="303" spans="1:105" ht="12" customHeight="1" x14ac:dyDescent="0.25">
      <c r="A303" s="108" t="s">
        <v>53</v>
      </c>
      <c r="B303" s="98"/>
      <c r="C303" s="98">
        <v>4.2343713983101225E-4</v>
      </c>
      <c r="D303" s="98">
        <v>0</v>
      </c>
      <c r="E303" s="98">
        <v>0</v>
      </c>
      <c r="F303" s="98">
        <v>0</v>
      </c>
      <c r="G303" s="98">
        <v>0</v>
      </c>
      <c r="H303" s="98">
        <v>6.6692015275059342E-4</v>
      </c>
      <c r="I303" s="98">
        <v>3.7690449135369601E-3</v>
      </c>
      <c r="J303" s="98">
        <v>3.3285438117600444E-3</v>
      </c>
      <c r="K303" s="98">
        <v>9.400027438010635E-4</v>
      </c>
      <c r="L303" s="98">
        <v>0</v>
      </c>
      <c r="M303" s="98">
        <v>0</v>
      </c>
      <c r="N303" s="98">
        <v>0</v>
      </c>
      <c r="O303" s="98">
        <v>1.9933346005119126E-4</v>
      </c>
      <c r="P303" s="98">
        <v>2.0134980259337645E-3</v>
      </c>
      <c r="Q303" s="98">
        <v>2.2854198463307684E-3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3320</v>
      </c>
    </row>
    <row r="304" spans="1:105" ht="12" customHeight="1" x14ac:dyDescent="0.25">
      <c r="A304" s="108" t="s">
        <v>52</v>
      </c>
      <c r="B304" s="98"/>
      <c r="C304" s="98">
        <v>1.1582243800035319E-4</v>
      </c>
      <c r="D304" s="98">
        <v>0</v>
      </c>
      <c r="E304" s="98">
        <v>0</v>
      </c>
      <c r="F304" s="98">
        <v>0</v>
      </c>
      <c r="G304" s="98">
        <v>0</v>
      </c>
      <c r="H304" s="98">
        <v>2.5863797630328814E-4</v>
      </c>
      <c r="I304" s="98">
        <v>1.5182366552079036E-3</v>
      </c>
      <c r="J304" s="98">
        <v>1.3797859958794949E-3</v>
      </c>
      <c r="K304" s="98">
        <v>3.8410168486100246E-4</v>
      </c>
      <c r="L304" s="98">
        <v>0</v>
      </c>
      <c r="M304" s="98">
        <v>0</v>
      </c>
      <c r="N304" s="98">
        <v>0</v>
      </c>
      <c r="O304" s="98">
        <v>8.5210988215145503E-5</v>
      </c>
      <c r="P304" s="98">
        <v>8.764804734920739E-4</v>
      </c>
      <c r="Q304" s="98">
        <v>9.0890814406405479E-4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3321</v>
      </c>
    </row>
    <row r="305" spans="1:105" ht="12" customHeight="1" x14ac:dyDescent="0.25">
      <c r="A305" s="121" t="s">
        <v>54</v>
      </c>
      <c r="B305" s="122"/>
      <c r="C305" s="122">
        <v>7.5493431550943697E-3</v>
      </c>
      <c r="D305" s="122">
        <v>0</v>
      </c>
      <c r="E305" s="122">
        <v>0</v>
      </c>
      <c r="F305" s="122">
        <v>0</v>
      </c>
      <c r="G305" s="122">
        <v>0</v>
      </c>
      <c r="H305" s="122">
        <v>3.9405332623099918E-3</v>
      </c>
      <c r="I305" s="122">
        <v>4.4897318382519522E-2</v>
      </c>
      <c r="J305" s="122">
        <v>0.17784570659836821</v>
      </c>
      <c r="K305" s="122">
        <v>0.12994102112996112</v>
      </c>
      <c r="L305" s="122">
        <v>8.6192741169167624E-3</v>
      </c>
      <c r="M305" s="122">
        <v>0</v>
      </c>
      <c r="N305" s="122">
        <v>0</v>
      </c>
      <c r="O305" s="122">
        <v>8.1687602385113267E-4</v>
      </c>
      <c r="P305" s="122">
        <v>1.6618140305111342E-2</v>
      </c>
      <c r="Q305" s="122">
        <v>6.5455738703475378E-3</v>
      </c>
      <c r="R305" s="122">
        <v>0</v>
      </c>
      <c r="S305" s="122">
        <v>0</v>
      </c>
      <c r="T305" s="122">
        <v>0</v>
      </c>
      <c r="U305" s="122">
        <v>0</v>
      </c>
      <c r="V305" s="122">
        <v>2.2928727241144568E-5</v>
      </c>
      <c r="W305" s="122">
        <v>0</v>
      </c>
      <c r="DA305" s="130" t="s">
        <v>3322</v>
      </c>
    </row>
    <row r="306" spans="1:105" ht="12" customHeight="1" x14ac:dyDescent="0.25">
      <c r="A306" s="97" t="s">
        <v>175</v>
      </c>
      <c r="B306" s="98"/>
      <c r="C306" s="98">
        <v>6.0121758096512599E-3</v>
      </c>
      <c r="D306" s="98">
        <v>0</v>
      </c>
      <c r="E306" s="98">
        <v>0</v>
      </c>
      <c r="F306" s="98">
        <v>0</v>
      </c>
      <c r="G306" s="98">
        <v>0</v>
      </c>
      <c r="H306" s="98">
        <v>2.0411251637707387E-3</v>
      </c>
      <c r="I306" s="98">
        <v>4.090138133219344E-2</v>
      </c>
      <c r="J306" s="98">
        <v>0.16733936240002931</v>
      </c>
      <c r="K306" s="98">
        <v>0.12296747474924294</v>
      </c>
      <c r="L306" s="98">
        <v>7.6535144023741879E-3</v>
      </c>
      <c r="M306" s="98">
        <v>0</v>
      </c>
      <c r="N306" s="98">
        <v>0</v>
      </c>
      <c r="O306" s="98">
        <v>1.9572098376509988E-4</v>
      </c>
      <c r="P306" s="98">
        <v>1.5566125784909216E-2</v>
      </c>
      <c r="Q306" s="98">
        <v>6.1831067267000064E-3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3323</v>
      </c>
    </row>
    <row r="307" spans="1:105" ht="12" customHeight="1" x14ac:dyDescent="0.25">
      <c r="A307" s="109" t="s">
        <v>120</v>
      </c>
      <c r="B307" s="33"/>
      <c r="C307" s="33">
        <v>1.5371673454431095E-3</v>
      </c>
      <c r="D307" s="33">
        <v>0</v>
      </c>
      <c r="E307" s="33">
        <v>0</v>
      </c>
      <c r="F307" s="33">
        <v>0</v>
      </c>
      <c r="G307" s="33">
        <v>0</v>
      </c>
      <c r="H307" s="33">
        <v>1.8994080985392534E-3</v>
      </c>
      <c r="I307" s="33">
        <v>3.9959370503260825E-3</v>
      </c>
      <c r="J307" s="33">
        <v>1.05063441983389E-2</v>
      </c>
      <c r="K307" s="33">
        <v>6.9735463807181807E-3</v>
      </c>
      <c r="L307" s="33">
        <v>9.6575971454257437E-4</v>
      </c>
      <c r="M307" s="33">
        <v>0</v>
      </c>
      <c r="N307" s="33">
        <v>0</v>
      </c>
      <c r="O307" s="33">
        <v>6.2115504008603277E-4</v>
      </c>
      <c r="P307" s="33">
        <v>1.0520145202021249E-3</v>
      </c>
      <c r="Q307" s="33">
        <v>3.6246714364753115E-4</v>
      </c>
      <c r="R307" s="33">
        <v>0</v>
      </c>
      <c r="S307" s="33">
        <v>0</v>
      </c>
      <c r="T307" s="33">
        <v>0</v>
      </c>
      <c r="U307" s="33">
        <v>0</v>
      </c>
      <c r="V307" s="33">
        <v>2.2928727241144568E-5</v>
      </c>
      <c r="W307" s="33">
        <v>0</v>
      </c>
      <c r="DA307" s="60" t="s">
        <v>3324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0.49151587208803105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0.20763589885713235</v>
      </c>
      <c r="I309" s="117">
        <f t="shared" si="136"/>
        <v>2.2611547440947271</v>
      </c>
      <c r="J309" s="117">
        <f t="shared" si="136"/>
        <v>9.5880766395621926</v>
      </c>
      <c r="K309" s="117">
        <f t="shared" si="136"/>
        <v>6.5202147998460021</v>
      </c>
      <c r="L309" s="117">
        <f t="shared" si="136"/>
        <v>0.48381413638454368</v>
      </c>
      <c r="M309" s="117">
        <f t="shared" si="136"/>
        <v>0</v>
      </c>
      <c r="N309" s="117">
        <f t="shared" si="136"/>
        <v>0</v>
      </c>
      <c r="O309" s="117">
        <f t="shared" si="136"/>
        <v>3.9471175099389008E-2</v>
      </c>
      <c r="P309" s="117">
        <f t="shared" si="136"/>
        <v>0.62538592929721826</v>
      </c>
      <c r="Q309" s="117">
        <f t="shared" si="136"/>
        <v>0.22030591580366279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4.7992929469847106E-4</v>
      </c>
      <c r="W309" s="117">
        <f t="shared" ref="W309" si="138">W310+W313+W315+W324</f>
        <v>0</v>
      </c>
      <c r="DA309" s="129" t="s">
        <v>3475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0.45563087983943878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0.19006271805116087</v>
      </c>
      <c r="I310" s="122">
        <f t="shared" si="139"/>
        <v>2.0779564934774148</v>
      </c>
      <c r="J310" s="122">
        <f t="shared" si="139"/>
        <v>8.8664411111378918</v>
      </c>
      <c r="K310" s="122">
        <f t="shared" si="139"/>
        <v>6.0130683163414504</v>
      </c>
      <c r="L310" s="122">
        <f t="shared" si="139"/>
        <v>0.45187863089171992</v>
      </c>
      <c r="M310" s="122">
        <f t="shared" si="139"/>
        <v>0</v>
      </c>
      <c r="N310" s="122">
        <f t="shared" si="139"/>
        <v>0</v>
      </c>
      <c r="O310" s="122">
        <f t="shared" si="139"/>
        <v>3.6029832002838602E-2</v>
      </c>
      <c r="P310" s="122">
        <f t="shared" si="139"/>
        <v>0.56556571902189712</v>
      </c>
      <c r="Q310" s="122">
        <f t="shared" si="139"/>
        <v>0.19734764084668505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4.0436882442850257E-4</v>
      </c>
      <c r="W310" s="122">
        <f t="shared" ref="W310" si="141">SUM(W311:W312)</f>
        <v>0</v>
      </c>
      <c r="DA310" s="130" t="s">
        <v>3476</v>
      </c>
    </row>
    <row r="311" spans="1:105" ht="12" customHeight="1" x14ac:dyDescent="0.25">
      <c r="A311" s="97" t="s">
        <v>217</v>
      </c>
      <c r="B311" s="98"/>
      <c r="C311" s="98">
        <v>0.44514050137133993</v>
      </c>
      <c r="D311" s="98">
        <v>0</v>
      </c>
      <c r="E311" s="98">
        <v>0</v>
      </c>
      <c r="F311" s="98">
        <v>0</v>
      </c>
      <c r="G311" s="98">
        <v>0</v>
      </c>
      <c r="H311" s="98">
        <v>0.18617462228803086</v>
      </c>
      <c r="I311" s="98">
        <v>2.0363659028518497</v>
      </c>
      <c r="J311" s="98">
        <v>8.6915962386302876</v>
      </c>
      <c r="K311" s="98">
        <v>5.8967508089653959</v>
      </c>
      <c r="L311" s="98">
        <v>0.44319278247100263</v>
      </c>
      <c r="M311" s="98">
        <v>0</v>
      </c>
      <c r="N311" s="98">
        <v>0</v>
      </c>
      <c r="O311" s="98">
        <v>3.5376854639082134E-2</v>
      </c>
      <c r="P311" s="98">
        <v>0.55547149914365013</v>
      </c>
      <c r="Q311" s="98">
        <v>0.19384777179299498</v>
      </c>
      <c r="R311" s="98">
        <v>0</v>
      </c>
      <c r="S311" s="98">
        <v>0</v>
      </c>
      <c r="T311" s="98">
        <v>0</v>
      </c>
      <c r="U311" s="98">
        <v>0</v>
      </c>
      <c r="V311" s="98">
        <v>3.9743006366671995E-4</v>
      </c>
      <c r="W311" s="98">
        <v>0</v>
      </c>
      <c r="DA311" s="63" t="s">
        <v>3477</v>
      </c>
    </row>
    <row r="312" spans="1:105" ht="12" customHeight="1" x14ac:dyDescent="0.25">
      <c r="A312" s="97" t="s">
        <v>53</v>
      </c>
      <c r="B312" s="98"/>
      <c r="C312" s="98">
        <v>1.0490378468098846E-2</v>
      </c>
      <c r="D312" s="98">
        <v>0</v>
      </c>
      <c r="E312" s="98">
        <v>0</v>
      </c>
      <c r="F312" s="98">
        <v>0</v>
      </c>
      <c r="G312" s="98">
        <v>0</v>
      </c>
      <c r="H312" s="98">
        <v>3.8880957631300217E-3</v>
      </c>
      <c r="I312" s="98">
        <v>4.1590590625565339E-2</v>
      </c>
      <c r="J312" s="98">
        <v>0.17484487250760472</v>
      </c>
      <c r="K312" s="98">
        <v>0.11631750737605409</v>
      </c>
      <c r="L312" s="98">
        <v>8.6858484207172678E-3</v>
      </c>
      <c r="M312" s="98">
        <v>0</v>
      </c>
      <c r="N312" s="98">
        <v>0</v>
      </c>
      <c r="O312" s="98">
        <v>6.5297736375646755E-4</v>
      </c>
      <c r="P312" s="98">
        <v>1.0094219878246942E-2</v>
      </c>
      <c r="Q312" s="98">
        <v>3.499869053690062E-3</v>
      </c>
      <c r="R312" s="98">
        <v>0</v>
      </c>
      <c r="S312" s="98">
        <v>0</v>
      </c>
      <c r="T312" s="98">
        <v>0</v>
      </c>
      <c r="U312" s="98">
        <v>0</v>
      </c>
      <c r="V312" s="98">
        <v>6.9387607617826464E-6</v>
      </c>
      <c r="W312" s="98">
        <v>0</v>
      </c>
      <c r="DA312" s="63" t="s">
        <v>3478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2.7817437862258866E-5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6.0069967393771803E-5</v>
      </c>
      <c r="I313" s="122">
        <f t="shared" si="142"/>
        <v>8.2572364610416279E-4</v>
      </c>
      <c r="J313" s="122">
        <f t="shared" si="142"/>
        <v>5.8678174460936763E-4</v>
      </c>
      <c r="K313" s="122">
        <f t="shared" si="142"/>
        <v>9.7969451365097844E-4</v>
      </c>
      <c r="L313" s="122">
        <f t="shared" si="142"/>
        <v>1.6969260028279067E-4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4.0501352041644227E-4</v>
      </c>
      <c r="Q313" s="122">
        <f t="shared" si="142"/>
        <v>6.4392487543370628E-5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3479</v>
      </c>
    </row>
    <row r="314" spans="1:105" ht="12" customHeight="1" x14ac:dyDescent="0.25">
      <c r="A314" s="97" t="s">
        <v>53</v>
      </c>
      <c r="B314" s="98"/>
      <c r="C314" s="98">
        <v>2.7817437862258866E-5</v>
      </c>
      <c r="D314" s="98">
        <v>0</v>
      </c>
      <c r="E314" s="98">
        <v>0</v>
      </c>
      <c r="F314" s="98">
        <v>0</v>
      </c>
      <c r="G314" s="98">
        <v>0</v>
      </c>
      <c r="H314" s="98">
        <v>6.0069967393771803E-5</v>
      </c>
      <c r="I314" s="98">
        <v>8.2572364610416279E-4</v>
      </c>
      <c r="J314" s="98">
        <v>5.8678174460936763E-4</v>
      </c>
      <c r="K314" s="98">
        <v>9.7969451365097844E-4</v>
      </c>
      <c r="L314" s="98">
        <v>1.6969260028279067E-4</v>
      </c>
      <c r="M314" s="98">
        <v>0</v>
      </c>
      <c r="N314" s="98">
        <v>0</v>
      </c>
      <c r="O314" s="98">
        <v>0</v>
      </c>
      <c r="P314" s="98">
        <v>4.0501352041644227E-4</v>
      </c>
      <c r="Q314" s="98">
        <v>6.4392487543370628E-5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3480</v>
      </c>
    </row>
    <row r="315" spans="1:105" ht="12" customHeight="1" x14ac:dyDescent="0.25">
      <c r="A315" s="121" t="s">
        <v>55</v>
      </c>
      <c r="B315" s="122"/>
      <c r="C315" s="122">
        <v>3.088521259705003E-2</v>
      </c>
      <c r="D315" s="122">
        <v>0</v>
      </c>
      <c r="E315" s="122">
        <v>0</v>
      </c>
      <c r="F315" s="122">
        <v>0</v>
      </c>
      <c r="G315" s="122">
        <v>0</v>
      </c>
      <c r="H315" s="122">
        <v>1.4732156247298005E-2</v>
      </c>
      <c r="I315" s="122">
        <v>0.15353093704145876</v>
      </c>
      <c r="J315" s="122">
        <v>0.60762920050437708</v>
      </c>
      <c r="K315" s="122">
        <v>0.42338393599126928</v>
      </c>
      <c r="L315" s="122">
        <v>2.6188082885281756E-2</v>
      </c>
      <c r="M315" s="122">
        <v>0</v>
      </c>
      <c r="N315" s="122">
        <v>0</v>
      </c>
      <c r="O315" s="122">
        <v>2.8171517293993308E-3</v>
      </c>
      <c r="P315" s="122">
        <v>4.8778795863286727E-2</v>
      </c>
      <c r="Q315" s="122">
        <v>1.8711177851922764E-2</v>
      </c>
      <c r="R315" s="122">
        <v>0</v>
      </c>
      <c r="S315" s="122">
        <v>0</v>
      </c>
      <c r="T315" s="122">
        <v>0</v>
      </c>
      <c r="U315" s="122">
        <v>0</v>
      </c>
      <c r="V315" s="122">
        <v>5.531214579644189E-5</v>
      </c>
      <c r="W315" s="122">
        <v>0</v>
      </c>
      <c r="DA315" s="130" t="s">
        <v>3481</v>
      </c>
    </row>
    <row r="316" spans="1:105" ht="12" customHeight="1" x14ac:dyDescent="0.25">
      <c r="A316" s="97" t="s">
        <v>134</v>
      </c>
      <c r="B316" s="98"/>
      <c r="C316" s="98">
        <v>2.6754273469801314E-2</v>
      </c>
      <c r="D316" s="98">
        <v>0</v>
      </c>
      <c r="E316" s="98">
        <v>0</v>
      </c>
      <c r="F316" s="98">
        <v>0</v>
      </c>
      <c r="G316" s="98">
        <v>0</v>
      </c>
      <c r="H316" s="98">
        <v>8.327773415652549E-3</v>
      </c>
      <c r="I316" s="98">
        <v>0.14418123212238063</v>
      </c>
      <c r="J316" s="98">
        <v>0.58767827244814808</v>
      </c>
      <c r="K316" s="98">
        <v>0.41031471659294122</v>
      </c>
      <c r="L316" s="98">
        <v>2.6121872047405452E-2</v>
      </c>
      <c r="M316" s="98">
        <v>0</v>
      </c>
      <c r="N316" s="98">
        <v>0</v>
      </c>
      <c r="O316" s="98">
        <v>1.263863873817748E-3</v>
      </c>
      <c r="P316" s="98">
        <v>3.523362820700985E-2</v>
      </c>
      <c r="Q316" s="98">
        <v>4.5528142818607236E-3</v>
      </c>
      <c r="R316" s="98">
        <v>0</v>
      </c>
      <c r="S316" s="98">
        <v>0</v>
      </c>
      <c r="T316" s="98">
        <v>0</v>
      </c>
      <c r="U316" s="98">
        <v>0</v>
      </c>
      <c r="V316" s="98">
        <v>5.531214579644189E-5</v>
      </c>
      <c r="W316" s="98">
        <v>0</v>
      </c>
      <c r="DA316" s="63" t="s">
        <v>3482</v>
      </c>
    </row>
    <row r="317" spans="1:105" ht="12" customHeight="1" x14ac:dyDescent="0.25">
      <c r="A317" s="97" t="s">
        <v>133</v>
      </c>
      <c r="B317" s="98"/>
      <c r="C317" s="98">
        <v>2.1930412837858557E-4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1.4139727711324126E-4</v>
      </c>
      <c r="J317" s="98">
        <v>1.9313836895786009E-3</v>
      </c>
      <c r="K317" s="98">
        <v>9.0280521724911585E-4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3483</v>
      </c>
    </row>
    <row r="318" spans="1:105" ht="12" customHeight="1" x14ac:dyDescent="0.25">
      <c r="A318" s="100" t="s">
        <v>217</v>
      </c>
      <c r="B318" s="101"/>
      <c r="C318" s="101">
        <v>1.5330430508203144E-4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8.7096640714244864E-5</v>
      </c>
      <c r="J318" s="101">
        <v>1.1796021333878267E-3</v>
      </c>
      <c r="K318" s="101">
        <v>5.5563034250115872E-4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3484</v>
      </c>
    </row>
    <row r="319" spans="1:105" ht="12" customHeight="1" x14ac:dyDescent="0.25">
      <c r="A319" s="103" t="s">
        <v>52</v>
      </c>
      <c r="B319" s="104"/>
      <c r="C319" s="104">
        <v>6.599982329655413E-5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5.4300636398996406E-5</v>
      </c>
      <c r="J319" s="104">
        <v>7.5178155619077419E-4</v>
      </c>
      <c r="K319" s="104">
        <v>3.4717487474795707E-4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3485</v>
      </c>
    </row>
    <row r="320" spans="1:105" ht="12" customHeight="1" x14ac:dyDescent="0.25">
      <c r="A320" s="106" t="s">
        <v>122</v>
      </c>
      <c r="B320" s="101"/>
      <c r="C320" s="101">
        <v>3.5268843300190139E-3</v>
      </c>
      <c r="D320" s="101">
        <v>0</v>
      </c>
      <c r="E320" s="101">
        <v>0</v>
      </c>
      <c r="F320" s="101">
        <v>0</v>
      </c>
      <c r="G320" s="101">
        <v>0</v>
      </c>
      <c r="H320" s="101">
        <v>5.7157399127079119E-3</v>
      </c>
      <c r="I320" s="101">
        <v>5.2513788018960714E-3</v>
      </c>
      <c r="J320" s="101">
        <v>1.4477694306587253E-2</v>
      </c>
      <c r="K320" s="101">
        <v>1.1169033545230056E-2</v>
      </c>
      <c r="L320" s="101">
        <v>6.6210837876304381E-5</v>
      </c>
      <c r="M320" s="101">
        <v>0</v>
      </c>
      <c r="N320" s="101">
        <v>0</v>
      </c>
      <c r="O320" s="101">
        <v>1.3314320283157807E-3</v>
      </c>
      <c r="P320" s="101">
        <v>1.125064646329783E-2</v>
      </c>
      <c r="Q320" s="101">
        <v>1.1597842352864117E-2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3486</v>
      </c>
    </row>
    <row r="321" spans="1:105" ht="12" customHeight="1" x14ac:dyDescent="0.25">
      <c r="A321" s="107" t="s">
        <v>121</v>
      </c>
      <c r="B321" s="104"/>
      <c r="C321" s="104">
        <v>3.847506688511174E-4</v>
      </c>
      <c r="D321" s="104">
        <v>0</v>
      </c>
      <c r="E321" s="104">
        <v>0</v>
      </c>
      <c r="F321" s="104">
        <v>0</v>
      </c>
      <c r="G321" s="104">
        <v>0</v>
      </c>
      <c r="H321" s="104">
        <v>6.8864291893754308E-4</v>
      </c>
      <c r="I321" s="104">
        <v>3.9569288400688237E-3</v>
      </c>
      <c r="J321" s="104">
        <v>3.541850060063165E-3</v>
      </c>
      <c r="K321" s="104">
        <v>9.9738063584885227E-4</v>
      </c>
      <c r="L321" s="104">
        <v>0</v>
      </c>
      <c r="M321" s="104">
        <v>0</v>
      </c>
      <c r="N321" s="104">
        <v>0</v>
      </c>
      <c r="O321" s="104">
        <v>2.2185582726580243E-4</v>
      </c>
      <c r="P321" s="104">
        <v>2.2945211929790502E-3</v>
      </c>
      <c r="Q321" s="104">
        <v>2.560521217197922E-3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3487</v>
      </c>
    </row>
    <row r="322" spans="1:105" ht="12" customHeight="1" x14ac:dyDescent="0.25">
      <c r="A322" s="108" t="s">
        <v>53</v>
      </c>
      <c r="B322" s="98"/>
      <c r="C322" s="98">
        <v>2.6892823085076422E-4</v>
      </c>
      <c r="D322" s="98">
        <v>0</v>
      </c>
      <c r="E322" s="98">
        <v>0</v>
      </c>
      <c r="F322" s="98">
        <v>0</v>
      </c>
      <c r="G322" s="98">
        <v>0</v>
      </c>
      <c r="H322" s="98">
        <v>4.3000494263425494E-4</v>
      </c>
      <c r="I322" s="98">
        <v>2.4386921848609205E-3</v>
      </c>
      <c r="J322" s="98">
        <v>2.1620640641836701E-3</v>
      </c>
      <c r="K322" s="98">
        <v>6.1327895098784975E-4</v>
      </c>
      <c r="L322" s="98">
        <v>0</v>
      </c>
      <c r="M322" s="98">
        <v>0</v>
      </c>
      <c r="N322" s="98">
        <v>0</v>
      </c>
      <c r="O322" s="98">
        <v>1.3664483905065692E-4</v>
      </c>
      <c r="P322" s="98">
        <v>1.418040719486976E-3</v>
      </c>
      <c r="Q322" s="98">
        <v>1.6516130731338674E-3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3488</v>
      </c>
    </row>
    <row r="323" spans="1:105" ht="12" customHeight="1" x14ac:dyDescent="0.25">
      <c r="A323" s="108" t="s">
        <v>52</v>
      </c>
      <c r="B323" s="98"/>
      <c r="C323" s="98">
        <v>1.1582243800035319E-4</v>
      </c>
      <c r="D323" s="98">
        <v>0</v>
      </c>
      <c r="E323" s="98">
        <v>0</v>
      </c>
      <c r="F323" s="98">
        <v>0</v>
      </c>
      <c r="G323" s="98">
        <v>0</v>
      </c>
      <c r="H323" s="98">
        <v>2.5863797630328814E-4</v>
      </c>
      <c r="I323" s="98">
        <v>1.5182366552079036E-3</v>
      </c>
      <c r="J323" s="98">
        <v>1.3797859958794949E-3</v>
      </c>
      <c r="K323" s="98">
        <v>3.8410168486100246E-4</v>
      </c>
      <c r="L323" s="98">
        <v>0</v>
      </c>
      <c r="M323" s="98">
        <v>0</v>
      </c>
      <c r="N323" s="98">
        <v>0</v>
      </c>
      <c r="O323" s="98">
        <v>8.5210988215145503E-5</v>
      </c>
      <c r="P323" s="98">
        <v>8.764804734920739E-4</v>
      </c>
      <c r="Q323" s="98">
        <v>9.0890814406405479E-4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3489</v>
      </c>
    </row>
    <row r="324" spans="1:105" ht="12" customHeight="1" x14ac:dyDescent="0.25">
      <c r="A324" s="121" t="s">
        <v>54</v>
      </c>
      <c r="B324" s="122"/>
      <c r="C324" s="122">
        <v>4.9719622136800033E-3</v>
      </c>
      <c r="D324" s="122">
        <v>0</v>
      </c>
      <c r="E324" s="122">
        <v>0</v>
      </c>
      <c r="F324" s="122">
        <v>0</v>
      </c>
      <c r="G324" s="122">
        <v>0</v>
      </c>
      <c r="H324" s="122">
        <v>2.780954591279701E-3</v>
      </c>
      <c r="I324" s="122">
        <v>2.8841589929749323E-2</v>
      </c>
      <c r="J324" s="122">
        <v>0.11341954617531534</v>
      </c>
      <c r="K324" s="122">
        <v>8.2782852999631076E-2</v>
      </c>
      <c r="L324" s="122">
        <v>5.5777300072592673E-3</v>
      </c>
      <c r="M324" s="122">
        <v>0</v>
      </c>
      <c r="N324" s="122">
        <v>0</v>
      </c>
      <c r="O324" s="122">
        <v>6.2419136715107957E-4</v>
      </c>
      <c r="P324" s="122">
        <v>1.0636400891618034E-2</v>
      </c>
      <c r="Q324" s="122">
        <v>4.182704617511618E-3</v>
      </c>
      <c r="R324" s="122">
        <v>0</v>
      </c>
      <c r="S324" s="122">
        <v>0</v>
      </c>
      <c r="T324" s="122">
        <v>0</v>
      </c>
      <c r="U324" s="122">
        <v>0</v>
      </c>
      <c r="V324" s="122">
        <v>2.0248324473526579E-5</v>
      </c>
      <c r="W324" s="122">
        <v>0</v>
      </c>
      <c r="DA324" s="130" t="s">
        <v>3490</v>
      </c>
    </row>
    <row r="325" spans="1:105" ht="12" customHeight="1" x14ac:dyDescent="0.25">
      <c r="A325" s="97" t="s">
        <v>175</v>
      </c>
      <c r="B325" s="98"/>
      <c r="C325" s="98">
        <v>3.7690924989972419E-3</v>
      </c>
      <c r="D325" s="98">
        <v>0</v>
      </c>
      <c r="E325" s="98">
        <v>0</v>
      </c>
      <c r="F325" s="98">
        <v>0</v>
      </c>
      <c r="G325" s="98">
        <v>0</v>
      </c>
      <c r="H325" s="98">
        <v>1.2812284315162107E-3</v>
      </c>
      <c r="I325" s="98">
        <v>2.5680367811891414E-2</v>
      </c>
      <c r="J325" s="98">
        <v>0.10509082716982819</v>
      </c>
      <c r="K325" s="98">
        <v>7.7242518860304366E-2</v>
      </c>
      <c r="L325" s="98">
        <v>4.8086404236992496E-3</v>
      </c>
      <c r="M325" s="98">
        <v>0</v>
      </c>
      <c r="N325" s="98">
        <v>0</v>
      </c>
      <c r="O325" s="98">
        <v>1.2298439947408887E-4</v>
      </c>
      <c r="P325" s="98">
        <v>9.7812232238358304E-3</v>
      </c>
      <c r="Q325" s="98">
        <v>3.8852536556838804E-3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3491</v>
      </c>
    </row>
    <row r="326" spans="1:105" ht="12" customHeight="1" x14ac:dyDescent="0.25">
      <c r="A326" s="109" t="s">
        <v>120</v>
      </c>
      <c r="B326" s="33"/>
      <c r="C326" s="33">
        <v>1.2028697146827612E-3</v>
      </c>
      <c r="D326" s="33">
        <v>0</v>
      </c>
      <c r="E326" s="33">
        <v>0</v>
      </c>
      <c r="F326" s="33">
        <v>0</v>
      </c>
      <c r="G326" s="33">
        <v>0</v>
      </c>
      <c r="H326" s="33">
        <v>1.4997261597634905E-3</v>
      </c>
      <c r="I326" s="33">
        <v>3.1612221178579096E-3</v>
      </c>
      <c r="J326" s="33">
        <v>8.3287190054871525E-3</v>
      </c>
      <c r="K326" s="33">
        <v>5.5403341393267065E-3</v>
      </c>
      <c r="L326" s="33">
        <v>7.6908958356001794E-4</v>
      </c>
      <c r="M326" s="33">
        <v>0</v>
      </c>
      <c r="N326" s="33">
        <v>0</v>
      </c>
      <c r="O326" s="33">
        <v>5.0120696767699075E-4</v>
      </c>
      <c r="P326" s="33">
        <v>8.5517766778220262E-4</v>
      </c>
      <c r="Q326" s="33">
        <v>2.9745096182773757E-4</v>
      </c>
      <c r="R326" s="33">
        <v>0</v>
      </c>
      <c r="S326" s="33">
        <v>0</v>
      </c>
      <c r="T326" s="33">
        <v>0</v>
      </c>
      <c r="U326" s="33">
        <v>0</v>
      </c>
      <c r="V326" s="33">
        <v>2.0248324473526579E-5</v>
      </c>
      <c r="W326" s="33">
        <v>0</v>
      </c>
      <c r="DA326" s="60" t="s">
        <v>3492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0.58057467602649937</v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>
        <f t="shared" si="143"/>
        <v>0.61912295238451809</v>
      </c>
      <c r="I328" s="119">
        <f t="shared" si="143"/>
        <v>0.62466218758896785</v>
      </c>
      <c r="J328" s="119">
        <f t="shared" si="143"/>
        <v>0.63187708914763985</v>
      </c>
      <c r="K328" s="119">
        <f t="shared" si="143"/>
        <v>0.63961333208070903</v>
      </c>
      <c r="L328" s="119">
        <f t="shared" si="143"/>
        <v>0.64789869300017633</v>
      </c>
      <c r="M328" s="119" t="str">
        <f t="shared" si="143"/>
        <v/>
      </c>
      <c r="N328" s="119" t="str">
        <f t="shared" si="143"/>
        <v/>
      </c>
      <c r="O328" s="119">
        <f t="shared" si="143"/>
        <v>0.68985439732584208</v>
      </c>
      <c r="P328" s="119">
        <f t="shared" si="143"/>
        <v>0.70739985380602699</v>
      </c>
      <c r="Q328" s="119">
        <f t="shared" si="143"/>
        <v>0.72176298319962306</v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>
        <f t="shared" si="144"/>
        <v>0.76699643561990394</v>
      </c>
      <c r="W328" s="119" t="str">
        <f t="shared" ref="W328" si="145">IF(W309=0,"",W309/W290)</f>
        <v/>
      </c>
      <c r="DA328" s="129" t="s">
        <v>3643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0.58021060391166757</v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>
        <f t="shared" si="146"/>
        <v>0.61743791992919062</v>
      </c>
      <c r="I329" s="124">
        <f t="shared" si="146"/>
        <v>0.62485640513604601</v>
      </c>
      <c r="J329" s="124">
        <f t="shared" si="146"/>
        <v>0.63241014719381738</v>
      </c>
      <c r="K329" s="124">
        <f t="shared" si="146"/>
        <v>0.6401245872374397</v>
      </c>
      <c r="L329" s="124">
        <f t="shared" si="146"/>
        <v>0.64810124098163235</v>
      </c>
      <c r="M329" s="124" t="str">
        <f t="shared" si="146"/>
        <v/>
      </c>
      <c r="N329" s="124" t="str">
        <f t="shared" si="146"/>
        <v/>
      </c>
      <c r="O329" s="124">
        <f t="shared" si="146"/>
        <v>0.68768857825989094</v>
      </c>
      <c r="P329" s="124">
        <f t="shared" si="146"/>
        <v>0.70589996525026655</v>
      </c>
      <c r="Q329" s="124">
        <f t="shared" si="146"/>
        <v>0.72138802388954226</v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>
        <f t="shared" si="147"/>
        <v>0.75130609609441967</v>
      </c>
      <c r="W329" s="124" t="str">
        <f t="shared" ref="W329" si="148">IF(W310=0,"",W310/W291)</f>
        <v/>
      </c>
      <c r="DA329" s="130" t="s">
        <v>3644</v>
      </c>
    </row>
    <row r="330" spans="1:105" ht="12" customHeight="1" x14ac:dyDescent="0.25">
      <c r="A330" s="97" t="s">
        <v>217</v>
      </c>
      <c r="B330" s="111"/>
      <c r="C330" s="111">
        <f t="shared" ref="C330:Q330" si="149">IF(C311=0,"",C311/C292)</f>
        <v>0.57452684256131925</v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>
        <f t="shared" si="149"/>
        <v>0.61254401316422236</v>
      </c>
      <c r="I330" s="111">
        <f t="shared" si="149"/>
        <v>0.62010521738718538</v>
      </c>
      <c r="J330" s="111">
        <f t="shared" si="149"/>
        <v>0.62776803035811246</v>
      </c>
      <c r="K330" s="111">
        <f t="shared" si="149"/>
        <v>0.63561250588722595</v>
      </c>
      <c r="L330" s="111">
        <f t="shared" si="149"/>
        <v>0.64366213753856305</v>
      </c>
      <c r="M330" s="111" t="str">
        <f t="shared" si="149"/>
        <v/>
      </c>
      <c r="N330" s="111" t="str">
        <f t="shared" si="149"/>
        <v/>
      </c>
      <c r="O330" s="111">
        <f t="shared" si="149"/>
        <v>0.68374707168059567</v>
      </c>
      <c r="P330" s="111">
        <f t="shared" si="149"/>
        <v>0.70214734761225339</v>
      </c>
      <c r="Q330" s="111">
        <f t="shared" si="149"/>
        <v>0.71777741413190843</v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>
        <f t="shared" si="150"/>
        <v>0.74805805406317505</v>
      </c>
      <c r="W330" s="111" t="str">
        <f t="shared" ref="W330" si="151">IF(W311=0,"",W311/W292)</f>
        <v/>
      </c>
      <c r="DA330" s="63" t="s">
        <v>3645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 t="str">
        <f t="shared" si="152"/>
        <v/>
      </c>
      <c r="N331" s="111" t="str">
        <f t="shared" si="152"/>
        <v/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>
        <f t="shared" si="153"/>
        <v>1</v>
      </c>
      <c r="W331" s="111" t="str">
        <f t="shared" ref="W331" si="154">IF(W312=0,"",W312/W293)</f>
        <v/>
      </c>
      <c r="DA331" s="63" t="s">
        <v>3646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2.5196060960540163</v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>
        <f t="shared" si="155"/>
        <v>2.9716137114818704</v>
      </c>
      <c r="I332" s="124">
        <f t="shared" si="155"/>
        <v>3.0643034651269963</v>
      </c>
      <c r="J332" s="124">
        <f t="shared" si="155"/>
        <v>3.1586912491195345</v>
      </c>
      <c r="K332" s="124">
        <f t="shared" si="155"/>
        <v>3.2554138841317624</v>
      </c>
      <c r="L332" s="124">
        <f t="shared" si="155"/>
        <v>3.3546288203459169</v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>
        <f t="shared" si="155"/>
        <v>3.9730955779865562</v>
      </c>
      <c r="Q332" s="124">
        <f t="shared" si="155"/>
        <v>4.1325677958920464</v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3647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2.5196060960540163</v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>
        <f t="shared" si="158"/>
        <v>2.9716137114818704</v>
      </c>
      <c r="I333" s="111">
        <f t="shared" si="158"/>
        <v>3.0643034651269963</v>
      </c>
      <c r="J333" s="111">
        <f t="shared" si="158"/>
        <v>3.1586912491195345</v>
      </c>
      <c r="K333" s="111">
        <f t="shared" si="158"/>
        <v>3.2554138841317624</v>
      </c>
      <c r="L333" s="111">
        <f t="shared" si="158"/>
        <v>3.3546288203459169</v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>
        <f t="shared" si="158"/>
        <v>3.9730955779865562</v>
      </c>
      <c r="Q333" s="111">
        <f t="shared" si="158"/>
        <v>4.1325677958920464</v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3648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0.57453798677789403</v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>
        <f t="shared" si="161"/>
        <v>0.62462889529113574</v>
      </c>
      <c r="I334" s="124">
        <f t="shared" si="161"/>
        <v>0.61623649633954325</v>
      </c>
      <c r="J334" s="124">
        <f t="shared" si="161"/>
        <v>0.62266884257031774</v>
      </c>
      <c r="K334" s="124">
        <f t="shared" si="161"/>
        <v>0.63176362870390879</v>
      </c>
      <c r="L334" s="124">
        <f t="shared" si="161"/>
        <v>0.64125171600571129</v>
      </c>
      <c r="M334" s="124" t="str">
        <f t="shared" si="161"/>
        <v/>
      </c>
      <c r="N334" s="124" t="str">
        <f t="shared" si="161"/>
        <v/>
      </c>
      <c r="O334" s="124">
        <f t="shared" si="161"/>
        <v>0.70303265888937527</v>
      </c>
      <c r="P334" s="124">
        <f t="shared" si="161"/>
        <v>0.73745632751882029</v>
      </c>
      <c r="Q334" s="124">
        <f t="shared" si="161"/>
        <v>0.74530692393313835</v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>
        <f t="shared" si="162"/>
        <v>0.85654712420485768</v>
      </c>
      <c r="W334" s="124" t="str">
        <f t="shared" ref="W334" si="163">IF(W315=0,"",W315/W296)</f>
        <v/>
      </c>
      <c r="DA334" s="130" t="s">
        <v>3649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0.56530731923559319</v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>
        <f t="shared" si="164"/>
        <v>0.6036798519372012</v>
      </c>
      <c r="I335" s="111">
        <f t="shared" si="164"/>
        <v>0.61212300044440426</v>
      </c>
      <c r="J335" s="111">
        <f t="shared" si="164"/>
        <v>0.62109411719431318</v>
      </c>
      <c r="K335" s="111">
        <f t="shared" si="164"/>
        <v>0.63077745054357504</v>
      </c>
      <c r="L335" s="111">
        <f t="shared" si="164"/>
        <v>0.6412159607405159</v>
      </c>
      <c r="M335" s="111" t="str">
        <f t="shared" si="164"/>
        <v/>
      </c>
      <c r="N335" s="111" t="str">
        <f t="shared" si="164"/>
        <v/>
      </c>
      <c r="O335" s="111">
        <f t="shared" si="164"/>
        <v>0.70989875542841374</v>
      </c>
      <c r="P335" s="111">
        <f t="shared" si="164"/>
        <v>0.74521665749155774</v>
      </c>
      <c r="Q335" s="111">
        <f t="shared" si="164"/>
        <v>0.77660104505247518</v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>
        <f t="shared" si="165"/>
        <v>0.85654712420485768</v>
      </c>
      <c r="W335" s="111" t="str">
        <f t="shared" ref="W335" si="166">IF(W316=0,"",W316/W297)</f>
        <v/>
      </c>
      <c r="DA335" s="63" t="s">
        <v>3650</v>
      </c>
    </row>
    <row r="336" spans="1:105" ht="12" customHeight="1" x14ac:dyDescent="0.25">
      <c r="A336" s="97" t="s">
        <v>133</v>
      </c>
      <c r="B336" s="111"/>
      <c r="C336" s="111">
        <f t="shared" ref="C336:Q336" si="167">IF(C317=0,"",C317/C298)</f>
        <v>0.65039247563388558</v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>
        <f t="shared" si="167"/>
        <v>0.7192612550861891</v>
      </c>
      <c r="J336" s="111">
        <f t="shared" si="167"/>
        <v>0.72854524650153885</v>
      </c>
      <c r="K336" s="111">
        <f t="shared" si="167"/>
        <v>0.73515899526735362</v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3651</v>
      </c>
    </row>
    <row r="337" spans="1:105" ht="12" customHeight="1" x14ac:dyDescent="0.25">
      <c r="A337" s="100" t="s">
        <v>217</v>
      </c>
      <c r="B337" s="112"/>
      <c r="C337" s="112">
        <f t="shared" ref="C337:Q337" si="170">IF(C318=0,"",C318/C299)</f>
        <v>0.56530731923559319</v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>
        <f t="shared" si="170"/>
        <v>0.61212300044440426</v>
      </c>
      <c r="J337" s="112">
        <f t="shared" si="170"/>
        <v>0.62109411719431307</v>
      </c>
      <c r="K337" s="112">
        <f t="shared" si="170"/>
        <v>0.63077745054357504</v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3652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3653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0.63510780126204713</v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>
        <f t="shared" si="176"/>
        <v>0.64476225656216279</v>
      </c>
      <c r="I339" s="112">
        <f t="shared" si="176"/>
        <v>0.64703187168241905</v>
      </c>
      <c r="J339" s="112">
        <f t="shared" si="176"/>
        <v>0.64955253301606053</v>
      </c>
      <c r="K339" s="112">
        <f t="shared" si="176"/>
        <v>0.65242251156411557</v>
      </c>
      <c r="L339" s="112">
        <f t="shared" si="176"/>
        <v>0.65567620092418732</v>
      </c>
      <c r="M339" s="112" t="str">
        <f t="shared" si="176"/>
        <v/>
      </c>
      <c r="N339" s="112" t="str">
        <f t="shared" si="176"/>
        <v/>
      </c>
      <c r="O339" s="112">
        <f t="shared" si="176"/>
        <v>0.68550879022300049</v>
      </c>
      <c r="P339" s="112">
        <f t="shared" si="176"/>
        <v>0.70426725093477871</v>
      </c>
      <c r="Q339" s="112">
        <f t="shared" si="176"/>
        <v>0.72267381233497419</v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3654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0.7134795276115331</v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>
        <f t="shared" si="179"/>
        <v>0.74402989647066631</v>
      </c>
      <c r="I340" s="113">
        <f t="shared" si="179"/>
        <v>0.74838625267467096</v>
      </c>
      <c r="J340" s="113">
        <f t="shared" si="179"/>
        <v>0.75225190349161752</v>
      </c>
      <c r="K340" s="113">
        <f t="shared" si="179"/>
        <v>0.75324922586102228</v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>
        <f t="shared" si="179"/>
        <v>0.77968777327239547</v>
      </c>
      <c r="P340" s="113">
        <f t="shared" si="179"/>
        <v>0.79395787665372264</v>
      </c>
      <c r="Q340" s="113">
        <f t="shared" si="179"/>
        <v>0.80158368987069428</v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3655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0.63510780126204713</v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>
        <f t="shared" si="182"/>
        <v>0.64476225656216279</v>
      </c>
      <c r="I341" s="111">
        <f t="shared" si="182"/>
        <v>0.64703187168241905</v>
      </c>
      <c r="J341" s="111">
        <f t="shared" si="182"/>
        <v>0.64955253301606053</v>
      </c>
      <c r="K341" s="111">
        <f t="shared" si="182"/>
        <v>0.65242251156411557</v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>
        <f t="shared" si="182"/>
        <v>0.68550879022300049</v>
      </c>
      <c r="P341" s="111">
        <f t="shared" si="182"/>
        <v>0.70426725093477871</v>
      </c>
      <c r="Q341" s="111">
        <f t="shared" si="182"/>
        <v>0.72267381233497419</v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3656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3657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0.65859533889711652</v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>
        <f t="shared" si="188"/>
        <v>0.70573052075938303</v>
      </c>
      <c r="I343" s="124">
        <f t="shared" si="188"/>
        <v>0.64239003505783121</v>
      </c>
      <c r="J343" s="124">
        <f t="shared" si="188"/>
        <v>0.63774126654320928</v>
      </c>
      <c r="K343" s="124">
        <f t="shared" si="188"/>
        <v>0.6370802097732895</v>
      </c>
      <c r="L343" s="124">
        <f t="shared" si="188"/>
        <v>0.6471229400062869</v>
      </c>
      <c r="M343" s="124" t="str">
        <f t="shared" si="188"/>
        <v/>
      </c>
      <c r="N343" s="124" t="str">
        <f t="shared" si="188"/>
        <v/>
      </c>
      <c r="O343" s="124">
        <f t="shared" si="188"/>
        <v>0.76412007321300945</v>
      </c>
      <c r="P343" s="124">
        <f t="shared" si="188"/>
        <v>0.64004760438486197</v>
      </c>
      <c r="Q343" s="124">
        <f t="shared" si="188"/>
        <v>0.63901266724067041</v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>
        <f t="shared" si="189"/>
        <v>0.88309849302022636</v>
      </c>
      <c r="W343" s="124" t="str">
        <f t="shared" ref="W343" si="190">IF(W324=0,"",W324/W305)</f>
        <v/>
      </c>
      <c r="DA343" s="130" t="s">
        <v>3658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0.62690989391008356</v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>
        <f t="shared" si="191"/>
        <v>0.62770694039619401</v>
      </c>
      <c r="I344" s="111">
        <f t="shared" si="191"/>
        <v>0.6278606486005992</v>
      </c>
      <c r="J344" s="111">
        <f t="shared" si="191"/>
        <v>0.62801020430928678</v>
      </c>
      <c r="K344" s="111">
        <f t="shared" si="191"/>
        <v>0.62815406283505804</v>
      </c>
      <c r="L344" s="111">
        <f t="shared" si="191"/>
        <v>0.62829181091075847</v>
      </c>
      <c r="M344" s="111" t="str">
        <f t="shared" si="191"/>
        <v/>
      </c>
      <c r="N344" s="111" t="str">
        <f t="shared" si="191"/>
        <v/>
      </c>
      <c r="O344" s="111">
        <f t="shared" si="191"/>
        <v>0.62836593761296489</v>
      </c>
      <c r="P344" s="111">
        <f t="shared" si="191"/>
        <v>0.628365937612965</v>
      </c>
      <c r="Q344" s="111">
        <f t="shared" si="191"/>
        <v>0.628365937612965</v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3659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0.78252359331509058</v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>
        <f t="shared" si="194"/>
        <v>0.7895755319337957</v>
      </c>
      <c r="I345" s="45">
        <f t="shared" si="194"/>
        <v>0.79110908856783491</v>
      </c>
      <c r="J345" s="45">
        <f t="shared" si="194"/>
        <v>0.7927323575410713</v>
      </c>
      <c r="K345" s="45">
        <f t="shared" si="194"/>
        <v>0.79447871095339684</v>
      </c>
      <c r="L345" s="45">
        <f t="shared" si="194"/>
        <v>0.79635707720971993</v>
      </c>
      <c r="M345" s="45" t="str">
        <f t="shared" si="194"/>
        <v/>
      </c>
      <c r="N345" s="45" t="str">
        <f t="shared" si="194"/>
        <v/>
      </c>
      <c r="O345" s="45">
        <f t="shared" si="194"/>
        <v>0.80689511528002944</v>
      </c>
      <c r="P345" s="45">
        <f t="shared" si="194"/>
        <v>0.8128953083441246</v>
      </c>
      <c r="Q345" s="45">
        <f t="shared" si="194"/>
        <v>0.82062875778054978</v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>
        <f t="shared" si="195"/>
        <v>0.88309849302022636</v>
      </c>
      <c r="W345" s="45" t="str">
        <f t="shared" ref="W345" si="196">IF(W326=0,"",W326/W307)</f>
        <v/>
      </c>
      <c r="DA345" s="60" t="s">
        <v>3660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1.8469260808750492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0.68544017055293671</v>
      </c>
      <c r="I347" s="117">
        <f t="shared" si="197"/>
        <v>7.9184016038673377</v>
      </c>
      <c r="J347" s="117">
        <f t="shared" si="197"/>
        <v>15.967186960284421</v>
      </c>
      <c r="K347" s="117">
        <f t="shared" si="197"/>
        <v>12.258626048757883</v>
      </c>
      <c r="L347" s="117">
        <f t="shared" si="197"/>
        <v>0.94795502252560349</v>
      </c>
      <c r="M347" s="117">
        <f t="shared" si="197"/>
        <v>0</v>
      </c>
      <c r="N347" s="117">
        <f t="shared" si="197"/>
        <v>0</v>
      </c>
      <c r="O347" s="117">
        <f t="shared" si="197"/>
        <v>6.1577865908321726E-2</v>
      </c>
      <c r="P347" s="117">
        <f t="shared" si="197"/>
        <v>0.83610154180575091</v>
      </c>
      <c r="Q347" s="117">
        <f t="shared" si="197"/>
        <v>0.25123879621458761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1.3995484038292238E-3</v>
      </c>
      <c r="W347" s="117">
        <f t="shared" ref="W347" si="199">W348+W351+W353+W362</f>
        <v>0</v>
      </c>
      <c r="DA347" s="129" t="s">
        <v>3811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1.727402103788964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0.65149505322758672</v>
      </c>
      <c r="I348" s="122">
        <f t="shared" si="200"/>
        <v>7.3032830848631685</v>
      </c>
      <c r="J348" s="122">
        <f t="shared" si="200"/>
        <v>14.776706297884473</v>
      </c>
      <c r="K348" s="122">
        <f t="shared" si="200"/>
        <v>11.314267081845687</v>
      </c>
      <c r="L348" s="122">
        <f t="shared" si="200"/>
        <v>0.88570710146568143</v>
      </c>
      <c r="M348" s="122">
        <f t="shared" si="200"/>
        <v>0</v>
      </c>
      <c r="N348" s="122">
        <f t="shared" si="200"/>
        <v>0</v>
      </c>
      <c r="O348" s="122">
        <f t="shared" si="200"/>
        <v>5.9312573765253014E-2</v>
      </c>
      <c r="P348" s="122">
        <f t="shared" si="200"/>
        <v>0.77456922989482202</v>
      </c>
      <c r="Q348" s="122">
        <f t="shared" si="200"/>
        <v>0.24051143390600485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1.2478732924988017E-3</v>
      </c>
      <c r="W348" s="122">
        <f t="shared" ref="W348" si="202">SUM(W349:W350)</f>
        <v>0</v>
      </c>
      <c r="DA348" s="130" t="s">
        <v>3812</v>
      </c>
    </row>
    <row r="349" spans="1:105" ht="12" customHeight="1" x14ac:dyDescent="0.25">
      <c r="A349" s="97" t="s">
        <v>217</v>
      </c>
      <c r="B349" s="98"/>
      <c r="C349" s="98">
        <v>1.727402103788964</v>
      </c>
      <c r="D349" s="98">
        <v>0</v>
      </c>
      <c r="E349" s="98">
        <v>0</v>
      </c>
      <c r="F349" s="98">
        <v>0</v>
      </c>
      <c r="G349" s="98">
        <v>0</v>
      </c>
      <c r="H349" s="98">
        <v>0.65149505322758672</v>
      </c>
      <c r="I349" s="98">
        <v>7.3032830848631685</v>
      </c>
      <c r="J349" s="98">
        <v>14.776706297884473</v>
      </c>
      <c r="K349" s="98">
        <v>11.314267081845687</v>
      </c>
      <c r="L349" s="98">
        <v>0.88570710146568143</v>
      </c>
      <c r="M349" s="98">
        <v>0</v>
      </c>
      <c r="N349" s="98">
        <v>0</v>
      </c>
      <c r="O349" s="98">
        <v>5.9312573765253014E-2</v>
      </c>
      <c r="P349" s="98">
        <v>0.77456922989482202</v>
      </c>
      <c r="Q349" s="98">
        <v>0.24051143390600485</v>
      </c>
      <c r="R349" s="98">
        <v>0</v>
      </c>
      <c r="S349" s="98">
        <v>0</v>
      </c>
      <c r="T349" s="98">
        <v>0</v>
      </c>
      <c r="U349" s="98">
        <v>0</v>
      </c>
      <c r="V349" s="98">
        <v>1.2478732924988017E-3</v>
      </c>
      <c r="W349" s="98">
        <v>0</v>
      </c>
      <c r="DA349" s="63" t="s">
        <v>3813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3814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3815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3816</v>
      </c>
    </row>
    <row r="353" spans="1:105" ht="12" customHeight="1" x14ac:dyDescent="0.25">
      <c r="A353" s="121" t="s">
        <v>55</v>
      </c>
      <c r="B353" s="122"/>
      <c r="C353" s="122">
        <v>0.10611985639248087</v>
      </c>
      <c r="D353" s="122">
        <v>0</v>
      </c>
      <c r="E353" s="122">
        <v>0</v>
      </c>
      <c r="F353" s="122">
        <v>0</v>
      </c>
      <c r="G353" s="122">
        <v>0</v>
      </c>
      <c r="H353" s="122">
        <v>2.9569920678708086E-2</v>
      </c>
      <c r="I353" s="122">
        <v>0.52415532969083267</v>
      </c>
      <c r="J353" s="122">
        <v>1.0118831510127992</v>
      </c>
      <c r="K353" s="122">
        <v>0.79439174752960706</v>
      </c>
      <c r="L353" s="122">
        <v>5.240290759197859E-2</v>
      </c>
      <c r="M353" s="122">
        <v>0</v>
      </c>
      <c r="N353" s="122">
        <v>0</v>
      </c>
      <c r="O353" s="122">
        <v>2.0409243985526552E-3</v>
      </c>
      <c r="P353" s="122">
        <v>4.6291529770535481E-2</v>
      </c>
      <c r="Q353" s="122">
        <v>5.2209155339737121E-3</v>
      </c>
      <c r="R353" s="122">
        <v>0</v>
      </c>
      <c r="S353" s="122">
        <v>0</v>
      </c>
      <c r="T353" s="122">
        <v>0</v>
      </c>
      <c r="U353" s="122">
        <v>0</v>
      </c>
      <c r="V353" s="122">
        <v>1.51675111330422E-4</v>
      </c>
      <c r="W353" s="122">
        <v>0</v>
      </c>
      <c r="DA353" s="130" t="s">
        <v>3817</v>
      </c>
    </row>
    <row r="354" spans="1:105" ht="12" customHeight="1" x14ac:dyDescent="0.25">
      <c r="A354" s="97" t="s">
        <v>134</v>
      </c>
      <c r="B354" s="98"/>
      <c r="C354" s="98">
        <v>0.10551524489694744</v>
      </c>
      <c r="D354" s="98">
        <v>0</v>
      </c>
      <c r="E354" s="98">
        <v>0</v>
      </c>
      <c r="F354" s="98">
        <v>0</v>
      </c>
      <c r="G354" s="98">
        <v>0</v>
      </c>
      <c r="H354" s="98">
        <v>2.9569920678708086E-2</v>
      </c>
      <c r="I354" s="98">
        <v>0.52383889039455789</v>
      </c>
      <c r="J354" s="98">
        <v>1.0098561431808633</v>
      </c>
      <c r="K354" s="98">
        <v>0.79331747151516074</v>
      </c>
      <c r="L354" s="98">
        <v>5.240290759197859E-2</v>
      </c>
      <c r="M354" s="98">
        <v>0</v>
      </c>
      <c r="N354" s="98">
        <v>0</v>
      </c>
      <c r="O354" s="98">
        <v>2.0409243985526552E-3</v>
      </c>
      <c r="P354" s="98">
        <v>4.6291529770535481E-2</v>
      </c>
      <c r="Q354" s="98">
        <v>5.2209155339737121E-3</v>
      </c>
      <c r="R354" s="98">
        <v>0</v>
      </c>
      <c r="S354" s="98">
        <v>0</v>
      </c>
      <c r="T354" s="98">
        <v>0</v>
      </c>
      <c r="U354" s="98">
        <v>0</v>
      </c>
      <c r="V354" s="98">
        <v>1.51675111330422E-4</v>
      </c>
      <c r="W354" s="98">
        <v>0</v>
      </c>
      <c r="DA354" s="63" t="s">
        <v>3818</v>
      </c>
    </row>
    <row r="355" spans="1:105" ht="12" customHeight="1" x14ac:dyDescent="0.25">
      <c r="A355" s="97" t="s">
        <v>133</v>
      </c>
      <c r="B355" s="98"/>
      <c r="C355" s="98">
        <v>6.0461149553342811E-4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3.1643929627482619E-4</v>
      </c>
      <c r="J355" s="98">
        <v>2.0270078319358886E-3</v>
      </c>
      <c r="K355" s="98">
        <v>1.0742760144462852E-3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3819</v>
      </c>
    </row>
    <row r="356" spans="1:105" ht="12" customHeight="1" x14ac:dyDescent="0.25">
      <c r="A356" s="100" t="s">
        <v>217</v>
      </c>
      <c r="B356" s="101"/>
      <c r="C356" s="101">
        <v>6.0461149553342811E-4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3.1643929627482619E-4</v>
      </c>
      <c r="J356" s="101">
        <v>2.0270078319358886E-3</v>
      </c>
      <c r="K356" s="101">
        <v>1.0742760144462852E-3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3820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3821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3822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3823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3824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3825</v>
      </c>
    </row>
    <row r="362" spans="1:105" ht="12" customHeight="1" x14ac:dyDescent="0.25">
      <c r="A362" s="121" t="s">
        <v>54</v>
      </c>
      <c r="B362" s="122"/>
      <c r="C362" s="122">
        <v>1.340412069360433E-2</v>
      </c>
      <c r="D362" s="122">
        <v>0</v>
      </c>
      <c r="E362" s="122">
        <v>0</v>
      </c>
      <c r="F362" s="122">
        <v>0</v>
      </c>
      <c r="G362" s="122">
        <v>0</v>
      </c>
      <c r="H362" s="122">
        <v>4.3751966466418924E-3</v>
      </c>
      <c r="I362" s="122">
        <v>9.0963189313337106E-2</v>
      </c>
      <c r="J362" s="122">
        <v>0.17859751138714691</v>
      </c>
      <c r="K362" s="122">
        <v>0.14996721938258833</v>
      </c>
      <c r="L362" s="122">
        <v>9.8450134679433643E-3</v>
      </c>
      <c r="M362" s="122">
        <v>0</v>
      </c>
      <c r="N362" s="122">
        <v>0</v>
      </c>
      <c r="O362" s="122">
        <v>2.2436774451605452E-4</v>
      </c>
      <c r="P362" s="122">
        <v>1.524078214039341E-2</v>
      </c>
      <c r="Q362" s="122">
        <v>5.5064467746090218E-3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3826</v>
      </c>
    </row>
    <row r="363" spans="1:105" ht="12" customHeight="1" x14ac:dyDescent="0.25">
      <c r="A363" s="97" t="s">
        <v>175</v>
      </c>
      <c r="B363" s="98"/>
      <c r="C363" s="98">
        <v>1.340412069360433E-2</v>
      </c>
      <c r="D363" s="98">
        <v>0</v>
      </c>
      <c r="E363" s="98">
        <v>0</v>
      </c>
      <c r="F363" s="98">
        <v>0</v>
      </c>
      <c r="G363" s="98">
        <v>0</v>
      </c>
      <c r="H363" s="98">
        <v>4.3751966466418924E-3</v>
      </c>
      <c r="I363" s="98">
        <v>9.0963189313337106E-2</v>
      </c>
      <c r="J363" s="98">
        <v>0.17859751138714691</v>
      </c>
      <c r="K363" s="98">
        <v>0.14996721938258833</v>
      </c>
      <c r="L363" s="98">
        <v>9.8450134679433643E-3</v>
      </c>
      <c r="M363" s="98">
        <v>0</v>
      </c>
      <c r="N363" s="98">
        <v>0</v>
      </c>
      <c r="O363" s="98">
        <v>2.2436774451605452E-4</v>
      </c>
      <c r="P363" s="98">
        <v>1.524078214039341E-2</v>
      </c>
      <c r="Q363" s="98">
        <v>5.5064467746090218E-3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3827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3828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22897.639698502793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15985.102522109401</v>
      </c>
      <c r="I366" s="117">
        <f t="shared" si="204"/>
        <v>13168.07057083357</v>
      </c>
      <c r="J366" s="117">
        <f t="shared" si="204"/>
        <v>20676.407232623598</v>
      </c>
      <c r="K366" s="117">
        <f t="shared" si="204"/>
        <v>22812.421825228477</v>
      </c>
      <c r="L366" s="117">
        <f t="shared" si="204"/>
        <v>24326.685944454232</v>
      </c>
      <c r="M366" s="117">
        <f t="shared" si="204"/>
        <v>0</v>
      </c>
      <c r="N366" s="117">
        <f t="shared" si="204"/>
        <v>0</v>
      </c>
      <c r="O366" s="117">
        <f t="shared" si="204"/>
        <v>17062.306012033358</v>
      </c>
      <c r="P366" s="117">
        <f t="shared" si="204"/>
        <v>15769.403251607557</v>
      </c>
      <c r="Q366" s="117">
        <f t="shared" si="204"/>
        <v>15301.122225977071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7277.1885736757831</v>
      </c>
      <c r="W366" s="117">
        <f t="shared" ref="W366" si="206">W367+W370+W372+W381</f>
        <v>0</v>
      </c>
      <c r="DA366" s="129" t="s">
        <v>3979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21239.229008449802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14672.142150097299</v>
      </c>
      <c r="I367" s="122">
        <f t="shared" si="207"/>
        <v>12097.435156624982</v>
      </c>
      <c r="J367" s="122">
        <f t="shared" si="207"/>
        <v>19104.104872097254</v>
      </c>
      <c r="K367" s="122">
        <f t="shared" si="207"/>
        <v>21021.254353458884</v>
      </c>
      <c r="L367" s="122">
        <f t="shared" si="207"/>
        <v>22713.834122110504</v>
      </c>
      <c r="M367" s="122">
        <f t="shared" si="207"/>
        <v>0</v>
      </c>
      <c r="N367" s="122">
        <f t="shared" si="207"/>
        <v>0</v>
      </c>
      <c r="O367" s="122">
        <f t="shared" si="207"/>
        <v>15623.759084094085</v>
      </c>
      <c r="P367" s="122">
        <f t="shared" si="207"/>
        <v>14291.309871182997</v>
      </c>
      <c r="Q367" s="122">
        <f t="shared" si="207"/>
        <v>13713.703036658444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6259.5118721257704</v>
      </c>
      <c r="W367" s="122">
        <f t="shared" ref="W367" si="209">SUM(W368:W369)</f>
        <v>0</v>
      </c>
      <c r="DA367" s="130" t="s">
        <v>3980</v>
      </c>
    </row>
    <row r="368" spans="1:105" ht="12" customHeight="1" x14ac:dyDescent="0.25">
      <c r="A368" s="97" t="s">
        <v>217</v>
      </c>
      <c r="B368" s="98"/>
      <c r="C368" s="98">
        <v>20955.500865231221</v>
      </c>
      <c r="D368" s="98">
        <v>0</v>
      </c>
      <c r="E368" s="98">
        <v>0</v>
      </c>
      <c r="F368" s="98">
        <v>0</v>
      </c>
      <c r="G368" s="98">
        <v>0</v>
      </c>
      <c r="H368" s="98">
        <v>14486.820208600569</v>
      </c>
      <c r="I368" s="98">
        <v>11946.137512278619</v>
      </c>
      <c r="J368" s="98">
        <v>18865.856967321222</v>
      </c>
      <c r="K368" s="98">
        <v>20760.955602105507</v>
      </c>
      <c r="L368" s="98">
        <v>22430.874970477613</v>
      </c>
      <c r="M368" s="98">
        <v>0</v>
      </c>
      <c r="N368" s="98">
        <v>0</v>
      </c>
      <c r="O368" s="98">
        <v>15429.03788562004</v>
      </c>
      <c r="P368" s="98">
        <v>14111.254998201384</v>
      </c>
      <c r="Q368" s="98">
        <v>13538.257014699757</v>
      </c>
      <c r="R368" s="98">
        <v>0</v>
      </c>
      <c r="S368" s="98">
        <v>0</v>
      </c>
      <c r="T368" s="98">
        <v>0</v>
      </c>
      <c r="U368" s="98">
        <v>0</v>
      </c>
      <c r="V368" s="98">
        <v>6178.8140844662385</v>
      </c>
      <c r="W368" s="98">
        <v>0</v>
      </c>
      <c r="DA368" s="63" t="s">
        <v>3981</v>
      </c>
    </row>
    <row r="369" spans="1:105" ht="12" customHeight="1" x14ac:dyDescent="0.25">
      <c r="A369" s="97" t="s">
        <v>53</v>
      </c>
      <c r="B369" s="98"/>
      <c r="C369" s="98">
        <v>283.72814321858044</v>
      </c>
      <c r="D369" s="98">
        <v>0</v>
      </c>
      <c r="E369" s="98">
        <v>0</v>
      </c>
      <c r="F369" s="98">
        <v>0</v>
      </c>
      <c r="G369" s="98">
        <v>0</v>
      </c>
      <c r="H369" s="98">
        <v>185.32194149673015</v>
      </c>
      <c r="I369" s="98">
        <v>151.29764434636374</v>
      </c>
      <c r="J369" s="98">
        <v>238.24790477603315</v>
      </c>
      <c r="K369" s="98">
        <v>260.29875135337869</v>
      </c>
      <c r="L369" s="98">
        <v>282.95915163289027</v>
      </c>
      <c r="M369" s="98">
        <v>0</v>
      </c>
      <c r="N369" s="98">
        <v>0</v>
      </c>
      <c r="O369" s="98">
        <v>194.72119847404406</v>
      </c>
      <c r="P369" s="98">
        <v>180.05487298161341</v>
      </c>
      <c r="Q369" s="98">
        <v>175.44602195868717</v>
      </c>
      <c r="R369" s="98">
        <v>0</v>
      </c>
      <c r="S369" s="98">
        <v>0</v>
      </c>
      <c r="T369" s="98">
        <v>0</v>
      </c>
      <c r="U369" s="98">
        <v>0</v>
      </c>
      <c r="V369" s="98">
        <v>80.697787659532182</v>
      </c>
      <c r="W369" s="98">
        <v>0</v>
      </c>
      <c r="DA369" s="63" t="s">
        <v>3982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0.29860407854166215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0.96350712603714939</v>
      </c>
      <c r="I370" s="122">
        <f t="shared" si="210"/>
        <v>0.98025717038080529</v>
      </c>
      <c r="J370" s="122">
        <f t="shared" si="210"/>
        <v>0.25313115809900993</v>
      </c>
      <c r="K370" s="122">
        <f t="shared" si="210"/>
        <v>0.67345946732186635</v>
      </c>
      <c r="L370" s="122">
        <f t="shared" si="210"/>
        <v>1.6478964929019999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1.818329680045186</v>
      </c>
      <c r="Q370" s="122">
        <f t="shared" si="210"/>
        <v>0.78110055330387929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3983</v>
      </c>
    </row>
    <row r="371" spans="1:105" ht="12" customHeight="1" x14ac:dyDescent="0.25">
      <c r="A371" s="97" t="s">
        <v>53</v>
      </c>
      <c r="B371" s="98"/>
      <c r="C371" s="98">
        <f>RES_hhdet_in_fech!C67</f>
        <v>0.29860407854166215</v>
      </c>
      <c r="D371" s="98">
        <f>RES_hhdet_in_fech!D67</f>
        <v>0</v>
      </c>
      <c r="E371" s="98">
        <f>RES_hhdet_in_fech!E67</f>
        <v>0</v>
      </c>
      <c r="F371" s="98">
        <f>RES_hhdet_in_fech!F67</f>
        <v>0</v>
      </c>
      <c r="G371" s="98">
        <f>RES_hhdet_in_fech!G67</f>
        <v>0</v>
      </c>
      <c r="H371" s="98">
        <f>RES_hhdet_in_fech!H67</f>
        <v>0.96350712603714939</v>
      </c>
      <c r="I371" s="98">
        <f>RES_hhdet_in_fech!I67</f>
        <v>0.98025717038080529</v>
      </c>
      <c r="J371" s="98">
        <f>RES_hhdet_in_fech!J67</f>
        <v>0.25313115809900993</v>
      </c>
      <c r="K371" s="98">
        <f>RES_hhdet_in_fech!K67</f>
        <v>0.67345946732186635</v>
      </c>
      <c r="L371" s="98">
        <f>RES_hhdet_in_fech!L67</f>
        <v>1.6478964929019999</v>
      </c>
      <c r="M371" s="98">
        <f>RES_hhdet_in_fech!M67</f>
        <v>0</v>
      </c>
      <c r="N371" s="98">
        <f>RES_hhdet_in_fech!N67</f>
        <v>0</v>
      </c>
      <c r="O371" s="98">
        <f>RES_hhdet_in_fech!O67</f>
        <v>0</v>
      </c>
      <c r="P371" s="98">
        <f>RES_hhdet_in_fech!P67</f>
        <v>1.818329680045186</v>
      </c>
      <c r="Q371" s="98">
        <f>RES_hhdet_in_fech!Q67</f>
        <v>0.78110055330387929</v>
      </c>
      <c r="R371" s="98">
        <f>RES_hhdet_in_fech!R67</f>
        <v>0</v>
      </c>
      <c r="S371" s="98">
        <f>RES_hhdet_in_fech!S67</f>
        <v>0</v>
      </c>
      <c r="T371" s="98">
        <f>RES_hhdet_in_fech!T67</f>
        <v>0</v>
      </c>
      <c r="U371" s="98">
        <f>RES_hhdet_in_fech!U67</f>
        <v>0</v>
      </c>
      <c r="V371" s="98">
        <f>RES_hhdet_in_fech!V67</f>
        <v>0</v>
      </c>
      <c r="W371" s="98">
        <f>RES_hhdet_in_fech!W67</f>
        <v>0</v>
      </c>
      <c r="DA371" s="63" t="s">
        <v>3984</v>
      </c>
    </row>
    <row r="372" spans="1:105" ht="12" customHeight="1" x14ac:dyDescent="0.25">
      <c r="A372" s="121" t="s">
        <v>55</v>
      </c>
      <c r="B372" s="122"/>
      <c r="C372" s="122">
        <v>1453.9286885471313</v>
      </c>
      <c r="D372" s="122">
        <v>0</v>
      </c>
      <c r="E372" s="122">
        <v>0</v>
      </c>
      <c r="F372" s="122">
        <v>0</v>
      </c>
      <c r="G372" s="122">
        <v>0</v>
      </c>
      <c r="H372" s="122">
        <v>1124.1755458669452</v>
      </c>
      <c r="I372" s="122">
        <v>906.32834665700534</v>
      </c>
      <c r="J372" s="122">
        <v>1329.7123145774958</v>
      </c>
      <c r="K372" s="122">
        <v>1499.7081597447468</v>
      </c>
      <c r="L372" s="122">
        <v>1330.4135673641526</v>
      </c>
      <c r="M372" s="122">
        <v>0</v>
      </c>
      <c r="N372" s="122">
        <v>0</v>
      </c>
      <c r="O372" s="122">
        <v>1194.9503085190486</v>
      </c>
      <c r="P372" s="122">
        <v>1179.850247449355</v>
      </c>
      <c r="Q372" s="122">
        <v>1258.5129848336774</v>
      </c>
      <c r="R372" s="122">
        <v>0</v>
      </c>
      <c r="S372" s="122">
        <v>0</v>
      </c>
      <c r="T372" s="122">
        <v>0</v>
      </c>
      <c r="U372" s="122">
        <v>0</v>
      </c>
      <c r="V372" s="122">
        <v>751.01560373550205</v>
      </c>
      <c r="W372" s="122">
        <v>0</v>
      </c>
      <c r="DA372" s="130" t="s">
        <v>3985</v>
      </c>
    </row>
    <row r="373" spans="1:105" ht="12" customHeight="1" x14ac:dyDescent="0.25">
      <c r="A373" s="97" t="s">
        <v>134</v>
      </c>
      <c r="B373" s="98"/>
      <c r="C373" s="98">
        <v>1503.8592200437831</v>
      </c>
      <c r="D373" s="98">
        <v>0</v>
      </c>
      <c r="E373" s="98">
        <v>0</v>
      </c>
      <c r="F373" s="98">
        <v>0</v>
      </c>
      <c r="G373" s="98">
        <v>0</v>
      </c>
      <c r="H373" s="98">
        <v>1062.4903305932032</v>
      </c>
      <c r="I373" s="98">
        <v>895.50965360447447</v>
      </c>
      <c r="J373" s="98">
        <v>1338.2327163128059</v>
      </c>
      <c r="K373" s="98">
        <v>1512.1335395389488</v>
      </c>
      <c r="L373" s="98">
        <v>1330.8517823851096</v>
      </c>
      <c r="M373" s="98">
        <v>0</v>
      </c>
      <c r="N373" s="98">
        <v>0</v>
      </c>
      <c r="O373" s="98">
        <v>1150.2999344079342</v>
      </c>
      <c r="P373" s="98">
        <v>1172.4158615382755</v>
      </c>
      <c r="Q373" s="98">
        <v>1239.6497283167721</v>
      </c>
      <c r="R373" s="98">
        <v>0</v>
      </c>
      <c r="S373" s="98">
        <v>0</v>
      </c>
      <c r="T373" s="98">
        <v>0</v>
      </c>
      <c r="U373" s="98">
        <v>0</v>
      </c>
      <c r="V373" s="98">
        <v>751.01560373550205</v>
      </c>
      <c r="W373" s="98">
        <v>0</v>
      </c>
      <c r="DA373" s="63" t="s">
        <v>3986</v>
      </c>
    </row>
    <row r="374" spans="1:105" ht="12" customHeight="1" x14ac:dyDescent="0.25">
      <c r="A374" s="97" t="s">
        <v>133</v>
      </c>
      <c r="B374" s="98"/>
      <c r="C374" s="98">
        <v>1307.1630380087936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762.10154108279767</v>
      </c>
      <c r="J374" s="98">
        <v>1141.899758592295</v>
      </c>
      <c r="K374" s="98">
        <v>1298.3740121276687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3987</v>
      </c>
    </row>
    <row r="375" spans="1:105" ht="12" customHeight="1" x14ac:dyDescent="0.25">
      <c r="A375" s="100" t="s">
        <v>217</v>
      </c>
      <c r="B375" s="101"/>
      <c r="C375" s="101">
        <v>1051.3037230291523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551.59607397602156</v>
      </c>
      <c r="J375" s="101">
        <v>818.07681420345421</v>
      </c>
      <c r="K375" s="101">
        <v>931.31548546232852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3988</v>
      </c>
    </row>
    <row r="376" spans="1:105" ht="12" customHeight="1" x14ac:dyDescent="0.25">
      <c r="A376" s="103" t="s">
        <v>52</v>
      </c>
      <c r="B376" s="104"/>
      <c r="C376" s="104">
        <v>255.85931497964148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210.50546710677608</v>
      </c>
      <c r="J376" s="104">
        <v>323.82294438884088</v>
      </c>
      <c r="K376" s="104">
        <v>367.05852666534008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3989</v>
      </c>
    </row>
    <row r="377" spans="1:105" ht="12" customHeight="1" x14ac:dyDescent="0.25">
      <c r="A377" s="106" t="s">
        <v>122</v>
      </c>
      <c r="B377" s="101"/>
      <c r="C377" s="101">
        <v>1174.2506097279393</v>
      </c>
      <c r="D377" s="101">
        <v>0</v>
      </c>
      <c r="E377" s="101">
        <v>0</v>
      </c>
      <c r="F377" s="101">
        <v>0</v>
      </c>
      <c r="G377" s="101">
        <v>0</v>
      </c>
      <c r="H377" s="101">
        <v>1242.1512316995697</v>
      </c>
      <c r="I377" s="101">
        <v>1225.8481119299681</v>
      </c>
      <c r="J377" s="101">
        <v>1131.9555001479696</v>
      </c>
      <c r="K377" s="101">
        <v>1185.1057097699074</v>
      </c>
      <c r="L377" s="101">
        <v>1174.409019903492</v>
      </c>
      <c r="M377" s="101">
        <v>0</v>
      </c>
      <c r="N377" s="101">
        <v>0</v>
      </c>
      <c r="O377" s="101">
        <v>1254.9117377534772</v>
      </c>
      <c r="P377" s="101">
        <v>1222.2952126789851</v>
      </c>
      <c r="Q377" s="101">
        <v>1287.2016751427514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3990</v>
      </c>
    </row>
    <row r="378" spans="1:105" ht="12" customHeight="1" x14ac:dyDescent="0.25">
      <c r="A378" s="107" t="s">
        <v>121</v>
      </c>
      <c r="B378" s="104"/>
      <c r="C378" s="104">
        <v>1045.2648150297969</v>
      </c>
      <c r="D378" s="104">
        <v>0</v>
      </c>
      <c r="E378" s="104">
        <v>0</v>
      </c>
      <c r="F378" s="104">
        <v>0</v>
      </c>
      <c r="G378" s="104">
        <v>0</v>
      </c>
      <c r="H378" s="104">
        <v>1076.4241040896643</v>
      </c>
      <c r="I378" s="104">
        <v>1060.1911145603924</v>
      </c>
      <c r="J378" s="104">
        <v>977.81920826514011</v>
      </c>
      <c r="K378" s="104">
        <v>1026.6223003559885</v>
      </c>
      <c r="L378" s="104">
        <v>0</v>
      </c>
      <c r="M378" s="104">
        <v>0</v>
      </c>
      <c r="N378" s="104">
        <v>0</v>
      </c>
      <c r="O378" s="104">
        <v>1103.0839777791655</v>
      </c>
      <c r="P378" s="104">
        <v>1084.2080628491128</v>
      </c>
      <c r="Q378" s="104">
        <v>1160.9385790091187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3991</v>
      </c>
    </row>
    <row r="379" spans="1:105" ht="12" customHeight="1" x14ac:dyDescent="0.25">
      <c r="A379" s="108" t="s">
        <v>53</v>
      </c>
      <c r="B379" s="98"/>
      <c r="C379" s="98">
        <v>820.76232270577873</v>
      </c>
      <c r="D379" s="98">
        <v>0</v>
      </c>
      <c r="E379" s="98">
        <v>0</v>
      </c>
      <c r="F379" s="98">
        <v>0</v>
      </c>
      <c r="G379" s="98">
        <v>0</v>
      </c>
      <c r="H379" s="98">
        <v>775.6281376489402</v>
      </c>
      <c r="I379" s="98">
        <v>755.75848869715253</v>
      </c>
      <c r="J379" s="98">
        <v>691.26722376373777</v>
      </c>
      <c r="K379" s="98">
        <v>728.81546069375793</v>
      </c>
      <c r="L379" s="98">
        <v>0</v>
      </c>
      <c r="M379" s="98">
        <v>0</v>
      </c>
      <c r="N379" s="98">
        <v>0</v>
      </c>
      <c r="O379" s="98">
        <v>772.74938013178473</v>
      </c>
      <c r="P379" s="98">
        <v>755.38651747128006</v>
      </c>
      <c r="Q379" s="98">
        <v>830.60727540083872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3992</v>
      </c>
    </row>
    <row r="380" spans="1:105" ht="12" customHeight="1" x14ac:dyDescent="0.25">
      <c r="A380" s="108" t="s">
        <v>52</v>
      </c>
      <c r="B380" s="98"/>
      <c r="C380" s="98">
        <v>224.50249232401794</v>
      </c>
      <c r="D380" s="98">
        <v>0</v>
      </c>
      <c r="E380" s="98">
        <v>0</v>
      </c>
      <c r="F380" s="98">
        <v>0</v>
      </c>
      <c r="G380" s="98">
        <v>0</v>
      </c>
      <c r="H380" s="98">
        <v>300.7959664407241</v>
      </c>
      <c r="I380" s="98">
        <v>304.43262586323993</v>
      </c>
      <c r="J380" s="98">
        <v>286.55198450140222</v>
      </c>
      <c r="K380" s="98">
        <v>297.80683966223057</v>
      </c>
      <c r="L380" s="98">
        <v>0</v>
      </c>
      <c r="M380" s="98">
        <v>0</v>
      </c>
      <c r="N380" s="98">
        <v>0</v>
      </c>
      <c r="O380" s="98">
        <v>330.33459764738075</v>
      </c>
      <c r="P380" s="98">
        <v>328.82154537783282</v>
      </c>
      <c r="Q380" s="98">
        <v>330.33130360827988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3993</v>
      </c>
    </row>
    <row r="381" spans="1:105" ht="12" customHeight="1" x14ac:dyDescent="0.25">
      <c r="A381" s="121" t="s">
        <v>54</v>
      </c>
      <c r="B381" s="122"/>
      <c r="C381" s="122">
        <v>204.18339742731982</v>
      </c>
      <c r="D381" s="122">
        <v>0</v>
      </c>
      <c r="E381" s="122">
        <v>0</v>
      </c>
      <c r="F381" s="122">
        <v>0</v>
      </c>
      <c r="G381" s="122">
        <v>0</v>
      </c>
      <c r="H381" s="122">
        <v>187.82131901911973</v>
      </c>
      <c r="I381" s="122">
        <v>163.32681038120177</v>
      </c>
      <c r="J381" s="122">
        <v>242.33691479074656</v>
      </c>
      <c r="K381" s="122">
        <v>290.78585255752313</v>
      </c>
      <c r="L381" s="122">
        <v>280.79035848667212</v>
      </c>
      <c r="M381" s="122">
        <v>0</v>
      </c>
      <c r="N381" s="122">
        <v>0</v>
      </c>
      <c r="O381" s="122">
        <v>243.5966194202224</v>
      </c>
      <c r="P381" s="122">
        <v>296.42480329516093</v>
      </c>
      <c r="Q381" s="122">
        <v>328.12510393164592</v>
      </c>
      <c r="R381" s="122">
        <v>0</v>
      </c>
      <c r="S381" s="122">
        <v>0</v>
      </c>
      <c r="T381" s="122">
        <v>0</v>
      </c>
      <c r="U381" s="122">
        <v>0</v>
      </c>
      <c r="V381" s="122">
        <v>266.66109781451132</v>
      </c>
      <c r="W381" s="122">
        <v>0</v>
      </c>
      <c r="DA381" s="130" t="s">
        <v>3994</v>
      </c>
    </row>
    <row r="382" spans="1:105" ht="12" customHeight="1" x14ac:dyDescent="0.25">
      <c r="A382" s="97" t="s">
        <v>175</v>
      </c>
      <c r="B382" s="98"/>
      <c r="C382" s="98">
        <v>221.27090084254479</v>
      </c>
      <c r="D382" s="98">
        <v>0</v>
      </c>
      <c r="E382" s="98">
        <v>0</v>
      </c>
      <c r="F382" s="98">
        <v>0</v>
      </c>
      <c r="G382" s="98">
        <v>0</v>
      </c>
      <c r="H382" s="98">
        <v>189.90628523722953</v>
      </c>
      <c r="I382" s="98">
        <v>161.52226312170109</v>
      </c>
      <c r="J382" s="98">
        <v>248.23428376432921</v>
      </c>
      <c r="K382" s="98">
        <v>299.31178973078596</v>
      </c>
      <c r="L382" s="98">
        <v>293.76360560927992</v>
      </c>
      <c r="M382" s="98">
        <v>0</v>
      </c>
      <c r="N382" s="98">
        <v>0</v>
      </c>
      <c r="O382" s="98">
        <v>284.52938014851389</v>
      </c>
      <c r="P382" s="98">
        <v>302.22711665858799</v>
      </c>
      <c r="Q382" s="98">
        <v>334.46293596056313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3995</v>
      </c>
    </row>
    <row r="383" spans="1:105" ht="12" customHeight="1" x14ac:dyDescent="0.25">
      <c r="A383" s="109" t="s">
        <v>120</v>
      </c>
      <c r="B383" s="33"/>
      <c r="C383" s="33">
        <v>156.81803708336284</v>
      </c>
      <c r="D383" s="33">
        <v>0</v>
      </c>
      <c r="E383" s="33">
        <v>0</v>
      </c>
      <c r="F383" s="33">
        <v>0</v>
      </c>
      <c r="G383" s="33">
        <v>0</v>
      </c>
      <c r="H383" s="33">
        <v>185.63122845387829</v>
      </c>
      <c r="I383" s="33">
        <v>184.41566625116005</v>
      </c>
      <c r="J383" s="33">
        <v>175.8111985995416</v>
      </c>
      <c r="K383" s="33">
        <v>193.56168116408699</v>
      </c>
      <c r="L383" s="33">
        <v>207.9960274098174</v>
      </c>
      <c r="M383" s="33">
        <v>0</v>
      </c>
      <c r="N383" s="33">
        <v>0</v>
      </c>
      <c r="O383" s="33">
        <v>233.03332632905037</v>
      </c>
      <c r="P383" s="33">
        <v>230.84771452737192</v>
      </c>
      <c r="Q383" s="33">
        <v>247.97016944828161</v>
      </c>
      <c r="R383" s="33">
        <v>0</v>
      </c>
      <c r="S383" s="33">
        <v>0</v>
      </c>
      <c r="T383" s="33">
        <v>0</v>
      </c>
      <c r="U383" s="33">
        <v>0</v>
      </c>
      <c r="V383" s="33">
        <v>266.66109781451132</v>
      </c>
      <c r="W383" s="33">
        <v>0</v>
      </c>
      <c r="DA383" s="60" t="s">
        <v>3996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13293.789749729773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9896.7438676575784</v>
      </c>
      <c r="I385" s="117">
        <f t="shared" si="211"/>
        <v>8225.5957691028088</v>
      </c>
      <c r="J385" s="117">
        <f t="shared" si="211"/>
        <v>13064.948016181408</v>
      </c>
      <c r="K385" s="117">
        <f t="shared" si="211"/>
        <v>14591.129136465077</v>
      </c>
      <c r="L385" s="117">
        <f t="shared" si="211"/>
        <v>15761.228028437657</v>
      </c>
      <c r="M385" s="117">
        <f t="shared" si="211"/>
        <v>0</v>
      </c>
      <c r="N385" s="117">
        <f t="shared" si="211"/>
        <v>0</v>
      </c>
      <c r="O385" s="117">
        <f t="shared" si="211"/>
        <v>11770.506830920365</v>
      </c>
      <c r="P385" s="117">
        <f t="shared" si="211"/>
        <v>11155.273554795471</v>
      </c>
      <c r="Q385" s="117">
        <f t="shared" si="211"/>
        <v>11043.783624123267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5581.5776973432176</v>
      </c>
      <c r="W385" s="117">
        <f t="shared" ref="W385" si="213">W386+W389+W391+W400</f>
        <v>0</v>
      </c>
      <c r="DA385" s="129" t="s">
        <v>4147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12323.225889610869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9059.1369300614788</v>
      </c>
      <c r="I386" s="122">
        <f t="shared" si="214"/>
        <v>7559.1598433351073</v>
      </c>
      <c r="J386" s="122">
        <f t="shared" si="214"/>
        <v>12081.629774169149</v>
      </c>
      <c r="K386" s="122">
        <f t="shared" si="214"/>
        <v>13456.221766221102</v>
      </c>
      <c r="L386" s="122">
        <f t="shared" si="214"/>
        <v>14720.864081990765</v>
      </c>
      <c r="M386" s="122">
        <f t="shared" si="214"/>
        <v>0</v>
      </c>
      <c r="N386" s="122">
        <f t="shared" si="214"/>
        <v>0</v>
      </c>
      <c r="O386" s="122">
        <f t="shared" si="214"/>
        <v>10744.280671615717</v>
      </c>
      <c r="P386" s="122">
        <f t="shared" si="214"/>
        <v>10088.235141448868</v>
      </c>
      <c r="Q386" s="122">
        <f t="shared" si="214"/>
        <v>9892.9011338230466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4702.8094281034846</v>
      </c>
      <c r="W386" s="122">
        <f t="shared" ref="W386" si="216">SUM(W387:W388)</f>
        <v>0</v>
      </c>
      <c r="DA386" s="130" t="s">
        <v>4148</v>
      </c>
    </row>
    <row r="387" spans="1:105" ht="12" customHeight="1" x14ac:dyDescent="0.25">
      <c r="A387" s="97" t="s">
        <v>217</v>
      </c>
      <c r="B387" s="98"/>
      <c r="C387" s="98">
        <v>12039.497746392288</v>
      </c>
      <c r="D387" s="98">
        <v>0</v>
      </c>
      <c r="E387" s="98">
        <v>0</v>
      </c>
      <c r="F387" s="98">
        <v>0</v>
      </c>
      <c r="G387" s="98">
        <v>0</v>
      </c>
      <c r="H387" s="98">
        <v>8873.814988564749</v>
      </c>
      <c r="I387" s="98">
        <v>7407.8621989887433</v>
      </c>
      <c r="J387" s="98">
        <v>11843.381869393115</v>
      </c>
      <c r="K387" s="98">
        <v>13195.923014867723</v>
      </c>
      <c r="L387" s="98">
        <v>14437.904930357874</v>
      </c>
      <c r="M387" s="98">
        <v>0</v>
      </c>
      <c r="N387" s="98">
        <v>0</v>
      </c>
      <c r="O387" s="98">
        <v>10549.559473141673</v>
      </c>
      <c r="P387" s="98">
        <v>9908.1802684672548</v>
      </c>
      <c r="Q387" s="98">
        <v>9717.4551118643594</v>
      </c>
      <c r="R387" s="98">
        <v>0</v>
      </c>
      <c r="S387" s="98">
        <v>0</v>
      </c>
      <c r="T387" s="98">
        <v>0</v>
      </c>
      <c r="U387" s="98">
        <v>0</v>
      </c>
      <c r="V387" s="98">
        <v>4622.1116404439526</v>
      </c>
      <c r="W387" s="98">
        <v>0</v>
      </c>
      <c r="DA387" s="63" t="s">
        <v>4149</v>
      </c>
    </row>
    <row r="388" spans="1:105" ht="12" customHeight="1" x14ac:dyDescent="0.25">
      <c r="A388" s="97" t="s">
        <v>53</v>
      </c>
      <c r="B388" s="98"/>
      <c r="C388" s="98">
        <v>283.72814321858044</v>
      </c>
      <c r="D388" s="98">
        <v>0</v>
      </c>
      <c r="E388" s="98">
        <v>0</v>
      </c>
      <c r="F388" s="98">
        <v>0</v>
      </c>
      <c r="G388" s="98">
        <v>0</v>
      </c>
      <c r="H388" s="98">
        <v>185.32194149673015</v>
      </c>
      <c r="I388" s="98">
        <v>151.29764434636374</v>
      </c>
      <c r="J388" s="98">
        <v>238.24790477603315</v>
      </c>
      <c r="K388" s="98">
        <v>260.29875135337869</v>
      </c>
      <c r="L388" s="98">
        <v>282.95915163289027</v>
      </c>
      <c r="M388" s="98">
        <v>0</v>
      </c>
      <c r="N388" s="98">
        <v>0</v>
      </c>
      <c r="O388" s="98">
        <v>194.72119847404406</v>
      </c>
      <c r="P388" s="98">
        <v>180.05487298161341</v>
      </c>
      <c r="Q388" s="98">
        <v>175.44602195868717</v>
      </c>
      <c r="R388" s="98">
        <v>0</v>
      </c>
      <c r="S388" s="98">
        <v>0</v>
      </c>
      <c r="T388" s="98">
        <v>0</v>
      </c>
      <c r="U388" s="98">
        <v>0</v>
      </c>
      <c r="V388" s="98">
        <v>80.697787659532182</v>
      </c>
      <c r="W388" s="98">
        <v>0</v>
      </c>
      <c r="DA388" s="63" t="s">
        <v>4150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0.75236465660016416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2.8631709868424839</v>
      </c>
      <c r="I389" s="122">
        <f t="shared" si="217"/>
        <v>3.0038054439134854</v>
      </c>
      <c r="J389" s="122">
        <f t="shared" si="217"/>
        <v>0.79956317396683607</v>
      </c>
      <c r="K389" s="122">
        <f t="shared" si="217"/>
        <v>2.1923893003195842</v>
      </c>
      <c r="L389" s="122">
        <f t="shared" si="217"/>
        <v>5.52808106803601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7.2243976111092394</v>
      </c>
      <c r="Q389" s="122">
        <f t="shared" si="217"/>
        <v>3.2279509919370701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4151</v>
      </c>
    </row>
    <row r="390" spans="1:105" ht="12" customHeight="1" x14ac:dyDescent="0.25">
      <c r="A390" s="97" t="s">
        <v>53</v>
      </c>
      <c r="B390" s="98"/>
      <c r="C390" s="98">
        <f>RES_hhdet_in_tesh!C67</f>
        <v>0.75236465660016416</v>
      </c>
      <c r="D390" s="98">
        <f>RES_hhdet_in_tesh!D67</f>
        <v>0</v>
      </c>
      <c r="E390" s="98">
        <f>RES_hhdet_in_tesh!E67</f>
        <v>0</v>
      </c>
      <c r="F390" s="98">
        <f>RES_hhdet_in_tesh!F67</f>
        <v>0</v>
      </c>
      <c r="G390" s="98">
        <f>RES_hhdet_in_tesh!G67</f>
        <v>0</v>
      </c>
      <c r="H390" s="98">
        <f>RES_hhdet_in_tesh!H67</f>
        <v>2.8631709868424839</v>
      </c>
      <c r="I390" s="98">
        <f>RES_hhdet_in_tesh!I67</f>
        <v>3.0038054439134854</v>
      </c>
      <c r="J390" s="98">
        <f>RES_hhdet_in_tesh!J67</f>
        <v>0.79956317396683607</v>
      </c>
      <c r="K390" s="98">
        <f>RES_hhdet_in_tesh!K67</f>
        <v>2.1923893003195842</v>
      </c>
      <c r="L390" s="98">
        <f>RES_hhdet_in_tesh!L67</f>
        <v>5.52808106803601</v>
      </c>
      <c r="M390" s="98">
        <f>RES_hhdet_in_tesh!M67</f>
        <v>0</v>
      </c>
      <c r="N390" s="98">
        <f>RES_hhdet_in_tesh!N67</f>
        <v>0</v>
      </c>
      <c r="O390" s="98">
        <f>RES_hhdet_in_tesh!O67</f>
        <v>0</v>
      </c>
      <c r="P390" s="98">
        <f>RES_hhdet_in_tesh!P67</f>
        <v>7.2243976111092394</v>
      </c>
      <c r="Q390" s="98">
        <f>RES_hhdet_in_tesh!Q67</f>
        <v>3.2279509919370701</v>
      </c>
      <c r="R390" s="98">
        <f>RES_hhdet_in_tesh!R67</f>
        <v>0</v>
      </c>
      <c r="S390" s="98">
        <f>RES_hhdet_in_tesh!S67</f>
        <v>0</v>
      </c>
      <c r="T390" s="98">
        <f>RES_hhdet_in_tesh!T67</f>
        <v>0</v>
      </c>
      <c r="U390" s="98">
        <f>RES_hhdet_in_tesh!U67</f>
        <v>0</v>
      </c>
      <c r="V390" s="98">
        <f>RES_hhdet_in_tesh!V67</f>
        <v>0</v>
      </c>
      <c r="W390" s="98">
        <f>RES_hhdet_in_tesh!W67</f>
        <v>0</v>
      </c>
      <c r="DA390" s="63" t="s">
        <v>4152</v>
      </c>
    </row>
    <row r="391" spans="1:105" ht="12" customHeight="1" x14ac:dyDescent="0.25">
      <c r="A391" s="121" t="s">
        <v>55</v>
      </c>
      <c r="B391" s="122"/>
      <c r="C391" s="122">
        <v>835.3372616364926</v>
      </c>
      <c r="D391" s="122">
        <v>0</v>
      </c>
      <c r="E391" s="122">
        <v>0</v>
      </c>
      <c r="F391" s="122">
        <v>0</v>
      </c>
      <c r="G391" s="122">
        <v>0</v>
      </c>
      <c r="H391" s="122">
        <v>702.19252932817949</v>
      </c>
      <c r="I391" s="122">
        <v>558.51260487712398</v>
      </c>
      <c r="J391" s="122">
        <v>827.97042786946747</v>
      </c>
      <c r="K391" s="122">
        <v>947.46106899720246</v>
      </c>
      <c r="L391" s="122">
        <v>853.12998306954296</v>
      </c>
      <c r="M391" s="122">
        <v>0</v>
      </c>
      <c r="N391" s="122">
        <v>0</v>
      </c>
      <c r="O391" s="122">
        <v>840.08909263882606</v>
      </c>
      <c r="P391" s="122">
        <v>870.08803050617269</v>
      </c>
      <c r="Q391" s="122">
        <v>937.97844145630052</v>
      </c>
      <c r="R391" s="122">
        <v>0</v>
      </c>
      <c r="S391" s="122">
        <v>0</v>
      </c>
      <c r="T391" s="122">
        <v>0</v>
      </c>
      <c r="U391" s="122">
        <v>0</v>
      </c>
      <c r="V391" s="122">
        <v>643.28025561261916</v>
      </c>
      <c r="W391" s="122">
        <v>0</v>
      </c>
      <c r="DA391" s="130" t="s">
        <v>4153</v>
      </c>
    </row>
    <row r="392" spans="1:105" ht="12" customHeight="1" x14ac:dyDescent="0.25">
      <c r="A392" s="97" t="s">
        <v>134</v>
      </c>
      <c r="B392" s="98"/>
      <c r="C392" s="98">
        <v>850.1426241906812</v>
      </c>
      <c r="D392" s="98">
        <v>0</v>
      </c>
      <c r="E392" s="98">
        <v>0</v>
      </c>
      <c r="F392" s="98">
        <v>0</v>
      </c>
      <c r="G392" s="98">
        <v>0</v>
      </c>
      <c r="H392" s="98">
        <v>641.40400545721286</v>
      </c>
      <c r="I392" s="98">
        <v>548.16205609129997</v>
      </c>
      <c r="J392" s="98">
        <v>831.16846753884977</v>
      </c>
      <c r="K392" s="98">
        <v>953.81973895181011</v>
      </c>
      <c r="L392" s="98">
        <v>853.36340424529601</v>
      </c>
      <c r="M392" s="98">
        <v>0</v>
      </c>
      <c r="N392" s="98">
        <v>0</v>
      </c>
      <c r="O392" s="98">
        <v>816.59649180557835</v>
      </c>
      <c r="P392" s="98">
        <v>873.70382952563864</v>
      </c>
      <c r="Q392" s="98">
        <v>962.7132745098221</v>
      </c>
      <c r="R392" s="98">
        <v>0</v>
      </c>
      <c r="S392" s="98">
        <v>0</v>
      </c>
      <c r="T392" s="98">
        <v>0</v>
      </c>
      <c r="U392" s="98">
        <v>0</v>
      </c>
      <c r="V392" s="98">
        <v>643.28025561261916</v>
      </c>
      <c r="W392" s="98">
        <v>0</v>
      </c>
      <c r="DA392" s="63" t="s">
        <v>4154</v>
      </c>
    </row>
    <row r="393" spans="1:105" ht="12" customHeight="1" x14ac:dyDescent="0.25">
      <c r="A393" s="97" t="s">
        <v>133</v>
      </c>
      <c r="B393" s="98"/>
      <c r="C393" s="98">
        <v>850.16900434765012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548.15011094233193</v>
      </c>
      <c r="J393" s="98">
        <v>831.92564110367152</v>
      </c>
      <c r="K393" s="98">
        <v>954.5113342370197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4155</v>
      </c>
    </row>
    <row r="394" spans="1:105" ht="12" customHeight="1" x14ac:dyDescent="0.25">
      <c r="A394" s="100" t="s">
        <v>217</v>
      </c>
      <c r="B394" s="101"/>
      <c r="C394" s="101">
        <v>594.30968936800843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337.64464383555588</v>
      </c>
      <c r="J394" s="101">
        <v>508.10269671483047</v>
      </c>
      <c r="K394" s="101">
        <v>587.45280757167961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4156</v>
      </c>
    </row>
    <row r="395" spans="1:105" ht="12" customHeight="1" x14ac:dyDescent="0.25">
      <c r="A395" s="103" t="s">
        <v>52</v>
      </c>
      <c r="B395" s="104"/>
      <c r="C395" s="104">
        <v>255.85931497964148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210.50546710677608</v>
      </c>
      <c r="J395" s="104">
        <v>323.82294438884088</v>
      </c>
      <c r="K395" s="104">
        <v>367.05852666534008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4157</v>
      </c>
    </row>
    <row r="396" spans="1:105" ht="12" customHeight="1" x14ac:dyDescent="0.25">
      <c r="A396" s="106" t="s">
        <v>122</v>
      </c>
      <c r="B396" s="101"/>
      <c r="C396" s="101">
        <v>745.77572287492978</v>
      </c>
      <c r="D396" s="101">
        <v>0</v>
      </c>
      <c r="E396" s="101">
        <v>0</v>
      </c>
      <c r="F396" s="101">
        <v>0</v>
      </c>
      <c r="G396" s="101">
        <v>0</v>
      </c>
      <c r="H396" s="101">
        <v>800.8922311420846</v>
      </c>
      <c r="I396" s="101">
        <v>793.16279826040659</v>
      </c>
      <c r="J396" s="101">
        <v>735.26456238257538</v>
      </c>
      <c r="K396" s="101">
        <v>773.18964363705686</v>
      </c>
      <c r="L396" s="101">
        <v>770.03204450141993</v>
      </c>
      <c r="M396" s="101">
        <v>0</v>
      </c>
      <c r="N396" s="101">
        <v>0</v>
      </c>
      <c r="O396" s="101">
        <v>860.25302718402941</v>
      </c>
      <c r="P396" s="101">
        <v>860.82248926416958</v>
      </c>
      <c r="Q396" s="101">
        <v>930.2269418193772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4158</v>
      </c>
    </row>
    <row r="397" spans="1:105" ht="12" customHeight="1" x14ac:dyDescent="0.25">
      <c r="A397" s="107" t="s">
        <v>121</v>
      </c>
      <c r="B397" s="104"/>
      <c r="C397" s="104">
        <v>745.77504645641591</v>
      </c>
      <c r="D397" s="104">
        <v>0</v>
      </c>
      <c r="E397" s="104">
        <v>0</v>
      </c>
      <c r="F397" s="104">
        <v>0</v>
      </c>
      <c r="G397" s="104">
        <v>0</v>
      </c>
      <c r="H397" s="104">
        <v>800.8917147243626</v>
      </c>
      <c r="I397" s="104">
        <v>793.43245534483492</v>
      </c>
      <c r="J397" s="104">
        <v>735.56636068811804</v>
      </c>
      <c r="K397" s="104">
        <v>773.3024529948101</v>
      </c>
      <c r="L397" s="104">
        <v>0</v>
      </c>
      <c r="M397" s="104">
        <v>0</v>
      </c>
      <c r="N397" s="104">
        <v>0</v>
      </c>
      <c r="O397" s="104">
        <v>860.06109036709404</v>
      </c>
      <c r="P397" s="104">
        <v>860.81553143052747</v>
      </c>
      <c r="Q397" s="104">
        <v>930.58942987536977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4159</v>
      </c>
    </row>
    <row r="398" spans="1:105" ht="12" customHeight="1" x14ac:dyDescent="0.25">
      <c r="A398" s="108" t="s">
        <v>53</v>
      </c>
      <c r="B398" s="98"/>
      <c r="C398" s="98">
        <v>521.272554132398</v>
      </c>
      <c r="D398" s="98">
        <v>0</v>
      </c>
      <c r="E398" s="98">
        <v>0</v>
      </c>
      <c r="F398" s="98">
        <v>0</v>
      </c>
      <c r="G398" s="98">
        <v>0</v>
      </c>
      <c r="H398" s="98">
        <v>500.0957482836385</v>
      </c>
      <c r="I398" s="98">
        <v>488.99982948159493</v>
      </c>
      <c r="J398" s="98">
        <v>449.01437618671577</v>
      </c>
      <c r="K398" s="98">
        <v>475.49561333257947</v>
      </c>
      <c r="L398" s="98">
        <v>0</v>
      </c>
      <c r="M398" s="98">
        <v>0</v>
      </c>
      <c r="N398" s="98">
        <v>0</v>
      </c>
      <c r="O398" s="98">
        <v>529.72649271971329</v>
      </c>
      <c r="P398" s="98">
        <v>531.99398605269459</v>
      </c>
      <c r="Q398" s="98">
        <v>600.25812626709001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4160</v>
      </c>
    </row>
    <row r="399" spans="1:105" ht="12" customHeight="1" x14ac:dyDescent="0.25">
      <c r="A399" s="108" t="s">
        <v>52</v>
      </c>
      <c r="B399" s="98"/>
      <c r="C399" s="98">
        <v>224.50249232401794</v>
      </c>
      <c r="D399" s="98">
        <v>0</v>
      </c>
      <c r="E399" s="98">
        <v>0</v>
      </c>
      <c r="F399" s="98">
        <v>0</v>
      </c>
      <c r="G399" s="98">
        <v>0</v>
      </c>
      <c r="H399" s="98">
        <v>300.7959664407241</v>
      </c>
      <c r="I399" s="98">
        <v>304.43262586323993</v>
      </c>
      <c r="J399" s="98">
        <v>286.55198450140222</v>
      </c>
      <c r="K399" s="98">
        <v>297.80683966223057</v>
      </c>
      <c r="L399" s="98">
        <v>0</v>
      </c>
      <c r="M399" s="98">
        <v>0</v>
      </c>
      <c r="N399" s="98">
        <v>0</v>
      </c>
      <c r="O399" s="98">
        <v>330.33459764738075</v>
      </c>
      <c r="P399" s="98">
        <v>328.82154537783282</v>
      </c>
      <c r="Q399" s="98">
        <v>330.33130360827988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4161</v>
      </c>
    </row>
    <row r="400" spans="1:105" ht="12" customHeight="1" x14ac:dyDescent="0.25">
      <c r="A400" s="121" t="s">
        <v>54</v>
      </c>
      <c r="B400" s="122"/>
      <c r="C400" s="122">
        <v>134.47423382581033</v>
      </c>
      <c r="D400" s="122">
        <v>0</v>
      </c>
      <c r="E400" s="122">
        <v>0</v>
      </c>
      <c r="F400" s="122">
        <v>0</v>
      </c>
      <c r="G400" s="122">
        <v>0</v>
      </c>
      <c r="H400" s="122">
        <v>132.55123728107756</v>
      </c>
      <c r="I400" s="122">
        <v>104.91951544666394</v>
      </c>
      <c r="J400" s="122">
        <v>154.54825096882453</v>
      </c>
      <c r="K400" s="122">
        <v>185.25391194645169</v>
      </c>
      <c r="L400" s="122">
        <v>181.70588230931449</v>
      </c>
      <c r="M400" s="122">
        <v>0</v>
      </c>
      <c r="N400" s="122">
        <v>0</v>
      </c>
      <c r="O400" s="122">
        <v>186.13706666582192</v>
      </c>
      <c r="P400" s="122">
        <v>189.72598522932168</v>
      </c>
      <c r="Q400" s="122">
        <v>209.67609785198326</v>
      </c>
      <c r="R400" s="122">
        <v>0</v>
      </c>
      <c r="S400" s="122">
        <v>0</v>
      </c>
      <c r="T400" s="122">
        <v>0</v>
      </c>
      <c r="U400" s="122">
        <v>0</v>
      </c>
      <c r="V400" s="122">
        <v>235.4880136271141</v>
      </c>
      <c r="W400" s="122">
        <v>0</v>
      </c>
      <c r="DA400" s="130" t="s">
        <v>4162</v>
      </c>
    </row>
    <row r="401" spans="1:105" ht="12" customHeight="1" x14ac:dyDescent="0.25">
      <c r="A401" s="97" t="s">
        <v>175</v>
      </c>
      <c r="B401" s="98"/>
      <c r="C401" s="98">
        <v>138.71691697258836</v>
      </c>
      <c r="D401" s="98">
        <v>0</v>
      </c>
      <c r="E401" s="98">
        <v>0</v>
      </c>
      <c r="F401" s="98">
        <v>0</v>
      </c>
      <c r="G401" s="98">
        <v>0</v>
      </c>
      <c r="H401" s="98">
        <v>119.20549326826824</v>
      </c>
      <c r="I401" s="98">
        <v>101.41347288702789</v>
      </c>
      <c r="J401" s="98">
        <v>155.89366326340584</v>
      </c>
      <c r="K401" s="98">
        <v>188.0139167738258</v>
      </c>
      <c r="L401" s="98">
        <v>184.56926774792831</v>
      </c>
      <c r="M401" s="98">
        <v>0</v>
      </c>
      <c r="N401" s="98">
        <v>0</v>
      </c>
      <c r="O401" s="98">
        <v>178.78857073545672</v>
      </c>
      <c r="P401" s="98">
        <v>189.90922553123659</v>
      </c>
      <c r="Q401" s="98">
        <v>210.16511635164434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4163</v>
      </c>
    </row>
    <row r="402" spans="1:105" ht="12" customHeight="1" x14ac:dyDescent="0.25">
      <c r="A402" s="109" t="s">
        <v>120</v>
      </c>
      <c r="B402" s="33"/>
      <c r="C402" s="33">
        <v>122.71381387509221</v>
      </c>
      <c r="D402" s="33">
        <v>0</v>
      </c>
      <c r="E402" s="33">
        <v>0</v>
      </c>
      <c r="F402" s="33">
        <v>0</v>
      </c>
      <c r="G402" s="33">
        <v>0</v>
      </c>
      <c r="H402" s="33">
        <v>146.56987594999489</v>
      </c>
      <c r="I402" s="33">
        <v>145.89290964558526</v>
      </c>
      <c r="J402" s="33">
        <v>139.37122594793607</v>
      </c>
      <c r="K402" s="33">
        <v>153.78063494121622</v>
      </c>
      <c r="L402" s="33">
        <v>165.63910845931497</v>
      </c>
      <c r="M402" s="33">
        <v>0</v>
      </c>
      <c r="N402" s="33">
        <v>0</v>
      </c>
      <c r="O402" s="33">
        <v>188.03345271236782</v>
      </c>
      <c r="P402" s="33">
        <v>187.65502408126449</v>
      </c>
      <c r="Q402" s="33">
        <v>203.49145212097577</v>
      </c>
      <c r="R402" s="33">
        <v>0</v>
      </c>
      <c r="S402" s="33">
        <v>0</v>
      </c>
      <c r="T402" s="33">
        <v>0</v>
      </c>
      <c r="U402" s="33">
        <v>0</v>
      </c>
      <c r="V402" s="33">
        <v>235.4880136271141</v>
      </c>
      <c r="W402" s="33">
        <v>0</v>
      </c>
      <c r="DA402" s="60" t="s">
        <v>4164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4295.1769322675564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2809.1810268562981</v>
      </c>
      <c r="I404" s="117">
        <f t="shared" si="218"/>
        <v>2476.8225223232212</v>
      </c>
      <c r="J404" s="117">
        <f t="shared" si="218"/>
        <v>1870.7893333666573</v>
      </c>
      <c r="K404" s="117">
        <f t="shared" si="218"/>
        <v>2358.7889260646298</v>
      </c>
      <c r="L404" s="117">
        <f t="shared" si="218"/>
        <v>2655.33619755071</v>
      </c>
      <c r="M404" s="117">
        <f t="shared" si="218"/>
        <v>0</v>
      </c>
      <c r="N404" s="117">
        <f t="shared" si="218"/>
        <v>0</v>
      </c>
      <c r="O404" s="117">
        <f t="shared" si="218"/>
        <v>1578.9196386749159</v>
      </c>
      <c r="P404" s="117">
        <f t="shared" si="218"/>
        <v>1282.3643279229309</v>
      </c>
      <c r="Q404" s="117">
        <f t="shared" si="218"/>
        <v>1082.9258457525327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1399.5484038292236</v>
      </c>
      <c r="W404" s="117">
        <f t="shared" ref="W404" si="220">W405+W408+W410+W419</f>
        <v>0</v>
      </c>
      <c r="DA404" s="129" t="s">
        <v>4314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4017.2141948580556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2670.0616935556832</v>
      </c>
      <c r="I405" s="122">
        <f t="shared" si="221"/>
        <v>2284.4176055249195</v>
      </c>
      <c r="J405" s="122">
        <f t="shared" si="221"/>
        <v>1731.3071233608052</v>
      </c>
      <c r="K405" s="122">
        <f t="shared" si="221"/>
        <v>2177.0765983924739</v>
      </c>
      <c r="L405" s="122">
        <f t="shared" si="221"/>
        <v>2480.9722730131134</v>
      </c>
      <c r="M405" s="122">
        <f t="shared" si="221"/>
        <v>0</v>
      </c>
      <c r="N405" s="122">
        <f t="shared" si="221"/>
        <v>0</v>
      </c>
      <c r="O405" s="122">
        <f t="shared" si="221"/>
        <v>1520.8352247500773</v>
      </c>
      <c r="P405" s="122">
        <f t="shared" si="221"/>
        <v>1187.9896164031013</v>
      </c>
      <c r="Q405" s="122">
        <f t="shared" si="221"/>
        <v>1036.6872151120899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1247.8732924988017</v>
      </c>
      <c r="W405" s="122">
        <f t="shared" ref="W405" si="223">SUM(W406:W407)</f>
        <v>0</v>
      </c>
      <c r="DA405" s="130" t="s">
        <v>4315</v>
      </c>
    </row>
    <row r="406" spans="1:105" ht="12" customHeight="1" x14ac:dyDescent="0.25">
      <c r="A406" s="97" t="s">
        <v>217</v>
      </c>
      <c r="B406" s="98"/>
      <c r="C406" s="98">
        <v>4017.2141948580556</v>
      </c>
      <c r="D406" s="98">
        <v>0</v>
      </c>
      <c r="E406" s="98">
        <v>0</v>
      </c>
      <c r="F406" s="98">
        <v>0</v>
      </c>
      <c r="G406" s="98">
        <v>0</v>
      </c>
      <c r="H406" s="98">
        <v>2670.0616935556832</v>
      </c>
      <c r="I406" s="98">
        <v>2284.4176055249195</v>
      </c>
      <c r="J406" s="98">
        <v>1731.3071233608052</v>
      </c>
      <c r="K406" s="98">
        <v>2177.0765983924739</v>
      </c>
      <c r="L406" s="98">
        <v>2480.9722730131134</v>
      </c>
      <c r="M406" s="98">
        <v>0</v>
      </c>
      <c r="N406" s="98">
        <v>0</v>
      </c>
      <c r="O406" s="98">
        <v>1520.8352247500773</v>
      </c>
      <c r="P406" s="98">
        <v>1187.9896164031013</v>
      </c>
      <c r="Q406" s="98">
        <v>1036.6872151120899</v>
      </c>
      <c r="R406" s="98">
        <v>0</v>
      </c>
      <c r="S406" s="98">
        <v>0</v>
      </c>
      <c r="T406" s="98">
        <v>0</v>
      </c>
      <c r="U406" s="98">
        <v>0</v>
      </c>
      <c r="V406" s="98">
        <v>1247.8732924988017</v>
      </c>
      <c r="W406" s="98">
        <v>0</v>
      </c>
      <c r="DA406" s="63" t="s">
        <v>4316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4317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4318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4319</v>
      </c>
    </row>
    <row r="410" spans="1:105" ht="12" customHeight="1" x14ac:dyDescent="0.25">
      <c r="A410" s="121" t="s">
        <v>55</v>
      </c>
      <c r="B410" s="122"/>
      <c r="C410" s="122">
        <v>246.79036370344389</v>
      </c>
      <c r="D410" s="122">
        <v>0</v>
      </c>
      <c r="E410" s="122">
        <v>0</v>
      </c>
      <c r="F410" s="122">
        <v>0</v>
      </c>
      <c r="G410" s="122">
        <v>0</v>
      </c>
      <c r="H410" s="122">
        <v>121.18819950290199</v>
      </c>
      <c r="I410" s="122">
        <v>163.95224575878407</v>
      </c>
      <c r="J410" s="122">
        <v>118.55690111456347</v>
      </c>
      <c r="K410" s="122">
        <v>152.85582981135406</v>
      </c>
      <c r="L410" s="122">
        <v>146.78685599994003</v>
      </c>
      <c r="M410" s="122">
        <v>0</v>
      </c>
      <c r="N410" s="122">
        <v>0</v>
      </c>
      <c r="O410" s="122">
        <v>52.331394834683465</v>
      </c>
      <c r="P410" s="122">
        <v>70.999278789164848</v>
      </c>
      <c r="Q410" s="122">
        <v>22.503946267128068</v>
      </c>
      <c r="R410" s="122">
        <v>0</v>
      </c>
      <c r="S410" s="122">
        <v>0</v>
      </c>
      <c r="T410" s="122">
        <v>0</v>
      </c>
      <c r="U410" s="122">
        <v>0</v>
      </c>
      <c r="V410" s="122">
        <v>151.675111330422</v>
      </c>
      <c r="W410" s="122">
        <v>0</v>
      </c>
      <c r="DA410" s="130" t="s">
        <v>4320</v>
      </c>
    </row>
    <row r="411" spans="1:105" ht="12" customHeight="1" x14ac:dyDescent="0.25">
      <c r="A411" s="97" t="s">
        <v>134</v>
      </c>
      <c r="B411" s="98"/>
      <c r="C411" s="98">
        <v>288.29301884411865</v>
      </c>
      <c r="D411" s="98">
        <v>0</v>
      </c>
      <c r="E411" s="98">
        <v>0</v>
      </c>
      <c r="F411" s="98">
        <v>0</v>
      </c>
      <c r="G411" s="98">
        <v>0</v>
      </c>
      <c r="H411" s="98">
        <v>195.82728926296747</v>
      </c>
      <c r="I411" s="98">
        <v>171.24514233231707</v>
      </c>
      <c r="J411" s="98">
        <v>122.80872469668773</v>
      </c>
      <c r="K411" s="98">
        <v>158.56835329105752</v>
      </c>
      <c r="L411" s="98">
        <v>147.19917862915335</v>
      </c>
      <c r="M411" s="98">
        <v>0</v>
      </c>
      <c r="N411" s="98">
        <v>0</v>
      </c>
      <c r="O411" s="98">
        <v>113.38468880848085</v>
      </c>
      <c r="P411" s="98">
        <v>98.702622112015959</v>
      </c>
      <c r="Q411" s="98">
        <v>94.925736981340208</v>
      </c>
      <c r="R411" s="98">
        <v>0</v>
      </c>
      <c r="S411" s="98">
        <v>0</v>
      </c>
      <c r="T411" s="98">
        <v>0</v>
      </c>
      <c r="U411" s="98">
        <v>0</v>
      </c>
      <c r="V411" s="98">
        <v>151.675111330422</v>
      </c>
      <c r="W411" s="98">
        <v>0</v>
      </c>
      <c r="DA411" s="63" t="s">
        <v>4321</v>
      </c>
    </row>
    <row r="412" spans="1:105" ht="12" customHeight="1" x14ac:dyDescent="0.25">
      <c r="A412" s="97" t="s">
        <v>133</v>
      </c>
      <c r="B412" s="98"/>
      <c r="C412" s="98">
        <v>201.53716517780936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105.47976542494206</v>
      </c>
      <c r="J412" s="98">
        <v>75.074364145773657</v>
      </c>
      <c r="K412" s="98">
        <v>97.6614558587532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4322</v>
      </c>
    </row>
    <row r="413" spans="1:105" ht="12" customHeight="1" x14ac:dyDescent="0.25">
      <c r="A413" s="100" t="s">
        <v>217</v>
      </c>
      <c r="B413" s="101"/>
      <c r="C413" s="101">
        <v>201.53716517780936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105.47976542494206</v>
      </c>
      <c r="J413" s="101">
        <v>75.074364145773657</v>
      </c>
      <c r="K413" s="101">
        <v>97.6614558587532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4323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4324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4325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4326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4327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4328</v>
      </c>
    </row>
    <row r="419" spans="1:105" ht="12" customHeight="1" x14ac:dyDescent="0.25">
      <c r="A419" s="121" t="s">
        <v>54</v>
      </c>
      <c r="B419" s="122"/>
      <c r="C419" s="122">
        <v>31.172373706056582</v>
      </c>
      <c r="D419" s="122">
        <v>0</v>
      </c>
      <c r="E419" s="122">
        <v>0</v>
      </c>
      <c r="F419" s="122">
        <v>0</v>
      </c>
      <c r="G419" s="122">
        <v>0</v>
      </c>
      <c r="H419" s="122">
        <v>17.931133797712675</v>
      </c>
      <c r="I419" s="122">
        <v>28.452671039517394</v>
      </c>
      <c r="J419" s="122">
        <v>20.925308891288449</v>
      </c>
      <c r="K419" s="122">
        <v>28.856497860802069</v>
      </c>
      <c r="L419" s="122">
        <v>27.577068537656483</v>
      </c>
      <c r="M419" s="122">
        <v>0</v>
      </c>
      <c r="N419" s="122">
        <v>0</v>
      </c>
      <c r="O419" s="122">
        <v>5.7530190901552443</v>
      </c>
      <c r="P419" s="122">
        <v>23.375432730664741</v>
      </c>
      <c r="Q419" s="122">
        <v>23.734684373314749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4329</v>
      </c>
    </row>
    <row r="420" spans="1:105" ht="12" customHeight="1" x14ac:dyDescent="0.25">
      <c r="A420" s="97" t="s">
        <v>175</v>
      </c>
      <c r="B420" s="98"/>
      <c r="C420" s="98">
        <v>42.418103460773196</v>
      </c>
      <c r="D420" s="98">
        <v>0</v>
      </c>
      <c r="E420" s="98">
        <v>0</v>
      </c>
      <c r="F420" s="98">
        <v>0</v>
      </c>
      <c r="G420" s="98">
        <v>0</v>
      </c>
      <c r="H420" s="98">
        <v>35.001573173135142</v>
      </c>
      <c r="I420" s="98">
        <v>30.887330836447234</v>
      </c>
      <c r="J420" s="98">
        <v>22.780294819789148</v>
      </c>
      <c r="K420" s="98">
        <v>31.387027915987513</v>
      </c>
      <c r="L420" s="98">
        <v>32.491793623575461</v>
      </c>
      <c r="M420" s="98">
        <v>0</v>
      </c>
      <c r="N420" s="98">
        <v>0</v>
      </c>
      <c r="O420" s="98">
        <v>28.045968064506816</v>
      </c>
      <c r="P420" s="98">
        <v>25.443709750239417</v>
      </c>
      <c r="Q420" s="98">
        <v>25.611380347018709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4330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4331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255.38783130238608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181.01937179758374</v>
      </c>
      <c r="I423" s="118">
        <f t="shared" si="225"/>
        <v>147.45950075259586</v>
      </c>
      <c r="J423" s="118">
        <f t="shared" si="225"/>
        <v>225.15627649908944</v>
      </c>
      <c r="K423" s="118">
        <f t="shared" si="225"/>
        <v>249.58770526994735</v>
      </c>
      <c r="L423" s="118">
        <f t="shared" si="225"/>
        <v>274.05044869873058</v>
      </c>
      <c r="M423" s="118">
        <f t="shared" si="225"/>
        <v>0</v>
      </c>
      <c r="N423" s="118">
        <f t="shared" si="225"/>
        <v>0</v>
      </c>
      <c r="O423" s="118">
        <f t="shared" si="225"/>
        <v>187.96191012661131</v>
      </c>
      <c r="P423" s="118">
        <f t="shared" si="225"/>
        <v>177.43967913873007</v>
      </c>
      <c r="Q423" s="118">
        <f t="shared" si="225"/>
        <v>172.21364595462148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82.601861689300236</v>
      </c>
      <c r="W423" s="118">
        <f t="shared" ref="W423" si="227">W424+W427+W429+W438</f>
        <v>0</v>
      </c>
      <c r="DA423" s="129" t="s">
        <v>4482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236.8908195964581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166.15107418059796</v>
      </c>
      <c r="I424" s="123">
        <f t="shared" si="228"/>
        <v>135.47024516515006</v>
      </c>
      <c r="J424" s="123">
        <f t="shared" si="228"/>
        <v>208.03464888535822</v>
      </c>
      <c r="K424" s="123">
        <f t="shared" si="228"/>
        <v>229.99077766365767</v>
      </c>
      <c r="L424" s="123">
        <f t="shared" si="228"/>
        <v>255.88098794246071</v>
      </c>
      <c r="M424" s="123">
        <f t="shared" si="228"/>
        <v>0</v>
      </c>
      <c r="N424" s="123">
        <f t="shared" si="228"/>
        <v>0</v>
      </c>
      <c r="O424" s="123">
        <f t="shared" si="228"/>
        <v>172.11457810762528</v>
      </c>
      <c r="P424" s="123">
        <f t="shared" si="228"/>
        <v>160.8079518009896</v>
      </c>
      <c r="Q424" s="123">
        <f t="shared" si="228"/>
        <v>154.34729326404727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71.0504240297156</v>
      </c>
      <c r="W424" s="123">
        <f t="shared" ref="W424" si="230">SUM(W425:W426)</f>
        <v>0</v>
      </c>
      <c r="DA424" s="130" t="s">
        <v>4483</v>
      </c>
    </row>
    <row r="425" spans="1:105" ht="12" customHeight="1" x14ac:dyDescent="0.25">
      <c r="A425" s="97" t="s">
        <v>217</v>
      </c>
      <c r="B425" s="99"/>
      <c r="C425" s="99">
        <v>233.72627005641166</v>
      </c>
      <c r="D425" s="99">
        <v>0</v>
      </c>
      <c r="E425" s="99">
        <v>0</v>
      </c>
      <c r="F425" s="99">
        <v>0</v>
      </c>
      <c r="G425" s="99">
        <v>0</v>
      </c>
      <c r="H425" s="99">
        <v>164.05244132018012</v>
      </c>
      <c r="I425" s="99">
        <v>133.77597454438239</v>
      </c>
      <c r="J425" s="99">
        <v>205.44024210474296</v>
      </c>
      <c r="K425" s="99">
        <v>227.1428832781929</v>
      </c>
      <c r="L425" s="99">
        <v>252.69333292666997</v>
      </c>
      <c r="M425" s="99">
        <v>0</v>
      </c>
      <c r="N425" s="99">
        <v>0</v>
      </c>
      <c r="O425" s="99">
        <v>169.96948890447115</v>
      </c>
      <c r="P425" s="99">
        <v>158.78194749509012</v>
      </c>
      <c r="Q425" s="99">
        <v>152.37265384456438</v>
      </c>
      <c r="R425" s="99">
        <v>0</v>
      </c>
      <c r="S425" s="99">
        <v>0</v>
      </c>
      <c r="T425" s="99">
        <v>0</v>
      </c>
      <c r="U425" s="99">
        <v>0</v>
      </c>
      <c r="V425" s="99">
        <v>70.134440140140754</v>
      </c>
      <c r="W425" s="99">
        <v>0</v>
      </c>
      <c r="DA425" s="63" t="s">
        <v>4484</v>
      </c>
    </row>
    <row r="426" spans="1:105" ht="12" customHeight="1" x14ac:dyDescent="0.25">
      <c r="A426" s="97" t="s">
        <v>53</v>
      </c>
      <c r="B426" s="99"/>
      <c r="C426" s="99">
        <v>3.164549540046437</v>
      </c>
      <c r="D426" s="99">
        <v>0</v>
      </c>
      <c r="E426" s="99">
        <v>0</v>
      </c>
      <c r="F426" s="99">
        <v>0</v>
      </c>
      <c r="G426" s="99">
        <v>0</v>
      </c>
      <c r="H426" s="99">
        <v>2.0986328604178257</v>
      </c>
      <c r="I426" s="99">
        <v>1.6942706207676643</v>
      </c>
      <c r="J426" s="99">
        <v>2.5944067806152691</v>
      </c>
      <c r="K426" s="99">
        <v>2.8478943854647802</v>
      </c>
      <c r="L426" s="99">
        <v>3.1876550157907446</v>
      </c>
      <c r="M426" s="99">
        <v>0</v>
      </c>
      <c r="N426" s="99">
        <v>0</v>
      </c>
      <c r="O426" s="99">
        <v>2.1450892031541158</v>
      </c>
      <c r="P426" s="99">
        <v>2.026004305899487</v>
      </c>
      <c r="Q426" s="99">
        <v>1.9746394194828893</v>
      </c>
      <c r="R426" s="99">
        <v>0</v>
      </c>
      <c r="S426" s="99">
        <v>0</v>
      </c>
      <c r="T426" s="99">
        <v>0</v>
      </c>
      <c r="U426" s="99">
        <v>0</v>
      </c>
      <c r="V426" s="99">
        <v>0.91598388957484977</v>
      </c>
      <c r="W426" s="99">
        <v>0</v>
      </c>
      <c r="DA426" s="63" t="s">
        <v>4485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3.3304676395003651E-3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1.0911000066249461E-2</v>
      </c>
      <c r="I427" s="123">
        <f t="shared" si="231"/>
        <v>1.0977176358218408E-2</v>
      </c>
      <c r="J427" s="123">
        <f t="shared" si="231"/>
        <v>2.7564783563340332E-3</v>
      </c>
      <c r="K427" s="123">
        <f t="shared" si="231"/>
        <v>7.368231410454478E-3</v>
      </c>
      <c r="L427" s="123">
        <f t="shared" si="231"/>
        <v>1.8564253853567369E-2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2.0460116964968647E-2</v>
      </c>
      <c r="Q427" s="123">
        <f t="shared" si="231"/>
        <v>8.7912619842525005E-3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4486</v>
      </c>
    </row>
    <row r="428" spans="1:105" ht="12" customHeight="1" x14ac:dyDescent="0.25">
      <c r="A428" s="97" t="s">
        <v>53</v>
      </c>
      <c r="B428" s="99"/>
      <c r="C428" s="99">
        <f>RES_hhdet_in_fecs!C67</f>
        <v>3.3304676395003651E-3</v>
      </c>
      <c r="D428" s="99">
        <f>RES_hhdet_in_fecs!D67</f>
        <v>0</v>
      </c>
      <c r="E428" s="99">
        <f>RES_hhdet_in_fecs!E67</f>
        <v>0</v>
      </c>
      <c r="F428" s="99">
        <f>RES_hhdet_in_fecs!F67</f>
        <v>0</v>
      </c>
      <c r="G428" s="99">
        <f>RES_hhdet_in_fecs!G67</f>
        <v>0</v>
      </c>
      <c r="H428" s="99">
        <f>RES_hhdet_in_fecs!H67</f>
        <v>1.0911000066249461E-2</v>
      </c>
      <c r="I428" s="99">
        <f>RES_hhdet_in_fecs!I67</f>
        <v>1.0977176358218408E-2</v>
      </c>
      <c r="J428" s="99">
        <f>RES_hhdet_in_fecs!J67</f>
        <v>2.7564783563340332E-3</v>
      </c>
      <c r="K428" s="99">
        <f>RES_hhdet_in_fecs!K67</f>
        <v>7.368231410454478E-3</v>
      </c>
      <c r="L428" s="99">
        <f>RES_hhdet_in_fecs!L67</f>
        <v>1.8564253853567369E-2</v>
      </c>
      <c r="M428" s="99">
        <f>RES_hhdet_in_fecs!M67</f>
        <v>0</v>
      </c>
      <c r="N428" s="99">
        <f>RES_hhdet_in_fecs!N67</f>
        <v>0</v>
      </c>
      <c r="O428" s="99">
        <f>RES_hhdet_in_fecs!O67</f>
        <v>0</v>
      </c>
      <c r="P428" s="99">
        <f>RES_hhdet_in_fecs!P67</f>
        <v>2.0460116964968647E-2</v>
      </c>
      <c r="Q428" s="99">
        <f>RES_hhdet_in_fecs!Q67</f>
        <v>8.7912619842525005E-3</v>
      </c>
      <c r="R428" s="99">
        <f>RES_hhdet_in_fecs!R67</f>
        <v>0</v>
      </c>
      <c r="S428" s="99">
        <f>RES_hhdet_in_fecs!S67</f>
        <v>0</v>
      </c>
      <c r="T428" s="99">
        <f>RES_hhdet_in_fecs!T67</f>
        <v>0</v>
      </c>
      <c r="U428" s="99">
        <f>RES_hhdet_in_fecs!U67</f>
        <v>0</v>
      </c>
      <c r="V428" s="99">
        <f>RES_hhdet_in_fecs!V67</f>
        <v>0</v>
      </c>
      <c r="W428" s="99">
        <f>RES_hhdet_in_fecs!W67</f>
        <v>0</v>
      </c>
      <c r="DA428" s="63" t="s">
        <v>4487</v>
      </c>
    </row>
    <row r="429" spans="1:105" ht="12" customHeight="1" x14ac:dyDescent="0.25">
      <c r="A429" s="121" t="s">
        <v>55</v>
      </c>
      <c r="B429" s="123"/>
      <c r="C429" s="123">
        <v>16.216330570554543</v>
      </c>
      <c r="D429" s="123">
        <v>0</v>
      </c>
      <c r="E429" s="123">
        <v>0</v>
      </c>
      <c r="F429" s="123">
        <v>0</v>
      </c>
      <c r="G429" s="123">
        <v>0</v>
      </c>
      <c r="H429" s="123">
        <v>12.73045016893558</v>
      </c>
      <c r="I429" s="123">
        <v>10.149302040648729</v>
      </c>
      <c r="J429" s="123">
        <v>14.479936973424824</v>
      </c>
      <c r="K429" s="123">
        <v>16.408109626982061</v>
      </c>
      <c r="L429" s="123">
        <v>14.987673862503375</v>
      </c>
      <c r="M429" s="123">
        <v>0</v>
      </c>
      <c r="N429" s="123">
        <v>0</v>
      </c>
      <c r="O429" s="123">
        <v>13.163821017933854</v>
      </c>
      <c r="P429" s="123">
        <v>13.275851089534612</v>
      </c>
      <c r="Q429" s="123">
        <v>14.164523777967606</v>
      </c>
      <c r="R429" s="123">
        <v>0</v>
      </c>
      <c r="S429" s="123">
        <v>0</v>
      </c>
      <c r="T429" s="123">
        <v>0</v>
      </c>
      <c r="U429" s="123">
        <v>0</v>
      </c>
      <c r="V429" s="123">
        <v>8.5246227163427193</v>
      </c>
      <c r="W429" s="123">
        <v>0</v>
      </c>
      <c r="DA429" s="130" t="s">
        <v>4488</v>
      </c>
    </row>
    <row r="430" spans="1:105" ht="12" customHeight="1" x14ac:dyDescent="0.25">
      <c r="A430" s="97" t="s">
        <v>134</v>
      </c>
      <c r="B430" s="99"/>
      <c r="C430" s="99">
        <v>16.773228588106072</v>
      </c>
      <c r="D430" s="99">
        <v>0</v>
      </c>
      <c r="E430" s="99">
        <v>0</v>
      </c>
      <c r="F430" s="99">
        <v>0</v>
      </c>
      <c r="G430" s="99">
        <v>0</v>
      </c>
      <c r="H430" s="99">
        <v>12.031911082144786</v>
      </c>
      <c r="I430" s="99">
        <v>10.028151484252463</v>
      </c>
      <c r="J430" s="99">
        <v>14.572720110621496</v>
      </c>
      <c r="K430" s="99">
        <v>16.544054072236566</v>
      </c>
      <c r="L430" s="99">
        <v>14.992610540824211</v>
      </c>
      <c r="M430" s="99">
        <v>0</v>
      </c>
      <c r="N430" s="99">
        <v>0</v>
      </c>
      <c r="O430" s="99">
        <v>12.671943214319624</v>
      </c>
      <c r="P430" s="99">
        <v>13.192198269601748</v>
      </c>
      <c r="Q430" s="99">
        <v>13.952218423407503</v>
      </c>
      <c r="R430" s="99">
        <v>0</v>
      </c>
      <c r="S430" s="99">
        <v>0</v>
      </c>
      <c r="T430" s="99">
        <v>0</v>
      </c>
      <c r="U430" s="99">
        <v>0</v>
      </c>
      <c r="V430" s="99">
        <v>8.5246227163427193</v>
      </c>
      <c r="W430" s="99">
        <v>0</v>
      </c>
      <c r="DA430" s="63" t="s">
        <v>4489</v>
      </c>
    </row>
    <row r="431" spans="1:105" ht="12" customHeight="1" x14ac:dyDescent="0.25">
      <c r="A431" s="97" t="s">
        <v>133</v>
      </c>
      <c r="B431" s="99"/>
      <c r="C431" s="99">
        <v>14.579386252528577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8.5342125231137338</v>
      </c>
      <c r="J431" s="99">
        <v>12.434747240525622</v>
      </c>
      <c r="K431" s="99">
        <v>14.205339211757893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4490</v>
      </c>
    </row>
    <row r="432" spans="1:105" ht="12" customHeight="1" x14ac:dyDescent="0.25">
      <c r="A432" s="100" t="s">
        <v>217</v>
      </c>
      <c r="B432" s="102"/>
      <c r="C432" s="102">
        <v>11.725670479568917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6.1769172065157889</v>
      </c>
      <c r="J432" s="102">
        <v>8.9084688313577445</v>
      </c>
      <c r="K432" s="102">
        <v>10.189400173279568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4491</v>
      </c>
    </row>
    <row r="433" spans="1:105" ht="12" customHeight="1" x14ac:dyDescent="0.25">
      <c r="A433" s="103" t="s">
        <v>52</v>
      </c>
      <c r="B433" s="105"/>
      <c r="C433" s="105">
        <v>2.8537157729596618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2.357295316597944</v>
      </c>
      <c r="J433" s="105">
        <v>3.5262784091678769</v>
      </c>
      <c r="K433" s="105">
        <v>4.0159390384783258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4492</v>
      </c>
    </row>
    <row r="434" spans="1:105" ht="12" customHeight="1" x14ac:dyDescent="0.25">
      <c r="A434" s="106" t="s">
        <v>122</v>
      </c>
      <c r="B434" s="102"/>
      <c r="C434" s="102">
        <v>13.096953248134644</v>
      </c>
      <c r="D434" s="102">
        <v>0</v>
      </c>
      <c r="E434" s="102">
        <v>0</v>
      </c>
      <c r="F434" s="102">
        <v>0</v>
      </c>
      <c r="G434" s="102">
        <v>0</v>
      </c>
      <c r="H434" s="102">
        <v>14.066436879516441</v>
      </c>
      <c r="I434" s="102">
        <v>13.727368000600153</v>
      </c>
      <c r="J434" s="102">
        <v>12.326458978513825</v>
      </c>
      <c r="K434" s="102">
        <v>12.966085620802824</v>
      </c>
      <c r="L434" s="102">
        <v>13.230216380285871</v>
      </c>
      <c r="M434" s="102">
        <v>0</v>
      </c>
      <c r="N434" s="102">
        <v>0</v>
      </c>
      <c r="O434" s="102">
        <v>13.824368587815453</v>
      </c>
      <c r="P434" s="102">
        <v>13.753448173662216</v>
      </c>
      <c r="Q434" s="102">
        <v>14.487414078615025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4493</v>
      </c>
    </row>
    <row r="435" spans="1:105" ht="12" customHeight="1" x14ac:dyDescent="0.25">
      <c r="A435" s="107" t="s">
        <v>121</v>
      </c>
      <c r="B435" s="105"/>
      <c r="C435" s="105">
        <v>11.658315781106664</v>
      </c>
      <c r="D435" s="105">
        <v>0</v>
      </c>
      <c r="E435" s="105">
        <v>0</v>
      </c>
      <c r="F435" s="105">
        <v>0</v>
      </c>
      <c r="G435" s="105">
        <v>0</v>
      </c>
      <c r="H435" s="105">
        <v>12.189700681655367</v>
      </c>
      <c r="I435" s="105">
        <v>11.872297586381878</v>
      </c>
      <c r="J435" s="105">
        <v>10.647987802972413</v>
      </c>
      <c r="K435" s="105">
        <v>11.232139493468251</v>
      </c>
      <c r="L435" s="105">
        <v>0</v>
      </c>
      <c r="M435" s="105">
        <v>0</v>
      </c>
      <c r="N435" s="105">
        <v>0</v>
      </c>
      <c r="O435" s="105">
        <v>12.15180242032967</v>
      </c>
      <c r="P435" s="105">
        <v>12.199670952796454</v>
      </c>
      <c r="Q435" s="105">
        <v>13.066326931309185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4494</v>
      </c>
    </row>
    <row r="436" spans="1:105" ht="12" customHeight="1" x14ac:dyDescent="0.25">
      <c r="A436" s="108" t="s">
        <v>53</v>
      </c>
      <c r="B436" s="99"/>
      <c r="C436" s="99">
        <v>9.1543369696853034</v>
      </c>
      <c r="D436" s="99">
        <v>0</v>
      </c>
      <c r="E436" s="99">
        <v>0</v>
      </c>
      <c r="F436" s="99">
        <v>0</v>
      </c>
      <c r="G436" s="99">
        <v>0</v>
      </c>
      <c r="H436" s="99">
        <v>8.7834105556436057</v>
      </c>
      <c r="I436" s="99">
        <v>8.4631813623219223</v>
      </c>
      <c r="J436" s="99">
        <v>7.5275724847849581</v>
      </c>
      <c r="K436" s="99">
        <v>7.973874049560397</v>
      </c>
      <c r="L436" s="99">
        <v>0</v>
      </c>
      <c r="M436" s="99">
        <v>0</v>
      </c>
      <c r="N436" s="99">
        <v>0</v>
      </c>
      <c r="O436" s="99">
        <v>8.5127678190912732</v>
      </c>
      <c r="P436" s="99">
        <v>8.4997218440820124</v>
      </c>
      <c r="Q436" s="99">
        <v>9.3484585732128362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4495</v>
      </c>
    </row>
    <row r="437" spans="1:105" ht="12" customHeight="1" x14ac:dyDescent="0.25">
      <c r="A437" s="108" t="s">
        <v>52</v>
      </c>
      <c r="B437" s="99"/>
      <c r="C437" s="99">
        <v>2.5039788114213573</v>
      </c>
      <c r="D437" s="99">
        <v>0</v>
      </c>
      <c r="E437" s="99">
        <v>0</v>
      </c>
      <c r="F437" s="99">
        <v>0</v>
      </c>
      <c r="G437" s="99">
        <v>0</v>
      </c>
      <c r="H437" s="99">
        <v>3.4062901260117608</v>
      </c>
      <c r="I437" s="99">
        <v>3.4091162240599555</v>
      </c>
      <c r="J437" s="99">
        <v>3.1204153181874528</v>
      </c>
      <c r="K437" s="99">
        <v>3.2582654439078538</v>
      </c>
      <c r="L437" s="99">
        <v>0</v>
      </c>
      <c r="M437" s="99">
        <v>0</v>
      </c>
      <c r="N437" s="99">
        <v>0</v>
      </c>
      <c r="O437" s="99">
        <v>3.6390346012383956</v>
      </c>
      <c r="P437" s="99">
        <v>3.6999491087144434</v>
      </c>
      <c r="Q437" s="99">
        <v>3.717868358096347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4496</v>
      </c>
    </row>
    <row r="438" spans="1:105" ht="12" customHeight="1" x14ac:dyDescent="0.25">
      <c r="A438" s="121" t="s">
        <v>54</v>
      </c>
      <c r="B438" s="123"/>
      <c r="C438" s="123">
        <v>2.2773506677339355</v>
      </c>
      <c r="D438" s="123">
        <v>0</v>
      </c>
      <c r="E438" s="123">
        <v>0</v>
      </c>
      <c r="F438" s="123">
        <v>0</v>
      </c>
      <c r="G438" s="123">
        <v>0</v>
      </c>
      <c r="H438" s="123">
        <v>2.1269364479839479</v>
      </c>
      <c r="I438" s="123">
        <v>1.8289763704388564</v>
      </c>
      <c r="J438" s="123">
        <v>2.6389341619500555</v>
      </c>
      <c r="K438" s="123">
        <v>3.1814497478971884</v>
      </c>
      <c r="L438" s="123">
        <v>3.1632226399129562</v>
      </c>
      <c r="M438" s="123">
        <v>0</v>
      </c>
      <c r="N438" s="123">
        <v>0</v>
      </c>
      <c r="O438" s="123">
        <v>2.6835110010521754</v>
      </c>
      <c r="P438" s="123">
        <v>3.335416131240899</v>
      </c>
      <c r="Q438" s="123">
        <v>3.6930376506223541</v>
      </c>
      <c r="R438" s="123">
        <v>0</v>
      </c>
      <c r="S438" s="123">
        <v>0</v>
      </c>
      <c r="T438" s="123">
        <v>0</v>
      </c>
      <c r="U438" s="123">
        <v>0</v>
      </c>
      <c r="V438" s="123">
        <v>3.0268149432419218</v>
      </c>
      <c r="W438" s="123">
        <v>0</v>
      </c>
      <c r="DA438" s="130" t="s">
        <v>4497</v>
      </c>
    </row>
    <row r="439" spans="1:105" ht="12" customHeight="1" x14ac:dyDescent="0.25">
      <c r="A439" s="97" t="s">
        <v>175</v>
      </c>
      <c r="B439" s="99"/>
      <c r="C439" s="99">
        <v>2.4679353959874666</v>
      </c>
      <c r="D439" s="99">
        <v>0</v>
      </c>
      <c r="E439" s="99">
        <v>0</v>
      </c>
      <c r="F439" s="99">
        <v>0</v>
      </c>
      <c r="G439" s="99">
        <v>0</v>
      </c>
      <c r="H439" s="99">
        <v>2.1505471364045818</v>
      </c>
      <c r="I439" s="99">
        <v>1.8087685779198959</v>
      </c>
      <c r="J439" s="99">
        <v>2.7031537153905609</v>
      </c>
      <c r="K439" s="99">
        <v>3.2747309045693429</v>
      </c>
      <c r="L439" s="99">
        <v>3.3093717784823506</v>
      </c>
      <c r="M439" s="99">
        <v>0</v>
      </c>
      <c r="N439" s="99">
        <v>0</v>
      </c>
      <c r="O439" s="99">
        <v>3.1344348027832591</v>
      </c>
      <c r="P439" s="99">
        <v>3.400704627263341</v>
      </c>
      <c r="Q439" s="99">
        <v>3.7643697493421993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4498</v>
      </c>
    </row>
    <row r="440" spans="1:105" ht="12" customHeight="1" x14ac:dyDescent="0.25">
      <c r="A440" s="109" t="s">
        <v>120</v>
      </c>
      <c r="B440" s="110"/>
      <c r="C440" s="110">
        <v>1.7490631753820416</v>
      </c>
      <c r="D440" s="110">
        <v>0</v>
      </c>
      <c r="E440" s="110">
        <v>0</v>
      </c>
      <c r="F440" s="110">
        <v>0</v>
      </c>
      <c r="G440" s="110">
        <v>0</v>
      </c>
      <c r="H440" s="110">
        <v>2.1021353046849618</v>
      </c>
      <c r="I440" s="110">
        <v>2.065134898090994</v>
      </c>
      <c r="J440" s="110">
        <v>1.9145006382470944</v>
      </c>
      <c r="K440" s="110">
        <v>2.1177328825521933</v>
      </c>
      <c r="L440" s="110">
        <v>2.343163584606911</v>
      </c>
      <c r="M440" s="110">
        <v>0</v>
      </c>
      <c r="N440" s="110">
        <v>0</v>
      </c>
      <c r="O440" s="110">
        <v>2.5671435683473791</v>
      </c>
      <c r="P440" s="110">
        <v>2.5975329403457517</v>
      </c>
      <c r="Q440" s="110">
        <v>2.7908964021066738</v>
      </c>
      <c r="R440" s="110">
        <v>0</v>
      </c>
      <c r="S440" s="110">
        <v>0</v>
      </c>
      <c r="T440" s="110">
        <v>0</v>
      </c>
      <c r="U440" s="110">
        <v>0</v>
      </c>
      <c r="V440" s="110">
        <v>3.0268149432419218</v>
      </c>
      <c r="W440" s="110">
        <v>0</v>
      </c>
      <c r="DA440" s="60" t="s">
        <v>4499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148.27170741949308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112.07324790611079</v>
      </c>
      <c r="I442" s="118">
        <f t="shared" si="232"/>
        <v>92.112374320893593</v>
      </c>
      <c r="J442" s="118">
        <f t="shared" si="232"/>
        <v>142.2710925975658</v>
      </c>
      <c r="K442" s="118">
        <f t="shared" si="232"/>
        <v>159.63962381408899</v>
      </c>
      <c r="L442" s="118">
        <f t="shared" si="232"/>
        <v>177.55692752801943</v>
      </c>
      <c r="M442" s="118">
        <f t="shared" si="232"/>
        <v>0</v>
      </c>
      <c r="N442" s="118">
        <f t="shared" si="232"/>
        <v>0</v>
      </c>
      <c r="O442" s="118">
        <f t="shared" si="232"/>
        <v>129.66635023060755</v>
      </c>
      <c r="P442" s="118">
        <f t="shared" si="232"/>
        <v>125.52080308212599</v>
      </c>
      <c r="Q442" s="118">
        <f t="shared" si="232"/>
        <v>124.2974348518913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63.355333491261575</v>
      </c>
      <c r="W442" s="118">
        <f t="shared" ref="W442" si="234">W443+W446+W448+W457</f>
        <v>0</v>
      </c>
      <c r="DA442" s="129" t="s">
        <v>4650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137.44656549919085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102.58797363606904</v>
      </c>
      <c r="I443" s="123">
        <f t="shared" si="235"/>
        <v>84.649450396794492</v>
      </c>
      <c r="J443" s="123">
        <f t="shared" si="235"/>
        <v>131.56322292300351</v>
      </c>
      <c r="K443" s="123">
        <f t="shared" si="235"/>
        <v>147.22275162036664</v>
      </c>
      <c r="L443" s="123">
        <f t="shared" si="235"/>
        <v>165.83678582911489</v>
      </c>
      <c r="M443" s="123">
        <f t="shared" si="235"/>
        <v>0</v>
      </c>
      <c r="N443" s="123">
        <f t="shared" si="235"/>
        <v>0</v>
      </c>
      <c r="O443" s="123">
        <f t="shared" si="235"/>
        <v>118.36122951663377</v>
      </c>
      <c r="P443" s="123">
        <f t="shared" si="235"/>
        <v>113.5143275882851</v>
      </c>
      <c r="Q443" s="123">
        <f t="shared" si="235"/>
        <v>111.34428888045068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53.38061670361877</v>
      </c>
      <c r="W443" s="123">
        <f t="shared" ref="W443" si="237">SUM(W444:W445)</f>
        <v>0</v>
      </c>
      <c r="DA443" s="130" t="s">
        <v>4651</v>
      </c>
    </row>
    <row r="444" spans="1:105" ht="12" customHeight="1" x14ac:dyDescent="0.25">
      <c r="A444" s="97" t="s">
        <v>217</v>
      </c>
      <c r="B444" s="99"/>
      <c r="C444" s="99">
        <v>134.28201595914442</v>
      </c>
      <c r="D444" s="99">
        <v>0</v>
      </c>
      <c r="E444" s="99">
        <v>0</v>
      </c>
      <c r="F444" s="99">
        <v>0</v>
      </c>
      <c r="G444" s="99">
        <v>0</v>
      </c>
      <c r="H444" s="99">
        <v>100.48934077565121</v>
      </c>
      <c r="I444" s="99">
        <v>82.955179776026824</v>
      </c>
      <c r="J444" s="99">
        <v>128.96881614238825</v>
      </c>
      <c r="K444" s="99">
        <v>144.37485723490187</v>
      </c>
      <c r="L444" s="99">
        <v>162.64913081332415</v>
      </c>
      <c r="M444" s="99">
        <v>0</v>
      </c>
      <c r="N444" s="99">
        <v>0</v>
      </c>
      <c r="O444" s="99">
        <v>116.21614031347966</v>
      </c>
      <c r="P444" s="99">
        <v>111.48832328238561</v>
      </c>
      <c r="Q444" s="99">
        <v>109.36964946096779</v>
      </c>
      <c r="R444" s="99">
        <v>0</v>
      </c>
      <c r="S444" s="99">
        <v>0</v>
      </c>
      <c r="T444" s="99">
        <v>0</v>
      </c>
      <c r="U444" s="99">
        <v>0</v>
      </c>
      <c r="V444" s="99">
        <v>52.464632814043924</v>
      </c>
      <c r="W444" s="99">
        <v>0</v>
      </c>
      <c r="DA444" s="63" t="s">
        <v>4652</v>
      </c>
    </row>
    <row r="445" spans="1:105" ht="12" customHeight="1" x14ac:dyDescent="0.25">
      <c r="A445" s="97" t="s">
        <v>53</v>
      </c>
      <c r="B445" s="99"/>
      <c r="C445" s="99">
        <v>3.164549540046437</v>
      </c>
      <c r="D445" s="99">
        <v>0</v>
      </c>
      <c r="E445" s="99">
        <v>0</v>
      </c>
      <c r="F445" s="99">
        <v>0</v>
      </c>
      <c r="G445" s="99">
        <v>0</v>
      </c>
      <c r="H445" s="99">
        <v>2.0986328604178257</v>
      </c>
      <c r="I445" s="99">
        <v>1.6942706207676643</v>
      </c>
      <c r="J445" s="99">
        <v>2.5944067806152691</v>
      </c>
      <c r="K445" s="99">
        <v>2.8478943854647802</v>
      </c>
      <c r="L445" s="99">
        <v>3.1876550157907446</v>
      </c>
      <c r="M445" s="99">
        <v>0</v>
      </c>
      <c r="N445" s="99">
        <v>0</v>
      </c>
      <c r="O445" s="99">
        <v>2.1450892031541158</v>
      </c>
      <c r="P445" s="99">
        <v>2.026004305899487</v>
      </c>
      <c r="Q445" s="99">
        <v>1.9746394194828893</v>
      </c>
      <c r="R445" s="99">
        <v>0</v>
      </c>
      <c r="S445" s="99">
        <v>0</v>
      </c>
      <c r="T445" s="99">
        <v>0</v>
      </c>
      <c r="U445" s="99">
        <v>0</v>
      </c>
      <c r="V445" s="99">
        <v>0.91598388957484977</v>
      </c>
      <c r="W445" s="99">
        <v>0</v>
      </c>
      <c r="DA445" s="63" t="s">
        <v>4653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8.3914665671957489E-3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3.2423277402846493E-2</v>
      </c>
      <c r="I446" s="123">
        <f t="shared" si="238"/>
        <v>3.3637399551798799E-2</v>
      </c>
      <c r="J446" s="123">
        <f t="shared" si="238"/>
        <v>8.7068640625397094E-3</v>
      </c>
      <c r="K446" s="123">
        <f t="shared" si="238"/>
        <v>2.3986642835089261E-2</v>
      </c>
      <c r="L446" s="123">
        <f t="shared" si="238"/>
        <v>6.2276181005394851E-2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8.1290000238604665E-2</v>
      </c>
      <c r="Q446" s="123">
        <f t="shared" si="238"/>
        <v>3.633048616137189E-2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4654</v>
      </c>
    </row>
    <row r="447" spans="1:105" ht="12" customHeight="1" x14ac:dyDescent="0.25">
      <c r="A447" s="97" t="s">
        <v>53</v>
      </c>
      <c r="B447" s="99"/>
      <c r="C447" s="99">
        <f>RES_hhdet_in_tess!C67</f>
        <v>8.3914665671957489E-3</v>
      </c>
      <c r="D447" s="99">
        <f>RES_hhdet_in_tess!D67</f>
        <v>0</v>
      </c>
      <c r="E447" s="99">
        <f>RES_hhdet_in_tess!E67</f>
        <v>0</v>
      </c>
      <c r="F447" s="99">
        <f>RES_hhdet_in_tess!F67</f>
        <v>0</v>
      </c>
      <c r="G447" s="99">
        <f>RES_hhdet_in_tess!G67</f>
        <v>0</v>
      </c>
      <c r="H447" s="99">
        <f>RES_hhdet_in_tess!H67</f>
        <v>3.2423277402846493E-2</v>
      </c>
      <c r="I447" s="99">
        <f>RES_hhdet_in_tess!I67</f>
        <v>3.3637399551798799E-2</v>
      </c>
      <c r="J447" s="99">
        <f>RES_hhdet_in_tess!J67</f>
        <v>8.7068640625397094E-3</v>
      </c>
      <c r="K447" s="99">
        <f>RES_hhdet_in_tess!K67</f>
        <v>2.3986642835089261E-2</v>
      </c>
      <c r="L447" s="99">
        <f>RES_hhdet_in_tess!L67</f>
        <v>6.2276181005394851E-2</v>
      </c>
      <c r="M447" s="99">
        <f>RES_hhdet_in_tess!M67</f>
        <v>0</v>
      </c>
      <c r="N447" s="99">
        <f>RES_hhdet_in_tess!N67</f>
        <v>0</v>
      </c>
      <c r="O447" s="99">
        <f>RES_hhdet_in_tess!O67</f>
        <v>0</v>
      </c>
      <c r="P447" s="99">
        <f>RES_hhdet_in_tess!P67</f>
        <v>8.1290000238604665E-2</v>
      </c>
      <c r="Q447" s="99">
        <f>RES_hhdet_in_tess!Q67</f>
        <v>3.633048616137189E-2</v>
      </c>
      <c r="R447" s="99">
        <f>RES_hhdet_in_tess!R67</f>
        <v>0</v>
      </c>
      <c r="S447" s="99">
        <f>RES_hhdet_in_tess!S67</f>
        <v>0</v>
      </c>
      <c r="T447" s="99">
        <f>RES_hhdet_in_tess!T67</f>
        <v>0</v>
      </c>
      <c r="U447" s="99">
        <f>RES_hhdet_in_tess!U67</f>
        <v>0</v>
      </c>
      <c r="V447" s="99">
        <f>RES_hhdet_in_tess!V67</f>
        <v>0</v>
      </c>
      <c r="W447" s="99">
        <f>RES_hhdet_in_tess!W67</f>
        <v>0</v>
      </c>
      <c r="DA447" s="63" t="s">
        <v>4655</v>
      </c>
    </row>
    <row r="448" spans="1:105" ht="12" customHeight="1" x14ac:dyDescent="0.25">
      <c r="A448" s="121" t="s">
        <v>55</v>
      </c>
      <c r="B448" s="123"/>
      <c r="C448" s="123">
        <v>9.3168979189312253</v>
      </c>
      <c r="D448" s="123">
        <v>0</v>
      </c>
      <c r="E448" s="123">
        <v>0</v>
      </c>
      <c r="F448" s="123">
        <v>0</v>
      </c>
      <c r="G448" s="123">
        <v>0</v>
      </c>
      <c r="H448" s="123">
        <v>7.9518070255810835</v>
      </c>
      <c r="I448" s="123">
        <v>6.2543703298211497</v>
      </c>
      <c r="J448" s="123">
        <v>9.0162055957335845</v>
      </c>
      <c r="K448" s="123">
        <v>10.366046878113725</v>
      </c>
      <c r="L448" s="123">
        <v>9.6108715832642382</v>
      </c>
      <c r="M448" s="123">
        <v>0</v>
      </c>
      <c r="N448" s="123">
        <v>0</v>
      </c>
      <c r="O448" s="123">
        <v>9.254596091381881</v>
      </c>
      <c r="P448" s="123">
        <v>9.7903603891749231</v>
      </c>
      <c r="Q448" s="123">
        <v>10.556917645934831</v>
      </c>
      <c r="R448" s="123">
        <v>0</v>
      </c>
      <c r="S448" s="123">
        <v>0</v>
      </c>
      <c r="T448" s="123">
        <v>0</v>
      </c>
      <c r="U448" s="123">
        <v>0</v>
      </c>
      <c r="V448" s="123">
        <v>7.3017410726147576</v>
      </c>
      <c r="W448" s="123">
        <v>0</v>
      </c>
      <c r="DA448" s="130" t="s">
        <v>4656</v>
      </c>
    </row>
    <row r="449" spans="1:105" ht="12" customHeight="1" x14ac:dyDescent="0.25">
      <c r="A449" s="97" t="s">
        <v>134</v>
      </c>
      <c r="B449" s="99"/>
      <c r="C449" s="99">
        <v>9.4820288880680597</v>
      </c>
      <c r="D449" s="99">
        <v>0</v>
      </c>
      <c r="E449" s="99">
        <v>0</v>
      </c>
      <c r="F449" s="99">
        <v>0</v>
      </c>
      <c r="G449" s="99">
        <v>0</v>
      </c>
      <c r="H449" s="99">
        <v>7.2634223005907348</v>
      </c>
      <c r="I449" s="99">
        <v>6.1384621754516235</v>
      </c>
      <c r="J449" s="99">
        <v>9.0510307322262715</v>
      </c>
      <c r="K449" s="99">
        <v>10.435616249340429</v>
      </c>
      <c r="L449" s="99">
        <v>9.6135011719429819</v>
      </c>
      <c r="M449" s="99">
        <v>0</v>
      </c>
      <c r="N449" s="99">
        <v>0</v>
      </c>
      <c r="O449" s="99">
        <v>8.9957967167050317</v>
      </c>
      <c r="P449" s="99">
        <v>9.8310458994385268</v>
      </c>
      <c r="Q449" s="99">
        <v>10.835307408418664</v>
      </c>
      <c r="R449" s="99">
        <v>0</v>
      </c>
      <c r="S449" s="99">
        <v>0</v>
      </c>
      <c r="T449" s="99">
        <v>0</v>
      </c>
      <c r="U449" s="99">
        <v>0</v>
      </c>
      <c r="V449" s="99">
        <v>7.3017410726147576</v>
      </c>
      <c r="W449" s="99">
        <v>0</v>
      </c>
      <c r="DA449" s="63" t="s">
        <v>4657</v>
      </c>
    </row>
    <row r="450" spans="1:105" ht="12" customHeight="1" x14ac:dyDescent="0.25">
      <c r="A450" s="97" t="s">
        <v>133</v>
      </c>
      <c r="B450" s="99"/>
      <c r="C450" s="99">
        <v>9.4823231180046985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6.1383284105470564</v>
      </c>
      <c r="J450" s="99">
        <v>9.0592759935330722</v>
      </c>
      <c r="K450" s="99">
        <v>10.443182902347873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4658</v>
      </c>
    </row>
    <row r="451" spans="1:105" ht="12" customHeight="1" x14ac:dyDescent="0.25">
      <c r="A451" s="100" t="s">
        <v>217</v>
      </c>
      <c r="B451" s="102"/>
      <c r="C451" s="102">
        <v>6.6286073450450349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3.7810330939491128</v>
      </c>
      <c r="J451" s="102">
        <v>5.5329975843651926</v>
      </c>
      <c r="K451" s="102">
        <v>6.4272438638695482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4659</v>
      </c>
    </row>
    <row r="452" spans="1:105" ht="12" customHeight="1" x14ac:dyDescent="0.25">
      <c r="A452" s="103" t="s">
        <v>52</v>
      </c>
      <c r="B452" s="105"/>
      <c r="C452" s="105">
        <v>2.8537157729596618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2.357295316597944</v>
      </c>
      <c r="J452" s="105">
        <v>3.5262784091678769</v>
      </c>
      <c r="K452" s="105">
        <v>4.0159390384783258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4660</v>
      </c>
    </row>
    <row r="453" spans="1:105" ht="12" customHeight="1" x14ac:dyDescent="0.25">
      <c r="A453" s="106" t="s">
        <v>122</v>
      </c>
      <c r="B453" s="102"/>
      <c r="C453" s="102">
        <v>8.317977180654621</v>
      </c>
      <c r="D453" s="102">
        <v>0</v>
      </c>
      <c r="E453" s="102">
        <v>0</v>
      </c>
      <c r="F453" s="102">
        <v>0</v>
      </c>
      <c r="G453" s="102">
        <v>0</v>
      </c>
      <c r="H453" s="102">
        <v>9.0695075842262494</v>
      </c>
      <c r="I453" s="102">
        <v>8.8820446107016622</v>
      </c>
      <c r="J453" s="102">
        <v>8.0066826526122181</v>
      </c>
      <c r="K453" s="102">
        <v>8.4593661458795424</v>
      </c>
      <c r="L453" s="102">
        <v>8.6747380136307939</v>
      </c>
      <c r="M453" s="102">
        <v>0</v>
      </c>
      <c r="N453" s="102">
        <v>0</v>
      </c>
      <c r="O453" s="102">
        <v>9.4767261862302217</v>
      </c>
      <c r="P453" s="102">
        <v>9.6861031361390424</v>
      </c>
      <c r="Q453" s="102">
        <v>10.469674763068099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4661</v>
      </c>
    </row>
    <row r="454" spans="1:105" ht="12" customHeight="1" x14ac:dyDescent="0.25">
      <c r="A454" s="107" t="s">
        <v>121</v>
      </c>
      <c r="B454" s="105"/>
      <c r="C454" s="105">
        <v>8.3179696362500621</v>
      </c>
      <c r="D454" s="105">
        <v>0</v>
      </c>
      <c r="E454" s="105">
        <v>0</v>
      </c>
      <c r="F454" s="105">
        <v>0</v>
      </c>
      <c r="G454" s="105">
        <v>0</v>
      </c>
      <c r="H454" s="105">
        <v>9.0695017361804524</v>
      </c>
      <c r="I454" s="105">
        <v>8.8850643013108748</v>
      </c>
      <c r="J454" s="105">
        <v>8.0099690931415228</v>
      </c>
      <c r="K454" s="105">
        <v>8.4606003782179737</v>
      </c>
      <c r="L454" s="105">
        <v>0</v>
      </c>
      <c r="M454" s="105">
        <v>0</v>
      </c>
      <c r="N454" s="105">
        <v>0</v>
      </c>
      <c r="O454" s="105">
        <v>9.4746117703529453</v>
      </c>
      <c r="P454" s="105">
        <v>9.6860248455563696</v>
      </c>
      <c r="Q454" s="105">
        <v>10.47375455465564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4662</v>
      </c>
    </row>
    <row r="455" spans="1:105" ht="12" customHeight="1" x14ac:dyDescent="0.25">
      <c r="A455" s="108" t="s">
        <v>53</v>
      </c>
      <c r="B455" s="99"/>
      <c r="C455" s="99">
        <v>5.8139908248287053</v>
      </c>
      <c r="D455" s="99">
        <v>0</v>
      </c>
      <c r="E455" s="99">
        <v>0</v>
      </c>
      <c r="F455" s="99">
        <v>0</v>
      </c>
      <c r="G455" s="99">
        <v>0</v>
      </c>
      <c r="H455" s="99">
        <v>5.663211610168692</v>
      </c>
      <c r="I455" s="99">
        <v>5.4759480772509184</v>
      </c>
      <c r="J455" s="99">
        <v>4.8895537749540701</v>
      </c>
      <c r="K455" s="99">
        <v>5.2023349343101186</v>
      </c>
      <c r="L455" s="99">
        <v>0</v>
      </c>
      <c r="M455" s="99">
        <v>0</v>
      </c>
      <c r="N455" s="99">
        <v>0</v>
      </c>
      <c r="O455" s="99">
        <v>5.8355771691145488</v>
      </c>
      <c r="P455" s="99">
        <v>5.9860757368419266</v>
      </c>
      <c r="Q455" s="99">
        <v>6.7558861965592945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4663</v>
      </c>
    </row>
    <row r="456" spans="1:105" ht="12" customHeight="1" x14ac:dyDescent="0.25">
      <c r="A456" s="108" t="s">
        <v>52</v>
      </c>
      <c r="B456" s="99"/>
      <c r="C456" s="99">
        <v>2.5039788114213573</v>
      </c>
      <c r="D456" s="99">
        <v>0</v>
      </c>
      <c r="E456" s="99">
        <v>0</v>
      </c>
      <c r="F456" s="99">
        <v>0</v>
      </c>
      <c r="G456" s="99">
        <v>0</v>
      </c>
      <c r="H456" s="99">
        <v>3.4062901260117608</v>
      </c>
      <c r="I456" s="99">
        <v>3.4091162240599555</v>
      </c>
      <c r="J456" s="99">
        <v>3.1204153181874528</v>
      </c>
      <c r="K456" s="99">
        <v>3.2582654439078538</v>
      </c>
      <c r="L456" s="99">
        <v>0</v>
      </c>
      <c r="M456" s="99">
        <v>0</v>
      </c>
      <c r="N456" s="99">
        <v>0</v>
      </c>
      <c r="O456" s="99">
        <v>3.6390346012383956</v>
      </c>
      <c r="P456" s="99">
        <v>3.6999491087144434</v>
      </c>
      <c r="Q456" s="99">
        <v>3.717868358096347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4664</v>
      </c>
    </row>
    <row r="457" spans="1:105" ht="12" customHeight="1" x14ac:dyDescent="0.25">
      <c r="A457" s="121" t="s">
        <v>54</v>
      </c>
      <c r="B457" s="123"/>
      <c r="C457" s="123">
        <v>1.4998525348038059</v>
      </c>
      <c r="D457" s="123">
        <v>0</v>
      </c>
      <c r="E457" s="123">
        <v>0</v>
      </c>
      <c r="F457" s="123">
        <v>0</v>
      </c>
      <c r="G457" s="123">
        <v>0</v>
      </c>
      <c r="H457" s="123">
        <v>1.5010439670578237</v>
      </c>
      <c r="I457" s="123">
        <v>1.1749161947261617</v>
      </c>
      <c r="J457" s="123">
        <v>1.6829572147661711</v>
      </c>
      <c r="K457" s="123">
        <v>2.0268386727735201</v>
      </c>
      <c r="L457" s="123">
        <v>2.0469939346349202</v>
      </c>
      <c r="M457" s="123">
        <v>0</v>
      </c>
      <c r="N457" s="123">
        <v>0</v>
      </c>
      <c r="O457" s="123">
        <v>2.050524622591904</v>
      </c>
      <c r="P457" s="123">
        <v>2.1348251044273616</v>
      </c>
      <c r="Q457" s="123">
        <v>2.3598978393444097</v>
      </c>
      <c r="R457" s="123">
        <v>0</v>
      </c>
      <c r="S457" s="123">
        <v>0</v>
      </c>
      <c r="T457" s="123">
        <v>0</v>
      </c>
      <c r="U457" s="123">
        <v>0</v>
      </c>
      <c r="V457" s="123">
        <v>2.6729757150280427</v>
      </c>
      <c r="W457" s="123">
        <v>0</v>
      </c>
      <c r="DA457" s="130" t="s">
        <v>4665</v>
      </c>
    </row>
    <row r="458" spans="1:105" ht="12" customHeight="1" x14ac:dyDescent="0.25">
      <c r="A458" s="97" t="s">
        <v>175</v>
      </c>
      <c r="B458" s="99"/>
      <c r="C458" s="99">
        <v>1.5471731172754426</v>
      </c>
      <c r="D458" s="99">
        <v>0</v>
      </c>
      <c r="E458" s="99">
        <v>0</v>
      </c>
      <c r="F458" s="99">
        <v>0</v>
      </c>
      <c r="G458" s="99">
        <v>0</v>
      </c>
      <c r="H458" s="99">
        <v>1.3499133631703166</v>
      </c>
      <c r="I458" s="99">
        <v>1.1356546125011693</v>
      </c>
      <c r="J458" s="99">
        <v>1.6976081170818336</v>
      </c>
      <c r="K458" s="99">
        <v>2.0570355223967574</v>
      </c>
      <c r="L458" s="99">
        <v>2.0792511876796334</v>
      </c>
      <c r="M458" s="99">
        <v>0</v>
      </c>
      <c r="N458" s="99">
        <v>0</v>
      </c>
      <c r="O458" s="99">
        <v>1.9695720637376122</v>
      </c>
      <c r="P458" s="99">
        <v>2.1368869516550779</v>
      </c>
      <c r="Q458" s="99">
        <v>2.3654017270672933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4666</v>
      </c>
    </row>
    <row r="459" spans="1:105" ht="12" customHeight="1" x14ac:dyDescent="0.25">
      <c r="A459" s="109" t="s">
        <v>120</v>
      </c>
      <c r="B459" s="110"/>
      <c r="C459" s="110">
        <v>1.3686832009350576</v>
      </c>
      <c r="D459" s="110">
        <v>0</v>
      </c>
      <c r="E459" s="110">
        <v>0</v>
      </c>
      <c r="F459" s="110">
        <v>0</v>
      </c>
      <c r="G459" s="110">
        <v>0</v>
      </c>
      <c r="H459" s="110">
        <v>1.6597946013934401</v>
      </c>
      <c r="I459" s="110">
        <v>1.6337469869983949</v>
      </c>
      <c r="J459" s="110">
        <v>1.5176866044715045</v>
      </c>
      <c r="K459" s="110">
        <v>1.6824936906736878</v>
      </c>
      <c r="L459" s="110">
        <v>1.8659949036618098</v>
      </c>
      <c r="M459" s="110">
        <v>0</v>
      </c>
      <c r="N459" s="110">
        <v>0</v>
      </c>
      <c r="O459" s="110">
        <v>2.0714156055220445</v>
      </c>
      <c r="P459" s="110">
        <v>2.1115223404763808</v>
      </c>
      <c r="Q459" s="110">
        <v>2.2902898475550053</v>
      </c>
      <c r="R459" s="110">
        <v>0</v>
      </c>
      <c r="S459" s="110">
        <v>0</v>
      </c>
      <c r="T459" s="110">
        <v>0</v>
      </c>
      <c r="U459" s="110">
        <v>0</v>
      </c>
      <c r="V459" s="110">
        <v>2.6729757150280427</v>
      </c>
      <c r="W459" s="110">
        <v>0</v>
      </c>
      <c r="DA459" s="60" t="s">
        <v>4667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47.906069631428956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31.811881346639879</v>
      </c>
      <c r="I461" s="118">
        <f t="shared" si="239"/>
        <v>27.73610686773889</v>
      </c>
      <c r="J461" s="118">
        <f t="shared" si="239"/>
        <v>20.372009299103087</v>
      </c>
      <c r="K461" s="118">
        <f t="shared" si="239"/>
        <v>25.807199243596237</v>
      </c>
      <c r="L461" s="118">
        <f t="shared" si="239"/>
        <v>29.913489985702164</v>
      </c>
      <c r="M461" s="118">
        <f t="shared" si="239"/>
        <v>0</v>
      </c>
      <c r="N461" s="118">
        <f t="shared" si="239"/>
        <v>0</v>
      </c>
      <c r="O461" s="118">
        <f t="shared" si="239"/>
        <v>17.393706982658234</v>
      </c>
      <c r="P461" s="118">
        <f t="shared" si="239"/>
        <v>14.429354824343278</v>
      </c>
      <c r="Q461" s="118">
        <f t="shared" si="239"/>
        <v>12.188296089741673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15.885984334495404</v>
      </c>
      <c r="W461" s="118">
        <f t="shared" ref="W461" si="241">W462+W465+W467+W476</f>
        <v>0</v>
      </c>
      <c r="DA461" s="129" t="s">
        <v>4818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44.805824295027378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30.23645858759631</v>
      </c>
      <c r="I462" s="123">
        <f t="shared" si="242"/>
        <v>25.581506250981544</v>
      </c>
      <c r="J462" s="123">
        <f t="shared" si="242"/>
        <v>18.853114130834694</v>
      </c>
      <c r="K462" s="123">
        <f t="shared" si="242"/>
        <v>23.81910857832554</v>
      </c>
      <c r="L462" s="123">
        <f t="shared" si="242"/>
        <v>27.949206323492376</v>
      </c>
      <c r="M462" s="123">
        <f t="shared" si="242"/>
        <v>0</v>
      </c>
      <c r="N462" s="123">
        <f t="shared" si="242"/>
        <v>0</v>
      </c>
      <c r="O462" s="123">
        <f t="shared" si="242"/>
        <v>16.753837003641468</v>
      </c>
      <c r="P462" s="123">
        <f t="shared" si="242"/>
        <v>13.367436483889801</v>
      </c>
      <c r="Q462" s="123">
        <f t="shared" si="242"/>
        <v>11.667881766600008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14.164351530702829</v>
      </c>
      <c r="W462" s="123">
        <f t="shared" ref="W462" si="244">SUM(W463:W464)</f>
        <v>0</v>
      </c>
      <c r="DA462" s="130" t="s">
        <v>4819</v>
      </c>
    </row>
    <row r="463" spans="1:105" ht="12" customHeight="1" x14ac:dyDescent="0.25">
      <c r="A463" s="97" t="s">
        <v>217</v>
      </c>
      <c r="B463" s="99"/>
      <c r="C463" s="99">
        <v>44.805824295027378</v>
      </c>
      <c r="D463" s="99">
        <v>0</v>
      </c>
      <c r="E463" s="99">
        <v>0</v>
      </c>
      <c r="F463" s="99">
        <v>0</v>
      </c>
      <c r="G463" s="99">
        <v>0</v>
      </c>
      <c r="H463" s="99">
        <v>30.23645858759631</v>
      </c>
      <c r="I463" s="99">
        <v>25.581506250981544</v>
      </c>
      <c r="J463" s="99">
        <v>18.853114130834694</v>
      </c>
      <c r="K463" s="99">
        <v>23.81910857832554</v>
      </c>
      <c r="L463" s="99">
        <v>27.949206323492376</v>
      </c>
      <c r="M463" s="99">
        <v>0</v>
      </c>
      <c r="N463" s="99">
        <v>0</v>
      </c>
      <c r="O463" s="99">
        <v>16.753837003641468</v>
      </c>
      <c r="P463" s="99">
        <v>13.367436483889801</v>
      </c>
      <c r="Q463" s="99">
        <v>11.667881766600008</v>
      </c>
      <c r="R463" s="99">
        <v>0</v>
      </c>
      <c r="S463" s="99">
        <v>0</v>
      </c>
      <c r="T463" s="99">
        <v>0</v>
      </c>
      <c r="U463" s="99">
        <v>0</v>
      </c>
      <c r="V463" s="99">
        <v>14.164351530702829</v>
      </c>
      <c r="W463" s="99">
        <v>0</v>
      </c>
      <c r="DA463" s="63" t="s">
        <v>4820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4821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4822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4823</v>
      </c>
    </row>
    <row r="467" spans="1:105" ht="12" customHeight="1" x14ac:dyDescent="0.25">
      <c r="A467" s="121" t="s">
        <v>55</v>
      </c>
      <c r="B467" s="123"/>
      <c r="C467" s="123">
        <v>2.7525656182226848</v>
      </c>
      <c r="D467" s="123">
        <v>0</v>
      </c>
      <c r="E467" s="123">
        <v>0</v>
      </c>
      <c r="F467" s="123">
        <v>0</v>
      </c>
      <c r="G467" s="123">
        <v>0</v>
      </c>
      <c r="H467" s="123">
        <v>1.3723660334960863</v>
      </c>
      <c r="I467" s="123">
        <v>1.8359801594932357</v>
      </c>
      <c r="J467" s="123">
        <v>1.291028470657507</v>
      </c>
      <c r="K467" s="123">
        <v>1.6723755194443224</v>
      </c>
      <c r="L467" s="123">
        <v>1.653616273162358</v>
      </c>
      <c r="M467" s="123">
        <v>0</v>
      </c>
      <c r="N467" s="123">
        <v>0</v>
      </c>
      <c r="O467" s="123">
        <v>0.57649352471933346</v>
      </c>
      <c r="P467" s="123">
        <v>0.79889448233536586</v>
      </c>
      <c r="Q467" s="123">
        <v>0.25328120237151724</v>
      </c>
      <c r="R467" s="123">
        <v>0</v>
      </c>
      <c r="S467" s="123">
        <v>0</v>
      </c>
      <c r="T467" s="123">
        <v>0</v>
      </c>
      <c r="U467" s="123">
        <v>0</v>
      </c>
      <c r="V467" s="123">
        <v>1.7216328037925757</v>
      </c>
      <c r="W467" s="123">
        <v>0</v>
      </c>
      <c r="DA467" s="130" t="s">
        <v>4824</v>
      </c>
    </row>
    <row r="468" spans="1:105" ht="12" customHeight="1" x14ac:dyDescent="0.25">
      <c r="A468" s="97" t="s">
        <v>134</v>
      </c>
      <c r="B468" s="99"/>
      <c r="C468" s="99">
        <v>3.2154636823563782</v>
      </c>
      <c r="D468" s="99">
        <v>0</v>
      </c>
      <c r="E468" s="99">
        <v>0</v>
      </c>
      <c r="F468" s="99">
        <v>0</v>
      </c>
      <c r="G468" s="99">
        <v>0</v>
      </c>
      <c r="H468" s="99">
        <v>2.2175980938612256</v>
      </c>
      <c r="I468" s="99">
        <v>1.91764792410527</v>
      </c>
      <c r="J468" s="99">
        <v>1.3373288145862934</v>
      </c>
      <c r="K468" s="99">
        <v>1.7348754871164573</v>
      </c>
      <c r="L468" s="99">
        <v>1.658261262693713</v>
      </c>
      <c r="M468" s="99">
        <v>0</v>
      </c>
      <c r="N468" s="99">
        <v>0</v>
      </c>
      <c r="O468" s="99">
        <v>1.2490693035585561</v>
      </c>
      <c r="P468" s="99">
        <v>1.1106166364235792</v>
      </c>
      <c r="Q468" s="99">
        <v>1.0683861627307636</v>
      </c>
      <c r="R468" s="99">
        <v>0</v>
      </c>
      <c r="S468" s="99">
        <v>0</v>
      </c>
      <c r="T468" s="99">
        <v>0</v>
      </c>
      <c r="U468" s="99">
        <v>0</v>
      </c>
      <c r="V468" s="99">
        <v>1.7216328037925757</v>
      </c>
      <c r="W468" s="99">
        <v>0</v>
      </c>
      <c r="DA468" s="63" t="s">
        <v>4825</v>
      </c>
    </row>
    <row r="469" spans="1:105" ht="12" customHeight="1" x14ac:dyDescent="0.25">
      <c r="A469" s="97" t="s">
        <v>133</v>
      </c>
      <c r="B469" s="99"/>
      <c r="C469" s="99">
        <v>2.2478360311066021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1.1811900206180528</v>
      </c>
      <c r="J469" s="99">
        <v>0.81752424884186647</v>
      </c>
      <c r="K469" s="99">
        <v>1.0685011371371282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4826</v>
      </c>
    </row>
    <row r="470" spans="1:105" ht="12" customHeight="1" x14ac:dyDescent="0.25">
      <c r="A470" s="100" t="s">
        <v>217</v>
      </c>
      <c r="B470" s="102"/>
      <c r="C470" s="102">
        <v>2.2478360311066021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1.1811900206180528</v>
      </c>
      <c r="J470" s="102">
        <v>0.81752424884186647</v>
      </c>
      <c r="K470" s="102">
        <v>1.0685011371371282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4827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4828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4829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4830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4831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4832</v>
      </c>
    </row>
    <row r="476" spans="1:105" ht="12" customHeight="1" x14ac:dyDescent="0.25">
      <c r="A476" s="121" t="s">
        <v>54</v>
      </c>
      <c r="B476" s="123"/>
      <c r="C476" s="123">
        <v>0.34767971817889431</v>
      </c>
      <c r="D476" s="123">
        <v>0</v>
      </c>
      <c r="E476" s="123">
        <v>0</v>
      </c>
      <c r="F476" s="123">
        <v>0</v>
      </c>
      <c r="G476" s="123">
        <v>0</v>
      </c>
      <c r="H476" s="123">
        <v>0.20305672554748444</v>
      </c>
      <c r="I476" s="123">
        <v>0.3186204572641112</v>
      </c>
      <c r="J476" s="123">
        <v>0.22786669761088693</v>
      </c>
      <c r="K476" s="123">
        <v>0.31571514582637261</v>
      </c>
      <c r="L476" s="123">
        <v>0.31066738904742985</v>
      </c>
      <c r="M476" s="123">
        <v>0</v>
      </c>
      <c r="N476" s="123">
        <v>0</v>
      </c>
      <c r="O476" s="123">
        <v>6.3376454297432466E-2</v>
      </c>
      <c r="P476" s="123">
        <v>0.26302385811811202</v>
      </c>
      <c r="Q476" s="123">
        <v>0.267133120770147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4833</v>
      </c>
    </row>
    <row r="477" spans="1:105" ht="12" customHeight="1" x14ac:dyDescent="0.25">
      <c r="A477" s="97" t="s">
        <v>175</v>
      </c>
      <c r="B477" s="99"/>
      <c r="C477" s="99">
        <v>0.47310847726874855</v>
      </c>
      <c r="D477" s="99">
        <v>0</v>
      </c>
      <c r="E477" s="99">
        <v>0</v>
      </c>
      <c r="F477" s="99">
        <v>0</v>
      </c>
      <c r="G477" s="99">
        <v>0</v>
      </c>
      <c r="H477" s="99">
        <v>0.39636672826868963</v>
      </c>
      <c r="I477" s="99">
        <v>0.34588441489757671</v>
      </c>
      <c r="J477" s="99">
        <v>0.24806661532001534</v>
      </c>
      <c r="K477" s="99">
        <v>0.34340134216401386</v>
      </c>
      <c r="L477" s="99">
        <v>0.36603385442221936</v>
      </c>
      <c r="M477" s="99">
        <v>0</v>
      </c>
      <c r="N477" s="99">
        <v>0</v>
      </c>
      <c r="O477" s="99">
        <v>0.30896021469998325</v>
      </c>
      <c r="P477" s="99">
        <v>0.28629641985477305</v>
      </c>
      <c r="Q477" s="99">
        <v>0.28825527450546101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4834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4835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256725</v>
      </c>
      <c r="C5" s="120">
        <v>244552</v>
      </c>
      <c r="D5" s="120">
        <v>245277</v>
      </c>
      <c r="E5" s="120">
        <v>246639</v>
      </c>
      <c r="F5" s="120">
        <v>251292</v>
      </c>
      <c r="G5" s="120">
        <v>256071</v>
      </c>
      <c r="H5" s="120">
        <v>262325</v>
      </c>
      <c r="I5" s="120">
        <v>274488</v>
      </c>
      <c r="J5" s="120">
        <v>283064</v>
      </c>
      <c r="K5" s="120">
        <v>310478</v>
      </c>
      <c r="L5" s="120">
        <v>353722</v>
      </c>
      <c r="M5" s="120">
        <v>455387</v>
      </c>
      <c r="N5" s="120">
        <v>495277</v>
      </c>
      <c r="O5" s="120">
        <v>497765</v>
      </c>
      <c r="P5" s="120">
        <v>483207</v>
      </c>
      <c r="Q5" s="120">
        <v>473254</v>
      </c>
      <c r="R5" s="120">
        <v>459705</v>
      </c>
      <c r="S5" s="120">
        <v>447165</v>
      </c>
      <c r="T5" s="120">
        <v>434739</v>
      </c>
      <c r="U5" s="120">
        <v>443168</v>
      </c>
      <c r="V5" s="120">
        <v>472931</v>
      </c>
      <c r="W5" s="120">
        <v>485339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209</v>
      </c>
      <c r="B7" s="52">
        <v>256725</v>
      </c>
      <c r="C7" s="52">
        <v>244552</v>
      </c>
      <c r="D7" s="52">
        <v>245277</v>
      </c>
      <c r="E7" s="52">
        <v>246639</v>
      </c>
      <c r="F7" s="52">
        <v>251292</v>
      </c>
      <c r="G7" s="52">
        <v>256071</v>
      </c>
      <c r="H7" s="52">
        <v>262325</v>
      </c>
      <c r="I7" s="52">
        <v>274488</v>
      </c>
      <c r="J7" s="52">
        <v>283064</v>
      </c>
      <c r="K7" s="52">
        <v>310478</v>
      </c>
      <c r="L7" s="52">
        <v>353722</v>
      </c>
      <c r="M7" s="52">
        <v>455387</v>
      </c>
      <c r="N7" s="52">
        <v>495277</v>
      </c>
      <c r="O7" s="52">
        <v>497765</v>
      </c>
      <c r="P7" s="52">
        <v>483207</v>
      </c>
      <c r="Q7" s="52">
        <v>473254</v>
      </c>
      <c r="R7" s="52">
        <v>459705</v>
      </c>
      <c r="S7" s="52">
        <v>447165</v>
      </c>
      <c r="T7" s="52">
        <v>434739</v>
      </c>
      <c r="U7" s="52">
        <v>443168</v>
      </c>
      <c r="V7" s="52">
        <v>472931</v>
      </c>
      <c r="W7" s="52">
        <v>485339</v>
      </c>
      <c r="DA7" s="63" t="s">
        <v>1092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522</v>
      </c>
      <c r="C9" s="52">
        <v>533</v>
      </c>
      <c r="D9" s="52">
        <v>553</v>
      </c>
      <c r="E9" s="52">
        <v>535</v>
      </c>
      <c r="F9" s="52">
        <v>546</v>
      </c>
      <c r="G9" s="52">
        <v>608</v>
      </c>
      <c r="H9" s="52">
        <v>718</v>
      </c>
      <c r="I9" s="52">
        <v>840</v>
      </c>
      <c r="J9" s="52">
        <v>911</v>
      </c>
      <c r="K9" s="52">
        <v>1090</v>
      </c>
      <c r="L9" s="52">
        <v>1478</v>
      </c>
      <c r="M9" s="52">
        <v>2020</v>
      </c>
      <c r="N9" s="52">
        <v>3089</v>
      </c>
      <c r="O9" s="52">
        <v>3892</v>
      </c>
      <c r="P9" s="52">
        <v>4049</v>
      </c>
      <c r="Q9" s="52">
        <v>3872</v>
      </c>
      <c r="R9" s="52">
        <v>3500</v>
      </c>
      <c r="S9" s="52">
        <v>3077</v>
      </c>
      <c r="T9" s="52">
        <v>2571</v>
      </c>
      <c r="U9" s="52">
        <v>2207</v>
      </c>
      <c r="V9" s="52">
        <v>2533</v>
      </c>
      <c r="W9" s="52">
        <v>2905</v>
      </c>
      <c r="DA9" s="63" t="s">
        <v>1093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132</v>
      </c>
      <c r="B11" s="52">
        <v>250866</v>
      </c>
      <c r="C11" s="52">
        <v>238905</v>
      </c>
      <c r="D11" s="52">
        <v>239516</v>
      </c>
      <c r="E11" s="52">
        <v>240793</v>
      </c>
      <c r="F11" s="52">
        <v>245292</v>
      </c>
      <c r="G11" s="52">
        <v>249955</v>
      </c>
      <c r="H11" s="52">
        <v>256023</v>
      </c>
      <c r="I11" s="52">
        <v>267716</v>
      </c>
      <c r="J11" s="52">
        <v>275963</v>
      </c>
      <c r="K11" s="52">
        <v>302726</v>
      </c>
      <c r="L11" s="52">
        <v>344940</v>
      </c>
      <c r="M11" s="52">
        <v>443795</v>
      </c>
      <c r="N11" s="52">
        <v>482728</v>
      </c>
      <c r="O11" s="52">
        <v>485154</v>
      </c>
      <c r="P11" s="52">
        <v>470935</v>
      </c>
      <c r="Q11" s="52">
        <v>461208</v>
      </c>
      <c r="R11" s="52">
        <v>447911</v>
      </c>
      <c r="S11" s="52">
        <v>435550</v>
      </c>
      <c r="T11" s="52">
        <v>423407</v>
      </c>
      <c r="U11" s="52">
        <v>431754</v>
      </c>
      <c r="V11" s="52">
        <v>461210</v>
      </c>
      <c r="W11" s="52">
        <v>473606</v>
      </c>
      <c r="DA11" s="63" t="s">
        <v>1094</v>
      </c>
    </row>
    <row r="12" spans="1:105" ht="12" customHeight="1" x14ac:dyDescent="0.25">
      <c r="A12" s="97" t="s">
        <v>131</v>
      </c>
      <c r="B12" s="52">
        <v>254</v>
      </c>
      <c r="C12" s="52">
        <v>234</v>
      </c>
      <c r="D12" s="52">
        <v>244</v>
      </c>
      <c r="E12" s="52">
        <v>240</v>
      </c>
      <c r="F12" s="52">
        <v>240</v>
      </c>
      <c r="G12" s="52">
        <v>252</v>
      </c>
      <c r="H12" s="52">
        <v>247</v>
      </c>
      <c r="I12" s="52">
        <v>397</v>
      </c>
      <c r="J12" s="52">
        <v>487</v>
      </c>
      <c r="K12" s="52">
        <v>468</v>
      </c>
      <c r="L12" s="52">
        <v>446</v>
      </c>
      <c r="M12" s="52">
        <v>861</v>
      </c>
      <c r="N12" s="52">
        <v>862</v>
      </c>
      <c r="O12" s="52">
        <v>836</v>
      </c>
      <c r="P12" s="52">
        <v>815</v>
      </c>
      <c r="Q12" s="52">
        <v>794</v>
      </c>
      <c r="R12" s="52">
        <v>765</v>
      </c>
      <c r="S12" s="52">
        <v>727</v>
      </c>
      <c r="T12" s="52">
        <v>672</v>
      </c>
      <c r="U12" s="52">
        <v>614</v>
      </c>
      <c r="V12" s="52">
        <v>635</v>
      </c>
      <c r="W12" s="52">
        <v>606</v>
      </c>
      <c r="DA12" s="63" t="s">
        <v>1095</v>
      </c>
    </row>
    <row r="13" spans="1:105" ht="12" customHeight="1" x14ac:dyDescent="0.25">
      <c r="A13" s="97" t="s">
        <v>124</v>
      </c>
      <c r="B13" s="52">
        <v>0</v>
      </c>
      <c r="C13" s="52">
        <v>0</v>
      </c>
      <c r="D13" s="52">
        <v>7</v>
      </c>
      <c r="E13" s="52">
        <v>12</v>
      </c>
      <c r="F13" s="52">
        <v>16</v>
      </c>
      <c r="G13" s="52">
        <v>22</v>
      </c>
      <c r="H13" s="52">
        <v>25</v>
      </c>
      <c r="I13" s="52">
        <v>31</v>
      </c>
      <c r="J13" s="52">
        <v>32</v>
      </c>
      <c r="K13" s="52">
        <v>34</v>
      </c>
      <c r="L13" s="52">
        <v>38</v>
      </c>
      <c r="M13" s="52">
        <v>44</v>
      </c>
      <c r="N13" s="52">
        <v>51</v>
      </c>
      <c r="O13" s="52">
        <v>51</v>
      </c>
      <c r="P13" s="52">
        <v>50</v>
      </c>
      <c r="Q13" s="52">
        <v>46</v>
      </c>
      <c r="R13" s="52">
        <v>40</v>
      </c>
      <c r="S13" s="52">
        <v>36</v>
      </c>
      <c r="T13" s="52">
        <v>32</v>
      </c>
      <c r="U13" s="52">
        <v>31</v>
      </c>
      <c r="V13" s="52">
        <v>34</v>
      </c>
      <c r="W13" s="52">
        <v>31</v>
      </c>
      <c r="DA13" s="63" t="s">
        <v>1096</v>
      </c>
    </row>
    <row r="14" spans="1:105" ht="12" customHeight="1" x14ac:dyDescent="0.25">
      <c r="A14" s="97" t="s">
        <v>123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1097</v>
      </c>
    </row>
    <row r="15" spans="1:105" ht="12" customHeight="1" x14ac:dyDescent="0.25">
      <c r="A15" s="97" t="s">
        <v>122</v>
      </c>
      <c r="B15" s="52">
        <v>5078</v>
      </c>
      <c r="C15" s="52">
        <v>4904</v>
      </c>
      <c r="D15" s="52">
        <v>4966</v>
      </c>
      <c r="E15" s="52">
        <v>5050</v>
      </c>
      <c r="F15" s="52">
        <v>5200</v>
      </c>
      <c r="G15" s="52">
        <v>5278</v>
      </c>
      <c r="H15" s="52">
        <v>5438</v>
      </c>
      <c r="I15" s="52">
        <v>5380</v>
      </c>
      <c r="J15" s="52">
        <v>5515</v>
      </c>
      <c r="K15" s="52">
        <v>6152</v>
      </c>
      <c r="L15" s="52">
        <v>7033</v>
      </c>
      <c r="M15" s="52">
        <v>9153</v>
      </c>
      <c r="N15" s="52">
        <v>9985</v>
      </c>
      <c r="O15" s="52">
        <v>10092</v>
      </c>
      <c r="P15" s="52">
        <v>9844</v>
      </c>
      <c r="Q15" s="52">
        <v>9709</v>
      </c>
      <c r="R15" s="52">
        <v>9524</v>
      </c>
      <c r="S15" s="52">
        <v>9425</v>
      </c>
      <c r="T15" s="52">
        <v>9272</v>
      </c>
      <c r="U15" s="52">
        <v>9414</v>
      </c>
      <c r="V15" s="52">
        <v>9680</v>
      </c>
      <c r="W15" s="52">
        <v>9729</v>
      </c>
      <c r="DA15" s="63" t="s">
        <v>1098</v>
      </c>
    </row>
    <row r="16" spans="1:105" ht="12" customHeight="1" x14ac:dyDescent="0.25">
      <c r="A16" s="97" t="s">
        <v>121</v>
      </c>
      <c r="B16" s="52">
        <v>527</v>
      </c>
      <c r="C16" s="52">
        <v>509</v>
      </c>
      <c r="D16" s="52">
        <v>544</v>
      </c>
      <c r="E16" s="52">
        <v>544</v>
      </c>
      <c r="F16" s="52">
        <v>544</v>
      </c>
      <c r="G16" s="52">
        <v>564</v>
      </c>
      <c r="H16" s="52">
        <v>592</v>
      </c>
      <c r="I16" s="52">
        <v>964</v>
      </c>
      <c r="J16" s="52">
        <v>1067</v>
      </c>
      <c r="K16" s="52">
        <v>1098</v>
      </c>
      <c r="L16" s="52">
        <v>1265</v>
      </c>
      <c r="M16" s="52">
        <v>1534</v>
      </c>
      <c r="N16" s="52">
        <v>1651</v>
      </c>
      <c r="O16" s="52">
        <v>1632</v>
      </c>
      <c r="P16" s="52">
        <v>1563</v>
      </c>
      <c r="Q16" s="52">
        <v>1497</v>
      </c>
      <c r="R16" s="52">
        <v>1465</v>
      </c>
      <c r="S16" s="52">
        <v>1427</v>
      </c>
      <c r="T16" s="52">
        <v>1356</v>
      </c>
      <c r="U16" s="52">
        <v>1355</v>
      </c>
      <c r="V16" s="52">
        <v>1372</v>
      </c>
      <c r="W16" s="52">
        <v>1367</v>
      </c>
      <c r="DA16" s="63" t="s">
        <v>1099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DA17" s="134"/>
    </row>
    <row r="18" spans="1:105" ht="12" customHeight="1" x14ac:dyDescent="0.25">
      <c r="A18" s="97" t="s">
        <v>207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DA18" s="63" t="s">
        <v>1100</v>
      </c>
    </row>
    <row r="19" spans="1:105" ht="12" customHeight="1" x14ac:dyDescent="0.25">
      <c r="A19" s="97" t="s">
        <v>50</v>
      </c>
      <c r="B19" s="52">
        <v>0</v>
      </c>
      <c r="C19" s="52">
        <v>0</v>
      </c>
      <c r="D19" s="52">
        <v>0</v>
      </c>
      <c r="E19" s="52">
        <v>0</v>
      </c>
      <c r="F19" s="52">
        <v>0</v>
      </c>
      <c r="G19" s="52">
        <v>0</v>
      </c>
      <c r="H19" s="52">
        <v>0</v>
      </c>
      <c r="I19" s="52">
        <v>0</v>
      </c>
      <c r="J19" s="52">
        <v>0</v>
      </c>
      <c r="K19" s="52">
        <v>0</v>
      </c>
      <c r="L19" s="52">
        <v>0</v>
      </c>
      <c r="M19" s="52">
        <v>0</v>
      </c>
      <c r="N19" s="52">
        <v>0</v>
      </c>
      <c r="O19" s="52">
        <v>0</v>
      </c>
      <c r="P19" s="52">
        <v>0</v>
      </c>
      <c r="Q19" s="52">
        <v>0</v>
      </c>
      <c r="R19" s="52">
        <v>0</v>
      </c>
      <c r="S19" s="52">
        <v>0</v>
      </c>
      <c r="T19" s="52">
        <v>0</v>
      </c>
      <c r="U19" s="52">
        <v>0</v>
      </c>
      <c r="V19" s="52">
        <v>0</v>
      </c>
      <c r="W19" s="52">
        <v>0</v>
      </c>
      <c r="DA19" s="63" t="s">
        <v>1101</v>
      </c>
    </row>
    <row r="20" spans="1:105" ht="12" customHeight="1" x14ac:dyDescent="0.25">
      <c r="A20" s="109" t="s">
        <v>120</v>
      </c>
      <c r="B20" s="36">
        <v>256725</v>
      </c>
      <c r="C20" s="36">
        <v>244552</v>
      </c>
      <c r="D20" s="36">
        <v>245277</v>
      </c>
      <c r="E20" s="36">
        <v>246639</v>
      </c>
      <c r="F20" s="36">
        <v>251292</v>
      </c>
      <c r="G20" s="36">
        <v>256071</v>
      </c>
      <c r="H20" s="36">
        <v>262325</v>
      </c>
      <c r="I20" s="36">
        <v>274488</v>
      </c>
      <c r="J20" s="36">
        <v>283064</v>
      </c>
      <c r="K20" s="36">
        <v>310478</v>
      </c>
      <c r="L20" s="36">
        <v>353722</v>
      </c>
      <c r="M20" s="36">
        <v>455387</v>
      </c>
      <c r="N20" s="36">
        <v>495277</v>
      </c>
      <c r="O20" s="36">
        <v>497765</v>
      </c>
      <c r="P20" s="36">
        <v>483207</v>
      </c>
      <c r="Q20" s="36">
        <v>473254</v>
      </c>
      <c r="R20" s="36">
        <v>459705</v>
      </c>
      <c r="S20" s="36">
        <v>447165</v>
      </c>
      <c r="T20" s="36">
        <v>434739</v>
      </c>
      <c r="U20" s="36">
        <v>443168</v>
      </c>
      <c r="V20" s="36">
        <v>472931</v>
      </c>
      <c r="W20" s="36">
        <v>485339</v>
      </c>
      <c r="DA20" s="60" t="s">
        <v>1102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DA22" s="129" t="s">
        <v>1174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DA23" s="133"/>
    </row>
    <row r="24" spans="1:105" ht="12" customHeight="1" x14ac:dyDescent="0.25">
      <c r="A24" s="97" t="s">
        <v>209</v>
      </c>
      <c r="B24" s="52"/>
      <c r="C24" s="52">
        <v>20057</v>
      </c>
      <c r="D24" s="52">
        <v>20058</v>
      </c>
      <c r="E24" s="52">
        <v>20077</v>
      </c>
      <c r="F24" s="52">
        <v>20133</v>
      </c>
      <c r="G24" s="52">
        <v>20266</v>
      </c>
      <c r="H24" s="52">
        <v>20511</v>
      </c>
      <c r="I24" s="52">
        <v>20896</v>
      </c>
      <c r="J24" s="52">
        <v>21476</v>
      </c>
      <c r="K24" s="52">
        <v>22288</v>
      </c>
      <c r="L24" s="52">
        <v>23378</v>
      </c>
      <c r="M24" s="52">
        <v>24824</v>
      </c>
      <c r="N24" s="52">
        <v>26735</v>
      </c>
      <c r="O24" s="52">
        <v>25263</v>
      </c>
      <c r="P24" s="52">
        <v>14559</v>
      </c>
      <c r="Q24" s="52">
        <v>14454</v>
      </c>
      <c r="R24" s="52">
        <v>21195</v>
      </c>
      <c r="S24" s="52">
        <v>26839</v>
      </c>
      <c r="T24" s="52">
        <v>31626</v>
      </c>
      <c r="U24" s="52">
        <v>34453</v>
      </c>
      <c r="V24" s="52">
        <v>37473</v>
      </c>
      <c r="W24" s="52">
        <v>40164</v>
      </c>
      <c r="DA24" s="63" t="s">
        <v>1175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DA25" s="134"/>
    </row>
    <row r="26" spans="1:105" ht="12" customHeight="1" x14ac:dyDescent="0.25">
      <c r="A26" s="97" t="s">
        <v>53</v>
      </c>
      <c r="B26" s="52"/>
      <c r="C26" s="52">
        <v>82</v>
      </c>
      <c r="D26" s="52">
        <v>81</v>
      </c>
      <c r="E26" s="52">
        <v>83</v>
      </c>
      <c r="F26" s="52">
        <v>85</v>
      </c>
      <c r="G26" s="52">
        <v>93</v>
      </c>
      <c r="H26" s="52">
        <v>106</v>
      </c>
      <c r="I26" s="52">
        <v>71</v>
      </c>
      <c r="J26" s="52">
        <v>65</v>
      </c>
      <c r="K26" s="52">
        <v>98</v>
      </c>
      <c r="L26" s="52">
        <v>112</v>
      </c>
      <c r="M26" s="52">
        <v>122</v>
      </c>
      <c r="N26" s="52">
        <v>159</v>
      </c>
      <c r="O26" s="52">
        <v>214</v>
      </c>
      <c r="P26" s="52">
        <v>250</v>
      </c>
      <c r="Q26" s="52">
        <v>309</v>
      </c>
      <c r="R26" s="52">
        <v>417</v>
      </c>
      <c r="S26" s="52">
        <v>567</v>
      </c>
      <c r="T26" s="52">
        <v>706</v>
      </c>
      <c r="U26" s="52">
        <v>769</v>
      </c>
      <c r="V26" s="52">
        <v>760</v>
      </c>
      <c r="W26" s="52">
        <v>491</v>
      </c>
      <c r="DA26" s="63" t="s">
        <v>1176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DA27" s="134"/>
    </row>
    <row r="28" spans="1:105" ht="12" customHeight="1" x14ac:dyDescent="0.25">
      <c r="A28" s="97" t="s">
        <v>132</v>
      </c>
      <c r="B28" s="52"/>
      <c r="C28" s="52">
        <v>19599</v>
      </c>
      <c r="D28" s="52">
        <v>19601</v>
      </c>
      <c r="E28" s="52">
        <v>19616</v>
      </c>
      <c r="F28" s="52">
        <v>19676</v>
      </c>
      <c r="G28" s="52">
        <v>19804</v>
      </c>
      <c r="H28" s="52">
        <v>20037</v>
      </c>
      <c r="I28" s="52">
        <v>20481</v>
      </c>
      <c r="J28" s="52">
        <v>21379</v>
      </c>
      <c r="K28" s="52">
        <v>22150</v>
      </c>
      <c r="L28" s="52">
        <v>23228</v>
      </c>
      <c r="M28" s="52">
        <v>24670</v>
      </c>
      <c r="N28" s="52">
        <v>26565</v>
      </c>
      <c r="O28" s="52">
        <v>25093</v>
      </c>
      <c r="P28" s="52">
        <v>17340</v>
      </c>
      <c r="Q28" s="52">
        <v>13169</v>
      </c>
      <c r="R28" s="52">
        <v>20088</v>
      </c>
      <c r="S28" s="52">
        <v>25965</v>
      </c>
      <c r="T28" s="52">
        <v>31122</v>
      </c>
      <c r="U28" s="52">
        <v>34066</v>
      </c>
      <c r="V28" s="52">
        <v>37074</v>
      </c>
      <c r="W28" s="52">
        <v>39705</v>
      </c>
      <c r="DA28" s="63" t="s">
        <v>1177</v>
      </c>
    </row>
    <row r="29" spans="1:105" ht="12" customHeight="1" x14ac:dyDescent="0.25">
      <c r="A29" s="97" t="s">
        <v>131</v>
      </c>
      <c r="B29" s="52"/>
      <c r="C29" s="52">
        <v>20</v>
      </c>
      <c r="D29" s="52">
        <v>20</v>
      </c>
      <c r="E29" s="52">
        <v>20</v>
      </c>
      <c r="F29" s="52">
        <v>19</v>
      </c>
      <c r="G29" s="52">
        <v>20</v>
      </c>
      <c r="H29" s="52">
        <v>20</v>
      </c>
      <c r="I29" s="52">
        <v>21</v>
      </c>
      <c r="J29" s="52">
        <v>20</v>
      </c>
      <c r="K29" s="52">
        <v>24</v>
      </c>
      <c r="L29" s="52">
        <v>22</v>
      </c>
      <c r="M29" s="52">
        <v>28</v>
      </c>
      <c r="N29" s="52">
        <v>31</v>
      </c>
      <c r="O29" s="52">
        <v>26</v>
      </c>
      <c r="P29" s="52">
        <v>21</v>
      </c>
      <c r="Q29" s="52">
        <v>21</v>
      </c>
      <c r="R29" s="52">
        <v>29</v>
      </c>
      <c r="S29" s="52">
        <v>38</v>
      </c>
      <c r="T29" s="52">
        <v>55</v>
      </c>
      <c r="U29" s="52">
        <v>58</v>
      </c>
      <c r="V29" s="52">
        <v>69</v>
      </c>
      <c r="W29" s="52">
        <v>73</v>
      </c>
      <c r="DA29" s="63" t="s">
        <v>1178</v>
      </c>
    </row>
    <row r="30" spans="1:105" ht="12" customHeight="1" x14ac:dyDescent="0.25">
      <c r="A30" s="97" t="s">
        <v>124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1</v>
      </c>
      <c r="I30" s="52">
        <v>0</v>
      </c>
      <c r="J30" s="52">
        <v>3</v>
      </c>
      <c r="K30" s="52">
        <v>3</v>
      </c>
      <c r="L30" s="52">
        <v>5</v>
      </c>
      <c r="M30" s="52">
        <v>7</v>
      </c>
      <c r="N30" s="52">
        <v>3</v>
      </c>
      <c r="O30" s="52">
        <v>6</v>
      </c>
      <c r="P30" s="52">
        <v>7</v>
      </c>
      <c r="Q30" s="52">
        <v>4</v>
      </c>
      <c r="R30" s="52">
        <v>8</v>
      </c>
      <c r="S30" s="52">
        <v>8</v>
      </c>
      <c r="T30" s="52">
        <v>9</v>
      </c>
      <c r="U30" s="52">
        <v>9</v>
      </c>
      <c r="V30" s="52">
        <v>4</v>
      </c>
      <c r="W30" s="52">
        <v>8</v>
      </c>
      <c r="DA30" s="63" t="s">
        <v>1179</v>
      </c>
    </row>
    <row r="31" spans="1:105" ht="12" customHeight="1" x14ac:dyDescent="0.25">
      <c r="A31" s="97" t="s">
        <v>123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1180</v>
      </c>
    </row>
    <row r="32" spans="1:105" ht="12" customHeight="1" x14ac:dyDescent="0.25">
      <c r="A32" s="97" t="s">
        <v>122</v>
      </c>
      <c r="B32" s="52"/>
      <c r="C32" s="52">
        <v>793</v>
      </c>
      <c r="D32" s="52">
        <v>795</v>
      </c>
      <c r="E32" s="52">
        <v>804</v>
      </c>
      <c r="F32" s="52">
        <v>830</v>
      </c>
      <c r="G32" s="52">
        <v>882</v>
      </c>
      <c r="H32" s="52">
        <v>979</v>
      </c>
      <c r="I32" s="52">
        <v>646</v>
      </c>
      <c r="J32" s="52">
        <v>533</v>
      </c>
      <c r="K32" s="52">
        <v>811</v>
      </c>
      <c r="L32" s="52">
        <v>907</v>
      </c>
      <c r="M32" s="52">
        <v>931</v>
      </c>
      <c r="N32" s="52">
        <v>968</v>
      </c>
      <c r="O32" s="52">
        <v>1001</v>
      </c>
      <c r="P32" s="52">
        <v>1080</v>
      </c>
      <c r="Q32" s="52">
        <v>1147</v>
      </c>
      <c r="R32" s="52">
        <v>1453</v>
      </c>
      <c r="S32" s="52">
        <v>1793</v>
      </c>
      <c r="T32" s="52">
        <v>1913</v>
      </c>
      <c r="U32" s="52">
        <v>1891</v>
      </c>
      <c r="V32" s="52">
        <v>1322</v>
      </c>
      <c r="W32" s="52">
        <v>1135</v>
      </c>
      <c r="DA32" s="63" t="s">
        <v>1181</v>
      </c>
    </row>
    <row r="33" spans="1:105" ht="12" customHeight="1" x14ac:dyDescent="0.25">
      <c r="A33" s="97" t="s">
        <v>121</v>
      </c>
      <c r="B33" s="52"/>
      <c r="C33" s="52">
        <v>82</v>
      </c>
      <c r="D33" s="52">
        <v>83</v>
      </c>
      <c r="E33" s="52">
        <v>83</v>
      </c>
      <c r="F33" s="52">
        <v>86</v>
      </c>
      <c r="G33" s="52">
        <v>92</v>
      </c>
      <c r="H33" s="52">
        <v>103</v>
      </c>
      <c r="I33" s="52">
        <v>70</v>
      </c>
      <c r="J33" s="52">
        <v>60</v>
      </c>
      <c r="K33" s="52">
        <v>95</v>
      </c>
      <c r="L33" s="52">
        <v>117</v>
      </c>
      <c r="M33" s="52">
        <v>122</v>
      </c>
      <c r="N33" s="52">
        <v>153</v>
      </c>
      <c r="O33" s="52">
        <v>193</v>
      </c>
      <c r="P33" s="52">
        <v>233</v>
      </c>
      <c r="Q33" s="52">
        <v>285</v>
      </c>
      <c r="R33" s="52">
        <v>207</v>
      </c>
      <c r="S33" s="52">
        <v>240</v>
      </c>
      <c r="T33" s="52">
        <v>286</v>
      </c>
      <c r="U33" s="52">
        <v>263</v>
      </c>
      <c r="V33" s="52">
        <v>213</v>
      </c>
      <c r="W33" s="52">
        <v>185</v>
      </c>
      <c r="DA33" s="63" t="s">
        <v>1182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DA34" s="134"/>
    </row>
    <row r="35" spans="1:105" ht="12" customHeight="1" x14ac:dyDescent="0.25">
      <c r="A35" s="97" t="s">
        <v>207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1183</v>
      </c>
    </row>
    <row r="36" spans="1:105" ht="12" customHeight="1" x14ac:dyDescent="0.25">
      <c r="A36" s="97" t="s">
        <v>50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1184</v>
      </c>
    </row>
    <row r="37" spans="1:105" ht="12" customHeight="1" x14ac:dyDescent="0.25">
      <c r="A37" s="109" t="s">
        <v>120</v>
      </c>
      <c r="B37" s="36"/>
      <c r="C37" s="36">
        <v>40113</v>
      </c>
      <c r="D37" s="36">
        <v>40169</v>
      </c>
      <c r="E37" s="36">
        <v>40573</v>
      </c>
      <c r="F37" s="36">
        <v>41793</v>
      </c>
      <c r="G37" s="36">
        <v>44310</v>
      </c>
      <c r="H37" s="36">
        <v>48684</v>
      </c>
      <c r="I37" s="36">
        <v>31416</v>
      </c>
      <c r="J37" s="36">
        <v>31582</v>
      </c>
      <c r="K37" s="36">
        <v>38301</v>
      </c>
      <c r="L37" s="36">
        <v>44376</v>
      </c>
      <c r="M37" s="36">
        <v>47560</v>
      </c>
      <c r="N37" s="36">
        <v>52241</v>
      </c>
      <c r="O37" s="36">
        <v>54424</v>
      </c>
      <c r="P37" s="36">
        <v>48172</v>
      </c>
      <c r="Q37" s="36">
        <v>59674</v>
      </c>
      <c r="R37" s="36">
        <v>72413</v>
      </c>
      <c r="S37" s="36">
        <v>87856</v>
      </c>
      <c r="T37" s="36">
        <v>96334</v>
      </c>
      <c r="U37" s="36">
        <v>95442</v>
      </c>
      <c r="V37" s="36">
        <v>68177</v>
      </c>
      <c r="W37" s="36">
        <v>54974</v>
      </c>
      <c r="DA37" s="60" t="s">
        <v>1185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DA39" s="129" t="s">
        <v>1261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DA40" s="133"/>
    </row>
    <row r="41" spans="1:105" ht="12" customHeight="1" x14ac:dyDescent="0.25">
      <c r="A41" s="97" t="s">
        <v>209</v>
      </c>
      <c r="B41" s="52"/>
      <c r="C41" s="52">
        <v>7884</v>
      </c>
      <c r="D41" s="52">
        <v>20783</v>
      </c>
      <c r="E41" s="52">
        <v>21439</v>
      </c>
      <c r="F41" s="52">
        <v>24786</v>
      </c>
      <c r="G41" s="52">
        <v>25045</v>
      </c>
      <c r="H41" s="52">
        <v>26765</v>
      </c>
      <c r="I41" s="52">
        <v>33059</v>
      </c>
      <c r="J41" s="52">
        <v>30052</v>
      </c>
      <c r="K41" s="52">
        <v>49702</v>
      </c>
      <c r="L41" s="52">
        <v>66622</v>
      </c>
      <c r="M41" s="52">
        <v>126489</v>
      </c>
      <c r="N41" s="52">
        <v>66625</v>
      </c>
      <c r="O41" s="52">
        <v>27751</v>
      </c>
      <c r="P41" s="52">
        <v>1</v>
      </c>
      <c r="Q41" s="52">
        <v>4501</v>
      </c>
      <c r="R41" s="52">
        <v>7646</v>
      </c>
      <c r="S41" s="52">
        <v>14299</v>
      </c>
      <c r="T41" s="52">
        <v>19200</v>
      </c>
      <c r="U41" s="52">
        <v>42882</v>
      </c>
      <c r="V41" s="52">
        <v>67236</v>
      </c>
      <c r="W41" s="52">
        <v>52572</v>
      </c>
      <c r="DA41" s="63" t="s">
        <v>1262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53</v>
      </c>
      <c r="B43" s="52"/>
      <c r="C43" s="52">
        <v>93</v>
      </c>
      <c r="D43" s="52">
        <v>101</v>
      </c>
      <c r="E43" s="52">
        <v>65</v>
      </c>
      <c r="F43" s="52">
        <v>96</v>
      </c>
      <c r="G43" s="52">
        <v>155</v>
      </c>
      <c r="H43" s="52">
        <v>216</v>
      </c>
      <c r="I43" s="52">
        <v>193</v>
      </c>
      <c r="J43" s="52">
        <v>136</v>
      </c>
      <c r="K43" s="52">
        <v>277</v>
      </c>
      <c r="L43" s="52">
        <v>500</v>
      </c>
      <c r="M43" s="52">
        <v>664</v>
      </c>
      <c r="N43" s="52">
        <v>1228</v>
      </c>
      <c r="O43" s="52">
        <v>1017</v>
      </c>
      <c r="P43" s="52">
        <v>407</v>
      </c>
      <c r="Q43" s="52">
        <v>132</v>
      </c>
      <c r="R43" s="52">
        <v>45</v>
      </c>
      <c r="S43" s="52">
        <v>144</v>
      </c>
      <c r="T43" s="52">
        <v>200</v>
      </c>
      <c r="U43" s="52">
        <v>405</v>
      </c>
      <c r="V43" s="52">
        <v>1086</v>
      </c>
      <c r="W43" s="52">
        <v>863</v>
      </c>
      <c r="DA43" s="63" t="s">
        <v>1263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DA44" s="134"/>
    </row>
    <row r="45" spans="1:105" ht="12" customHeight="1" x14ac:dyDescent="0.25">
      <c r="A45" s="97" t="s">
        <v>132</v>
      </c>
      <c r="B45" s="52"/>
      <c r="C45" s="52">
        <v>7638</v>
      </c>
      <c r="D45" s="52">
        <v>20212</v>
      </c>
      <c r="E45" s="52">
        <v>20893</v>
      </c>
      <c r="F45" s="52">
        <v>24175</v>
      </c>
      <c r="G45" s="52">
        <v>24467</v>
      </c>
      <c r="H45" s="52">
        <v>26105</v>
      </c>
      <c r="I45" s="52">
        <v>32174</v>
      </c>
      <c r="J45" s="52">
        <v>29626</v>
      </c>
      <c r="K45" s="52">
        <v>48913</v>
      </c>
      <c r="L45" s="52">
        <v>65442</v>
      </c>
      <c r="M45" s="52">
        <v>123525</v>
      </c>
      <c r="N45" s="52">
        <v>65498</v>
      </c>
      <c r="O45" s="52">
        <v>27519</v>
      </c>
      <c r="P45" s="52">
        <v>3121</v>
      </c>
      <c r="Q45" s="52">
        <v>3442</v>
      </c>
      <c r="R45" s="52">
        <v>6791</v>
      </c>
      <c r="S45" s="52">
        <v>13604</v>
      </c>
      <c r="T45" s="52">
        <v>18979</v>
      </c>
      <c r="U45" s="52">
        <v>42413</v>
      </c>
      <c r="V45" s="52">
        <v>66530</v>
      </c>
      <c r="W45" s="52">
        <v>52101</v>
      </c>
      <c r="DA45" s="63" t="s">
        <v>1264</v>
      </c>
    </row>
    <row r="46" spans="1:105" ht="12" customHeight="1" x14ac:dyDescent="0.25">
      <c r="A46" s="97" t="s">
        <v>131</v>
      </c>
      <c r="B46" s="52"/>
      <c r="C46" s="52">
        <v>0</v>
      </c>
      <c r="D46" s="52">
        <v>30</v>
      </c>
      <c r="E46" s="52">
        <v>16</v>
      </c>
      <c r="F46" s="52">
        <v>19</v>
      </c>
      <c r="G46" s="52">
        <v>32</v>
      </c>
      <c r="H46" s="52">
        <v>15</v>
      </c>
      <c r="I46" s="52">
        <v>171</v>
      </c>
      <c r="J46" s="52">
        <v>110</v>
      </c>
      <c r="K46" s="52">
        <v>5</v>
      </c>
      <c r="L46" s="52">
        <v>0</v>
      </c>
      <c r="M46" s="52">
        <v>443</v>
      </c>
      <c r="N46" s="52">
        <v>32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2">
        <v>90</v>
      </c>
      <c r="W46" s="52">
        <v>44</v>
      </c>
      <c r="DA46" s="63" t="s">
        <v>1265</v>
      </c>
    </row>
    <row r="47" spans="1:105" ht="12" customHeight="1" x14ac:dyDescent="0.25">
      <c r="A47" s="97" t="s">
        <v>124</v>
      </c>
      <c r="B47" s="52"/>
      <c r="C47" s="52">
        <v>0</v>
      </c>
      <c r="D47" s="52">
        <v>7</v>
      </c>
      <c r="E47" s="52">
        <v>5</v>
      </c>
      <c r="F47" s="52">
        <v>4</v>
      </c>
      <c r="G47" s="52">
        <v>6</v>
      </c>
      <c r="H47" s="52">
        <v>4</v>
      </c>
      <c r="I47" s="52">
        <v>6</v>
      </c>
      <c r="J47" s="52">
        <v>4</v>
      </c>
      <c r="K47" s="52">
        <v>5</v>
      </c>
      <c r="L47" s="52">
        <v>9</v>
      </c>
      <c r="M47" s="52">
        <v>13</v>
      </c>
      <c r="N47" s="52">
        <v>10</v>
      </c>
      <c r="O47" s="52">
        <v>6</v>
      </c>
      <c r="P47" s="52">
        <v>6</v>
      </c>
      <c r="Q47" s="52">
        <v>0</v>
      </c>
      <c r="R47" s="52">
        <v>2</v>
      </c>
      <c r="S47" s="52">
        <v>4</v>
      </c>
      <c r="T47" s="52">
        <v>5</v>
      </c>
      <c r="U47" s="52">
        <v>8</v>
      </c>
      <c r="V47" s="52">
        <v>7</v>
      </c>
      <c r="W47" s="52">
        <v>5</v>
      </c>
      <c r="DA47" s="63" t="s">
        <v>1266</v>
      </c>
    </row>
    <row r="48" spans="1:105" ht="12" customHeight="1" x14ac:dyDescent="0.25">
      <c r="A48" s="97" t="s">
        <v>123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1267</v>
      </c>
    </row>
    <row r="49" spans="1:105" ht="12" customHeight="1" x14ac:dyDescent="0.25">
      <c r="A49" s="97" t="s">
        <v>122</v>
      </c>
      <c r="B49" s="52"/>
      <c r="C49" s="52">
        <v>619</v>
      </c>
      <c r="D49" s="52">
        <v>857</v>
      </c>
      <c r="E49" s="52">
        <v>888</v>
      </c>
      <c r="F49" s="52">
        <v>980</v>
      </c>
      <c r="G49" s="52">
        <v>960</v>
      </c>
      <c r="H49" s="52">
        <v>1139</v>
      </c>
      <c r="I49" s="52">
        <v>588</v>
      </c>
      <c r="J49" s="52">
        <v>668</v>
      </c>
      <c r="K49" s="52">
        <v>1448</v>
      </c>
      <c r="L49" s="52">
        <v>1788</v>
      </c>
      <c r="M49" s="52">
        <v>3051</v>
      </c>
      <c r="N49" s="52">
        <v>1800</v>
      </c>
      <c r="O49" s="52">
        <v>1108</v>
      </c>
      <c r="P49" s="52">
        <v>832</v>
      </c>
      <c r="Q49" s="52">
        <v>1012</v>
      </c>
      <c r="R49" s="52">
        <v>1268</v>
      </c>
      <c r="S49" s="52">
        <v>1694</v>
      </c>
      <c r="T49" s="52">
        <v>1760</v>
      </c>
      <c r="U49" s="52">
        <v>2033</v>
      </c>
      <c r="V49" s="52">
        <v>1588</v>
      </c>
      <c r="W49" s="52">
        <v>1184</v>
      </c>
      <c r="DA49" s="63" t="s">
        <v>1268</v>
      </c>
    </row>
    <row r="50" spans="1:105" ht="12" customHeight="1" x14ac:dyDescent="0.25">
      <c r="A50" s="97" t="s">
        <v>121</v>
      </c>
      <c r="B50" s="52"/>
      <c r="C50" s="52">
        <v>64</v>
      </c>
      <c r="D50" s="52">
        <v>118</v>
      </c>
      <c r="E50" s="52">
        <v>83</v>
      </c>
      <c r="F50" s="52">
        <v>86</v>
      </c>
      <c r="G50" s="52">
        <v>112</v>
      </c>
      <c r="H50" s="52">
        <v>131</v>
      </c>
      <c r="I50" s="52">
        <v>442</v>
      </c>
      <c r="J50" s="52">
        <v>163</v>
      </c>
      <c r="K50" s="52">
        <v>126</v>
      </c>
      <c r="L50" s="52">
        <v>284</v>
      </c>
      <c r="M50" s="52">
        <v>391</v>
      </c>
      <c r="N50" s="52">
        <v>270</v>
      </c>
      <c r="O50" s="52">
        <v>174</v>
      </c>
      <c r="P50" s="52">
        <v>164</v>
      </c>
      <c r="Q50" s="52">
        <v>219</v>
      </c>
      <c r="R50" s="52">
        <v>175</v>
      </c>
      <c r="S50" s="52">
        <v>202</v>
      </c>
      <c r="T50" s="52">
        <v>215</v>
      </c>
      <c r="U50" s="52">
        <v>262</v>
      </c>
      <c r="V50" s="52">
        <v>230</v>
      </c>
      <c r="W50" s="52">
        <v>180</v>
      </c>
      <c r="DA50" s="63" t="s">
        <v>1269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DA51" s="134"/>
    </row>
    <row r="52" spans="1:105" ht="12" customHeight="1" x14ac:dyDescent="0.25">
      <c r="A52" s="97" t="s">
        <v>207</v>
      </c>
      <c r="B52" s="52"/>
      <c r="C52" s="52">
        <v>0</v>
      </c>
      <c r="D52" s="52">
        <v>0</v>
      </c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0</v>
      </c>
      <c r="M52" s="52">
        <v>0</v>
      </c>
      <c r="N52" s="52">
        <v>0</v>
      </c>
      <c r="O52" s="52">
        <v>0</v>
      </c>
      <c r="P52" s="52">
        <v>0</v>
      </c>
      <c r="Q52" s="52">
        <v>0</v>
      </c>
      <c r="R52" s="52">
        <v>0</v>
      </c>
      <c r="S52" s="52">
        <v>0</v>
      </c>
      <c r="T52" s="52">
        <v>0</v>
      </c>
      <c r="U52" s="52">
        <v>0</v>
      </c>
      <c r="V52" s="52">
        <v>0</v>
      </c>
      <c r="W52" s="52">
        <v>0</v>
      </c>
      <c r="DA52" s="63" t="s">
        <v>1270</v>
      </c>
    </row>
    <row r="53" spans="1:105" ht="12" customHeight="1" x14ac:dyDescent="0.25">
      <c r="A53" s="97" t="s">
        <v>50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1271</v>
      </c>
    </row>
    <row r="54" spans="1:105" ht="12" customHeight="1" x14ac:dyDescent="0.25">
      <c r="A54" s="109" t="s">
        <v>120</v>
      </c>
      <c r="B54" s="36"/>
      <c r="C54" s="36">
        <v>27940</v>
      </c>
      <c r="D54" s="36">
        <v>40894</v>
      </c>
      <c r="E54" s="36">
        <v>41935</v>
      </c>
      <c r="F54" s="36">
        <v>46446</v>
      </c>
      <c r="G54" s="36">
        <v>49089</v>
      </c>
      <c r="H54" s="36">
        <v>54938</v>
      </c>
      <c r="I54" s="36">
        <v>43579</v>
      </c>
      <c r="J54" s="36">
        <v>40158</v>
      </c>
      <c r="K54" s="36">
        <v>65715</v>
      </c>
      <c r="L54" s="36">
        <v>87620</v>
      </c>
      <c r="M54" s="36">
        <v>149225</v>
      </c>
      <c r="N54" s="36">
        <v>92131</v>
      </c>
      <c r="O54" s="36">
        <v>56912</v>
      </c>
      <c r="P54" s="36">
        <v>33614</v>
      </c>
      <c r="Q54" s="36">
        <v>49721</v>
      </c>
      <c r="R54" s="36">
        <v>58864</v>
      </c>
      <c r="S54" s="36">
        <v>75316</v>
      </c>
      <c r="T54" s="36">
        <v>83908</v>
      </c>
      <c r="U54" s="36">
        <v>103871</v>
      </c>
      <c r="V54" s="36">
        <v>97940</v>
      </c>
      <c r="W54" s="36">
        <v>67382</v>
      </c>
      <c r="DA54" s="60" t="s">
        <v>1272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DA56" s="129" t="s">
        <v>1348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DA57" s="133"/>
    </row>
    <row r="58" spans="1:105" ht="12" customHeight="1" x14ac:dyDescent="0.25">
      <c r="A58" s="108" t="s">
        <v>209</v>
      </c>
      <c r="B58" s="52"/>
      <c r="C58" s="52">
        <v>2447</v>
      </c>
      <c r="D58" s="52">
        <v>6305</v>
      </c>
      <c r="E58" s="52">
        <v>6941</v>
      </c>
      <c r="F58" s="52">
        <v>8014</v>
      </c>
      <c r="G58" s="52">
        <v>7828</v>
      </c>
      <c r="H58" s="52">
        <v>7491</v>
      </c>
      <c r="I58" s="52">
        <v>9620</v>
      </c>
      <c r="J58" s="52">
        <v>13936</v>
      </c>
      <c r="K58" s="52">
        <v>21139</v>
      </c>
      <c r="L58" s="52">
        <v>17634</v>
      </c>
      <c r="M58" s="52">
        <v>29697</v>
      </c>
      <c r="N58" s="52">
        <v>16781</v>
      </c>
      <c r="O58" s="52">
        <v>10011</v>
      </c>
      <c r="P58" s="52">
        <v>0</v>
      </c>
      <c r="Q58" s="52">
        <v>2259</v>
      </c>
      <c r="R58" s="52">
        <v>3035</v>
      </c>
      <c r="S58" s="52">
        <v>4552</v>
      </c>
      <c r="T58" s="52">
        <v>7947</v>
      </c>
      <c r="U58" s="52">
        <v>17534</v>
      </c>
      <c r="V58" s="52">
        <v>26500</v>
      </c>
      <c r="W58" s="52">
        <v>19553</v>
      </c>
      <c r="DA58" s="63" t="s">
        <v>1349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DA59" s="134"/>
    </row>
    <row r="60" spans="1:105" ht="12" customHeight="1" x14ac:dyDescent="0.25">
      <c r="A60" s="108" t="s">
        <v>53</v>
      </c>
      <c r="B60" s="52"/>
      <c r="C60" s="52">
        <v>7</v>
      </c>
      <c r="D60" s="52">
        <v>18</v>
      </c>
      <c r="E60" s="52">
        <v>21</v>
      </c>
      <c r="F60" s="52">
        <v>33</v>
      </c>
      <c r="G60" s="52">
        <v>61</v>
      </c>
      <c r="H60" s="52">
        <v>73</v>
      </c>
      <c r="I60" s="52">
        <v>81</v>
      </c>
      <c r="J60" s="52">
        <v>30</v>
      </c>
      <c r="K60" s="52">
        <v>124</v>
      </c>
      <c r="L60" s="52">
        <v>259</v>
      </c>
      <c r="M60" s="52">
        <v>323</v>
      </c>
      <c r="N60" s="52">
        <v>293</v>
      </c>
      <c r="O60" s="52">
        <v>96</v>
      </c>
      <c r="P60" s="52">
        <v>0</v>
      </c>
      <c r="Q60" s="52">
        <v>21</v>
      </c>
      <c r="R60" s="52">
        <v>18</v>
      </c>
      <c r="S60" s="52">
        <v>64</v>
      </c>
      <c r="T60" s="52">
        <v>56</v>
      </c>
      <c r="U60" s="52">
        <v>203</v>
      </c>
      <c r="V60" s="52">
        <v>626</v>
      </c>
      <c r="W60" s="52">
        <v>100</v>
      </c>
      <c r="DA60" s="63" t="s">
        <v>1350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DA61" s="134"/>
    </row>
    <row r="62" spans="1:105" ht="12" customHeight="1" x14ac:dyDescent="0.25">
      <c r="A62" s="108" t="s">
        <v>132</v>
      </c>
      <c r="B62" s="52"/>
      <c r="C62" s="52">
        <v>2235</v>
      </c>
      <c r="D62" s="52">
        <v>5998</v>
      </c>
      <c r="E62" s="52">
        <v>6620</v>
      </c>
      <c r="F62" s="52">
        <v>7662</v>
      </c>
      <c r="G62" s="52">
        <v>7481</v>
      </c>
      <c r="H62" s="52">
        <v>7130</v>
      </c>
      <c r="I62" s="52">
        <v>9269</v>
      </c>
      <c r="J62" s="52">
        <v>13498</v>
      </c>
      <c r="K62" s="52">
        <v>20465</v>
      </c>
      <c r="L62" s="52">
        <v>17083</v>
      </c>
      <c r="M62" s="52">
        <v>28782</v>
      </c>
      <c r="N62" s="52">
        <v>16249</v>
      </c>
      <c r="O62" s="52">
        <v>9546</v>
      </c>
      <c r="P62" s="52">
        <v>0</v>
      </c>
      <c r="Q62" s="52">
        <v>1641</v>
      </c>
      <c r="R62" s="52">
        <v>2461</v>
      </c>
      <c r="S62" s="52">
        <v>3947</v>
      </c>
      <c r="T62" s="52">
        <v>7128</v>
      </c>
      <c r="U62" s="52">
        <v>16592</v>
      </c>
      <c r="V62" s="52">
        <v>25745</v>
      </c>
      <c r="W62" s="52">
        <v>19026</v>
      </c>
      <c r="DA62" s="63" t="s">
        <v>1351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9</v>
      </c>
      <c r="E63" s="52">
        <v>5</v>
      </c>
      <c r="F63" s="52">
        <v>6</v>
      </c>
      <c r="G63" s="52">
        <v>10</v>
      </c>
      <c r="H63" s="52">
        <v>4</v>
      </c>
      <c r="I63" s="52">
        <v>50</v>
      </c>
      <c r="J63" s="52">
        <v>51</v>
      </c>
      <c r="K63" s="52">
        <v>2</v>
      </c>
      <c r="L63" s="52">
        <v>0</v>
      </c>
      <c r="M63" s="52">
        <v>104</v>
      </c>
      <c r="N63" s="52">
        <v>8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35</v>
      </c>
      <c r="W63" s="52">
        <v>17</v>
      </c>
      <c r="DA63" s="63" t="s">
        <v>1352</v>
      </c>
    </row>
    <row r="64" spans="1:105" ht="12" customHeight="1" x14ac:dyDescent="0.25">
      <c r="A64" s="108" t="s">
        <v>124</v>
      </c>
      <c r="B64" s="52"/>
      <c r="C64" s="52">
        <v>0</v>
      </c>
      <c r="D64" s="52">
        <v>2</v>
      </c>
      <c r="E64" s="52">
        <v>2</v>
      </c>
      <c r="F64" s="52">
        <v>1</v>
      </c>
      <c r="G64" s="52">
        <v>2</v>
      </c>
      <c r="H64" s="52">
        <v>1</v>
      </c>
      <c r="I64" s="52">
        <v>2</v>
      </c>
      <c r="J64" s="52">
        <v>2</v>
      </c>
      <c r="K64" s="52">
        <v>2</v>
      </c>
      <c r="L64" s="52">
        <v>3</v>
      </c>
      <c r="M64" s="52">
        <v>3</v>
      </c>
      <c r="N64" s="52">
        <v>3</v>
      </c>
      <c r="O64" s="52">
        <v>2</v>
      </c>
      <c r="P64" s="52">
        <v>0</v>
      </c>
      <c r="Q64" s="52">
        <v>0</v>
      </c>
      <c r="R64" s="52">
        <v>1</v>
      </c>
      <c r="S64" s="52">
        <v>2</v>
      </c>
      <c r="T64" s="52">
        <v>3</v>
      </c>
      <c r="U64" s="52">
        <v>4</v>
      </c>
      <c r="V64" s="52">
        <v>4</v>
      </c>
      <c r="W64" s="52">
        <v>3</v>
      </c>
      <c r="DA64" s="63" t="s">
        <v>1353</v>
      </c>
    </row>
    <row r="65" spans="1:105" ht="12" customHeight="1" x14ac:dyDescent="0.25">
      <c r="A65" s="108" t="s">
        <v>123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1354</v>
      </c>
    </row>
    <row r="66" spans="1:105" ht="12" customHeight="1" x14ac:dyDescent="0.25">
      <c r="A66" s="108" t="s">
        <v>122</v>
      </c>
      <c r="B66" s="52"/>
      <c r="C66" s="52">
        <v>192</v>
      </c>
      <c r="D66" s="52">
        <v>260</v>
      </c>
      <c r="E66" s="52">
        <v>287</v>
      </c>
      <c r="F66" s="52">
        <v>317</v>
      </c>
      <c r="G66" s="52">
        <v>300</v>
      </c>
      <c r="H66" s="52">
        <v>319</v>
      </c>
      <c r="I66" s="52">
        <v>171</v>
      </c>
      <c r="J66" s="52">
        <v>309</v>
      </c>
      <c r="K66" s="52">
        <v>616</v>
      </c>
      <c r="L66" s="52">
        <v>473</v>
      </c>
      <c r="M66" s="52">
        <v>716</v>
      </c>
      <c r="N66" s="52">
        <v>453</v>
      </c>
      <c r="O66" s="52">
        <v>400</v>
      </c>
      <c r="P66" s="52">
        <v>0</v>
      </c>
      <c r="Q66" s="52">
        <v>507</v>
      </c>
      <c r="R66" s="52">
        <v>504</v>
      </c>
      <c r="S66" s="52">
        <v>539</v>
      </c>
      <c r="T66" s="52">
        <v>727</v>
      </c>
      <c r="U66" s="52">
        <v>830</v>
      </c>
      <c r="V66" s="52">
        <v>626</v>
      </c>
      <c r="W66" s="52">
        <v>441</v>
      </c>
      <c r="DA66" s="63" t="s">
        <v>1355</v>
      </c>
    </row>
    <row r="67" spans="1:105" ht="12" customHeight="1" x14ac:dyDescent="0.25">
      <c r="A67" s="108" t="s">
        <v>121</v>
      </c>
      <c r="B67" s="52"/>
      <c r="C67" s="52">
        <v>20</v>
      </c>
      <c r="D67" s="52">
        <v>36</v>
      </c>
      <c r="E67" s="52">
        <v>27</v>
      </c>
      <c r="F67" s="52">
        <v>28</v>
      </c>
      <c r="G67" s="52">
        <v>35</v>
      </c>
      <c r="H67" s="52">
        <v>37</v>
      </c>
      <c r="I67" s="52">
        <v>128</v>
      </c>
      <c r="J67" s="52">
        <v>76</v>
      </c>
      <c r="K67" s="52">
        <v>54</v>
      </c>
      <c r="L67" s="52">
        <v>75</v>
      </c>
      <c r="M67" s="52">
        <v>92</v>
      </c>
      <c r="N67" s="52">
        <v>68</v>
      </c>
      <c r="O67" s="52">
        <v>63</v>
      </c>
      <c r="P67" s="52">
        <v>0</v>
      </c>
      <c r="Q67" s="52">
        <v>111</v>
      </c>
      <c r="R67" s="52">
        <v>69</v>
      </c>
      <c r="S67" s="52">
        <v>64</v>
      </c>
      <c r="T67" s="52">
        <v>89</v>
      </c>
      <c r="U67" s="52">
        <v>108</v>
      </c>
      <c r="V67" s="52">
        <v>90</v>
      </c>
      <c r="W67" s="52">
        <v>66</v>
      </c>
      <c r="DA67" s="63" t="s">
        <v>1356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108" t="s">
        <v>207</v>
      </c>
      <c r="B69" s="52"/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DA69" s="63" t="s">
        <v>1357</v>
      </c>
    </row>
    <row r="70" spans="1:105" ht="12" customHeight="1" x14ac:dyDescent="0.25">
      <c r="A70" s="108" t="s">
        <v>50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1358</v>
      </c>
    </row>
    <row r="71" spans="1:105" ht="12" customHeight="1" x14ac:dyDescent="0.25">
      <c r="A71" s="115" t="s">
        <v>120</v>
      </c>
      <c r="B71" s="36"/>
      <c r="C71" s="36">
        <v>2447</v>
      </c>
      <c r="D71" s="36">
        <v>6305</v>
      </c>
      <c r="E71" s="36">
        <v>6941</v>
      </c>
      <c r="F71" s="36">
        <v>8014</v>
      </c>
      <c r="G71" s="36">
        <v>7828</v>
      </c>
      <c r="H71" s="36">
        <v>7491</v>
      </c>
      <c r="I71" s="36">
        <v>9620</v>
      </c>
      <c r="J71" s="36">
        <v>13936</v>
      </c>
      <c r="K71" s="36">
        <v>21139</v>
      </c>
      <c r="L71" s="36">
        <v>17634</v>
      </c>
      <c r="M71" s="36">
        <v>29697</v>
      </c>
      <c r="N71" s="36">
        <v>16781</v>
      </c>
      <c r="O71" s="36">
        <v>10011</v>
      </c>
      <c r="P71" s="36">
        <v>0</v>
      </c>
      <c r="Q71" s="36">
        <v>2259</v>
      </c>
      <c r="R71" s="36">
        <v>3035</v>
      </c>
      <c r="S71" s="36">
        <v>4552</v>
      </c>
      <c r="T71" s="36">
        <v>7947</v>
      </c>
      <c r="U71" s="36">
        <v>17534</v>
      </c>
      <c r="V71" s="36">
        <v>26500</v>
      </c>
      <c r="W71" s="36">
        <v>19553</v>
      </c>
      <c r="DA71" s="60" t="s">
        <v>1359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DA73" s="129" t="s">
        <v>1435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DA74" s="133"/>
    </row>
    <row r="75" spans="1:105" ht="12" customHeight="1" x14ac:dyDescent="0.25">
      <c r="A75" s="108" t="s">
        <v>209</v>
      </c>
      <c r="B75" s="52"/>
      <c r="C75" s="52">
        <v>5437</v>
      </c>
      <c r="D75" s="52">
        <v>14478</v>
      </c>
      <c r="E75" s="52">
        <v>14498</v>
      </c>
      <c r="F75" s="52">
        <v>16772</v>
      </c>
      <c r="G75" s="52">
        <v>17217</v>
      </c>
      <c r="H75" s="52">
        <v>19274</v>
      </c>
      <c r="I75" s="52">
        <v>23439</v>
      </c>
      <c r="J75" s="52">
        <v>16116</v>
      </c>
      <c r="K75" s="52">
        <v>28563</v>
      </c>
      <c r="L75" s="52">
        <v>48988</v>
      </c>
      <c r="M75" s="52">
        <v>96792</v>
      </c>
      <c r="N75" s="52">
        <v>49844</v>
      </c>
      <c r="O75" s="52">
        <v>17740</v>
      </c>
      <c r="P75" s="52">
        <v>1</v>
      </c>
      <c r="Q75" s="52">
        <v>2242</v>
      </c>
      <c r="R75" s="52">
        <v>4611</v>
      </c>
      <c r="S75" s="52">
        <v>9747</v>
      </c>
      <c r="T75" s="52">
        <v>11253</v>
      </c>
      <c r="U75" s="52">
        <v>25348</v>
      </c>
      <c r="V75" s="52">
        <v>40736</v>
      </c>
      <c r="W75" s="52">
        <v>33019</v>
      </c>
      <c r="DA75" s="63" t="s">
        <v>1436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DA76" s="134"/>
    </row>
    <row r="77" spans="1:105" ht="12" customHeight="1" x14ac:dyDescent="0.25">
      <c r="A77" s="108" t="s">
        <v>53</v>
      </c>
      <c r="B77" s="52"/>
      <c r="C77" s="52">
        <v>86</v>
      </c>
      <c r="D77" s="52">
        <v>83</v>
      </c>
      <c r="E77" s="52">
        <v>44</v>
      </c>
      <c r="F77" s="52">
        <v>63</v>
      </c>
      <c r="G77" s="52">
        <v>94</v>
      </c>
      <c r="H77" s="52">
        <v>143</v>
      </c>
      <c r="I77" s="52">
        <v>112</v>
      </c>
      <c r="J77" s="52">
        <v>106</v>
      </c>
      <c r="K77" s="52">
        <v>153</v>
      </c>
      <c r="L77" s="52">
        <v>241</v>
      </c>
      <c r="M77" s="52">
        <v>341</v>
      </c>
      <c r="N77" s="52">
        <v>935</v>
      </c>
      <c r="O77" s="52">
        <v>921</v>
      </c>
      <c r="P77" s="52">
        <v>407</v>
      </c>
      <c r="Q77" s="52">
        <v>111</v>
      </c>
      <c r="R77" s="52">
        <v>27</v>
      </c>
      <c r="S77" s="52">
        <v>80</v>
      </c>
      <c r="T77" s="52">
        <v>144</v>
      </c>
      <c r="U77" s="52">
        <v>202</v>
      </c>
      <c r="V77" s="52">
        <v>460</v>
      </c>
      <c r="W77" s="52">
        <v>763</v>
      </c>
      <c r="DA77" s="63" t="s">
        <v>1437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5403</v>
      </c>
      <c r="D79" s="52">
        <f t="shared" si="0"/>
        <v>14214</v>
      </c>
      <c r="E79" s="52">
        <f t="shared" si="0"/>
        <v>14273</v>
      </c>
      <c r="F79" s="52">
        <f t="shared" si="0"/>
        <v>16513</v>
      </c>
      <c r="G79" s="52">
        <f t="shared" si="0"/>
        <v>16986</v>
      </c>
      <c r="H79" s="52">
        <f t="shared" si="0"/>
        <v>18975</v>
      </c>
      <c r="I79" s="52">
        <f t="shared" si="0"/>
        <v>22905</v>
      </c>
      <c r="J79" s="52">
        <f t="shared" si="0"/>
        <v>16128</v>
      </c>
      <c r="K79" s="52">
        <f t="shared" si="0"/>
        <v>28448</v>
      </c>
      <c r="L79" s="52">
        <f t="shared" si="0"/>
        <v>48359</v>
      </c>
      <c r="M79" s="52">
        <f t="shared" si="0"/>
        <v>94743</v>
      </c>
      <c r="N79" s="52">
        <f t="shared" si="0"/>
        <v>49249</v>
      </c>
      <c r="O79" s="52">
        <f t="shared" si="0"/>
        <v>17973</v>
      </c>
      <c r="P79" s="52">
        <f t="shared" si="0"/>
        <v>3121</v>
      </c>
      <c r="Q79" s="52">
        <f t="shared" si="0"/>
        <v>1801</v>
      </c>
      <c r="R79" s="52">
        <f t="shared" ref="R79:V79" si="1">R45-R62</f>
        <v>4330</v>
      </c>
      <c r="S79" s="52">
        <f t="shared" si="1"/>
        <v>9657</v>
      </c>
      <c r="T79" s="52">
        <f t="shared" si="1"/>
        <v>11851</v>
      </c>
      <c r="U79" s="52">
        <f t="shared" si="1"/>
        <v>25821</v>
      </c>
      <c r="V79" s="52">
        <f t="shared" si="1"/>
        <v>40785</v>
      </c>
      <c r="W79" s="52">
        <f t="shared" ref="W79" si="2">W45-W62</f>
        <v>33075</v>
      </c>
      <c r="DA79" s="63" t="s">
        <v>1438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0</v>
      </c>
      <c r="D80" s="52">
        <f t="shared" si="3"/>
        <v>21</v>
      </c>
      <c r="E80" s="52">
        <f t="shared" si="3"/>
        <v>11</v>
      </c>
      <c r="F80" s="52">
        <f t="shared" si="3"/>
        <v>13</v>
      </c>
      <c r="G80" s="52">
        <f t="shared" si="3"/>
        <v>22</v>
      </c>
      <c r="H80" s="52">
        <f t="shared" si="3"/>
        <v>11</v>
      </c>
      <c r="I80" s="52">
        <f t="shared" si="3"/>
        <v>121</v>
      </c>
      <c r="J80" s="52">
        <f t="shared" si="3"/>
        <v>59</v>
      </c>
      <c r="K80" s="52">
        <f t="shared" si="3"/>
        <v>3</v>
      </c>
      <c r="L80" s="52">
        <f t="shared" si="3"/>
        <v>0</v>
      </c>
      <c r="M80" s="52">
        <f t="shared" si="3"/>
        <v>339</v>
      </c>
      <c r="N80" s="52">
        <f t="shared" si="3"/>
        <v>24</v>
      </c>
      <c r="O80" s="52">
        <f t="shared" si="3"/>
        <v>0</v>
      </c>
      <c r="P80" s="52">
        <f t="shared" si="3"/>
        <v>0</v>
      </c>
      <c r="Q80" s="52">
        <f t="shared" si="3"/>
        <v>0</v>
      </c>
      <c r="R80" s="52">
        <f t="shared" ref="R80:V80" si="4">R46-R63</f>
        <v>0</v>
      </c>
      <c r="S80" s="52">
        <f t="shared" si="4"/>
        <v>0</v>
      </c>
      <c r="T80" s="52">
        <f t="shared" si="4"/>
        <v>0</v>
      </c>
      <c r="U80" s="52">
        <f t="shared" si="4"/>
        <v>0</v>
      </c>
      <c r="V80" s="52">
        <f t="shared" si="4"/>
        <v>55</v>
      </c>
      <c r="W80" s="52">
        <f t="shared" ref="W80" si="5">W46-W63</f>
        <v>27</v>
      </c>
      <c r="DA80" s="63" t="s">
        <v>1439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0</v>
      </c>
      <c r="D81" s="52">
        <f t="shared" si="6"/>
        <v>5</v>
      </c>
      <c r="E81" s="52">
        <f t="shared" si="6"/>
        <v>3</v>
      </c>
      <c r="F81" s="52">
        <f t="shared" si="6"/>
        <v>3</v>
      </c>
      <c r="G81" s="52">
        <f t="shared" si="6"/>
        <v>4</v>
      </c>
      <c r="H81" s="52">
        <f t="shared" si="6"/>
        <v>3</v>
      </c>
      <c r="I81" s="52">
        <f t="shared" si="6"/>
        <v>4</v>
      </c>
      <c r="J81" s="52">
        <f t="shared" si="6"/>
        <v>2</v>
      </c>
      <c r="K81" s="52">
        <f t="shared" si="6"/>
        <v>3</v>
      </c>
      <c r="L81" s="52">
        <f t="shared" si="6"/>
        <v>6</v>
      </c>
      <c r="M81" s="52">
        <f t="shared" si="6"/>
        <v>10</v>
      </c>
      <c r="N81" s="52">
        <f t="shared" si="6"/>
        <v>7</v>
      </c>
      <c r="O81" s="52">
        <f t="shared" si="6"/>
        <v>4</v>
      </c>
      <c r="P81" s="52">
        <f t="shared" si="6"/>
        <v>6</v>
      </c>
      <c r="Q81" s="52">
        <f t="shared" si="6"/>
        <v>0</v>
      </c>
      <c r="R81" s="52">
        <f t="shared" ref="R81:V81" si="7">R47-R64</f>
        <v>1</v>
      </c>
      <c r="S81" s="52">
        <f t="shared" si="7"/>
        <v>2</v>
      </c>
      <c r="T81" s="52">
        <f t="shared" si="7"/>
        <v>2</v>
      </c>
      <c r="U81" s="52">
        <f t="shared" si="7"/>
        <v>4</v>
      </c>
      <c r="V81" s="52">
        <f t="shared" si="7"/>
        <v>3</v>
      </c>
      <c r="W81" s="52">
        <f t="shared" ref="W81" si="8">W47-W64</f>
        <v>2</v>
      </c>
      <c r="DA81" s="63" t="s">
        <v>1440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0</v>
      </c>
      <c r="D82" s="52">
        <f t="shared" si="9"/>
        <v>0</v>
      </c>
      <c r="E82" s="52">
        <f t="shared" si="9"/>
        <v>0</v>
      </c>
      <c r="F82" s="52">
        <f t="shared" si="9"/>
        <v>0</v>
      </c>
      <c r="G82" s="52">
        <f t="shared" si="9"/>
        <v>0</v>
      </c>
      <c r="H82" s="52">
        <f t="shared" si="9"/>
        <v>0</v>
      </c>
      <c r="I82" s="52">
        <f t="shared" si="9"/>
        <v>0</v>
      </c>
      <c r="J82" s="52">
        <f t="shared" si="9"/>
        <v>0</v>
      </c>
      <c r="K82" s="52">
        <f t="shared" si="9"/>
        <v>0</v>
      </c>
      <c r="L82" s="52">
        <f t="shared" si="9"/>
        <v>0</v>
      </c>
      <c r="M82" s="52">
        <f t="shared" si="9"/>
        <v>0</v>
      </c>
      <c r="N82" s="52">
        <f t="shared" si="9"/>
        <v>0</v>
      </c>
      <c r="O82" s="52">
        <f t="shared" si="9"/>
        <v>0</v>
      </c>
      <c r="P82" s="52">
        <f t="shared" si="9"/>
        <v>0</v>
      </c>
      <c r="Q82" s="52">
        <f t="shared" si="9"/>
        <v>0</v>
      </c>
      <c r="R82" s="52">
        <f t="shared" ref="R82:V82" si="10">R48-R65</f>
        <v>0</v>
      </c>
      <c r="S82" s="52">
        <f t="shared" si="10"/>
        <v>0</v>
      </c>
      <c r="T82" s="52">
        <f t="shared" si="10"/>
        <v>0</v>
      </c>
      <c r="U82" s="52">
        <f t="shared" si="10"/>
        <v>0</v>
      </c>
      <c r="V82" s="52">
        <f t="shared" si="10"/>
        <v>0</v>
      </c>
      <c r="W82" s="52">
        <f t="shared" ref="W82" si="11">W48-W65</f>
        <v>0</v>
      </c>
      <c r="DA82" s="63" t="s">
        <v>1441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427</v>
      </c>
      <c r="D83" s="52">
        <f t="shared" si="12"/>
        <v>597</v>
      </c>
      <c r="E83" s="52">
        <f t="shared" si="12"/>
        <v>601</v>
      </c>
      <c r="F83" s="52">
        <f t="shared" si="12"/>
        <v>663</v>
      </c>
      <c r="G83" s="52">
        <f t="shared" si="12"/>
        <v>660</v>
      </c>
      <c r="H83" s="52">
        <f t="shared" si="12"/>
        <v>820</v>
      </c>
      <c r="I83" s="52">
        <f t="shared" si="12"/>
        <v>417</v>
      </c>
      <c r="J83" s="52">
        <f t="shared" si="12"/>
        <v>359</v>
      </c>
      <c r="K83" s="52">
        <f t="shared" si="12"/>
        <v>832</v>
      </c>
      <c r="L83" s="52">
        <f t="shared" si="12"/>
        <v>1315</v>
      </c>
      <c r="M83" s="52">
        <f t="shared" si="12"/>
        <v>2335</v>
      </c>
      <c r="N83" s="52">
        <f t="shared" si="12"/>
        <v>1347</v>
      </c>
      <c r="O83" s="52">
        <f t="shared" si="12"/>
        <v>708</v>
      </c>
      <c r="P83" s="52">
        <f t="shared" si="12"/>
        <v>832</v>
      </c>
      <c r="Q83" s="52">
        <f t="shared" si="12"/>
        <v>505</v>
      </c>
      <c r="R83" s="52">
        <f t="shared" ref="R83:V83" si="13">R49-R66</f>
        <v>764</v>
      </c>
      <c r="S83" s="52">
        <f t="shared" si="13"/>
        <v>1155</v>
      </c>
      <c r="T83" s="52">
        <f t="shared" si="13"/>
        <v>1033</v>
      </c>
      <c r="U83" s="52">
        <f t="shared" si="13"/>
        <v>1203</v>
      </c>
      <c r="V83" s="52">
        <f t="shared" si="13"/>
        <v>962</v>
      </c>
      <c r="W83" s="52">
        <f t="shared" ref="W83" si="14">W49-W66</f>
        <v>743</v>
      </c>
      <c r="DA83" s="63" t="s">
        <v>1442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44</v>
      </c>
      <c r="D84" s="52">
        <f t="shared" si="15"/>
        <v>82</v>
      </c>
      <c r="E84" s="52">
        <f t="shared" si="15"/>
        <v>56</v>
      </c>
      <c r="F84" s="52">
        <f t="shared" si="15"/>
        <v>58</v>
      </c>
      <c r="G84" s="52">
        <f t="shared" si="15"/>
        <v>77</v>
      </c>
      <c r="H84" s="52">
        <f t="shared" si="15"/>
        <v>94</v>
      </c>
      <c r="I84" s="52">
        <f t="shared" si="15"/>
        <v>314</v>
      </c>
      <c r="J84" s="52">
        <f t="shared" si="15"/>
        <v>87</v>
      </c>
      <c r="K84" s="52">
        <f t="shared" si="15"/>
        <v>72</v>
      </c>
      <c r="L84" s="52">
        <f t="shared" si="15"/>
        <v>209</v>
      </c>
      <c r="M84" s="52">
        <f t="shared" si="15"/>
        <v>299</v>
      </c>
      <c r="N84" s="52">
        <f t="shared" si="15"/>
        <v>202</v>
      </c>
      <c r="O84" s="52">
        <f t="shared" si="15"/>
        <v>111</v>
      </c>
      <c r="P84" s="52">
        <f t="shared" si="15"/>
        <v>164</v>
      </c>
      <c r="Q84" s="52">
        <f t="shared" si="15"/>
        <v>108</v>
      </c>
      <c r="R84" s="52">
        <f t="shared" ref="R84:V84" si="16">R50-R67</f>
        <v>106</v>
      </c>
      <c r="S84" s="52">
        <f t="shared" si="16"/>
        <v>138</v>
      </c>
      <c r="T84" s="52">
        <f t="shared" si="16"/>
        <v>126</v>
      </c>
      <c r="U84" s="52">
        <f t="shared" si="16"/>
        <v>154</v>
      </c>
      <c r="V84" s="52">
        <f t="shared" si="16"/>
        <v>140</v>
      </c>
      <c r="W84" s="52">
        <f t="shared" ref="W84" si="17">W50-W67</f>
        <v>114</v>
      </c>
      <c r="DA84" s="63" t="s">
        <v>1443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108" t="s">
        <v>207</v>
      </c>
      <c r="B86" s="52"/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0</v>
      </c>
      <c r="S86" s="52">
        <v>0</v>
      </c>
      <c r="T86" s="52">
        <v>0</v>
      </c>
      <c r="U86" s="52">
        <v>0</v>
      </c>
      <c r="V86" s="52">
        <v>0</v>
      </c>
      <c r="W86" s="52">
        <v>0</v>
      </c>
      <c r="DA86" s="63" t="s">
        <v>1444</v>
      </c>
    </row>
    <row r="87" spans="1:105" ht="12" customHeight="1" x14ac:dyDescent="0.25">
      <c r="A87" s="108" t="s">
        <v>50</v>
      </c>
      <c r="B87" s="52"/>
      <c r="C87" s="52">
        <v>0</v>
      </c>
      <c r="D87" s="52">
        <v>0</v>
      </c>
      <c r="E87" s="52">
        <v>0</v>
      </c>
      <c r="F87" s="52">
        <v>0</v>
      </c>
      <c r="G87" s="52">
        <v>0</v>
      </c>
      <c r="H87" s="52">
        <v>0</v>
      </c>
      <c r="I87" s="52">
        <v>0</v>
      </c>
      <c r="J87" s="52">
        <v>0</v>
      </c>
      <c r="K87" s="52">
        <v>0</v>
      </c>
      <c r="L87" s="52">
        <v>0</v>
      </c>
      <c r="M87" s="52">
        <v>0</v>
      </c>
      <c r="N87" s="52">
        <v>0</v>
      </c>
      <c r="O87" s="52">
        <v>0</v>
      </c>
      <c r="P87" s="52">
        <v>0</v>
      </c>
      <c r="Q87" s="52">
        <v>0</v>
      </c>
      <c r="R87" s="52">
        <v>0</v>
      </c>
      <c r="S87" s="52">
        <v>0</v>
      </c>
      <c r="T87" s="52">
        <v>0</v>
      </c>
      <c r="U87" s="52">
        <v>0</v>
      </c>
      <c r="V87" s="52">
        <v>0</v>
      </c>
      <c r="W87" s="52">
        <v>0</v>
      </c>
      <c r="DA87" s="63" t="s">
        <v>1445</v>
      </c>
    </row>
    <row r="88" spans="1:105" ht="12" customHeight="1" x14ac:dyDescent="0.25">
      <c r="A88" s="115" t="s">
        <v>120</v>
      </c>
      <c r="B88" s="36"/>
      <c r="C88" s="36">
        <v>25493</v>
      </c>
      <c r="D88" s="36">
        <v>34589</v>
      </c>
      <c r="E88" s="36">
        <v>34994</v>
      </c>
      <c r="F88" s="36">
        <v>38432</v>
      </c>
      <c r="G88" s="36">
        <v>41261</v>
      </c>
      <c r="H88" s="36">
        <v>47447</v>
      </c>
      <c r="I88" s="36">
        <v>33959</v>
      </c>
      <c r="J88" s="36">
        <v>26222</v>
      </c>
      <c r="K88" s="36">
        <v>44576</v>
      </c>
      <c r="L88" s="36">
        <v>69986</v>
      </c>
      <c r="M88" s="36">
        <v>119528</v>
      </c>
      <c r="N88" s="36">
        <v>75350</v>
      </c>
      <c r="O88" s="36">
        <v>46901</v>
      </c>
      <c r="P88" s="36">
        <v>33614</v>
      </c>
      <c r="Q88" s="36">
        <v>47462</v>
      </c>
      <c r="R88" s="36">
        <v>55829</v>
      </c>
      <c r="S88" s="36">
        <v>70764</v>
      </c>
      <c r="T88" s="36">
        <v>75961</v>
      </c>
      <c r="U88" s="36">
        <v>86337</v>
      </c>
      <c r="V88" s="36">
        <v>71440</v>
      </c>
      <c r="W88" s="36">
        <v>47829</v>
      </c>
      <c r="DA88" s="60" t="s">
        <v>1446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DA92" s="129" t="s">
        <v>1522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DA93" s="133"/>
    </row>
    <row r="94" spans="1:105" ht="12" customHeight="1" x14ac:dyDescent="0.25">
      <c r="A94" s="97" t="s">
        <v>209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4712</v>
      </c>
      <c r="I94" s="52">
        <f>RES_hhdet_numvin!I83</f>
        <v>10911</v>
      </c>
      <c r="J94" s="52">
        <f>RES_hhdet_numvin!J83</f>
        <v>13933</v>
      </c>
      <c r="K94" s="52">
        <f>RES_hhdet_numvin!K83</f>
        <v>28735</v>
      </c>
      <c r="L94" s="52">
        <f>RES_hhdet_numvin!L83</f>
        <v>44973</v>
      </c>
      <c r="M94" s="52">
        <f>RES_hhdet_numvin!M83</f>
        <v>95609</v>
      </c>
      <c r="N94" s="52">
        <f>RES_hhdet_numvin!N83</f>
        <v>54766</v>
      </c>
      <c r="O94" s="52">
        <f>RES_hhdet_numvin!O83</f>
        <v>24283</v>
      </c>
      <c r="P94" s="52">
        <f>RES_hhdet_numvin!P83</f>
        <v>1</v>
      </c>
      <c r="Q94" s="52">
        <f>RES_hhdet_numvin!Q83</f>
        <v>4263</v>
      </c>
      <c r="R94" s="52">
        <f>RES_hhdet_numvin!R83</f>
        <v>7412</v>
      </c>
      <c r="S94" s="52">
        <f>RES_hhdet_numvin!S83</f>
        <v>14076</v>
      </c>
      <c r="T94" s="52">
        <f>RES_hhdet_numvin!T83</f>
        <v>19075</v>
      </c>
      <c r="U94" s="52">
        <f>RES_hhdet_numvin!U83</f>
        <v>42797</v>
      </c>
      <c r="V94" s="52">
        <f>RES_hhdet_numvin!V83</f>
        <v>67221</v>
      </c>
      <c r="W94" s="52">
        <f>RES_hhdet_numvin!W83</f>
        <v>52572</v>
      </c>
      <c r="DA94" s="63" t="s">
        <v>1523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134</v>
      </c>
      <c r="Q97" s="138">
        <f>RES_hhdet_numvin!Q86</f>
        <v>76</v>
      </c>
      <c r="R97" s="138">
        <f>RES_hhdet_numvin!R86</f>
        <v>34</v>
      </c>
      <c r="S97" s="138">
        <f>RES_hhdet_numvin!S86</f>
        <v>126</v>
      </c>
      <c r="T97" s="138">
        <f>RES_hhdet_numvin!T86</f>
        <v>189</v>
      </c>
      <c r="U97" s="138">
        <f>RES_hhdet_numvin!U86</f>
        <v>399</v>
      </c>
      <c r="V97" s="138">
        <f>RES_hhdet_numvin!V86</f>
        <v>1084</v>
      </c>
      <c r="W97" s="138">
        <f>RES_hhdet_numvin!W86</f>
        <v>863</v>
      </c>
      <c r="DA97" s="63" t="s">
        <v>1524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3932</v>
      </c>
      <c r="I99" s="138">
        <f>RES_hhdet_numvin!I88</f>
        <v>10182</v>
      </c>
      <c r="J99" s="138">
        <f>RES_hhdet_numvin!J88</f>
        <v>13291</v>
      </c>
      <c r="K99" s="138">
        <f>RES_hhdet_numvin!K88</f>
        <v>27538</v>
      </c>
      <c r="L99" s="138">
        <f>RES_hhdet_numvin!L88</f>
        <v>43360</v>
      </c>
      <c r="M99" s="138">
        <f>RES_hhdet_numvin!M88</f>
        <v>92554</v>
      </c>
      <c r="N99" s="138">
        <f>RES_hhdet_numvin!N88</f>
        <v>53289</v>
      </c>
      <c r="O99" s="138">
        <f>RES_hhdet_numvin!O88</f>
        <v>23760</v>
      </c>
      <c r="P99" s="138">
        <f>RES_hhdet_numvin!P88</f>
        <v>2695</v>
      </c>
      <c r="Q99" s="138">
        <f>RES_hhdet_numvin!Q88</f>
        <v>3258</v>
      </c>
      <c r="R99" s="138">
        <f>RES_hhdet_numvin!R88</f>
        <v>6576</v>
      </c>
      <c r="S99" s="138">
        <f>RES_hhdet_numvin!S88</f>
        <v>13381</v>
      </c>
      <c r="T99" s="138">
        <f>RES_hhdet_numvin!T88</f>
        <v>18847</v>
      </c>
      <c r="U99" s="138">
        <f>RES_hhdet_numvin!U88</f>
        <v>42329</v>
      </c>
      <c r="V99" s="138">
        <f>RES_hhdet_numvin!V88</f>
        <v>66513</v>
      </c>
      <c r="W99" s="138">
        <f>RES_hhdet_numvin!W88</f>
        <v>52101</v>
      </c>
      <c r="DA99" s="63" t="s">
        <v>1525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3</v>
      </c>
      <c r="I100" s="138">
        <f>RES_hhdet_numvin!I89</f>
        <v>54</v>
      </c>
      <c r="J100" s="138">
        <f>RES_hhdet_numvin!J89</f>
        <v>50</v>
      </c>
      <c r="K100" s="138">
        <f>RES_hhdet_numvin!K89</f>
        <v>3</v>
      </c>
      <c r="L100" s="138">
        <f>RES_hhdet_numvin!L89</f>
        <v>0</v>
      </c>
      <c r="M100" s="138">
        <f>RES_hhdet_numvin!M89</f>
        <v>335</v>
      </c>
      <c r="N100" s="138">
        <f>RES_hhdet_numvin!N89</f>
        <v>27</v>
      </c>
      <c r="O100" s="138">
        <f>RES_hhdet_numvin!O89</f>
        <v>0</v>
      </c>
      <c r="P100" s="138">
        <f>RES_hhdet_numvin!P89</f>
        <v>0</v>
      </c>
      <c r="Q100" s="138">
        <f>RES_hhdet_numvin!Q89</f>
        <v>0</v>
      </c>
      <c r="R100" s="138">
        <f>RES_hhdet_numvin!R89</f>
        <v>0</v>
      </c>
      <c r="S100" s="138">
        <f>RES_hhdet_numvin!S89</f>
        <v>0</v>
      </c>
      <c r="T100" s="138">
        <f>RES_hhdet_numvin!T89</f>
        <v>0</v>
      </c>
      <c r="U100" s="138">
        <f>RES_hhdet_numvin!U89</f>
        <v>0</v>
      </c>
      <c r="V100" s="138">
        <f>RES_hhdet_numvin!V89</f>
        <v>90</v>
      </c>
      <c r="W100" s="138">
        <f>RES_hhdet_numvin!W89</f>
        <v>44</v>
      </c>
      <c r="DA100" s="63" t="s">
        <v>1526</v>
      </c>
    </row>
    <row r="101" spans="1:105" ht="12" hidden="1" customHeight="1" x14ac:dyDescent="0.25">
      <c r="A101" s="108" t="s">
        <v>207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0</v>
      </c>
      <c r="Q103" s="138">
        <f>RES_hhdet_numvin!Q92</f>
        <v>0</v>
      </c>
      <c r="R103" s="138">
        <f>RES_hhdet_numvin!R92</f>
        <v>2</v>
      </c>
      <c r="S103" s="138">
        <f>RES_hhdet_numvin!S92</f>
        <v>4</v>
      </c>
      <c r="T103" s="138">
        <f>RES_hhdet_numvin!T92</f>
        <v>5</v>
      </c>
      <c r="U103" s="138">
        <f>RES_hhdet_numvin!U92</f>
        <v>8</v>
      </c>
      <c r="V103" s="138">
        <f>RES_hhdet_numvin!V92</f>
        <v>7</v>
      </c>
      <c r="W103" s="138">
        <f>RES_hhdet_numvin!W92</f>
        <v>5</v>
      </c>
      <c r="DA103" s="63" t="s">
        <v>1527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0</v>
      </c>
      <c r="R104" s="138">
        <f>RES_hhdet_numvin!R93</f>
        <v>0</v>
      </c>
      <c r="S104" s="138">
        <f>RES_hhdet_numvin!S93</f>
        <v>0</v>
      </c>
      <c r="T104" s="138">
        <f>RES_hhdet_numvin!T93</f>
        <v>0</v>
      </c>
      <c r="U104" s="138">
        <f>RES_hhdet_numvin!U93</f>
        <v>0</v>
      </c>
      <c r="V104" s="138">
        <f>RES_hhdet_numvin!V93</f>
        <v>0</v>
      </c>
      <c r="W104" s="138">
        <f>RES_hhdet_numvin!W93</f>
        <v>0</v>
      </c>
      <c r="DA104" s="63" t="s">
        <v>1528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260</v>
      </c>
      <c r="Q107" s="138">
        <f>RES_hhdet_numvin!Q96</f>
        <v>586</v>
      </c>
      <c r="R107" s="138">
        <f>RES_hhdet_numvin!R96</f>
        <v>961</v>
      </c>
      <c r="S107" s="138">
        <f>RES_hhdet_numvin!S96</f>
        <v>1483</v>
      </c>
      <c r="T107" s="138">
        <f>RES_hhdet_numvin!T96</f>
        <v>1667</v>
      </c>
      <c r="U107" s="138">
        <f>RES_hhdet_numvin!U96</f>
        <v>2002</v>
      </c>
      <c r="V107" s="138">
        <f>RES_hhdet_numvin!V96</f>
        <v>1586</v>
      </c>
      <c r="W107" s="138">
        <f>RES_hhdet_numvin!W96</f>
        <v>1184</v>
      </c>
      <c r="DA107" s="63" t="s">
        <v>1529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54</v>
      </c>
      <c r="Q108" s="138">
        <f>RES_hhdet_numvin!Q97</f>
        <v>127</v>
      </c>
      <c r="R108" s="138">
        <f>RES_hhdet_numvin!R97</f>
        <v>133</v>
      </c>
      <c r="S108" s="138">
        <f>RES_hhdet_numvin!S97</f>
        <v>179</v>
      </c>
      <c r="T108" s="138">
        <f>RES_hhdet_numvin!T97</f>
        <v>205</v>
      </c>
      <c r="U108" s="138">
        <f>RES_hhdet_numvin!U97</f>
        <v>259</v>
      </c>
      <c r="V108" s="138">
        <f>RES_hhdet_numvin!V97</f>
        <v>230</v>
      </c>
      <c r="W108" s="138">
        <f>RES_hhdet_numvin!W97</f>
        <v>180</v>
      </c>
      <c r="DA108" s="63" t="s">
        <v>1530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DA111" s="134"/>
    </row>
    <row r="112" spans="1:105" ht="12" customHeight="1" x14ac:dyDescent="0.25">
      <c r="A112" s="97" t="s">
        <v>207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0</v>
      </c>
      <c r="Q112" s="138">
        <f>RES_hhdet_numvin!Q101</f>
        <v>0</v>
      </c>
      <c r="R112" s="138">
        <f>RES_hhdet_numvin!R101</f>
        <v>0</v>
      </c>
      <c r="S112" s="138">
        <f>RES_hhdet_numvin!S101</f>
        <v>0</v>
      </c>
      <c r="T112" s="138">
        <f>RES_hhdet_numvin!T101</f>
        <v>0</v>
      </c>
      <c r="U112" s="138">
        <f>RES_hhdet_numvin!U101</f>
        <v>0</v>
      </c>
      <c r="V112" s="138">
        <f>RES_hhdet_numvin!V101</f>
        <v>0</v>
      </c>
      <c r="W112" s="138">
        <f>RES_hhdet_numvin!W101</f>
        <v>0</v>
      </c>
      <c r="DA112" s="63" t="s">
        <v>1531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0</v>
      </c>
      <c r="Q113" s="138">
        <f>RES_hhdet_numvin!Q102</f>
        <v>0</v>
      </c>
      <c r="R113" s="138">
        <f>RES_hhdet_numvin!R102</f>
        <v>0</v>
      </c>
      <c r="S113" s="138">
        <f>RES_hhdet_numvin!S102</f>
        <v>0</v>
      </c>
      <c r="T113" s="138">
        <f>RES_hhdet_numvin!T102</f>
        <v>0</v>
      </c>
      <c r="U113" s="138">
        <f>RES_hhdet_numvin!U102</f>
        <v>0</v>
      </c>
      <c r="V113" s="138">
        <f>RES_hhdet_numvin!V102</f>
        <v>0</v>
      </c>
      <c r="W113" s="138">
        <f>RES_hhdet_numvin!W102</f>
        <v>0</v>
      </c>
      <c r="DA113" s="63" t="s">
        <v>1532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10815</v>
      </c>
      <c r="Q114" s="39">
        <f>RES_hhdet_numvin!Q103</f>
        <v>27707</v>
      </c>
      <c r="R114" s="39">
        <f>RES_hhdet_numvin!R103</f>
        <v>42660</v>
      </c>
      <c r="S114" s="39">
        <f>RES_hhdet_numvin!S103</f>
        <v>63337</v>
      </c>
      <c r="T114" s="39">
        <f>RES_hhdet_numvin!T103</f>
        <v>76469</v>
      </c>
      <c r="U114" s="39">
        <f>RES_hhdet_numvin!U103</f>
        <v>99700</v>
      </c>
      <c r="V114" s="39">
        <f>RES_hhdet_numvin!V103</f>
        <v>97269</v>
      </c>
      <c r="W114" s="39">
        <f>RES_hhdet_numvin!W103</f>
        <v>67382</v>
      </c>
      <c r="DA114" s="60" t="s">
        <v>1533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622.62383684064719</v>
      </c>
      <c r="C118" s="117">
        <f t="shared" si="18"/>
        <v>565.63203125493044</v>
      </c>
      <c r="D118" s="117">
        <f t="shared" si="18"/>
        <v>575.6984602438298</v>
      </c>
      <c r="E118" s="117">
        <f t="shared" si="18"/>
        <v>585.55647190656396</v>
      </c>
      <c r="F118" s="117">
        <f t="shared" si="18"/>
        <v>578.24617695122629</v>
      </c>
      <c r="G118" s="117">
        <f t="shared" si="18"/>
        <v>635.51110833197072</v>
      </c>
      <c r="H118" s="117">
        <f t="shared" si="18"/>
        <v>603.154312662866</v>
      </c>
      <c r="I118" s="117">
        <f t="shared" si="18"/>
        <v>610.75391460128162</v>
      </c>
      <c r="J118" s="117">
        <f t="shared" si="18"/>
        <v>625.40442602753865</v>
      </c>
      <c r="K118" s="117">
        <f t="shared" si="18"/>
        <v>626.45442122792349</v>
      </c>
      <c r="L118" s="117">
        <f t="shared" si="18"/>
        <v>627.85337108880367</v>
      </c>
      <c r="M118" s="117">
        <f t="shared" si="18"/>
        <v>1184.8666316959909</v>
      </c>
      <c r="N118" s="117">
        <f t="shared" si="18"/>
        <v>1205.0137914504294</v>
      </c>
      <c r="O118" s="117">
        <f t="shared" si="18"/>
        <v>984.55747131518069</v>
      </c>
      <c r="P118" s="117">
        <f t="shared" si="18"/>
        <v>920.69108996920113</v>
      </c>
      <c r="Q118" s="117">
        <f t="shared" si="18"/>
        <v>928.75662972817872</v>
      </c>
      <c r="R118" s="117">
        <f t="shared" ref="R118:V118" si="19">R119+R122+R124+R137</f>
        <v>927.54333715582834</v>
      </c>
      <c r="S118" s="117">
        <f t="shared" si="19"/>
        <v>926.38629538551208</v>
      </c>
      <c r="T118" s="117">
        <f t="shared" si="19"/>
        <v>791.69233529432961</v>
      </c>
      <c r="U118" s="117">
        <f t="shared" si="19"/>
        <v>778.51892423523293</v>
      </c>
      <c r="V118" s="117">
        <f t="shared" si="19"/>
        <v>876.56701630766088</v>
      </c>
      <c r="W118" s="117">
        <f t="shared" ref="W118" si="20">W119+W122+W124+W137</f>
        <v>903.76682465361137</v>
      </c>
      <c r="DA118" s="129" t="s">
        <v>1645</v>
      </c>
    </row>
    <row r="119" spans="1:105" ht="12" customHeight="1" x14ac:dyDescent="0.25">
      <c r="A119" s="121" t="s">
        <v>57</v>
      </c>
      <c r="B119" s="122">
        <f t="shared" ref="B119:Q119" si="21">SUM(B120:B121)</f>
        <v>580.07669186030614</v>
      </c>
      <c r="C119" s="122">
        <f t="shared" si="21"/>
        <v>529.7396975402221</v>
      </c>
      <c r="D119" s="122">
        <f t="shared" si="21"/>
        <v>539.20808876179046</v>
      </c>
      <c r="E119" s="122">
        <f t="shared" si="21"/>
        <v>549.13505637886544</v>
      </c>
      <c r="F119" s="122">
        <f t="shared" si="21"/>
        <v>541.24610490158818</v>
      </c>
      <c r="G119" s="122">
        <f t="shared" si="21"/>
        <v>597.02144682499772</v>
      </c>
      <c r="H119" s="122">
        <f t="shared" si="21"/>
        <v>565.80480813664815</v>
      </c>
      <c r="I119" s="122">
        <f t="shared" si="21"/>
        <v>572.00899429029869</v>
      </c>
      <c r="J119" s="122">
        <f t="shared" si="21"/>
        <v>587.02660917191099</v>
      </c>
      <c r="K119" s="122">
        <f t="shared" si="21"/>
        <v>586.70368094958201</v>
      </c>
      <c r="L119" s="122">
        <f t="shared" si="21"/>
        <v>593.87537815194628</v>
      </c>
      <c r="M119" s="122">
        <f t="shared" si="21"/>
        <v>1118.2343582335322</v>
      </c>
      <c r="N119" s="122">
        <f t="shared" si="21"/>
        <v>1138.8552241822797</v>
      </c>
      <c r="O119" s="122">
        <f t="shared" si="21"/>
        <v>921.58307220373854</v>
      </c>
      <c r="P119" s="122">
        <f t="shared" si="21"/>
        <v>857.37726836710647</v>
      </c>
      <c r="Q119" s="122">
        <f t="shared" si="21"/>
        <v>860.12012632880385</v>
      </c>
      <c r="R119" s="122">
        <f t="shared" ref="R119:V119" si="22">SUM(R120:R121)</f>
        <v>858.17764670374072</v>
      </c>
      <c r="S119" s="122">
        <f t="shared" si="22"/>
        <v>860.23677225424228</v>
      </c>
      <c r="T119" s="122">
        <f t="shared" si="22"/>
        <v>729.19125702031988</v>
      </c>
      <c r="U119" s="122">
        <f t="shared" si="22"/>
        <v>715.21637615054249</v>
      </c>
      <c r="V119" s="122">
        <f t="shared" si="22"/>
        <v>807.06105294644908</v>
      </c>
      <c r="W119" s="122">
        <f t="shared" ref="W119" si="23">SUM(W120:W121)</f>
        <v>832.10385002822795</v>
      </c>
      <c r="DA119" s="130" t="s">
        <v>1646</v>
      </c>
    </row>
    <row r="120" spans="1:105" ht="12" customHeight="1" x14ac:dyDescent="0.25">
      <c r="A120" s="97" t="s">
        <v>204</v>
      </c>
      <c r="B120" s="98">
        <v>577.66100018854661</v>
      </c>
      <c r="C120" s="98">
        <v>527.57647001043301</v>
      </c>
      <c r="D120" s="98">
        <v>537.02473414107806</v>
      </c>
      <c r="E120" s="98">
        <v>546.9174525535251</v>
      </c>
      <c r="F120" s="98">
        <v>539.07508027574045</v>
      </c>
      <c r="G120" s="98">
        <v>594.58428864830103</v>
      </c>
      <c r="H120" s="98">
        <v>563.49454138716283</v>
      </c>
      <c r="I120" s="98">
        <v>569.64630652096264</v>
      </c>
      <c r="J120" s="98">
        <v>584.5612964187635</v>
      </c>
      <c r="K120" s="98">
        <v>584.18478000628284</v>
      </c>
      <c r="L120" s="98">
        <v>591.22540159055347</v>
      </c>
      <c r="M120" s="98">
        <v>1113.1109180228098</v>
      </c>
      <c r="N120" s="98">
        <v>1133.5201823837192</v>
      </c>
      <c r="O120" s="98">
        <v>917.28732182745819</v>
      </c>
      <c r="P120" s="98">
        <v>853.43447681360374</v>
      </c>
      <c r="Q120" s="98">
        <v>856.17795389089918</v>
      </c>
      <c r="R120" s="98">
        <v>854.23617748963545</v>
      </c>
      <c r="S120" s="98">
        <v>856.28566307826293</v>
      </c>
      <c r="T120" s="98">
        <v>725.83275821671225</v>
      </c>
      <c r="U120" s="98">
        <v>711.88681831442682</v>
      </c>
      <c r="V120" s="98">
        <v>803.28574753011435</v>
      </c>
      <c r="W120" s="98">
        <v>828.1353946104814</v>
      </c>
      <c r="DA120" s="63" t="s">
        <v>1647</v>
      </c>
    </row>
    <row r="121" spans="1:105" ht="12" customHeight="1" x14ac:dyDescent="0.25">
      <c r="A121" s="97" t="s">
        <v>53</v>
      </c>
      <c r="B121" s="98">
        <v>2.4156916717595784</v>
      </c>
      <c r="C121" s="98">
        <v>2.1632275297890788</v>
      </c>
      <c r="D121" s="98">
        <v>2.1833546207124019</v>
      </c>
      <c r="E121" s="98">
        <v>2.2176038253403201</v>
      </c>
      <c r="F121" s="98">
        <v>2.1710246258477102</v>
      </c>
      <c r="G121" s="98">
        <v>2.437158176696737</v>
      </c>
      <c r="H121" s="98">
        <v>2.3102667494852733</v>
      </c>
      <c r="I121" s="98">
        <v>2.3626877693360653</v>
      </c>
      <c r="J121" s="98">
        <v>2.4653127531475212</v>
      </c>
      <c r="K121" s="98">
        <v>2.5189009432991627</v>
      </c>
      <c r="L121" s="98">
        <v>2.6499765613928243</v>
      </c>
      <c r="M121" s="98">
        <v>5.1234402107224026</v>
      </c>
      <c r="N121" s="98">
        <v>5.3350417985604146</v>
      </c>
      <c r="O121" s="98">
        <v>4.2957503762803224</v>
      </c>
      <c r="P121" s="98">
        <v>3.9427915535027775</v>
      </c>
      <c r="Q121" s="98">
        <v>3.9421724379046927</v>
      </c>
      <c r="R121" s="98">
        <v>3.9414692141052701</v>
      </c>
      <c r="S121" s="98">
        <v>3.9511091759793677</v>
      </c>
      <c r="T121" s="98">
        <v>3.3584988036076431</v>
      </c>
      <c r="U121" s="98">
        <v>3.3295578361156726</v>
      </c>
      <c r="V121" s="98">
        <v>3.7753054163347541</v>
      </c>
      <c r="W121" s="98">
        <v>3.9684554177465152</v>
      </c>
      <c r="DA121" s="63" t="s">
        <v>1648</v>
      </c>
    </row>
    <row r="122" spans="1:105" ht="12" customHeight="1" x14ac:dyDescent="0.25">
      <c r="A122" s="121" t="s">
        <v>92</v>
      </c>
      <c r="B122" s="122">
        <f t="shared" ref="B122:W122" si="24">B123</f>
        <v>7.8017671939962464E-3</v>
      </c>
      <c r="C122" s="122">
        <f t="shared" si="24"/>
        <v>7.8908232257458282E-3</v>
      </c>
      <c r="D122" s="122">
        <f t="shared" si="24"/>
        <v>7.9617570061837079E-3</v>
      </c>
      <c r="E122" s="122">
        <f t="shared" si="24"/>
        <v>7.5306700491860005E-3</v>
      </c>
      <c r="F122" s="122">
        <f t="shared" si="24"/>
        <v>7.3528610481773411E-3</v>
      </c>
      <c r="G122" s="122">
        <f t="shared" si="24"/>
        <v>7.6507013222907871E-3</v>
      </c>
      <c r="H122" s="122">
        <f t="shared" si="24"/>
        <v>8.3667839537910141E-3</v>
      </c>
      <c r="I122" s="122">
        <f t="shared" si="24"/>
        <v>9.412734740842945E-3</v>
      </c>
      <c r="J122" s="122">
        <f t="shared" si="24"/>
        <v>1.0490089234257304E-2</v>
      </c>
      <c r="K122" s="122">
        <f t="shared" si="24"/>
        <v>1.2213732575465394E-2</v>
      </c>
      <c r="L122" s="122">
        <f t="shared" si="24"/>
        <v>1.6880159138341413E-2</v>
      </c>
      <c r="M122" s="122">
        <f t="shared" si="24"/>
        <v>2.0818947756490309E-2</v>
      </c>
      <c r="N122" s="122">
        <f t="shared" si="24"/>
        <v>3.0552627850965512E-2</v>
      </c>
      <c r="O122" s="122">
        <f t="shared" si="24"/>
        <v>3.7992472583166827E-2</v>
      </c>
      <c r="P122" s="122">
        <f t="shared" si="24"/>
        <v>4.1732255299942768E-2</v>
      </c>
      <c r="Q122" s="122">
        <f t="shared" si="24"/>
        <v>3.8638740689696305E-2</v>
      </c>
      <c r="R122" s="122">
        <f t="shared" si="24"/>
        <v>3.5855034007641368E-2</v>
      </c>
      <c r="S122" s="122">
        <f t="shared" si="24"/>
        <v>3.2486286124258308E-2</v>
      </c>
      <c r="T122" s="122">
        <f t="shared" si="24"/>
        <v>2.8493138384952817E-2</v>
      </c>
      <c r="U122" s="122">
        <f t="shared" si="24"/>
        <v>2.2975189164813305E-2</v>
      </c>
      <c r="V122" s="122">
        <f t="shared" si="24"/>
        <v>2.2233373258872289E-2</v>
      </c>
      <c r="W122" s="122">
        <f t="shared" si="24"/>
        <v>2.4622931907420407E-2</v>
      </c>
      <c r="DA122" s="130" t="s">
        <v>1649</v>
      </c>
    </row>
    <row r="123" spans="1:105" ht="12" customHeight="1" x14ac:dyDescent="0.25">
      <c r="A123" s="97" t="s">
        <v>53</v>
      </c>
      <c r="B123" s="98">
        <v>7.8017671939962464E-3</v>
      </c>
      <c r="C123" s="98">
        <v>7.8908232257458282E-3</v>
      </c>
      <c r="D123" s="98">
        <v>7.9617570061837079E-3</v>
      </c>
      <c r="E123" s="98">
        <v>7.5306700491860005E-3</v>
      </c>
      <c r="F123" s="98">
        <v>7.3528610481773411E-3</v>
      </c>
      <c r="G123" s="98">
        <v>7.6507013222907871E-3</v>
      </c>
      <c r="H123" s="98">
        <v>8.3667839537910141E-3</v>
      </c>
      <c r="I123" s="98">
        <v>9.412734740842945E-3</v>
      </c>
      <c r="J123" s="98">
        <v>1.0490089234257304E-2</v>
      </c>
      <c r="K123" s="98">
        <v>1.2213732575465394E-2</v>
      </c>
      <c r="L123" s="98">
        <v>1.6880159138341413E-2</v>
      </c>
      <c r="M123" s="98">
        <v>2.0818947756490309E-2</v>
      </c>
      <c r="N123" s="98">
        <v>3.0552627850965512E-2</v>
      </c>
      <c r="O123" s="98">
        <v>3.7992472583166827E-2</v>
      </c>
      <c r="P123" s="98">
        <v>4.1732255299942768E-2</v>
      </c>
      <c r="Q123" s="98">
        <v>3.8638740689696305E-2</v>
      </c>
      <c r="R123" s="98">
        <v>3.5855034007641368E-2</v>
      </c>
      <c r="S123" s="98">
        <v>3.2486286124258308E-2</v>
      </c>
      <c r="T123" s="98">
        <v>2.8493138384952817E-2</v>
      </c>
      <c r="U123" s="98">
        <v>2.2975189164813305E-2</v>
      </c>
      <c r="V123" s="98">
        <v>2.2233373258872289E-2</v>
      </c>
      <c r="W123" s="98">
        <v>2.4622931907420407E-2</v>
      </c>
      <c r="DA123" s="63" t="s">
        <v>1650</v>
      </c>
    </row>
    <row r="124" spans="1:105" ht="12" customHeight="1" x14ac:dyDescent="0.25">
      <c r="A124" s="121" t="s">
        <v>55</v>
      </c>
      <c r="B124" s="122">
        <v>38.987974592279812</v>
      </c>
      <c r="C124" s="122">
        <v>32.531186951951753</v>
      </c>
      <c r="D124" s="122">
        <v>33.071900224044562</v>
      </c>
      <c r="E124" s="122">
        <v>32.863761921711635</v>
      </c>
      <c r="F124" s="122">
        <v>33.225175601112383</v>
      </c>
      <c r="G124" s="122">
        <v>34.473512020824501</v>
      </c>
      <c r="H124" s="122">
        <v>33.13194650643613</v>
      </c>
      <c r="I124" s="122">
        <v>34.362725136903173</v>
      </c>
      <c r="J124" s="122">
        <v>34.064999231893069</v>
      </c>
      <c r="K124" s="122">
        <v>34.542702467600364</v>
      </c>
      <c r="L124" s="122">
        <v>27.601416031269913</v>
      </c>
      <c r="M124" s="122">
        <v>58.397269699283989</v>
      </c>
      <c r="N124" s="122">
        <v>56.99338171150756</v>
      </c>
      <c r="O124" s="122">
        <v>52.858680389536048</v>
      </c>
      <c r="P124" s="122">
        <v>53.526813434634086</v>
      </c>
      <c r="Q124" s="122">
        <v>58.282995661484826</v>
      </c>
      <c r="R124" s="122">
        <v>59.362269170499218</v>
      </c>
      <c r="S124" s="122">
        <v>55.718890413680477</v>
      </c>
      <c r="T124" s="122">
        <v>51.93883164238801</v>
      </c>
      <c r="U124" s="122">
        <v>52.71013538371794</v>
      </c>
      <c r="V124" s="122">
        <v>58.272505371713834</v>
      </c>
      <c r="W124" s="122">
        <v>60.189697111042676</v>
      </c>
      <c r="DA124" s="130" t="s">
        <v>1651</v>
      </c>
    </row>
    <row r="125" spans="1:105" ht="12" customHeight="1" x14ac:dyDescent="0.25">
      <c r="A125" s="97" t="s">
        <v>132</v>
      </c>
      <c r="B125" s="98">
        <v>38.34697036714838</v>
      </c>
      <c r="C125" s="98">
        <v>31.945791887668513</v>
      </c>
      <c r="D125" s="98">
        <v>32.480680538496841</v>
      </c>
      <c r="E125" s="98">
        <v>32.262676552984466</v>
      </c>
      <c r="F125" s="98">
        <v>32.605254106733014</v>
      </c>
      <c r="G125" s="98">
        <v>33.822592581523281</v>
      </c>
      <c r="H125" s="98">
        <v>32.454016344110272</v>
      </c>
      <c r="I125" s="98">
        <v>33.64954380971492</v>
      </c>
      <c r="J125" s="98">
        <v>33.371207846533821</v>
      </c>
      <c r="K125" s="98">
        <v>33.750406558830434</v>
      </c>
      <c r="L125" s="98">
        <v>26.720011804804148</v>
      </c>
      <c r="M125" s="98">
        <v>57.170666607860674</v>
      </c>
      <c r="N125" s="98">
        <v>55.683889439002236</v>
      </c>
      <c r="O125" s="98">
        <v>51.440961513300472</v>
      </c>
      <c r="P125" s="98">
        <v>52.141745542598315</v>
      </c>
      <c r="Q125" s="98">
        <v>56.818949928914016</v>
      </c>
      <c r="R125" s="98">
        <v>57.825327801583882</v>
      </c>
      <c r="S125" s="98">
        <v>54.325644969903792</v>
      </c>
      <c r="T125" s="98">
        <v>50.527631397314593</v>
      </c>
      <c r="U125" s="98">
        <v>51.340851966520113</v>
      </c>
      <c r="V125" s="98">
        <v>56.933807885384034</v>
      </c>
      <c r="W125" s="98">
        <v>58.76294782025947</v>
      </c>
      <c r="DA125" s="63" t="s">
        <v>1652</v>
      </c>
    </row>
    <row r="126" spans="1:105" ht="12" customHeight="1" x14ac:dyDescent="0.25">
      <c r="A126" s="97" t="s">
        <v>131</v>
      </c>
      <c r="B126" s="98">
        <v>3.0447061653761719E-2</v>
      </c>
      <c r="C126" s="98">
        <v>2.6376161195955049E-2</v>
      </c>
      <c r="D126" s="98">
        <v>2.753223991277181E-2</v>
      </c>
      <c r="E126" s="98">
        <v>2.6486122842775208E-2</v>
      </c>
      <c r="F126" s="98">
        <v>2.6577866913596062E-2</v>
      </c>
      <c r="G126" s="98">
        <v>2.7447217216212461E-2</v>
      </c>
      <c r="H126" s="98">
        <v>2.5890549759415429E-2</v>
      </c>
      <c r="I126" s="98">
        <v>3.9330678950665138E-2</v>
      </c>
      <c r="J126" s="98">
        <v>4.6357248988692479E-2</v>
      </c>
      <c r="K126" s="98">
        <v>4.261405923973529E-2</v>
      </c>
      <c r="L126" s="98">
        <v>2.9127232804492163E-2</v>
      </c>
      <c r="M126" s="98">
        <v>9.3160467220630899E-2</v>
      </c>
      <c r="N126" s="98">
        <v>8.5348696322553153E-2</v>
      </c>
      <c r="O126" s="98">
        <v>7.8064408203965457E-2</v>
      </c>
      <c r="P126" s="98">
        <v>7.9665923486630763E-2</v>
      </c>
      <c r="Q126" s="98">
        <v>8.736469180854077E-2</v>
      </c>
      <c r="R126" s="98">
        <v>8.9490729151872811E-2</v>
      </c>
      <c r="S126" s="98">
        <v>8.2188501775260478E-2</v>
      </c>
      <c r="T126" s="98">
        <v>7.3972320496725696E-2</v>
      </c>
      <c r="U126" s="98">
        <v>6.8614032096894886E-2</v>
      </c>
      <c r="V126" s="98">
        <v>7.3917759571601183E-2</v>
      </c>
      <c r="W126" s="98">
        <v>7.2071980188145118E-2</v>
      </c>
      <c r="DA126" s="63" t="s">
        <v>1653</v>
      </c>
    </row>
    <row r="127" spans="1:105" ht="12" customHeight="1" x14ac:dyDescent="0.25">
      <c r="A127" s="100" t="s">
        <v>204</v>
      </c>
      <c r="B127" s="101">
        <v>2.3327810599114009E-2</v>
      </c>
      <c r="C127" s="101">
        <v>2.2020131133051672E-2</v>
      </c>
      <c r="D127" s="101">
        <v>2.2616274853385302E-2</v>
      </c>
      <c r="E127" s="101">
        <v>2.116066133237084E-2</v>
      </c>
      <c r="F127" s="101">
        <v>2.1213338936616841E-2</v>
      </c>
      <c r="G127" s="101">
        <v>2.054783294447152E-2</v>
      </c>
      <c r="H127" s="101">
        <v>1.9713979818533844E-2</v>
      </c>
      <c r="I127" s="101">
        <v>2.891321188471244E-2</v>
      </c>
      <c r="J127" s="101">
        <v>3.3445863679330966E-2</v>
      </c>
      <c r="K127" s="101">
        <v>3.0763563863801444E-2</v>
      </c>
      <c r="L127" s="101">
        <v>2.0536733619033205E-2</v>
      </c>
      <c r="M127" s="101">
        <v>6.3299290223864102E-2</v>
      </c>
      <c r="N127" s="101">
        <v>5.7407111070201029E-2</v>
      </c>
      <c r="O127" s="101">
        <v>5.4519754683794171E-2</v>
      </c>
      <c r="P127" s="101">
        <v>5.576388627381898E-2</v>
      </c>
      <c r="Q127" s="101">
        <v>6.3199361614765082E-2</v>
      </c>
      <c r="R127" s="101">
        <v>6.712755486825131E-2</v>
      </c>
      <c r="S127" s="101">
        <v>6.0317059313809214E-2</v>
      </c>
      <c r="T127" s="101">
        <v>5.5947445302738076E-2</v>
      </c>
      <c r="U127" s="101">
        <v>5.2123356198269646E-2</v>
      </c>
      <c r="V127" s="101">
        <v>5.5595057415989288E-2</v>
      </c>
      <c r="W127" s="101">
        <v>5.5913803137139631E-2</v>
      </c>
      <c r="DA127" s="131" t="s">
        <v>1654</v>
      </c>
    </row>
    <row r="128" spans="1:105" ht="12" customHeight="1" x14ac:dyDescent="0.25">
      <c r="A128" s="103" t="s">
        <v>52</v>
      </c>
      <c r="B128" s="104">
        <v>7.11925105464771E-3</v>
      </c>
      <c r="C128" s="104">
        <v>4.3560300629033773E-3</v>
      </c>
      <c r="D128" s="104">
        <v>4.9159650593865083E-3</v>
      </c>
      <c r="E128" s="104">
        <v>5.3254615104043673E-3</v>
      </c>
      <c r="F128" s="104">
        <v>5.3645279769792198E-3</v>
      </c>
      <c r="G128" s="104">
        <v>6.899384271740942E-3</v>
      </c>
      <c r="H128" s="104">
        <v>6.1765699408815843E-3</v>
      </c>
      <c r="I128" s="104">
        <v>1.0417467065952698E-2</v>
      </c>
      <c r="J128" s="104">
        <v>1.2911385309361516E-2</v>
      </c>
      <c r="K128" s="104">
        <v>1.1850495375933846E-2</v>
      </c>
      <c r="L128" s="104">
        <v>8.5904991854589587E-3</v>
      </c>
      <c r="M128" s="104">
        <v>2.986117699676679E-2</v>
      </c>
      <c r="N128" s="104">
        <v>2.794158525235213E-2</v>
      </c>
      <c r="O128" s="104">
        <v>2.3544653520171283E-2</v>
      </c>
      <c r="P128" s="104">
        <v>2.3902037212811776E-2</v>
      </c>
      <c r="Q128" s="104">
        <v>2.4165330193775685E-2</v>
      </c>
      <c r="R128" s="104">
        <v>2.2363174283621504E-2</v>
      </c>
      <c r="S128" s="104">
        <v>2.1871442461451261E-2</v>
      </c>
      <c r="T128" s="104">
        <v>1.802487519398762E-2</v>
      </c>
      <c r="U128" s="104">
        <v>1.6490675898625243E-2</v>
      </c>
      <c r="V128" s="104">
        <v>1.8322702155611902E-2</v>
      </c>
      <c r="W128" s="104">
        <v>1.6158177051005484E-2</v>
      </c>
      <c r="DA128" s="132" t="s">
        <v>1655</v>
      </c>
    </row>
    <row r="129" spans="1:105" ht="12" customHeight="1" x14ac:dyDescent="0.25">
      <c r="A129" s="106" t="s">
        <v>124</v>
      </c>
      <c r="B129" s="101">
        <v>0</v>
      </c>
      <c r="C129" s="101">
        <v>0</v>
      </c>
      <c r="D129" s="101">
        <v>6.2593529000537084E-4</v>
      </c>
      <c r="E129" s="101">
        <v>1.2533891931952946E-3</v>
      </c>
      <c r="F129" s="101">
        <v>1.3216054966914458E-3</v>
      </c>
      <c r="G129" s="101">
        <v>2.2625050711922723E-3</v>
      </c>
      <c r="H129" s="101">
        <v>2.3572510416883436E-3</v>
      </c>
      <c r="I129" s="101">
        <v>3.1426709288498904E-3</v>
      </c>
      <c r="J129" s="101">
        <v>3.0010662422368076E-3</v>
      </c>
      <c r="K129" s="101">
        <v>3.2574713785255825E-3</v>
      </c>
      <c r="L129" s="101">
        <v>3.4862296163789058E-3</v>
      </c>
      <c r="M129" s="101">
        <v>4.3015828741285664E-3</v>
      </c>
      <c r="N129" s="101">
        <v>4.482780385916701E-3</v>
      </c>
      <c r="O129" s="101">
        <v>4.7919897754048315E-3</v>
      </c>
      <c r="P129" s="101">
        <v>6.7202205164091141E-3</v>
      </c>
      <c r="Q129" s="101">
        <v>4.4496915314578963E-3</v>
      </c>
      <c r="R129" s="101">
        <v>4.4365969704041677E-3</v>
      </c>
      <c r="S129" s="101">
        <v>4.1021992965099754E-3</v>
      </c>
      <c r="T129" s="101">
        <v>3.476477072528589E-3</v>
      </c>
      <c r="U129" s="101">
        <v>3.2076391830727731E-3</v>
      </c>
      <c r="V129" s="101">
        <v>3.3524858246842303E-3</v>
      </c>
      <c r="W129" s="101">
        <v>3.3325704799906583E-3</v>
      </c>
      <c r="DA129" s="131" t="s">
        <v>1656</v>
      </c>
    </row>
    <row r="130" spans="1:105" ht="12" customHeight="1" x14ac:dyDescent="0.25">
      <c r="A130" s="107" t="s">
        <v>123</v>
      </c>
      <c r="B130" s="104">
        <v>0</v>
      </c>
      <c r="C130" s="104">
        <v>0</v>
      </c>
      <c r="D130" s="104">
        <v>0</v>
      </c>
      <c r="E130" s="104">
        <v>0</v>
      </c>
      <c r="F130" s="104">
        <v>0</v>
      </c>
      <c r="G130" s="104">
        <v>0</v>
      </c>
      <c r="H130" s="104">
        <v>0</v>
      </c>
      <c r="I130" s="104">
        <v>0</v>
      </c>
      <c r="J130" s="104">
        <v>0</v>
      </c>
      <c r="K130" s="104">
        <v>0</v>
      </c>
      <c r="L130" s="104">
        <v>0</v>
      </c>
      <c r="M130" s="104">
        <v>0</v>
      </c>
      <c r="N130" s="104">
        <v>0</v>
      </c>
      <c r="O130" s="104">
        <v>0</v>
      </c>
      <c r="P130" s="104">
        <v>0</v>
      </c>
      <c r="Q130" s="104">
        <v>0</v>
      </c>
      <c r="R130" s="104">
        <v>0</v>
      </c>
      <c r="S130" s="104">
        <v>0</v>
      </c>
      <c r="T130" s="104">
        <v>0</v>
      </c>
      <c r="U130" s="104">
        <v>0</v>
      </c>
      <c r="V130" s="104">
        <v>0</v>
      </c>
      <c r="W130" s="104">
        <v>0</v>
      </c>
      <c r="DA130" s="132" t="s">
        <v>1657</v>
      </c>
    </row>
    <row r="131" spans="1:105" ht="12" customHeight="1" x14ac:dyDescent="0.25">
      <c r="A131" s="108" t="s">
        <v>50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1658</v>
      </c>
    </row>
    <row r="132" spans="1:105" ht="12" customHeight="1" x14ac:dyDescent="0.25">
      <c r="A132" s="108" t="s">
        <v>52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1659</v>
      </c>
    </row>
    <row r="133" spans="1:105" ht="12" customHeight="1" x14ac:dyDescent="0.25">
      <c r="A133" s="106" t="s">
        <v>122</v>
      </c>
      <c r="B133" s="101">
        <v>0.56131227509039139</v>
      </c>
      <c r="C133" s="101">
        <v>0.51202731988039285</v>
      </c>
      <c r="D133" s="101">
        <v>0.51360267314642161</v>
      </c>
      <c r="E133" s="101">
        <v>0.52420125816880569</v>
      </c>
      <c r="F133" s="101">
        <v>0.54242704909950457</v>
      </c>
      <c r="G133" s="101">
        <v>0.56924600110497126</v>
      </c>
      <c r="H133" s="101">
        <v>0.59381212070006695</v>
      </c>
      <c r="I133" s="101">
        <v>0.5811688431674864</v>
      </c>
      <c r="J133" s="101">
        <v>0.55265570753498106</v>
      </c>
      <c r="K133" s="101">
        <v>0.64679744215177615</v>
      </c>
      <c r="L133" s="101">
        <v>0.73514893256270575</v>
      </c>
      <c r="M133" s="101">
        <v>0.9870317853266759</v>
      </c>
      <c r="N133" s="101">
        <v>1.0678582052805037</v>
      </c>
      <c r="O133" s="101">
        <v>1.1699152525248679</v>
      </c>
      <c r="P133" s="101">
        <v>1.1405615574645234</v>
      </c>
      <c r="Q133" s="101">
        <v>1.2082686178708233</v>
      </c>
      <c r="R133" s="101">
        <v>1.2685331979954202</v>
      </c>
      <c r="S133" s="101">
        <v>1.1506737711237909</v>
      </c>
      <c r="T133" s="101">
        <v>1.1766045952008171</v>
      </c>
      <c r="U133" s="101">
        <v>1.1452442209876332</v>
      </c>
      <c r="V133" s="101">
        <v>1.1151232976741934</v>
      </c>
      <c r="W133" s="101">
        <v>1.1944888014123831</v>
      </c>
      <c r="DA133" s="131" t="s">
        <v>1660</v>
      </c>
    </row>
    <row r="134" spans="1:105" ht="12" customHeight="1" x14ac:dyDescent="0.25">
      <c r="A134" s="107" t="s">
        <v>121</v>
      </c>
      <c r="B134" s="104">
        <v>4.9244888387277017E-2</v>
      </c>
      <c r="C134" s="104">
        <v>4.6991583206889689E-2</v>
      </c>
      <c r="D134" s="104">
        <v>4.9458837198524057E-2</v>
      </c>
      <c r="E134" s="104">
        <v>4.9144598522386451E-2</v>
      </c>
      <c r="F134" s="104">
        <v>4.9594972869580312E-2</v>
      </c>
      <c r="G134" s="104">
        <v>5.196371590884246E-2</v>
      </c>
      <c r="H134" s="104">
        <v>5.5870240824690644E-2</v>
      </c>
      <c r="I134" s="104">
        <v>8.9539134141247895E-2</v>
      </c>
      <c r="J134" s="104">
        <v>9.1777362593337811E-2</v>
      </c>
      <c r="K134" s="104">
        <v>9.9626935999884356E-2</v>
      </c>
      <c r="L134" s="104">
        <v>0.11364183148219004</v>
      </c>
      <c r="M134" s="104">
        <v>0.14210925600188165</v>
      </c>
      <c r="N134" s="104">
        <v>0.15180259051635639</v>
      </c>
      <c r="O134" s="104">
        <v>0.16494722573134218</v>
      </c>
      <c r="P134" s="104">
        <v>0.15812019056821447</v>
      </c>
      <c r="Q134" s="104">
        <v>0.16396273135999451</v>
      </c>
      <c r="R134" s="104">
        <v>0.17448084479763371</v>
      </c>
      <c r="S134" s="104">
        <v>0.15628097158112078</v>
      </c>
      <c r="T134" s="104">
        <v>0.15714685230333869</v>
      </c>
      <c r="U134" s="104">
        <v>0.15221752493022478</v>
      </c>
      <c r="V134" s="104">
        <v>0.14630394325932264</v>
      </c>
      <c r="W134" s="104">
        <v>0.15685593870268053</v>
      </c>
      <c r="DA134" s="132" t="s">
        <v>1661</v>
      </c>
    </row>
    <row r="135" spans="1:105" ht="12" customHeight="1" x14ac:dyDescent="0.25">
      <c r="A135" s="108" t="s">
        <v>53</v>
      </c>
      <c r="B135" s="98">
        <v>3.4999541497848903E-2</v>
      </c>
      <c r="C135" s="98">
        <v>3.7147062825349984E-2</v>
      </c>
      <c r="D135" s="98">
        <v>3.848131468495905E-2</v>
      </c>
      <c r="E135" s="98">
        <v>3.7046251907239765E-2</v>
      </c>
      <c r="F135" s="98">
        <v>3.7480689434271436E-2</v>
      </c>
      <c r="G135" s="98">
        <v>3.6654594194454188E-2</v>
      </c>
      <c r="H135" s="98">
        <v>4.0360382186129196E-2</v>
      </c>
      <c r="I135" s="98">
        <v>6.3924908141997194E-2</v>
      </c>
      <c r="J135" s="98">
        <v>6.5020118613781194E-2</v>
      </c>
      <c r="K135" s="98">
        <v>7.0921807859812752E-2</v>
      </c>
      <c r="L135" s="98">
        <v>7.9214028214594182E-2</v>
      </c>
      <c r="M135" s="98">
        <v>9.7599994090565745E-2</v>
      </c>
      <c r="N135" s="98">
        <v>0.10357673344828834</v>
      </c>
      <c r="O135" s="98">
        <v>0.11684128097899199</v>
      </c>
      <c r="P135" s="98">
        <v>0.11199566343688568</v>
      </c>
      <c r="Q135" s="98">
        <v>0.11946329782118373</v>
      </c>
      <c r="R135" s="98">
        <v>0.13135980767584485</v>
      </c>
      <c r="S135" s="98">
        <v>0.11468400025229716</v>
      </c>
      <c r="T135" s="98">
        <v>0.11829026117182741</v>
      </c>
      <c r="U135" s="98">
        <v>0.11443255813296206</v>
      </c>
      <c r="V135" s="98">
        <v>0.10897997726710057</v>
      </c>
      <c r="W135" s="98">
        <v>0.12067004919987594</v>
      </c>
      <c r="DA135" s="63" t="s">
        <v>1662</v>
      </c>
    </row>
    <row r="136" spans="1:105" ht="12" customHeight="1" x14ac:dyDescent="0.25">
      <c r="A136" s="108" t="s">
        <v>52</v>
      </c>
      <c r="B136" s="98">
        <v>1.424534688942811E-2</v>
      </c>
      <c r="C136" s="98">
        <v>9.8445203815397068E-3</v>
      </c>
      <c r="D136" s="98">
        <v>1.0977522513565008E-2</v>
      </c>
      <c r="E136" s="98">
        <v>1.2098346615146686E-2</v>
      </c>
      <c r="F136" s="98">
        <v>1.2114283435308876E-2</v>
      </c>
      <c r="G136" s="98">
        <v>1.5309121714388273E-2</v>
      </c>
      <c r="H136" s="98">
        <v>1.550985863856145E-2</v>
      </c>
      <c r="I136" s="98">
        <v>2.5614225999250707E-2</v>
      </c>
      <c r="J136" s="98">
        <v>2.6757243979556616E-2</v>
      </c>
      <c r="K136" s="98">
        <v>2.8705128140071604E-2</v>
      </c>
      <c r="L136" s="98">
        <v>3.4427803267595855E-2</v>
      </c>
      <c r="M136" s="98">
        <v>4.4509261911315899E-2</v>
      </c>
      <c r="N136" s="98">
        <v>4.8225857068068055E-2</v>
      </c>
      <c r="O136" s="98">
        <v>4.8105944752350201E-2</v>
      </c>
      <c r="P136" s="98">
        <v>4.6124527131328787E-2</v>
      </c>
      <c r="Q136" s="98">
        <v>4.4499433538810772E-2</v>
      </c>
      <c r="R136" s="98">
        <v>4.3121037121788858E-2</v>
      </c>
      <c r="S136" s="98">
        <v>4.1596971328823618E-2</v>
      </c>
      <c r="T136" s="98">
        <v>3.8856591131511284E-2</v>
      </c>
      <c r="U136" s="98">
        <v>3.7784966797262703E-2</v>
      </c>
      <c r="V136" s="98">
        <v>3.7323965992222076E-2</v>
      </c>
      <c r="W136" s="98">
        <v>3.6185889502804588E-2</v>
      </c>
      <c r="DA136" s="63" t="s">
        <v>1663</v>
      </c>
    </row>
    <row r="137" spans="1:105" ht="12" customHeight="1" x14ac:dyDescent="0.25">
      <c r="A137" s="121" t="s">
        <v>54</v>
      </c>
      <c r="B137" s="122">
        <v>3.551368620867235</v>
      </c>
      <c r="C137" s="122">
        <v>3.3532559395308232</v>
      </c>
      <c r="D137" s="122">
        <v>3.4105095009885171</v>
      </c>
      <c r="E137" s="122">
        <v>3.5501229359377211</v>
      </c>
      <c r="F137" s="122">
        <v>3.7675435874775927</v>
      </c>
      <c r="G137" s="122">
        <v>4.0084987848261635</v>
      </c>
      <c r="H137" s="122">
        <v>4.2091912358279719</v>
      </c>
      <c r="I137" s="122">
        <v>4.3727824393389154</v>
      </c>
      <c r="J137" s="122">
        <v>4.302327534500332</v>
      </c>
      <c r="K137" s="122">
        <v>5.1958240781655736</v>
      </c>
      <c r="L137" s="122">
        <v>6.3596967464491518</v>
      </c>
      <c r="M137" s="122">
        <v>8.214184815418264</v>
      </c>
      <c r="N137" s="122">
        <v>9.1346329287911292</v>
      </c>
      <c r="O137" s="122">
        <v>10.077726249322994</v>
      </c>
      <c r="P137" s="122">
        <v>9.745275912160615</v>
      </c>
      <c r="Q137" s="122">
        <v>10.314868997200245</v>
      </c>
      <c r="R137" s="122">
        <v>9.967566247580784</v>
      </c>
      <c r="S137" s="122">
        <v>10.398146431465102</v>
      </c>
      <c r="T137" s="122">
        <v>10.53375349323673</v>
      </c>
      <c r="U137" s="122">
        <v>10.569437511807651</v>
      </c>
      <c r="V137" s="122">
        <v>11.211224616239027</v>
      </c>
      <c r="W137" s="122">
        <v>11.44865458243339</v>
      </c>
      <c r="DA137" s="130" t="s">
        <v>1664</v>
      </c>
    </row>
    <row r="138" spans="1:105" ht="12" customHeight="1" x14ac:dyDescent="0.25">
      <c r="A138" s="97" t="s">
        <v>207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1665</v>
      </c>
    </row>
    <row r="139" spans="1:105" ht="12" customHeight="1" x14ac:dyDescent="0.25">
      <c r="A139" s="97" t="s">
        <v>50</v>
      </c>
      <c r="B139" s="98">
        <v>0</v>
      </c>
      <c r="C139" s="98">
        <v>0</v>
      </c>
      <c r="D139" s="98">
        <v>0</v>
      </c>
      <c r="E139" s="98">
        <v>0</v>
      </c>
      <c r="F139" s="98">
        <v>0</v>
      </c>
      <c r="G139" s="98">
        <v>0</v>
      </c>
      <c r="H139" s="98">
        <v>0</v>
      </c>
      <c r="I139" s="98">
        <v>0</v>
      </c>
      <c r="J139" s="98">
        <v>0</v>
      </c>
      <c r="K139" s="98">
        <v>0</v>
      </c>
      <c r="L139" s="98">
        <v>0</v>
      </c>
      <c r="M139" s="98">
        <v>0</v>
      </c>
      <c r="N139" s="98">
        <v>0</v>
      </c>
      <c r="O139" s="98">
        <v>0</v>
      </c>
      <c r="P139" s="98">
        <v>0</v>
      </c>
      <c r="Q139" s="98">
        <v>0</v>
      </c>
      <c r="R139" s="98">
        <v>0</v>
      </c>
      <c r="S139" s="98">
        <v>0</v>
      </c>
      <c r="T139" s="98">
        <v>0</v>
      </c>
      <c r="U139" s="98">
        <v>0</v>
      </c>
      <c r="V139" s="98">
        <v>0</v>
      </c>
      <c r="W139" s="98">
        <v>0</v>
      </c>
      <c r="DA139" s="63" t="s">
        <v>1666</v>
      </c>
    </row>
    <row r="140" spans="1:105" ht="12" customHeight="1" x14ac:dyDescent="0.25">
      <c r="A140" s="109" t="s">
        <v>120</v>
      </c>
      <c r="B140" s="33">
        <v>3.551368620867235</v>
      </c>
      <c r="C140" s="33">
        <v>3.3532559395308232</v>
      </c>
      <c r="D140" s="33">
        <v>3.4105095009885171</v>
      </c>
      <c r="E140" s="33">
        <v>3.5501229359377211</v>
      </c>
      <c r="F140" s="33">
        <v>3.7675435874775927</v>
      </c>
      <c r="G140" s="33">
        <v>4.0084987848261635</v>
      </c>
      <c r="H140" s="33">
        <v>4.2091912358279719</v>
      </c>
      <c r="I140" s="33">
        <v>4.3727824393389154</v>
      </c>
      <c r="J140" s="33">
        <v>4.302327534500332</v>
      </c>
      <c r="K140" s="33">
        <v>5.1958240781655736</v>
      </c>
      <c r="L140" s="33">
        <v>6.3596967464491518</v>
      </c>
      <c r="M140" s="33">
        <v>8.214184815418264</v>
      </c>
      <c r="N140" s="33">
        <v>9.1346329287911292</v>
      </c>
      <c r="O140" s="33">
        <v>10.077726249322994</v>
      </c>
      <c r="P140" s="33">
        <v>9.745275912160615</v>
      </c>
      <c r="Q140" s="33">
        <v>10.314868997200245</v>
      </c>
      <c r="R140" s="33">
        <v>9.967566247580784</v>
      </c>
      <c r="S140" s="33">
        <v>10.398146431465102</v>
      </c>
      <c r="T140" s="33">
        <v>10.53375349323673</v>
      </c>
      <c r="U140" s="33">
        <v>10.569437511807651</v>
      </c>
      <c r="V140" s="33">
        <v>11.211224616239027</v>
      </c>
      <c r="W140" s="33">
        <v>11.44865458243339</v>
      </c>
      <c r="DA140" s="60" t="s">
        <v>1667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272.77399711289564</v>
      </c>
      <c r="C142" s="117">
        <f t="shared" si="25"/>
        <v>249.37761815641073</v>
      </c>
      <c r="D142" s="117">
        <f t="shared" si="25"/>
        <v>258.58905136620319</v>
      </c>
      <c r="E142" s="117">
        <f t="shared" si="25"/>
        <v>268.53092315757874</v>
      </c>
      <c r="F142" s="117">
        <f t="shared" si="25"/>
        <v>271.95045544368691</v>
      </c>
      <c r="G142" s="117">
        <f t="shared" si="25"/>
        <v>306.7206604212858</v>
      </c>
      <c r="H142" s="117">
        <f t="shared" si="25"/>
        <v>299.67884242039156</v>
      </c>
      <c r="I142" s="117">
        <f t="shared" si="25"/>
        <v>313.82752119444012</v>
      </c>
      <c r="J142" s="117">
        <f t="shared" si="25"/>
        <v>331.53654219962647</v>
      </c>
      <c r="K142" s="117">
        <f t="shared" si="25"/>
        <v>346.33929287026564</v>
      </c>
      <c r="L142" s="117">
        <f t="shared" si="25"/>
        <v>362.91563093603042</v>
      </c>
      <c r="M142" s="117">
        <f t="shared" si="25"/>
        <v>720.68932977949214</v>
      </c>
      <c r="N142" s="117">
        <f t="shared" si="25"/>
        <v>755.64276108852141</v>
      </c>
      <c r="O142" s="117">
        <f t="shared" si="25"/>
        <v>630.84880182674988</v>
      </c>
      <c r="P142" s="117">
        <f t="shared" si="25"/>
        <v>591.40719263545702</v>
      </c>
      <c r="Q142" s="117">
        <f t="shared" si="25"/>
        <v>598.77028006915805</v>
      </c>
      <c r="R142" s="117">
        <f t="shared" ref="R142:V142" si="26">R143+R146+R148+R161</f>
        <v>600.70122108440648</v>
      </c>
      <c r="S142" s="117">
        <f t="shared" si="26"/>
        <v>604.06650138480586</v>
      </c>
      <c r="T142" s="117">
        <f t="shared" si="26"/>
        <v>521.48220521626638</v>
      </c>
      <c r="U142" s="117">
        <f t="shared" si="26"/>
        <v>520.45629840424135</v>
      </c>
      <c r="V142" s="117">
        <f t="shared" si="26"/>
        <v>597.31736935008996</v>
      </c>
      <c r="W142" s="117">
        <f t="shared" ref="W142" si="27">W143+W146+W148+W161</f>
        <v>625.8393323829539</v>
      </c>
      <c r="DA142" s="129" t="s">
        <v>1813</v>
      </c>
    </row>
    <row r="143" spans="1:105" ht="12" customHeight="1" x14ac:dyDescent="0.25">
      <c r="A143" s="121" t="s">
        <v>57</v>
      </c>
      <c r="B143" s="122">
        <f t="shared" ref="B143:Q143" si="28">SUM(B144:B145)</f>
        <v>252.0197641098637</v>
      </c>
      <c r="C143" s="122">
        <f t="shared" si="28"/>
        <v>231.64498314968611</v>
      </c>
      <c r="D143" s="122">
        <f t="shared" si="28"/>
        <v>240.25053681950789</v>
      </c>
      <c r="E143" s="122">
        <f t="shared" si="28"/>
        <v>249.82913863282121</v>
      </c>
      <c r="F143" s="122">
        <f t="shared" si="28"/>
        <v>252.46450664086655</v>
      </c>
      <c r="G143" s="122">
        <f t="shared" si="28"/>
        <v>285.92551326476661</v>
      </c>
      <c r="H143" s="122">
        <f t="shared" si="28"/>
        <v>278.86790940626304</v>
      </c>
      <c r="I143" s="122">
        <f t="shared" si="28"/>
        <v>291.5685357865317</v>
      </c>
      <c r="J143" s="122">
        <f t="shared" si="28"/>
        <v>308.84408647687104</v>
      </c>
      <c r="K143" s="122">
        <f t="shared" si="28"/>
        <v>321.7599917767339</v>
      </c>
      <c r="L143" s="122">
        <f t="shared" si="28"/>
        <v>340.68560326118535</v>
      </c>
      <c r="M143" s="122">
        <f t="shared" si="28"/>
        <v>675.79781719822779</v>
      </c>
      <c r="N143" s="122">
        <f t="shared" si="28"/>
        <v>709.65528405607506</v>
      </c>
      <c r="O143" s="122">
        <f t="shared" si="28"/>
        <v>586.13114415315295</v>
      </c>
      <c r="P143" s="122">
        <f t="shared" si="28"/>
        <v>546.3592341938089</v>
      </c>
      <c r="Q143" s="122">
        <f t="shared" si="28"/>
        <v>549.80641149127348</v>
      </c>
      <c r="R143" s="122">
        <f t="shared" ref="R143:V143" si="29">SUM(R144:R145)</f>
        <v>551.0112144271535</v>
      </c>
      <c r="S143" s="122">
        <f t="shared" si="29"/>
        <v>556.18056060671745</v>
      </c>
      <c r="T143" s="122">
        <f t="shared" si="29"/>
        <v>475.64518488648895</v>
      </c>
      <c r="U143" s="122">
        <f t="shared" si="29"/>
        <v>473.22508712750124</v>
      </c>
      <c r="V143" s="122">
        <f t="shared" si="29"/>
        <v>544.3689083256819</v>
      </c>
      <c r="W143" s="122">
        <f t="shared" ref="W143" si="30">SUM(W144:W145)</f>
        <v>570.30099811556602</v>
      </c>
      <c r="DA143" s="130" t="s">
        <v>1814</v>
      </c>
    </row>
    <row r="144" spans="1:105" ht="12" customHeight="1" x14ac:dyDescent="0.25">
      <c r="A144" s="97" t="s">
        <v>204</v>
      </c>
      <c r="B144" s="98">
        <v>249.60407243810411</v>
      </c>
      <c r="C144" s="98">
        <v>229.48175561989703</v>
      </c>
      <c r="D144" s="98">
        <v>238.06718219879548</v>
      </c>
      <c r="E144" s="98">
        <v>247.61153480748089</v>
      </c>
      <c r="F144" s="98">
        <v>250.29348201501884</v>
      </c>
      <c r="G144" s="98">
        <v>283.48835508806985</v>
      </c>
      <c r="H144" s="98">
        <v>276.55764265677777</v>
      </c>
      <c r="I144" s="98">
        <v>289.20584801719565</v>
      </c>
      <c r="J144" s="98">
        <v>306.3787737237235</v>
      </c>
      <c r="K144" s="98">
        <v>319.24109083343473</v>
      </c>
      <c r="L144" s="98">
        <v>338.03562669979254</v>
      </c>
      <c r="M144" s="98">
        <v>670.67437698750541</v>
      </c>
      <c r="N144" s="98">
        <v>704.32024225751468</v>
      </c>
      <c r="O144" s="98">
        <v>581.83539377687259</v>
      </c>
      <c r="P144" s="98">
        <v>542.41644264030617</v>
      </c>
      <c r="Q144" s="98">
        <v>545.86423905336881</v>
      </c>
      <c r="R144" s="98">
        <v>547.06974521304824</v>
      </c>
      <c r="S144" s="98">
        <v>552.2294514307381</v>
      </c>
      <c r="T144" s="98">
        <v>472.28668608288132</v>
      </c>
      <c r="U144" s="98">
        <v>469.89552929138557</v>
      </c>
      <c r="V144" s="98">
        <v>540.59360290934717</v>
      </c>
      <c r="W144" s="98">
        <v>566.33254269781946</v>
      </c>
      <c r="DA144" s="63" t="s">
        <v>1815</v>
      </c>
    </row>
    <row r="145" spans="1:105" ht="12" customHeight="1" x14ac:dyDescent="0.25">
      <c r="A145" s="97" t="s">
        <v>53</v>
      </c>
      <c r="B145" s="98">
        <v>2.4156916717595784</v>
      </c>
      <c r="C145" s="98">
        <v>2.1632275297890788</v>
      </c>
      <c r="D145" s="98">
        <v>2.1833546207124019</v>
      </c>
      <c r="E145" s="98">
        <v>2.2176038253403201</v>
      </c>
      <c r="F145" s="98">
        <v>2.1710246258477102</v>
      </c>
      <c r="G145" s="98">
        <v>2.437158176696737</v>
      </c>
      <c r="H145" s="98">
        <v>2.3102667494852733</v>
      </c>
      <c r="I145" s="98">
        <v>2.3626877693360653</v>
      </c>
      <c r="J145" s="98">
        <v>2.4653127531475212</v>
      </c>
      <c r="K145" s="98">
        <v>2.5189009432991627</v>
      </c>
      <c r="L145" s="98">
        <v>2.6499765613928243</v>
      </c>
      <c r="M145" s="98">
        <v>5.1234402107224026</v>
      </c>
      <c r="N145" s="98">
        <v>5.3350417985604146</v>
      </c>
      <c r="O145" s="98">
        <v>4.2957503762803224</v>
      </c>
      <c r="P145" s="98">
        <v>3.9427915535027775</v>
      </c>
      <c r="Q145" s="98">
        <v>3.9421724379046927</v>
      </c>
      <c r="R145" s="98">
        <v>3.9414692141052701</v>
      </c>
      <c r="S145" s="98">
        <v>3.9511091759793677</v>
      </c>
      <c r="T145" s="98">
        <v>3.3584988036076431</v>
      </c>
      <c r="U145" s="98">
        <v>3.3295578361156726</v>
      </c>
      <c r="V145" s="98">
        <v>3.7753054163347541</v>
      </c>
      <c r="W145" s="98">
        <v>3.9684554177465152</v>
      </c>
      <c r="DA145" s="63" t="s">
        <v>1816</v>
      </c>
    </row>
    <row r="146" spans="1:105" ht="12" customHeight="1" x14ac:dyDescent="0.25">
      <c r="A146" s="121" t="s">
        <v>92</v>
      </c>
      <c r="B146" s="122">
        <f t="shared" ref="B146:W146" si="31">B147</f>
        <v>1.4822519696934742E-2</v>
      </c>
      <c r="C146" s="122">
        <f t="shared" si="31"/>
        <v>1.566158522397253E-2</v>
      </c>
      <c r="D146" s="122">
        <f t="shared" si="31"/>
        <v>1.6631647433281566E-2</v>
      </c>
      <c r="E146" s="122">
        <f t="shared" si="31"/>
        <v>1.6405484996533218E-2</v>
      </c>
      <c r="F146" s="122">
        <f t="shared" si="31"/>
        <v>1.7000091073150602E-2</v>
      </c>
      <c r="G146" s="122">
        <f t="shared" si="31"/>
        <v>1.9159139216633543E-2</v>
      </c>
      <c r="H146" s="122">
        <f t="shared" si="31"/>
        <v>2.2845110760405581E-2</v>
      </c>
      <c r="I146" s="122">
        <f t="shared" si="31"/>
        <v>2.6909079148146855E-2</v>
      </c>
      <c r="J146" s="122">
        <f t="shared" si="31"/>
        <v>3.060882484645254E-2</v>
      </c>
      <c r="K146" s="122">
        <f t="shared" si="31"/>
        <v>3.6921747280868833E-2</v>
      </c>
      <c r="L146" s="122">
        <f t="shared" si="31"/>
        <v>5.3140514483186421E-2</v>
      </c>
      <c r="M146" s="122">
        <f t="shared" si="31"/>
        <v>6.7946591721781718E-2</v>
      </c>
      <c r="N146" s="122">
        <f t="shared" si="31"/>
        <v>0.10423071660708888</v>
      </c>
      <c r="O146" s="122">
        <f t="shared" si="31"/>
        <v>0.13390679467192068</v>
      </c>
      <c r="P146" s="122">
        <f t="shared" si="31"/>
        <v>0.14979175478347484</v>
      </c>
      <c r="Q146" s="122">
        <f t="shared" si="31"/>
        <v>0.1402639424607853</v>
      </c>
      <c r="R146" s="122">
        <f t="shared" si="31"/>
        <v>0.13132734815429686</v>
      </c>
      <c r="S146" s="122">
        <f t="shared" si="31"/>
        <v>0.12086480452095283</v>
      </c>
      <c r="T146" s="122">
        <f t="shared" si="31"/>
        <v>0.1084929951037896</v>
      </c>
      <c r="U146" s="122">
        <f t="shared" si="31"/>
        <v>9.1049755201545957E-2</v>
      </c>
      <c r="V146" s="122">
        <f t="shared" si="31"/>
        <v>9.4727071780637481E-2</v>
      </c>
      <c r="W146" s="122">
        <f t="shared" si="31"/>
        <v>0.10931963939145219</v>
      </c>
      <c r="DA146" s="130" t="s">
        <v>1817</v>
      </c>
    </row>
    <row r="147" spans="1:105" ht="12" customHeight="1" x14ac:dyDescent="0.25">
      <c r="A147" s="97" t="s">
        <v>53</v>
      </c>
      <c r="B147" s="98">
        <v>1.4822519696934742E-2</v>
      </c>
      <c r="C147" s="98">
        <v>1.566158522397253E-2</v>
      </c>
      <c r="D147" s="98">
        <v>1.6631647433281566E-2</v>
      </c>
      <c r="E147" s="98">
        <v>1.6405484996533218E-2</v>
      </c>
      <c r="F147" s="98">
        <v>1.7000091073150602E-2</v>
      </c>
      <c r="G147" s="98">
        <v>1.9159139216633543E-2</v>
      </c>
      <c r="H147" s="98">
        <v>2.2845110760405581E-2</v>
      </c>
      <c r="I147" s="98">
        <v>2.6909079148146855E-2</v>
      </c>
      <c r="J147" s="98">
        <v>3.060882484645254E-2</v>
      </c>
      <c r="K147" s="98">
        <v>3.6921747280868833E-2</v>
      </c>
      <c r="L147" s="98">
        <v>5.3140514483186421E-2</v>
      </c>
      <c r="M147" s="98">
        <v>6.7946591721781718E-2</v>
      </c>
      <c r="N147" s="98">
        <v>0.10423071660708888</v>
      </c>
      <c r="O147" s="98">
        <v>0.13390679467192068</v>
      </c>
      <c r="P147" s="98">
        <v>0.14979175478347484</v>
      </c>
      <c r="Q147" s="98">
        <v>0.1402639424607853</v>
      </c>
      <c r="R147" s="98">
        <v>0.13132734815429686</v>
      </c>
      <c r="S147" s="98">
        <v>0.12086480452095283</v>
      </c>
      <c r="T147" s="98">
        <v>0.1084929951037896</v>
      </c>
      <c r="U147" s="98">
        <v>9.1049755201545957E-2</v>
      </c>
      <c r="V147" s="98">
        <v>9.4727071780637481E-2</v>
      </c>
      <c r="W147" s="98">
        <v>0.10931963939145219</v>
      </c>
      <c r="DA147" s="63" t="s">
        <v>1818</v>
      </c>
    </row>
    <row r="148" spans="1:105" ht="12" customHeight="1" x14ac:dyDescent="0.25">
      <c r="A148" s="121" t="s">
        <v>55</v>
      </c>
      <c r="B148" s="122">
        <v>18.012418166587974</v>
      </c>
      <c r="C148" s="122">
        <v>15.136585750754177</v>
      </c>
      <c r="D148" s="122">
        <v>15.688488245045082</v>
      </c>
      <c r="E148" s="122">
        <v>15.933952327263261</v>
      </c>
      <c r="F148" s="122">
        <v>16.536848570528203</v>
      </c>
      <c r="G148" s="122">
        <v>17.642569489971052</v>
      </c>
      <c r="H148" s="122">
        <v>17.482073912948362</v>
      </c>
      <c r="I148" s="122">
        <v>18.788752770480215</v>
      </c>
      <c r="J148" s="122">
        <v>19.269673492773407</v>
      </c>
      <c r="K148" s="122">
        <v>20.437004971764264</v>
      </c>
      <c r="L148" s="122">
        <v>17.139037055250476</v>
      </c>
      <c r="M148" s="122">
        <v>38.294751110547317</v>
      </c>
      <c r="N148" s="122">
        <v>38.604794105033655</v>
      </c>
      <c r="O148" s="122">
        <v>36.535902934868872</v>
      </c>
      <c r="P148" s="122">
        <v>37.101415077128088</v>
      </c>
      <c r="Q148" s="122">
        <v>40.54302478313997</v>
      </c>
      <c r="R148" s="122">
        <v>41.512542631594926</v>
      </c>
      <c r="S148" s="122">
        <v>39.290759095241405</v>
      </c>
      <c r="T148" s="122">
        <v>37.025088711942168</v>
      </c>
      <c r="U148" s="122">
        <v>38.245870254491422</v>
      </c>
      <c r="V148" s="122">
        <v>43.277673611038004</v>
      </c>
      <c r="W148" s="122">
        <v>45.552169223760458</v>
      </c>
      <c r="DA148" s="130" t="s">
        <v>1819</v>
      </c>
    </row>
    <row r="149" spans="1:105" ht="12" customHeight="1" x14ac:dyDescent="0.25">
      <c r="A149" s="97" t="s">
        <v>132</v>
      </c>
      <c r="B149" s="98">
        <v>17.615038738188581</v>
      </c>
      <c r="C149" s="98">
        <v>14.774336687606612</v>
      </c>
      <c r="D149" s="98">
        <v>15.31946743026667</v>
      </c>
      <c r="E149" s="98">
        <v>15.55535737674524</v>
      </c>
      <c r="F149" s="98">
        <v>16.143504994149819</v>
      </c>
      <c r="G149" s="98">
        <v>17.224492676847987</v>
      </c>
      <c r="H149" s="98">
        <v>17.04330799436535</v>
      </c>
      <c r="I149" s="98">
        <v>18.31982229846874</v>
      </c>
      <c r="J149" s="98">
        <v>18.810462676798572</v>
      </c>
      <c r="K149" s="98">
        <v>19.911795878482561</v>
      </c>
      <c r="L149" s="98">
        <v>16.552270612030686</v>
      </c>
      <c r="M149" s="98">
        <v>37.46544572161644</v>
      </c>
      <c r="N149" s="98">
        <v>37.71550870483432</v>
      </c>
      <c r="O149" s="98">
        <v>35.571484295384757</v>
      </c>
      <c r="P149" s="98">
        <v>36.152805340722828</v>
      </c>
      <c r="Q149" s="98">
        <v>39.532717718274476</v>
      </c>
      <c r="R149" s="98">
        <v>40.439947184913429</v>
      </c>
      <c r="S149" s="98">
        <v>38.297781666055698</v>
      </c>
      <c r="T149" s="98">
        <v>35.997665094740327</v>
      </c>
      <c r="U149" s="98">
        <v>37.222278710415431</v>
      </c>
      <c r="V149" s="98">
        <v>42.257861082384309</v>
      </c>
      <c r="W149" s="98">
        <v>44.453553672850688</v>
      </c>
      <c r="DA149" s="63" t="s">
        <v>1820</v>
      </c>
    </row>
    <row r="150" spans="1:105" ht="12" customHeight="1" x14ac:dyDescent="0.25">
      <c r="A150" s="97" t="s">
        <v>131</v>
      </c>
      <c r="B150" s="98">
        <v>1.7835098576530491E-2</v>
      </c>
      <c r="C150" s="98">
        <v>1.4471182817213187E-2</v>
      </c>
      <c r="D150" s="98">
        <v>1.5605933189786911E-2</v>
      </c>
      <c r="E150" s="98">
        <v>1.55042266454752E-2</v>
      </c>
      <c r="F150" s="98">
        <v>1.5795866835111038E-2</v>
      </c>
      <c r="G150" s="98">
        <v>1.7364982237085956E-2</v>
      </c>
      <c r="H150" s="98">
        <v>1.6443651522390676E-2</v>
      </c>
      <c r="I150" s="98">
        <v>2.7146573630140915E-2</v>
      </c>
      <c r="J150" s="98">
        <v>3.3155979447354961E-2</v>
      </c>
      <c r="K150" s="98">
        <v>3.0769231710246429E-2</v>
      </c>
      <c r="L150" s="98">
        <v>2.1402336246119501E-2</v>
      </c>
      <c r="M150" s="98">
        <v>7.2661072717495029E-2</v>
      </c>
      <c r="N150" s="98">
        <v>6.7346341823926875E-2</v>
      </c>
      <c r="O150" s="98">
        <v>6.1319091022747449E-2</v>
      </c>
      <c r="P150" s="98">
        <v>6.2592906801525627E-2</v>
      </c>
      <c r="Q150" s="98">
        <v>6.8097600987487822E-2</v>
      </c>
      <c r="R150" s="98">
        <v>6.9128184305053755E-2</v>
      </c>
      <c r="S150" s="98">
        <v>6.4003903091483239E-2</v>
      </c>
      <c r="T150" s="98">
        <v>5.7254523759119658E-2</v>
      </c>
      <c r="U150" s="98">
        <v>5.3159342315187444E-2</v>
      </c>
      <c r="V150" s="98">
        <v>5.8418037984626914E-2</v>
      </c>
      <c r="W150" s="98">
        <v>5.7148148292744422E-2</v>
      </c>
      <c r="DA150" s="63" t="s">
        <v>1821</v>
      </c>
    </row>
    <row r="151" spans="1:105" ht="12" customHeight="1" x14ac:dyDescent="0.25">
      <c r="A151" s="100" t="s">
        <v>204</v>
      </c>
      <c r="B151" s="101">
        <v>1.0715847521882782E-2</v>
      </c>
      <c r="C151" s="101">
        <v>1.011515275430981E-2</v>
      </c>
      <c r="D151" s="101">
        <v>1.0689968130400402E-2</v>
      </c>
      <c r="E151" s="101">
        <v>1.0178765135070834E-2</v>
      </c>
      <c r="F151" s="101">
        <v>1.0431338858131817E-2</v>
      </c>
      <c r="G151" s="101">
        <v>1.0465597965345016E-2</v>
      </c>
      <c r="H151" s="101">
        <v>1.0267081581509093E-2</v>
      </c>
      <c r="I151" s="101">
        <v>1.6729106564188218E-2</v>
      </c>
      <c r="J151" s="101">
        <v>2.0244594137993444E-2</v>
      </c>
      <c r="K151" s="101">
        <v>1.8918736334312583E-2</v>
      </c>
      <c r="L151" s="101">
        <v>1.2811837060660544E-2</v>
      </c>
      <c r="M151" s="101">
        <v>4.2799895720728239E-2</v>
      </c>
      <c r="N151" s="101">
        <v>3.9404756571574752E-2</v>
      </c>
      <c r="O151" s="101">
        <v>3.7774437502576169E-2</v>
      </c>
      <c r="P151" s="101">
        <v>3.8690869588713851E-2</v>
      </c>
      <c r="Q151" s="101">
        <v>4.3932270793712133E-2</v>
      </c>
      <c r="R151" s="101">
        <v>4.6765010021432254E-2</v>
      </c>
      <c r="S151" s="101">
        <v>4.2132460630031981E-2</v>
      </c>
      <c r="T151" s="101">
        <v>3.9229648565132037E-2</v>
      </c>
      <c r="U151" s="101">
        <v>3.6668666416562204E-2</v>
      </c>
      <c r="V151" s="101">
        <v>4.0095335829015012E-2</v>
      </c>
      <c r="W151" s="101">
        <v>4.0989971241738934E-2</v>
      </c>
      <c r="DA151" s="131" t="s">
        <v>1822</v>
      </c>
    </row>
    <row r="152" spans="1:105" ht="12" customHeight="1" x14ac:dyDescent="0.25">
      <c r="A152" s="103" t="s">
        <v>52</v>
      </c>
      <c r="B152" s="104">
        <v>7.11925105464771E-3</v>
      </c>
      <c r="C152" s="104">
        <v>4.3560300629033773E-3</v>
      </c>
      <c r="D152" s="104">
        <v>4.9159650593865083E-3</v>
      </c>
      <c r="E152" s="104">
        <v>5.3254615104043673E-3</v>
      </c>
      <c r="F152" s="104">
        <v>5.3645279769792198E-3</v>
      </c>
      <c r="G152" s="104">
        <v>6.899384271740942E-3</v>
      </c>
      <c r="H152" s="104">
        <v>6.1765699408815843E-3</v>
      </c>
      <c r="I152" s="104">
        <v>1.0417467065952698E-2</v>
      </c>
      <c r="J152" s="104">
        <v>1.2911385309361516E-2</v>
      </c>
      <c r="K152" s="104">
        <v>1.1850495375933846E-2</v>
      </c>
      <c r="L152" s="104">
        <v>8.5904991854589587E-3</v>
      </c>
      <c r="M152" s="104">
        <v>2.986117699676679E-2</v>
      </c>
      <c r="N152" s="104">
        <v>2.794158525235213E-2</v>
      </c>
      <c r="O152" s="104">
        <v>2.3544653520171283E-2</v>
      </c>
      <c r="P152" s="104">
        <v>2.3902037212811776E-2</v>
      </c>
      <c r="Q152" s="104">
        <v>2.4165330193775685E-2</v>
      </c>
      <c r="R152" s="104">
        <v>2.2363174283621504E-2</v>
      </c>
      <c r="S152" s="104">
        <v>2.1871442461451261E-2</v>
      </c>
      <c r="T152" s="104">
        <v>1.802487519398762E-2</v>
      </c>
      <c r="U152" s="104">
        <v>1.6490675898625243E-2</v>
      </c>
      <c r="V152" s="104">
        <v>1.8322702155611902E-2</v>
      </c>
      <c r="W152" s="104">
        <v>1.6158177051005484E-2</v>
      </c>
      <c r="DA152" s="132" t="s">
        <v>1823</v>
      </c>
    </row>
    <row r="153" spans="1:105" ht="12" customHeight="1" x14ac:dyDescent="0.25">
      <c r="A153" s="106" t="s">
        <v>124</v>
      </c>
      <c r="B153" s="101">
        <v>0</v>
      </c>
      <c r="C153" s="101">
        <v>0</v>
      </c>
      <c r="D153" s="101">
        <v>4.4447152795793247E-4</v>
      </c>
      <c r="E153" s="101">
        <v>8.9101475252655765E-4</v>
      </c>
      <c r="F153" s="101">
        <v>9.405152916150142E-4</v>
      </c>
      <c r="G153" s="101">
        <v>1.6128557111833347E-3</v>
      </c>
      <c r="H153" s="101">
        <v>1.6827894113528284E-3</v>
      </c>
      <c r="I153" s="101">
        <v>2.2479141313584967E-3</v>
      </c>
      <c r="J153" s="101">
        <v>2.1512940316052538E-3</v>
      </c>
      <c r="K153" s="101">
        <v>2.3418870162739474E-3</v>
      </c>
      <c r="L153" s="101">
        <v>2.5210675907063915E-3</v>
      </c>
      <c r="M153" s="101">
        <v>3.1408105631627521E-3</v>
      </c>
      <c r="N153" s="101">
        <v>3.3008305601345002E-3</v>
      </c>
      <c r="O153" s="101">
        <v>3.5632976052079198E-3</v>
      </c>
      <c r="P153" s="101">
        <v>5.0638709552429774E-3</v>
      </c>
      <c r="Q153" s="101">
        <v>3.3640236558671968E-3</v>
      </c>
      <c r="R153" s="101">
        <v>3.3921624363426402E-3</v>
      </c>
      <c r="S153" s="101">
        <v>3.2025882145461371E-3</v>
      </c>
      <c r="T153" s="101">
        <v>2.8032452818191663E-3</v>
      </c>
      <c r="U153" s="101">
        <v>2.7110112543808043E-3</v>
      </c>
      <c r="V153" s="101">
        <v>2.9120627192868891E-3</v>
      </c>
      <c r="W153" s="101">
        <v>2.9829215004155466E-3</v>
      </c>
      <c r="DA153" s="131" t="s">
        <v>1824</v>
      </c>
    </row>
    <row r="154" spans="1:105" ht="12" customHeight="1" x14ac:dyDescent="0.25">
      <c r="A154" s="107" t="s">
        <v>123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1825</v>
      </c>
    </row>
    <row r="155" spans="1:105" ht="12" customHeight="1" x14ac:dyDescent="0.25">
      <c r="A155" s="108" t="s">
        <v>50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1826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1827</v>
      </c>
    </row>
    <row r="157" spans="1:105" ht="12" customHeight="1" x14ac:dyDescent="0.25">
      <c r="A157" s="106" t="s">
        <v>122</v>
      </c>
      <c r="B157" s="101">
        <v>0.34385835982881463</v>
      </c>
      <c r="C157" s="101">
        <v>0.31507535855038293</v>
      </c>
      <c r="D157" s="101">
        <v>0.31812284975074401</v>
      </c>
      <c r="E157" s="101">
        <v>0.32697701600099632</v>
      </c>
      <c r="F157" s="101">
        <v>0.34093802640186099</v>
      </c>
      <c r="G157" s="101">
        <v>0.36056853333792466</v>
      </c>
      <c r="H157" s="101">
        <v>0.37934332123083786</v>
      </c>
      <c r="I157" s="101">
        <v>0.37277849343007419</v>
      </c>
      <c r="J157" s="101">
        <v>0.35521887220705473</v>
      </c>
      <c r="K157" s="101">
        <v>0.41756057968062343</v>
      </c>
      <c r="L157" s="101">
        <v>0.4770164801691914</v>
      </c>
      <c r="M157" s="101">
        <v>0.64530986114995292</v>
      </c>
      <c r="N157" s="101">
        <v>0.70245117615340957</v>
      </c>
      <c r="O157" s="101">
        <v>0.77428733175562536</v>
      </c>
      <c r="P157" s="101">
        <v>0.76020445572142581</v>
      </c>
      <c r="Q157" s="101">
        <v>0.81348431932829557</v>
      </c>
      <c r="R157" s="101">
        <v>0.86680579813310021</v>
      </c>
      <c r="S157" s="101">
        <v>0.80404497341747228</v>
      </c>
      <c r="T157" s="101">
        <v>0.84390673333364141</v>
      </c>
      <c r="U157" s="101">
        <v>0.84586850820852422</v>
      </c>
      <c r="V157" s="101">
        <v>0.83944405972659764</v>
      </c>
      <c r="W157" s="101">
        <v>0.91051241487059831</v>
      </c>
      <c r="DA157" s="131" t="s">
        <v>1828</v>
      </c>
    </row>
    <row r="158" spans="1:105" ht="12" customHeight="1" x14ac:dyDescent="0.25">
      <c r="A158" s="107" t="s">
        <v>121</v>
      </c>
      <c r="B158" s="104">
        <v>3.5685969994049882E-2</v>
      </c>
      <c r="C158" s="104">
        <v>3.2702521779970732E-2</v>
      </c>
      <c r="D158" s="104">
        <v>3.4847560309923815E-2</v>
      </c>
      <c r="E158" s="104">
        <v>3.5222693119023388E-2</v>
      </c>
      <c r="F158" s="104">
        <v>3.5669167849797498E-2</v>
      </c>
      <c r="G158" s="104">
        <v>3.853044183686942E-2</v>
      </c>
      <c r="H158" s="104">
        <v>4.1296156418433282E-2</v>
      </c>
      <c r="I158" s="104">
        <v>6.675749081989904E-2</v>
      </c>
      <c r="J158" s="104">
        <v>6.8684670288822247E-2</v>
      </c>
      <c r="K158" s="104">
        <v>7.4537394874557517E-2</v>
      </c>
      <c r="L158" s="104">
        <v>8.582655921377419E-2</v>
      </c>
      <c r="M158" s="104">
        <v>0.108193644500268</v>
      </c>
      <c r="N158" s="104">
        <v>0.1161870516618628</v>
      </c>
      <c r="O158" s="104">
        <v>0.12524891910053784</v>
      </c>
      <c r="P158" s="104">
        <v>0.12074850292706277</v>
      </c>
      <c r="Q158" s="104">
        <v>0.12536112089384446</v>
      </c>
      <c r="R158" s="104">
        <v>0.13326930180700142</v>
      </c>
      <c r="S158" s="104">
        <v>0.12172596446220281</v>
      </c>
      <c r="T158" s="104">
        <v>0.12345911482726431</v>
      </c>
      <c r="U158" s="104">
        <v>0.12185268229788963</v>
      </c>
      <c r="V158" s="104">
        <v>0.11903836822318037</v>
      </c>
      <c r="W158" s="104">
        <v>0.12797206624601221</v>
      </c>
      <c r="DA158" s="132" t="s">
        <v>1829</v>
      </c>
    </row>
    <row r="159" spans="1:105" ht="12" customHeight="1" x14ac:dyDescent="0.25">
      <c r="A159" s="108" t="s">
        <v>53</v>
      </c>
      <c r="B159" s="98">
        <v>2.1440623104621772E-2</v>
      </c>
      <c r="C159" s="98">
        <v>2.2858001398431024E-2</v>
      </c>
      <c r="D159" s="98">
        <v>2.3870037796358805E-2</v>
      </c>
      <c r="E159" s="98">
        <v>2.3124346503876698E-2</v>
      </c>
      <c r="F159" s="98">
        <v>2.3554884414488622E-2</v>
      </c>
      <c r="G159" s="98">
        <v>2.3221320122481147E-2</v>
      </c>
      <c r="H159" s="98">
        <v>2.578629777987183E-2</v>
      </c>
      <c r="I159" s="98">
        <v>4.1143264820648326E-2</v>
      </c>
      <c r="J159" s="98">
        <v>4.1927426309265638E-2</v>
      </c>
      <c r="K159" s="98">
        <v>4.583226673448592E-2</v>
      </c>
      <c r="L159" s="98">
        <v>5.1398755946178327E-2</v>
      </c>
      <c r="M159" s="98">
        <v>6.3684382588952107E-2</v>
      </c>
      <c r="N159" s="98">
        <v>6.7961194593794738E-2</v>
      </c>
      <c r="O159" s="98">
        <v>7.7142974348187648E-2</v>
      </c>
      <c r="P159" s="98">
        <v>7.4623975795733988E-2</v>
      </c>
      <c r="Q159" s="98">
        <v>8.0861687355033685E-2</v>
      </c>
      <c r="R159" s="98">
        <v>9.0148264685212559E-2</v>
      </c>
      <c r="S159" s="98">
        <v>8.0128993133379192E-2</v>
      </c>
      <c r="T159" s="98">
        <v>8.4602523695753024E-2</v>
      </c>
      <c r="U159" s="98">
        <v>8.406771550062693E-2</v>
      </c>
      <c r="V159" s="98">
        <v>8.1714402230958286E-2</v>
      </c>
      <c r="W159" s="98">
        <v>9.1786176743207618E-2</v>
      </c>
      <c r="DA159" s="63" t="s">
        <v>1830</v>
      </c>
    </row>
    <row r="160" spans="1:105" ht="12" customHeight="1" x14ac:dyDescent="0.25">
      <c r="A160" s="108" t="s">
        <v>52</v>
      </c>
      <c r="B160" s="98">
        <v>1.424534688942811E-2</v>
      </c>
      <c r="C160" s="98">
        <v>9.8445203815397068E-3</v>
      </c>
      <c r="D160" s="98">
        <v>1.0977522513565008E-2</v>
      </c>
      <c r="E160" s="98">
        <v>1.2098346615146686E-2</v>
      </c>
      <c r="F160" s="98">
        <v>1.2114283435308876E-2</v>
      </c>
      <c r="G160" s="98">
        <v>1.5309121714388273E-2</v>
      </c>
      <c r="H160" s="98">
        <v>1.550985863856145E-2</v>
      </c>
      <c r="I160" s="98">
        <v>2.5614225999250707E-2</v>
      </c>
      <c r="J160" s="98">
        <v>2.6757243979556616E-2</v>
      </c>
      <c r="K160" s="98">
        <v>2.8705128140071604E-2</v>
      </c>
      <c r="L160" s="98">
        <v>3.4427803267595855E-2</v>
      </c>
      <c r="M160" s="98">
        <v>4.4509261911315899E-2</v>
      </c>
      <c r="N160" s="98">
        <v>4.8225857068068055E-2</v>
      </c>
      <c r="O160" s="98">
        <v>4.8105944752350201E-2</v>
      </c>
      <c r="P160" s="98">
        <v>4.6124527131328787E-2</v>
      </c>
      <c r="Q160" s="98">
        <v>4.4499433538810772E-2</v>
      </c>
      <c r="R160" s="98">
        <v>4.3121037121788858E-2</v>
      </c>
      <c r="S160" s="98">
        <v>4.1596971328823618E-2</v>
      </c>
      <c r="T160" s="98">
        <v>3.8856591131511284E-2</v>
      </c>
      <c r="U160" s="98">
        <v>3.7784966797262703E-2</v>
      </c>
      <c r="V160" s="98">
        <v>3.7323965992222076E-2</v>
      </c>
      <c r="W160" s="98">
        <v>3.6185889502804588E-2</v>
      </c>
      <c r="DA160" s="63" t="s">
        <v>1831</v>
      </c>
    </row>
    <row r="161" spans="1:105" ht="12" customHeight="1" x14ac:dyDescent="0.25">
      <c r="A161" s="121" t="s">
        <v>54</v>
      </c>
      <c r="B161" s="122">
        <v>2.72699231674707</v>
      </c>
      <c r="C161" s="122">
        <v>2.5803876707464788</v>
      </c>
      <c r="D161" s="122">
        <v>2.6333946542169411</v>
      </c>
      <c r="E161" s="122">
        <v>2.7514267124977247</v>
      </c>
      <c r="F161" s="122">
        <v>2.9321001412189829</v>
      </c>
      <c r="G161" s="122">
        <v>3.1334185273315192</v>
      </c>
      <c r="H161" s="122">
        <v>3.3060139904198138</v>
      </c>
      <c r="I161" s="122">
        <v>3.4433235582800896</v>
      </c>
      <c r="J161" s="122">
        <v>3.3921734051355594</v>
      </c>
      <c r="K161" s="122">
        <v>4.1053743744865772</v>
      </c>
      <c r="L161" s="122">
        <v>5.0378501051114197</v>
      </c>
      <c r="M161" s="122">
        <v>6.5288148789952478</v>
      </c>
      <c r="N161" s="122">
        <v>7.2784522108056837</v>
      </c>
      <c r="O161" s="122">
        <v>8.0478479440560715</v>
      </c>
      <c r="P161" s="122">
        <v>7.7967516097365355</v>
      </c>
      <c r="Q161" s="122">
        <v>8.2805798522837737</v>
      </c>
      <c r="R161" s="122">
        <v>8.0461366775038332</v>
      </c>
      <c r="S161" s="122">
        <v>8.4743168783261158</v>
      </c>
      <c r="T161" s="122">
        <v>8.703438622731472</v>
      </c>
      <c r="U161" s="122">
        <v>8.8942912670471745</v>
      </c>
      <c r="V161" s="122">
        <v>9.5760603415893435</v>
      </c>
      <c r="W161" s="122">
        <v>9.8768454042360379</v>
      </c>
      <c r="DA161" s="130" t="s">
        <v>1832</v>
      </c>
    </row>
    <row r="162" spans="1:105" ht="12" customHeight="1" x14ac:dyDescent="0.25">
      <c r="A162" s="97" t="s">
        <v>207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1833</v>
      </c>
    </row>
    <row r="163" spans="1:105" ht="12" customHeight="1" x14ac:dyDescent="0.25">
      <c r="A163" s="97" t="s">
        <v>50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1834</v>
      </c>
    </row>
    <row r="164" spans="1:105" ht="12" customHeight="1" x14ac:dyDescent="0.25">
      <c r="A164" s="109" t="s">
        <v>120</v>
      </c>
      <c r="B164" s="33">
        <v>2.72699231674707</v>
      </c>
      <c r="C164" s="33">
        <v>2.5803876707464788</v>
      </c>
      <c r="D164" s="33">
        <v>2.6333946542169411</v>
      </c>
      <c r="E164" s="33">
        <v>2.7514267124977247</v>
      </c>
      <c r="F164" s="33">
        <v>2.9321001412189829</v>
      </c>
      <c r="G164" s="33">
        <v>3.1334185273315192</v>
      </c>
      <c r="H164" s="33">
        <v>3.3060139904198138</v>
      </c>
      <c r="I164" s="33">
        <v>3.4433235582800896</v>
      </c>
      <c r="J164" s="33">
        <v>3.3921734051355594</v>
      </c>
      <c r="K164" s="33">
        <v>4.1053743744865772</v>
      </c>
      <c r="L164" s="33">
        <v>5.0378501051114197</v>
      </c>
      <c r="M164" s="33">
        <v>6.5288148789952478</v>
      </c>
      <c r="N164" s="33">
        <v>7.2784522108056837</v>
      </c>
      <c r="O164" s="33">
        <v>8.0478479440560715</v>
      </c>
      <c r="P164" s="33">
        <v>7.7967516097365355</v>
      </c>
      <c r="Q164" s="33">
        <v>8.2805798522837737</v>
      </c>
      <c r="R164" s="33">
        <v>8.0461366775038332</v>
      </c>
      <c r="S164" s="33">
        <v>8.4743168783261158</v>
      </c>
      <c r="T164" s="33">
        <v>8.703438622731472</v>
      </c>
      <c r="U164" s="33">
        <v>8.8942912670471745</v>
      </c>
      <c r="V164" s="33">
        <v>9.5760603415893435</v>
      </c>
      <c r="W164" s="33">
        <v>9.8768454042360379</v>
      </c>
      <c r="DA164" s="60" t="s">
        <v>1835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0.43810400593883581</v>
      </c>
      <c r="C166" s="119">
        <f t="shared" si="32"/>
        <v>0.44088312609017755</v>
      </c>
      <c r="D166" s="119">
        <f t="shared" si="32"/>
        <v>0.44917447105326819</v>
      </c>
      <c r="E166" s="119">
        <f t="shared" si="32"/>
        <v>0.45859099171638507</v>
      </c>
      <c r="F166" s="119">
        <f t="shared" si="32"/>
        <v>0.47030221086377416</v>
      </c>
      <c r="G166" s="119">
        <f t="shared" si="32"/>
        <v>0.48263619061881874</v>
      </c>
      <c r="H166" s="119">
        <f t="shared" si="32"/>
        <v>0.4968526894839555</v>
      </c>
      <c r="I166" s="119">
        <f t="shared" si="32"/>
        <v>0.51383628281664984</v>
      </c>
      <c r="J166" s="119">
        <f t="shared" si="32"/>
        <v>0.53011543954923623</v>
      </c>
      <c r="K166" s="119">
        <f t="shared" si="32"/>
        <v>0.55285633101830511</v>
      </c>
      <c r="L166" s="119">
        <f t="shared" si="32"/>
        <v>0.57802609279085893</v>
      </c>
      <c r="M166" s="119">
        <f t="shared" si="32"/>
        <v>0.60824510582082469</v>
      </c>
      <c r="N166" s="119">
        <f t="shared" si="32"/>
        <v>0.62708225121555072</v>
      </c>
      <c r="O166" s="119">
        <f t="shared" si="32"/>
        <v>0.64074350173185568</v>
      </c>
      <c r="P166" s="119">
        <f t="shared" si="32"/>
        <v>0.64235138047794149</v>
      </c>
      <c r="Q166" s="119">
        <f t="shared" si="32"/>
        <v>0.6447009484544961</v>
      </c>
      <c r="R166" s="119">
        <f t="shared" ref="R166:V166" si="33">IF(R142=0,"",R142/R118)</f>
        <v>0.64762604292578518</v>
      </c>
      <c r="S166" s="119">
        <f t="shared" si="33"/>
        <v>0.65206761411925451</v>
      </c>
      <c r="T166" s="119">
        <f t="shared" si="33"/>
        <v>0.65869300733143199</v>
      </c>
      <c r="U166" s="119">
        <f t="shared" si="33"/>
        <v>0.66852106249761911</v>
      </c>
      <c r="V166" s="119">
        <f t="shared" si="33"/>
        <v>0.6814280690895187</v>
      </c>
      <c r="W166" s="119">
        <f t="shared" ref="W166" si="34">IF(W142=0,"",W142/W118)</f>
        <v>0.69247876256447083</v>
      </c>
      <c r="DA166" s="129" t="s">
        <v>1981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0.43445938726073657</v>
      </c>
      <c r="C167" s="124">
        <f t="shared" si="35"/>
        <v>0.43728077058468467</v>
      </c>
      <c r="D167" s="124">
        <f t="shared" si="35"/>
        <v>0.44556181894675723</v>
      </c>
      <c r="E167" s="124">
        <f t="shared" si="35"/>
        <v>0.45495026356586543</v>
      </c>
      <c r="F167" s="124">
        <f t="shared" si="35"/>
        <v>0.46645048223815078</v>
      </c>
      <c r="G167" s="124">
        <f t="shared" si="35"/>
        <v>0.47892000326845663</v>
      </c>
      <c r="H167" s="124">
        <f t="shared" si="35"/>
        <v>0.4928694585057562</v>
      </c>
      <c r="I167" s="124">
        <f t="shared" si="35"/>
        <v>0.5097271873290834</v>
      </c>
      <c r="J167" s="124">
        <f t="shared" si="35"/>
        <v>0.52611599142420806</v>
      </c>
      <c r="K167" s="124">
        <f t="shared" si="35"/>
        <v>0.54841993023797664</v>
      </c>
      <c r="L167" s="124">
        <f t="shared" si="35"/>
        <v>0.57366514220769571</v>
      </c>
      <c r="M167" s="124">
        <f t="shared" si="35"/>
        <v>0.60434363532326207</v>
      </c>
      <c r="N167" s="124">
        <f t="shared" si="35"/>
        <v>0.62313037600158649</v>
      </c>
      <c r="O167" s="124">
        <f t="shared" si="35"/>
        <v>0.63600467698648688</v>
      </c>
      <c r="P167" s="124">
        <f t="shared" si="35"/>
        <v>0.63724483299442014</v>
      </c>
      <c r="Q167" s="124">
        <f t="shared" si="35"/>
        <v>0.63922049334896658</v>
      </c>
      <c r="R167" s="124">
        <f t="shared" ref="R167:V167" si="36">IF(R143=0,"",R143/R119)</f>
        <v>0.64207127340543868</v>
      </c>
      <c r="S167" s="124">
        <f t="shared" si="36"/>
        <v>0.64654357793756201</v>
      </c>
      <c r="T167" s="124">
        <f t="shared" si="36"/>
        <v>0.65229139859700003</v>
      </c>
      <c r="U167" s="124">
        <f t="shared" si="36"/>
        <v>0.66165303662998676</v>
      </c>
      <c r="V167" s="124">
        <f t="shared" si="36"/>
        <v>0.67450771702869228</v>
      </c>
      <c r="W167" s="124">
        <f t="shared" ref="W167" si="37">IF(W143=0,"",W143/W119)</f>
        <v>0.68537238242103959</v>
      </c>
      <c r="DA167" s="130" t="s">
        <v>1982</v>
      </c>
    </row>
    <row r="168" spans="1:105" ht="12" customHeight="1" x14ac:dyDescent="0.25">
      <c r="A168" s="97" t="s">
        <v>204</v>
      </c>
      <c r="B168" s="111">
        <f t="shared" ref="B168:Q168" si="38">IF(B144=0,"",B144/B120)</f>
        <v>0.43209438123161192</v>
      </c>
      <c r="C168" s="111">
        <f t="shared" si="38"/>
        <v>0.43497344681683575</v>
      </c>
      <c r="D168" s="111">
        <f t="shared" si="38"/>
        <v>0.44330766734527072</v>
      </c>
      <c r="E168" s="111">
        <f t="shared" si="38"/>
        <v>0.45274023282928227</v>
      </c>
      <c r="F168" s="111">
        <f t="shared" si="38"/>
        <v>0.4643017107876552</v>
      </c>
      <c r="G168" s="111">
        <f t="shared" si="38"/>
        <v>0.47678413389048419</v>
      </c>
      <c r="H168" s="111">
        <f t="shared" si="38"/>
        <v>0.49079027806724046</v>
      </c>
      <c r="I168" s="111">
        <f t="shared" si="38"/>
        <v>0.50769371223256243</v>
      </c>
      <c r="J168" s="111">
        <f t="shared" si="38"/>
        <v>0.52411744602441523</v>
      </c>
      <c r="K168" s="111">
        <f t="shared" si="38"/>
        <v>0.54647279723720521</v>
      </c>
      <c r="L168" s="111">
        <f t="shared" si="38"/>
        <v>0.57175423415568216</v>
      </c>
      <c r="M168" s="111">
        <f t="shared" si="38"/>
        <v>0.60252250348851755</v>
      </c>
      <c r="N168" s="111">
        <f t="shared" si="38"/>
        <v>0.62135659620667272</v>
      </c>
      <c r="O168" s="111">
        <f t="shared" si="38"/>
        <v>0.63430004964825615</v>
      </c>
      <c r="P168" s="111">
        <f t="shared" si="38"/>
        <v>0.63556893631187794</v>
      </c>
      <c r="Q168" s="111">
        <f t="shared" si="38"/>
        <v>0.6375593258068486</v>
      </c>
      <c r="R168" s="111">
        <f t="shared" ref="R168:V168" si="39">IF(R144=0,"",R144/R120)</f>
        <v>0.64041978041802838</v>
      </c>
      <c r="S168" s="111">
        <f t="shared" si="39"/>
        <v>0.64491264450875818</v>
      </c>
      <c r="T168" s="111">
        <f t="shared" si="39"/>
        <v>0.65068251706251934</v>
      </c>
      <c r="U168" s="111">
        <f t="shared" si="39"/>
        <v>0.66007055785073088</v>
      </c>
      <c r="V168" s="111">
        <f t="shared" si="39"/>
        <v>0.67297795905320834</v>
      </c>
      <c r="W168" s="111">
        <f t="shared" ref="W168" si="40">IF(W144=0,"",W144/W120)</f>
        <v>0.68386467524938654</v>
      </c>
      <c r="DA168" s="63" t="s">
        <v>1983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" si="43">IF(W145=0,"",W145/W121)</f>
        <v>1</v>
      </c>
      <c r="DA169" s="63" t="s">
        <v>1984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1.8998925920708361</v>
      </c>
      <c r="C170" s="124">
        <f t="shared" si="44"/>
        <v>1.9847847019145739</v>
      </c>
      <c r="D170" s="124">
        <f t="shared" si="44"/>
        <v>2.0889418529558439</v>
      </c>
      <c r="E170" s="124">
        <f t="shared" si="44"/>
        <v>2.1784894158663222</v>
      </c>
      <c r="F170" s="124">
        <f t="shared" si="44"/>
        <v>2.312037581257524</v>
      </c>
      <c r="G170" s="124">
        <f t="shared" si="44"/>
        <v>2.5042330643351893</v>
      </c>
      <c r="H170" s="124">
        <f t="shared" si="44"/>
        <v>2.7304530494126591</v>
      </c>
      <c r="I170" s="124">
        <f t="shared" si="44"/>
        <v>2.8587950143102669</v>
      </c>
      <c r="J170" s="124">
        <f t="shared" si="44"/>
        <v>2.9178803118751198</v>
      </c>
      <c r="K170" s="124">
        <f t="shared" si="44"/>
        <v>3.0229700095969196</v>
      </c>
      <c r="L170" s="124">
        <f t="shared" si="44"/>
        <v>3.1481050651047253</v>
      </c>
      <c r="M170" s="124">
        <f t="shared" si="44"/>
        <v>3.2636900056872165</v>
      </c>
      <c r="N170" s="124">
        <f t="shared" si="44"/>
        <v>3.4115139658533504</v>
      </c>
      <c r="O170" s="124">
        <f t="shared" si="44"/>
        <v>3.5245611977160505</v>
      </c>
      <c r="P170" s="124">
        <f t="shared" si="44"/>
        <v>3.589352018166156</v>
      </c>
      <c r="Q170" s="124">
        <f t="shared" si="44"/>
        <v>3.6301375240779814</v>
      </c>
      <c r="R170" s="124">
        <f t="shared" ref="R170:V170" si="45">IF(R146=0,"",R146/R122)</f>
        <v>3.6627311000823091</v>
      </c>
      <c r="S170" s="124">
        <f t="shared" si="45"/>
        <v>3.7204869789871151</v>
      </c>
      <c r="T170" s="124">
        <f t="shared" si="45"/>
        <v>3.8076884911029873</v>
      </c>
      <c r="U170" s="124">
        <f t="shared" si="45"/>
        <v>3.9629599803682756</v>
      </c>
      <c r="V170" s="124">
        <f t="shared" si="45"/>
        <v>4.2605802852176913</v>
      </c>
      <c r="W170" s="124">
        <f t="shared" ref="W170" si="46">IF(W146=0,"",W146/W122)</f>
        <v>4.4397490844097023</v>
      </c>
      <c r="DA170" s="130" t="s">
        <v>1985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1.8998925920708361</v>
      </c>
      <c r="C171" s="111">
        <f t="shared" si="47"/>
        <v>1.9847847019145739</v>
      </c>
      <c r="D171" s="111">
        <f t="shared" si="47"/>
        <v>2.0889418529558439</v>
      </c>
      <c r="E171" s="111">
        <f t="shared" si="47"/>
        <v>2.1784894158663222</v>
      </c>
      <c r="F171" s="111">
        <f t="shared" si="47"/>
        <v>2.312037581257524</v>
      </c>
      <c r="G171" s="111">
        <f t="shared" si="47"/>
        <v>2.5042330643351893</v>
      </c>
      <c r="H171" s="111">
        <f t="shared" si="47"/>
        <v>2.7304530494126591</v>
      </c>
      <c r="I171" s="111">
        <f t="shared" si="47"/>
        <v>2.8587950143102669</v>
      </c>
      <c r="J171" s="111">
        <f t="shared" si="47"/>
        <v>2.9178803118751198</v>
      </c>
      <c r="K171" s="111">
        <f t="shared" si="47"/>
        <v>3.0229700095969196</v>
      </c>
      <c r="L171" s="111">
        <f t="shared" si="47"/>
        <v>3.1481050651047253</v>
      </c>
      <c r="M171" s="111">
        <f t="shared" si="47"/>
        <v>3.2636900056872165</v>
      </c>
      <c r="N171" s="111">
        <f t="shared" si="47"/>
        <v>3.4115139658533504</v>
      </c>
      <c r="O171" s="111">
        <f t="shared" si="47"/>
        <v>3.5245611977160505</v>
      </c>
      <c r="P171" s="111">
        <f t="shared" si="47"/>
        <v>3.589352018166156</v>
      </c>
      <c r="Q171" s="111">
        <f t="shared" si="47"/>
        <v>3.6301375240779814</v>
      </c>
      <c r="R171" s="111">
        <f t="shared" ref="R171:V171" si="48">IF(R147=0,"",R147/R123)</f>
        <v>3.6627311000823091</v>
      </c>
      <c r="S171" s="111">
        <f t="shared" si="48"/>
        <v>3.7204869789871151</v>
      </c>
      <c r="T171" s="111">
        <f t="shared" si="48"/>
        <v>3.8076884911029873</v>
      </c>
      <c r="U171" s="111">
        <f t="shared" si="48"/>
        <v>3.9629599803682756</v>
      </c>
      <c r="V171" s="111">
        <f t="shared" si="48"/>
        <v>4.2605802852176913</v>
      </c>
      <c r="W171" s="111">
        <f t="shared" ref="W171" si="49">IF(W147=0,"",W147/W123)</f>
        <v>4.4397490844097023</v>
      </c>
      <c r="DA171" s="63" t="s">
        <v>1986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0.46199933068989674</v>
      </c>
      <c r="C172" s="124">
        <f t="shared" si="50"/>
        <v>0.46529460400909339</v>
      </c>
      <c r="D172" s="124">
        <f t="shared" si="50"/>
        <v>0.47437516861032797</v>
      </c>
      <c r="E172" s="124">
        <f t="shared" si="50"/>
        <v>0.48484870250768231</v>
      </c>
      <c r="F172" s="124">
        <f t="shared" si="50"/>
        <v>0.49772042649413561</v>
      </c>
      <c r="G172" s="124">
        <f t="shared" si="50"/>
        <v>0.51177174751773657</v>
      </c>
      <c r="H172" s="124">
        <f t="shared" si="50"/>
        <v>0.52765007059130486</v>
      </c>
      <c r="I172" s="124">
        <f t="shared" si="50"/>
        <v>0.54677714574803626</v>
      </c>
      <c r="J172" s="124">
        <f t="shared" si="50"/>
        <v>0.56567368053049416</v>
      </c>
      <c r="K172" s="124">
        <f t="shared" si="50"/>
        <v>0.59164464595476673</v>
      </c>
      <c r="L172" s="124">
        <f t="shared" si="50"/>
        <v>0.62094774542847708</v>
      </c>
      <c r="M172" s="124">
        <f t="shared" si="50"/>
        <v>0.65576269760120054</v>
      </c>
      <c r="N172" s="124">
        <f t="shared" si="50"/>
        <v>0.6773557375564353</v>
      </c>
      <c r="O172" s="124">
        <f t="shared" si="50"/>
        <v>0.69119967932649251</v>
      </c>
      <c r="P172" s="124">
        <f t="shared" si="50"/>
        <v>0.69313700361475139</v>
      </c>
      <c r="Q172" s="124">
        <f t="shared" si="50"/>
        <v>0.6956235574886902</v>
      </c>
      <c r="R172" s="124">
        <f t="shared" ref="R172:V172" si="51">IF(R148=0,"",R148/R124)</f>
        <v>0.69930855426640381</v>
      </c>
      <c r="S172" s="124">
        <f t="shared" si="51"/>
        <v>0.70516047257097703</v>
      </c>
      <c r="T172" s="124">
        <f t="shared" si="51"/>
        <v>0.71285948376484987</v>
      </c>
      <c r="U172" s="124">
        <f t="shared" si="51"/>
        <v>0.72558854148391161</v>
      </c>
      <c r="V172" s="124">
        <f t="shared" si="51"/>
        <v>0.74267741424492628</v>
      </c>
      <c r="W172" s="124">
        <f t="shared" ref="W172" si="52">IF(W148=0,"",W148/W124)</f>
        <v>0.75681007564670477</v>
      </c>
      <c r="DA172" s="130" t="s">
        <v>1987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0.45935933320248107</v>
      </c>
      <c r="C173" s="111">
        <f t="shared" si="53"/>
        <v>0.46248146671579915</v>
      </c>
      <c r="D173" s="111">
        <f t="shared" si="53"/>
        <v>0.47164859775981877</v>
      </c>
      <c r="E173" s="111">
        <f t="shared" si="53"/>
        <v>0.48214714458668462</v>
      </c>
      <c r="F173" s="111">
        <f t="shared" si="53"/>
        <v>0.49511974178468893</v>
      </c>
      <c r="G173" s="111">
        <f t="shared" si="53"/>
        <v>0.50925997571982229</v>
      </c>
      <c r="H173" s="111">
        <f t="shared" si="53"/>
        <v>0.52515250542968173</v>
      </c>
      <c r="I173" s="111">
        <f t="shared" si="53"/>
        <v>0.54443003453674299</v>
      </c>
      <c r="J173" s="111">
        <f t="shared" si="53"/>
        <v>0.5636734146184752</v>
      </c>
      <c r="K173" s="111">
        <f t="shared" si="53"/>
        <v>0.58997203022648781</v>
      </c>
      <c r="L173" s="111">
        <f t="shared" si="53"/>
        <v>0.6194709318599424</v>
      </c>
      <c r="M173" s="111">
        <f t="shared" si="53"/>
        <v>0.65532637530004123</v>
      </c>
      <c r="N173" s="111">
        <f t="shared" si="53"/>
        <v>0.67731455336195567</v>
      </c>
      <c r="O173" s="111">
        <f t="shared" si="53"/>
        <v>0.69150115489554886</v>
      </c>
      <c r="P173" s="111">
        <f t="shared" si="53"/>
        <v>0.69335625350683783</v>
      </c>
      <c r="Q173" s="111">
        <f t="shared" si="53"/>
        <v>0.69576642595003457</v>
      </c>
      <c r="R173" s="111">
        <f t="shared" ref="R173:V173" si="54">IF(R149=0,"",R149/R125)</f>
        <v>0.69934661371354556</v>
      </c>
      <c r="S173" s="111">
        <f t="shared" si="54"/>
        <v>0.70496690259770556</v>
      </c>
      <c r="T173" s="111">
        <f t="shared" si="54"/>
        <v>0.71243523789348862</v>
      </c>
      <c r="U173" s="111">
        <f t="shared" si="54"/>
        <v>0.72500313657997839</v>
      </c>
      <c r="V173" s="111">
        <f t="shared" si="54"/>
        <v>0.74222790731748489</v>
      </c>
      <c r="W173" s="111">
        <f t="shared" ref="W173" si="55">IF(W149=0,"",W149/W125)</f>
        <v>0.75648951119372898</v>
      </c>
      <c r="DA173" s="63" t="s">
        <v>1988</v>
      </c>
    </row>
    <row r="174" spans="1:105" ht="12" customHeight="1" x14ac:dyDescent="0.25">
      <c r="A174" s="97" t="s">
        <v>131</v>
      </c>
      <c r="B174" s="111">
        <f t="shared" ref="B174:Q174" si="56">IF(B150=0,"",B150/B126)</f>
        <v>0.58577404871931127</v>
      </c>
      <c r="C174" s="111">
        <f t="shared" si="56"/>
        <v>0.54864628365375756</v>
      </c>
      <c r="D174" s="111">
        <f t="shared" si="56"/>
        <v>0.56682395763039761</v>
      </c>
      <c r="E174" s="111">
        <f t="shared" si="56"/>
        <v>0.58537169586919702</v>
      </c>
      <c r="F174" s="111">
        <f t="shared" si="56"/>
        <v>0.59432410006653202</v>
      </c>
      <c r="G174" s="111">
        <f t="shared" si="56"/>
        <v>0.63266822644697285</v>
      </c>
      <c r="H174" s="111">
        <f t="shared" si="56"/>
        <v>0.63512175968417717</v>
      </c>
      <c r="I174" s="111">
        <f t="shared" si="56"/>
        <v>0.69021370478227728</v>
      </c>
      <c r="J174" s="111">
        <f t="shared" si="56"/>
        <v>0.71522750315581518</v>
      </c>
      <c r="K174" s="111">
        <f t="shared" si="56"/>
        <v>0.72204413893421815</v>
      </c>
      <c r="L174" s="111">
        <f t="shared" si="56"/>
        <v>0.73478783205312637</v>
      </c>
      <c r="M174" s="111">
        <f t="shared" si="56"/>
        <v>0.77995607885276719</v>
      </c>
      <c r="N174" s="111">
        <f t="shared" si="56"/>
        <v>0.78907288248913532</v>
      </c>
      <c r="O174" s="111">
        <f t="shared" si="56"/>
        <v>0.78549357426157507</v>
      </c>
      <c r="P174" s="111">
        <f t="shared" si="56"/>
        <v>0.78569235203844379</v>
      </c>
      <c r="Q174" s="111">
        <f t="shared" si="56"/>
        <v>0.77946364346735553</v>
      </c>
      <c r="R174" s="111">
        <f t="shared" ref="R174:V174" si="57">IF(R150=0,"",R150/R126)</f>
        <v>0.77246196293403513</v>
      </c>
      <c r="S174" s="111">
        <f t="shared" si="57"/>
        <v>0.77874522237305244</v>
      </c>
      <c r="T174" s="111">
        <f t="shared" si="57"/>
        <v>0.77399929290651315</v>
      </c>
      <c r="U174" s="111">
        <f t="shared" si="57"/>
        <v>0.774759049870692</v>
      </c>
      <c r="V174" s="111">
        <f t="shared" si="57"/>
        <v>0.79031126380446759</v>
      </c>
      <c r="W174" s="111">
        <f t="shared" ref="W174" si="58">IF(W150=0,"",W150/W126)</f>
        <v>0.79293156846194901</v>
      </c>
      <c r="DA174" s="63" t="s">
        <v>1989</v>
      </c>
    </row>
    <row r="175" spans="1:105" ht="12" customHeight="1" x14ac:dyDescent="0.25">
      <c r="A175" s="100" t="s">
        <v>204</v>
      </c>
      <c r="B175" s="112">
        <f t="shared" ref="B175:Q175" si="59">IF(B151=0,"",B151/B127)</f>
        <v>0.45935933320248107</v>
      </c>
      <c r="C175" s="112">
        <f t="shared" si="59"/>
        <v>0.45935933320248107</v>
      </c>
      <c r="D175" s="112">
        <f t="shared" si="59"/>
        <v>0.4726670594384062</v>
      </c>
      <c r="E175" s="112">
        <f t="shared" si="59"/>
        <v>0.48102301601981196</v>
      </c>
      <c r="F175" s="112">
        <f t="shared" si="59"/>
        <v>0.49173488856702513</v>
      </c>
      <c r="G175" s="112">
        <f t="shared" si="59"/>
        <v>0.50932855029663016</v>
      </c>
      <c r="H175" s="112">
        <f t="shared" si="59"/>
        <v>0.52080207426491476</v>
      </c>
      <c r="I175" s="112">
        <f t="shared" si="59"/>
        <v>0.57859730807124743</v>
      </c>
      <c r="J175" s="112">
        <f t="shared" si="59"/>
        <v>0.60529440447681715</v>
      </c>
      <c r="K175" s="112">
        <f t="shared" si="59"/>
        <v>0.61497219301609229</v>
      </c>
      <c r="L175" s="112">
        <f t="shared" si="59"/>
        <v>0.62384979511964278</v>
      </c>
      <c r="M175" s="112">
        <f t="shared" si="59"/>
        <v>0.67615127388257024</v>
      </c>
      <c r="N175" s="112">
        <f t="shared" si="59"/>
        <v>0.68640898029841868</v>
      </c>
      <c r="O175" s="112">
        <f t="shared" si="59"/>
        <v>0.69285780395861729</v>
      </c>
      <c r="P175" s="112">
        <f t="shared" si="59"/>
        <v>0.69383380847469966</v>
      </c>
      <c r="Q175" s="112">
        <f t="shared" si="59"/>
        <v>0.69513788859931092</v>
      </c>
      <c r="R175" s="112">
        <f t="shared" ref="R175:V175" si="60">IF(R151=0,"",R151/R127)</f>
        <v>0.69665892215523351</v>
      </c>
      <c r="S175" s="112">
        <f t="shared" si="60"/>
        <v>0.69851649117757997</v>
      </c>
      <c r="T175" s="112">
        <f t="shared" si="60"/>
        <v>0.70118748680759035</v>
      </c>
      <c r="U175" s="112">
        <f t="shared" si="60"/>
        <v>0.70349780004725604</v>
      </c>
      <c r="V175" s="112">
        <f t="shared" si="60"/>
        <v>0.72120324526337276</v>
      </c>
      <c r="W175" s="112">
        <f t="shared" ref="W175" si="61">IF(W151=0,"",W151/W127)</f>
        <v>0.73309216940945587</v>
      </c>
      <c r="DA175" s="131" t="s">
        <v>1990</v>
      </c>
    </row>
    <row r="176" spans="1:105" ht="12" customHeight="1" x14ac:dyDescent="0.25">
      <c r="A176" s="103" t="s">
        <v>52</v>
      </c>
      <c r="B176" s="113">
        <f t="shared" ref="B176:Q176" si="62">IF(B152=0,"",B152/B128)</f>
        <v>1</v>
      </c>
      <c r="C176" s="113">
        <f t="shared" si="62"/>
        <v>1</v>
      </c>
      <c r="D176" s="113">
        <f t="shared" si="62"/>
        <v>1</v>
      </c>
      <c r="E176" s="113">
        <f t="shared" si="62"/>
        <v>1</v>
      </c>
      <c r="F176" s="113">
        <f t="shared" si="62"/>
        <v>1</v>
      </c>
      <c r="G176" s="113">
        <f t="shared" si="62"/>
        <v>1</v>
      </c>
      <c r="H176" s="113">
        <f t="shared" si="62"/>
        <v>1</v>
      </c>
      <c r="I176" s="113">
        <f t="shared" si="62"/>
        <v>1</v>
      </c>
      <c r="J176" s="113">
        <f t="shared" si="62"/>
        <v>1</v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" si="64">IF(W152=0,"",W152/W128)</f>
        <v>1</v>
      </c>
      <c r="DA176" s="132" t="s">
        <v>1991</v>
      </c>
    </row>
    <row r="177" spans="1:105" ht="12" customHeight="1" x14ac:dyDescent="0.25">
      <c r="A177" s="106" t="s">
        <v>124</v>
      </c>
      <c r="B177" s="112" t="str">
        <f t="shared" ref="B177:Q177" si="65">IF(B153=0,"",B153/B129)</f>
        <v/>
      </c>
      <c r="C177" s="112" t="str">
        <f t="shared" si="65"/>
        <v/>
      </c>
      <c r="D177" s="112">
        <f t="shared" si="65"/>
        <v>0.71009181788443132</v>
      </c>
      <c r="E177" s="112">
        <f t="shared" si="65"/>
        <v>0.71088434252019739</v>
      </c>
      <c r="F177" s="112">
        <f t="shared" si="65"/>
        <v>0.7116460199125485</v>
      </c>
      <c r="G177" s="112">
        <f t="shared" si="65"/>
        <v>0.71286280491446952</v>
      </c>
      <c r="H177" s="112">
        <f t="shared" si="65"/>
        <v>0.71387789488367659</v>
      </c>
      <c r="I177" s="112">
        <f t="shared" si="65"/>
        <v>0.71528778617020394</v>
      </c>
      <c r="J177" s="112">
        <f t="shared" si="65"/>
        <v>0.7168432343572041</v>
      </c>
      <c r="K177" s="112">
        <f t="shared" si="65"/>
        <v>0.71892788735228963</v>
      </c>
      <c r="L177" s="112">
        <f t="shared" si="65"/>
        <v>0.72315018461835756</v>
      </c>
      <c r="M177" s="112">
        <f t="shared" si="65"/>
        <v>0.73015228465150317</v>
      </c>
      <c r="N177" s="112">
        <f t="shared" si="65"/>
        <v>0.73633554980844784</v>
      </c>
      <c r="O177" s="112">
        <f t="shared" si="65"/>
        <v>0.74359457599362033</v>
      </c>
      <c r="P177" s="112">
        <f t="shared" si="65"/>
        <v>0.75352749852155276</v>
      </c>
      <c r="Q177" s="112">
        <f t="shared" si="65"/>
        <v>0.75601277798351307</v>
      </c>
      <c r="R177" s="112">
        <f t="shared" ref="R177:V177" si="66">IF(R153=0,"",R153/R129)</f>
        <v>0.76458656465106389</v>
      </c>
      <c r="S177" s="112">
        <f t="shared" si="66"/>
        <v>0.78070029831822174</v>
      </c>
      <c r="T177" s="112">
        <f t="shared" si="66"/>
        <v>0.80634654661486016</v>
      </c>
      <c r="U177" s="112">
        <f t="shared" si="66"/>
        <v>0.84517338131023156</v>
      </c>
      <c r="V177" s="112">
        <f t="shared" si="66"/>
        <v>0.86862789928759077</v>
      </c>
      <c r="W177" s="112">
        <f t="shared" ref="W177" si="67">IF(W153=0,"",W153/W129)</f>
        <v>0.89508129485198706</v>
      </c>
      <c r="DA177" s="131" t="s">
        <v>1992</v>
      </c>
    </row>
    <row r="178" spans="1:105" ht="12" customHeight="1" x14ac:dyDescent="0.25">
      <c r="A178" s="107" t="s">
        <v>123</v>
      </c>
      <c r="B178" s="113" t="str">
        <f t="shared" ref="B178:Q178" si="68">IF(B154=0,"",B154/B130)</f>
        <v/>
      </c>
      <c r="C178" s="113" t="str">
        <f t="shared" si="68"/>
        <v/>
      </c>
      <c r="D178" s="113" t="str">
        <f t="shared" si="68"/>
        <v/>
      </c>
      <c r="E178" s="113" t="str">
        <f t="shared" si="68"/>
        <v/>
      </c>
      <c r="F178" s="113" t="str">
        <f t="shared" si="68"/>
        <v/>
      </c>
      <c r="G178" s="113" t="str">
        <f t="shared" si="68"/>
        <v/>
      </c>
      <c r="H178" s="113" t="str">
        <f t="shared" si="68"/>
        <v/>
      </c>
      <c r="I178" s="113" t="str">
        <f t="shared" si="68"/>
        <v/>
      </c>
      <c r="J178" s="113" t="str">
        <f t="shared" si="68"/>
        <v/>
      </c>
      <c r="K178" s="113" t="str">
        <f t="shared" si="68"/>
        <v/>
      </c>
      <c r="L178" s="113" t="str">
        <f t="shared" si="68"/>
        <v/>
      </c>
      <c r="M178" s="113" t="str">
        <f t="shared" si="68"/>
        <v/>
      </c>
      <c r="N178" s="113" t="str">
        <f t="shared" si="68"/>
        <v/>
      </c>
      <c r="O178" s="113" t="str">
        <f t="shared" si="68"/>
        <v/>
      </c>
      <c r="P178" s="113" t="str">
        <f t="shared" si="68"/>
        <v/>
      </c>
      <c r="Q178" s="113" t="str">
        <f t="shared" si="68"/>
        <v/>
      </c>
      <c r="R178" s="113" t="str">
        <f t="shared" ref="R178:V178" si="69">IF(R154=0,"",R154/R130)</f>
        <v/>
      </c>
      <c r="S178" s="113" t="str">
        <f t="shared" si="69"/>
        <v/>
      </c>
      <c r="T178" s="113" t="str">
        <f t="shared" si="69"/>
        <v/>
      </c>
      <c r="U178" s="113" t="str">
        <f t="shared" si="69"/>
        <v/>
      </c>
      <c r="V178" s="113" t="str">
        <f t="shared" si="69"/>
        <v/>
      </c>
      <c r="W178" s="113" t="str">
        <f t="shared" ref="W178" si="70">IF(W154=0,"",W154/W130)</f>
        <v/>
      </c>
      <c r="DA178" s="132" t="s">
        <v>1993</v>
      </c>
    </row>
    <row r="179" spans="1:105" ht="12" customHeight="1" x14ac:dyDescent="0.25">
      <c r="A179" s="108" t="s">
        <v>50</v>
      </c>
      <c r="B179" s="111" t="str">
        <f t="shared" ref="B179:Q179" si="71">IF(B155=0,"",B155/B131)</f>
        <v/>
      </c>
      <c r="C179" s="111" t="str">
        <f t="shared" si="71"/>
        <v/>
      </c>
      <c r="D179" s="111" t="str">
        <f t="shared" si="71"/>
        <v/>
      </c>
      <c r="E179" s="111" t="str">
        <f t="shared" si="71"/>
        <v/>
      </c>
      <c r="F179" s="111" t="str">
        <f t="shared" si="71"/>
        <v/>
      </c>
      <c r="G179" s="111" t="str">
        <f t="shared" si="71"/>
        <v/>
      </c>
      <c r="H179" s="111" t="str">
        <f t="shared" si="71"/>
        <v/>
      </c>
      <c r="I179" s="111" t="str">
        <f t="shared" si="71"/>
        <v/>
      </c>
      <c r="J179" s="111" t="str">
        <f t="shared" si="71"/>
        <v/>
      </c>
      <c r="K179" s="111" t="str">
        <f t="shared" si="71"/>
        <v/>
      </c>
      <c r="L179" s="111" t="str">
        <f t="shared" si="71"/>
        <v/>
      </c>
      <c r="M179" s="111" t="str">
        <f t="shared" si="71"/>
        <v/>
      </c>
      <c r="N179" s="111" t="str">
        <f t="shared" si="71"/>
        <v/>
      </c>
      <c r="O179" s="111" t="str">
        <f t="shared" si="71"/>
        <v/>
      </c>
      <c r="P179" s="111" t="str">
        <f t="shared" si="71"/>
        <v/>
      </c>
      <c r="Q179" s="111" t="str">
        <f t="shared" si="71"/>
        <v/>
      </c>
      <c r="R179" s="111" t="str">
        <f t="shared" ref="R179:V179" si="72">IF(R155=0,"",R155/R131)</f>
        <v/>
      </c>
      <c r="S179" s="111" t="str">
        <f t="shared" si="72"/>
        <v/>
      </c>
      <c r="T179" s="111" t="str">
        <f t="shared" si="72"/>
        <v/>
      </c>
      <c r="U179" s="111" t="str">
        <f t="shared" si="72"/>
        <v/>
      </c>
      <c r="V179" s="111" t="str">
        <f t="shared" si="72"/>
        <v/>
      </c>
      <c r="W179" s="111" t="str">
        <f t="shared" ref="W179" si="73">IF(W155=0,"",W155/W131)</f>
        <v/>
      </c>
      <c r="DA179" s="63" t="s">
        <v>1994</v>
      </c>
    </row>
    <row r="180" spans="1:105" ht="12" customHeight="1" x14ac:dyDescent="0.25">
      <c r="A180" s="108" t="s">
        <v>52</v>
      </c>
      <c r="B180" s="111" t="str">
        <f t="shared" ref="B180:Q180" si="74">IF(B156=0,"",B156/B132)</f>
        <v/>
      </c>
      <c r="C180" s="111" t="str">
        <f t="shared" si="74"/>
        <v/>
      </c>
      <c r="D180" s="111" t="str">
        <f t="shared" si="74"/>
        <v/>
      </c>
      <c r="E180" s="111" t="str">
        <f t="shared" si="74"/>
        <v/>
      </c>
      <c r="F180" s="111" t="str">
        <f t="shared" si="74"/>
        <v/>
      </c>
      <c r="G180" s="111" t="str">
        <f t="shared" si="74"/>
        <v/>
      </c>
      <c r="H180" s="111" t="str">
        <f t="shared" si="74"/>
        <v/>
      </c>
      <c r="I180" s="111" t="str">
        <f t="shared" si="74"/>
        <v/>
      </c>
      <c r="J180" s="111" t="str">
        <f t="shared" si="74"/>
        <v/>
      </c>
      <c r="K180" s="111" t="str">
        <f t="shared" si="74"/>
        <v/>
      </c>
      <c r="L180" s="111" t="str">
        <f t="shared" si="74"/>
        <v/>
      </c>
      <c r="M180" s="111" t="str">
        <f t="shared" si="74"/>
        <v/>
      </c>
      <c r="N180" s="111" t="str">
        <f t="shared" si="74"/>
        <v/>
      </c>
      <c r="O180" s="111" t="str">
        <f t="shared" si="74"/>
        <v/>
      </c>
      <c r="P180" s="111" t="str">
        <f t="shared" si="74"/>
        <v/>
      </c>
      <c r="Q180" s="111" t="str">
        <f t="shared" si="74"/>
        <v/>
      </c>
      <c r="R180" s="111" t="str">
        <f t="shared" ref="R180:V180" si="75">IF(R156=0,"",R156/R132)</f>
        <v/>
      </c>
      <c r="S180" s="111" t="str">
        <f t="shared" si="75"/>
        <v/>
      </c>
      <c r="T180" s="111" t="str">
        <f t="shared" si="75"/>
        <v/>
      </c>
      <c r="U180" s="111" t="str">
        <f t="shared" si="75"/>
        <v/>
      </c>
      <c r="V180" s="111" t="str">
        <f t="shared" si="75"/>
        <v/>
      </c>
      <c r="W180" s="111" t="str">
        <f t="shared" ref="W180" si="76">IF(W156=0,"",W156/W132)</f>
        <v/>
      </c>
      <c r="DA180" s="63" t="s">
        <v>1995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0.612597256622334</v>
      </c>
      <c r="C181" s="112">
        <f t="shared" si="77"/>
        <v>0.61534872518908379</v>
      </c>
      <c r="D181" s="112">
        <f t="shared" si="77"/>
        <v>0.619394848165152</v>
      </c>
      <c r="E181" s="112">
        <f t="shared" si="77"/>
        <v>0.62376236398826357</v>
      </c>
      <c r="F181" s="112">
        <f t="shared" si="77"/>
        <v>0.62854171260054226</v>
      </c>
      <c r="G181" s="112">
        <f t="shared" si="77"/>
        <v>0.6334142578744868</v>
      </c>
      <c r="H181" s="112">
        <f t="shared" si="77"/>
        <v>0.63882717783465937</v>
      </c>
      <c r="I181" s="112">
        <f t="shared" si="77"/>
        <v>0.64142890282685638</v>
      </c>
      <c r="J181" s="112">
        <f t="shared" si="77"/>
        <v>0.64274894362611945</v>
      </c>
      <c r="K181" s="112">
        <f t="shared" si="77"/>
        <v>0.64558168055129617</v>
      </c>
      <c r="L181" s="112">
        <f t="shared" si="77"/>
        <v>0.6488705336295969</v>
      </c>
      <c r="M181" s="112">
        <f t="shared" si="77"/>
        <v>0.653788328545444</v>
      </c>
      <c r="N181" s="112">
        <f t="shared" si="77"/>
        <v>0.6578131559787852</v>
      </c>
      <c r="O181" s="112">
        <f t="shared" si="77"/>
        <v>0.66183198320099423</v>
      </c>
      <c r="P181" s="112">
        <f t="shared" si="77"/>
        <v>0.66651769099720126</v>
      </c>
      <c r="Q181" s="112">
        <f t="shared" si="77"/>
        <v>0.67326446064766177</v>
      </c>
      <c r="R181" s="112">
        <f t="shared" ref="R181:V181" si="78">IF(R157=0,"",R157/R133)</f>
        <v>0.68331345171167501</v>
      </c>
      <c r="S181" s="112">
        <f t="shared" si="78"/>
        <v>0.69876014696347166</v>
      </c>
      <c r="T181" s="112">
        <f t="shared" si="78"/>
        <v>0.71723902556203056</v>
      </c>
      <c r="U181" s="112">
        <f t="shared" si="78"/>
        <v>0.73859225194698297</v>
      </c>
      <c r="V181" s="112">
        <f t="shared" si="78"/>
        <v>0.75278138433428976</v>
      </c>
      <c r="W181" s="112">
        <f t="shared" ref="W181" si="79">IF(W157=0,"",W157/W133)</f>
        <v>0.76226115623184876</v>
      </c>
      <c r="DA181" s="131" t="s">
        <v>1996</v>
      </c>
    </row>
    <row r="182" spans="1:105" ht="12" customHeight="1" x14ac:dyDescent="0.25">
      <c r="A182" s="107" t="s">
        <v>121</v>
      </c>
      <c r="B182" s="113">
        <f t="shared" ref="B182:Q182" si="80">IF(B158=0,"",B158/B134)</f>
        <v>0.72466343538855016</v>
      </c>
      <c r="C182" s="113">
        <f t="shared" si="80"/>
        <v>0.69592296211837446</v>
      </c>
      <c r="D182" s="113">
        <f t="shared" si="80"/>
        <v>0.70457702371870023</v>
      </c>
      <c r="E182" s="113">
        <f t="shared" si="80"/>
        <v>0.71671545150539118</v>
      </c>
      <c r="F182" s="113">
        <f t="shared" si="80"/>
        <v>0.71920934292264982</v>
      </c>
      <c r="G182" s="113">
        <f t="shared" si="80"/>
        <v>0.74148742373354493</v>
      </c>
      <c r="H182" s="113">
        <f t="shared" si="80"/>
        <v>0.73914405609977862</v>
      </c>
      <c r="I182" s="113">
        <f t="shared" si="80"/>
        <v>0.74556775046081147</v>
      </c>
      <c r="J182" s="113">
        <f t="shared" si="80"/>
        <v>0.74838357028368252</v>
      </c>
      <c r="K182" s="113">
        <f t="shared" si="80"/>
        <v>0.74816508333292553</v>
      </c>
      <c r="L182" s="113">
        <f t="shared" si="80"/>
        <v>0.75523738129145634</v>
      </c>
      <c r="M182" s="113">
        <f t="shared" si="80"/>
        <v>0.76134129151190133</v>
      </c>
      <c r="N182" s="113">
        <f t="shared" si="80"/>
        <v>0.76538253574364334</v>
      </c>
      <c r="O182" s="113">
        <f t="shared" si="80"/>
        <v>0.75932722448170809</v>
      </c>
      <c r="P182" s="113">
        <f t="shared" si="80"/>
        <v>0.7636501226892386</v>
      </c>
      <c r="Q182" s="113">
        <f t="shared" si="80"/>
        <v>0.76457082566283407</v>
      </c>
      <c r="R182" s="113">
        <f t="shared" ref="R182:V182" si="81">IF(R158=0,"",R158/R134)</f>
        <v>0.76380477158721782</v>
      </c>
      <c r="S182" s="113">
        <f t="shared" si="81"/>
        <v>0.778891782094012</v>
      </c>
      <c r="T182" s="113">
        <f t="shared" si="81"/>
        <v>0.78562893890456453</v>
      </c>
      <c r="U182" s="113">
        <f t="shared" si="81"/>
        <v>0.80051677593460979</v>
      </c>
      <c r="V182" s="113">
        <f t="shared" si="81"/>
        <v>0.81363745618384153</v>
      </c>
      <c r="W182" s="113">
        <f t="shared" ref="W182" si="82">IF(W158=0,"",W158/W134)</f>
        <v>0.81585732299611857</v>
      </c>
      <c r="DA182" s="132" t="s">
        <v>1997</v>
      </c>
    </row>
    <row r="183" spans="1:105" ht="12" customHeight="1" x14ac:dyDescent="0.25">
      <c r="A183" s="108" t="s">
        <v>53</v>
      </c>
      <c r="B183" s="111">
        <f t="shared" ref="B183:Q183" si="83">IF(B159=0,"",B159/B135)</f>
        <v>0.612597256622334</v>
      </c>
      <c r="C183" s="111">
        <f t="shared" si="83"/>
        <v>0.61533805528312757</v>
      </c>
      <c r="D183" s="111">
        <f t="shared" si="83"/>
        <v>0.62030203468304934</v>
      </c>
      <c r="E183" s="111">
        <f t="shared" si="83"/>
        <v>0.62420205320035682</v>
      </c>
      <c r="F183" s="111">
        <f t="shared" si="83"/>
        <v>0.62845387238129635</v>
      </c>
      <c r="G183" s="111">
        <f t="shared" si="83"/>
        <v>0.63351731570921377</v>
      </c>
      <c r="H183" s="111">
        <f t="shared" si="83"/>
        <v>0.63890122895649648</v>
      </c>
      <c r="I183" s="111">
        <f t="shared" si="83"/>
        <v>0.64361867723386135</v>
      </c>
      <c r="J183" s="111">
        <f t="shared" si="83"/>
        <v>0.64483773950512302</v>
      </c>
      <c r="K183" s="111">
        <f t="shared" si="83"/>
        <v>0.64623658247798832</v>
      </c>
      <c r="L183" s="111">
        <f t="shared" si="83"/>
        <v>0.64885926274241357</v>
      </c>
      <c r="M183" s="111">
        <f t="shared" si="83"/>
        <v>0.6525039594762434</v>
      </c>
      <c r="N183" s="111">
        <f t="shared" si="83"/>
        <v>0.65614344391083745</v>
      </c>
      <c r="O183" s="111">
        <f t="shared" si="83"/>
        <v>0.66023732110621003</v>
      </c>
      <c r="P183" s="111">
        <f t="shared" si="83"/>
        <v>0.66631129729221861</v>
      </c>
      <c r="Q183" s="111">
        <f t="shared" si="83"/>
        <v>0.67687472914124558</v>
      </c>
      <c r="R183" s="111">
        <f t="shared" ref="R183:V183" si="84">IF(R159=0,"",R159/R135)</f>
        <v>0.68626976759642067</v>
      </c>
      <c r="S183" s="111">
        <f t="shared" si="84"/>
        <v>0.69869374068833268</v>
      </c>
      <c r="T183" s="111">
        <f t="shared" si="84"/>
        <v>0.71521123427785938</v>
      </c>
      <c r="U183" s="111">
        <f t="shared" si="84"/>
        <v>0.73464857268109429</v>
      </c>
      <c r="V183" s="111">
        <f t="shared" si="84"/>
        <v>0.74981115137034116</v>
      </c>
      <c r="W183" s="111">
        <f t="shared" ref="W183" si="85">IF(W159=0,"",W159/W135)</f>
        <v>0.76063760106018075</v>
      </c>
      <c r="DA183" s="63" t="s">
        <v>1998</v>
      </c>
    </row>
    <row r="184" spans="1:105" ht="12" customHeight="1" x14ac:dyDescent="0.25">
      <c r="A184" s="108" t="s">
        <v>52</v>
      </c>
      <c r="B184" s="111">
        <f t="shared" ref="B184:Q184" si="86">IF(B160=0,"",B160/B136)</f>
        <v>1</v>
      </c>
      <c r="C184" s="111">
        <f t="shared" si="86"/>
        <v>1</v>
      </c>
      <c r="D184" s="111">
        <f t="shared" si="86"/>
        <v>1</v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" si="88">IF(W160=0,"",W160/W136)</f>
        <v>1</v>
      </c>
      <c r="DA184" s="63" t="s">
        <v>1999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0.76787081485254138</v>
      </c>
      <c r="C185" s="124">
        <f t="shared" si="89"/>
        <v>0.76951706558596844</v>
      </c>
      <c r="D185" s="124">
        <f t="shared" si="89"/>
        <v>0.77214112831342829</v>
      </c>
      <c r="E185" s="124">
        <f t="shared" si="89"/>
        <v>0.7750229392467417</v>
      </c>
      <c r="F185" s="124">
        <f t="shared" si="89"/>
        <v>0.77825248020078053</v>
      </c>
      <c r="G185" s="124">
        <f t="shared" si="89"/>
        <v>0.78169377004498852</v>
      </c>
      <c r="H185" s="124">
        <f t="shared" si="89"/>
        <v>0.78542736720525885</v>
      </c>
      <c r="I185" s="124">
        <f t="shared" si="89"/>
        <v>0.78744451754628275</v>
      </c>
      <c r="J185" s="124">
        <f t="shared" si="89"/>
        <v>0.78845075785926255</v>
      </c>
      <c r="K185" s="124">
        <f t="shared" si="89"/>
        <v>0.79012959498351831</v>
      </c>
      <c r="L185" s="124">
        <f t="shared" si="89"/>
        <v>0.79215256732551487</v>
      </c>
      <c r="M185" s="124">
        <f t="shared" si="89"/>
        <v>0.79482200920783674</v>
      </c>
      <c r="N185" s="124">
        <f t="shared" si="89"/>
        <v>0.79679744851760659</v>
      </c>
      <c r="O185" s="124">
        <f t="shared" si="89"/>
        <v>0.79857774908270729</v>
      </c>
      <c r="P185" s="124">
        <f t="shared" si="89"/>
        <v>0.80005447562622434</v>
      </c>
      <c r="Q185" s="124">
        <f t="shared" si="89"/>
        <v>0.80278090342508124</v>
      </c>
      <c r="R185" s="124">
        <f t="shared" ref="R185:V185" si="90">IF(R161=0,"",R161/R137)</f>
        <v>0.80723182346108824</v>
      </c>
      <c r="S185" s="124">
        <f t="shared" si="90"/>
        <v>0.81498341403257979</v>
      </c>
      <c r="T185" s="124">
        <f t="shared" si="90"/>
        <v>0.82624286094406663</v>
      </c>
      <c r="U185" s="124">
        <f t="shared" si="90"/>
        <v>0.84151036960206382</v>
      </c>
      <c r="V185" s="124">
        <f t="shared" si="90"/>
        <v>0.85414936096443816</v>
      </c>
      <c r="W185" s="124">
        <f t="shared" ref="W185" si="91">IF(W161=0,"",W161/W137)</f>
        <v>0.86270795691494551</v>
      </c>
      <c r="DA185" s="130" t="s">
        <v>2000</v>
      </c>
    </row>
    <row r="186" spans="1:105" ht="12" customHeight="1" x14ac:dyDescent="0.25">
      <c r="A186" s="97" t="s">
        <v>207</v>
      </c>
      <c r="B186" s="111" t="str">
        <f t="shared" ref="B186:Q186" si="92">IF(B162=0,"",B162/B138)</f>
        <v/>
      </c>
      <c r="C186" s="111" t="str">
        <f t="shared" si="92"/>
        <v/>
      </c>
      <c r="D186" s="111" t="str">
        <f t="shared" si="92"/>
        <v/>
      </c>
      <c r="E186" s="111" t="str">
        <f t="shared" si="92"/>
        <v/>
      </c>
      <c r="F186" s="111" t="str">
        <f t="shared" si="92"/>
        <v/>
      </c>
      <c r="G186" s="111" t="str">
        <f t="shared" si="92"/>
        <v/>
      </c>
      <c r="H186" s="111" t="str">
        <f t="shared" si="92"/>
        <v/>
      </c>
      <c r="I186" s="111" t="str">
        <f t="shared" si="92"/>
        <v/>
      </c>
      <c r="J186" s="111" t="str">
        <f t="shared" si="92"/>
        <v/>
      </c>
      <c r="K186" s="111" t="str">
        <f t="shared" si="92"/>
        <v/>
      </c>
      <c r="L186" s="111" t="str">
        <f t="shared" si="92"/>
        <v/>
      </c>
      <c r="M186" s="111" t="str">
        <f t="shared" si="92"/>
        <v/>
      </c>
      <c r="N186" s="111" t="str">
        <f t="shared" si="92"/>
        <v/>
      </c>
      <c r="O186" s="111" t="str">
        <f t="shared" si="92"/>
        <v/>
      </c>
      <c r="P186" s="111" t="str">
        <f t="shared" si="92"/>
        <v/>
      </c>
      <c r="Q186" s="111" t="str">
        <f t="shared" si="92"/>
        <v/>
      </c>
      <c r="R186" s="111" t="str">
        <f t="shared" ref="R186:V186" si="93">IF(R162=0,"",R162/R138)</f>
        <v/>
      </c>
      <c r="S186" s="111" t="str">
        <f t="shared" si="93"/>
        <v/>
      </c>
      <c r="T186" s="111" t="str">
        <f t="shared" si="93"/>
        <v/>
      </c>
      <c r="U186" s="111" t="str">
        <f t="shared" si="93"/>
        <v/>
      </c>
      <c r="V186" s="111" t="str">
        <f t="shared" si="93"/>
        <v/>
      </c>
      <c r="W186" s="111" t="str">
        <f t="shared" ref="W186" si="94">IF(W162=0,"",W162/W138)</f>
        <v/>
      </c>
      <c r="DA186" s="63" t="s">
        <v>2001</v>
      </c>
    </row>
    <row r="187" spans="1:105" ht="12" customHeight="1" x14ac:dyDescent="0.25">
      <c r="A187" s="97" t="s">
        <v>50</v>
      </c>
      <c r="B187" s="111" t="str">
        <f t="shared" ref="B187:Q187" si="95">IF(B163=0,"",B163/B139)</f>
        <v/>
      </c>
      <c r="C187" s="111" t="str">
        <f t="shared" si="95"/>
        <v/>
      </c>
      <c r="D187" s="111" t="str">
        <f t="shared" si="95"/>
        <v/>
      </c>
      <c r="E187" s="111" t="str">
        <f t="shared" si="95"/>
        <v/>
      </c>
      <c r="F187" s="111" t="str">
        <f t="shared" si="95"/>
        <v/>
      </c>
      <c r="G187" s="111" t="str">
        <f t="shared" si="95"/>
        <v/>
      </c>
      <c r="H187" s="111" t="str">
        <f t="shared" si="95"/>
        <v/>
      </c>
      <c r="I187" s="111" t="str">
        <f t="shared" si="95"/>
        <v/>
      </c>
      <c r="J187" s="111" t="str">
        <f t="shared" si="95"/>
        <v/>
      </c>
      <c r="K187" s="111" t="str">
        <f t="shared" si="95"/>
        <v/>
      </c>
      <c r="L187" s="111" t="str">
        <f t="shared" si="95"/>
        <v/>
      </c>
      <c r="M187" s="111" t="str">
        <f t="shared" si="95"/>
        <v/>
      </c>
      <c r="N187" s="111" t="str">
        <f t="shared" si="95"/>
        <v/>
      </c>
      <c r="O187" s="111" t="str">
        <f t="shared" si="95"/>
        <v/>
      </c>
      <c r="P187" s="111" t="str">
        <f t="shared" si="95"/>
        <v/>
      </c>
      <c r="Q187" s="111" t="str">
        <f t="shared" si="95"/>
        <v/>
      </c>
      <c r="R187" s="111" t="str">
        <f t="shared" ref="R187:V187" si="96">IF(R163=0,"",R163/R139)</f>
        <v/>
      </c>
      <c r="S187" s="111" t="str">
        <f t="shared" si="96"/>
        <v/>
      </c>
      <c r="T187" s="111" t="str">
        <f t="shared" si="96"/>
        <v/>
      </c>
      <c r="U187" s="111" t="str">
        <f t="shared" si="96"/>
        <v/>
      </c>
      <c r="V187" s="111" t="str">
        <f t="shared" si="96"/>
        <v/>
      </c>
      <c r="W187" s="111" t="str">
        <f t="shared" ref="W187" si="97">IF(W163=0,"",W163/W139)</f>
        <v/>
      </c>
      <c r="DA187" s="63" t="s">
        <v>2002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0.76787081485254138</v>
      </c>
      <c r="C188" s="45">
        <f t="shared" si="98"/>
        <v>0.76951706558596844</v>
      </c>
      <c r="D188" s="45">
        <f t="shared" si="98"/>
        <v>0.77214112831342829</v>
      </c>
      <c r="E188" s="45">
        <f t="shared" si="98"/>
        <v>0.7750229392467417</v>
      </c>
      <c r="F188" s="45">
        <f t="shared" si="98"/>
        <v>0.77825248020078053</v>
      </c>
      <c r="G188" s="45">
        <f t="shared" si="98"/>
        <v>0.78169377004498852</v>
      </c>
      <c r="H188" s="45">
        <f t="shared" si="98"/>
        <v>0.78542736720525885</v>
      </c>
      <c r="I188" s="45">
        <f t="shared" si="98"/>
        <v>0.78744451754628275</v>
      </c>
      <c r="J188" s="45">
        <f t="shared" si="98"/>
        <v>0.78845075785926255</v>
      </c>
      <c r="K188" s="45">
        <f t="shared" si="98"/>
        <v>0.79012959498351831</v>
      </c>
      <c r="L188" s="45">
        <f t="shared" si="98"/>
        <v>0.79215256732551487</v>
      </c>
      <c r="M188" s="45">
        <f t="shared" si="98"/>
        <v>0.79482200920783674</v>
      </c>
      <c r="N188" s="45">
        <f t="shared" si="98"/>
        <v>0.79679744851760659</v>
      </c>
      <c r="O188" s="45">
        <f t="shared" si="98"/>
        <v>0.79857774908270729</v>
      </c>
      <c r="P188" s="45">
        <f t="shared" si="98"/>
        <v>0.80005447562622434</v>
      </c>
      <c r="Q188" s="45">
        <f t="shared" si="98"/>
        <v>0.80278090342508124</v>
      </c>
      <c r="R188" s="45">
        <f t="shared" ref="R188:V188" si="99">IF(R164=0,"",R164/R140)</f>
        <v>0.80723182346108824</v>
      </c>
      <c r="S188" s="45">
        <f t="shared" si="99"/>
        <v>0.81498341403257979</v>
      </c>
      <c r="T188" s="45">
        <f t="shared" si="99"/>
        <v>0.82624286094406663</v>
      </c>
      <c r="U188" s="45">
        <f t="shared" si="99"/>
        <v>0.84151036960206382</v>
      </c>
      <c r="V188" s="45">
        <f t="shared" si="99"/>
        <v>0.85414936096443816</v>
      </c>
      <c r="W188" s="45">
        <f t="shared" ref="W188" si="100">IF(W164=0,"",W164/W140)</f>
        <v>0.86270795691494551</v>
      </c>
      <c r="DA188" s="60" t="s">
        <v>2003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0</v>
      </c>
      <c r="C190" s="117">
        <f t="shared" si="101"/>
        <v>0</v>
      </c>
      <c r="D190" s="117">
        <f t="shared" si="101"/>
        <v>1.6536401653547213E-3</v>
      </c>
      <c r="E190" s="117">
        <f t="shared" si="101"/>
        <v>3.311292310538208E-3</v>
      </c>
      <c r="F190" s="117">
        <f t="shared" si="101"/>
        <v>3.4915109708286277E-3</v>
      </c>
      <c r="G190" s="117">
        <f t="shared" si="101"/>
        <v>5.9772460824347859E-3</v>
      </c>
      <c r="H190" s="117">
        <f t="shared" si="101"/>
        <v>6.2275526953060184E-3</v>
      </c>
      <c r="I190" s="117">
        <f t="shared" si="101"/>
        <v>8.3025305609374048E-3</v>
      </c>
      <c r="J190" s="117">
        <f t="shared" si="101"/>
        <v>7.9284292742311507E-3</v>
      </c>
      <c r="K190" s="117">
        <f t="shared" si="101"/>
        <v>8.6058185167624847E-3</v>
      </c>
      <c r="L190" s="117">
        <f t="shared" si="101"/>
        <v>9.2101682256066335E-3</v>
      </c>
      <c r="M190" s="117">
        <f t="shared" si="101"/>
        <v>1.1364226188940337E-2</v>
      </c>
      <c r="N190" s="117">
        <f t="shared" si="101"/>
        <v>1.1842926604366066E-2</v>
      </c>
      <c r="O190" s="117">
        <f t="shared" si="101"/>
        <v>1.2659817861540584E-2</v>
      </c>
      <c r="P190" s="117">
        <f t="shared" si="101"/>
        <v>1.7753954351862163E-2</v>
      </c>
      <c r="Q190" s="117">
        <f t="shared" si="101"/>
        <v>1.1755510125965899E-2</v>
      </c>
      <c r="R190" s="117">
        <f t="shared" ref="R190:V190" si="102">R191+R194+R196+R209</f>
        <v>1.1720915987479237E-2</v>
      </c>
      <c r="S190" s="117">
        <f t="shared" si="102"/>
        <v>1.0837480537230248E-2</v>
      </c>
      <c r="T190" s="117">
        <f t="shared" si="102"/>
        <v>9.1844032647827624E-3</v>
      </c>
      <c r="U190" s="117">
        <f t="shared" si="102"/>
        <v>8.4741682946958153E-3</v>
      </c>
      <c r="V190" s="117">
        <f t="shared" si="102"/>
        <v>8.8568344076471878E-3</v>
      </c>
      <c r="W190" s="117">
        <f t="shared" ref="W190" si="103">W191+W194+W196+W209</f>
        <v>8.8042206400293054E-3</v>
      </c>
      <c r="DA190" s="129" t="s">
        <v>2149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" si="106">SUM(W192:W193)</f>
        <v>0</v>
      </c>
      <c r="DA191" s="130" t="s">
        <v>2150</v>
      </c>
    </row>
    <row r="192" spans="1:105" ht="12" customHeight="1" x14ac:dyDescent="0.25">
      <c r="A192" s="97" t="s">
        <v>204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DA192" s="63" t="s">
        <v>2151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2152</v>
      </c>
    </row>
    <row r="194" spans="1:105" ht="12" customHeight="1" x14ac:dyDescent="0.25">
      <c r="A194" s="121" t="s">
        <v>92</v>
      </c>
      <c r="B194" s="122">
        <f t="shared" ref="B194:W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DA194" s="130" t="s">
        <v>2153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2154</v>
      </c>
    </row>
    <row r="196" spans="1:105" ht="12" customHeight="1" x14ac:dyDescent="0.25">
      <c r="A196" s="121" t="s">
        <v>55</v>
      </c>
      <c r="B196" s="122">
        <v>0</v>
      </c>
      <c r="C196" s="122">
        <v>0</v>
      </c>
      <c r="D196" s="122">
        <v>1.6536401653547213E-3</v>
      </c>
      <c r="E196" s="122">
        <v>3.311292310538208E-3</v>
      </c>
      <c r="F196" s="122">
        <v>3.4915109708286277E-3</v>
      </c>
      <c r="G196" s="122">
        <v>5.9772460824347859E-3</v>
      </c>
      <c r="H196" s="122">
        <v>6.2275526953060184E-3</v>
      </c>
      <c r="I196" s="122">
        <v>8.3025305609374048E-3</v>
      </c>
      <c r="J196" s="122">
        <v>7.9284292742311507E-3</v>
      </c>
      <c r="K196" s="122">
        <v>8.6058185167624847E-3</v>
      </c>
      <c r="L196" s="122">
        <v>9.2101682256066335E-3</v>
      </c>
      <c r="M196" s="122">
        <v>1.1364226188940337E-2</v>
      </c>
      <c r="N196" s="122">
        <v>1.1842926604366066E-2</v>
      </c>
      <c r="O196" s="122">
        <v>1.2659817861540584E-2</v>
      </c>
      <c r="P196" s="122">
        <v>1.7753954351862163E-2</v>
      </c>
      <c r="Q196" s="122">
        <v>1.1755510125965899E-2</v>
      </c>
      <c r="R196" s="122">
        <v>1.1720915987479237E-2</v>
      </c>
      <c r="S196" s="122">
        <v>1.0837480537230248E-2</v>
      </c>
      <c r="T196" s="122">
        <v>9.1844032647827624E-3</v>
      </c>
      <c r="U196" s="122">
        <v>8.4741682946958153E-3</v>
      </c>
      <c r="V196" s="122">
        <v>8.8568344076471878E-3</v>
      </c>
      <c r="W196" s="122">
        <v>8.8042206400293054E-3</v>
      </c>
      <c r="DA196" s="130" t="s">
        <v>2155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2156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DA198" s="63" t="s">
        <v>2157</v>
      </c>
    </row>
    <row r="199" spans="1:105" ht="12" customHeight="1" x14ac:dyDescent="0.25">
      <c r="A199" s="100" t="s">
        <v>204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DA199" s="131" t="s">
        <v>2158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DA200" s="132" t="s">
        <v>2159</v>
      </c>
    </row>
    <row r="201" spans="1:105" ht="12" customHeight="1" x14ac:dyDescent="0.25">
      <c r="A201" s="106" t="s">
        <v>124</v>
      </c>
      <c r="B201" s="101">
        <v>0</v>
      </c>
      <c r="C201" s="101">
        <v>0</v>
      </c>
      <c r="D201" s="101">
        <v>1.6536401653547213E-3</v>
      </c>
      <c r="E201" s="101">
        <v>3.311292310538208E-3</v>
      </c>
      <c r="F201" s="101">
        <v>3.4915109708286277E-3</v>
      </c>
      <c r="G201" s="101">
        <v>5.9772460824347859E-3</v>
      </c>
      <c r="H201" s="101">
        <v>6.2275526953060184E-3</v>
      </c>
      <c r="I201" s="101">
        <v>8.3025305609374048E-3</v>
      </c>
      <c r="J201" s="101">
        <v>7.9284292742311507E-3</v>
      </c>
      <c r="K201" s="101">
        <v>8.6058185167624847E-3</v>
      </c>
      <c r="L201" s="101">
        <v>9.2101682256066335E-3</v>
      </c>
      <c r="M201" s="101">
        <v>1.1364226188940337E-2</v>
      </c>
      <c r="N201" s="101">
        <v>1.1842926604366066E-2</v>
      </c>
      <c r="O201" s="101">
        <v>1.2659817861540584E-2</v>
      </c>
      <c r="P201" s="101">
        <v>1.7753954351862163E-2</v>
      </c>
      <c r="Q201" s="101">
        <v>1.1755510125965899E-2</v>
      </c>
      <c r="R201" s="101">
        <v>1.1720915987479237E-2</v>
      </c>
      <c r="S201" s="101">
        <v>1.0837480537230248E-2</v>
      </c>
      <c r="T201" s="101">
        <v>9.1844032647827624E-3</v>
      </c>
      <c r="U201" s="101">
        <v>8.4741682946958153E-3</v>
      </c>
      <c r="V201" s="101">
        <v>8.8568344076471878E-3</v>
      </c>
      <c r="W201" s="101">
        <v>8.8042206400293054E-3</v>
      </c>
      <c r="DA201" s="131" t="s">
        <v>2160</v>
      </c>
    </row>
    <row r="202" spans="1:105" ht="12" customHeight="1" x14ac:dyDescent="0.25">
      <c r="A202" s="107" t="s">
        <v>123</v>
      </c>
      <c r="B202" s="104">
        <v>0</v>
      </c>
      <c r="C202" s="104">
        <v>0</v>
      </c>
      <c r="D202" s="104">
        <v>0</v>
      </c>
      <c r="E202" s="104">
        <v>0</v>
      </c>
      <c r="F202" s="104">
        <v>0</v>
      </c>
      <c r="G202" s="104">
        <v>0</v>
      </c>
      <c r="H202" s="104">
        <v>0</v>
      </c>
      <c r="I202" s="104">
        <v>0</v>
      </c>
      <c r="J202" s="104">
        <v>0</v>
      </c>
      <c r="K202" s="104">
        <v>0</v>
      </c>
      <c r="L202" s="104">
        <v>0</v>
      </c>
      <c r="M202" s="104">
        <v>0</v>
      </c>
      <c r="N202" s="104">
        <v>0</v>
      </c>
      <c r="O202" s="104">
        <v>0</v>
      </c>
      <c r="P202" s="104">
        <v>0</v>
      </c>
      <c r="Q202" s="104">
        <v>0</v>
      </c>
      <c r="R202" s="104">
        <v>0</v>
      </c>
      <c r="S202" s="104">
        <v>0</v>
      </c>
      <c r="T202" s="104">
        <v>0</v>
      </c>
      <c r="U202" s="104">
        <v>0</v>
      </c>
      <c r="V202" s="104">
        <v>0</v>
      </c>
      <c r="W202" s="104">
        <v>0</v>
      </c>
      <c r="DA202" s="132" t="s">
        <v>2161</v>
      </c>
    </row>
    <row r="203" spans="1:105" ht="12" customHeight="1" x14ac:dyDescent="0.25">
      <c r="A203" s="108" t="s">
        <v>50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2162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DA204" s="63" t="s">
        <v>2163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DA205" s="131" t="s">
        <v>2164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DA206" s="132" t="s">
        <v>2165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2166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2167</v>
      </c>
    </row>
    <row r="209" spans="1:105" ht="12" customHeight="1" x14ac:dyDescent="0.25">
      <c r="A209" s="121" t="s">
        <v>54</v>
      </c>
      <c r="B209" s="122">
        <v>0</v>
      </c>
      <c r="C209" s="122">
        <v>0</v>
      </c>
      <c r="D209" s="122">
        <v>0</v>
      </c>
      <c r="E209" s="122">
        <v>0</v>
      </c>
      <c r="F209" s="122">
        <v>0</v>
      </c>
      <c r="G209" s="122">
        <v>0</v>
      </c>
      <c r="H209" s="122">
        <v>0</v>
      </c>
      <c r="I209" s="122">
        <v>0</v>
      </c>
      <c r="J209" s="122">
        <v>0</v>
      </c>
      <c r="K209" s="122">
        <v>0</v>
      </c>
      <c r="L209" s="122">
        <v>0</v>
      </c>
      <c r="M209" s="122">
        <v>0</v>
      </c>
      <c r="N209" s="122">
        <v>0</v>
      </c>
      <c r="O209" s="122">
        <v>0</v>
      </c>
      <c r="P209" s="122">
        <v>0</v>
      </c>
      <c r="Q209" s="122">
        <v>0</v>
      </c>
      <c r="R209" s="122">
        <v>0</v>
      </c>
      <c r="S209" s="122">
        <v>0</v>
      </c>
      <c r="T209" s="122">
        <v>0</v>
      </c>
      <c r="U209" s="122">
        <v>0</v>
      </c>
      <c r="V209" s="122">
        <v>0</v>
      </c>
      <c r="W209" s="122">
        <v>0</v>
      </c>
      <c r="DA209" s="130" t="s">
        <v>2168</v>
      </c>
    </row>
    <row r="210" spans="1:105" ht="12" customHeight="1" x14ac:dyDescent="0.25">
      <c r="A210" s="97" t="s">
        <v>207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DA210" s="63" t="s">
        <v>2169</v>
      </c>
    </row>
    <row r="211" spans="1:105" ht="12" customHeight="1" x14ac:dyDescent="0.25">
      <c r="A211" s="97" t="s">
        <v>50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2170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DA212" s="60" t="s">
        <v>2171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28205.726837887731</v>
      </c>
      <c r="C214" s="117">
        <f t="shared" si="108"/>
        <v>26899.393681077407</v>
      </c>
      <c r="D214" s="117">
        <f t="shared" si="108"/>
        <v>27297.190901045509</v>
      </c>
      <c r="E214" s="117">
        <f t="shared" si="108"/>
        <v>27611.293300221529</v>
      </c>
      <c r="F214" s="117">
        <f t="shared" si="108"/>
        <v>26761.707646653143</v>
      </c>
      <c r="G214" s="117">
        <f t="shared" si="108"/>
        <v>28863.066063321574</v>
      </c>
      <c r="H214" s="117">
        <f t="shared" si="108"/>
        <v>26740.435171139357</v>
      </c>
      <c r="I214" s="117">
        <f t="shared" si="108"/>
        <v>25877.517511923674</v>
      </c>
      <c r="J214" s="117">
        <f t="shared" si="108"/>
        <v>25695.438044754101</v>
      </c>
      <c r="K214" s="117">
        <f t="shared" si="108"/>
        <v>23465.96190029808</v>
      </c>
      <c r="L214" s="117">
        <f t="shared" si="108"/>
        <v>20643.145480809188</v>
      </c>
      <c r="M214" s="117">
        <f t="shared" si="108"/>
        <v>30259.974322113663</v>
      </c>
      <c r="N214" s="117">
        <f t="shared" si="108"/>
        <v>28295.903897351363</v>
      </c>
      <c r="O214" s="117">
        <f t="shared" si="108"/>
        <v>23003.633022401238</v>
      </c>
      <c r="P214" s="117">
        <f t="shared" si="108"/>
        <v>22159.524544019037</v>
      </c>
      <c r="Q214" s="117">
        <f t="shared" si="108"/>
        <v>22823.768216937871</v>
      </c>
      <c r="R214" s="117">
        <f t="shared" ref="R214:V214" si="109">R215+R218+R220+R233</f>
        <v>23465.763938008688</v>
      </c>
      <c r="S214" s="117">
        <f t="shared" si="109"/>
        <v>24093.729641929727</v>
      </c>
      <c r="T214" s="117">
        <f t="shared" si="109"/>
        <v>21179.102540772867</v>
      </c>
      <c r="U214" s="117">
        <f t="shared" si="109"/>
        <v>20430.570548540869</v>
      </c>
      <c r="V214" s="117">
        <f t="shared" si="109"/>
        <v>21555.944523954015</v>
      </c>
      <c r="W214" s="117">
        <f t="shared" ref="W214" si="110">W215+W218+W220+W233</f>
        <v>21656.632108117214</v>
      </c>
      <c r="DA214" s="129" t="s">
        <v>2317</v>
      </c>
    </row>
    <row r="215" spans="1:105" ht="12" customHeight="1" x14ac:dyDescent="0.25">
      <c r="A215" s="121" t="s">
        <v>57</v>
      </c>
      <c r="B215" s="122">
        <f t="shared" ref="B215:Q215" si="111">SUM(B216:B217)</f>
        <v>26278.281921649083</v>
      </c>
      <c r="C215" s="122">
        <f t="shared" si="111"/>
        <v>25192.485370770977</v>
      </c>
      <c r="D215" s="122">
        <f t="shared" si="111"/>
        <v>25566.971515061025</v>
      </c>
      <c r="E215" s="122">
        <f t="shared" si="111"/>
        <v>25893.880147447093</v>
      </c>
      <c r="F215" s="122">
        <f t="shared" si="111"/>
        <v>25049.313945551272</v>
      </c>
      <c r="G215" s="122">
        <f t="shared" si="111"/>
        <v>27114.977590491402</v>
      </c>
      <c r="H215" s="122">
        <f t="shared" si="111"/>
        <v>25084.570355967662</v>
      </c>
      <c r="I215" s="122">
        <f t="shared" si="111"/>
        <v>24235.903221984838</v>
      </c>
      <c r="J215" s="122">
        <f t="shared" si="111"/>
        <v>24118.642655616135</v>
      </c>
      <c r="K215" s="122">
        <f t="shared" si="111"/>
        <v>21976.96393768202</v>
      </c>
      <c r="L215" s="122">
        <f t="shared" si="111"/>
        <v>19525.985513785221</v>
      </c>
      <c r="M215" s="122">
        <f t="shared" si="111"/>
        <v>28558.271505897137</v>
      </c>
      <c r="N215" s="122">
        <f t="shared" si="111"/>
        <v>26742.381045838818</v>
      </c>
      <c r="O215" s="122">
        <f t="shared" si="111"/>
        <v>21532.271513122614</v>
      </c>
      <c r="P215" s="122">
        <f t="shared" si="111"/>
        <v>20635.664696723034</v>
      </c>
      <c r="Q215" s="122">
        <f t="shared" si="111"/>
        <v>21137.057624877947</v>
      </c>
      <c r="R215" s="122">
        <f t="shared" ref="R215:V215" si="112">SUM(R216:R217)</f>
        <v>21710.892922993015</v>
      </c>
      <c r="S215" s="122">
        <f t="shared" si="112"/>
        <v>22373.293216859187</v>
      </c>
      <c r="T215" s="122">
        <f t="shared" si="112"/>
        <v>19507.093495514138</v>
      </c>
      <c r="U215" s="122">
        <f t="shared" si="112"/>
        <v>18769.330038790729</v>
      </c>
      <c r="V215" s="122">
        <f t="shared" si="112"/>
        <v>19846.700778268296</v>
      </c>
      <c r="W215" s="122">
        <f t="shared" ref="W215" si="113">SUM(W216:W217)</f>
        <v>19939.398597327414</v>
      </c>
      <c r="DA215" s="130" t="s">
        <v>2318</v>
      </c>
    </row>
    <row r="216" spans="1:105" ht="12" customHeight="1" x14ac:dyDescent="0.25">
      <c r="A216" s="97" t="s">
        <v>204</v>
      </c>
      <c r="B216" s="98">
        <v>26168.847724969506</v>
      </c>
      <c r="C216" s="98">
        <v>25089.610169703526</v>
      </c>
      <c r="D216" s="98">
        <v>25463.446055116205</v>
      </c>
      <c r="E216" s="98">
        <v>25789.311395186876</v>
      </c>
      <c r="F216" s="98">
        <v>24948.837144066907</v>
      </c>
      <c r="G216" s="98">
        <v>27004.288954937267</v>
      </c>
      <c r="H216" s="98">
        <v>24982.146254961226</v>
      </c>
      <c r="I216" s="98">
        <v>24135.796628044925</v>
      </c>
      <c r="J216" s="98">
        <v>24017.352532820209</v>
      </c>
      <c r="K216" s="98">
        <v>21882.610012538953</v>
      </c>
      <c r="L216" s="98">
        <v>19438.857126495208</v>
      </c>
      <c r="M216" s="98">
        <v>28427.425413121757</v>
      </c>
      <c r="N216" s="98">
        <v>26617.104612414172</v>
      </c>
      <c r="O216" s="98">
        <v>21431.903715314129</v>
      </c>
      <c r="P216" s="98">
        <v>20540.768170457402</v>
      </c>
      <c r="Q216" s="98">
        <v>21040.180545227628</v>
      </c>
      <c r="R216" s="98">
        <v>21611.17835177877</v>
      </c>
      <c r="S216" s="98">
        <v>22270.53159706193</v>
      </c>
      <c r="T216" s="98">
        <v>19417.247999513187</v>
      </c>
      <c r="U216" s="98">
        <v>18681.952886934039</v>
      </c>
      <c r="V216" s="98">
        <v>19753.861015190865</v>
      </c>
      <c r="W216" s="98">
        <v>19844.30395933543</v>
      </c>
      <c r="DA216" s="63" t="s">
        <v>2319</v>
      </c>
    </row>
    <row r="217" spans="1:105" ht="12" customHeight="1" x14ac:dyDescent="0.25">
      <c r="A217" s="97" t="s">
        <v>53</v>
      </c>
      <c r="B217" s="98">
        <v>109.43419667957502</v>
      </c>
      <c r="C217" s="98">
        <v>102.87520106744981</v>
      </c>
      <c r="D217" s="98">
        <v>103.52545994481845</v>
      </c>
      <c r="E217" s="98">
        <v>104.56875226021806</v>
      </c>
      <c r="F217" s="98">
        <v>100.47680148436429</v>
      </c>
      <c r="G217" s="98">
        <v>110.68863555413557</v>
      </c>
      <c r="H217" s="98">
        <v>102.42410100643754</v>
      </c>
      <c r="I217" s="98">
        <v>100.10659393991155</v>
      </c>
      <c r="J217" s="98">
        <v>101.29012279592484</v>
      </c>
      <c r="K217" s="98">
        <v>94.353925143067343</v>
      </c>
      <c r="L217" s="98">
        <v>87.128387290014615</v>
      </c>
      <c r="M217" s="98">
        <v>130.84609277537905</v>
      </c>
      <c r="N217" s="98">
        <v>125.27643342464444</v>
      </c>
      <c r="O217" s="98">
        <v>100.36779780848421</v>
      </c>
      <c r="P217" s="98">
        <v>94.896526265632133</v>
      </c>
      <c r="Q217" s="98">
        <v>96.877079650317953</v>
      </c>
      <c r="R217" s="98">
        <v>99.714571214244557</v>
      </c>
      <c r="S217" s="98">
        <v>102.76161979725616</v>
      </c>
      <c r="T217" s="98">
        <v>89.845496000949751</v>
      </c>
      <c r="U217" s="98">
        <v>87.377151856689267</v>
      </c>
      <c r="V217" s="98">
        <v>92.839763077432423</v>
      </c>
      <c r="W217" s="98">
        <v>95.094637991984939</v>
      </c>
      <c r="DA217" s="63" t="s">
        <v>2320</v>
      </c>
    </row>
    <row r="218" spans="1:105" ht="12" customHeight="1" x14ac:dyDescent="0.25">
      <c r="A218" s="121" t="s">
        <v>92</v>
      </c>
      <c r="B218" s="122">
        <f t="shared" ref="B218:W218" si="114">B219</f>
        <v>0.35343091816603894</v>
      </c>
      <c r="C218" s="122">
        <f t="shared" si="114"/>
        <v>0.3752587348106905</v>
      </c>
      <c r="D218" s="122">
        <f t="shared" si="114"/>
        <v>0.37751290981998525</v>
      </c>
      <c r="E218" s="122">
        <f t="shared" si="114"/>
        <v>0.3551007451053288</v>
      </c>
      <c r="F218" s="122">
        <f t="shared" si="114"/>
        <v>0.34029644393893349</v>
      </c>
      <c r="G218" s="122">
        <f t="shared" si="114"/>
        <v>0.34747260087335874</v>
      </c>
      <c r="H218" s="122">
        <f t="shared" si="114"/>
        <v>0.37093566142224149</v>
      </c>
      <c r="I218" s="122">
        <f t="shared" si="114"/>
        <v>0.39881563141559356</v>
      </c>
      <c r="J218" s="122">
        <f t="shared" si="114"/>
        <v>0.4309970105503082</v>
      </c>
      <c r="K218" s="122">
        <f t="shared" si="114"/>
        <v>0.45750652172670053</v>
      </c>
      <c r="L218" s="122">
        <f t="shared" si="114"/>
        <v>0.55500152882464371</v>
      </c>
      <c r="M218" s="122">
        <f t="shared" si="114"/>
        <v>0.53168922786109907</v>
      </c>
      <c r="N218" s="122">
        <f t="shared" si="114"/>
        <v>0.71743097682050427</v>
      </c>
      <c r="O218" s="122">
        <f t="shared" si="114"/>
        <v>0.8876728097440163</v>
      </c>
      <c r="P218" s="122">
        <f t="shared" si="114"/>
        <v>1.0044269415350655</v>
      </c>
      <c r="Q218" s="122">
        <f t="shared" si="114"/>
        <v>0.94952933143970897</v>
      </c>
      <c r="R218" s="122">
        <f t="shared" si="114"/>
        <v>0.90709051567607279</v>
      </c>
      <c r="S218" s="122">
        <f t="shared" si="114"/>
        <v>0.84491296864719767</v>
      </c>
      <c r="T218" s="122">
        <f t="shared" si="114"/>
        <v>0.76223941127205352</v>
      </c>
      <c r="U218" s="122">
        <f t="shared" si="114"/>
        <v>0.60293489147857859</v>
      </c>
      <c r="V218" s="122">
        <f t="shared" si="114"/>
        <v>0.54674811124812006</v>
      </c>
      <c r="W218" s="122">
        <f t="shared" si="114"/>
        <v>0.59003026355454502</v>
      </c>
      <c r="DA218" s="130" t="s">
        <v>2321</v>
      </c>
    </row>
    <row r="219" spans="1:105" ht="12" customHeight="1" x14ac:dyDescent="0.25">
      <c r="A219" s="97" t="s">
        <v>53</v>
      </c>
      <c r="B219" s="98">
        <f>RES_hhdet_fech!B86</f>
        <v>0.35343091816603894</v>
      </c>
      <c r="C219" s="98">
        <f>RES_hhdet_fech!C86</f>
        <v>0.3752587348106905</v>
      </c>
      <c r="D219" s="98">
        <f>RES_hhdet_fech!D86</f>
        <v>0.37751290981998525</v>
      </c>
      <c r="E219" s="98">
        <f>RES_hhdet_fech!E86</f>
        <v>0.3551007451053288</v>
      </c>
      <c r="F219" s="98">
        <f>RES_hhdet_fech!F86</f>
        <v>0.34029644393893349</v>
      </c>
      <c r="G219" s="98">
        <f>RES_hhdet_fech!G86</f>
        <v>0.34747260087335874</v>
      </c>
      <c r="H219" s="98">
        <f>RES_hhdet_fech!H86</f>
        <v>0.37093566142224149</v>
      </c>
      <c r="I219" s="98">
        <f>RES_hhdet_fech!I86</f>
        <v>0.39881563141559356</v>
      </c>
      <c r="J219" s="98">
        <f>RES_hhdet_fech!J86</f>
        <v>0.4309970105503082</v>
      </c>
      <c r="K219" s="98">
        <f>RES_hhdet_fech!K86</f>
        <v>0.45750652172670053</v>
      </c>
      <c r="L219" s="98">
        <f>RES_hhdet_fech!L86</f>
        <v>0.55500152882464371</v>
      </c>
      <c r="M219" s="98">
        <f>RES_hhdet_fech!M86</f>
        <v>0.53168922786109907</v>
      </c>
      <c r="N219" s="98">
        <f>RES_hhdet_fech!N86</f>
        <v>0.71743097682050427</v>
      </c>
      <c r="O219" s="98">
        <f>RES_hhdet_fech!O86</f>
        <v>0.8876728097440163</v>
      </c>
      <c r="P219" s="98">
        <f>RES_hhdet_fech!P86</f>
        <v>1.0044269415350655</v>
      </c>
      <c r="Q219" s="98">
        <f>RES_hhdet_fech!Q86</f>
        <v>0.94952933143970897</v>
      </c>
      <c r="R219" s="98">
        <f>RES_hhdet_fech!R86</f>
        <v>0.90709051567607279</v>
      </c>
      <c r="S219" s="98">
        <f>RES_hhdet_fech!S86</f>
        <v>0.84491296864719767</v>
      </c>
      <c r="T219" s="98">
        <f>RES_hhdet_fech!T86</f>
        <v>0.76223941127205352</v>
      </c>
      <c r="U219" s="98">
        <f>RES_hhdet_fech!U86</f>
        <v>0.60293489147857859</v>
      </c>
      <c r="V219" s="98">
        <f>RES_hhdet_fech!V86</f>
        <v>0.54674811124812006</v>
      </c>
      <c r="W219" s="98">
        <f>RES_hhdet_fech!W86</f>
        <v>0.59003026355454502</v>
      </c>
      <c r="DA219" s="63" t="s">
        <v>2322</v>
      </c>
    </row>
    <row r="220" spans="1:105" ht="12" customHeight="1" x14ac:dyDescent="0.25">
      <c r="A220" s="121" t="s">
        <v>55</v>
      </c>
      <c r="B220" s="122">
        <v>1766.2095413700035</v>
      </c>
      <c r="C220" s="122">
        <v>1547.0644453989289</v>
      </c>
      <c r="D220" s="122">
        <v>1568.1299086568993</v>
      </c>
      <c r="E220" s="122">
        <v>1549.6557768621599</v>
      </c>
      <c r="F220" s="122">
        <v>1537.6883953366482</v>
      </c>
      <c r="G220" s="122">
        <v>1565.6866447281766</v>
      </c>
      <c r="H220" s="122">
        <v>1468.8822562464584</v>
      </c>
      <c r="I220" s="122">
        <v>1455.9415833922935</v>
      </c>
      <c r="J220" s="122">
        <v>1399.5984691338933</v>
      </c>
      <c r="K220" s="122">
        <v>1293.9133519869113</v>
      </c>
      <c r="L220" s="122">
        <v>907.504957123586</v>
      </c>
      <c r="M220" s="122">
        <v>1491.3913805239779</v>
      </c>
      <c r="N220" s="122">
        <v>1338.3077132692067</v>
      </c>
      <c r="O220" s="122">
        <v>1235.0134158293656</v>
      </c>
      <c r="P220" s="122">
        <v>1288.3026120167845</v>
      </c>
      <c r="Q220" s="122">
        <v>1432.2778878637446</v>
      </c>
      <c r="R220" s="122">
        <v>1501.7961311121394</v>
      </c>
      <c r="S220" s="122">
        <v>1449.1534344394217</v>
      </c>
      <c r="T220" s="122">
        <v>1389.4511695545432</v>
      </c>
      <c r="U220" s="122">
        <v>1383.2652053231272</v>
      </c>
      <c r="V220" s="122">
        <v>1432.9981275768175</v>
      </c>
      <c r="W220" s="122">
        <v>1442.3035803869591</v>
      </c>
      <c r="DA220" s="130" t="s">
        <v>2323</v>
      </c>
    </row>
    <row r="221" spans="1:105" ht="12" customHeight="1" x14ac:dyDescent="0.25">
      <c r="A221" s="97" t="s">
        <v>132</v>
      </c>
      <c r="B221" s="98">
        <v>1777.7429598667641</v>
      </c>
      <c r="C221" s="98">
        <v>1555.135135947698</v>
      </c>
      <c r="D221" s="98">
        <v>1577.1402105192067</v>
      </c>
      <c r="E221" s="98">
        <v>1558.24682740449</v>
      </c>
      <c r="F221" s="98">
        <v>1545.9089789365528</v>
      </c>
      <c r="G221" s="98">
        <v>1573.7102747419165</v>
      </c>
      <c r="H221" s="98">
        <v>1474.2433690801313</v>
      </c>
      <c r="I221" s="98">
        <v>1461.7885912944485</v>
      </c>
      <c r="J221" s="98">
        <v>1406.3738517670424</v>
      </c>
      <c r="K221" s="98">
        <v>1296.6089079867534</v>
      </c>
      <c r="L221" s="98">
        <v>900.89214730060951</v>
      </c>
      <c r="M221" s="98">
        <v>1498.2026671085066</v>
      </c>
      <c r="N221" s="98">
        <v>1341.5497633772975</v>
      </c>
      <c r="O221" s="98">
        <v>1233.1308870991161</v>
      </c>
      <c r="P221" s="98">
        <v>1287.669212652316</v>
      </c>
      <c r="Q221" s="98">
        <v>1432.7687023496339</v>
      </c>
      <c r="R221" s="98">
        <v>1501.433459621265</v>
      </c>
      <c r="S221" s="98">
        <v>1450.5963746986133</v>
      </c>
      <c r="T221" s="98">
        <v>1387.8758573919861</v>
      </c>
      <c r="U221" s="98">
        <v>1382.9498009760857</v>
      </c>
      <c r="V221" s="98">
        <v>1435.6587795299674</v>
      </c>
      <c r="W221" s="98">
        <v>1442.9992085185104</v>
      </c>
      <c r="DA221" s="63" t="s">
        <v>2324</v>
      </c>
    </row>
    <row r="222" spans="1:105" ht="12" customHeight="1" x14ac:dyDescent="0.25">
      <c r="A222" s="97" t="s">
        <v>131</v>
      </c>
      <c r="B222" s="98">
        <v>1394.091838713578</v>
      </c>
      <c r="C222" s="98">
        <v>1310.9177551664841</v>
      </c>
      <c r="D222" s="98">
        <v>1312.2948778095742</v>
      </c>
      <c r="E222" s="98">
        <v>1283.4733694228155</v>
      </c>
      <c r="F222" s="98">
        <v>1287.9191341880094</v>
      </c>
      <c r="G222" s="98">
        <v>1266.710858033932</v>
      </c>
      <c r="H222" s="98">
        <v>1219.0570595222728</v>
      </c>
      <c r="I222" s="98">
        <v>1152.1808468419031</v>
      </c>
      <c r="J222" s="98">
        <v>1107.0529891960853</v>
      </c>
      <c r="K222" s="98">
        <v>1058.9775832438493</v>
      </c>
      <c r="L222" s="98">
        <v>759.52851461041212</v>
      </c>
      <c r="M222" s="98">
        <v>1258.3696094958621</v>
      </c>
      <c r="N222" s="98">
        <v>1151.5143134933796</v>
      </c>
      <c r="O222" s="98">
        <v>1085.9917074307634</v>
      </c>
      <c r="P222" s="98">
        <v>1136.8278406742525</v>
      </c>
      <c r="Q222" s="98">
        <v>1279.6616696893313</v>
      </c>
      <c r="R222" s="98">
        <v>1360.4930457990597</v>
      </c>
      <c r="S222" s="98">
        <v>1314.7899252355976</v>
      </c>
      <c r="T222" s="98">
        <v>1280.2054871680355</v>
      </c>
      <c r="U222" s="98">
        <v>1299.6436372750613</v>
      </c>
      <c r="V222" s="98">
        <v>1353.8008564058612</v>
      </c>
      <c r="W222" s="98">
        <v>1383.1635801784287</v>
      </c>
      <c r="DA222" s="63" t="s">
        <v>2325</v>
      </c>
    </row>
    <row r="223" spans="1:105" ht="12" customHeight="1" x14ac:dyDescent="0.25">
      <c r="A223" s="100" t="s">
        <v>204</v>
      </c>
      <c r="B223" s="101">
        <v>1068.1198317625826</v>
      </c>
      <c r="C223" s="101">
        <v>1094.4193379375681</v>
      </c>
      <c r="D223" s="101">
        <v>1077.9806415773405</v>
      </c>
      <c r="E223" s="101">
        <v>1025.4103803978037</v>
      </c>
      <c r="F223" s="101">
        <v>1027.9630493035577</v>
      </c>
      <c r="G223" s="101">
        <v>948.29879819128496</v>
      </c>
      <c r="H223" s="101">
        <v>928.23313882408343</v>
      </c>
      <c r="I223" s="101">
        <v>847.00416679900673</v>
      </c>
      <c r="J223" s="101">
        <v>798.71744269120973</v>
      </c>
      <c r="K223" s="101">
        <v>764.48770883762984</v>
      </c>
      <c r="L223" s="101">
        <v>535.52065468465514</v>
      </c>
      <c r="M223" s="101">
        <v>855.01828722826895</v>
      </c>
      <c r="N223" s="101">
        <v>774.52981641118095</v>
      </c>
      <c r="O223" s="101">
        <v>758.45065427335669</v>
      </c>
      <c r="P223" s="101">
        <v>795.74723603007942</v>
      </c>
      <c r="Q223" s="101">
        <v>925.70349569233986</v>
      </c>
      <c r="R223" s="101">
        <v>1020.5143308728924</v>
      </c>
      <c r="S223" s="101">
        <v>964.90701488253251</v>
      </c>
      <c r="T223" s="101">
        <v>968.2571262958985</v>
      </c>
      <c r="U223" s="101">
        <v>987.28767522129624</v>
      </c>
      <c r="V223" s="101">
        <v>1018.2212877920557</v>
      </c>
      <c r="W223" s="101">
        <v>1073.0652318233233</v>
      </c>
      <c r="DA223" s="131" t="s">
        <v>2326</v>
      </c>
    </row>
    <row r="224" spans="1:105" ht="12" customHeight="1" x14ac:dyDescent="0.25">
      <c r="A224" s="103" t="s">
        <v>52</v>
      </c>
      <c r="B224" s="104">
        <v>325.97200695099548</v>
      </c>
      <c r="C224" s="104">
        <v>216.49841722891571</v>
      </c>
      <c r="D224" s="104">
        <v>234.31423623223398</v>
      </c>
      <c r="E224" s="104">
        <v>258.06298902501163</v>
      </c>
      <c r="F224" s="104">
        <v>259.95608488445134</v>
      </c>
      <c r="G224" s="104">
        <v>318.41205984264747</v>
      </c>
      <c r="H224" s="104">
        <v>290.82392069818957</v>
      </c>
      <c r="I224" s="104">
        <v>305.17668004289641</v>
      </c>
      <c r="J224" s="104">
        <v>308.33554650487565</v>
      </c>
      <c r="K224" s="104">
        <v>294.48987440621926</v>
      </c>
      <c r="L224" s="104">
        <v>224.00785992575715</v>
      </c>
      <c r="M224" s="104">
        <v>403.35132226759328</v>
      </c>
      <c r="N224" s="104">
        <v>376.98449708219869</v>
      </c>
      <c r="O224" s="104">
        <v>327.54105315740679</v>
      </c>
      <c r="P224" s="104">
        <v>341.08060464417292</v>
      </c>
      <c r="Q224" s="104">
        <v>353.95817399699143</v>
      </c>
      <c r="R224" s="104">
        <v>339.97871492616747</v>
      </c>
      <c r="S224" s="104">
        <v>349.88291035306491</v>
      </c>
      <c r="T224" s="104">
        <v>311.94836087213696</v>
      </c>
      <c r="U224" s="104">
        <v>312.35596205376481</v>
      </c>
      <c r="V224" s="104">
        <v>335.57956861380535</v>
      </c>
      <c r="W224" s="104">
        <v>310.09834835510526</v>
      </c>
      <c r="DA224" s="132" t="s">
        <v>2327</v>
      </c>
    </row>
    <row r="225" spans="1:105" ht="12" customHeight="1" x14ac:dyDescent="0.25">
      <c r="A225" s="106" t="s">
        <v>124</v>
      </c>
      <c r="B225" s="101">
        <v>0</v>
      </c>
      <c r="C225" s="101">
        <v>0</v>
      </c>
      <c r="D225" s="101">
        <v>1039.9467746803518</v>
      </c>
      <c r="E225" s="101">
        <v>1214.7430264051063</v>
      </c>
      <c r="F225" s="101">
        <v>960.64199540759466</v>
      </c>
      <c r="G225" s="101">
        <v>1196.0424535439147</v>
      </c>
      <c r="H225" s="101">
        <v>1096.5931845934176</v>
      </c>
      <c r="I225" s="101">
        <v>1179.008480726588</v>
      </c>
      <c r="J225" s="101">
        <v>1090.7000124129397</v>
      </c>
      <c r="K225" s="101">
        <v>1114.2468274191917</v>
      </c>
      <c r="L225" s="101">
        <v>1066.9697483812283</v>
      </c>
      <c r="M225" s="101">
        <v>1136.9865642298917</v>
      </c>
      <c r="N225" s="101">
        <v>1022.2497232982595</v>
      </c>
      <c r="O225" s="101">
        <v>1092.7615899599646</v>
      </c>
      <c r="P225" s="101">
        <v>1563.12329211676</v>
      </c>
      <c r="Q225" s="101">
        <v>1124.9980980620726</v>
      </c>
      <c r="R225" s="101">
        <v>1289.9405691450118</v>
      </c>
      <c r="S225" s="101">
        <v>1325.2382727336394</v>
      </c>
      <c r="T225" s="101">
        <v>1263.4821360471092</v>
      </c>
      <c r="U225" s="101">
        <v>1203.3820548108499</v>
      </c>
      <c r="V225" s="101">
        <v>1146.7473570905177</v>
      </c>
      <c r="W225" s="101">
        <v>1250.2514413642373</v>
      </c>
      <c r="DA225" s="131" t="s">
        <v>2328</v>
      </c>
    </row>
    <row r="226" spans="1:105" ht="12" customHeight="1" x14ac:dyDescent="0.25">
      <c r="A226" s="107" t="s">
        <v>123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2329</v>
      </c>
    </row>
    <row r="227" spans="1:105" ht="12" customHeight="1" x14ac:dyDescent="0.25">
      <c r="A227" s="108" t="s">
        <v>50</v>
      </c>
      <c r="B227" s="98">
        <v>0</v>
      </c>
      <c r="C227" s="98">
        <v>0</v>
      </c>
      <c r="D227" s="98">
        <v>0</v>
      </c>
      <c r="E227" s="98">
        <v>0</v>
      </c>
      <c r="F227" s="98">
        <v>0</v>
      </c>
      <c r="G227" s="98">
        <v>0</v>
      </c>
      <c r="H227" s="98">
        <v>0</v>
      </c>
      <c r="I227" s="98">
        <v>0</v>
      </c>
      <c r="J227" s="98">
        <v>0</v>
      </c>
      <c r="K227" s="98">
        <v>0</v>
      </c>
      <c r="L227" s="98">
        <v>0</v>
      </c>
      <c r="M227" s="98">
        <v>0</v>
      </c>
      <c r="N227" s="98">
        <v>0</v>
      </c>
      <c r="O227" s="98">
        <v>0</v>
      </c>
      <c r="P227" s="98">
        <v>0</v>
      </c>
      <c r="Q227" s="98">
        <v>0</v>
      </c>
      <c r="R227" s="98">
        <v>0</v>
      </c>
      <c r="S227" s="98">
        <v>0</v>
      </c>
      <c r="T227" s="98">
        <v>0</v>
      </c>
      <c r="U227" s="98">
        <v>0</v>
      </c>
      <c r="V227" s="98">
        <v>0</v>
      </c>
      <c r="W227" s="98">
        <v>0</v>
      </c>
      <c r="DA227" s="63" t="s">
        <v>2330</v>
      </c>
    </row>
    <row r="228" spans="1:105" ht="12" customHeight="1" x14ac:dyDescent="0.25">
      <c r="A228" s="108" t="s">
        <v>52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2331</v>
      </c>
    </row>
    <row r="229" spans="1:105" ht="12" customHeight="1" x14ac:dyDescent="0.25">
      <c r="A229" s="106" t="s">
        <v>122</v>
      </c>
      <c r="B229" s="101">
        <v>1285.5576524815383</v>
      </c>
      <c r="C229" s="101">
        <v>1214.2899123590885</v>
      </c>
      <c r="D229" s="101">
        <v>1202.8189868491509</v>
      </c>
      <c r="E229" s="101">
        <v>1207.2199272283583</v>
      </c>
      <c r="F229" s="101">
        <v>1213.1589578898536</v>
      </c>
      <c r="G229" s="101">
        <v>1254.3256901953043</v>
      </c>
      <c r="H229" s="101">
        <v>1269.9586178267339</v>
      </c>
      <c r="I229" s="101">
        <v>1256.3185215683766</v>
      </c>
      <c r="J229" s="101">
        <v>1165.4371493439401</v>
      </c>
      <c r="K229" s="101">
        <v>1222.7331359273662</v>
      </c>
      <c r="L229" s="101">
        <v>1215.6664418746291</v>
      </c>
      <c r="M229" s="101">
        <v>1254.1439597235051</v>
      </c>
      <c r="N229" s="101">
        <v>1243.7847698960697</v>
      </c>
      <c r="O229" s="101">
        <v>1348.2079257693433</v>
      </c>
      <c r="P229" s="101">
        <v>1347.4939976952871</v>
      </c>
      <c r="Q229" s="101">
        <v>1447.333816648231</v>
      </c>
      <c r="R229" s="101">
        <v>1549.0383339654281</v>
      </c>
      <c r="S229" s="101">
        <v>1419.8764942355106</v>
      </c>
      <c r="T229" s="101">
        <v>1475.8316913487383</v>
      </c>
      <c r="U229" s="101">
        <v>1414.8279466843185</v>
      </c>
      <c r="V229" s="101">
        <v>1339.7607388378997</v>
      </c>
      <c r="W229" s="101">
        <v>1427.8861918415064</v>
      </c>
      <c r="DA229" s="131" t="s">
        <v>2332</v>
      </c>
    </row>
    <row r="230" spans="1:105" ht="12" customHeight="1" x14ac:dyDescent="0.25">
      <c r="A230" s="107" t="s">
        <v>121</v>
      </c>
      <c r="B230" s="104">
        <v>1086.7515217154303</v>
      </c>
      <c r="C230" s="104">
        <v>1073.6976673794247</v>
      </c>
      <c r="D230" s="104">
        <v>1057.3644790787403</v>
      </c>
      <c r="E230" s="104">
        <v>1050.6464720870486</v>
      </c>
      <c r="F230" s="104">
        <v>1060.2748795463585</v>
      </c>
      <c r="G230" s="104">
        <v>1071.5213049997124</v>
      </c>
      <c r="H230" s="104">
        <v>1097.5859810661354</v>
      </c>
      <c r="I230" s="104">
        <v>1080.2283506874619</v>
      </c>
      <c r="J230" s="104">
        <v>1000.3474479480027</v>
      </c>
      <c r="K230" s="104">
        <v>1055.2470543521449</v>
      </c>
      <c r="L230" s="104">
        <v>1044.7861661168934</v>
      </c>
      <c r="M230" s="104">
        <v>1077.3993789451654</v>
      </c>
      <c r="N230" s="104">
        <v>1069.3301803181253</v>
      </c>
      <c r="O230" s="104">
        <v>1175.4511245438171</v>
      </c>
      <c r="P230" s="104">
        <v>1176.5437084506298</v>
      </c>
      <c r="Q230" s="104">
        <v>1273.8053211200643</v>
      </c>
      <c r="R230" s="104">
        <v>1385.1277986324094</v>
      </c>
      <c r="S230" s="104">
        <v>1273.6844425286858</v>
      </c>
      <c r="T230" s="104">
        <v>1347.8008055219977</v>
      </c>
      <c r="U230" s="104">
        <v>1306.4869482941065</v>
      </c>
      <c r="V230" s="104">
        <v>1240.1711808352202</v>
      </c>
      <c r="W230" s="104">
        <v>1334.4802978143193</v>
      </c>
      <c r="DA230" s="132" t="s">
        <v>2333</v>
      </c>
    </row>
    <row r="231" spans="1:105" ht="12" customHeight="1" x14ac:dyDescent="0.25">
      <c r="A231" s="108" t="s">
        <v>53</v>
      </c>
      <c r="B231" s="98">
        <v>772.38077347245303</v>
      </c>
      <c r="C231" s="98">
        <v>848.76294824915578</v>
      </c>
      <c r="D231" s="98">
        <v>822.67957681263556</v>
      </c>
      <c r="E231" s="98">
        <v>791.99983397279129</v>
      </c>
      <c r="F231" s="98">
        <v>801.28753330988377</v>
      </c>
      <c r="G231" s="98">
        <v>755.83852922252163</v>
      </c>
      <c r="H231" s="98">
        <v>792.89061625790964</v>
      </c>
      <c r="I231" s="98">
        <v>771.2102507172483</v>
      </c>
      <c r="J231" s="98">
        <v>708.70101169472844</v>
      </c>
      <c r="K231" s="98">
        <v>751.20275538216958</v>
      </c>
      <c r="L231" s="98">
        <v>728.26810129306739</v>
      </c>
      <c r="M231" s="98">
        <v>739.95301908297233</v>
      </c>
      <c r="N231" s="98">
        <v>729.61684433894209</v>
      </c>
      <c r="O231" s="98">
        <v>832.63731481965488</v>
      </c>
      <c r="P231" s="98">
        <v>833.33945346831752</v>
      </c>
      <c r="Q231" s="98">
        <v>928.0949590249611</v>
      </c>
      <c r="R231" s="98">
        <v>1042.8085756109731</v>
      </c>
      <c r="S231" s="98">
        <v>934.67058369601682</v>
      </c>
      <c r="T231" s="98">
        <v>1014.5396293719415</v>
      </c>
      <c r="U231" s="98">
        <v>982.17760227774818</v>
      </c>
      <c r="V231" s="98">
        <v>923.78799972039349</v>
      </c>
      <c r="W231" s="98">
        <v>1026.6222912908247</v>
      </c>
      <c r="DA231" s="63" t="s">
        <v>2334</v>
      </c>
    </row>
    <row r="232" spans="1:105" ht="12" customHeight="1" x14ac:dyDescent="0.25">
      <c r="A232" s="108" t="s">
        <v>52</v>
      </c>
      <c r="B232" s="98">
        <v>314.37074824297713</v>
      </c>
      <c r="C232" s="98">
        <v>224.93471913026875</v>
      </c>
      <c r="D232" s="98">
        <v>234.68490226610487</v>
      </c>
      <c r="E232" s="98">
        <v>258.64663811425731</v>
      </c>
      <c r="F232" s="98">
        <v>258.98734623647465</v>
      </c>
      <c r="G232" s="98">
        <v>315.68277577719078</v>
      </c>
      <c r="H232" s="98">
        <v>304.6953648082258</v>
      </c>
      <c r="I232" s="98">
        <v>309.01809997021343</v>
      </c>
      <c r="J232" s="98">
        <v>291.64643625327409</v>
      </c>
      <c r="K232" s="98">
        <v>304.04429896997516</v>
      </c>
      <c r="L232" s="98">
        <v>316.51806482382597</v>
      </c>
      <c r="M232" s="98">
        <v>337.44635986219288</v>
      </c>
      <c r="N232" s="98">
        <v>339.71333597918323</v>
      </c>
      <c r="O232" s="98">
        <v>342.8138097241623</v>
      </c>
      <c r="P232" s="98">
        <v>343.20425498231202</v>
      </c>
      <c r="Q232" s="98">
        <v>345.71036209510305</v>
      </c>
      <c r="R232" s="98">
        <v>342.31922302143647</v>
      </c>
      <c r="S232" s="98">
        <v>339.01385883266903</v>
      </c>
      <c r="T232" s="98">
        <v>333.26117615005626</v>
      </c>
      <c r="U232" s="98">
        <v>324.30934601635812</v>
      </c>
      <c r="V232" s="98">
        <v>316.38318111482704</v>
      </c>
      <c r="W232" s="98">
        <v>307.85800652349479</v>
      </c>
      <c r="DA232" s="63" t="s">
        <v>2335</v>
      </c>
    </row>
    <row r="233" spans="1:105" ht="12" customHeight="1" x14ac:dyDescent="0.25">
      <c r="A233" s="121" t="s">
        <v>54</v>
      </c>
      <c r="B233" s="122">
        <v>160.88194395047594</v>
      </c>
      <c r="C233" s="122">
        <v>159.46860617268911</v>
      </c>
      <c r="D233" s="122">
        <v>161.71196441776627</v>
      </c>
      <c r="E233" s="122">
        <v>167.40227516717022</v>
      </c>
      <c r="F233" s="122">
        <v>174.36500932128521</v>
      </c>
      <c r="G233" s="122">
        <v>182.05435550112384</v>
      </c>
      <c r="H233" s="122">
        <v>186.61162326381137</v>
      </c>
      <c r="I233" s="122">
        <v>185.27389091512777</v>
      </c>
      <c r="J233" s="122">
        <v>176.76592299352396</v>
      </c>
      <c r="K233" s="122">
        <v>194.62710410742667</v>
      </c>
      <c r="L233" s="122">
        <v>209.10000837155627</v>
      </c>
      <c r="M233" s="122">
        <v>209.77974646468698</v>
      </c>
      <c r="N233" s="122">
        <v>214.49770726652125</v>
      </c>
      <c r="O233" s="122">
        <v>235.46042063951148</v>
      </c>
      <c r="P233" s="122">
        <v>234.55280833768538</v>
      </c>
      <c r="Q233" s="122">
        <v>253.48317486474249</v>
      </c>
      <c r="R233" s="122">
        <v>252.16779338785639</v>
      </c>
      <c r="S233" s="122">
        <v>270.43807766247164</v>
      </c>
      <c r="T233" s="122">
        <v>281.79563629290948</v>
      </c>
      <c r="U233" s="122">
        <v>277.37236953553275</v>
      </c>
      <c r="V233" s="122">
        <v>275.69886999765271</v>
      </c>
      <c r="W233" s="122">
        <v>274.33990013928474</v>
      </c>
      <c r="DA233" s="130" t="s">
        <v>2336</v>
      </c>
    </row>
    <row r="234" spans="1:105" ht="12" customHeight="1" x14ac:dyDescent="0.25">
      <c r="A234" s="97" t="s">
        <v>207</v>
      </c>
      <c r="B234" s="98">
        <v>0</v>
      </c>
      <c r="C234" s="98">
        <v>0</v>
      </c>
      <c r="D234" s="98">
        <v>0</v>
      </c>
      <c r="E234" s="98">
        <v>0</v>
      </c>
      <c r="F234" s="98">
        <v>0</v>
      </c>
      <c r="G234" s="98">
        <v>0</v>
      </c>
      <c r="H234" s="98">
        <v>0</v>
      </c>
      <c r="I234" s="98">
        <v>0</v>
      </c>
      <c r="J234" s="98">
        <v>0</v>
      </c>
      <c r="K234" s="98">
        <v>0</v>
      </c>
      <c r="L234" s="98">
        <v>0</v>
      </c>
      <c r="M234" s="98">
        <v>0</v>
      </c>
      <c r="N234" s="98">
        <v>0</v>
      </c>
      <c r="O234" s="98">
        <v>0</v>
      </c>
      <c r="P234" s="98">
        <v>0</v>
      </c>
      <c r="Q234" s="98">
        <v>0</v>
      </c>
      <c r="R234" s="98">
        <v>0</v>
      </c>
      <c r="S234" s="98">
        <v>0</v>
      </c>
      <c r="T234" s="98">
        <v>0</v>
      </c>
      <c r="U234" s="98">
        <v>0</v>
      </c>
      <c r="V234" s="98">
        <v>0</v>
      </c>
      <c r="W234" s="98">
        <v>0</v>
      </c>
      <c r="DA234" s="63" t="s">
        <v>2337</v>
      </c>
    </row>
    <row r="235" spans="1:105" ht="12" customHeight="1" x14ac:dyDescent="0.25">
      <c r="A235" s="97" t="s">
        <v>50</v>
      </c>
      <c r="B235" s="98">
        <v>0</v>
      </c>
      <c r="C235" s="98">
        <v>0</v>
      </c>
      <c r="D235" s="98">
        <v>0</v>
      </c>
      <c r="E235" s="98">
        <v>0</v>
      </c>
      <c r="F235" s="98">
        <v>0</v>
      </c>
      <c r="G235" s="98">
        <v>0</v>
      </c>
      <c r="H235" s="98">
        <v>0</v>
      </c>
      <c r="I235" s="98">
        <v>0</v>
      </c>
      <c r="J235" s="98">
        <v>0</v>
      </c>
      <c r="K235" s="98">
        <v>0</v>
      </c>
      <c r="L235" s="98">
        <v>0</v>
      </c>
      <c r="M235" s="98">
        <v>0</v>
      </c>
      <c r="N235" s="98">
        <v>0</v>
      </c>
      <c r="O235" s="98">
        <v>0</v>
      </c>
      <c r="P235" s="98">
        <v>0</v>
      </c>
      <c r="Q235" s="98">
        <v>0</v>
      </c>
      <c r="R235" s="98">
        <v>0</v>
      </c>
      <c r="S235" s="98">
        <v>0</v>
      </c>
      <c r="T235" s="98">
        <v>0</v>
      </c>
      <c r="U235" s="98">
        <v>0</v>
      </c>
      <c r="V235" s="98">
        <v>0</v>
      </c>
      <c r="W235" s="98">
        <v>0</v>
      </c>
      <c r="DA235" s="63" t="s">
        <v>2338</v>
      </c>
    </row>
    <row r="236" spans="1:105" ht="12" customHeight="1" x14ac:dyDescent="0.25">
      <c r="A236" s="109" t="s">
        <v>120</v>
      </c>
      <c r="B236" s="33">
        <v>160.88194395047594</v>
      </c>
      <c r="C236" s="33">
        <v>159.46860617268911</v>
      </c>
      <c r="D236" s="33">
        <v>161.71196441776627</v>
      </c>
      <c r="E236" s="33">
        <v>167.40227516717022</v>
      </c>
      <c r="F236" s="33">
        <v>174.36500932128521</v>
      </c>
      <c r="G236" s="33">
        <v>182.05435550112384</v>
      </c>
      <c r="H236" s="33">
        <v>186.61162326381137</v>
      </c>
      <c r="I236" s="33">
        <v>185.27389091512777</v>
      </c>
      <c r="J236" s="33">
        <v>176.76592299352396</v>
      </c>
      <c r="K236" s="33">
        <v>194.62710410742667</v>
      </c>
      <c r="L236" s="33">
        <v>209.10000837155627</v>
      </c>
      <c r="M236" s="33">
        <v>209.77974646468698</v>
      </c>
      <c r="N236" s="33">
        <v>214.49770726652125</v>
      </c>
      <c r="O236" s="33">
        <v>235.46042063951148</v>
      </c>
      <c r="P236" s="33">
        <v>234.55280833768538</v>
      </c>
      <c r="Q236" s="33">
        <v>253.48317486474249</v>
      </c>
      <c r="R236" s="33">
        <v>252.16779338785639</v>
      </c>
      <c r="S236" s="33">
        <v>270.43807766247164</v>
      </c>
      <c r="T236" s="33">
        <v>281.79563629290948</v>
      </c>
      <c r="U236" s="33">
        <v>277.37236953553275</v>
      </c>
      <c r="V236" s="33">
        <v>275.69886999765271</v>
      </c>
      <c r="W236" s="33">
        <v>274.33990013928474</v>
      </c>
      <c r="DA236" s="60" t="s">
        <v>2339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12357.041918095147</v>
      </c>
      <c r="C238" s="117">
        <f t="shared" si="115"/>
        <v>11859.488776043774</v>
      </c>
      <c r="D238" s="117">
        <f t="shared" si="115"/>
        <v>12261.201284217203</v>
      </c>
      <c r="E238" s="117">
        <f t="shared" si="115"/>
        <v>12662.290377120571</v>
      </c>
      <c r="F238" s="117">
        <f t="shared" si="115"/>
        <v>12586.090272710944</v>
      </c>
      <c r="G238" s="117">
        <f t="shared" si="115"/>
        <v>13930.360254380832</v>
      </c>
      <c r="H238" s="117">
        <f t="shared" si="115"/>
        <v>13286.057132751948</v>
      </c>
      <c r="I238" s="117">
        <f t="shared" si="115"/>
        <v>13296.807406849621</v>
      </c>
      <c r="J238" s="117">
        <f t="shared" si="115"/>
        <v>13621.548433504984</v>
      </c>
      <c r="K238" s="117">
        <f t="shared" si="115"/>
        <v>12973.305600014135</v>
      </c>
      <c r="L238" s="117">
        <f t="shared" si="115"/>
        <v>11932.276725185413</v>
      </c>
      <c r="M238" s="117">
        <f t="shared" si="115"/>
        <v>18405.481283689463</v>
      </c>
      <c r="N238" s="117">
        <f t="shared" si="115"/>
        <v>17743.859116129977</v>
      </c>
      <c r="O238" s="117">
        <f t="shared" si="115"/>
        <v>14739.428375327912</v>
      </c>
      <c r="P238" s="117">
        <f t="shared" si="115"/>
        <v>14234.201181585462</v>
      </c>
      <c r="Q238" s="117">
        <f t="shared" si="115"/>
        <v>14714.505016765432</v>
      </c>
      <c r="R238" s="117">
        <f t="shared" ref="R238:V238" si="116">R239+R242+R244+R257</f>
        <v>15197.039843403158</v>
      </c>
      <c r="S238" s="117">
        <f t="shared" si="116"/>
        <v>15710.740802847478</v>
      </c>
      <c r="T238" s="117">
        <f t="shared" si="116"/>
        <v>13950.526745162448</v>
      </c>
      <c r="U238" s="117">
        <f t="shared" si="116"/>
        <v>13658.266730543106</v>
      </c>
      <c r="V238" s="117">
        <f t="shared" si="116"/>
        <v>14688.825654358767</v>
      </c>
      <c r="W238" s="117">
        <f t="shared" ref="W238" si="117">W239+W242+W244+W257</f>
        <v>14996.757803542994</v>
      </c>
      <c r="DA238" s="129" t="s">
        <v>2485</v>
      </c>
    </row>
    <row r="239" spans="1:105" ht="12" customHeight="1" x14ac:dyDescent="0.25">
      <c r="A239" s="121" t="s">
        <v>57</v>
      </c>
      <c r="B239" s="122">
        <f t="shared" ref="B239:Q239" si="118">SUM(B240:B241)</f>
        <v>11416.846261944551</v>
      </c>
      <c r="C239" s="122">
        <f t="shared" si="118"/>
        <v>11016.189415874127</v>
      </c>
      <c r="D239" s="122">
        <f t="shared" si="118"/>
        <v>11391.66633321052</v>
      </c>
      <c r="E239" s="122">
        <f t="shared" si="118"/>
        <v>11780.427597823989</v>
      </c>
      <c r="F239" s="122">
        <f t="shared" si="118"/>
        <v>11684.264569637227</v>
      </c>
      <c r="G239" s="122">
        <f t="shared" si="118"/>
        <v>12985.90515626227</v>
      </c>
      <c r="H239" s="122">
        <f t="shared" si="118"/>
        <v>12363.418608195327</v>
      </c>
      <c r="I239" s="122">
        <f t="shared" si="118"/>
        <v>12353.698781722202</v>
      </c>
      <c r="J239" s="122">
        <f t="shared" si="118"/>
        <v>12689.203592565673</v>
      </c>
      <c r="K239" s="122">
        <f t="shared" si="118"/>
        <v>12052.605029546103</v>
      </c>
      <c r="L239" s="122">
        <f t="shared" si="118"/>
        <v>11201.377256511007</v>
      </c>
      <c r="M239" s="122">
        <f t="shared" si="118"/>
        <v>17259.009620422607</v>
      </c>
      <c r="N239" s="122">
        <f t="shared" si="118"/>
        <v>16663.989956271245</v>
      </c>
      <c r="O239" s="122">
        <f t="shared" si="118"/>
        <v>13694.625388488879</v>
      </c>
      <c r="P239" s="122">
        <f t="shared" si="118"/>
        <v>13149.970703392126</v>
      </c>
      <c r="Q239" s="122">
        <f t="shared" si="118"/>
        <v>13511.240402920019</v>
      </c>
      <c r="R239" s="122">
        <f t="shared" ref="R239:V239" si="119">SUM(R240:R241)</f>
        <v>13939.940665835255</v>
      </c>
      <c r="S239" s="122">
        <f t="shared" si="119"/>
        <v>14465.309046674323</v>
      </c>
      <c r="T239" s="122">
        <f t="shared" si="119"/>
        <v>12724.309298751357</v>
      </c>
      <c r="U239" s="122">
        <f t="shared" si="119"/>
        <v>12418.784215676311</v>
      </c>
      <c r="V239" s="122">
        <f t="shared" si="119"/>
        <v>13386.752832501319</v>
      </c>
      <c r="W239" s="122">
        <f t="shared" ref="W239" si="120">SUM(W240:W241)</f>
        <v>13665.913120693023</v>
      </c>
      <c r="DA239" s="130" t="s">
        <v>2486</v>
      </c>
    </row>
    <row r="240" spans="1:105" ht="12" customHeight="1" x14ac:dyDescent="0.25">
      <c r="A240" s="97" t="s">
        <v>204</v>
      </c>
      <c r="B240" s="98">
        <v>11307.412065264976</v>
      </c>
      <c r="C240" s="98">
        <v>10913.314214806676</v>
      </c>
      <c r="D240" s="98">
        <v>11288.140873265702</v>
      </c>
      <c r="E240" s="98">
        <v>11675.858845563771</v>
      </c>
      <c r="F240" s="98">
        <v>11583.787768152863</v>
      </c>
      <c r="G240" s="98">
        <v>12875.216520708134</v>
      </c>
      <c r="H240" s="98">
        <v>12260.994507188889</v>
      </c>
      <c r="I240" s="98">
        <v>12253.592187782289</v>
      </c>
      <c r="J240" s="98">
        <v>12587.913469769748</v>
      </c>
      <c r="K240" s="98">
        <v>11958.251104403036</v>
      </c>
      <c r="L240" s="98">
        <v>11114.248869220992</v>
      </c>
      <c r="M240" s="98">
        <v>17128.163527647226</v>
      </c>
      <c r="N240" s="98">
        <v>16538.7135228466</v>
      </c>
      <c r="O240" s="98">
        <v>13594.257590680396</v>
      </c>
      <c r="P240" s="98">
        <v>13055.074177126493</v>
      </c>
      <c r="Q240" s="98">
        <v>13414.363323269701</v>
      </c>
      <c r="R240" s="98">
        <v>13840.22609462101</v>
      </c>
      <c r="S240" s="98">
        <v>14362.547426877067</v>
      </c>
      <c r="T240" s="98">
        <v>12634.463802750408</v>
      </c>
      <c r="U240" s="98">
        <v>12331.407063819621</v>
      </c>
      <c r="V240" s="98">
        <v>13293.913069423887</v>
      </c>
      <c r="W240" s="98">
        <v>13570.818482701039</v>
      </c>
      <c r="DA240" s="63" t="s">
        <v>2487</v>
      </c>
    </row>
    <row r="241" spans="1:105" ht="12" customHeight="1" x14ac:dyDescent="0.25">
      <c r="A241" s="97" t="s">
        <v>53</v>
      </c>
      <c r="B241" s="98">
        <v>109.43419667957502</v>
      </c>
      <c r="C241" s="98">
        <v>102.87520106744981</v>
      </c>
      <c r="D241" s="98">
        <v>103.52545994481845</v>
      </c>
      <c r="E241" s="98">
        <v>104.56875226021806</v>
      </c>
      <c r="F241" s="98">
        <v>100.47680148436429</v>
      </c>
      <c r="G241" s="98">
        <v>110.68863555413557</v>
      </c>
      <c r="H241" s="98">
        <v>102.42410100643754</v>
      </c>
      <c r="I241" s="98">
        <v>100.10659393991155</v>
      </c>
      <c r="J241" s="98">
        <v>101.29012279592484</v>
      </c>
      <c r="K241" s="98">
        <v>94.353925143067343</v>
      </c>
      <c r="L241" s="98">
        <v>87.128387290014615</v>
      </c>
      <c r="M241" s="98">
        <v>130.84609277537905</v>
      </c>
      <c r="N241" s="98">
        <v>125.27643342464444</v>
      </c>
      <c r="O241" s="98">
        <v>100.36779780848421</v>
      </c>
      <c r="P241" s="98">
        <v>94.896526265632133</v>
      </c>
      <c r="Q241" s="98">
        <v>96.877079650317953</v>
      </c>
      <c r="R241" s="98">
        <v>99.714571214244557</v>
      </c>
      <c r="S241" s="98">
        <v>102.76161979725616</v>
      </c>
      <c r="T241" s="98">
        <v>89.845496000949751</v>
      </c>
      <c r="U241" s="98">
        <v>87.377151856689267</v>
      </c>
      <c r="V241" s="98">
        <v>92.839763077432423</v>
      </c>
      <c r="W241" s="98">
        <v>95.094637991984939</v>
      </c>
      <c r="DA241" s="63" t="s">
        <v>2488</v>
      </c>
    </row>
    <row r="242" spans="1:105" ht="12" customHeight="1" x14ac:dyDescent="0.25">
      <c r="A242" s="121" t="s">
        <v>92</v>
      </c>
      <c r="B242" s="122">
        <f t="shared" ref="B242:W242" si="121">B243</f>
        <v>0.67148078323245131</v>
      </c>
      <c r="C242" s="122">
        <f t="shared" si="121"/>
        <v>0.74480779611207637</v>
      </c>
      <c r="D242" s="122">
        <f t="shared" si="121"/>
        <v>0.78860251735411246</v>
      </c>
      <c r="E242" s="122">
        <f t="shared" si="121"/>
        <v>0.77358321477820347</v>
      </c>
      <c r="F242" s="122">
        <f t="shared" si="121"/>
        <v>0.78677816715510851</v>
      </c>
      <c r="G242" s="122">
        <f t="shared" si="121"/>
        <v>0.87015237605760942</v>
      </c>
      <c r="H242" s="122">
        <f t="shared" si="121"/>
        <v>1.0128224078662609</v>
      </c>
      <c r="I242" s="122">
        <f t="shared" si="121"/>
        <v>1.1401321387198999</v>
      </c>
      <c r="J242" s="122">
        <f t="shared" si="121"/>
        <v>1.2575976915617775</v>
      </c>
      <c r="K242" s="122">
        <f t="shared" si="121"/>
        <v>1.3830284943748175</v>
      </c>
      <c r="L242" s="122">
        <f t="shared" si="121"/>
        <v>1.7472031240337274</v>
      </c>
      <c r="M242" s="122">
        <f t="shared" si="121"/>
        <v>1.735268819101822</v>
      </c>
      <c r="N242" s="122">
        <f t="shared" si="121"/>
        <v>2.4475257969589617</v>
      </c>
      <c r="O242" s="122">
        <f t="shared" si="121"/>
        <v>3.1286571414913418</v>
      </c>
      <c r="P242" s="122">
        <f t="shared" si="121"/>
        <v>3.6052418696993467</v>
      </c>
      <c r="Q242" s="122">
        <f t="shared" si="121"/>
        <v>3.446922056271966</v>
      </c>
      <c r="R242" s="122">
        <f t="shared" si="121"/>
        <v>3.3224286423564511</v>
      </c>
      <c r="S242" s="122">
        <f t="shared" si="121"/>
        <v>3.1434876982292477</v>
      </c>
      <c r="T242" s="122">
        <f t="shared" si="121"/>
        <v>2.9023702337657142</v>
      </c>
      <c r="U242" s="122">
        <f t="shared" si="121"/>
        <v>2.3894068456972968</v>
      </c>
      <c r="V242" s="122">
        <f t="shared" si="121"/>
        <v>2.3294642237637495</v>
      </c>
      <c r="W242" s="122">
        <f t="shared" si="121"/>
        <v>2.6195863223903064</v>
      </c>
      <c r="DA242" s="130" t="s">
        <v>2489</v>
      </c>
    </row>
    <row r="243" spans="1:105" ht="12" customHeight="1" x14ac:dyDescent="0.25">
      <c r="A243" s="97" t="s">
        <v>53</v>
      </c>
      <c r="B243" s="98">
        <f>RES_hhdet_tesh!B86</f>
        <v>0.67148078323245131</v>
      </c>
      <c r="C243" s="98">
        <f>RES_hhdet_tesh!C86</f>
        <v>0.74480779611207637</v>
      </c>
      <c r="D243" s="98">
        <f>RES_hhdet_tesh!D86</f>
        <v>0.78860251735411246</v>
      </c>
      <c r="E243" s="98">
        <f>RES_hhdet_tesh!E86</f>
        <v>0.77358321477820347</v>
      </c>
      <c r="F243" s="98">
        <f>RES_hhdet_tesh!F86</f>
        <v>0.78677816715510851</v>
      </c>
      <c r="G243" s="98">
        <f>RES_hhdet_tesh!G86</f>
        <v>0.87015237605760942</v>
      </c>
      <c r="H243" s="98">
        <f>RES_hhdet_tesh!H86</f>
        <v>1.0128224078662609</v>
      </c>
      <c r="I243" s="98">
        <f>RES_hhdet_tesh!I86</f>
        <v>1.1401321387198999</v>
      </c>
      <c r="J243" s="98">
        <f>RES_hhdet_tesh!J86</f>
        <v>1.2575976915617775</v>
      </c>
      <c r="K243" s="98">
        <f>RES_hhdet_tesh!K86</f>
        <v>1.3830284943748175</v>
      </c>
      <c r="L243" s="98">
        <f>RES_hhdet_tesh!L86</f>
        <v>1.7472031240337274</v>
      </c>
      <c r="M243" s="98">
        <f>RES_hhdet_tesh!M86</f>
        <v>1.735268819101822</v>
      </c>
      <c r="N243" s="98">
        <f>RES_hhdet_tesh!N86</f>
        <v>2.4475257969589617</v>
      </c>
      <c r="O243" s="98">
        <f>RES_hhdet_tesh!O86</f>
        <v>3.1286571414913418</v>
      </c>
      <c r="P243" s="98">
        <f>RES_hhdet_tesh!P86</f>
        <v>3.6052418696993467</v>
      </c>
      <c r="Q243" s="98">
        <f>RES_hhdet_tesh!Q86</f>
        <v>3.446922056271966</v>
      </c>
      <c r="R243" s="98">
        <f>RES_hhdet_tesh!R86</f>
        <v>3.3224286423564511</v>
      </c>
      <c r="S243" s="98">
        <f>RES_hhdet_tesh!S86</f>
        <v>3.1434876982292477</v>
      </c>
      <c r="T243" s="98">
        <f>RES_hhdet_tesh!T86</f>
        <v>2.9023702337657142</v>
      </c>
      <c r="U243" s="98">
        <f>RES_hhdet_tesh!U86</f>
        <v>2.3894068456972968</v>
      </c>
      <c r="V243" s="98">
        <f>RES_hhdet_tesh!V86</f>
        <v>2.3294642237637495</v>
      </c>
      <c r="W243" s="98">
        <f>RES_hhdet_tesh!W86</f>
        <v>2.6195863223903064</v>
      </c>
      <c r="DA243" s="63" t="s">
        <v>2490</v>
      </c>
    </row>
    <row r="244" spans="1:105" ht="12" customHeight="1" x14ac:dyDescent="0.25">
      <c r="A244" s="121" t="s">
        <v>55</v>
      </c>
      <c r="B244" s="122">
        <v>815.98762597105122</v>
      </c>
      <c r="C244" s="122">
        <v>719.84073849844242</v>
      </c>
      <c r="D244" s="122">
        <v>743.88188982201473</v>
      </c>
      <c r="E244" s="122">
        <v>751.34859274515281</v>
      </c>
      <c r="F244" s="122">
        <v>765.33892394203963</v>
      </c>
      <c r="G244" s="122">
        <v>801.27419023772052</v>
      </c>
      <c r="H244" s="122">
        <v>775.05582619875895</v>
      </c>
      <c r="I244" s="122">
        <v>796.07558334311477</v>
      </c>
      <c r="J244" s="122">
        <v>791.71601729981455</v>
      </c>
      <c r="K244" s="122">
        <v>765.53690703244149</v>
      </c>
      <c r="L244" s="122">
        <v>563.51315709105756</v>
      </c>
      <c r="M244" s="122">
        <v>977.99883487158229</v>
      </c>
      <c r="N244" s="122">
        <v>906.51040819892989</v>
      </c>
      <c r="O244" s="122">
        <v>853.64087698517369</v>
      </c>
      <c r="P244" s="122">
        <v>892.97021224237153</v>
      </c>
      <c r="Q244" s="122">
        <v>996.32623966816516</v>
      </c>
      <c r="R244" s="122">
        <v>1050.2188812509087</v>
      </c>
      <c r="S244" s="122">
        <v>1021.8857206571568</v>
      </c>
      <c r="T244" s="122">
        <v>990.4834434451185</v>
      </c>
      <c r="U244" s="122">
        <v>1003.6813828158514</v>
      </c>
      <c r="V244" s="122">
        <v>1064.2553440065717</v>
      </c>
      <c r="W244" s="122">
        <v>1091.5498817781674</v>
      </c>
      <c r="DA244" s="130" t="s">
        <v>2491</v>
      </c>
    </row>
    <row r="245" spans="1:105" ht="12" customHeight="1" x14ac:dyDescent="0.25">
      <c r="A245" s="97" t="s">
        <v>132</v>
      </c>
      <c r="B245" s="98">
        <v>816.62282064980184</v>
      </c>
      <c r="C245" s="98">
        <v>719.22117861436504</v>
      </c>
      <c r="D245" s="98">
        <v>743.85596876200907</v>
      </c>
      <c r="E245" s="98">
        <v>751.30425839433519</v>
      </c>
      <c r="F245" s="98">
        <v>765.41005447369832</v>
      </c>
      <c r="G245" s="98">
        <v>801.42765630510326</v>
      </c>
      <c r="H245" s="98">
        <v>774.20259888552596</v>
      </c>
      <c r="I245" s="98">
        <v>795.84161324385332</v>
      </c>
      <c r="J245" s="98">
        <v>792.73555125566611</v>
      </c>
      <c r="K245" s="98">
        <v>764.96298985469434</v>
      </c>
      <c r="L245" s="98">
        <v>558.07649799361297</v>
      </c>
      <c r="M245" s="98">
        <v>981.81172330107188</v>
      </c>
      <c r="N245" s="98">
        <v>908.65117879473155</v>
      </c>
      <c r="O245" s="98">
        <v>852.71143256641142</v>
      </c>
      <c r="P245" s="98">
        <v>892.81350104070941</v>
      </c>
      <c r="Q245" s="98">
        <v>996.87235924687366</v>
      </c>
      <c r="R245" s="98">
        <v>1050.0224057023452</v>
      </c>
      <c r="S245" s="98">
        <v>1022.6224331907422</v>
      </c>
      <c r="T245" s="98">
        <v>988.77166662768923</v>
      </c>
      <c r="U245" s="98">
        <v>1002.6429434403188</v>
      </c>
      <c r="V245" s="98">
        <v>1065.586011552502</v>
      </c>
      <c r="W245" s="98">
        <v>1091.6137659051058</v>
      </c>
      <c r="DA245" s="63" t="s">
        <v>2492</v>
      </c>
    </row>
    <row r="246" spans="1:105" ht="12" customHeight="1" x14ac:dyDescent="0.25">
      <c r="A246" s="97" t="s">
        <v>131</v>
      </c>
      <c r="B246" s="98">
        <v>816.62282064980161</v>
      </c>
      <c r="C246" s="98">
        <v>719.23015454781773</v>
      </c>
      <c r="D246" s="98">
        <v>743.840176218122</v>
      </c>
      <c r="E246" s="98">
        <v>751.30898286198578</v>
      </c>
      <c r="F246" s="98">
        <v>765.4413803847558</v>
      </c>
      <c r="G246" s="98">
        <v>801.407711973451</v>
      </c>
      <c r="H246" s="98">
        <v>774.24966479920465</v>
      </c>
      <c r="I246" s="98">
        <v>795.25101087793166</v>
      </c>
      <c r="J246" s="98">
        <v>791.7947453238977</v>
      </c>
      <c r="K246" s="98">
        <v>764.62855724394433</v>
      </c>
      <c r="L246" s="98">
        <v>558.0923106331162</v>
      </c>
      <c r="M246" s="98">
        <v>981.47302636988059</v>
      </c>
      <c r="N246" s="98">
        <v>908.62871857571872</v>
      </c>
      <c r="O246" s="98">
        <v>853.03950788822112</v>
      </c>
      <c r="P246" s="98">
        <v>893.1969400021386</v>
      </c>
      <c r="Q246" s="98">
        <v>997.44974746156595</v>
      </c>
      <c r="R246" s="98">
        <v>1050.9291287160461</v>
      </c>
      <c r="S246" s="98">
        <v>1023.8863727014444</v>
      </c>
      <c r="T246" s="98">
        <v>990.87814184309764</v>
      </c>
      <c r="U246" s="98">
        <v>1006.9106695857166</v>
      </c>
      <c r="V246" s="98">
        <v>1069.9240657656867</v>
      </c>
      <c r="W246" s="98">
        <v>1096.7540670703258</v>
      </c>
      <c r="DA246" s="63" t="s">
        <v>2493</v>
      </c>
    </row>
    <row r="247" spans="1:105" ht="12" customHeight="1" x14ac:dyDescent="0.25">
      <c r="A247" s="100" t="s">
        <v>204</v>
      </c>
      <c r="B247" s="101">
        <v>490.65081369880613</v>
      </c>
      <c r="C247" s="101">
        <v>502.73173731890205</v>
      </c>
      <c r="D247" s="101">
        <v>509.52593998588799</v>
      </c>
      <c r="E247" s="101">
        <v>493.24599383697415</v>
      </c>
      <c r="F247" s="101">
        <v>505.48529550030429</v>
      </c>
      <c r="G247" s="101">
        <v>482.99565213080371</v>
      </c>
      <c r="H247" s="101">
        <v>483.42574410101525</v>
      </c>
      <c r="I247" s="101">
        <v>490.0743308350352</v>
      </c>
      <c r="J247" s="101">
        <v>483.45919881902211</v>
      </c>
      <c r="K247" s="101">
        <v>470.13868283772513</v>
      </c>
      <c r="L247" s="101">
        <v>334.08445070735905</v>
      </c>
      <c r="M247" s="101">
        <v>578.12170410228737</v>
      </c>
      <c r="N247" s="101">
        <v>531.64422149352015</v>
      </c>
      <c r="O247" s="101">
        <v>525.49845473081439</v>
      </c>
      <c r="P247" s="101">
        <v>552.11633535796568</v>
      </c>
      <c r="Q247" s="101">
        <v>643.49157346457446</v>
      </c>
      <c r="R247" s="101">
        <v>710.95041378987867</v>
      </c>
      <c r="S247" s="101">
        <v>674.00346234837957</v>
      </c>
      <c r="T247" s="101">
        <v>678.92978097096079</v>
      </c>
      <c r="U247" s="101">
        <v>694.55470753195175</v>
      </c>
      <c r="V247" s="101">
        <v>734.34449715188134</v>
      </c>
      <c r="W247" s="101">
        <v>786.65571871522081</v>
      </c>
      <c r="DA247" s="131" t="s">
        <v>2494</v>
      </c>
    </row>
    <row r="248" spans="1:105" ht="12" customHeight="1" x14ac:dyDescent="0.25">
      <c r="A248" s="103" t="s">
        <v>52</v>
      </c>
      <c r="B248" s="104">
        <v>325.97200695099548</v>
      </c>
      <c r="C248" s="104">
        <v>216.49841722891571</v>
      </c>
      <c r="D248" s="104">
        <v>234.31423623223398</v>
      </c>
      <c r="E248" s="104">
        <v>258.06298902501163</v>
      </c>
      <c r="F248" s="104">
        <v>259.95608488445134</v>
      </c>
      <c r="G248" s="104">
        <v>318.41205984264747</v>
      </c>
      <c r="H248" s="104">
        <v>290.82392069818957</v>
      </c>
      <c r="I248" s="104">
        <v>305.17668004289641</v>
      </c>
      <c r="J248" s="104">
        <v>308.33554650487565</v>
      </c>
      <c r="K248" s="104">
        <v>294.48987440621926</v>
      </c>
      <c r="L248" s="104">
        <v>224.00785992575715</v>
      </c>
      <c r="M248" s="104">
        <v>403.35132226759328</v>
      </c>
      <c r="N248" s="104">
        <v>376.98449708219869</v>
      </c>
      <c r="O248" s="104">
        <v>327.54105315740679</v>
      </c>
      <c r="P248" s="104">
        <v>341.08060464417292</v>
      </c>
      <c r="Q248" s="104">
        <v>353.95817399699143</v>
      </c>
      <c r="R248" s="104">
        <v>339.97871492616747</v>
      </c>
      <c r="S248" s="104">
        <v>349.88291035306491</v>
      </c>
      <c r="T248" s="104">
        <v>311.94836087213696</v>
      </c>
      <c r="U248" s="104">
        <v>312.35596205376481</v>
      </c>
      <c r="V248" s="104">
        <v>335.57956861380535</v>
      </c>
      <c r="W248" s="104">
        <v>310.09834835510526</v>
      </c>
      <c r="DA248" s="132" t="s">
        <v>2495</v>
      </c>
    </row>
    <row r="249" spans="1:105" ht="12" customHeight="1" x14ac:dyDescent="0.25">
      <c r="A249" s="106" t="s">
        <v>124</v>
      </c>
      <c r="B249" s="101">
        <v>0</v>
      </c>
      <c r="C249" s="101">
        <v>0</v>
      </c>
      <c r="D249" s="101">
        <v>738.45769573582209</v>
      </c>
      <c r="E249" s="101">
        <v>863.54179765698871</v>
      </c>
      <c r="F249" s="101">
        <v>683.63705259266351</v>
      </c>
      <c r="G249" s="101">
        <v>852.61417823009913</v>
      </c>
      <c r="H249" s="101">
        <v>782.83363416133579</v>
      </c>
      <c r="I249" s="101">
        <v>843.33036605481664</v>
      </c>
      <c r="J249" s="101">
        <v>781.86092461153441</v>
      </c>
      <c r="K249" s="101">
        <v>801.0631176254708</v>
      </c>
      <c r="L249" s="101">
        <v>771.57937052408772</v>
      </c>
      <c r="M249" s="101">
        <v>830.17333749051841</v>
      </c>
      <c r="N249" s="101">
        <v>752.7188120463577</v>
      </c>
      <c r="O249" s="101">
        <v>812.5715911483943</v>
      </c>
      <c r="P249" s="101">
        <v>1177.8563841895166</v>
      </c>
      <c r="Q249" s="101">
        <v>850.51293734207593</v>
      </c>
      <c r="R249" s="101">
        <v>986.27122836662272</v>
      </c>
      <c r="S249" s="101">
        <v>1034.6139148658772</v>
      </c>
      <c r="T249" s="101">
        <v>1018.8044571111532</v>
      </c>
      <c r="U249" s="101">
        <v>1017.0664802725405</v>
      </c>
      <c r="V249" s="101">
        <v>996.0967478031331</v>
      </c>
      <c r="W249" s="101">
        <v>1119.0766790268649</v>
      </c>
      <c r="DA249" s="131" t="s">
        <v>2496</v>
      </c>
    </row>
    <row r="250" spans="1:105" ht="12" customHeight="1" x14ac:dyDescent="0.25">
      <c r="A250" s="107" t="s">
        <v>123</v>
      </c>
      <c r="B250" s="104">
        <v>0</v>
      </c>
      <c r="C250" s="104">
        <v>0</v>
      </c>
      <c r="D250" s="104">
        <v>0</v>
      </c>
      <c r="E250" s="104">
        <v>0</v>
      </c>
      <c r="F250" s="104">
        <v>0</v>
      </c>
      <c r="G250" s="104">
        <v>0</v>
      </c>
      <c r="H250" s="104">
        <v>0</v>
      </c>
      <c r="I250" s="104">
        <v>0</v>
      </c>
      <c r="J250" s="104">
        <v>0</v>
      </c>
      <c r="K250" s="104">
        <v>0</v>
      </c>
      <c r="L250" s="104">
        <v>0</v>
      </c>
      <c r="M250" s="104">
        <v>0</v>
      </c>
      <c r="N250" s="104">
        <v>0</v>
      </c>
      <c r="O250" s="104">
        <v>0</v>
      </c>
      <c r="P250" s="104">
        <v>0</v>
      </c>
      <c r="Q250" s="104">
        <v>0</v>
      </c>
      <c r="R250" s="104">
        <v>0</v>
      </c>
      <c r="S250" s="104">
        <v>0</v>
      </c>
      <c r="T250" s="104">
        <v>0</v>
      </c>
      <c r="U250" s="104">
        <v>0</v>
      </c>
      <c r="V250" s="104">
        <v>0</v>
      </c>
      <c r="W250" s="104">
        <v>0</v>
      </c>
      <c r="DA250" s="132" t="s">
        <v>2497</v>
      </c>
    </row>
    <row r="251" spans="1:105" ht="12" customHeight="1" x14ac:dyDescent="0.25">
      <c r="A251" s="108" t="s">
        <v>50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2498</v>
      </c>
    </row>
    <row r="252" spans="1:105" ht="12" customHeight="1" x14ac:dyDescent="0.25">
      <c r="A252" s="108" t="s">
        <v>52</v>
      </c>
      <c r="B252" s="98">
        <v>0</v>
      </c>
      <c r="C252" s="98">
        <v>0</v>
      </c>
      <c r="D252" s="98">
        <v>0</v>
      </c>
      <c r="E252" s="98">
        <v>0</v>
      </c>
      <c r="F252" s="98">
        <v>0</v>
      </c>
      <c r="G252" s="98">
        <v>0</v>
      </c>
      <c r="H252" s="98">
        <v>0</v>
      </c>
      <c r="I252" s="98">
        <v>0</v>
      </c>
      <c r="J252" s="98">
        <v>0</v>
      </c>
      <c r="K252" s="98">
        <v>0</v>
      </c>
      <c r="L252" s="98">
        <v>0</v>
      </c>
      <c r="M252" s="98">
        <v>0</v>
      </c>
      <c r="N252" s="98">
        <v>0</v>
      </c>
      <c r="O252" s="98">
        <v>0</v>
      </c>
      <c r="P252" s="98">
        <v>0</v>
      </c>
      <c r="Q252" s="98">
        <v>0</v>
      </c>
      <c r="R252" s="98">
        <v>0</v>
      </c>
      <c r="S252" s="98">
        <v>0</v>
      </c>
      <c r="T252" s="98">
        <v>0</v>
      </c>
      <c r="U252" s="98">
        <v>0</v>
      </c>
      <c r="V252" s="98">
        <v>0</v>
      </c>
      <c r="W252" s="98">
        <v>0</v>
      </c>
      <c r="DA252" s="63" t="s">
        <v>2499</v>
      </c>
    </row>
    <row r="253" spans="1:105" ht="12" customHeight="1" x14ac:dyDescent="0.25">
      <c r="A253" s="106" t="s">
        <v>122</v>
      </c>
      <c r="B253" s="101">
        <v>787.5290911400383</v>
      </c>
      <c r="C253" s="101">
        <v>747.21174958012921</v>
      </c>
      <c r="D253" s="101">
        <v>745.01988372959181</v>
      </c>
      <c r="E253" s="101">
        <v>753.01835566170041</v>
      </c>
      <c r="F253" s="101">
        <v>762.5210090487775</v>
      </c>
      <c r="G253" s="101">
        <v>794.50777618796212</v>
      </c>
      <c r="H253" s="101">
        <v>811.284079793057</v>
      </c>
      <c r="I253" s="101">
        <v>805.83901089066228</v>
      </c>
      <c r="J253" s="101">
        <v>749.08349660345368</v>
      </c>
      <c r="K253" s="101">
        <v>789.37411275774548</v>
      </c>
      <c r="L253" s="101">
        <v>788.810132854784</v>
      </c>
      <c r="M253" s="101">
        <v>819.94468318299482</v>
      </c>
      <c r="N253" s="101">
        <v>818.17798484368075</v>
      </c>
      <c r="O253" s="101">
        <v>892.28712527922346</v>
      </c>
      <c r="P253" s="101">
        <v>898.12858797645094</v>
      </c>
      <c r="Q253" s="101">
        <v>974.43842144279301</v>
      </c>
      <c r="R253" s="101">
        <v>1058.478730815619</v>
      </c>
      <c r="S253" s="101">
        <v>992.15310778198432</v>
      </c>
      <c r="T253" s="101">
        <v>1058.5240841965324</v>
      </c>
      <c r="U253" s="101">
        <v>1044.9809592590968</v>
      </c>
      <c r="V253" s="101">
        <v>1008.5469436591251</v>
      </c>
      <c r="W253" s="101">
        <v>1088.4221795605981</v>
      </c>
      <c r="DA253" s="131" t="s">
        <v>2500</v>
      </c>
    </row>
    <row r="254" spans="1:105" ht="12" customHeight="1" x14ac:dyDescent="0.25">
      <c r="A254" s="107" t="s">
        <v>121</v>
      </c>
      <c r="B254" s="104">
        <v>787.52909114003819</v>
      </c>
      <c r="C254" s="104">
        <v>747.21086110227827</v>
      </c>
      <c r="D254" s="104">
        <v>744.99471765517285</v>
      </c>
      <c r="E254" s="104">
        <v>753.01456061441536</v>
      </c>
      <c r="F254" s="104">
        <v>762.55959943592813</v>
      </c>
      <c r="G254" s="104">
        <v>794.51957191984286</v>
      </c>
      <c r="H254" s="104">
        <v>811.27415396347817</v>
      </c>
      <c r="I254" s="104">
        <v>805.38342140604334</v>
      </c>
      <c r="J254" s="104">
        <v>748.64359461949641</v>
      </c>
      <c r="K254" s="104">
        <v>789.49900035619669</v>
      </c>
      <c r="L254" s="104">
        <v>789.06156810766311</v>
      </c>
      <c r="M254" s="104">
        <v>820.26863464023268</v>
      </c>
      <c r="N254" s="104">
        <v>818.4466449590941</v>
      </c>
      <c r="O254" s="104">
        <v>892.55203991375924</v>
      </c>
      <c r="P254" s="104">
        <v>898.46774730757534</v>
      </c>
      <c r="Q254" s="104">
        <v>973.91438610247894</v>
      </c>
      <c r="R254" s="104">
        <v>1057.9672218535334</v>
      </c>
      <c r="S254" s="104">
        <v>992.06234526658625</v>
      </c>
      <c r="T254" s="104">
        <v>1058.8713166969646</v>
      </c>
      <c r="U254" s="104">
        <v>1045.8647196490454</v>
      </c>
      <c r="V254" s="104">
        <v>1009.0497248072797</v>
      </c>
      <c r="W254" s="104">
        <v>1088.7455233658536</v>
      </c>
      <c r="DA254" s="132" t="s">
        <v>2501</v>
      </c>
    </row>
    <row r="255" spans="1:105" ht="12" customHeight="1" x14ac:dyDescent="0.25">
      <c r="A255" s="108" t="s">
        <v>53</v>
      </c>
      <c r="B255" s="98">
        <v>473.15834289706112</v>
      </c>
      <c r="C255" s="98">
        <v>522.27614197200944</v>
      </c>
      <c r="D255" s="98">
        <v>510.30981538906781</v>
      </c>
      <c r="E255" s="98">
        <v>494.3679225001581</v>
      </c>
      <c r="F255" s="98">
        <v>503.57225319945354</v>
      </c>
      <c r="G255" s="98">
        <v>478.83679614265196</v>
      </c>
      <c r="H255" s="98">
        <v>506.57878915525237</v>
      </c>
      <c r="I255" s="98">
        <v>496.36532143582991</v>
      </c>
      <c r="J255" s="98">
        <v>456.99715836622244</v>
      </c>
      <c r="K255" s="98">
        <v>485.45470138622153</v>
      </c>
      <c r="L255" s="98">
        <v>472.54350328383714</v>
      </c>
      <c r="M255" s="98">
        <v>482.8222747780398</v>
      </c>
      <c r="N255" s="98">
        <v>478.73330897991087</v>
      </c>
      <c r="O255" s="98">
        <v>549.73823018959706</v>
      </c>
      <c r="P255" s="98">
        <v>555.26349232526309</v>
      </c>
      <c r="Q255" s="98">
        <v>628.20402400737589</v>
      </c>
      <c r="R255" s="98">
        <v>715.64799883209696</v>
      </c>
      <c r="S255" s="98">
        <v>653.04848643391733</v>
      </c>
      <c r="T255" s="98">
        <v>725.61014054690827</v>
      </c>
      <c r="U255" s="98">
        <v>721.55537363268729</v>
      </c>
      <c r="V255" s="98">
        <v>692.66654369245259</v>
      </c>
      <c r="W255" s="98">
        <v>780.88751684235899</v>
      </c>
      <c r="DA255" s="63" t="s">
        <v>2502</v>
      </c>
    </row>
    <row r="256" spans="1:105" ht="12" customHeight="1" x14ac:dyDescent="0.25">
      <c r="A256" s="108" t="s">
        <v>52</v>
      </c>
      <c r="B256" s="98">
        <v>314.37074824297713</v>
      </c>
      <c r="C256" s="98">
        <v>224.93471913026875</v>
      </c>
      <c r="D256" s="98">
        <v>234.68490226610487</v>
      </c>
      <c r="E256" s="98">
        <v>258.64663811425731</v>
      </c>
      <c r="F256" s="98">
        <v>258.98734623647465</v>
      </c>
      <c r="G256" s="98">
        <v>315.68277577719078</v>
      </c>
      <c r="H256" s="98">
        <v>304.6953648082258</v>
      </c>
      <c r="I256" s="98">
        <v>309.01809997021343</v>
      </c>
      <c r="J256" s="98">
        <v>291.64643625327409</v>
      </c>
      <c r="K256" s="98">
        <v>304.04429896997516</v>
      </c>
      <c r="L256" s="98">
        <v>316.51806482382597</v>
      </c>
      <c r="M256" s="98">
        <v>337.44635986219288</v>
      </c>
      <c r="N256" s="98">
        <v>339.71333597918323</v>
      </c>
      <c r="O256" s="98">
        <v>342.8138097241623</v>
      </c>
      <c r="P256" s="98">
        <v>343.20425498231202</v>
      </c>
      <c r="Q256" s="98">
        <v>345.71036209510305</v>
      </c>
      <c r="R256" s="98">
        <v>342.31922302143647</v>
      </c>
      <c r="S256" s="98">
        <v>339.01385883266903</v>
      </c>
      <c r="T256" s="98">
        <v>333.26117615005626</v>
      </c>
      <c r="U256" s="98">
        <v>324.30934601635812</v>
      </c>
      <c r="V256" s="98">
        <v>316.38318111482704</v>
      </c>
      <c r="W256" s="98">
        <v>307.85800652349479</v>
      </c>
      <c r="DA256" s="63" t="s">
        <v>2503</v>
      </c>
    </row>
    <row r="257" spans="1:105" ht="12" customHeight="1" x14ac:dyDescent="0.25">
      <c r="A257" s="121" t="s">
        <v>54</v>
      </c>
      <c r="B257" s="122">
        <v>123.53654939631288</v>
      </c>
      <c r="C257" s="122">
        <v>122.71381387509221</v>
      </c>
      <c r="D257" s="122">
        <v>124.86445866731501</v>
      </c>
      <c r="E257" s="122">
        <v>129.7406033366521</v>
      </c>
      <c r="F257" s="122">
        <v>135.70000096452245</v>
      </c>
      <c r="G257" s="122">
        <v>142.31075550478408</v>
      </c>
      <c r="H257" s="122">
        <v>146.56987594999501</v>
      </c>
      <c r="I257" s="122">
        <v>145.89290964558541</v>
      </c>
      <c r="J257" s="122">
        <v>139.37122594793601</v>
      </c>
      <c r="K257" s="122">
        <v>153.78063494121611</v>
      </c>
      <c r="L257" s="122">
        <v>165.639108459315</v>
      </c>
      <c r="M257" s="122">
        <v>166.73755957617308</v>
      </c>
      <c r="N257" s="122">
        <v>170.91122586284058</v>
      </c>
      <c r="O257" s="122">
        <v>188.0334527123685</v>
      </c>
      <c r="P257" s="122">
        <v>187.65502408126517</v>
      </c>
      <c r="Q257" s="122">
        <v>203.49145212097582</v>
      </c>
      <c r="R257" s="122">
        <v>203.55786767463826</v>
      </c>
      <c r="S257" s="122">
        <v>220.40254781776912</v>
      </c>
      <c r="T257" s="122">
        <v>232.83163273220717</v>
      </c>
      <c r="U257" s="122">
        <v>233.4117252052464</v>
      </c>
      <c r="V257" s="122">
        <v>235.48801362711276</v>
      </c>
      <c r="W257" s="122">
        <v>236.6752147494125</v>
      </c>
      <c r="DA257" s="130" t="s">
        <v>2504</v>
      </c>
    </row>
    <row r="258" spans="1:105" ht="12" customHeight="1" x14ac:dyDescent="0.25">
      <c r="A258" s="97" t="s">
        <v>207</v>
      </c>
      <c r="B258" s="98">
        <v>0</v>
      </c>
      <c r="C258" s="98">
        <v>0</v>
      </c>
      <c r="D258" s="98">
        <v>0</v>
      </c>
      <c r="E258" s="98">
        <v>0</v>
      </c>
      <c r="F258" s="98">
        <v>0</v>
      </c>
      <c r="G258" s="98">
        <v>0</v>
      </c>
      <c r="H258" s="98">
        <v>0</v>
      </c>
      <c r="I258" s="98">
        <v>0</v>
      </c>
      <c r="J258" s="98">
        <v>0</v>
      </c>
      <c r="K258" s="98">
        <v>0</v>
      </c>
      <c r="L258" s="98">
        <v>0</v>
      </c>
      <c r="M258" s="98">
        <v>0</v>
      </c>
      <c r="N258" s="98">
        <v>0</v>
      </c>
      <c r="O258" s="98">
        <v>0</v>
      </c>
      <c r="P258" s="98">
        <v>0</v>
      </c>
      <c r="Q258" s="98">
        <v>0</v>
      </c>
      <c r="R258" s="98">
        <v>0</v>
      </c>
      <c r="S258" s="98">
        <v>0</v>
      </c>
      <c r="T258" s="98">
        <v>0</v>
      </c>
      <c r="U258" s="98">
        <v>0</v>
      </c>
      <c r="V258" s="98">
        <v>0</v>
      </c>
      <c r="W258" s="98">
        <v>0</v>
      </c>
      <c r="DA258" s="63" t="s">
        <v>2505</v>
      </c>
    </row>
    <row r="259" spans="1:105" ht="12" customHeight="1" x14ac:dyDescent="0.25">
      <c r="A259" s="97" t="s">
        <v>50</v>
      </c>
      <c r="B259" s="98">
        <v>0</v>
      </c>
      <c r="C259" s="98">
        <v>0</v>
      </c>
      <c r="D259" s="98">
        <v>0</v>
      </c>
      <c r="E259" s="98">
        <v>0</v>
      </c>
      <c r="F259" s="98">
        <v>0</v>
      </c>
      <c r="G259" s="98">
        <v>0</v>
      </c>
      <c r="H259" s="98">
        <v>0</v>
      </c>
      <c r="I259" s="98">
        <v>0</v>
      </c>
      <c r="J259" s="98">
        <v>0</v>
      </c>
      <c r="K259" s="98">
        <v>0</v>
      </c>
      <c r="L259" s="98">
        <v>0</v>
      </c>
      <c r="M259" s="98">
        <v>0</v>
      </c>
      <c r="N259" s="98">
        <v>0</v>
      </c>
      <c r="O259" s="98">
        <v>0</v>
      </c>
      <c r="P259" s="98">
        <v>0</v>
      </c>
      <c r="Q259" s="98">
        <v>0</v>
      </c>
      <c r="R259" s="98">
        <v>0</v>
      </c>
      <c r="S259" s="98">
        <v>0</v>
      </c>
      <c r="T259" s="98">
        <v>0</v>
      </c>
      <c r="U259" s="98">
        <v>0</v>
      </c>
      <c r="V259" s="98">
        <v>0</v>
      </c>
      <c r="W259" s="98">
        <v>0</v>
      </c>
      <c r="DA259" s="63" t="s">
        <v>2506</v>
      </c>
    </row>
    <row r="260" spans="1:105" ht="12" customHeight="1" x14ac:dyDescent="0.25">
      <c r="A260" s="109" t="s">
        <v>120</v>
      </c>
      <c r="B260" s="33">
        <v>123.53654939631288</v>
      </c>
      <c r="C260" s="33">
        <v>122.71381387509221</v>
      </c>
      <c r="D260" s="33">
        <v>124.86445866731501</v>
      </c>
      <c r="E260" s="33">
        <v>129.7406033366521</v>
      </c>
      <c r="F260" s="33">
        <v>135.70000096452245</v>
      </c>
      <c r="G260" s="33">
        <v>142.31075550478408</v>
      </c>
      <c r="H260" s="33">
        <v>146.56987594999501</v>
      </c>
      <c r="I260" s="33">
        <v>145.89290964558541</v>
      </c>
      <c r="J260" s="33">
        <v>139.37122594793601</v>
      </c>
      <c r="K260" s="33">
        <v>153.78063494121611</v>
      </c>
      <c r="L260" s="33">
        <v>165.639108459315</v>
      </c>
      <c r="M260" s="33">
        <v>166.73755957617308</v>
      </c>
      <c r="N260" s="33">
        <v>170.91122586284058</v>
      </c>
      <c r="O260" s="33">
        <v>188.0334527123685</v>
      </c>
      <c r="P260" s="33">
        <v>187.65502408126517</v>
      </c>
      <c r="Q260" s="33">
        <v>203.49145212097582</v>
      </c>
      <c r="R260" s="33">
        <v>203.55786767463826</v>
      </c>
      <c r="S260" s="33">
        <v>220.40254781776912</v>
      </c>
      <c r="T260" s="33">
        <v>232.83163273220717</v>
      </c>
      <c r="U260" s="33">
        <v>233.4117252052464</v>
      </c>
      <c r="V260" s="33">
        <v>235.48801362711276</v>
      </c>
      <c r="W260" s="33">
        <v>236.6752147494125</v>
      </c>
      <c r="DA260" s="60" t="s">
        <v>2507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0</v>
      </c>
      <c r="C262" s="117">
        <f t="shared" si="122"/>
        <v>0</v>
      </c>
      <c r="D262" s="117">
        <f t="shared" si="122"/>
        <v>6.7419291876316218E-3</v>
      </c>
      <c r="E262" s="117">
        <f t="shared" si="122"/>
        <v>1.3425663867183243E-2</v>
      </c>
      <c r="F262" s="117">
        <f t="shared" si="122"/>
        <v>1.3894238458958612E-2</v>
      </c>
      <c r="G262" s="117">
        <f t="shared" si="122"/>
        <v>2.3342143711840801E-2</v>
      </c>
      <c r="H262" s="117">
        <f t="shared" si="122"/>
        <v>2.373983682571626E-2</v>
      </c>
      <c r="I262" s="117">
        <f t="shared" si="122"/>
        <v>3.0247335260329793E-2</v>
      </c>
      <c r="J262" s="117">
        <f t="shared" si="122"/>
        <v>2.8009316883217755E-2</v>
      </c>
      <c r="K262" s="117">
        <f t="shared" si="122"/>
        <v>2.7717965578116597E-2</v>
      </c>
      <c r="L262" s="117">
        <f t="shared" si="122"/>
        <v>2.6037872186651195E-2</v>
      </c>
      <c r="M262" s="117">
        <f t="shared" si="122"/>
        <v>2.4955095751394613E-2</v>
      </c>
      <c r="N262" s="117">
        <f t="shared" si="122"/>
        <v>2.3911723347472356E-2</v>
      </c>
      <c r="O262" s="117">
        <f t="shared" si="122"/>
        <v>2.5433322675440385E-2</v>
      </c>
      <c r="P262" s="117">
        <f t="shared" si="122"/>
        <v>3.6741922927155786E-2</v>
      </c>
      <c r="Q262" s="117">
        <f t="shared" si="122"/>
        <v>2.4839748054883634E-2</v>
      </c>
      <c r="R262" s="117">
        <f t="shared" ref="R262:V262" si="123">R263+R266+R268+R281</f>
        <v>2.5496603229199676E-2</v>
      </c>
      <c r="S262" s="117">
        <f t="shared" si="123"/>
        <v>2.4235976736171769E-2</v>
      </c>
      <c r="T262" s="117">
        <f t="shared" si="123"/>
        <v>2.1126246471521448E-2</v>
      </c>
      <c r="U262" s="117">
        <f t="shared" si="123"/>
        <v>1.9121796462505902E-2</v>
      </c>
      <c r="V262" s="117">
        <f t="shared" si="123"/>
        <v>1.8727540397324743E-2</v>
      </c>
      <c r="W262" s="117">
        <f t="shared" ref="W262" si="124">W263+W266+W268+W281</f>
        <v>1.8140352701986252E-2</v>
      </c>
      <c r="DA262" s="129" t="s">
        <v>2653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" si="127">SUM(W264:W265)</f>
        <v>0</v>
      </c>
      <c r="DA263" s="130" t="s">
        <v>2654</v>
      </c>
    </row>
    <row r="264" spans="1:105" ht="12" customHeight="1" x14ac:dyDescent="0.25">
      <c r="A264" s="97" t="s">
        <v>204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DA264" s="63" t="s">
        <v>2655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DA265" s="63" t="s">
        <v>2656</v>
      </c>
    </row>
    <row r="266" spans="1:105" ht="12" customHeight="1" x14ac:dyDescent="0.25">
      <c r="A266" s="121" t="s">
        <v>92</v>
      </c>
      <c r="B266" s="122">
        <f t="shared" ref="B266:W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DA266" s="130" t="s">
        <v>2657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DA267" s="63" t="s">
        <v>2658</v>
      </c>
    </row>
    <row r="268" spans="1:105" ht="12" customHeight="1" x14ac:dyDescent="0.25">
      <c r="A268" s="121" t="s">
        <v>55</v>
      </c>
      <c r="B268" s="122">
        <v>0</v>
      </c>
      <c r="C268" s="122">
        <v>0</v>
      </c>
      <c r="D268" s="122">
        <v>6.7419291876316218E-3</v>
      </c>
      <c r="E268" s="122">
        <v>1.3425663867183243E-2</v>
      </c>
      <c r="F268" s="122">
        <v>1.3894238458958612E-2</v>
      </c>
      <c r="G268" s="122">
        <v>2.3342143711840801E-2</v>
      </c>
      <c r="H268" s="122">
        <v>2.373983682571626E-2</v>
      </c>
      <c r="I268" s="122">
        <v>3.0247335260329793E-2</v>
      </c>
      <c r="J268" s="122">
        <v>2.8009316883217755E-2</v>
      </c>
      <c r="K268" s="122">
        <v>2.7717965578116597E-2</v>
      </c>
      <c r="L268" s="122">
        <v>2.6037872186651195E-2</v>
      </c>
      <c r="M268" s="122">
        <v>2.4955095751394613E-2</v>
      </c>
      <c r="N268" s="122">
        <v>2.3911723347472356E-2</v>
      </c>
      <c r="O268" s="122">
        <v>2.5433322675440385E-2</v>
      </c>
      <c r="P268" s="122">
        <v>3.6741922927155786E-2</v>
      </c>
      <c r="Q268" s="122">
        <v>2.4839748054883634E-2</v>
      </c>
      <c r="R268" s="122">
        <v>2.5496603229199676E-2</v>
      </c>
      <c r="S268" s="122">
        <v>2.4235976736171769E-2</v>
      </c>
      <c r="T268" s="122">
        <v>2.1126246471521448E-2</v>
      </c>
      <c r="U268" s="122">
        <v>1.9121796462505902E-2</v>
      </c>
      <c r="V268" s="122">
        <v>1.8727540397324743E-2</v>
      </c>
      <c r="W268" s="122">
        <v>1.8140352701986252E-2</v>
      </c>
      <c r="DA268" s="130" t="s">
        <v>2659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DA269" s="63" t="s">
        <v>2660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DA270" s="63" t="s">
        <v>2661</v>
      </c>
    </row>
    <row r="271" spans="1:105" ht="12" customHeight="1" x14ac:dyDescent="0.25">
      <c r="A271" s="100" t="s">
        <v>204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DA271" s="131" t="s">
        <v>2662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DA272" s="132" t="s">
        <v>2663</v>
      </c>
    </row>
    <row r="273" spans="1:105" ht="12" customHeight="1" x14ac:dyDescent="0.25">
      <c r="A273" s="106" t="s">
        <v>124</v>
      </c>
      <c r="B273" s="101">
        <v>0</v>
      </c>
      <c r="C273" s="101">
        <v>0</v>
      </c>
      <c r="D273" s="101">
        <v>236.23430933638878</v>
      </c>
      <c r="E273" s="101">
        <v>275.94102587818401</v>
      </c>
      <c r="F273" s="101">
        <v>218.21943567678923</v>
      </c>
      <c r="G273" s="101">
        <v>271.69300374703568</v>
      </c>
      <c r="H273" s="101">
        <v>249.10210781224072</v>
      </c>
      <c r="I273" s="101">
        <v>267.82356648185174</v>
      </c>
      <c r="J273" s="101">
        <v>247.76341481972347</v>
      </c>
      <c r="K273" s="101">
        <v>253.11230931654367</v>
      </c>
      <c r="L273" s="101">
        <v>242.37284804227986</v>
      </c>
      <c r="M273" s="101">
        <v>258.27786793046221</v>
      </c>
      <c r="N273" s="101">
        <v>232.21424714443268</v>
      </c>
      <c r="O273" s="101">
        <v>248.23172277530554</v>
      </c>
      <c r="P273" s="101">
        <v>355.07908703724331</v>
      </c>
      <c r="Q273" s="101">
        <v>255.55456795578041</v>
      </c>
      <c r="R273" s="101">
        <v>293.02289968698091</v>
      </c>
      <c r="S273" s="101">
        <v>301.0411260341736</v>
      </c>
      <c r="T273" s="101">
        <v>287.01260202446133</v>
      </c>
      <c r="U273" s="101">
        <v>273.36026757083278</v>
      </c>
      <c r="V273" s="101">
        <v>260.49512963668201</v>
      </c>
      <c r="W273" s="101">
        <v>284.00711742030018</v>
      </c>
      <c r="DA273" s="131" t="s">
        <v>2664</v>
      </c>
    </row>
    <row r="274" spans="1:105" ht="12" customHeight="1" x14ac:dyDescent="0.25">
      <c r="A274" s="107" t="s">
        <v>123</v>
      </c>
      <c r="B274" s="104">
        <v>0</v>
      </c>
      <c r="C274" s="104">
        <v>0</v>
      </c>
      <c r="D274" s="104">
        <v>0</v>
      </c>
      <c r="E274" s="104">
        <v>0</v>
      </c>
      <c r="F274" s="104">
        <v>0</v>
      </c>
      <c r="G274" s="104">
        <v>0</v>
      </c>
      <c r="H274" s="104">
        <v>0</v>
      </c>
      <c r="I274" s="104">
        <v>0</v>
      </c>
      <c r="J274" s="104">
        <v>0</v>
      </c>
      <c r="K274" s="104">
        <v>0</v>
      </c>
      <c r="L274" s="104">
        <v>0</v>
      </c>
      <c r="M274" s="104">
        <v>0</v>
      </c>
      <c r="N274" s="104">
        <v>0</v>
      </c>
      <c r="O274" s="104">
        <v>0</v>
      </c>
      <c r="P274" s="104">
        <v>0</v>
      </c>
      <c r="Q274" s="104">
        <v>0</v>
      </c>
      <c r="R274" s="104">
        <v>0</v>
      </c>
      <c r="S274" s="104">
        <v>0</v>
      </c>
      <c r="T274" s="104">
        <v>0</v>
      </c>
      <c r="U274" s="104">
        <v>0</v>
      </c>
      <c r="V274" s="104">
        <v>0</v>
      </c>
      <c r="W274" s="104">
        <v>0</v>
      </c>
      <c r="DA274" s="132" t="s">
        <v>2665</v>
      </c>
    </row>
    <row r="275" spans="1:105" ht="12" customHeight="1" x14ac:dyDescent="0.25">
      <c r="A275" s="108" t="s">
        <v>50</v>
      </c>
      <c r="B275" s="98">
        <v>0</v>
      </c>
      <c r="C275" s="98">
        <v>0</v>
      </c>
      <c r="D275" s="98">
        <v>0</v>
      </c>
      <c r="E275" s="98">
        <v>0</v>
      </c>
      <c r="F275" s="98">
        <v>0</v>
      </c>
      <c r="G275" s="98">
        <v>0</v>
      </c>
      <c r="H275" s="98">
        <v>0</v>
      </c>
      <c r="I275" s="98">
        <v>0</v>
      </c>
      <c r="J275" s="98">
        <v>0</v>
      </c>
      <c r="K275" s="98">
        <v>0</v>
      </c>
      <c r="L275" s="98">
        <v>0</v>
      </c>
      <c r="M275" s="98">
        <v>0</v>
      </c>
      <c r="N275" s="98">
        <v>0</v>
      </c>
      <c r="O275" s="98">
        <v>0</v>
      </c>
      <c r="P275" s="98">
        <v>0</v>
      </c>
      <c r="Q275" s="98">
        <v>0</v>
      </c>
      <c r="R275" s="98">
        <v>0</v>
      </c>
      <c r="S275" s="98">
        <v>0</v>
      </c>
      <c r="T275" s="98">
        <v>0</v>
      </c>
      <c r="U275" s="98">
        <v>0</v>
      </c>
      <c r="V275" s="98">
        <v>0</v>
      </c>
      <c r="W275" s="98">
        <v>0</v>
      </c>
      <c r="DA275" s="63" t="s">
        <v>2666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DA276" s="63" t="s">
        <v>2667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DA277" s="131" t="s">
        <v>2668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DA278" s="132" t="s">
        <v>2669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DA279" s="63" t="s">
        <v>2670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DA280" s="63" t="s">
        <v>2671</v>
      </c>
    </row>
    <row r="281" spans="1:105" ht="12" customHeight="1" x14ac:dyDescent="0.25">
      <c r="A281" s="121" t="s">
        <v>54</v>
      </c>
      <c r="B281" s="122">
        <v>0</v>
      </c>
      <c r="C281" s="122">
        <v>0</v>
      </c>
      <c r="D281" s="122">
        <v>0</v>
      </c>
      <c r="E281" s="122">
        <v>0</v>
      </c>
      <c r="F281" s="122">
        <v>0</v>
      </c>
      <c r="G281" s="122">
        <v>0</v>
      </c>
      <c r="H281" s="122">
        <v>0</v>
      </c>
      <c r="I281" s="122">
        <v>0</v>
      </c>
      <c r="J281" s="122">
        <v>0</v>
      </c>
      <c r="K281" s="122">
        <v>0</v>
      </c>
      <c r="L281" s="122">
        <v>0</v>
      </c>
      <c r="M281" s="122">
        <v>0</v>
      </c>
      <c r="N281" s="122">
        <v>0</v>
      </c>
      <c r="O281" s="122">
        <v>0</v>
      </c>
      <c r="P281" s="122">
        <v>0</v>
      </c>
      <c r="Q281" s="122">
        <v>0</v>
      </c>
      <c r="R281" s="122">
        <v>0</v>
      </c>
      <c r="S281" s="122">
        <v>0</v>
      </c>
      <c r="T281" s="122">
        <v>0</v>
      </c>
      <c r="U281" s="122">
        <v>0</v>
      </c>
      <c r="V281" s="122">
        <v>0</v>
      </c>
      <c r="W281" s="122">
        <v>0</v>
      </c>
      <c r="DA281" s="130" t="s">
        <v>2672</v>
      </c>
    </row>
    <row r="282" spans="1:105" ht="12" customHeight="1" x14ac:dyDescent="0.25">
      <c r="A282" s="97" t="s">
        <v>207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DA282" s="63" t="s">
        <v>2673</v>
      </c>
    </row>
    <row r="283" spans="1:105" ht="12" customHeight="1" x14ac:dyDescent="0.25">
      <c r="A283" s="97" t="s">
        <v>50</v>
      </c>
      <c r="B283" s="98">
        <v>0</v>
      </c>
      <c r="C283" s="98">
        <v>0</v>
      </c>
      <c r="D283" s="98">
        <v>0</v>
      </c>
      <c r="E283" s="98">
        <v>0</v>
      </c>
      <c r="F283" s="98">
        <v>0</v>
      </c>
      <c r="G283" s="98">
        <v>0</v>
      </c>
      <c r="H283" s="98">
        <v>0</v>
      </c>
      <c r="I283" s="98">
        <v>0</v>
      </c>
      <c r="J283" s="98">
        <v>0</v>
      </c>
      <c r="K283" s="98">
        <v>0</v>
      </c>
      <c r="L283" s="98">
        <v>0</v>
      </c>
      <c r="M283" s="98">
        <v>0</v>
      </c>
      <c r="N283" s="98">
        <v>0</v>
      </c>
      <c r="O283" s="98">
        <v>0</v>
      </c>
      <c r="P283" s="98">
        <v>0</v>
      </c>
      <c r="Q283" s="98">
        <v>0</v>
      </c>
      <c r="R283" s="98">
        <v>0</v>
      </c>
      <c r="S283" s="98">
        <v>0</v>
      </c>
      <c r="T283" s="98">
        <v>0</v>
      </c>
      <c r="U283" s="98">
        <v>0</v>
      </c>
      <c r="V283" s="98">
        <v>0</v>
      </c>
      <c r="W283" s="98">
        <v>0</v>
      </c>
      <c r="DA283" s="63" t="s">
        <v>2674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DA284" s="60" t="s">
        <v>2675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296.44757562658287</v>
      </c>
      <c r="C286" s="118">
        <f t="shared" si="129"/>
        <v>283.14254276832099</v>
      </c>
      <c r="D286" s="118">
        <f t="shared" si="129"/>
        <v>287.76216603439212</v>
      </c>
      <c r="E286" s="118">
        <f t="shared" si="129"/>
        <v>291.5121046002514</v>
      </c>
      <c r="F286" s="118">
        <f t="shared" si="129"/>
        <v>282.96892700066604</v>
      </c>
      <c r="G286" s="118">
        <f t="shared" si="129"/>
        <v>305.64932276844644</v>
      </c>
      <c r="H286" s="118">
        <f t="shared" si="129"/>
        <v>283.60015363552884</v>
      </c>
      <c r="I286" s="118">
        <f t="shared" si="129"/>
        <v>274.86443184035181</v>
      </c>
      <c r="J286" s="118">
        <f t="shared" si="129"/>
        <v>273.34480947536588</v>
      </c>
      <c r="K286" s="118">
        <f t="shared" si="129"/>
        <v>250.00745558400425</v>
      </c>
      <c r="L286" s="118">
        <f t="shared" si="129"/>
        <v>220.26785124054939</v>
      </c>
      <c r="M286" s="118">
        <f t="shared" si="129"/>
        <v>323.37405090041563</v>
      </c>
      <c r="N286" s="118">
        <f t="shared" si="129"/>
        <v>302.84612715412459</v>
      </c>
      <c r="O286" s="118">
        <f t="shared" si="129"/>
        <v>246.5680058676538</v>
      </c>
      <c r="P286" s="118">
        <f t="shared" si="129"/>
        <v>237.94143219778715</v>
      </c>
      <c r="Q286" s="118">
        <f t="shared" si="129"/>
        <v>245.53165207344938</v>
      </c>
      <c r="R286" s="118">
        <f t="shared" ref="R286:V286" si="130">R287+R290+R292+R305</f>
        <v>253.03546719601962</v>
      </c>
      <c r="S286" s="118">
        <f t="shared" si="130"/>
        <v>260.41477586609483</v>
      </c>
      <c r="T286" s="118">
        <f t="shared" si="130"/>
        <v>229.6159325370937</v>
      </c>
      <c r="U286" s="118">
        <f t="shared" si="130"/>
        <v>222.20509243482019</v>
      </c>
      <c r="V286" s="118">
        <f t="shared" si="130"/>
        <v>234.95617632659224</v>
      </c>
      <c r="W286" s="118">
        <f t="shared" ref="W286" si="131">W287+W290+W292+W305</f>
        <v>236.63424929853852</v>
      </c>
      <c r="DA286" s="129" t="s">
        <v>2821</v>
      </c>
    </row>
    <row r="287" spans="1:105" ht="12" customHeight="1" x14ac:dyDescent="0.25">
      <c r="A287" s="121" t="s">
        <v>57</v>
      </c>
      <c r="B287" s="123">
        <f t="shared" ref="B287:Q287" si="132">SUM(B288:B289)</f>
        <v>276.18976146505577</v>
      </c>
      <c r="C287" s="123">
        <f t="shared" si="132"/>
        <v>265.17565604282129</v>
      </c>
      <c r="D287" s="123">
        <f t="shared" si="132"/>
        <v>269.5224988089077</v>
      </c>
      <c r="E287" s="123">
        <f t="shared" si="132"/>
        <v>273.38014978053957</v>
      </c>
      <c r="F287" s="123">
        <f t="shared" si="132"/>
        <v>264.86267553864116</v>
      </c>
      <c r="G287" s="123">
        <f t="shared" si="132"/>
        <v>287.13770460952713</v>
      </c>
      <c r="H287" s="123">
        <f t="shared" si="132"/>
        <v>266.03860263694241</v>
      </c>
      <c r="I287" s="123">
        <f t="shared" si="132"/>
        <v>257.42762095240124</v>
      </c>
      <c r="J287" s="123">
        <f t="shared" si="132"/>
        <v>256.57106020225132</v>
      </c>
      <c r="K287" s="123">
        <f t="shared" si="132"/>
        <v>234.14360165016316</v>
      </c>
      <c r="L287" s="123">
        <f t="shared" si="132"/>
        <v>208.34745734238624</v>
      </c>
      <c r="M287" s="123">
        <f t="shared" si="132"/>
        <v>305.18875678050495</v>
      </c>
      <c r="N287" s="123">
        <f t="shared" si="132"/>
        <v>286.21904286896603</v>
      </c>
      <c r="O287" s="123">
        <f t="shared" si="132"/>
        <v>230.79698948515627</v>
      </c>
      <c r="P287" s="123">
        <f t="shared" si="132"/>
        <v>221.5787438280957</v>
      </c>
      <c r="Q287" s="123">
        <f t="shared" si="132"/>
        <v>227.38649592298867</v>
      </c>
      <c r="R287" s="123">
        <f t="shared" ref="R287:V287" si="133">SUM(R288:R289)</f>
        <v>234.1123838339646</v>
      </c>
      <c r="S287" s="123">
        <f t="shared" si="133"/>
        <v>241.81960306864963</v>
      </c>
      <c r="T287" s="123">
        <f t="shared" si="133"/>
        <v>211.4886339228849</v>
      </c>
      <c r="U287" s="123">
        <f t="shared" si="133"/>
        <v>204.1372611841721</v>
      </c>
      <c r="V287" s="123">
        <f t="shared" si="133"/>
        <v>216.32570646013923</v>
      </c>
      <c r="W287" s="123">
        <f t="shared" ref="W287" si="134">SUM(W288:W289)</f>
        <v>217.87065481776375</v>
      </c>
      <c r="DA287" s="130" t="s">
        <v>2822</v>
      </c>
    </row>
    <row r="288" spans="1:105" ht="12" customHeight="1" x14ac:dyDescent="0.25">
      <c r="A288" s="97" t="s">
        <v>204</v>
      </c>
      <c r="B288" s="99">
        <v>275.0395871588675</v>
      </c>
      <c r="C288" s="99">
        <v>264.09279349344973</v>
      </c>
      <c r="D288" s="99">
        <v>268.43115169185739</v>
      </c>
      <c r="E288" s="99">
        <v>272.27614292670074</v>
      </c>
      <c r="F288" s="99">
        <v>263.80026901810487</v>
      </c>
      <c r="G288" s="99">
        <v>285.9655524057016</v>
      </c>
      <c r="H288" s="99">
        <v>264.95232671826335</v>
      </c>
      <c r="I288" s="99">
        <v>256.36431408557803</v>
      </c>
      <c r="J288" s="99">
        <v>255.49354872845717</v>
      </c>
      <c r="K288" s="99">
        <v>233.13835051877518</v>
      </c>
      <c r="L288" s="99">
        <v>207.41777428278337</v>
      </c>
      <c r="M288" s="99">
        <v>303.79046639813856</v>
      </c>
      <c r="N288" s="99">
        <v>284.87823103895812</v>
      </c>
      <c r="O288" s="99">
        <v>229.72118168841101</v>
      </c>
      <c r="P288" s="99">
        <v>220.55977722863705</v>
      </c>
      <c r="Q288" s="99">
        <v>226.34431966232452</v>
      </c>
      <c r="R288" s="99">
        <v>233.03714404291827</v>
      </c>
      <c r="S288" s="99">
        <v>240.70891391488041</v>
      </c>
      <c r="T288" s="99">
        <v>210.51456255660295</v>
      </c>
      <c r="U288" s="99">
        <v>203.18693784107811</v>
      </c>
      <c r="V288" s="99">
        <v>215.31376862927775</v>
      </c>
      <c r="W288" s="99">
        <v>216.83158982551524</v>
      </c>
      <c r="DA288" s="63" t="s">
        <v>2823</v>
      </c>
    </row>
    <row r="289" spans="1:105" ht="12" customHeight="1" x14ac:dyDescent="0.25">
      <c r="A289" s="97" t="s">
        <v>53</v>
      </c>
      <c r="B289" s="99">
        <v>1.1501743061882446</v>
      </c>
      <c r="C289" s="99">
        <v>1.0828625493715347</v>
      </c>
      <c r="D289" s="99">
        <v>1.0913471170502984</v>
      </c>
      <c r="E289" s="99">
        <v>1.1040068538388199</v>
      </c>
      <c r="F289" s="99">
        <v>1.0624065205362636</v>
      </c>
      <c r="G289" s="99">
        <v>1.1721522038255532</v>
      </c>
      <c r="H289" s="99">
        <v>1.0862759186790358</v>
      </c>
      <c r="I289" s="99">
        <v>1.0633068668232206</v>
      </c>
      <c r="J289" s="99">
        <v>1.0775114737941196</v>
      </c>
      <c r="K289" s="99">
        <v>1.0052511313879795</v>
      </c>
      <c r="L289" s="99">
        <v>0.92968305960287334</v>
      </c>
      <c r="M289" s="99">
        <v>1.3982903823664061</v>
      </c>
      <c r="N289" s="99">
        <v>1.3408118300078908</v>
      </c>
      <c r="O289" s="99">
        <v>1.0758077967452533</v>
      </c>
      <c r="P289" s="99">
        <v>1.0189665994586439</v>
      </c>
      <c r="Q289" s="99">
        <v>1.0421762606641554</v>
      </c>
      <c r="R289" s="99">
        <v>1.0752397910463376</v>
      </c>
      <c r="S289" s="99">
        <v>1.1106891537692207</v>
      </c>
      <c r="T289" s="99">
        <v>0.9740713662819338</v>
      </c>
      <c r="U289" s="99">
        <v>0.95032334309398947</v>
      </c>
      <c r="V289" s="99">
        <v>1.0119378308614724</v>
      </c>
      <c r="W289" s="99">
        <v>1.0390649922485096</v>
      </c>
      <c r="DA289" s="63" t="s">
        <v>2824</v>
      </c>
    </row>
    <row r="290" spans="1:105" ht="12" customHeight="1" x14ac:dyDescent="0.25">
      <c r="A290" s="121" t="s">
        <v>92</v>
      </c>
      <c r="B290" s="123">
        <f t="shared" ref="B290:W290" si="135">B291</f>
        <v>3.7146264460400542E-3</v>
      </c>
      <c r="C290" s="123">
        <f t="shared" si="135"/>
        <v>3.9499668144961043E-3</v>
      </c>
      <c r="D290" s="123">
        <f t="shared" si="135"/>
        <v>3.9796744298544028E-3</v>
      </c>
      <c r="E290" s="123">
        <f t="shared" si="135"/>
        <v>3.7490516806013316E-3</v>
      </c>
      <c r="F290" s="123">
        <f t="shared" si="135"/>
        <v>3.5981754555780331E-3</v>
      </c>
      <c r="G290" s="123">
        <f t="shared" si="135"/>
        <v>3.6796078734162964E-3</v>
      </c>
      <c r="H290" s="123">
        <f t="shared" si="135"/>
        <v>3.934020141967717E-3</v>
      </c>
      <c r="I290" s="123">
        <f t="shared" si="135"/>
        <v>4.2361185491455343E-3</v>
      </c>
      <c r="J290" s="123">
        <f t="shared" si="135"/>
        <v>4.5848915098521967E-3</v>
      </c>
      <c r="K290" s="123">
        <f t="shared" si="135"/>
        <v>4.8742958799625176E-3</v>
      </c>
      <c r="L290" s="123">
        <f t="shared" si="135"/>
        <v>5.9220138860655884E-3</v>
      </c>
      <c r="M290" s="123">
        <f t="shared" si="135"/>
        <v>5.6819116104771415E-3</v>
      </c>
      <c r="N290" s="123">
        <f t="shared" si="135"/>
        <v>7.6785386895107423E-3</v>
      </c>
      <c r="O290" s="123">
        <f t="shared" si="135"/>
        <v>9.5146585910312192E-3</v>
      </c>
      <c r="P290" s="123">
        <f t="shared" si="135"/>
        <v>1.0785194625098684E-2</v>
      </c>
      <c r="Q290" s="123">
        <f t="shared" si="135"/>
        <v>1.02147683600981E-2</v>
      </c>
      <c r="R290" s="123">
        <f t="shared" si="135"/>
        <v>9.781316859298941E-3</v>
      </c>
      <c r="S290" s="123">
        <f t="shared" si="135"/>
        <v>9.1321611318202784E-3</v>
      </c>
      <c r="T290" s="123">
        <f t="shared" si="135"/>
        <v>8.2639154751158288E-3</v>
      </c>
      <c r="U290" s="123">
        <f t="shared" si="135"/>
        <v>6.5575850157911638E-3</v>
      </c>
      <c r="V290" s="123">
        <f t="shared" si="135"/>
        <v>5.959462620155267E-3</v>
      </c>
      <c r="W290" s="123">
        <f t="shared" si="135"/>
        <v>6.447049004785768E-3</v>
      </c>
      <c r="DA290" s="130" t="s">
        <v>2825</v>
      </c>
    </row>
    <row r="291" spans="1:105" ht="12" customHeight="1" x14ac:dyDescent="0.25">
      <c r="A291" s="97" t="s">
        <v>53</v>
      </c>
      <c r="B291" s="99">
        <f>RES_hhdet_fecs!B86</f>
        <v>3.7146264460400542E-3</v>
      </c>
      <c r="C291" s="99">
        <f>RES_hhdet_fecs!C86</f>
        <v>3.9499668144961043E-3</v>
      </c>
      <c r="D291" s="99">
        <f>RES_hhdet_fecs!D86</f>
        <v>3.9796744298544028E-3</v>
      </c>
      <c r="E291" s="99">
        <f>RES_hhdet_fecs!E86</f>
        <v>3.7490516806013316E-3</v>
      </c>
      <c r="F291" s="99">
        <f>RES_hhdet_fecs!F86</f>
        <v>3.5981754555780331E-3</v>
      </c>
      <c r="G291" s="99">
        <f>RES_hhdet_fecs!G86</f>
        <v>3.6796078734162964E-3</v>
      </c>
      <c r="H291" s="99">
        <f>RES_hhdet_fecs!H86</f>
        <v>3.934020141967717E-3</v>
      </c>
      <c r="I291" s="99">
        <f>RES_hhdet_fecs!I86</f>
        <v>4.2361185491455343E-3</v>
      </c>
      <c r="J291" s="99">
        <f>RES_hhdet_fecs!J86</f>
        <v>4.5848915098521967E-3</v>
      </c>
      <c r="K291" s="99">
        <f>RES_hhdet_fecs!K86</f>
        <v>4.8742958799625176E-3</v>
      </c>
      <c r="L291" s="99">
        <f>RES_hhdet_fecs!L86</f>
        <v>5.9220138860655884E-3</v>
      </c>
      <c r="M291" s="99">
        <f>RES_hhdet_fecs!M86</f>
        <v>5.6819116104771415E-3</v>
      </c>
      <c r="N291" s="99">
        <f>RES_hhdet_fecs!N86</f>
        <v>7.6785386895107423E-3</v>
      </c>
      <c r="O291" s="99">
        <f>RES_hhdet_fecs!O86</f>
        <v>9.5146585910312192E-3</v>
      </c>
      <c r="P291" s="99">
        <f>RES_hhdet_fecs!P86</f>
        <v>1.0785194625098684E-2</v>
      </c>
      <c r="Q291" s="99">
        <f>RES_hhdet_fecs!Q86</f>
        <v>1.02147683600981E-2</v>
      </c>
      <c r="R291" s="99">
        <f>RES_hhdet_fecs!R86</f>
        <v>9.781316859298941E-3</v>
      </c>
      <c r="S291" s="99">
        <f>RES_hhdet_fecs!S86</f>
        <v>9.1321611318202784E-3</v>
      </c>
      <c r="T291" s="99">
        <f>RES_hhdet_fecs!T86</f>
        <v>8.2639154751158288E-3</v>
      </c>
      <c r="U291" s="99">
        <f>RES_hhdet_fecs!U86</f>
        <v>6.5575850157911638E-3</v>
      </c>
      <c r="V291" s="99">
        <f>RES_hhdet_fecs!V86</f>
        <v>5.959462620155267E-3</v>
      </c>
      <c r="W291" s="99">
        <f>RES_hhdet_fecs!W86</f>
        <v>6.447049004785768E-3</v>
      </c>
      <c r="DA291" s="63" t="s">
        <v>2826</v>
      </c>
    </row>
    <row r="292" spans="1:105" ht="12" customHeight="1" x14ac:dyDescent="0.25">
      <c r="A292" s="121" t="s">
        <v>55</v>
      </c>
      <c r="B292" s="123">
        <v>18.563199579893791</v>
      </c>
      <c r="C292" s="123">
        <v>16.284373026774116</v>
      </c>
      <c r="D292" s="123">
        <v>16.530948579076668</v>
      </c>
      <c r="E292" s="123">
        <v>16.360820625356268</v>
      </c>
      <c r="F292" s="123">
        <v>16.258978725679476</v>
      </c>
      <c r="G292" s="123">
        <v>16.580049450702621</v>
      </c>
      <c r="H292" s="123">
        <v>15.578476224410986</v>
      </c>
      <c r="I292" s="123">
        <v>15.46464246145209</v>
      </c>
      <c r="J292" s="123">
        <v>14.888750922287647</v>
      </c>
      <c r="K292" s="123">
        <v>13.785413368130822</v>
      </c>
      <c r="L292" s="123">
        <v>9.6833191957877709</v>
      </c>
      <c r="M292" s="123">
        <v>15.937795156870278</v>
      </c>
      <c r="N292" s="123">
        <v>14.323674174692474</v>
      </c>
      <c r="O292" s="123">
        <v>13.237682711435438</v>
      </c>
      <c r="P292" s="123">
        <v>13.83335495301322</v>
      </c>
      <c r="Q292" s="123">
        <v>15.408040981351906</v>
      </c>
      <c r="R292" s="123">
        <v>16.19413229729194</v>
      </c>
      <c r="S292" s="123">
        <v>15.663036500931625</v>
      </c>
      <c r="T292" s="123">
        <v>15.063911485287118</v>
      </c>
      <c r="U292" s="123">
        <v>15.04454180956038</v>
      </c>
      <c r="V292" s="123">
        <v>15.619439007391534</v>
      </c>
      <c r="W292" s="123">
        <v>15.759533767835437</v>
      </c>
      <c r="DA292" s="130" t="s">
        <v>2827</v>
      </c>
    </row>
    <row r="293" spans="1:105" ht="12" customHeight="1" x14ac:dyDescent="0.25">
      <c r="A293" s="97" t="s">
        <v>132</v>
      </c>
      <c r="B293" s="99">
        <v>18.684418010877767</v>
      </c>
      <c r="C293" s="99">
        <v>16.369324972939442</v>
      </c>
      <c r="D293" s="99">
        <v>16.625933590168852</v>
      </c>
      <c r="E293" s="99">
        <v>16.451522469601343</v>
      </c>
      <c r="F293" s="99">
        <v>16.345900298521457</v>
      </c>
      <c r="G293" s="99">
        <v>16.665016760636497</v>
      </c>
      <c r="H293" s="99">
        <v>15.635334402430768</v>
      </c>
      <c r="I293" s="99">
        <v>15.526747897348377</v>
      </c>
      <c r="J293" s="99">
        <v>14.960826583023811</v>
      </c>
      <c r="K293" s="99">
        <v>13.814131947823741</v>
      </c>
      <c r="L293" s="99">
        <v>9.6127587566471604</v>
      </c>
      <c r="M293" s="99">
        <v>16.010584158977032</v>
      </c>
      <c r="N293" s="99">
        <v>14.358373271877591</v>
      </c>
      <c r="O293" s="99">
        <v>13.217504535468445</v>
      </c>
      <c r="P293" s="99">
        <v>13.82655372622537</v>
      </c>
      <c r="Q293" s="99">
        <v>15.413321024964187</v>
      </c>
      <c r="R293" s="99">
        <v>16.190221546703359</v>
      </c>
      <c r="S293" s="99">
        <v>15.678632382921252</v>
      </c>
      <c r="T293" s="99">
        <v>15.046832538219071</v>
      </c>
      <c r="U293" s="99">
        <v>15.041111437808295</v>
      </c>
      <c r="V293" s="99">
        <v>15.648439666989322</v>
      </c>
      <c r="W293" s="99">
        <v>15.767134646858491</v>
      </c>
      <c r="DA293" s="63" t="s">
        <v>2828</v>
      </c>
    </row>
    <row r="294" spans="1:105" ht="12" customHeight="1" x14ac:dyDescent="0.25">
      <c r="A294" s="97" t="s">
        <v>131</v>
      </c>
      <c r="B294" s="99">
        <v>14.652171460169853</v>
      </c>
      <c r="C294" s="99">
        <v>13.798697136399944</v>
      </c>
      <c r="D294" s="99">
        <v>13.833980862106124</v>
      </c>
      <c r="E294" s="99">
        <v>13.55054321616362</v>
      </c>
      <c r="F294" s="99">
        <v>13.618006006069844</v>
      </c>
      <c r="G294" s="99">
        <v>13.414005118240489</v>
      </c>
      <c r="H294" s="99">
        <v>12.928913353815922</v>
      </c>
      <c r="I294" s="99">
        <v>12.238172912011789</v>
      </c>
      <c r="J294" s="99">
        <v>11.776689227242711</v>
      </c>
      <c r="K294" s="99">
        <v>11.282396700044488</v>
      </c>
      <c r="L294" s="99">
        <v>8.1043712076093808</v>
      </c>
      <c r="M294" s="99">
        <v>13.447601568362053</v>
      </c>
      <c r="N294" s="99">
        <v>12.324456976850756</v>
      </c>
      <c r="O294" s="99">
        <v>11.64037043319432</v>
      </c>
      <c r="P294" s="99">
        <v>12.206870415248067</v>
      </c>
      <c r="Q294" s="99">
        <v>13.766238811552572</v>
      </c>
      <c r="R294" s="99">
        <v>14.670436230848502</v>
      </c>
      <c r="S294" s="99">
        <v>14.210781343514935</v>
      </c>
      <c r="T294" s="99">
        <v>13.879510532105192</v>
      </c>
      <c r="U294" s="99">
        <v>14.135064601691012</v>
      </c>
      <c r="V294" s="99">
        <v>14.756202047899912</v>
      </c>
      <c r="W294" s="99">
        <v>15.11333220320639</v>
      </c>
      <c r="DA294" s="63" t="s">
        <v>2829</v>
      </c>
    </row>
    <row r="295" spans="1:105" ht="12" customHeight="1" x14ac:dyDescent="0.25">
      <c r="A295" s="100" t="s">
        <v>204</v>
      </c>
      <c r="B295" s="102">
        <v>11.226143414937926</v>
      </c>
      <c r="C295" s="102">
        <v>11.519838620617337</v>
      </c>
      <c r="D295" s="102">
        <v>11.363881561584352</v>
      </c>
      <c r="E295" s="102">
        <v>10.825988294663105</v>
      </c>
      <c r="F295" s="102">
        <v>10.869321378829818</v>
      </c>
      <c r="G295" s="102">
        <v>10.042137755338047</v>
      </c>
      <c r="H295" s="102">
        <v>9.8445316650724788</v>
      </c>
      <c r="I295" s="102">
        <v>8.9966635696931228</v>
      </c>
      <c r="J295" s="102">
        <v>8.4966548076284969</v>
      </c>
      <c r="K295" s="102">
        <v>8.1448878048895601</v>
      </c>
      <c r="L295" s="102">
        <v>5.7141477790766126</v>
      </c>
      <c r="M295" s="102">
        <v>9.1371765286953366</v>
      </c>
      <c r="N295" s="102">
        <v>8.2896576167505831</v>
      </c>
      <c r="O295" s="102">
        <v>8.1295708895671588</v>
      </c>
      <c r="P295" s="102">
        <v>8.5444629749301981</v>
      </c>
      <c r="Q295" s="102">
        <v>9.9584567485588273</v>
      </c>
      <c r="R295" s="102">
        <v>11.004385843769334</v>
      </c>
      <c r="S295" s="102">
        <v>10.429105321036216</v>
      </c>
      <c r="T295" s="102">
        <v>10.497482722042013</v>
      </c>
      <c r="U295" s="102">
        <v>10.737847414054466</v>
      </c>
      <c r="V295" s="102">
        <v>11.098441089793484</v>
      </c>
      <c r="W295" s="102">
        <v>11.724998804671017</v>
      </c>
      <c r="DA295" s="131" t="s">
        <v>2830</v>
      </c>
    </row>
    <row r="296" spans="1:105" ht="12" customHeight="1" x14ac:dyDescent="0.25">
      <c r="A296" s="103" t="s">
        <v>52</v>
      </c>
      <c r="B296" s="105">
        <v>3.4260280452319289</v>
      </c>
      <c r="C296" s="105">
        <v>2.278858515782606</v>
      </c>
      <c r="D296" s="105">
        <v>2.4700993005217757</v>
      </c>
      <c r="E296" s="105">
        <v>2.7245549215005131</v>
      </c>
      <c r="F296" s="105">
        <v>2.748684627240022</v>
      </c>
      <c r="G296" s="105">
        <v>3.3718673629024467</v>
      </c>
      <c r="H296" s="105">
        <v>3.0843816887434445</v>
      </c>
      <c r="I296" s="105">
        <v>3.2415093423186687</v>
      </c>
      <c r="J296" s="105">
        <v>3.2800344196142146</v>
      </c>
      <c r="K296" s="105">
        <v>3.1375088951549266</v>
      </c>
      <c r="L296" s="105">
        <v>2.3902234285327704</v>
      </c>
      <c r="M296" s="105">
        <v>4.3104250396667192</v>
      </c>
      <c r="N296" s="105">
        <v>4.0347993601001724</v>
      </c>
      <c r="O296" s="105">
        <v>3.5107995436271624</v>
      </c>
      <c r="P296" s="105">
        <v>3.662407440317867</v>
      </c>
      <c r="Q296" s="105">
        <v>3.8077820629937449</v>
      </c>
      <c r="R296" s="105">
        <v>3.6660503870791699</v>
      </c>
      <c r="S296" s="105">
        <v>3.7816760224787158</v>
      </c>
      <c r="T296" s="105">
        <v>3.3820278100631791</v>
      </c>
      <c r="U296" s="105">
        <v>3.3972171876365436</v>
      </c>
      <c r="V296" s="105">
        <v>3.6577609581064263</v>
      </c>
      <c r="W296" s="105">
        <v>3.3883333985353703</v>
      </c>
      <c r="DA296" s="132" t="s">
        <v>2831</v>
      </c>
    </row>
    <row r="297" spans="1:105" ht="12" customHeight="1" x14ac:dyDescent="0.25">
      <c r="A297" s="106" t="s">
        <v>124</v>
      </c>
      <c r="B297" s="102">
        <v>0</v>
      </c>
      <c r="C297" s="102">
        <v>0</v>
      </c>
      <c r="D297" s="102">
        <v>10.962935253203511</v>
      </c>
      <c r="E297" s="102">
        <v>12.82490799418621</v>
      </c>
      <c r="F297" s="102">
        <v>10.157492124993805</v>
      </c>
      <c r="G297" s="102">
        <v>12.665652537606347</v>
      </c>
      <c r="H297" s="102">
        <v>11.630102264080552</v>
      </c>
      <c r="I297" s="102">
        <v>12.523129239137727</v>
      </c>
      <c r="J297" s="102">
        <v>11.602728335221389</v>
      </c>
      <c r="K297" s="102">
        <v>11.871237812419809</v>
      </c>
      <c r="L297" s="102">
        <v>11.384850919792594</v>
      </c>
      <c r="M297" s="102">
        <v>12.15043830442629</v>
      </c>
      <c r="N297" s="102">
        <v>10.940960600104102</v>
      </c>
      <c r="O297" s="102">
        <v>11.712934468342937</v>
      </c>
      <c r="P297" s="102">
        <v>16.784285876222377</v>
      </c>
      <c r="Q297" s="102">
        <v>12.102411791567352</v>
      </c>
      <c r="R297" s="102">
        <v>13.909656443787018</v>
      </c>
      <c r="S297" s="102">
        <v>14.323711309622734</v>
      </c>
      <c r="T297" s="102">
        <v>13.698202195012803</v>
      </c>
      <c r="U297" s="102">
        <v>13.088113231509634</v>
      </c>
      <c r="V297" s="102">
        <v>12.499353667161447</v>
      </c>
      <c r="W297" s="102">
        <v>13.661048947253086</v>
      </c>
      <c r="DA297" s="131" t="s">
        <v>2832</v>
      </c>
    </row>
    <row r="298" spans="1:105" ht="12" customHeight="1" x14ac:dyDescent="0.25">
      <c r="A298" s="107" t="s">
        <v>123</v>
      </c>
      <c r="B298" s="105">
        <v>0</v>
      </c>
      <c r="C298" s="105">
        <v>0</v>
      </c>
      <c r="D298" s="105">
        <v>0</v>
      </c>
      <c r="E298" s="105">
        <v>0</v>
      </c>
      <c r="F298" s="105">
        <v>0</v>
      </c>
      <c r="G298" s="105">
        <v>0</v>
      </c>
      <c r="H298" s="105">
        <v>0</v>
      </c>
      <c r="I298" s="105">
        <v>0</v>
      </c>
      <c r="J298" s="105">
        <v>0</v>
      </c>
      <c r="K298" s="105">
        <v>0</v>
      </c>
      <c r="L298" s="105">
        <v>0</v>
      </c>
      <c r="M298" s="105">
        <v>0</v>
      </c>
      <c r="N298" s="105">
        <v>0</v>
      </c>
      <c r="O298" s="105">
        <v>0</v>
      </c>
      <c r="P298" s="105">
        <v>0</v>
      </c>
      <c r="Q298" s="105">
        <v>0</v>
      </c>
      <c r="R298" s="105">
        <v>0</v>
      </c>
      <c r="S298" s="105">
        <v>0</v>
      </c>
      <c r="T298" s="105">
        <v>0</v>
      </c>
      <c r="U298" s="105">
        <v>0</v>
      </c>
      <c r="V298" s="105">
        <v>0</v>
      </c>
      <c r="W298" s="105">
        <v>0</v>
      </c>
      <c r="DA298" s="132" t="s">
        <v>2833</v>
      </c>
    </row>
    <row r="299" spans="1:105" ht="12" customHeight="1" x14ac:dyDescent="0.25">
      <c r="A299" s="108" t="s">
        <v>50</v>
      </c>
      <c r="B299" s="99">
        <v>0</v>
      </c>
      <c r="C299" s="99">
        <v>0</v>
      </c>
      <c r="D299" s="99">
        <v>0</v>
      </c>
      <c r="E299" s="99">
        <v>0</v>
      </c>
      <c r="F299" s="99">
        <v>0</v>
      </c>
      <c r="G299" s="99">
        <v>0</v>
      </c>
      <c r="H299" s="99">
        <v>0</v>
      </c>
      <c r="I299" s="99">
        <v>0</v>
      </c>
      <c r="J299" s="99">
        <v>0</v>
      </c>
      <c r="K299" s="99">
        <v>0</v>
      </c>
      <c r="L299" s="99">
        <v>0</v>
      </c>
      <c r="M299" s="99">
        <v>0</v>
      </c>
      <c r="N299" s="99">
        <v>0</v>
      </c>
      <c r="O299" s="99">
        <v>0</v>
      </c>
      <c r="P299" s="99">
        <v>0</v>
      </c>
      <c r="Q299" s="99">
        <v>0</v>
      </c>
      <c r="R299" s="99">
        <v>0</v>
      </c>
      <c r="S299" s="99">
        <v>0</v>
      </c>
      <c r="T299" s="99">
        <v>0</v>
      </c>
      <c r="U299" s="99">
        <v>0</v>
      </c>
      <c r="V299" s="99">
        <v>0</v>
      </c>
      <c r="W299" s="99">
        <v>0</v>
      </c>
      <c r="DA299" s="63" t="s">
        <v>2834</v>
      </c>
    </row>
    <row r="300" spans="1:105" ht="12" customHeight="1" x14ac:dyDescent="0.25">
      <c r="A300" s="108" t="s">
        <v>52</v>
      </c>
      <c r="B300" s="99">
        <v>0</v>
      </c>
      <c r="C300" s="99">
        <v>0</v>
      </c>
      <c r="D300" s="99">
        <v>0</v>
      </c>
      <c r="E300" s="99">
        <v>0</v>
      </c>
      <c r="F300" s="99">
        <v>0</v>
      </c>
      <c r="G300" s="99">
        <v>0</v>
      </c>
      <c r="H300" s="99">
        <v>0</v>
      </c>
      <c r="I300" s="99">
        <v>0</v>
      </c>
      <c r="J300" s="99">
        <v>0</v>
      </c>
      <c r="K300" s="99">
        <v>0</v>
      </c>
      <c r="L300" s="99">
        <v>0</v>
      </c>
      <c r="M300" s="99">
        <v>0</v>
      </c>
      <c r="N300" s="99">
        <v>0</v>
      </c>
      <c r="O300" s="99">
        <v>0</v>
      </c>
      <c r="P300" s="99">
        <v>0</v>
      </c>
      <c r="Q300" s="99">
        <v>0</v>
      </c>
      <c r="R300" s="99">
        <v>0</v>
      </c>
      <c r="S300" s="99">
        <v>0</v>
      </c>
      <c r="T300" s="99">
        <v>0</v>
      </c>
      <c r="U300" s="99">
        <v>0</v>
      </c>
      <c r="V300" s="99">
        <v>0</v>
      </c>
      <c r="W300" s="99">
        <v>0</v>
      </c>
      <c r="DA300" s="63" t="s">
        <v>2835</v>
      </c>
    </row>
    <row r="301" spans="1:105" ht="12" customHeight="1" x14ac:dyDescent="0.25">
      <c r="A301" s="106" t="s">
        <v>122</v>
      </c>
      <c r="B301" s="102">
        <v>13.511456435663797</v>
      </c>
      <c r="C301" s="102">
        <v>12.781594169727882</v>
      </c>
      <c r="D301" s="102">
        <v>12.679905352083232</v>
      </c>
      <c r="E301" s="102">
        <v>12.745481273739451</v>
      </c>
      <c r="F301" s="102">
        <v>12.82751807649576</v>
      </c>
      <c r="G301" s="102">
        <v>13.28285071648895</v>
      </c>
      <c r="H301" s="102">
        <v>13.468758336257093</v>
      </c>
      <c r="I301" s="102">
        <v>13.344296897192301</v>
      </c>
      <c r="J301" s="102">
        <v>12.397772514641765</v>
      </c>
      <c r="K301" s="102">
        <v>13.027056017148313</v>
      </c>
      <c r="L301" s="102">
        <v>12.971484177442923</v>
      </c>
      <c r="M301" s="102">
        <v>13.402444045423413</v>
      </c>
      <c r="N301" s="102">
        <v>13.312011588064779</v>
      </c>
      <c r="O301" s="102">
        <v>14.450975610165276</v>
      </c>
      <c r="P301" s="102">
        <v>14.468931905674683</v>
      </c>
      <c r="Q301" s="102">
        <v>15.570008410779787</v>
      </c>
      <c r="R301" s="102">
        <v>16.70355329470463</v>
      </c>
      <c r="S301" s="102">
        <v>15.346599488706731</v>
      </c>
      <c r="T301" s="102">
        <v>16.000416893230199</v>
      </c>
      <c r="U301" s="102">
        <v>15.387821594380718</v>
      </c>
      <c r="V301" s="102">
        <v>14.60316712357645</v>
      </c>
      <c r="W301" s="102">
        <v>15.602000135723738</v>
      </c>
      <c r="DA301" s="131" t="s">
        <v>2836</v>
      </c>
    </row>
    <row r="302" spans="1:105" ht="12" customHeight="1" x14ac:dyDescent="0.25">
      <c r="A302" s="107" t="s">
        <v>121</v>
      </c>
      <c r="B302" s="105">
        <v>11.42196603451065</v>
      </c>
      <c r="C302" s="105">
        <v>11.30172268232511</v>
      </c>
      <c r="D302" s="105">
        <v>11.146549617157534</v>
      </c>
      <c r="E302" s="105">
        <v>11.092423702821174</v>
      </c>
      <c r="F302" s="105">
        <v>11.210975358985174</v>
      </c>
      <c r="G302" s="105">
        <v>11.347019075749364</v>
      </c>
      <c r="H302" s="105">
        <v>11.640631532972012</v>
      </c>
      <c r="I302" s="105">
        <v>11.473911735650001</v>
      </c>
      <c r="J302" s="105">
        <v>10.641569219106572</v>
      </c>
      <c r="K302" s="105">
        <v>11.242651470756199</v>
      </c>
      <c r="L302" s="105">
        <v>11.148146198473569</v>
      </c>
      <c r="M302" s="105">
        <v>11.513658204015099</v>
      </c>
      <c r="N302" s="105">
        <v>11.444854524992898</v>
      </c>
      <c r="O302" s="105">
        <v>12.599255060773281</v>
      </c>
      <c r="P302" s="105">
        <v>12.633325885486926</v>
      </c>
      <c r="Q302" s="105">
        <v>13.703237867726695</v>
      </c>
      <c r="R302" s="105">
        <v>14.936077111278074</v>
      </c>
      <c r="S302" s="105">
        <v>13.76649665928077</v>
      </c>
      <c r="T302" s="105">
        <v>14.612353768928219</v>
      </c>
      <c r="U302" s="105">
        <v>14.209493191628543</v>
      </c>
      <c r="V302" s="105">
        <v>13.517657661239383</v>
      </c>
      <c r="W302" s="105">
        <v>14.58138744290814</v>
      </c>
      <c r="DA302" s="132" t="s">
        <v>2837</v>
      </c>
    </row>
    <row r="303" spans="1:105" ht="12" customHeight="1" x14ac:dyDescent="0.25">
      <c r="A303" s="108" t="s">
        <v>53</v>
      </c>
      <c r="B303" s="99">
        <v>8.1178694338387345</v>
      </c>
      <c r="C303" s="99">
        <v>8.9340638017376008</v>
      </c>
      <c r="D303" s="99">
        <v>8.6725428207630646</v>
      </c>
      <c r="E303" s="99">
        <v>8.361706781862539</v>
      </c>
      <c r="F303" s="99">
        <v>8.4725338350396555</v>
      </c>
      <c r="G303" s="99">
        <v>8.0040538337934386</v>
      </c>
      <c r="H303" s="99">
        <v>8.4091339257487228</v>
      </c>
      <c r="I303" s="99">
        <v>8.1915998045476233</v>
      </c>
      <c r="J303" s="99">
        <v>7.539071436699782</v>
      </c>
      <c r="K303" s="99">
        <v>8.0033492894405356</v>
      </c>
      <c r="L303" s="99">
        <v>7.7708142854482594</v>
      </c>
      <c r="M303" s="99">
        <v>7.9075283643578302</v>
      </c>
      <c r="N303" s="99">
        <v>7.8089619054419206</v>
      </c>
      <c r="O303" s="99">
        <v>8.9247521087714574</v>
      </c>
      <c r="P303" s="99">
        <v>8.9481154106571754</v>
      </c>
      <c r="Q303" s="99">
        <v>9.9841834356400518</v>
      </c>
      <c r="R303" s="99">
        <v>11.244788613011602</v>
      </c>
      <c r="S303" s="99">
        <v>10.102297742157928</v>
      </c>
      <c r="T303" s="99">
        <v>10.99926036269027</v>
      </c>
      <c r="U303" s="99">
        <v>10.682269708670665</v>
      </c>
      <c r="V303" s="99">
        <v>10.069134104028638</v>
      </c>
      <c r="W303" s="99">
        <v>11.217533455799655</v>
      </c>
      <c r="DA303" s="63" t="s">
        <v>2838</v>
      </c>
    </row>
    <row r="304" spans="1:105" ht="12" customHeight="1" x14ac:dyDescent="0.25">
      <c r="A304" s="108" t="s">
        <v>52</v>
      </c>
      <c r="B304" s="99">
        <v>3.3040966006719144</v>
      </c>
      <c r="C304" s="99">
        <v>2.367658880587507</v>
      </c>
      <c r="D304" s="99">
        <v>2.4740067963944727</v>
      </c>
      <c r="E304" s="99">
        <v>2.7307169209586357</v>
      </c>
      <c r="F304" s="99">
        <v>2.7384415239455162</v>
      </c>
      <c r="G304" s="99">
        <v>3.3429652419559259</v>
      </c>
      <c r="H304" s="99">
        <v>3.2314976072232899</v>
      </c>
      <c r="I304" s="99">
        <v>3.2823119311023756</v>
      </c>
      <c r="J304" s="99">
        <v>3.1024977824067883</v>
      </c>
      <c r="K304" s="99">
        <v>3.2393021813156606</v>
      </c>
      <c r="L304" s="99">
        <v>3.3773319130253094</v>
      </c>
      <c r="M304" s="99">
        <v>3.606129839657267</v>
      </c>
      <c r="N304" s="99">
        <v>3.6358926195509778</v>
      </c>
      <c r="O304" s="99">
        <v>3.6745029520018249</v>
      </c>
      <c r="P304" s="99">
        <v>3.6852104748297476</v>
      </c>
      <c r="Q304" s="99">
        <v>3.7190544320866428</v>
      </c>
      <c r="R304" s="99">
        <v>3.6912884982664727</v>
      </c>
      <c r="S304" s="99">
        <v>3.6641989171228415</v>
      </c>
      <c r="T304" s="99">
        <v>3.6130934062379483</v>
      </c>
      <c r="U304" s="99">
        <v>3.527223482957877</v>
      </c>
      <c r="V304" s="99">
        <v>3.4485235572107493</v>
      </c>
      <c r="W304" s="99">
        <v>3.3638539871084867</v>
      </c>
      <c r="DA304" s="63" t="s">
        <v>2839</v>
      </c>
    </row>
    <row r="305" spans="1:105" ht="12" customHeight="1" x14ac:dyDescent="0.25">
      <c r="A305" s="121" t="s">
        <v>54</v>
      </c>
      <c r="B305" s="123">
        <v>1.6908999551873287</v>
      </c>
      <c r="C305" s="123">
        <v>1.6785637319111004</v>
      </c>
      <c r="D305" s="123">
        <v>1.7047389719779058</v>
      </c>
      <c r="E305" s="123">
        <v>1.7673851426749596</v>
      </c>
      <c r="F305" s="123">
        <v>1.8436745608898286</v>
      </c>
      <c r="G305" s="123">
        <v>1.9278891003432383</v>
      </c>
      <c r="H305" s="123">
        <v>1.9791407540334871</v>
      </c>
      <c r="I305" s="123">
        <v>1.9679323079492814</v>
      </c>
      <c r="J305" s="123">
        <v>1.8804134593170108</v>
      </c>
      <c r="K305" s="123">
        <v>2.0735662698302919</v>
      </c>
      <c r="L305" s="123">
        <v>2.2311526884893205</v>
      </c>
      <c r="M305" s="123">
        <v>2.2418170514299876</v>
      </c>
      <c r="N305" s="123">
        <v>2.2957315717765652</v>
      </c>
      <c r="O305" s="123">
        <v>2.523819012471058</v>
      </c>
      <c r="P305" s="123">
        <v>2.5185482220531337</v>
      </c>
      <c r="Q305" s="123">
        <v>2.7269004007486979</v>
      </c>
      <c r="R305" s="123">
        <v>2.7191697479038188</v>
      </c>
      <c r="S305" s="123">
        <v>2.9230041353817358</v>
      </c>
      <c r="T305" s="123">
        <v>3.0551232134465551</v>
      </c>
      <c r="U305" s="123">
        <v>3.0167318560719281</v>
      </c>
      <c r="V305" s="123">
        <v>3.0050713964413482</v>
      </c>
      <c r="W305" s="123">
        <v>2.997613663934541</v>
      </c>
      <c r="DA305" s="130" t="s">
        <v>2840</v>
      </c>
    </row>
    <row r="306" spans="1:105" ht="12" customHeight="1" x14ac:dyDescent="0.25">
      <c r="A306" s="97" t="s">
        <v>207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DA306" s="63" t="s">
        <v>2841</v>
      </c>
    </row>
    <row r="307" spans="1:105" ht="12" customHeight="1" x14ac:dyDescent="0.25">
      <c r="A307" s="97" t="s">
        <v>50</v>
      </c>
      <c r="B307" s="99">
        <v>0</v>
      </c>
      <c r="C307" s="99">
        <v>0</v>
      </c>
      <c r="D307" s="99">
        <v>0</v>
      </c>
      <c r="E307" s="99">
        <v>0</v>
      </c>
      <c r="F307" s="99">
        <v>0</v>
      </c>
      <c r="G307" s="99">
        <v>0</v>
      </c>
      <c r="H307" s="99">
        <v>0</v>
      </c>
      <c r="I307" s="99">
        <v>0</v>
      </c>
      <c r="J307" s="99">
        <v>0</v>
      </c>
      <c r="K307" s="99">
        <v>0</v>
      </c>
      <c r="L307" s="99">
        <v>0</v>
      </c>
      <c r="M307" s="99">
        <v>0</v>
      </c>
      <c r="N307" s="99">
        <v>0</v>
      </c>
      <c r="O307" s="99">
        <v>0</v>
      </c>
      <c r="P307" s="99">
        <v>0</v>
      </c>
      <c r="Q307" s="99">
        <v>0</v>
      </c>
      <c r="R307" s="99">
        <v>0</v>
      </c>
      <c r="S307" s="99">
        <v>0</v>
      </c>
      <c r="T307" s="99">
        <v>0</v>
      </c>
      <c r="U307" s="99">
        <v>0</v>
      </c>
      <c r="V307" s="99">
        <v>0</v>
      </c>
      <c r="W307" s="99">
        <v>0</v>
      </c>
      <c r="DA307" s="63" t="s">
        <v>2842</v>
      </c>
    </row>
    <row r="308" spans="1:105" ht="12" customHeight="1" x14ac:dyDescent="0.25">
      <c r="A308" s="109" t="s">
        <v>120</v>
      </c>
      <c r="B308" s="110">
        <v>1.6908999551873287</v>
      </c>
      <c r="C308" s="110">
        <v>1.6785637319111004</v>
      </c>
      <c r="D308" s="110">
        <v>1.7047389719779058</v>
      </c>
      <c r="E308" s="110">
        <v>1.7673851426749596</v>
      </c>
      <c r="F308" s="110">
        <v>1.8436745608898286</v>
      </c>
      <c r="G308" s="110">
        <v>1.9278891003432383</v>
      </c>
      <c r="H308" s="110">
        <v>1.9791407540334871</v>
      </c>
      <c r="I308" s="110">
        <v>1.9679323079492814</v>
      </c>
      <c r="J308" s="110">
        <v>1.8804134593170108</v>
      </c>
      <c r="K308" s="110">
        <v>2.0735662698302919</v>
      </c>
      <c r="L308" s="110">
        <v>2.2311526884893205</v>
      </c>
      <c r="M308" s="110">
        <v>2.2418170514299876</v>
      </c>
      <c r="N308" s="110">
        <v>2.2957315717765652</v>
      </c>
      <c r="O308" s="110">
        <v>2.523819012471058</v>
      </c>
      <c r="P308" s="110">
        <v>2.5185482220531337</v>
      </c>
      <c r="Q308" s="110">
        <v>2.7269004007486979</v>
      </c>
      <c r="R308" s="110">
        <v>2.7191697479038188</v>
      </c>
      <c r="S308" s="110">
        <v>2.9230041353817358</v>
      </c>
      <c r="T308" s="110">
        <v>3.0551232134465551</v>
      </c>
      <c r="U308" s="110">
        <v>3.0167318560719281</v>
      </c>
      <c r="V308" s="110">
        <v>3.0050713964413482</v>
      </c>
      <c r="W308" s="110">
        <v>2.997613663934541</v>
      </c>
      <c r="DA308" s="60" t="s">
        <v>2843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129.874870432862</v>
      </c>
      <c r="C310" s="118">
        <f t="shared" si="136"/>
        <v>124.83276938481914</v>
      </c>
      <c r="D310" s="118">
        <f t="shared" si="136"/>
        <v>129.25541871764085</v>
      </c>
      <c r="E310" s="118">
        <f t="shared" si="136"/>
        <v>133.68482514595991</v>
      </c>
      <c r="F310" s="118">
        <f t="shared" si="136"/>
        <v>133.08091197416312</v>
      </c>
      <c r="G310" s="118">
        <f t="shared" si="136"/>
        <v>147.51742480618478</v>
      </c>
      <c r="H310" s="118">
        <f t="shared" si="136"/>
        <v>140.90749907187552</v>
      </c>
      <c r="I310" s="118">
        <f t="shared" si="136"/>
        <v>141.23531793535676</v>
      </c>
      <c r="J310" s="118">
        <f t="shared" si="136"/>
        <v>144.90430382353577</v>
      </c>
      <c r="K310" s="118">
        <f t="shared" si="136"/>
        <v>138.21820462139448</v>
      </c>
      <c r="L310" s="118">
        <f t="shared" si="136"/>
        <v>127.32056542001293</v>
      </c>
      <c r="M310" s="118">
        <f t="shared" si="136"/>
        <v>196.69068380963213</v>
      </c>
      <c r="N310" s="118">
        <f t="shared" si="136"/>
        <v>189.90943118771941</v>
      </c>
      <c r="O310" s="118">
        <f t="shared" si="136"/>
        <v>157.98684749468117</v>
      </c>
      <c r="P310" s="118">
        <f t="shared" si="136"/>
        <v>152.84200744514715</v>
      </c>
      <c r="Q310" s="118">
        <f t="shared" si="136"/>
        <v>158.29448896735218</v>
      </c>
      <c r="R310" s="118">
        <f t="shared" ref="R310:V310" si="137">R311+R314+R316+R329</f>
        <v>163.87235834003556</v>
      </c>
      <c r="S310" s="118">
        <f t="shared" si="137"/>
        <v>169.80804158040488</v>
      </c>
      <c r="T310" s="118">
        <f t="shared" si="137"/>
        <v>151.24640913406944</v>
      </c>
      <c r="U310" s="118">
        <f t="shared" si="137"/>
        <v>148.54878448690769</v>
      </c>
      <c r="V310" s="118">
        <f t="shared" si="137"/>
        <v>160.10573355488626</v>
      </c>
      <c r="W310" s="118">
        <f t="shared" ref="W310" si="138">W311+W314+W316+W329</f>
        <v>163.86419213462443</v>
      </c>
      <c r="DA310" s="129" t="s">
        <v>2989</v>
      </c>
    </row>
    <row r="311" spans="1:105" ht="12" customHeight="1" x14ac:dyDescent="0.25">
      <c r="A311" s="121" t="s">
        <v>57</v>
      </c>
      <c r="B311" s="123">
        <f t="shared" ref="B311:Q311" si="139">SUM(B312:B313)</f>
        <v>119.99323453379712</v>
      </c>
      <c r="C311" s="123">
        <f t="shared" si="139"/>
        <v>115.95621521470417</v>
      </c>
      <c r="D311" s="123">
        <f t="shared" si="139"/>
        <v>120.08893481637213</v>
      </c>
      <c r="E311" s="123">
        <f t="shared" si="139"/>
        <v>124.37437119633228</v>
      </c>
      <c r="F311" s="123">
        <f t="shared" si="139"/>
        <v>123.54532273188602</v>
      </c>
      <c r="G311" s="123">
        <f t="shared" si="139"/>
        <v>137.51599043009188</v>
      </c>
      <c r="H311" s="123">
        <f t="shared" si="139"/>
        <v>131.12230202329783</v>
      </c>
      <c r="I311" s="123">
        <f t="shared" si="139"/>
        <v>131.2178571688849</v>
      </c>
      <c r="J311" s="123">
        <f t="shared" si="139"/>
        <v>134.98613770906758</v>
      </c>
      <c r="K311" s="123">
        <f t="shared" si="139"/>
        <v>128.4090176826511</v>
      </c>
      <c r="L311" s="123">
        <f t="shared" si="139"/>
        <v>119.52167374493183</v>
      </c>
      <c r="M311" s="123">
        <f t="shared" si="139"/>
        <v>184.43888273251724</v>
      </c>
      <c r="N311" s="123">
        <f t="shared" si="139"/>
        <v>178.35177980175303</v>
      </c>
      <c r="O311" s="123">
        <f t="shared" si="139"/>
        <v>146.78796474696043</v>
      </c>
      <c r="P311" s="123">
        <f t="shared" si="139"/>
        <v>141.19990960584829</v>
      </c>
      <c r="Q311" s="123">
        <f t="shared" si="139"/>
        <v>145.35010810478562</v>
      </c>
      <c r="R311" s="123">
        <f t="shared" ref="R311:V311" si="140">SUM(R312:R313)</f>
        <v>150.31683640825651</v>
      </c>
      <c r="S311" s="123">
        <f t="shared" si="140"/>
        <v>156.34691138344576</v>
      </c>
      <c r="T311" s="123">
        <f t="shared" si="140"/>
        <v>137.95221680892752</v>
      </c>
      <c r="U311" s="123">
        <f t="shared" si="140"/>
        <v>135.06803875183618</v>
      </c>
      <c r="V311" s="123">
        <f t="shared" si="140"/>
        <v>145.91335839904755</v>
      </c>
      <c r="W311" s="123">
        <f t="shared" ref="W311" si="141">SUM(W312:W313)</f>
        <v>149.32252975208269</v>
      </c>
      <c r="DA311" s="130" t="s">
        <v>2990</v>
      </c>
    </row>
    <row r="312" spans="1:105" ht="12" customHeight="1" x14ac:dyDescent="0.25">
      <c r="A312" s="97" t="s">
        <v>204</v>
      </c>
      <c r="B312" s="99">
        <v>118.84306022760887</v>
      </c>
      <c r="C312" s="99">
        <v>114.87335266533263</v>
      </c>
      <c r="D312" s="99">
        <v>118.99758769932183</v>
      </c>
      <c r="E312" s="99">
        <v>123.27036434249345</v>
      </c>
      <c r="F312" s="99">
        <v>122.48291621134976</v>
      </c>
      <c r="G312" s="99">
        <v>136.34383822626631</v>
      </c>
      <c r="H312" s="99">
        <v>130.0360261046188</v>
      </c>
      <c r="I312" s="99">
        <v>130.15455030206169</v>
      </c>
      <c r="J312" s="99">
        <v>133.90862623527346</v>
      </c>
      <c r="K312" s="99">
        <v>127.40376655126312</v>
      </c>
      <c r="L312" s="99">
        <v>118.59199068532895</v>
      </c>
      <c r="M312" s="99">
        <v>183.04059235015083</v>
      </c>
      <c r="N312" s="99">
        <v>177.01096797174515</v>
      </c>
      <c r="O312" s="99">
        <v>145.71215695021516</v>
      </c>
      <c r="P312" s="99">
        <v>140.18094300638964</v>
      </c>
      <c r="Q312" s="99">
        <v>144.30793184412147</v>
      </c>
      <c r="R312" s="99">
        <v>149.24159661721018</v>
      </c>
      <c r="S312" s="99">
        <v>155.23622222967654</v>
      </c>
      <c r="T312" s="99">
        <v>136.97814544264557</v>
      </c>
      <c r="U312" s="99">
        <v>134.11771540874219</v>
      </c>
      <c r="V312" s="99">
        <v>144.90142056818607</v>
      </c>
      <c r="W312" s="99">
        <v>148.28346475983417</v>
      </c>
      <c r="DA312" s="63" t="s">
        <v>2991</v>
      </c>
    </row>
    <row r="313" spans="1:105" ht="12" customHeight="1" x14ac:dyDescent="0.25">
      <c r="A313" s="97" t="s">
        <v>53</v>
      </c>
      <c r="B313" s="99">
        <v>1.1501743061882446</v>
      </c>
      <c r="C313" s="99">
        <v>1.0828625493715347</v>
      </c>
      <c r="D313" s="99">
        <v>1.0913471170502984</v>
      </c>
      <c r="E313" s="99">
        <v>1.1040068538388199</v>
      </c>
      <c r="F313" s="99">
        <v>1.0624065205362636</v>
      </c>
      <c r="G313" s="99">
        <v>1.1721522038255532</v>
      </c>
      <c r="H313" s="99">
        <v>1.0862759186790358</v>
      </c>
      <c r="I313" s="99">
        <v>1.0633068668232206</v>
      </c>
      <c r="J313" s="99">
        <v>1.0775114737941196</v>
      </c>
      <c r="K313" s="99">
        <v>1.0052511313879795</v>
      </c>
      <c r="L313" s="99">
        <v>0.92968305960287334</v>
      </c>
      <c r="M313" s="99">
        <v>1.3982903823664061</v>
      </c>
      <c r="N313" s="99">
        <v>1.3408118300078908</v>
      </c>
      <c r="O313" s="99">
        <v>1.0758077967452533</v>
      </c>
      <c r="P313" s="99">
        <v>1.0189665994586439</v>
      </c>
      <c r="Q313" s="99">
        <v>1.0421762606641554</v>
      </c>
      <c r="R313" s="99">
        <v>1.0752397910463376</v>
      </c>
      <c r="S313" s="99">
        <v>1.1106891537692207</v>
      </c>
      <c r="T313" s="99">
        <v>0.9740713662819338</v>
      </c>
      <c r="U313" s="99">
        <v>0.95032334309398947</v>
      </c>
      <c r="V313" s="99">
        <v>1.0119378308614724</v>
      </c>
      <c r="W313" s="99">
        <v>1.0390649922485096</v>
      </c>
      <c r="DA313" s="63" t="s">
        <v>2992</v>
      </c>
    </row>
    <row r="314" spans="1:105" ht="12" customHeight="1" x14ac:dyDescent="0.25">
      <c r="A314" s="121" t="s">
        <v>92</v>
      </c>
      <c r="B314" s="123">
        <f t="shared" ref="B314:W314" si="142">B315</f>
        <v>7.0573912671419168E-3</v>
      </c>
      <c r="C314" s="123">
        <f t="shared" si="142"/>
        <v>7.8398337064821081E-3</v>
      </c>
      <c r="D314" s="123">
        <f t="shared" si="142"/>
        <v>8.3133084776610498E-3</v>
      </c>
      <c r="E314" s="123">
        <f t="shared" si="142"/>
        <v>8.1672694057258483E-3</v>
      </c>
      <c r="F314" s="123">
        <f t="shared" si="142"/>
        <v>8.3191168772548257E-3</v>
      </c>
      <c r="G314" s="123">
        <f t="shared" si="142"/>
        <v>9.214595700397182E-3</v>
      </c>
      <c r="H314" s="123">
        <f t="shared" si="142"/>
        <v>1.0741657293086574E-2</v>
      </c>
      <c r="I314" s="123">
        <f t="shared" si="142"/>
        <v>1.2110194588324494E-2</v>
      </c>
      <c r="J314" s="123">
        <f t="shared" si="142"/>
        <v>1.3378164668681117E-2</v>
      </c>
      <c r="K314" s="123">
        <f t="shared" si="142"/>
        <v>1.4734850263028518E-2</v>
      </c>
      <c r="L314" s="123">
        <f t="shared" si="142"/>
        <v>1.8643121910343598E-2</v>
      </c>
      <c r="M314" s="123">
        <f t="shared" si="142"/>
        <v>1.8543998136312401E-2</v>
      </c>
      <c r="N314" s="123">
        <f t="shared" si="142"/>
        <v>2.6195441976611181E-2</v>
      </c>
      <c r="O314" s="123">
        <f t="shared" si="142"/>
        <v>3.3534996479464299E-2</v>
      </c>
      <c r="P314" s="123">
        <f t="shared" si="142"/>
        <v>3.8711860093912739E-2</v>
      </c>
      <c r="Q314" s="123">
        <f t="shared" si="142"/>
        <v>3.7081013923756616E-2</v>
      </c>
      <c r="R314" s="123">
        <f t="shared" si="142"/>
        <v>3.582633346031365E-2</v>
      </c>
      <c r="S314" s="123">
        <f t="shared" si="142"/>
        <v>3.3976086580949583E-2</v>
      </c>
      <c r="T314" s="123">
        <f t="shared" si="142"/>
        <v>3.1466415846046411E-2</v>
      </c>
      <c r="U314" s="123">
        <f t="shared" si="142"/>
        <v>2.5987446985443054E-2</v>
      </c>
      <c r="V314" s="123">
        <f t="shared" si="142"/>
        <v>2.5390768949925299E-2</v>
      </c>
      <c r="W314" s="123">
        <f t="shared" si="142"/>
        <v>2.8623279916142094E-2</v>
      </c>
      <c r="DA314" s="130" t="s">
        <v>2993</v>
      </c>
    </row>
    <row r="315" spans="1:105" ht="12" customHeight="1" x14ac:dyDescent="0.25">
      <c r="A315" s="97" t="s">
        <v>53</v>
      </c>
      <c r="B315" s="99">
        <f>RES_hhdet_tess!B86</f>
        <v>7.0573912671419168E-3</v>
      </c>
      <c r="C315" s="99">
        <f>RES_hhdet_tess!C86</f>
        <v>7.8398337064821081E-3</v>
      </c>
      <c r="D315" s="99">
        <f>RES_hhdet_tess!D86</f>
        <v>8.3133084776610498E-3</v>
      </c>
      <c r="E315" s="99">
        <f>RES_hhdet_tess!E86</f>
        <v>8.1672694057258483E-3</v>
      </c>
      <c r="F315" s="99">
        <f>RES_hhdet_tess!F86</f>
        <v>8.3191168772548257E-3</v>
      </c>
      <c r="G315" s="99">
        <f>RES_hhdet_tess!G86</f>
        <v>9.214595700397182E-3</v>
      </c>
      <c r="H315" s="99">
        <f>RES_hhdet_tess!H86</f>
        <v>1.0741657293086574E-2</v>
      </c>
      <c r="I315" s="99">
        <f>RES_hhdet_tess!I86</f>
        <v>1.2110194588324494E-2</v>
      </c>
      <c r="J315" s="99">
        <f>RES_hhdet_tess!J86</f>
        <v>1.3378164668681117E-2</v>
      </c>
      <c r="K315" s="99">
        <f>RES_hhdet_tess!K86</f>
        <v>1.4734850263028518E-2</v>
      </c>
      <c r="L315" s="99">
        <f>RES_hhdet_tess!L86</f>
        <v>1.8643121910343598E-2</v>
      </c>
      <c r="M315" s="99">
        <f>RES_hhdet_tess!M86</f>
        <v>1.8543998136312401E-2</v>
      </c>
      <c r="N315" s="99">
        <f>RES_hhdet_tess!N86</f>
        <v>2.6195441976611181E-2</v>
      </c>
      <c r="O315" s="99">
        <f>RES_hhdet_tess!O86</f>
        <v>3.3534996479464299E-2</v>
      </c>
      <c r="P315" s="99">
        <f>RES_hhdet_tess!P86</f>
        <v>3.8711860093912739E-2</v>
      </c>
      <c r="Q315" s="99">
        <f>RES_hhdet_tess!Q86</f>
        <v>3.7081013923756616E-2</v>
      </c>
      <c r="R315" s="99">
        <f>RES_hhdet_tess!R86</f>
        <v>3.582633346031365E-2</v>
      </c>
      <c r="S315" s="99">
        <f>RES_hhdet_tess!S86</f>
        <v>3.3976086580949583E-2</v>
      </c>
      <c r="T315" s="99">
        <f>RES_hhdet_tess!T86</f>
        <v>3.1466415846046411E-2</v>
      </c>
      <c r="U315" s="99">
        <f>RES_hhdet_tess!U86</f>
        <v>2.5987446985443054E-2</v>
      </c>
      <c r="V315" s="99">
        <f>RES_hhdet_tess!V86</f>
        <v>2.5390768949925299E-2</v>
      </c>
      <c r="W315" s="99">
        <f>RES_hhdet_tess!W86</f>
        <v>2.8623279916142094E-2</v>
      </c>
      <c r="DA315" s="63" t="s">
        <v>2994</v>
      </c>
    </row>
    <row r="316" spans="1:105" ht="12" customHeight="1" x14ac:dyDescent="0.25">
      <c r="A316" s="121" t="s">
        <v>55</v>
      </c>
      <c r="B316" s="123">
        <v>8.5761857813739049</v>
      </c>
      <c r="C316" s="123">
        <v>7.5770308990292259</v>
      </c>
      <c r="D316" s="123">
        <v>7.8418715194881541</v>
      </c>
      <c r="E316" s="123">
        <v>7.9325226521649155</v>
      </c>
      <c r="F316" s="123">
        <v>8.092425825704268</v>
      </c>
      <c r="G316" s="123">
        <v>8.4852008813165689</v>
      </c>
      <c r="H316" s="123">
        <v>8.219984079515422</v>
      </c>
      <c r="I316" s="123">
        <v>8.455713065086659</v>
      </c>
      <c r="J316" s="123">
        <v>8.4221745327122406</v>
      </c>
      <c r="K316" s="123">
        <v>8.1560660115278676</v>
      </c>
      <c r="L316" s="123">
        <v>6.012835222888711</v>
      </c>
      <c r="M316" s="123">
        <v>10.451411545884602</v>
      </c>
      <c r="N316" s="123">
        <v>9.7022228851168855</v>
      </c>
      <c r="O316" s="123">
        <v>9.1498820451700293</v>
      </c>
      <c r="P316" s="123">
        <v>9.5884102020708628</v>
      </c>
      <c r="Q316" s="123">
        <v>10.718196281379541</v>
      </c>
      <c r="R316" s="123">
        <v>11.324695244418102</v>
      </c>
      <c r="S316" s="123">
        <v>11.044954220893404</v>
      </c>
      <c r="T316" s="123">
        <v>10.738452164881167</v>
      </c>
      <c r="U316" s="123">
        <v>10.916147148892644</v>
      </c>
      <c r="V316" s="123">
        <v>11.600204573965881</v>
      </c>
      <c r="W316" s="123">
        <v>11.926973942992333</v>
      </c>
      <c r="DA316" s="130" t="s">
        <v>2995</v>
      </c>
    </row>
    <row r="317" spans="1:105" ht="12" customHeight="1" x14ac:dyDescent="0.25">
      <c r="A317" s="97" t="s">
        <v>132</v>
      </c>
      <c r="B317" s="99">
        <v>8.582861798753239</v>
      </c>
      <c r="C317" s="99">
        <v>7.5705094226325915</v>
      </c>
      <c r="D317" s="99">
        <v>7.8415982642510063</v>
      </c>
      <c r="E317" s="99">
        <v>7.9320545828219693</v>
      </c>
      <c r="F317" s="99">
        <v>8.0931779350422151</v>
      </c>
      <c r="G317" s="99">
        <v>8.486826030892173</v>
      </c>
      <c r="H317" s="99">
        <v>8.210935034667413</v>
      </c>
      <c r="I317" s="99">
        <v>8.4532278939966776</v>
      </c>
      <c r="J317" s="99">
        <v>8.4330202055678871</v>
      </c>
      <c r="K317" s="99">
        <v>8.1499514710741607</v>
      </c>
      <c r="L317" s="99">
        <v>5.9548246247250365</v>
      </c>
      <c r="M317" s="99">
        <v>10.492158083338678</v>
      </c>
      <c r="N317" s="99">
        <v>9.7251351796460117</v>
      </c>
      <c r="O317" s="99">
        <v>9.1399196511135834</v>
      </c>
      <c r="P317" s="99">
        <v>9.5867274905266306</v>
      </c>
      <c r="Q317" s="99">
        <v>10.724071281559855</v>
      </c>
      <c r="R317" s="99">
        <v>11.322576613959077</v>
      </c>
      <c r="S317" s="99">
        <v>11.05291690795608</v>
      </c>
      <c r="T317" s="99">
        <v>10.71989371890959</v>
      </c>
      <c r="U317" s="99">
        <v>10.90485297006</v>
      </c>
      <c r="V317" s="99">
        <v>11.614708626813403</v>
      </c>
      <c r="W317" s="99">
        <v>11.92767198192769</v>
      </c>
      <c r="DA317" s="63" t="s">
        <v>2996</v>
      </c>
    </row>
    <row r="318" spans="1:105" ht="12" customHeight="1" x14ac:dyDescent="0.25">
      <c r="A318" s="97" t="s">
        <v>131</v>
      </c>
      <c r="B318" s="99">
        <v>8.5828617987532372</v>
      </c>
      <c r="C318" s="99">
        <v>7.5706039031495749</v>
      </c>
      <c r="D318" s="99">
        <v>7.8414317820421742</v>
      </c>
      <c r="E318" s="99">
        <v>7.9321044623945403</v>
      </c>
      <c r="F318" s="99">
        <v>8.093509164258089</v>
      </c>
      <c r="G318" s="99">
        <v>8.486614827707827</v>
      </c>
      <c r="H318" s="99">
        <v>8.2114342000798253</v>
      </c>
      <c r="I318" s="99">
        <v>8.4469546653657694</v>
      </c>
      <c r="J318" s="99">
        <v>8.4230120314427896</v>
      </c>
      <c r="K318" s="99">
        <v>8.1463884103978863</v>
      </c>
      <c r="L318" s="99">
        <v>5.9549933497930763</v>
      </c>
      <c r="M318" s="99">
        <v>10.488538589233992</v>
      </c>
      <c r="N318" s="99">
        <v>9.7248947918369595</v>
      </c>
      <c r="O318" s="99">
        <v>9.1434361772985664</v>
      </c>
      <c r="P318" s="99">
        <v>9.5908447275847486</v>
      </c>
      <c r="Q318" s="99">
        <v>10.730282660894488</v>
      </c>
      <c r="R318" s="99">
        <v>11.332353967979824</v>
      </c>
      <c r="S318" s="99">
        <v>11.066578077450362</v>
      </c>
      <c r="T318" s="99">
        <v>10.74273133773792</v>
      </c>
      <c r="U318" s="99">
        <v>10.951269220666978</v>
      </c>
      <c r="V318" s="99">
        <v>11.661992689429852</v>
      </c>
      <c r="W318" s="99">
        <v>11.983838208574921</v>
      </c>
      <c r="DA318" s="63" t="s">
        <v>2997</v>
      </c>
    </row>
    <row r="319" spans="1:105" ht="12" customHeight="1" x14ac:dyDescent="0.25">
      <c r="A319" s="100" t="s">
        <v>204</v>
      </c>
      <c r="B319" s="102">
        <v>5.1568337535213082</v>
      </c>
      <c r="C319" s="102">
        <v>5.2917453873669684</v>
      </c>
      <c r="D319" s="102">
        <v>5.3713324815203984</v>
      </c>
      <c r="E319" s="102">
        <v>5.2075495408940267</v>
      </c>
      <c r="F319" s="102">
        <v>5.3448245370180647</v>
      </c>
      <c r="G319" s="102">
        <v>5.1147474648053821</v>
      </c>
      <c r="H319" s="102">
        <v>5.1270525113363821</v>
      </c>
      <c r="I319" s="102">
        <v>5.2054453230471003</v>
      </c>
      <c r="J319" s="102">
        <v>5.1429776118285764</v>
      </c>
      <c r="K319" s="102">
        <v>5.0088795152429597</v>
      </c>
      <c r="L319" s="102">
        <v>3.5647699212603063</v>
      </c>
      <c r="M319" s="102">
        <v>6.1781135495672723</v>
      </c>
      <c r="N319" s="102">
        <v>5.690095431736788</v>
      </c>
      <c r="O319" s="102">
        <v>5.632636633671404</v>
      </c>
      <c r="P319" s="102">
        <v>5.9284372872668811</v>
      </c>
      <c r="Q319" s="102">
        <v>6.9225005979007426</v>
      </c>
      <c r="R319" s="102">
        <v>7.6663035809006557</v>
      </c>
      <c r="S319" s="102">
        <v>7.2849020549716466</v>
      </c>
      <c r="T319" s="102">
        <v>7.360703527674743</v>
      </c>
      <c r="U319" s="102">
        <v>7.5540520330304339</v>
      </c>
      <c r="V319" s="102">
        <v>8.0042317313234257</v>
      </c>
      <c r="W319" s="102">
        <v>8.5955048100395537</v>
      </c>
      <c r="DA319" s="131" t="s">
        <v>2998</v>
      </c>
    </row>
    <row r="320" spans="1:105" ht="12" customHeight="1" x14ac:dyDescent="0.25">
      <c r="A320" s="103" t="s">
        <v>52</v>
      </c>
      <c r="B320" s="105">
        <v>3.4260280452319289</v>
      </c>
      <c r="C320" s="105">
        <v>2.278858515782606</v>
      </c>
      <c r="D320" s="105">
        <v>2.4700993005217757</v>
      </c>
      <c r="E320" s="105">
        <v>2.7245549215005131</v>
      </c>
      <c r="F320" s="105">
        <v>2.748684627240022</v>
      </c>
      <c r="G320" s="105">
        <v>3.3718673629024467</v>
      </c>
      <c r="H320" s="105">
        <v>3.0843816887434445</v>
      </c>
      <c r="I320" s="105">
        <v>3.2415093423186687</v>
      </c>
      <c r="J320" s="105">
        <v>3.2800344196142146</v>
      </c>
      <c r="K320" s="105">
        <v>3.1375088951549266</v>
      </c>
      <c r="L320" s="105">
        <v>2.3902234285327704</v>
      </c>
      <c r="M320" s="105">
        <v>4.3104250396667192</v>
      </c>
      <c r="N320" s="105">
        <v>4.0347993601001724</v>
      </c>
      <c r="O320" s="105">
        <v>3.5107995436271624</v>
      </c>
      <c r="P320" s="105">
        <v>3.662407440317867</v>
      </c>
      <c r="Q320" s="105">
        <v>3.8077820629937449</v>
      </c>
      <c r="R320" s="105">
        <v>3.6660503870791699</v>
      </c>
      <c r="S320" s="105">
        <v>3.7816760224787158</v>
      </c>
      <c r="T320" s="105">
        <v>3.3820278100631791</v>
      </c>
      <c r="U320" s="105">
        <v>3.3972171876365436</v>
      </c>
      <c r="V320" s="105">
        <v>3.6577609581064263</v>
      </c>
      <c r="W320" s="105">
        <v>3.3883333985353703</v>
      </c>
      <c r="DA320" s="132" t="s">
        <v>2999</v>
      </c>
    </row>
    <row r="321" spans="1:105" ht="12" customHeight="1" x14ac:dyDescent="0.25">
      <c r="A321" s="106" t="s">
        <v>124</v>
      </c>
      <c r="B321" s="102">
        <v>0</v>
      </c>
      <c r="C321" s="102">
        <v>0</v>
      </c>
      <c r="D321" s="102">
        <v>7.7846906232965996</v>
      </c>
      <c r="E321" s="102">
        <v>9.1170262873290877</v>
      </c>
      <c r="F321" s="102">
        <v>7.2285388430448965</v>
      </c>
      <c r="G321" s="102">
        <v>9.0288725940301298</v>
      </c>
      <c r="H321" s="102">
        <v>8.3024729215637034</v>
      </c>
      <c r="I321" s="102">
        <v>8.9576413893861755</v>
      </c>
      <c r="J321" s="102">
        <v>8.3173373071880796</v>
      </c>
      <c r="K321" s="102">
        <v>8.5345639207395898</v>
      </c>
      <c r="L321" s="102">
        <v>8.2329570445004912</v>
      </c>
      <c r="M321" s="102">
        <v>8.8716702874939912</v>
      </c>
      <c r="N321" s="102">
        <v>8.0562182389102208</v>
      </c>
      <c r="O321" s="102">
        <v>8.7096745396285282</v>
      </c>
      <c r="P321" s="102">
        <v>12.647420950780477</v>
      </c>
      <c r="Q321" s="102">
        <v>9.149577958843258</v>
      </c>
      <c r="R321" s="102">
        <v>10.635136435831651</v>
      </c>
      <c r="S321" s="102">
        <v>11.182525692446555</v>
      </c>
      <c r="T321" s="102">
        <v>11.045498034780667</v>
      </c>
      <c r="U321" s="102">
        <v>11.061724914846179</v>
      </c>
      <c r="V321" s="102">
        <v>10.857287318359091</v>
      </c>
      <c r="W321" s="102">
        <v>12.227749380743669</v>
      </c>
      <c r="DA321" s="131" t="s">
        <v>3000</v>
      </c>
    </row>
    <row r="322" spans="1:105" ht="12" customHeight="1" x14ac:dyDescent="0.25">
      <c r="A322" s="107" t="s">
        <v>123</v>
      </c>
      <c r="B322" s="105">
        <v>0</v>
      </c>
      <c r="C322" s="105">
        <v>0</v>
      </c>
      <c r="D322" s="105">
        <v>0</v>
      </c>
      <c r="E322" s="105">
        <v>0</v>
      </c>
      <c r="F322" s="105">
        <v>0</v>
      </c>
      <c r="G322" s="105">
        <v>0</v>
      </c>
      <c r="H322" s="105">
        <v>0</v>
      </c>
      <c r="I322" s="105">
        <v>0</v>
      </c>
      <c r="J322" s="105">
        <v>0</v>
      </c>
      <c r="K322" s="105">
        <v>0</v>
      </c>
      <c r="L322" s="105">
        <v>0</v>
      </c>
      <c r="M322" s="105">
        <v>0</v>
      </c>
      <c r="N322" s="105">
        <v>0</v>
      </c>
      <c r="O322" s="105">
        <v>0</v>
      </c>
      <c r="P322" s="105">
        <v>0</v>
      </c>
      <c r="Q322" s="105">
        <v>0</v>
      </c>
      <c r="R322" s="105">
        <v>0</v>
      </c>
      <c r="S322" s="105">
        <v>0</v>
      </c>
      <c r="T322" s="105">
        <v>0</v>
      </c>
      <c r="U322" s="105">
        <v>0</v>
      </c>
      <c r="V322" s="105">
        <v>0</v>
      </c>
      <c r="W322" s="105">
        <v>0</v>
      </c>
      <c r="DA322" s="132" t="s">
        <v>3001</v>
      </c>
    </row>
    <row r="323" spans="1:105" ht="12" customHeight="1" x14ac:dyDescent="0.25">
      <c r="A323" s="108" t="s">
        <v>50</v>
      </c>
      <c r="B323" s="99">
        <v>0</v>
      </c>
      <c r="C323" s="99">
        <v>0</v>
      </c>
      <c r="D323" s="99">
        <v>0</v>
      </c>
      <c r="E323" s="99">
        <v>0</v>
      </c>
      <c r="F323" s="99">
        <v>0</v>
      </c>
      <c r="G323" s="99">
        <v>0</v>
      </c>
      <c r="H323" s="99">
        <v>0</v>
      </c>
      <c r="I323" s="99">
        <v>0</v>
      </c>
      <c r="J323" s="99">
        <v>0</v>
      </c>
      <c r="K323" s="99">
        <v>0</v>
      </c>
      <c r="L323" s="99">
        <v>0</v>
      </c>
      <c r="M323" s="99">
        <v>0</v>
      </c>
      <c r="N323" s="99">
        <v>0</v>
      </c>
      <c r="O323" s="99">
        <v>0</v>
      </c>
      <c r="P323" s="99">
        <v>0</v>
      </c>
      <c r="Q323" s="99">
        <v>0</v>
      </c>
      <c r="R323" s="99">
        <v>0</v>
      </c>
      <c r="S323" s="99">
        <v>0</v>
      </c>
      <c r="T323" s="99">
        <v>0</v>
      </c>
      <c r="U323" s="99">
        <v>0</v>
      </c>
      <c r="V323" s="99">
        <v>0</v>
      </c>
      <c r="W323" s="99">
        <v>0</v>
      </c>
      <c r="DA323" s="63" t="s">
        <v>3002</v>
      </c>
    </row>
    <row r="324" spans="1:105" ht="12" customHeight="1" x14ac:dyDescent="0.25">
      <c r="A324" s="108" t="s">
        <v>52</v>
      </c>
      <c r="B324" s="99">
        <v>0</v>
      </c>
      <c r="C324" s="99">
        <v>0</v>
      </c>
      <c r="D324" s="99">
        <v>0</v>
      </c>
      <c r="E324" s="99">
        <v>0</v>
      </c>
      <c r="F324" s="99">
        <v>0</v>
      </c>
      <c r="G324" s="99">
        <v>0</v>
      </c>
      <c r="H324" s="99">
        <v>0</v>
      </c>
      <c r="I324" s="99">
        <v>0</v>
      </c>
      <c r="J324" s="99">
        <v>0</v>
      </c>
      <c r="K324" s="99">
        <v>0</v>
      </c>
      <c r="L324" s="99">
        <v>0</v>
      </c>
      <c r="M324" s="99">
        <v>0</v>
      </c>
      <c r="N324" s="99">
        <v>0</v>
      </c>
      <c r="O324" s="99">
        <v>0</v>
      </c>
      <c r="P324" s="99">
        <v>0</v>
      </c>
      <c r="Q324" s="99">
        <v>0</v>
      </c>
      <c r="R324" s="99">
        <v>0</v>
      </c>
      <c r="S324" s="99">
        <v>0</v>
      </c>
      <c r="T324" s="99">
        <v>0</v>
      </c>
      <c r="U324" s="99">
        <v>0</v>
      </c>
      <c r="V324" s="99">
        <v>0</v>
      </c>
      <c r="W324" s="99">
        <v>0</v>
      </c>
      <c r="DA324" s="63" t="s">
        <v>3003</v>
      </c>
    </row>
    <row r="325" spans="1:105" ht="12" customHeight="1" x14ac:dyDescent="0.25">
      <c r="A325" s="106" t="s">
        <v>122</v>
      </c>
      <c r="B325" s="102">
        <v>8.2770811454598228</v>
      </c>
      <c r="C325" s="102">
        <v>7.8651376782262759</v>
      </c>
      <c r="D325" s="102">
        <v>7.8538680503020917</v>
      </c>
      <c r="E325" s="102">
        <v>7.9501515294758649</v>
      </c>
      <c r="F325" s="102">
        <v>8.0626301802150575</v>
      </c>
      <c r="G325" s="102">
        <v>8.4135470290424426</v>
      </c>
      <c r="H325" s="102">
        <v>8.6042088768881584</v>
      </c>
      <c r="I325" s="102">
        <v>8.5594177177618835</v>
      </c>
      <c r="J325" s="102">
        <v>7.968655187102935</v>
      </c>
      <c r="K325" s="102">
        <v>8.4100287161864831</v>
      </c>
      <c r="L325" s="102">
        <v>8.4168138601852629</v>
      </c>
      <c r="M325" s="102">
        <v>8.7623614908812097</v>
      </c>
      <c r="N325" s="102">
        <v>8.7568163551710523</v>
      </c>
      <c r="O325" s="102">
        <v>9.5641178472648853</v>
      </c>
      <c r="P325" s="102">
        <v>9.6437990849660267</v>
      </c>
      <c r="Q325" s="102">
        <v>10.482733314963209</v>
      </c>
      <c r="R325" s="102">
        <v>11.413762657654541</v>
      </c>
      <c r="S325" s="102">
        <v>10.723592114118254</v>
      </c>
      <c r="T325" s="102">
        <v>11.47612342108668</v>
      </c>
      <c r="U325" s="102">
        <v>11.36532580395207</v>
      </c>
      <c r="V325" s="102">
        <v>10.992992362950869</v>
      </c>
      <c r="W325" s="102">
        <v>11.892798662986237</v>
      </c>
      <c r="DA325" s="131" t="s">
        <v>3004</v>
      </c>
    </row>
    <row r="326" spans="1:105" ht="12" customHeight="1" x14ac:dyDescent="0.25">
      <c r="A326" s="107" t="s">
        <v>121</v>
      </c>
      <c r="B326" s="105">
        <v>8.277081145459821</v>
      </c>
      <c r="C326" s="105">
        <v>7.8651283261241094</v>
      </c>
      <c r="D326" s="105">
        <v>7.8536027539896756</v>
      </c>
      <c r="E326" s="105">
        <v>7.9501114624565812</v>
      </c>
      <c r="F326" s="105">
        <v>8.0630382214577434</v>
      </c>
      <c r="G326" s="105">
        <v>8.4136719415327867</v>
      </c>
      <c r="H326" s="105">
        <v>8.6041036068439176</v>
      </c>
      <c r="I326" s="105">
        <v>8.5545785617344752</v>
      </c>
      <c r="J326" s="105">
        <v>7.9639755656159146</v>
      </c>
      <c r="K326" s="105">
        <v>8.4113592745013488</v>
      </c>
      <c r="L326" s="105">
        <v>8.4194967411894837</v>
      </c>
      <c r="M326" s="105">
        <v>8.7658234070714549</v>
      </c>
      <c r="N326" s="105">
        <v>8.7596917775561742</v>
      </c>
      <c r="O326" s="105">
        <v>9.5669573758340913</v>
      </c>
      <c r="P326" s="105">
        <v>9.6474408624252259</v>
      </c>
      <c r="Q326" s="105">
        <v>10.477095890782014</v>
      </c>
      <c r="R326" s="105">
        <v>11.408246966388822</v>
      </c>
      <c r="S326" s="105">
        <v>10.722611116138461</v>
      </c>
      <c r="T326" s="105">
        <v>11.479887986381193</v>
      </c>
      <c r="U326" s="105">
        <v>11.374937677427271</v>
      </c>
      <c r="V326" s="105">
        <v>10.998472593054831</v>
      </c>
      <c r="W326" s="105">
        <v>11.896331724740254</v>
      </c>
      <c r="DA326" s="132" t="s">
        <v>3005</v>
      </c>
    </row>
    <row r="327" spans="1:105" ht="12" customHeight="1" x14ac:dyDescent="0.25">
      <c r="A327" s="108" t="s">
        <v>53</v>
      </c>
      <c r="B327" s="99">
        <v>4.9729845447879075</v>
      </c>
      <c r="C327" s="99">
        <v>5.497469445536602</v>
      </c>
      <c r="D327" s="99">
        <v>5.3795959575952006</v>
      </c>
      <c r="E327" s="99">
        <v>5.2193945414979455</v>
      </c>
      <c r="F327" s="99">
        <v>5.3245966975122281</v>
      </c>
      <c r="G327" s="99">
        <v>5.070706699576859</v>
      </c>
      <c r="H327" s="99">
        <v>5.3726059996206272</v>
      </c>
      <c r="I327" s="99">
        <v>5.2722666306320987</v>
      </c>
      <c r="J327" s="99">
        <v>4.8614777832091276</v>
      </c>
      <c r="K327" s="99">
        <v>5.1720570931856882</v>
      </c>
      <c r="L327" s="99">
        <v>5.0421648281641733</v>
      </c>
      <c r="M327" s="99">
        <v>5.1596935674141875</v>
      </c>
      <c r="N327" s="99">
        <v>5.1237991580051974</v>
      </c>
      <c r="O327" s="99">
        <v>5.8924544238322669</v>
      </c>
      <c r="P327" s="99">
        <v>5.9622303875954756</v>
      </c>
      <c r="Q327" s="99">
        <v>6.7580414586953701</v>
      </c>
      <c r="R327" s="99">
        <v>7.7169584681223498</v>
      </c>
      <c r="S327" s="99">
        <v>7.0584121990156206</v>
      </c>
      <c r="T327" s="99">
        <v>7.8667945801432433</v>
      </c>
      <c r="U327" s="99">
        <v>7.8477141944693933</v>
      </c>
      <c r="V327" s="99">
        <v>7.5499490358440804</v>
      </c>
      <c r="W327" s="99">
        <v>8.5324777376317691</v>
      </c>
      <c r="DA327" s="63" t="s">
        <v>3006</v>
      </c>
    </row>
    <row r="328" spans="1:105" ht="12" customHeight="1" x14ac:dyDescent="0.25">
      <c r="A328" s="108" t="s">
        <v>52</v>
      </c>
      <c r="B328" s="99">
        <v>3.3040966006719144</v>
      </c>
      <c r="C328" s="99">
        <v>2.367658880587507</v>
      </c>
      <c r="D328" s="99">
        <v>2.4740067963944727</v>
      </c>
      <c r="E328" s="99">
        <v>2.7307169209586357</v>
      </c>
      <c r="F328" s="99">
        <v>2.7384415239455162</v>
      </c>
      <c r="G328" s="99">
        <v>3.3429652419559259</v>
      </c>
      <c r="H328" s="99">
        <v>3.2314976072232899</v>
      </c>
      <c r="I328" s="99">
        <v>3.2823119311023756</v>
      </c>
      <c r="J328" s="99">
        <v>3.1024977824067883</v>
      </c>
      <c r="K328" s="99">
        <v>3.2393021813156606</v>
      </c>
      <c r="L328" s="99">
        <v>3.3773319130253094</v>
      </c>
      <c r="M328" s="99">
        <v>3.606129839657267</v>
      </c>
      <c r="N328" s="99">
        <v>3.6358926195509778</v>
      </c>
      <c r="O328" s="99">
        <v>3.6745029520018249</v>
      </c>
      <c r="P328" s="99">
        <v>3.6852104748297476</v>
      </c>
      <c r="Q328" s="99">
        <v>3.7190544320866428</v>
      </c>
      <c r="R328" s="99">
        <v>3.6912884982664727</v>
      </c>
      <c r="S328" s="99">
        <v>3.6641989171228415</v>
      </c>
      <c r="T328" s="99">
        <v>3.6130934062379483</v>
      </c>
      <c r="U328" s="99">
        <v>3.527223482957877</v>
      </c>
      <c r="V328" s="99">
        <v>3.4485235572107493</v>
      </c>
      <c r="W328" s="99">
        <v>3.3638539871084867</v>
      </c>
      <c r="DA328" s="63" t="s">
        <v>3007</v>
      </c>
    </row>
    <row r="329" spans="1:105" ht="12" customHeight="1" x14ac:dyDescent="0.25">
      <c r="A329" s="121" t="s">
        <v>54</v>
      </c>
      <c r="B329" s="123">
        <v>1.29839272642382</v>
      </c>
      <c r="C329" s="123">
        <v>1.2916834373792627</v>
      </c>
      <c r="D329" s="123">
        <v>1.3162990733028939</v>
      </c>
      <c r="E329" s="123">
        <v>1.3697640280569692</v>
      </c>
      <c r="F329" s="123">
        <v>1.4348442996955941</v>
      </c>
      <c r="G329" s="123">
        <v>1.507018899075947</v>
      </c>
      <c r="H329" s="123">
        <v>1.5544713117691527</v>
      </c>
      <c r="I329" s="123">
        <v>1.5496375067968646</v>
      </c>
      <c r="J329" s="123">
        <v>1.4826134170872547</v>
      </c>
      <c r="K329" s="123">
        <v>1.6383860769524934</v>
      </c>
      <c r="L329" s="123">
        <v>1.7674133302820405</v>
      </c>
      <c r="M329" s="123">
        <v>1.7818455330939711</v>
      </c>
      <c r="N329" s="123">
        <v>1.8292330588728813</v>
      </c>
      <c r="O329" s="123">
        <v>2.0154657060712782</v>
      </c>
      <c r="P329" s="123">
        <v>2.0149757771340795</v>
      </c>
      <c r="Q329" s="123">
        <v>2.1891035672632557</v>
      </c>
      <c r="R329" s="123">
        <v>2.1950003539006273</v>
      </c>
      <c r="S329" s="123">
        <v>2.3821998894847565</v>
      </c>
      <c r="T329" s="123">
        <v>2.5242737444147121</v>
      </c>
      <c r="U329" s="123">
        <v>2.5386111391934083</v>
      </c>
      <c r="V329" s="123">
        <v>2.5667798129228894</v>
      </c>
      <c r="W329" s="123">
        <v>2.586065159633292</v>
      </c>
      <c r="DA329" s="130" t="s">
        <v>3008</v>
      </c>
    </row>
    <row r="330" spans="1:105" ht="12" customHeight="1" x14ac:dyDescent="0.25">
      <c r="A330" s="97" t="s">
        <v>207</v>
      </c>
      <c r="B330" s="99">
        <v>0</v>
      </c>
      <c r="C330" s="99">
        <v>0</v>
      </c>
      <c r="D330" s="99">
        <v>0</v>
      </c>
      <c r="E330" s="99">
        <v>0</v>
      </c>
      <c r="F330" s="99">
        <v>0</v>
      </c>
      <c r="G330" s="99">
        <v>0</v>
      </c>
      <c r="H330" s="99">
        <v>0</v>
      </c>
      <c r="I330" s="99">
        <v>0</v>
      </c>
      <c r="J330" s="99">
        <v>0</v>
      </c>
      <c r="K330" s="99">
        <v>0</v>
      </c>
      <c r="L330" s="99">
        <v>0</v>
      </c>
      <c r="M330" s="99">
        <v>0</v>
      </c>
      <c r="N330" s="99">
        <v>0</v>
      </c>
      <c r="O330" s="99">
        <v>0</v>
      </c>
      <c r="P330" s="99">
        <v>0</v>
      </c>
      <c r="Q330" s="99">
        <v>0</v>
      </c>
      <c r="R330" s="99">
        <v>0</v>
      </c>
      <c r="S330" s="99">
        <v>0</v>
      </c>
      <c r="T330" s="99">
        <v>0</v>
      </c>
      <c r="U330" s="99">
        <v>0</v>
      </c>
      <c r="V330" s="99">
        <v>0</v>
      </c>
      <c r="W330" s="99">
        <v>0</v>
      </c>
      <c r="DA330" s="63" t="s">
        <v>3009</v>
      </c>
    </row>
    <row r="331" spans="1:105" ht="12" customHeight="1" x14ac:dyDescent="0.25">
      <c r="A331" s="97" t="s">
        <v>50</v>
      </c>
      <c r="B331" s="99">
        <v>0</v>
      </c>
      <c r="C331" s="99">
        <v>0</v>
      </c>
      <c r="D331" s="99">
        <v>0</v>
      </c>
      <c r="E331" s="99">
        <v>0</v>
      </c>
      <c r="F331" s="99">
        <v>0</v>
      </c>
      <c r="G331" s="99">
        <v>0</v>
      </c>
      <c r="H331" s="99">
        <v>0</v>
      </c>
      <c r="I331" s="99">
        <v>0</v>
      </c>
      <c r="J331" s="99">
        <v>0</v>
      </c>
      <c r="K331" s="99">
        <v>0</v>
      </c>
      <c r="L331" s="99">
        <v>0</v>
      </c>
      <c r="M331" s="99">
        <v>0</v>
      </c>
      <c r="N331" s="99">
        <v>0</v>
      </c>
      <c r="O331" s="99">
        <v>0</v>
      </c>
      <c r="P331" s="99">
        <v>0</v>
      </c>
      <c r="Q331" s="99">
        <v>0</v>
      </c>
      <c r="R331" s="99">
        <v>0</v>
      </c>
      <c r="S331" s="99">
        <v>0</v>
      </c>
      <c r="T331" s="99">
        <v>0</v>
      </c>
      <c r="U331" s="99">
        <v>0</v>
      </c>
      <c r="V331" s="99">
        <v>0</v>
      </c>
      <c r="W331" s="99">
        <v>0</v>
      </c>
      <c r="DA331" s="63" t="s">
        <v>3010</v>
      </c>
    </row>
    <row r="332" spans="1:105" ht="12" customHeight="1" x14ac:dyDescent="0.25">
      <c r="A332" s="109" t="s">
        <v>120</v>
      </c>
      <c r="B332" s="110">
        <v>1.29839272642382</v>
      </c>
      <c r="C332" s="110">
        <v>1.2916834373792627</v>
      </c>
      <c r="D332" s="110">
        <v>1.3162990733028939</v>
      </c>
      <c r="E332" s="110">
        <v>1.3697640280569692</v>
      </c>
      <c r="F332" s="110">
        <v>1.4348442996955941</v>
      </c>
      <c r="G332" s="110">
        <v>1.507018899075947</v>
      </c>
      <c r="H332" s="110">
        <v>1.5544713117691527</v>
      </c>
      <c r="I332" s="110">
        <v>1.5496375067968646</v>
      </c>
      <c r="J332" s="110">
        <v>1.4826134170872547</v>
      </c>
      <c r="K332" s="110">
        <v>1.6383860769524934</v>
      </c>
      <c r="L332" s="110">
        <v>1.7674133302820405</v>
      </c>
      <c r="M332" s="110">
        <v>1.7818455330939711</v>
      </c>
      <c r="N332" s="110">
        <v>1.8292330588728813</v>
      </c>
      <c r="O332" s="110">
        <v>2.0154657060712782</v>
      </c>
      <c r="P332" s="110">
        <v>2.0149757771340795</v>
      </c>
      <c r="Q332" s="110">
        <v>2.1891035672632557</v>
      </c>
      <c r="R332" s="110">
        <v>2.1950003539006273</v>
      </c>
      <c r="S332" s="110">
        <v>2.3821998894847565</v>
      </c>
      <c r="T332" s="110">
        <v>2.5242737444147121</v>
      </c>
      <c r="U332" s="110">
        <v>2.5386111391934083</v>
      </c>
      <c r="V332" s="110">
        <v>2.5667798129228894</v>
      </c>
      <c r="W332" s="110">
        <v>2.586065159633292</v>
      </c>
      <c r="DA332" s="60" t="s">
        <v>3011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0</v>
      </c>
      <c r="C334" s="118">
        <f t="shared" si="143"/>
        <v>0</v>
      </c>
      <c r="D334" s="118">
        <f t="shared" si="143"/>
        <v>7.1072226930466253E-5</v>
      </c>
      <c r="E334" s="118">
        <f t="shared" si="143"/>
        <v>1.4174430321040905E-4</v>
      </c>
      <c r="F334" s="118">
        <f t="shared" si="143"/>
        <v>1.4691281289423255E-4</v>
      </c>
      <c r="G334" s="118">
        <f t="shared" si="143"/>
        <v>2.4718477246442777E-4</v>
      </c>
      <c r="H334" s="118">
        <f t="shared" si="143"/>
        <v>2.5177680647179434E-4</v>
      </c>
      <c r="I334" s="118">
        <f t="shared" si="143"/>
        <v>3.2127952834673398E-4</v>
      </c>
      <c r="J334" s="118">
        <f t="shared" si="143"/>
        <v>2.9795955895530526E-4</v>
      </c>
      <c r="K334" s="118">
        <f t="shared" si="143"/>
        <v>2.9530850163282321E-4</v>
      </c>
      <c r="L334" s="118">
        <f t="shared" si="143"/>
        <v>2.778310196361076E-4</v>
      </c>
      <c r="M334" s="118">
        <f t="shared" si="143"/>
        <v>2.6668331961666222E-4</v>
      </c>
      <c r="N334" s="118">
        <f t="shared" si="143"/>
        <v>2.5592300693531508E-4</v>
      </c>
      <c r="O334" s="118">
        <f t="shared" si="143"/>
        <v>2.7261101098965951E-4</v>
      </c>
      <c r="P334" s="118">
        <f t="shared" si="143"/>
        <v>3.9452226267859081E-4</v>
      </c>
      <c r="Q334" s="118">
        <f t="shared" si="143"/>
        <v>2.6721899377148898E-4</v>
      </c>
      <c r="R334" s="118">
        <f t="shared" ref="R334:V334" si="144">R335+R338+R340+R353</f>
        <v>2.7493436510550546E-4</v>
      </c>
      <c r="S334" s="118">
        <f t="shared" si="144"/>
        <v>2.6195223999950901E-4</v>
      </c>
      <c r="T334" s="118">
        <f t="shared" si="144"/>
        <v>2.290428867431067E-4</v>
      </c>
      <c r="U334" s="118">
        <f t="shared" si="144"/>
        <v>2.0797072408603874E-4</v>
      </c>
      <c r="V334" s="118">
        <f t="shared" si="144"/>
        <v>2.0412704620145731E-4</v>
      </c>
      <c r="W334" s="118">
        <f t="shared" ref="W334" si="145">W335+W338+W340+W353</f>
        <v>1.9821312576281393E-4</v>
      </c>
      <c r="DA334" s="129" t="s">
        <v>3157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" si="148">SUM(W336:W337)</f>
        <v>0</v>
      </c>
      <c r="DA335" s="130" t="s">
        <v>3158</v>
      </c>
    </row>
    <row r="336" spans="1:105" ht="12" customHeight="1" x14ac:dyDescent="0.25">
      <c r="A336" s="97" t="s">
        <v>204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DA336" s="63" t="s">
        <v>3159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DA337" s="63" t="s">
        <v>3160</v>
      </c>
    </row>
    <row r="338" spans="1:105" ht="12" customHeight="1" x14ac:dyDescent="0.25">
      <c r="A338" s="121" t="s">
        <v>92</v>
      </c>
      <c r="B338" s="123">
        <f t="shared" ref="B338:W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DA338" s="130" t="s">
        <v>3161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DA339" s="63" t="s">
        <v>3162</v>
      </c>
    </row>
    <row r="340" spans="1:105" ht="12" customHeight="1" x14ac:dyDescent="0.25">
      <c r="A340" s="121" t="s">
        <v>55</v>
      </c>
      <c r="B340" s="123">
        <v>0</v>
      </c>
      <c r="C340" s="123">
        <v>0</v>
      </c>
      <c r="D340" s="123">
        <v>7.1072226930466253E-5</v>
      </c>
      <c r="E340" s="123">
        <v>1.4174430321040905E-4</v>
      </c>
      <c r="F340" s="123">
        <v>1.4691281289423255E-4</v>
      </c>
      <c r="G340" s="123">
        <v>2.4718477246442777E-4</v>
      </c>
      <c r="H340" s="123">
        <v>2.5177680647179434E-4</v>
      </c>
      <c r="I340" s="123">
        <v>3.2127952834673398E-4</v>
      </c>
      <c r="J340" s="123">
        <v>2.9795955895530526E-4</v>
      </c>
      <c r="K340" s="123">
        <v>2.9530850163282321E-4</v>
      </c>
      <c r="L340" s="123">
        <v>2.778310196361076E-4</v>
      </c>
      <c r="M340" s="123">
        <v>2.6668331961666222E-4</v>
      </c>
      <c r="N340" s="123">
        <v>2.5592300693531508E-4</v>
      </c>
      <c r="O340" s="123">
        <v>2.7261101098965951E-4</v>
      </c>
      <c r="P340" s="123">
        <v>3.9452226267859081E-4</v>
      </c>
      <c r="Q340" s="123">
        <v>2.6721899377148898E-4</v>
      </c>
      <c r="R340" s="123">
        <v>2.7493436510550546E-4</v>
      </c>
      <c r="S340" s="123">
        <v>2.6195223999950901E-4</v>
      </c>
      <c r="T340" s="123">
        <v>2.290428867431067E-4</v>
      </c>
      <c r="U340" s="123">
        <v>2.0797072408603874E-4</v>
      </c>
      <c r="V340" s="123">
        <v>2.0412704620145731E-4</v>
      </c>
      <c r="W340" s="123">
        <v>1.9821312576281393E-4</v>
      </c>
      <c r="DA340" s="130" t="s">
        <v>3163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DA341" s="63" t="s">
        <v>3164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DA342" s="63" t="s">
        <v>3165</v>
      </c>
    </row>
    <row r="343" spans="1:105" ht="12" customHeight="1" x14ac:dyDescent="0.25">
      <c r="A343" s="100" t="s">
        <v>204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DA343" s="131" t="s">
        <v>3166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DA344" s="132" t="s">
        <v>3167</v>
      </c>
    </row>
    <row r="345" spans="1:105" ht="12" customHeight="1" x14ac:dyDescent="0.25">
      <c r="A345" s="106" t="s">
        <v>124</v>
      </c>
      <c r="B345" s="102">
        <v>0</v>
      </c>
      <c r="C345" s="102">
        <v>0</v>
      </c>
      <c r="D345" s="102">
        <v>2.4903403721177102</v>
      </c>
      <c r="E345" s="102">
        <v>2.9133060999593403</v>
      </c>
      <c r="F345" s="102">
        <v>2.307375911113593</v>
      </c>
      <c r="G345" s="102">
        <v>2.8771296304426581</v>
      </c>
      <c r="H345" s="102">
        <v>2.6418940303085376</v>
      </c>
      <c r="I345" s="102">
        <v>2.844754037962526</v>
      </c>
      <c r="J345" s="102">
        <v>2.6356757686288916</v>
      </c>
      <c r="K345" s="102">
        <v>2.6966703814692847</v>
      </c>
      <c r="L345" s="102">
        <v>2.5861827349400861</v>
      </c>
      <c r="M345" s="102">
        <v>2.7600935652334759</v>
      </c>
      <c r="N345" s="102">
        <v>2.4853486099196482</v>
      </c>
      <c r="O345" s="102">
        <v>2.6607101938287814</v>
      </c>
      <c r="P345" s="102">
        <v>3.8127183796426767</v>
      </c>
      <c r="Q345" s="102">
        <v>2.7491838625724401</v>
      </c>
      <c r="R345" s="102">
        <v>3.1597175577706595</v>
      </c>
      <c r="S345" s="102">
        <v>3.2537742610939011</v>
      </c>
      <c r="T345" s="102">
        <v>3.1116836106191084</v>
      </c>
      <c r="U345" s="102">
        <v>2.9730958016697295</v>
      </c>
      <c r="V345" s="102">
        <v>2.8393531790323943</v>
      </c>
      <c r="W345" s="102">
        <v>3.1032438788580112</v>
      </c>
      <c r="DA345" s="131" t="s">
        <v>3168</v>
      </c>
    </row>
    <row r="346" spans="1:105" ht="12" customHeight="1" x14ac:dyDescent="0.25">
      <c r="A346" s="107" t="s">
        <v>123</v>
      </c>
      <c r="B346" s="105">
        <v>0</v>
      </c>
      <c r="C346" s="105">
        <v>0</v>
      </c>
      <c r="D346" s="105">
        <v>0</v>
      </c>
      <c r="E346" s="105">
        <v>0</v>
      </c>
      <c r="F346" s="105">
        <v>0</v>
      </c>
      <c r="G346" s="105">
        <v>0</v>
      </c>
      <c r="H346" s="105">
        <v>0</v>
      </c>
      <c r="I346" s="105">
        <v>0</v>
      </c>
      <c r="J346" s="105">
        <v>0</v>
      </c>
      <c r="K346" s="105">
        <v>0</v>
      </c>
      <c r="L346" s="105">
        <v>0</v>
      </c>
      <c r="M346" s="105">
        <v>0</v>
      </c>
      <c r="N346" s="105">
        <v>0</v>
      </c>
      <c r="O346" s="105">
        <v>0</v>
      </c>
      <c r="P346" s="105">
        <v>0</v>
      </c>
      <c r="Q346" s="105">
        <v>0</v>
      </c>
      <c r="R346" s="105">
        <v>0</v>
      </c>
      <c r="S346" s="105">
        <v>0</v>
      </c>
      <c r="T346" s="105">
        <v>0</v>
      </c>
      <c r="U346" s="105">
        <v>0</v>
      </c>
      <c r="V346" s="105">
        <v>0</v>
      </c>
      <c r="W346" s="105">
        <v>0</v>
      </c>
      <c r="DA346" s="132" t="s">
        <v>3169</v>
      </c>
    </row>
    <row r="347" spans="1:105" ht="12" customHeight="1" x14ac:dyDescent="0.25">
      <c r="A347" s="108" t="s">
        <v>50</v>
      </c>
      <c r="B347" s="99">
        <v>0</v>
      </c>
      <c r="C347" s="99">
        <v>0</v>
      </c>
      <c r="D347" s="99">
        <v>0</v>
      </c>
      <c r="E347" s="99">
        <v>0</v>
      </c>
      <c r="F347" s="99">
        <v>0</v>
      </c>
      <c r="G347" s="99">
        <v>0</v>
      </c>
      <c r="H347" s="99">
        <v>0</v>
      </c>
      <c r="I347" s="99">
        <v>0</v>
      </c>
      <c r="J347" s="99">
        <v>0</v>
      </c>
      <c r="K347" s="99">
        <v>0</v>
      </c>
      <c r="L347" s="99">
        <v>0</v>
      </c>
      <c r="M347" s="99">
        <v>0</v>
      </c>
      <c r="N347" s="99">
        <v>0</v>
      </c>
      <c r="O347" s="99">
        <v>0</v>
      </c>
      <c r="P347" s="99">
        <v>0</v>
      </c>
      <c r="Q347" s="99">
        <v>0</v>
      </c>
      <c r="R347" s="99">
        <v>0</v>
      </c>
      <c r="S347" s="99">
        <v>0</v>
      </c>
      <c r="T347" s="99">
        <v>0</v>
      </c>
      <c r="U347" s="99">
        <v>0</v>
      </c>
      <c r="V347" s="99">
        <v>0</v>
      </c>
      <c r="W347" s="99">
        <v>0</v>
      </c>
      <c r="DA347" s="63" t="s">
        <v>3170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DA348" s="63" t="s">
        <v>3171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DA349" s="131" t="s">
        <v>3172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DA350" s="132" t="s">
        <v>3173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DA351" s="63" t="s">
        <v>3174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DA352" s="63" t="s">
        <v>3175</v>
      </c>
    </row>
    <row r="353" spans="1:105" ht="12" customHeight="1" x14ac:dyDescent="0.25">
      <c r="A353" s="121" t="s">
        <v>54</v>
      </c>
      <c r="B353" s="123">
        <v>0</v>
      </c>
      <c r="C353" s="123">
        <v>0</v>
      </c>
      <c r="D353" s="123">
        <v>0</v>
      </c>
      <c r="E353" s="123">
        <v>0</v>
      </c>
      <c r="F353" s="123">
        <v>0</v>
      </c>
      <c r="G353" s="123">
        <v>0</v>
      </c>
      <c r="H353" s="123">
        <v>0</v>
      </c>
      <c r="I353" s="123">
        <v>0</v>
      </c>
      <c r="J353" s="123">
        <v>0</v>
      </c>
      <c r="K353" s="123">
        <v>0</v>
      </c>
      <c r="L353" s="123">
        <v>0</v>
      </c>
      <c r="M353" s="123">
        <v>0</v>
      </c>
      <c r="N353" s="123">
        <v>0</v>
      </c>
      <c r="O353" s="123">
        <v>0</v>
      </c>
      <c r="P353" s="123">
        <v>0</v>
      </c>
      <c r="Q353" s="123">
        <v>0</v>
      </c>
      <c r="R353" s="123">
        <v>0</v>
      </c>
      <c r="S353" s="123">
        <v>0</v>
      </c>
      <c r="T353" s="123">
        <v>0</v>
      </c>
      <c r="U353" s="123">
        <v>0</v>
      </c>
      <c r="V353" s="123">
        <v>0</v>
      </c>
      <c r="W353" s="123">
        <v>0</v>
      </c>
      <c r="DA353" s="130" t="s">
        <v>3176</v>
      </c>
    </row>
    <row r="354" spans="1:105" ht="12" customHeight="1" x14ac:dyDescent="0.25">
      <c r="A354" s="97" t="s">
        <v>207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DA354" s="63" t="s">
        <v>3177</v>
      </c>
    </row>
    <row r="355" spans="1:105" ht="12" customHeight="1" x14ac:dyDescent="0.25">
      <c r="A355" s="97" t="s">
        <v>50</v>
      </c>
      <c r="B355" s="99">
        <v>0</v>
      </c>
      <c r="C355" s="99">
        <v>0</v>
      </c>
      <c r="D355" s="99">
        <v>0</v>
      </c>
      <c r="E355" s="99">
        <v>0</v>
      </c>
      <c r="F355" s="99">
        <v>0</v>
      </c>
      <c r="G355" s="99">
        <v>0</v>
      </c>
      <c r="H355" s="99">
        <v>0</v>
      </c>
      <c r="I355" s="99">
        <v>0</v>
      </c>
      <c r="J355" s="99">
        <v>0</v>
      </c>
      <c r="K355" s="99">
        <v>0</v>
      </c>
      <c r="L355" s="99">
        <v>0</v>
      </c>
      <c r="M355" s="99">
        <v>0</v>
      </c>
      <c r="N355" s="99">
        <v>0</v>
      </c>
      <c r="O355" s="99">
        <v>0</v>
      </c>
      <c r="P355" s="99">
        <v>0</v>
      </c>
      <c r="Q355" s="99">
        <v>0</v>
      </c>
      <c r="R355" s="99">
        <v>0</v>
      </c>
      <c r="S355" s="99">
        <v>0</v>
      </c>
      <c r="T355" s="99">
        <v>0</v>
      </c>
      <c r="U355" s="99">
        <v>0</v>
      </c>
      <c r="V355" s="99">
        <v>0</v>
      </c>
      <c r="W355" s="99">
        <v>0</v>
      </c>
      <c r="DA355" s="63" t="s">
        <v>3178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DA356" s="60" t="s">
        <v>3179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4.2832413941717808</v>
      </c>
      <c r="D360" s="117">
        <f t="shared" si="150"/>
        <v>11.093451169111097</v>
      </c>
      <c r="E360" s="117">
        <f t="shared" si="150"/>
        <v>12.253217515637397</v>
      </c>
      <c r="F360" s="117">
        <f t="shared" si="150"/>
        <v>13.648808566746284</v>
      </c>
      <c r="G360" s="117">
        <f t="shared" si="150"/>
        <v>14.137874801405612</v>
      </c>
      <c r="H360" s="117">
        <f t="shared" si="150"/>
        <v>12.494792356329711</v>
      </c>
      <c r="I360" s="117">
        <f t="shared" si="150"/>
        <v>15.675875259050489</v>
      </c>
      <c r="J360" s="117">
        <f t="shared" si="150"/>
        <v>23.005916667358818</v>
      </c>
      <c r="K360" s="117">
        <f t="shared" si="150"/>
        <v>32.11433898955751</v>
      </c>
      <c r="L360" s="117">
        <f t="shared" si="150"/>
        <v>23.270245746946141</v>
      </c>
      <c r="M360" s="117">
        <f t="shared" si="150"/>
        <v>58.32352678819219</v>
      </c>
      <c r="N360" s="117">
        <f t="shared" si="150"/>
        <v>30.776398480450212</v>
      </c>
      <c r="O360" s="117">
        <f t="shared" si="150"/>
        <v>14.867123737914914</v>
      </c>
      <c r="P360" s="117">
        <f t="shared" si="150"/>
        <v>0</v>
      </c>
      <c r="Q360" s="117">
        <f t="shared" si="150"/>
        <v>3.0135090137116793</v>
      </c>
      <c r="R360" s="117">
        <f t="shared" ref="R360:V360" si="151">R361+R364+R366+R379</f>
        <v>3.8924756926343607</v>
      </c>
      <c r="S360" s="117">
        <f t="shared" si="151"/>
        <v>5.6461781005726852</v>
      </c>
      <c r="T360" s="117">
        <f t="shared" si="151"/>
        <v>8.2692440268628022</v>
      </c>
      <c r="U360" s="117">
        <f t="shared" si="151"/>
        <v>16.772776526406819</v>
      </c>
      <c r="V360" s="117">
        <f t="shared" si="151"/>
        <v>26.178292467485715</v>
      </c>
      <c r="W360" s="117">
        <f t="shared" ref="W360" si="152">W361+W364+W366+W379</f>
        <v>18.059360507886272</v>
      </c>
      <c r="DA360" s="129" t="s">
        <v>3325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3.9921365387907817</v>
      </c>
      <c r="D361" s="122">
        <f t="shared" si="153"/>
        <v>10.335578914056464</v>
      </c>
      <c r="E361" s="122">
        <f t="shared" si="153"/>
        <v>11.425460505137002</v>
      </c>
      <c r="F361" s="122">
        <f t="shared" si="153"/>
        <v>12.692643316227857</v>
      </c>
      <c r="G361" s="122">
        <f t="shared" si="153"/>
        <v>13.180320691369658</v>
      </c>
      <c r="H361" s="122">
        <f t="shared" si="153"/>
        <v>11.618262049819597</v>
      </c>
      <c r="I361" s="122">
        <f t="shared" si="153"/>
        <v>14.551387211088977</v>
      </c>
      <c r="J361" s="122">
        <f t="shared" si="153"/>
        <v>21.426795366902343</v>
      </c>
      <c r="K361" s="122">
        <f t="shared" si="153"/>
        <v>29.796012720780297</v>
      </c>
      <c r="L361" s="122">
        <f t="shared" si="153"/>
        <v>21.768893983958847</v>
      </c>
      <c r="M361" s="122">
        <f t="shared" si="153"/>
        <v>54.420107272817248</v>
      </c>
      <c r="N361" s="122">
        <f t="shared" si="153"/>
        <v>28.73609205440771</v>
      </c>
      <c r="O361" s="122">
        <f t="shared" si="153"/>
        <v>13.707442234673724</v>
      </c>
      <c r="P361" s="122">
        <f t="shared" si="153"/>
        <v>0</v>
      </c>
      <c r="Q361" s="122">
        <f t="shared" si="153"/>
        <v>2.7217132311931111</v>
      </c>
      <c r="R361" s="122">
        <f t="shared" ref="R361:V361" si="154">SUM(R362:R363)</f>
        <v>3.4900895968911798</v>
      </c>
      <c r="S361" s="122">
        <f t="shared" si="154"/>
        <v>5.0660645382836824</v>
      </c>
      <c r="T361" s="122">
        <f t="shared" si="154"/>
        <v>7.2899594736627984</v>
      </c>
      <c r="U361" s="122">
        <f t="shared" si="154"/>
        <v>14.647234908301719</v>
      </c>
      <c r="V361" s="122">
        <f t="shared" si="154"/>
        <v>22.871289292166328</v>
      </c>
      <c r="W361" s="122">
        <f t="shared" ref="W361" si="155">SUM(W362:W363)</f>
        <v>15.610748968888583</v>
      </c>
      <c r="DA361" s="130" t="s">
        <v>3326</v>
      </c>
    </row>
    <row r="362" spans="1:105" ht="12" customHeight="1" x14ac:dyDescent="0.25">
      <c r="A362" s="97" t="s">
        <v>204</v>
      </c>
      <c r="B362" s="98"/>
      <c r="C362" s="98">
        <v>3.9716894242874425</v>
      </c>
      <c r="D362" s="98">
        <v>10.283031419773991</v>
      </c>
      <c r="E362" s="98">
        <v>11.367597553037072</v>
      </c>
      <c r="F362" s="98">
        <v>12.629150572899228</v>
      </c>
      <c r="G362" s="98">
        <v>13.113698013446259</v>
      </c>
      <c r="H362" s="98">
        <v>11.560093107583461</v>
      </c>
      <c r="I362" s="98">
        <v>14.478781267744955</v>
      </c>
      <c r="J362" s="98">
        <v>21.319524822275536</v>
      </c>
      <c r="K362" s="98">
        <v>29.647060912864347</v>
      </c>
      <c r="L362" s="98">
        <v>21.658846432866401</v>
      </c>
      <c r="M362" s="98">
        <v>54.147672683079072</v>
      </c>
      <c r="N362" s="98">
        <v>28.591474672112462</v>
      </c>
      <c r="O362" s="98">
        <v>13.639437930658307</v>
      </c>
      <c r="P362" s="98">
        <v>0</v>
      </c>
      <c r="Q362" s="98">
        <v>2.7082218173153314</v>
      </c>
      <c r="R362" s="98">
        <v>3.4725412649629788</v>
      </c>
      <c r="S362" s="98">
        <v>5.0403004984868227</v>
      </c>
      <c r="T362" s="98">
        <v>7.252439693060083</v>
      </c>
      <c r="U362" s="98">
        <v>14.57087935927178</v>
      </c>
      <c r="V362" s="98">
        <v>22.752175033786486</v>
      </c>
      <c r="W362" s="98">
        <v>15.528294570608256</v>
      </c>
      <c r="DA362" s="63" t="s">
        <v>3327</v>
      </c>
    </row>
    <row r="363" spans="1:105" ht="12" customHeight="1" x14ac:dyDescent="0.25">
      <c r="A363" s="97" t="s">
        <v>53</v>
      </c>
      <c r="B363" s="98"/>
      <c r="C363" s="98">
        <v>2.0447114503339324E-2</v>
      </c>
      <c r="D363" s="98">
        <v>5.2547494282473496E-2</v>
      </c>
      <c r="E363" s="98">
        <v>5.7862952099929955E-2</v>
      </c>
      <c r="F363" s="98">
        <v>6.3492743328628379E-2</v>
      </c>
      <c r="G363" s="98">
        <v>6.6622677923400431E-2</v>
      </c>
      <c r="H363" s="98">
        <v>5.8168942236137028E-2</v>
      </c>
      <c r="I363" s="98">
        <v>7.2605943344023136E-2</v>
      </c>
      <c r="J363" s="98">
        <v>0.10727054462680601</v>
      </c>
      <c r="K363" s="98">
        <v>0.14895180791594881</v>
      </c>
      <c r="L363" s="98">
        <v>0.11004755109244692</v>
      </c>
      <c r="M363" s="98">
        <v>0.2724345897381763</v>
      </c>
      <c r="N363" s="98">
        <v>0.14461738229524881</v>
      </c>
      <c r="O363" s="98">
        <v>6.8004304015417016E-2</v>
      </c>
      <c r="P363" s="98">
        <v>0</v>
      </c>
      <c r="Q363" s="98">
        <v>1.349141387777973E-2</v>
      </c>
      <c r="R363" s="98">
        <v>1.7548331928200846E-2</v>
      </c>
      <c r="S363" s="98">
        <v>2.5764039796859269E-2</v>
      </c>
      <c r="T363" s="98">
        <v>3.7519780602715727E-2</v>
      </c>
      <c r="U363" s="98">
        <v>7.6355549029939448E-2</v>
      </c>
      <c r="V363" s="98">
        <v>0.1191142583798417</v>
      </c>
      <c r="W363" s="98">
        <v>8.2454398280326358E-2</v>
      </c>
      <c r="DA363" s="63" t="s">
        <v>3328</v>
      </c>
    </row>
    <row r="364" spans="1:105" ht="12" customHeight="1" x14ac:dyDescent="0.25">
      <c r="A364" s="121" t="s">
        <v>92</v>
      </c>
      <c r="B364" s="122"/>
      <c r="C364" s="122">
        <f t="shared" ref="C364:W364" si="156">C365</f>
        <v>7.7282740877936633E-5</v>
      </c>
      <c r="D364" s="122">
        <f t="shared" si="156"/>
        <v>1.952371560754987E-4</v>
      </c>
      <c r="E364" s="122">
        <f t="shared" si="156"/>
        <v>2.2412043404965111E-4</v>
      </c>
      <c r="F364" s="122">
        <f t="shared" si="156"/>
        <v>3.4661449320229701E-4</v>
      </c>
      <c r="G364" s="122">
        <f t="shared" si="156"/>
        <v>6.2468611712705908E-4</v>
      </c>
      <c r="H364" s="122">
        <f t="shared" si="156"/>
        <v>7.3783271405733887E-4</v>
      </c>
      <c r="I364" s="122">
        <f t="shared" si="156"/>
        <v>8.083960895204044E-4</v>
      </c>
      <c r="J364" s="122">
        <f t="shared" si="156"/>
        <v>3.0961227205145457E-4</v>
      </c>
      <c r="K364" s="122">
        <f t="shared" si="156"/>
        <v>1.2438983594362154E-3</v>
      </c>
      <c r="L364" s="122">
        <f t="shared" si="156"/>
        <v>2.6202829479483685E-3</v>
      </c>
      <c r="M364" s="122">
        <f t="shared" si="156"/>
        <v>2.9474748585054601E-3</v>
      </c>
      <c r="N364" s="122">
        <f t="shared" si="156"/>
        <v>2.5881101370763587E-3</v>
      </c>
      <c r="O364" s="122">
        <f t="shared" si="156"/>
        <v>8.2588253768933512E-4</v>
      </c>
      <c r="P364" s="122">
        <f t="shared" si="156"/>
        <v>0</v>
      </c>
      <c r="Q364" s="122">
        <f t="shared" si="156"/>
        <v>1.6360799207637574E-4</v>
      </c>
      <c r="R364" s="122">
        <f t="shared" si="156"/>
        <v>1.3527657980438233E-4</v>
      </c>
      <c r="S364" s="122">
        <f t="shared" si="156"/>
        <v>4.7941499254849018E-4</v>
      </c>
      <c r="T364" s="122">
        <f t="shared" si="156"/>
        <v>4.3576066712063129E-4</v>
      </c>
      <c r="U364" s="122">
        <f t="shared" si="156"/>
        <v>1.5215717187421229E-3</v>
      </c>
      <c r="V364" s="122">
        <f t="shared" si="156"/>
        <v>4.5670285784789677E-3</v>
      </c>
      <c r="W364" s="122">
        <f t="shared" si="156"/>
        <v>7.180929939384986E-4</v>
      </c>
      <c r="DA364" s="130" t="s">
        <v>3329</v>
      </c>
    </row>
    <row r="365" spans="1:105" ht="12" customHeight="1" x14ac:dyDescent="0.25">
      <c r="A365" s="97" t="s">
        <v>53</v>
      </c>
      <c r="B365" s="98"/>
      <c r="C365" s="98">
        <v>7.7282740877936633E-5</v>
      </c>
      <c r="D365" s="98">
        <v>1.952371560754987E-4</v>
      </c>
      <c r="E365" s="98">
        <v>2.2412043404965111E-4</v>
      </c>
      <c r="F365" s="98">
        <v>3.4661449320229701E-4</v>
      </c>
      <c r="G365" s="98">
        <v>6.2468611712705908E-4</v>
      </c>
      <c r="H365" s="98">
        <v>7.3783271405733887E-4</v>
      </c>
      <c r="I365" s="98">
        <v>8.083960895204044E-4</v>
      </c>
      <c r="J365" s="98">
        <v>3.0961227205145457E-4</v>
      </c>
      <c r="K365" s="98">
        <v>1.2438983594362154E-3</v>
      </c>
      <c r="L365" s="98">
        <v>2.6202829479483685E-3</v>
      </c>
      <c r="M365" s="98">
        <v>2.9474748585054601E-3</v>
      </c>
      <c r="N365" s="98">
        <v>2.5881101370763587E-3</v>
      </c>
      <c r="O365" s="98">
        <v>8.2588253768933512E-4</v>
      </c>
      <c r="P365" s="98">
        <v>0</v>
      </c>
      <c r="Q365" s="98">
        <v>1.6360799207637574E-4</v>
      </c>
      <c r="R365" s="98">
        <v>1.3527657980438233E-4</v>
      </c>
      <c r="S365" s="98">
        <v>4.7941499254849018E-4</v>
      </c>
      <c r="T365" s="98">
        <v>4.3576066712063129E-4</v>
      </c>
      <c r="U365" s="98">
        <v>1.5215717187421229E-3</v>
      </c>
      <c r="V365" s="98">
        <v>4.5670285784789677E-3</v>
      </c>
      <c r="W365" s="98">
        <v>7.180929939384986E-4</v>
      </c>
      <c r="DA365" s="63" t="s">
        <v>3330</v>
      </c>
    </row>
    <row r="366" spans="1:105" ht="12" customHeight="1" x14ac:dyDescent="0.25">
      <c r="A366" s="121" t="s">
        <v>55</v>
      </c>
      <c r="B366" s="122"/>
      <c r="C366" s="122">
        <v>0.2580324104094262</v>
      </c>
      <c r="D366" s="122">
        <v>0.67131881802376969</v>
      </c>
      <c r="E366" s="122">
        <v>0.72892576999541403</v>
      </c>
      <c r="F366" s="122">
        <v>0.83694985707412262</v>
      </c>
      <c r="G366" s="122">
        <v>0.83538594416433631</v>
      </c>
      <c r="H366" s="122">
        <v>0.75622553206363952</v>
      </c>
      <c r="I366" s="122">
        <v>0.97113634066509902</v>
      </c>
      <c r="J366" s="122">
        <v>1.368140590705214</v>
      </c>
      <c r="K366" s="122">
        <v>1.9652594660215934</v>
      </c>
      <c r="L366" s="122">
        <v>1.183357279923722</v>
      </c>
      <c r="M366" s="122">
        <v>3.367545923253191</v>
      </c>
      <c r="N366" s="122">
        <v>1.7303409396579994</v>
      </c>
      <c r="O366" s="122">
        <v>0.95826261727442619</v>
      </c>
      <c r="P366" s="122">
        <v>0</v>
      </c>
      <c r="Q366" s="122">
        <v>0.24346668761474061</v>
      </c>
      <c r="R366" s="122">
        <v>0.33833799228013733</v>
      </c>
      <c r="S366" s="122">
        <v>0.47745715272768374</v>
      </c>
      <c r="T366" s="122">
        <v>0.79350513096186193</v>
      </c>
      <c r="U366" s="122">
        <v>1.7204036892126537</v>
      </c>
      <c r="V366" s="122">
        <v>2.6948248748505788</v>
      </c>
      <c r="W366" s="122">
        <v>2.0015494475024886</v>
      </c>
      <c r="DA366" s="130" t="s">
        <v>3331</v>
      </c>
    </row>
    <row r="367" spans="1:105" ht="12" customHeight="1" x14ac:dyDescent="0.25">
      <c r="A367" s="97" t="s">
        <v>132</v>
      </c>
      <c r="B367" s="98"/>
      <c r="C367" s="98">
        <v>0.23684914184808828</v>
      </c>
      <c r="D367" s="98">
        <v>0.64105600536771745</v>
      </c>
      <c r="E367" s="98">
        <v>0.69696067430238118</v>
      </c>
      <c r="F367" s="98">
        <v>0.8016457955860592</v>
      </c>
      <c r="G367" s="98">
        <v>0.79955016693377035</v>
      </c>
      <c r="H367" s="98">
        <v>0.7182872358457999</v>
      </c>
      <c r="I367" s="98">
        <v>0.93683870222480736</v>
      </c>
      <c r="J367" s="98">
        <v>1.3271011431561703</v>
      </c>
      <c r="K367" s="98">
        <v>1.8973730440426926</v>
      </c>
      <c r="L367" s="98">
        <v>1.128800287138521</v>
      </c>
      <c r="M367" s="98">
        <v>3.2743837839498524</v>
      </c>
      <c r="N367" s="98">
        <v>1.6774195995173293</v>
      </c>
      <c r="O367" s="98">
        <v>0.90895372438968891</v>
      </c>
      <c r="P367" s="98">
        <v>0</v>
      </c>
      <c r="Q367" s="98">
        <v>0.17627189556251471</v>
      </c>
      <c r="R367" s="98">
        <v>0.27157001699691907</v>
      </c>
      <c r="S367" s="98">
        <v>0.41284715026535762</v>
      </c>
      <c r="T367" s="98">
        <v>0.70192941866140501</v>
      </c>
      <c r="U367" s="98">
        <v>1.6182495837024018</v>
      </c>
      <c r="V367" s="98">
        <v>2.6175148455227553</v>
      </c>
      <c r="W367" s="98">
        <v>1.9443414515235995</v>
      </c>
      <c r="DA367" s="63" t="s">
        <v>3332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8.394945346331833E-4</v>
      </c>
      <c r="E368" s="98">
        <v>4.5583156819161802E-4</v>
      </c>
      <c r="F368" s="98">
        <v>5.4748018252173637E-4</v>
      </c>
      <c r="G368" s="98">
        <v>9.1483304851341007E-4</v>
      </c>
      <c r="H368" s="98">
        <v>3.5019647353566906E-4</v>
      </c>
      <c r="I368" s="98">
        <v>4.4071067776909889E-3</v>
      </c>
      <c r="J368" s="98">
        <v>4.3921439487356086E-3</v>
      </c>
      <c r="K368" s="98">
        <v>1.6359928389784206E-4</v>
      </c>
      <c r="L368" s="98">
        <v>0</v>
      </c>
      <c r="M368" s="98">
        <v>1.0475505592962724E-2</v>
      </c>
      <c r="N368" s="98">
        <v>7.3397190392141876E-4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3.3651038578557742E-3</v>
      </c>
      <c r="W368" s="98">
        <v>1.6567724348083236E-3</v>
      </c>
      <c r="DA368" s="63" t="s">
        <v>3333</v>
      </c>
    </row>
    <row r="369" spans="1:105" ht="12" customHeight="1" x14ac:dyDescent="0.25">
      <c r="A369" s="100" t="s">
        <v>204</v>
      </c>
      <c r="B369" s="101"/>
      <c r="C369" s="101">
        <v>0</v>
      </c>
      <c r="D369" s="101">
        <v>6.5890539233653977E-4</v>
      </c>
      <c r="E369" s="101">
        <v>3.4559198770210757E-4</v>
      </c>
      <c r="F369" s="101">
        <v>4.1455157516770956E-4</v>
      </c>
      <c r="G369" s="101">
        <v>6.4414390338112036E-4</v>
      </c>
      <c r="H369" s="101">
        <v>2.5159424404855123E-4</v>
      </c>
      <c r="I369" s="101">
        <v>3.1157963110278698E-3</v>
      </c>
      <c r="J369" s="101">
        <v>3.0640297471610164E-3</v>
      </c>
      <c r="K369" s="101">
        <v>1.1404381295056118E-4</v>
      </c>
      <c r="L369" s="101">
        <v>0</v>
      </c>
      <c r="M369" s="101">
        <v>6.9709917772872365E-3</v>
      </c>
      <c r="N369" s="101">
        <v>4.8322601870546807E-4</v>
      </c>
      <c r="O369" s="101">
        <v>0</v>
      </c>
      <c r="P369" s="101">
        <v>0</v>
      </c>
      <c r="Q369" s="101">
        <v>0</v>
      </c>
      <c r="R369" s="101">
        <v>0</v>
      </c>
      <c r="S369" s="101">
        <v>0</v>
      </c>
      <c r="T369" s="101">
        <v>0</v>
      </c>
      <c r="U369" s="101">
        <v>0</v>
      </c>
      <c r="V369" s="101">
        <v>2.4378168256839377E-3</v>
      </c>
      <c r="W369" s="101">
        <v>1.2437741896508278E-3</v>
      </c>
      <c r="DA369" s="131" t="s">
        <v>3334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1.8058914229664353E-4</v>
      </c>
      <c r="E370" s="104">
        <v>1.1023958048951046E-4</v>
      </c>
      <c r="F370" s="104">
        <v>1.3292860735402687E-4</v>
      </c>
      <c r="G370" s="104">
        <v>2.7068914513228971E-4</v>
      </c>
      <c r="H370" s="104">
        <v>9.8602229487117815E-5</v>
      </c>
      <c r="I370" s="104">
        <v>1.2913104666631193E-3</v>
      </c>
      <c r="J370" s="104">
        <v>1.3281142015745921E-3</v>
      </c>
      <c r="K370" s="104">
        <v>4.955547094728089E-5</v>
      </c>
      <c r="L370" s="104">
        <v>0</v>
      </c>
      <c r="M370" s="104">
        <v>3.504513815675488E-3</v>
      </c>
      <c r="N370" s="104">
        <v>2.5074588521595075E-4</v>
      </c>
      <c r="O370" s="104">
        <v>0</v>
      </c>
      <c r="P370" s="104">
        <v>0</v>
      </c>
      <c r="Q370" s="104">
        <v>0</v>
      </c>
      <c r="R370" s="104">
        <v>0</v>
      </c>
      <c r="S370" s="104">
        <v>0</v>
      </c>
      <c r="T370" s="104">
        <v>0</v>
      </c>
      <c r="U370" s="104">
        <v>0</v>
      </c>
      <c r="V370" s="104">
        <v>9.2728703217183643E-4</v>
      </c>
      <c r="W370" s="104">
        <v>4.1299824515749574E-4</v>
      </c>
      <c r="DA370" s="132" t="s">
        <v>3335</v>
      </c>
    </row>
    <row r="371" spans="1:105" ht="12" customHeight="1" x14ac:dyDescent="0.25">
      <c r="A371" s="106" t="s">
        <v>124</v>
      </c>
      <c r="B371" s="101"/>
      <c r="C371" s="101">
        <v>0</v>
      </c>
      <c r="D371" s="101">
        <v>1.7829867663534931E-4</v>
      </c>
      <c r="E371" s="101">
        <v>2.0755646200914081E-4</v>
      </c>
      <c r="F371" s="101">
        <v>8.1723191838005459E-5</v>
      </c>
      <c r="G371" s="101">
        <v>2.0273964141796075E-4</v>
      </c>
      <c r="H371" s="101">
        <v>9.2490564297159148E-5</v>
      </c>
      <c r="I371" s="101">
        <v>1.9797020054102555E-4</v>
      </c>
      <c r="J371" s="101">
        <v>1.8225550281266391E-4</v>
      </c>
      <c r="K371" s="101">
        <v>1.8518542608740989E-4</v>
      </c>
      <c r="L371" s="101">
        <v>2.6516698922344784E-4</v>
      </c>
      <c r="M371" s="101">
        <v>2.8047721685620693E-4</v>
      </c>
      <c r="N371" s="101">
        <v>2.4796419139115167E-4</v>
      </c>
      <c r="O371" s="101">
        <v>1.722647074820215E-4</v>
      </c>
      <c r="P371" s="101">
        <v>0</v>
      </c>
      <c r="Q371" s="101">
        <v>0</v>
      </c>
      <c r="R371" s="101">
        <v>9.3941075480028288E-5</v>
      </c>
      <c r="S371" s="101">
        <v>1.9231207824782129E-4</v>
      </c>
      <c r="T371" s="101">
        <v>2.7890599075125147E-4</v>
      </c>
      <c r="U371" s="101">
        <v>3.6586111593290768E-4</v>
      </c>
      <c r="V371" s="101">
        <v>3.5411720070024195E-4</v>
      </c>
      <c r="W371" s="101">
        <v>2.9724848127488947E-4</v>
      </c>
      <c r="DA371" s="131" t="s">
        <v>3336</v>
      </c>
    </row>
    <row r="372" spans="1:105" ht="12" customHeight="1" x14ac:dyDescent="0.25">
      <c r="A372" s="107" t="s">
        <v>123</v>
      </c>
      <c r="B372" s="104"/>
      <c r="C372" s="104">
        <v>0</v>
      </c>
      <c r="D372" s="104">
        <v>0</v>
      </c>
      <c r="E372" s="104">
        <v>0</v>
      </c>
      <c r="F372" s="104">
        <v>0</v>
      </c>
      <c r="G372" s="104">
        <v>0</v>
      </c>
      <c r="H372" s="104">
        <v>0</v>
      </c>
      <c r="I372" s="104">
        <v>0</v>
      </c>
      <c r="J372" s="104">
        <v>0</v>
      </c>
      <c r="K372" s="104">
        <v>0</v>
      </c>
      <c r="L372" s="104">
        <v>0</v>
      </c>
      <c r="M372" s="104">
        <v>0</v>
      </c>
      <c r="N372" s="104">
        <v>0</v>
      </c>
      <c r="O372" s="104">
        <v>0</v>
      </c>
      <c r="P372" s="104">
        <v>0</v>
      </c>
      <c r="Q372" s="104">
        <v>0</v>
      </c>
      <c r="R372" s="104">
        <v>0</v>
      </c>
      <c r="S372" s="104">
        <v>0</v>
      </c>
      <c r="T372" s="104">
        <v>0</v>
      </c>
      <c r="U372" s="104">
        <v>0</v>
      </c>
      <c r="V372" s="104">
        <v>0</v>
      </c>
      <c r="W372" s="104">
        <v>0</v>
      </c>
      <c r="DA372" s="132" t="s">
        <v>3337</v>
      </c>
    </row>
    <row r="373" spans="1:105" ht="12" customHeight="1" x14ac:dyDescent="0.25">
      <c r="A373" s="108" t="s">
        <v>50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3338</v>
      </c>
    </row>
    <row r="374" spans="1:105" ht="12" customHeight="1" x14ac:dyDescent="0.25">
      <c r="A374" s="108" t="s">
        <v>52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3339</v>
      </c>
    </row>
    <row r="375" spans="1:105" ht="12" customHeight="1" x14ac:dyDescent="0.25">
      <c r="A375" s="106" t="s">
        <v>122</v>
      </c>
      <c r="B375" s="101"/>
      <c r="C375" s="101">
        <v>1.9385736635233391E-2</v>
      </c>
      <c r="D375" s="101">
        <v>2.6050584341974603E-2</v>
      </c>
      <c r="E375" s="101">
        <v>2.8918714079320493E-2</v>
      </c>
      <c r="F375" s="101">
        <v>3.2179468269526987E-2</v>
      </c>
      <c r="G375" s="101">
        <v>3.155911530914101E-2</v>
      </c>
      <c r="H375" s="101">
        <v>3.4071044102507546E-2</v>
      </c>
      <c r="I375" s="101">
        <v>1.8024078000002105E-2</v>
      </c>
      <c r="J375" s="101">
        <v>3.0075171929984743E-2</v>
      </c>
      <c r="K375" s="101">
        <v>6.2770861325731994E-2</v>
      </c>
      <c r="L375" s="101">
        <v>4.7764012589368153E-2</v>
      </c>
      <c r="M375" s="101">
        <v>7.4200228614532418E-2</v>
      </c>
      <c r="N375" s="101">
        <v>4.5980756976798258E-2</v>
      </c>
      <c r="O375" s="101">
        <v>4.3161194763662168E-2</v>
      </c>
      <c r="P375" s="101">
        <v>0</v>
      </c>
      <c r="Q375" s="101">
        <v>5.6114466835543851E-2</v>
      </c>
      <c r="R375" s="101">
        <v>5.925333527357745E-2</v>
      </c>
      <c r="S375" s="101">
        <v>5.8109393079420382E-2</v>
      </c>
      <c r="T375" s="101">
        <v>8.2011080422263377E-2</v>
      </c>
      <c r="U375" s="101">
        <v>9.0804695355236928E-2</v>
      </c>
      <c r="V375" s="101">
        <v>6.4894190703945948E-2</v>
      </c>
      <c r="W375" s="101">
        <v>4.8431686049991762E-2</v>
      </c>
      <c r="DA375" s="131" t="s">
        <v>3340</v>
      </c>
    </row>
    <row r="376" spans="1:105" ht="12" customHeight="1" x14ac:dyDescent="0.25">
      <c r="A376" s="107" t="s">
        <v>121</v>
      </c>
      <c r="B376" s="104"/>
      <c r="C376" s="104">
        <v>1.7975319261045516E-3</v>
      </c>
      <c r="D376" s="104">
        <v>3.1944351028091737E-3</v>
      </c>
      <c r="E376" s="104">
        <v>2.3829935835117111E-3</v>
      </c>
      <c r="F376" s="104">
        <v>2.4953898441767599E-3</v>
      </c>
      <c r="G376" s="104">
        <v>3.1590892314936956E-3</v>
      </c>
      <c r="H376" s="104">
        <v>3.4245650774993616E-3</v>
      </c>
      <c r="I376" s="104">
        <v>1.166848346205763E-2</v>
      </c>
      <c r="J376" s="104">
        <v>6.3898761675108022E-3</v>
      </c>
      <c r="K376" s="104">
        <v>4.7667759431834367E-3</v>
      </c>
      <c r="L376" s="104">
        <v>6.5278132066093099E-3</v>
      </c>
      <c r="M376" s="104">
        <v>8.205927878987003E-3</v>
      </c>
      <c r="N376" s="104">
        <v>5.9586470685592434E-3</v>
      </c>
      <c r="O376" s="104">
        <v>5.9754334135930717E-3</v>
      </c>
      <c r="P376" s="104">
        <v>0</v>
      </c>
      <c r="Q376" s="104">
        <v>1.1080325216682046E-2</v>
      </c>
      <c r="R376" s="104">
        <v>7.4206989341607391E-3</v>
      </c>
      <c r="S376" s="104">
        <v>6.3082973046579387E-3</v>
      </c>
      <c r="T376" s="104">
        <v>9.2857258874424059E-3</v>
      </c>
      <c r="U376" s="104">
        <v>1.09835490390822E-2</v>
      </c>
      <c r="V376" s="104">
        <v>8.6966175653216994E-3</v>
      </c>
      <c r="W376" s="104">
        <v>6.8222890128143629E-3</v>
      </c>
      <c r="DA376" s="132" t="s">
        <v>3341</v>
      </c>
    </row>
    <row r="377" spans="1:105" ht="12" customHeight="1" x14ac:dyDescent="0.25">
      <c r="A377" s="108" t="s">
        <v>53</v>
      </c>
      <c r="B377" s="98"/>
      <c r="C377" s="98">
        <v>1.4114571327700409E-3</v>
      </c>
      <c r="D377" s="98">
        <v>2.4707931021447434E-3</v>
      </c>
      <c r="E377" s="98">
        <v>1.786122581590686E-3</v>
      </c>
      <c r="F377" s="98">
        <v>1.8769825237507966E-3</v>
      </c>
      <c r="G377" s="98">
        <v>2.2189779817922656E-3</v>
      </c>
      <c r="H377" s="98">
        <v>2.4676045651771954E-3</v>
      </c>
      <c r="I377" s="98">
        <v>8.3178922229781189E-3</v>
      </c>
      <c r="J377" s="98">
        <v>4.5173094588172018E-3</v>
      </c>
      <c r="K377" s="98">
        <v>3.3840098776838283E-3</v>
      </c>
      <c r="L377" s="98">
        <v>4.5357751126156006E-3</v>
      </c>
      <c r="M377" s="98">
        <v>5.6113799598423971E-3</v>
      </c>
      <c r="N377" s="98">
        <v>4.0364480348524271E-3</v>
      </c>
      <c r="O377" s="98">
        <v>4.1860026610750162E-3</v>
      </c>
      <c r="P377" s="98">
        <v>0</v>
      </c>
      <c r="Q377" s="98">
        <v>7.9275500919598549E-3</v>
      </c>
      <c r="R377" s="98">
        <v>5.4887172901820856E-3</v>
      </c>
      <c r="S377" s="98">
        <v>4.5422970195366889E-3</v>
      </c>
      <c r="T377" s="98">
        <v>6.8793954502176912E-3</v>
      </c>
      <c r="U377" s="98">
        <v>8.1501458734731646E-3</v>
      </c>
      <c r="V377" s="98">
        <v>6.403395683784582E-3</v>
      </c>
      <c r="W377" s="98">
        <v>5.1983843434009191E-3</v>
      </c>
      <c r="DA377" s="63" t="s">
        <v>3342</v>
      </c>
    </row>
    <row r="378" spans="1:105" ht="12" customHeight="1" x14ac:dyDescent="0.25">
      <c r="A378" s="108" t="s">
        <v>52</v>
      </c>
      <c r="B378" s="98"/>
      <c r="C378" s="98">
        <v>3.8607479333451069E-4</v>
      </c>
      <c r="D378" s="98">
        <v>7.2364200066443046E-4</v>
      </c>
      <c r="E378" s="98">
        <v>5.9687100192102509E-4</v>
      </c>
      <c r="F378" s="98">
        <v>6.184073204259635E-4</v>
      </c>
      <c r="G378" s="98">
        <v>9.401112497014302E-4</v>
      </c>
      <c r="H378" s="98">
        <v>9.5696051232216611E-4</v>
      </c>
      <c r="I378" s="98">
        <v>3.3505912390795114E-3</v>
      </c>
      <c r="J378" s="98">
        <v>1.8725667086936001E-3</v>
      </c>
      <c r="K378" s="98">
        <v>1.3827660654996087E-3</v>
      </c>
      <c r="L378" s="98">
        <v>1.9920380939937089E-3</v>
      </c>
      <c r="M378" s="98">
        <v>2.594547919144605E-3</v>
      </c>
      <c r="N378" s="98">
        <v>1.9221990337068163E-3</v>
      </c>
      <c r="O378" s="98">
        <v>1.7894307525180551E-3</v>
      </c>
      <c r="P378" s="98">
        <v>0</v>
      </c>
      <c r="Q378" s="98">
        <v>3.1527751247221901E-3</v>
      </c>
      <c r="R378" s="98">
        <v>1.9319816439786538E-3</v>
      </c>
      <c r="S378" s="98">
        <v>1.76600028512125E-3</v>
      </c>
      <c r="T378" s="98">
        <v>2.4063304372247147E-3</v>
      </c>
      <c r="U378" s="98">
        <v>2.8334031656090356E-3</v>
      </c>
      <c r="V378" s="98">
        <v>2.293221881537117E-3</v>
      </c>
      <c r="W378" s="98">
        <v>1.6239046694134437E-3</v>
      </c>
      <c r="DA378" s="63" t="s">
        <v>3343</v>
      </c>
    </row>
    <row r="379" spans="1:105" ht="12" customHeight="1" x14ac:dyDescent="0.25">
      <c r="A379" s="121" t="s">
        <v>54</v>
      </c>
      <c r="B379" s="122"/>
      <c r="C379" s="122">
        <v>3.2995162230695513E-2</v>
      </c>
      <c r="D379" s="122">
        <v>8.6358199874787489E-2</v>
      </c>
      <c r="E379" s="122">
        <v>9.8607120070932419E-2</v>
      </c>
      <c r="F379" s="122">
        <v>0.1188687789511033</v>
      </c>
      <c r="G379" s="122">
        <v>0.12154347975448965</v>
      </c>
      <c r="H379" s="122">
        <v>0.11956694173241636</v>
      </c>
      <c r="I379" s="122">
        <v>0.15254331120689249</v>
      </c>
      <c r="J379" s="122">
        <v>0.21067109747920998</v>
      </c>
      <c r="K379" s="122">
        <v>0.3518229043961853</v>
      </c>
      <c r="L379" s="122">
        <v>0.31537420011562511</v>
      </c>
      <c r="M379" s="122">
        <v>0.5329261172632408</v>
      </c>
      <c r="N379" s="122">
        <v>0.30737737624742695</v>
      </c>
      <c r="O379" s="122">
        <v>0.20059300342907338</v>
      </c>
      <c r="P379" s="122">
        <v>0</v>
      </c>
      <c r="Q379" s="122">
        <v>4.8165486911751342E-2</v>
      </c>
      <c r="R379" s="122">
        <v>6.3912826883239598E-2</v>
      </c>
      <c r="S379" s="122">
        <v>0.1021769945687707</v>
      </c>
      <c r="T379" s="122">
        <v>0.1853436615710212</v>
      </c>
      <c r="U379" s="122">
        <v>0.40361635717370459</v>
      </c>
      <c r="V379" s="122">
        <v>0.60761127189033104</v>
      </c>
      <c r="W379" s="122">
        <v>0.44634399850126377</v>
      </c>
      <c r="DA379" s="130" t="s">
        <v>3344</v>
      </c>
    </row>
    <row r="380" spans="1:105" ht="12" customHeight="1" x14ac:dyDescent="0.25">
      <c r="A380" s="97" t="s">
        <v>207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3345</v>
      </c>
    </row>
    <row r="381" spans="1:105" ht="12" customHeight="1" x14ac:dyDescent="0.25">
      <c r="A381" s="97" t="s">
        <v>50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0</v>
      </c>
      <c r="K381" s="98">
        <v>0</v>
      </c>
      <c r="L381" s="98">
        <v>0</v>
      </c>
      <c r="M381" s="98">
        <v>0</v>
      </c>
      <c r="N381" s="98">
        <v>0</v>
      </c>
      <c r="O381" s="98">
        <v>0</v>
      </c>
      <c r="P381" s="98">
        <v>0</v>
      </c>
      <c r="Q381" s="98">
        <v>0</v>
      </c>
      <c r="R381" s="98">
        <v>0</v>
      </c>
      <c r="S381" s="98">
        <v>0</v>
      </c>
      <c r="T381" s="98">
        <v>0</v>
      </c>
      <c r="U381" s="98">
        <v>0</v>
      </c>
      <c r="V381" s="98">
        <v>0</v>
      </c>
      <c r="W381" s="98">
        <v>0</v>
      </c>
      <c r="DA381" s="63" t="s">
        <v>3346</v>
      </c>
    </row>
    <row r="382" spans="1:105" ht="12" customHeight="1" x14ac:dyDescent="0.25">
      <c r="A382" s="109" t="s">
        <v>120</v>
      </c>
      <c r="B382" s="33"/>
      <c r="C382" s="33">
        <v>3.2995162230695513E-2</v>
      </c>
      <c r="D382" s="33">
        <v>8.6358199874787489E-2</v>
      </c>
      <c r="E382" s="33">
        <v>9.8607120070932419E-2</v>
      </c>
      <c r="F382" s="33">
        <v>0.1188687789511033</v>
      </c>
      <c r="G382" s="33">
        <v>0.12154347975448965</v>
      </c>
      <c r="H382" s="33">
        <v>0.11956694173241636</v>
      </c>
      <c r="I382" s="33">
        <v>0.15254331120689249</v>
      </c>
      <c r="J382" s="33">
        <v>0.21067109747920998</v>
      </c>
      <c r="K382" s="33">
        <v>0.3518229043961853</v>
      </c>
      <c r="L382" s="33">
        <v>0.31537420011562511</v>
      </c>
      <c r="M382" s="33">
        <v>0.5329261172632408</v>
      </c>
      <c r="N382" s="33">
        <v>0.30737737624742695</v>
      </c>
      <c r="O382" s="33">
        <v>0.20059300342907338</v>
      </c>
      <c r="P382" s="33">
        <v>0</v>
      </c>
      <c r="Q382" s="33">
        <v>4.8165486911751342E-2</v>
      </c>
      <c r="R382" s="33">
        <v>6.3912826883239598E-2</v>
      </c>
      <c r="S382" s="33">
        <v>0.1021769945687707</v>
      </c>
      <c r="T382" s="33">
        <v>0.1853436615710212</v>
      </c>
      <c r="U382" s="33">
        <v>0.40361635717370459</v>
      </c>
      <c r="V382" s="33">
        <v>0.60761127189033104</v>
      </c>
      <c r="W382" s="33">
        <v>0.44634399850126377</v>
      </c>
      <c r="DA382" s="60" t="s">
        <v>3347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2.3670907302944841</v>
      </c>
      <c r="D384" s="117">
        <f t="shared" si="157"/>
        <v>6.2520367928224205</v>
      </c>
      <c r="E384" s="117">
        <f t="shared" si="157"/>
        <v>7.0423272866435509</v>
      </c>
      <c r="F384" s="117">
        <f t="shared" si="157"/>
        <v>8.0006556903232582</v>
      </c>
      <c r="G384" s="117">
        <f t="shared" si="157"/>
        <v>8.4468490909715683</v>
      </c>
      <c r="H384" s="117">
        <f t="shared" si="157"/>
        <v>7.6108400079045895</v>
      </c>
      <c r="I384" s="117">
        <f t="shared" si="157"/>
        <v>9.7305276308858417</v>
      </c>
      <c r="J384" s="117">
        <f t="shared" si="157"/>
        <v>14.536224902733313</v>
      </c>
      <c r="K384" s="117">
        <f t="shared" si="157"/>
        <v>20.67143453306117</v>
      </c>
      <c r="L384" s="117">
        <f t="shared" si="157"/>
        <v>15.243158001382232</v>
      </c>
      <c r="M384" s="117">
        <f t="shared" si="157"/>
        <v>38.794489238549559</v>
      </c>
      <c r="N384" s="117">
        <f t="shared" si="157"/>
        <v>20.756432510840721</v>
      </c>
      <c r="O384" s="117">
        <f t="shared" si="157"/>
        <v>10.151761400411928</v>
      </c>
      <c r="P384" s="117">
        <f t="shared" si="157"/>
        <v>0</v>
      </c>
      <c r="Q384" s="117">
        <f t="shared" si="157"/>
        <v>2.1050204253693239</v>
      </c>
      <c r="R384" s="117">
        <f t="shared" ref="R384:V384" si="158">R385+R388+R390+R403</f>
        <v>2.7665333881947602</v>
      </c>
      <c r="S384" s="117">
        <f t="shared" si="158"/>
        <v>4.0896621876806813</v>
      </c>
      <c r="T384" s="117">
        <f t="shared" si="158"/>
        <v>6.1102464742070746</v>
      </c>
      <c r="U384" s="117">
        <f t="shared" si="158"/>
        <v>12.617575757968917</v>
      </c>
      <c r="V384" s="117">
        <f t="shared" si="158"/>
        <v>19.972681524535481</v>
      </c>
      <c r="W384" s="117">
        <f t="shared" ref="W384" si="159">W385+W388+W390+W403</f>
        <v>13.934254372120249</v>
      </c>
      <c r="DA384" s="129" t="s">
        <v>3493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2.189539209057477</v>
      </c>
      <c r="D385" s="122">
        <f t="shared" si="160"/>
        <v>5.7821865445591412</v>
      </c>
      <c r="E385" s="122">
        <f t="shared" si="160"/>
        <v>6.5186808016347371</v>
      </c>
      <c r="F385" s="122">
        <f t="shared" si="160"/>
        <v>7.3834556867259415</v>
      </c>
      <c r="G385" s="122">
        <f t="shared" si="160"/>
        <v>7.8161210718543552</v>
      </c>
      <c r="H385" s="122">
        <f t="shared" si="160"/>
        <v>7.0214624858273798</v>
      </c>
      <c r="I385" s="122">
        <f t="shared" si="160"/>
        <v>8.9599687546380835</v>
      </c>
      <c r="J385" s="122">
        <f t="shared" si="160"/>
        <v>13.438405865075193</v>
      </c>
      <c r="K385" s="122">
        <f t="shared" si="160"/>
        <v>19.026842884656151</v>
      </c>
      <c r="L385" s="122">
        <f t="shared" si="160"/>
        <v>14.147904882464637</v>
      </c>
      <c r="M385" s="122">
        <f t="shared" si="160"/>
        <v>35.934976012610591</v>
      </c>
      <c r="N385" s="122">
        <f t="shared" si="160"/>
        <v>19.236679558888117</v>
      </c>
      <c r="O385" s="122">
        <f t="shared" si="160"/>
        <v>9.2788074325699981</v>
      </c>
      <c r="P385" s="122">
        <f t="shared" si="160"/>
        <v>0</v>
      </c>
      <c r="Q385" s="122">
        <f t="shared" si="160"/>
        <v>1.8816188198069306</v>
      </c>
      <c r="R385" s="122">
        <f t="shared" ref="R385:V385" si="161">SUM(R386:R387)</f>
        <v>2.4532292811841043</v>
      </c>
      <c r="S385" s="122">
        <f t="shared" si="161"/>
        <v>3.6266925208815812</v>
      </c>
      <c r="T385" s="122">
        <f t="shared" si="161"/>
        <v>5.3137142590341968</v>
      </c>
      <c r="U385" s="122">
        <f t="shared" si="161"/>
        <v>10.852300251529847</v>
      </c>
      <c r="V385" s="122">
        <f t="shared" si="161"/>
        <v>17.175325344461648</v>
      </c>
      <c r="W385" s="122">
        <f t="shared" ref="W385" si="162">SUM(W386:W387)</f>
        <v>11.84940252270516</v>
      </c>
      <c r="DA385" s="130" t="s">
        <v>3494</v>
      </c>
    </row>
    <row r="386" spans="1:105" ht="12" customHeight="1" x14ac:dyDescent="0.25">
      <c r="A386" s="97" t="s">
        <v>204</v>
      </c>
      <c r="B386" s="98"/>
      <c r="C386" s="98">
        <v>2.1690920945541379</v>
      </c>
      <c r="D386" s="98">
        <v>5.7296390502766679</v>
      </c>
      <c r="E386" s="98">
        <v>6.4608178495348074</v>
      </c>
      <c r="F386" s="98">
        <v>7.3199629433973135</v>
      </c>
      <c r="G386" s="98">
        <v>7.7494983939309545</v>
      </c>
      <c r="H386" s="98">
        <v>6.9632935435912424</v>
      </c>
      <c r="I386" s="98">
        <v>8.8873628112940608</v>
      </c>
      <c r="J386" s="98">
        <v>13.331135320448388</v>
      </c>
      <c r="K386" s="98">
        <v>18.877891076740202</v>
      </c>
      <c r="L386" s="98">
        <v>14.037857331372191</v>
      </c>
      <c r="M386" s="98">
        <v>35.662541422872415</v>
      </c>
      <c r="N386" s="98">
        <v>19.092062176592869</v>
      </c>
      <c r="O386" s="98">
        <v>9.2108031285545806</v>
      </c>
      <c r="P386" s="98">
        <v>0</v>
      </c>
      <c r="Q386" s="98">
        <v>1.8681274059291508</v>
      </c>
      <c r="R386" s="98">
        <v>2.4356809492559033</v>
      </c>
      <c r="S386" s="98">
        <v>3.600928481084722</v>
      </c>
      <c r="T386" s="98">
        <v>5.2761944784314814</v>
      </c>
      <c r="U386" s="98">
        <v>10.775944702499908</v>
      </c>
      <c r="V386" s="98">
        <v>17.056211086081806</v>
      </c>
      <c r="W386" s="98">
        <v>11.766948124424834</v>
      </c>
      <c r="DA386" s="63" t="s">
        <v>3495</v>
      </c>
    </row>
    <row r="387" spans="1:105" ht="12" customHeight="1" x14ac:dyDescent="0.25">
      <c r="A387" s="97" t="s">
        <v>53</v>
      </c>
      <c r="B387" s="98"/>
      <c r="C387" s="98">
        <v>2.0447114503339324E-2</v>
      </c>
      <c r="D387" s="98">
        <v>5.2547494282473496E-2</v>
      </c>
      <c r="E387" s="98">
        <v>5.7862952099929955E-2</v>
      </c>
      <c r="F387" s="98">
        <v>6.3492743328628379E-2</v>
      </c>
      <c r="G387" s="98">
        <v>6.6622677923400431E-2</v>
      </c>
      <c r="H387" s="98">
        <v>5.8168942236137028E-2</v>
      </c>
      <c r="I387" s="98">
        <v>7.2605943344023136E-2</v>
      </c>
      <c r="J387" s="98">
        <v>0.10727054462680601</v>
      </c>
      <c r="K387" s="98">
        <v>0.14895180791594881</v>
      </c>
      <c r="L387" s="98">
        <v>0.11004755109244692</v>
      </c>
      <c r="M387" s="98">
        <v>0.2724345897381763</v>
      </c>
      <c r="N387" s="98">
        <v>0.14461738229524881</v>
      </c>
      <c r="O387" s="98">
        <v>6.8004304015417016E-2</v>
      </c>
      <c r="P387" s="98">
        <v>0</v>
      </c>
      <c r="Q387" s="98">
        <v>1.349141387777973E-2</v>
      </c>
      <c r="R387" s="98">
        <v>1.7548331928200846E-2</v>
      </c>
      <c r="S387" s="98">
        <v>2.5764039796859269E-2</v>
      </c>
      <c r="T387" s="98">
        <v>3.7519780602715727E-2</v>
      </c>
      <c r="U387" s="98">
        <v>7.6355549029939448E-2</v>
      </c>
      <c r="V387" s="98">
        <v>0.1191142583798417</v>
      </c>
      <c r="W387" s="98">
        <v>8.2454398280326358E-2</v>
      </c>
      <c r="DA387" s="63" t="s">
        <v>3496</v>
      </c>
    </row>
    <row r="388" spans="1:105" ht="12" customHeight="1" x14ac:dyDescent="0.25">
      <c r="A388" s="121" t="s">
        <v>92</v>
      </c>
      <c r="B388" s="122"/>
      <c r="C388" s="122">
        <f t="shared" ref="C388:W388" si="163">C389</f>
        <v>1.9472206503581206E-4</v>
      </c>
      <c r="D388" s="122">
        <f t="shared" si="163"/>
        <v>5.0931569586914604E-4</v>
      </c>
      <c r="E388" s="122">
        <f t="shared" si="163"/>
        <v>6.0484278871341627E-4</v>
      </c>
      <c r="F388" s="122">
        <f t="shared" si="163"/>
        <v>9.6666417420455117E-4</v>
      </c>
      <c r="G388" s="122">
        <f t="shared" si="163"/>
        <v>1.7990114403882407E-3</v>
      </c>
      <c r="H388" s="122">
        <f t="shared" si="163"/>
        <v>2.1925538098726705E-3</v>
      </c>
      <c r="I388" s="122">
        <f t="shared" si="163"/>
        <v>2.4771709383124888E-3</v>
      </c>
      <c r="J388" s="122">
        <f t="shared" si="163"/>
        <v>9.779695743489462E-4</v>
      </c>
      <c r="K388" s="122">
        <f t="shared" si="163"/>
        <v>4.0494039897573768E-3</v>
      </c>
      <c r="L388" s="122">
        <f t="shared" si="163"/>
        <v>8.7900766946485565E-3</v>
      </c>
      <c r="M388" s="122">
        <f t="shared" si="163"/>
        <v>1.0236968403602076E-2</v>
      </c>
      <c r="N388" s="122">
        <f t="shared" si="163"/>
        <v>9.3596909535993214E-3</v>
      </c>
      <c r="O388" s="122">
        <f t="shared" si="163"/>
        <v>3.1280546899790512E-3</v>
      </c>
      <c r="P388" s="122">
        <f t="shared" si="163"/>
        <v>0</v>
      </c>
      <c r="Q388" s="122">
        <f t="shared" si="163"/>
        <v>6.7612111920539145E-4</v>
      </c>
      <c r="R388" s="122">
        <f t="shared" si="163"/>
        <v>5.7257354583554749E-4</v>
      </c>
      <c r="S388" s="122">
        <f t="shared" si="163"/>
        <v>2.0673553216445859E-3</v>
      </c>
      <c r="T388" s="122">
        <f t="shared" si="163"/>
        <v>1.908100672244579E-3</v>
      </c>
      <c r="U388" s="122">
        <f t="shared" si="163"/>
        <v>6.7547944684052423E-3</v>
      </c>
      <c r="V388" s="122">
        <f t="shared" si="163"/>
        <v>2.055671217405915E-2</v>
      </c>
      <c r="W388" s="122">
        <f t="shared" si="163"/>
        <v>3.2756363325071448E-3</v>
      </c>
      <c r="DA388" s="130" t="s">
        <v>3497</v>
      </c>
    </row>
    <row r="389" spans="1:105" ht="12" customHeight="1" x14ac:dyDescent="0.25">
      <c r="A389" s="97" t="s">
        <v>53</v>
      </c>
      <c r="B389" s="98"/>
      <c r="C389" s="98">
        <v>1.9472206503581206E-4</v>
      </c>
      <c r="D389" s="98">
        <v>5.0931569586914604E-4</v>
      </c>
      <c r="E389" s="98">
        <v>6.0484278871341627E-4</v>
      </c>
      <c r="F389" s="98">
        <v>9.6666417420455117E-4</v>
      </c>
      <c r="G389" s="98">
        <v>1.7990114403882407E-3</v>
      </c>
      <c r="H389" s="98">
        <v>2.1925538098726705E-3</v>
      </c>
      <c r="I389" s="98">
        <v>2.4771709383124888E-3</v>
      </c>
      <c r="J389" s="98">
        <v>9.779695743489462E-4</v>
      </c>
      <c r="K389" s="98">
        <v>4.0494039897573768E-3</v>
      </c>
      <c r="L389" s="98">
        <v>8.7900766946485565E-3</v>
      </c>
      <c r="M389" s="98">
        <v>1.0236968403602076E-2</v>
      </c>
      <c r="N389" s="98">
        <v>9.3596909535993214E-3</v>
      </c>
      <c r="O389" s="98">
        <v>3.1280546899790512E-3</v>
      </c>
      <c r="P389" s="98">
        <v>0</v>
      </c>
      <c r="Q389" s="98">
        <v>6.7612111920539145E-4</v>
      </c>
      <c r="R389" s="98">
        <v>5.7257354583554749E-4</v>
      </c>
      <c r="S389" s="98">
        <v>2.0673553216445859E-3</v>
      </c>
      <c r="T389" s="98">
        <v>1.908100672244579E-3</v>
      </c>
      <c r="U389" s="98">
        <v>6.7547944684052423E-3</v>
      </c>
      <c r="V389" s="98">
        <v>2.055671217405915E-2</v>
      </c>
      <c r="W389" s="98">
        <v>3.2756363325071448E-3</v>
      </c>
      <c r="DA389" s="63" t="s">
        <v>3498</v>
      </c>
    </row>
    <row r="390" spans="1:105" ht="12" customHeight="1" x14ac:dyDescent="0.25">
      <c r="A390" s="121" t="s">
        <v>55</v>
      </c>
      <c r="B390" s="122"/>
      <c r="C390" s="122">
        <v>0.15153730626119311</v>
      </c>
      <c r="D390" s="122">
        <v>0.4016478618969529</v>
      </c>
      <c r="E390" s="122">
        <v>0.44561004052107184</v>
      </c>
      <c r="F390" s="122">
        <v>0.52272518742571961</v>
      </c>
      <c r="G390" s="122">
        <v>0.53314151033448243</v>
      </c>
      <c r="H390" s="122">
        <v>0.49277783664726688</v>
      </c>
      <c r="I390" s="122">
        <v>0.64740330541344071</v>
      </c>
      <c r="J390" s="122">
        <v>0.92983527231331209</v>
      </c>
      <c r="K390" s="122">
        <v>1.3610264368467004</v>
      </c>
      <c r="L390" s="122">
        <v>0.83531256599151449</v>
      </c>
      <c r="M390" s="122">
        <v>2.4235148382117542</v>
      </c>
      <c r="N390" s="122">
        <v>1.2637843804139386</v>
      </c>
      <c r="O390" s="122">
        <v>0.70796839852568094</v>
      </c>
      <c r="P390" s="122">
        <v>0</v>
      </c>
      <c r="Q390" s="122">
        <v>0.18319950075090216</v>
      </c>
      <c r="R390" s="122">
        <v>0.25961045621696699</v>
      </c>
      <c r="S390" s="122">
        <v>0.3746364131398377</v>
      </c>
      <c r="T390" s="122">
        <v>0.63552583545309671</v>
      </c>
      <c r="U390" s="122">
        <v>1.4066169123362047</v>
      </c>
      <c r="V390" s="122">
        <v>2.2402188693513203</v>
      </c>
      <c r="W390" s="122">
        <v>1.6836647363847954</v>
      </c>
      <c r="DA390" s="130" t="s">
        <v>3499</v>
      </c>
    </row>
    <row r="391" spans="1:105" ht="12" customHeight="1" x14ac:dyDescent="0.25">
      <c r="A391" s="97" t="s">
        <v>132</v>
      </c>
      <c r="B391" s="98"/>
      <c r="C391" s="98">
        <v>0.13794277146144121</v>
      </c>
      <c r="D391" s="98">
        <v>0.38206052630166665</v>
      </c>
      <c r="E391" s="98">
        <v>0.4249325544677594</v>
      </c>
      <c r="F391" s="98">
        <v>0.49983992567186436</v>
      </c>
      <c r="G391" s="98">
        <v>0.50966800508584353</v>
      </c>
      <c r="H391" s="98">
        <v>0.46793317030334902</v>
      </c>
      <c r="I391" s="98">
        <v>0.62350084684796581</v>
      </c>
      <c r="J391" s="98">
        <v>0.90195049092243162</v>
      </c>
      <c r="K391" s="98">
        <v>1.3162192081960087</v>
      </c>
      <c r="L391" s="98">
        <v>0.79883447226008608</v>
      </c>
      <c r="M391" s="98">
        <v>2.3593837067617107</v>
      </c>
      <c r="N391" s="98">
        <v>1.2275037420095489</v>
      </c>
      <c r="O391" s="98">
        <v>0.67358731170927222</v>
      </c>
      <c r="P391" s="98">
        <v>0</v>
      </c>
      <c r="Q391" s="98">
        <v>0.13376523710355992</v>
      </c>
      <c r="R391" s="98">
        <v>0.2099565376474147</v>
      </c>
      <c r="S391" s="98">
        <v>0.32578083527502216</v>
      </c>
      <c r="T391" s="98">
        <v>0.56517363123469821</v>
      </c>
      <c r="U391" s="98">
        <v>1.3269139636434673</v>
      </c>
      <c r="V391" s="98">
        <v>2.1787460012577076</v>
      </c>
      <c r="W391" s="98">
        <v>1.6378135212114666</v>
      </c>
      <c r="DA391" s="63" t="s">
        <v>3500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5.7328765673408716E-4</v>
      </c>
      <c r="E392" s="98">
        <v>3.2094484916889328E-4</v>
      </c>
      <c r="F392" s="98">
        <v>3.9140863638916656E-4</v>
      </c>
      <c r="G392" s="98">
        <v>6.8129444771570873E-4</v>
      </c>
      <c r="H392" s="98">
        <v>2.6250503378668759E-4</v>
      </c>
      <c r="I392" s="98">
        <v>3.3649882875282384E-3</v>
      </c>
      <c r="J392" s="98">
        <v>3.4105501552354339E-3</v>
      </c>
      <c r="K392" s="98">
        <v>1.286683568674963E-4</v>
      </c>
      <c r="L392" s="98">
        <v>0</v>
      </c>
      <c r="M392" s="98">
        <v>8.5275182966777843E-3</v>
      </c>
      <c r="N392" s="98">
        <v>6.0436149002229627E-4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2.9564574377734434E-3</v>
      </c>
      <c r="W392" s="98">
        <v>1.4606898342802285E-3</v>
      </c>
      <c r="DA392" s="63" t="s">
        <v>3501</v>
      </c>
    </row>
    <row r="393" spans="1:105" ht="12" customHeight="1" x14ac:dyDescent="0.25">
      <c r="A393" s="100" t="s">
        <v>204</v>
      </c>
      <c r="B393" s="101"/>
      <c r="C393" s="101">
        <v>0</v>
      </c>
      <c r="D393" s="101">
        <v>3.9269851443744363E-4</v>
      </c>
      <c r="E393" s="101">
        <v>2.1070526867938283E-4</v>
      </c>
      <c r="F393" s="101">
        <v>2.584800290351397E-4</v>
      </c>
      <c r="G393" s="101">
        <v>4.1060530258341896E-4</v>
      </c>
      <c r="H393" s="101">
        <v>1.6390280429956979E-4</v>
      </c>
      <c r="I393" s="101">
        <v>2.0736778208651188E-3</v>
      </c>
      <c r="J393" s="101">
        <v>2.0824359536608418E-3</v>
      </c>
      <c r="K393" s="101">
        <v>7.91128859202154E-5</v>
      </c>
      <c r="L393" s="101">
        <v>0</v>
      </c>
      <c r="M393" s="101">
        <v>5.0230044810022972E-3</v>
      </c>
      <c r="N393" s="101">
        <v>3.5361560480634552E-4</v>
      </c>
      <c r="O393" s="101">
        <v>0</v>
      </c>
      <c r="P393" s="101">
        <v>0</v>
      </c>
      <c r="Q393" s="101">
        <v>0</v>
      </c>
      <c r="R393" s="101">
        <v>0</v>
      </c>
      <c r="S393" s="101">
        <v>0</v>
      </c>
      <c r="T393" s="101">
        <v>0</v>
      </c>
      <c r="U393" s="101">
        <v>0</v>
      </c>
      <c r="V393" s="101">
        <v>2.0291704056016068E-3</v>
      </c>
      <c r="W393" s="101">
        <v>1.0476915891227327E-3</v>
      </c>
      <c r="DA393" s="131" t="s">
        <v>3502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1.8058914229664353E-4</v>
      </c>
      <c r="E394" s="104">
        <v>1.1023958048951046E-4</v>
      </c>
      <c r="F394" s="104">
        <v>1.3292860735402687E-4</v>
      </c>
      <c r="G394" s="104">
        <v>2.7068914513228971E-4</v>
      </c>
      <c r="H394" s="104">
        <v>9.8602229487117815E-5</v>
      </c>
      <c r="I394" s="104">
        <v>1.2913104666631193E-3</v>
      </c>
      <c r="J394" s="104">
        <v>1.3281142015745921E-3</v>
      </c>
      <c r="K394" s="104">
        <v>4.955547094728089E-5</v>
      </c>
      <c r="L394" s="104">
        <v>0</v>
      </c>
      <c r="M394" s="104">
        <v>3.504513815675488E-3</v>
      </c>
      <c r="N394" s="104">
        <v>2.5074588521595075E-4</v>
      </c>
      <c r="O394" s="104">
        <v>0</v>
      </c>
      <c r="P394" s="104">
        <v>0</v>
      </c>
      <c r="Q394" s="104">
        <v>0</v>
      </c>
      <c r="R394" s="104">
        <v>0</v>
      </c>
      <c r="S394" s="104">
        <v>0</v>
      </c>
      <c r="T394" s="104">
        <v>0</v>
      </c>
      <c r="U394" s="104">
        <v>0</v>
      </c>
      <c r="V394" s="104">
        <v>9.2728703217183643E-4</v>
      </c>
      <c r="W394" s="104">
        <v>4.1299824515749574E-4</v>
      </c>
      <c r="DA394" s="132" t="s">
        <v>3503</v>
      </c>
    </row>
    <row r="395" spans="1:105" ht="12" customHeight="1" x14ac:dyDescent="0.25">
      <c r="A395" s="106" t="s">
        <v>124</v>
      </c>
      <c r="B395" s="101"/>
      <c r="C395" s="101">
        <v>0</v>
      </c>
      <c r="D395" s="101">
        <v>1.2660843141838355E-4</v>
      </c>
      <c r="E395" s="101">
        <v>1.4777988711332706E-4</v>
      </c>
      <c r="F395" s="101">
        <v>5.8345626076025988E-5</v>
      </c>
      <c r="G395" s="101">
        <v>1.4518896973908112E-4</v>
      </c>
      <c r="H395" s="101">
        <v>6.6459231100556045E-5</v>
      </c>
      <c r="I395" s="101">
        <v>1.4278474168961285E-4</v>
      </c>
      <c r="J395" s="101">
        <v>1.3203061754424149E-4</v>
      </c>
      <c r="K395" s="101">
        <v>1.3486700559130777E-4</v>
      </c>
      <c r="L395" s="101">
        <v>1.9432952785639125E-4</v>
      </c>
      <c r="M395" s="101">
        <v>2.0824932905396225E-4</v>
      </c>
      <c r="N395" s="101">
        <v>1.8808811933992452E-4</v>
      </c>
      <c r="O395" s="101">
        <v>1.3473603680960484E-4</v>
      </c>
      <c r="P395" s="101">
        <v>0</v>
      </c>
      <c r="Q395" s="101">
        <v>0</v>
      </c>
      <c r="R395" s="101">
        <v>8.028943665840971E-5</v>
      </c>
      <c r="S395" s="101">
        <v>1.676325929179084E-4</v>
      </c>
      <c r="T395" s="101">
        <v>2.474056751698853E-4</v>
      </c>
      <c r="U395" s="101">
        <v>3.2923143284501995E-4</v>
      </c>
      <c r="V395" s="101">
        <v>3.2195550242482214E-4</v>
      </c>
      <c r="W395" s="101">
        <v>2.7155163798648648E-4</v>
      </c>
      <c r="DA395" s="131" t="s">
        <v>3504</v>
      </c>
    </row>
    <row r="396" spans="1:105" ht="12" customHeight="1" x14ac:dyDescent="0.25">
      <c r="A396" s="107" t="s">
        <v>123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3505</v>
      </c>
    </row>
    <row r="397" spans="1:105" ht="12" customHeight="1" x14ac:dyDescent="0.25">
      <c r="A397" s="108" t="s">
        <v>50</v>
      </c>
      <c r="B397" s="98"/>
      <c r="C397" s="98">
        <v>0</v>
      </c>
      <c r="D397" s="98">
        <v>0</v>
      </c>
      <c r="E397" s="98">
        <v>0</v>
      </c>
      <c r="F397" s="98">
        <v>0</v>
      </c>
      <c r="G397" s="98">
        <v>0</v>
      </c>
      <c r="H397" s="98">
        <v>0</v>
      </c>
      <c r="I397" s="98">
        <v>0</v>
      </c>
      <c r="J397" s="98">
        <v>0</v>
      </c>
      <c r="K397" s="98">
        <v>0</v>
      </c>
      <c r="L397" s="98">
        <v>0</v>
      </c>
      <c r="M397" s="98">
        <v>0</v>
      </c>
      <c r="N397" s="98">
        <v>0</v>
      </c>
      <c r="O397" s="98">
        <v>0</v>
      </c>
      <c r="P397" s="98">
        <v>0</v>
      </c>
      <c r="Q397" s="98">
        <v>0</v>
      </c>
      <c r="R397" s="98">
        <v>0</v>
      </c>
      <c r="S397" s="98">
        <v>0</v>
      </c>
      <c r="T397" s="98">
        <v>0</v>
      </c>
      <c r="U397" s="98">
        <v>0</v>
      </c>
      <c r="V397" s="98">
        <v>0</v>
      </c>
      <c r="W397" s="98">
        <v>0</v>
      </c>
      <c r="DA397" s="63" t="s">
        <v>3506</v>
      </c>
    </row>
    <row r="398" spans="1:105" ht="12" customHeight="1" x14ac:dyDescent="0.25">
      <c r="A398" s="108" t="s">
        <v>52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3507</v>
      </c>
    </row>
    <row r="399" spans="1:105" ht="12" customHeight="1" x14ac:dyDescent="0.25">
      <c r="A399" s="106" t="s">
        <v>122</v>
      </c>
      <c r="B399" s="101"/>
      <c r="C399" s="101">
        <v>1.2312032570248195E-2</v>
      </c>
      <c r="D399" s="101">
        <v>1.6590276533449494E-2</v>
      </c>
      <c r="E399" s="101">
        <v>1.8471052454730966E-2</v>
      </c>
      <c r="F399" s="101">
        <v>2.0614675526411861E-2</v>
      </c>
      <c r="G399" s="101">
        <v>2.0280922553734228E-2</v>
      </c>
      <c r="H399" s="101">
        <v>2.1967723278961734E-2</v>
      </c>
      <c r="I399" s="101">
        <v>1.1662152923691275E-2</v>
      </c>
      <c r="J399" s="101">
        <v>1.9535404108015113E-2</v>
      </c>
      <c r="K399" s="101">
        <v>4.0953122999176875E-2</v>
      </c>
      <c r="L399" s="101">
        <v>3.1317726315491963E-2</v>
      </c>
      <c r="M399" s="101">
        <v>4.908850580985695E-2</v>
      </c>
      <c r="N399" s="101">
        <v>3.0857174397119595E-2</v>
      </c>
      <c r="O399" s="101">
        <v>2.9587378407017355E-2</v>
      </c>
      <c r="P399" s="101">
        <v>0</v>
      </c>
      <c r="Q399" s="101">
        <v>4.0552455675186949E-2</v>
      </c>
      <c r="R399" s="101">
        <v>4.3602672449505615E-2</v>
      </c>
      <c r="S399" s="101">
        <v>4.3520066912495228E-2</v>
      </c>
      <c r="T399" s="101">
        <v>6.2459160644726903E-2</v>
      </c>
      <c r="U399" s="101">
        <v>7.0236279674905741E-2</v>
      </c>
      <c r="V399" s="101">
        <v>5.0880618493913503E-2</v>
      </c>
      <c r="W399" s="101">
        <v>3.837600485915265E-2</v>
      </c>
      <c r="DA399" s="131" t="s">
        <v>3508</v>
      </c>
    </row>
    <row r="400" spans="1:105" ht="12" customHeight="1" x14ac:dyDescent="0.25">
      <c r="A400" s="107" t="s">
        <v>121</v>
      </c>
      <c r="B400" s="104"/>
      <c r="C400" s="104">
        <v>1.2825022295037247E-3</v>
      </c>
      <c r="D400" s="104">
        <v>2.2971629736843291E-3</v>
      </c>
      <c r="E400" s="104">
        <v>1.7377088622992296E-3</v>
      </c>
      <c r="F400" s="104">
        <v>1.8208319649782733E-3</v>
      </c>
      <c r="G400" s="104">
        <v>2.3660992774499597E-3</v>
      </c>
      <c r="H400" s="104">
        <v>2.5479788000689089E-3</v>
      </c>
      <c r="I400" s="104">
        <v>8.7325326125656799E-3</v>
      </c>
      <c r="J400" s="104">
        <v>4.8067965100857231E-3</v>
      </c>
      <c r="K400" s="104">
        <v>3.5905702890558673E-3</v>
      </c>
      <c r="L400" s="104">
        <v>4.9660378880799841E-3</v>
      </c>
      <c r="M400" s="104">
        <v>6.306858014454601E-3</v>
      </c>
      <c r="N400" s="104">
        <v>4.6310143979080027E-3</v>
      </c>
      <c r="O400" s="104">
        <v>4.6589723725818499E-3</v>
      </c>
      <c r="P400" s="104">
        <v>0</v>
      </c>
      <c r="Q400" s="104">
        <v>8.881807972155294E-3</v>
      </c>
      <c r="R400" s="104">
        <v>5.9709566833882509E-3</v>
      </c>
      <c r="S400" s="104">
        <v>5.1678783594023888E-3</v>
      </c>
      <c r="T400" s="104">
        <v>7.6456378985016848E-3</v>
      </c>
      <c r="U400" s="104">
        <v>9.1374375849869582E-3</v>
      </c>
      <c r="V400" s="104">
        <v>7.3138366595006648E-3</v>
      </c>
      <c r="W400" s="104">
        <v>5.7429688419094712E-3</v>
      </c>
      <c r="DA400" s="132" t="s">
        <v>3509</v>
      </c>
    </row>
    <row r="401" spans="1:105" ht="12" customHeight="1" x14ac:dyDescent="0.25">
      <c r="A401" s="108" t="s">
        <v>53</v>
      </c>
      <c r="B401" s="98"/>
      <c r="C401" s="98">
        <v>8.9642743616921402E-4</v>
      </c>
      <c r="D401" s="98">
        <v>1.5735209730198987E-3</v>
      </c>
      <c r="E401" s="98">
        <v>1.1408378603782045E-3</v>
      </c>
      <c r="F401" s="98">
        <v>1.2024246445523096E-3</v>
      </c>
      <c r="G401" s="98">
        <v>1.4259880277485296E-3</v>
      </c>
      <c r="H401" s="98">
        <v>1.5910182877467429E-3</v>
      </c>
      <c r="I401" s="98">
        <v>5.3819413734861694E-3</v>
      </c>
      <c r="J401" s="98">
        <v>2.9342298013921232E-3</v>
      </c>
      <c r="K401" s="98">
        <v>2.2078042235562589E-3</v>
      </c>
      <c r="L401" s="98">
        <v>2.9739997940862748E-3</v>
      </c>
      <c r="M401" s="98">
        <v>3.7123100953099964E-3</v>
      </c>
      <c r="N401" s="98">
        <v>2.7088153642011864E-3</v>
      </c>
      <c r="O401" s="98">
        <v>2.8695416200637952E-3</v>
      </c>
      <c r="P401" s="98">
        <v>0</v>
      </c>
      <c r="Q401" s="98">
        <v>5.7290328474331039E-3</v>
      </c>
      <c r="R401" s="98">
        <v>4.0389750394095973E-3</v>
      </c>
      <c r="S401" s="98">
        <v>3.4018780742811391E-3</v>
      </c>
      <c r="T401" s="98">
        <v>5.2393074612769701E-3</v>
      </c>
      <c r="U401" s="98">
        <v>6.3040344193779222E-3</v>
      </c>
      <c r="V401" s="98">
        <v>5.0206147779635474E-3</v>
      </c>
      <c r="W401" s="98">
        <v>4.1190641724960274E-3</v>
      </c>
      <c r="DA401" s="63" t="s">
        <v>3510</v>
      </c>
    </row>
    <row r="402" spans="1:105" ht="12" customHeight="1" x14ac:dyDescent="0.25">
      <c r="A402" s="108" t="s">
        <v>52</v>
      </c>
      <c r="B402" s="98"/>
      <c r="C402" s="98">
        <v>3.8607479333451069E-4</v>
      </c>
      <c r="D402" s="98">
        <v>7.2364200066443046E-4</v>
      </c>
      <c r="E402" s="98">
        <v>5.9687100192102509E-4</v>
      </c>
      <c r="F402" s="98">
        <v>6.184073204259635E-4</v>
      </c>
      <c r="G402" s="98">
        <v>9.401112497014302E-4</v>
      </c>
      <c r="H402" s="98">
        <v>9.5696051232216611E-4</v>
      </c>
      <c r="I402" s="98">
        <v>3.3505912390795114E-3</v>
      </c>
      <c r="J402" s="98">
        <v>1.8725667086936001E-3</v>
      </c>
      <c r="K402" s="98">
        <v>1.3827660654996087E-3</v>
      </c>
      <c r="L402" s="98">
        <v>1.9920380939937089E-3</v>
      </c>
      <c r="M402" s="98">
        <v>2.594547919144605E-3</v>
      </c>
      <c r="N402" s="98">
        <v>1.9221990337068163E-3</v>
      </c>
      <c r="O402" s="98">
        <v>1.7894307525180551E-3</v>
      </c>
      <c r="P402" s="98">
        <v>0</v>
      </c>
      <c r="Q402" s="98">
        <v>3.1527751247221901E-3</v>
      </c>
      <c r="R402" s="98">
        <v>1.9319816439786538E-3</v>
      </c>
      <c r="S402" s="98">
        <v>1.76600028512125E-3</v>
      </c>
      <c r="T402" s="98">
        <v>2.4063304372247147E-3</v>
      </c>
      <c r="U402" s="98">
        <v>2.8334031656090356E-3</v>
      </c>
      <c r="V402" s="98">
        <v>2.293221881537117E-3</v>
      </c>
      <c r="W402" s="98">
        <v>1.6239046694134437E-3</v>
      </c>
      <c r="DA402" s="63" t="s">
        <v>3511</v>
      </c>
    </row>
    <row r="403" spans="1:105" ht="12" customHeight="1" x14ac:dyDescent="0.25">
      <c r="A403" s="121" t="s">
        <v>54</v>
      </c>
      <c r="B403" s="122"/>
      <c r="C403" s="122">
        <v>2.5819492910778213E-2</v>
      </c>
      <c r="D403" s="122">
        <v>6.7693070670457531E-2</v>
      </c>
      <c r="E403" s="122">
        <v>7.7431601699028546E-2</v>
      </c>
      <c r="F403" s="122">
        <v>9.3508151997393193E-2</v>
      </c>
      <c r="G403" s="122">
        <v>9.5787497342343098E-2</v>
      </c>
      <c r="H403" s="122">
        <v>9.4407131620069806E-2</v>
      </c>
      <c r="I403" s="122">
        <v>0.12067839989600432</v>
      </c>
      <c r="J403" s="122">
        <v>0.16700579577045896</v>
      </c>
      <c r="K403" s="122">
        <v>0.27951580756856148</v>
      </c>
      <c r="L403" s="122">
        <v>0.25115047623143255</v>
      </c>
      <c r="M403" s="122">
        <v>0.42576141932361206</v>
      </c>
      <c r="N403" s="122">
        <v>0.24660888058506719</v>
      </c>
      <c r="O403" s="122">
        <v>0.16185751462626952</v>
      </c>
      <c r="P403" s="122">
        <v>0</v>
      </c>
      <c r="Q403" s="122">
        <v>3.9525983692285827E-2</v>
      </c>
      <c r="R403" s="122">
        <v>5.3121077247852873E-2</v>
      </c>
      <c r="S403" s="122">
        <v>8.6265898337617344E-2</v>
      </c>
      <c r="T403" s="122">
        <v>0.15909827904753632</v>
      </c>
      <c r="U403" s="122">
        <v>0.35190379963446</v>
      </c>
      <c r="V403" s="122">
        <v>0.53658059854845441</v>
      </c>
      <c r="W403" s="122">
        <v>0.39791147669778631</v>
      </c>
      <c r="DA403" s="130" t="s">
        <v>3512</v>
      </c>
    </row>
    <row r="404" spans="1:105" ht="12" customHeight="1" x14ac:dyDescent="0.25">
      <c r="A404" s="97" t="s">
        <v>207</v>
      </c>
      <c r="B404" s="98"/>
      <c r="C404" s="98">
        <v>0</v>
      </c>
      <c r="D404" s="98">
        <v>0</v>
      </c>
      <c r="E404" s="98">
        <v>0</v>
      </c>
      <c r="F404" s="98">
        <v>0</v>
      </c>
      <c r="G404" s="98">
        <v>0</v>
      </c>
      <c r="H404" s="98">
        <v>0</v>
      </c>
      <c r="I404" s="98">
        <v>0</v>
      </c>
      <c r="J404" s="98">
        <v>0</v>
      </c>
      <c r="K404" s="98">
        <v>0</v>
      </c>
      <c r="L404" s="98">
        <v>0</v>
      </c>
      <c r="M404" s="98">
        <v>0</v>
      </c>
      <c r="N404" s="98">
        <v>0</v>
      </c>
      <c r="O404" s="98">
        <v>0</v>
      </c>
      <c r="P404" s="98">
        <v>0</v>
      </c>
      <c r="Q404" s="98">
        <v>0</v>
      </c>
      <c r="R404" s="98">
        <v>0</v>
      </c>
      <c r="S404" s="98">
        <v>0</v>
      </c>
      <c r="T404" s="98">
        <v>0</v>
      </c>
      <c r="U404" s="98">
        <v>0</v>
      </c>
      <c r="V404" s="98">
        <v>0</v>
      </c>
      <c r="W404" s="98">
        <v>0</v>
      </c>
      <c r="DA404" s="63" t="s">
        <v>3513</v>
      </c>
    </row>
    <row r="405" spans="1:105" ht="12" customHeight="1" x14ac:dyDescent="0.25">
      <c r="A405" s="97" t="s">
        <v>50</v>
      </c>
      <c r="B405" s="98"/>
      <c r="C405" s="98">
        <v>0</v>
      </c>
      <c r="D405" s="98">
        <v>0</v>
      </c>
      <c r="E405" s="98">
        <v>0</v>
      </c>
      <c r="F405" s="98">
        <v>0</v>
      </c>
      <c r="G405" s="98">
        <v>0</v>
      </c>
      <c r="H405" s="98">
        <v>0</v>
      </c>
      <c r="I405" s="98">
        <v>0</v>
      </c>
      <c r="J405" s="98">
        <v>0</v>
      </c>
      <c r="K405" s="98">
        <v>0</v>
      </c>
      <c r="L405" s="98">
        <v>0</v>
      </c>
      <c r="M405" s="98">
        <v>0</v>
      </c>
      <c r="N405" s="98">
        <v>0</v>
      </c>
      <c r="O405" s="98">
        <v>0</v>
      </c>
      <c r="P405" s="98">
        <v>0</v>
      </c>
      <c r="Q405" s="98">
        <v>0</v>
      </c>
      <c r="R405" s="98">
        <v>0</v>
      </c>
      <c r="S405" s="98">
        <v>0</v>
      </c>
      <c r="T405" s="98">
        <v>0</v>
      </c>
      <c r="U405" s="98">
        <v>0</v>
      </c>
      <c r="V405" s="98">
        <v>0</v>
      </c>
      <c r="W405" s="98">
        <v>0</v>
      </c>
      <c r="DA405" s="63" t="s">
        <v>3514</v>
      </c>
    </row>
    <row r="406" spans="1:105" ht="12" customHeight="1" x14ac:dyDescent="0.25">
      <c r="A406" s="109" t="s">
        <v>120</v>
      </c>
      <c r="B406" s="33"/>
      <c r="C406" s="33">
        <v>2.5819492910778213E-2</v>
      </c>
      <c r="D406" s="33">
        <v>6.7693070670457531E-2</v>
      </c>
      <c r="E406" s="33">
        <v>7.7431601699028546E-2</v>
      </c>
      <c r="F406" s="33">
        <v>9.3508151997393193E-2</v>
      </c>
      <c r="G406" s="33">
        <v>9.5787497342343098E-2</v>
      </c>
      <c r="H406" s="33">
        <v>9.4407131620069806E-2</v>
      </c>
      <c r="I406" s="33">
        <v>0.12067839989600432</v>
      </c>
      <c r="J406" s="33">
        <v>0.16700579577045896</v>
      </c>
      <c r="K406" s="33">
        <v>0.27951580756856148</v>
      </c>
      <c r="L406" s="33">
        <v>0.25115047623143255</v>
      </c>
      <c r="M406" s="33">
        <v>0.42576141932361206</v>
      </c>
      <c r="N406" s="33">
        <v>0.24660888058506719</v>
      </c>
      <c r="O406" s="33">
        <v>0.16185751462626952</v>
      </c>
      <c r="P406" s="33">
        <v>0</v>
      </c>
      <c r="Q406" s="33">
        <v>3.9525983692285827E-2</v>
      </c>
      <c r="R406" s="33">
        <v>5.3121077247852873E-2</v>
      </c>
      <c r="S406" s="33">
        <v>8.6265898337617344E-2</v>
      </c>
      <c r="T406" s="33">
        <v>0.15909827904753632</v>
      </c>
      <c r="U406" s="33">
        <v>0.35190379963446</v>
      </c>
      <c r="V406" s="33">
        <v>0.53658059854845441</v>
      </c>
      <c r="W406" s="33">
        <v>0.39791147669778631</v>
      </c>
      <c r="DA406" s="60" t="s">
        <v>3515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0.55264004814563839</v>
      </c>
      <c r="D408" s="119">
        <f t="shared" si="164"/>
        <v>0.56357906097164423</v>
      </c>
      <c r="E408" s="119">
        <f t="shared" si="164"/>
        <v>0.57473290404387456</v>
      </c>
      <c r="F408" s="119">
        <f t="shared" si="164"/>
        <v>0.58617978640391466</v>
      </c>
      <c r="G408" s="119">
        <f t="shared" si="164"/>
        <v>0.59746243403794808</v>
      </c>
      <c r="H408" s="119">
        <f t="shared" si="164"/>
        <v>0.60912096742840471</v>
      </c>
      <c r="I408" s="119">
        <f t="shared" si="164"/>
        <v>0.62073265256866006</v>
      </c>
      <c r="J408" s="119">
        <f t="shared" si="164"/>
        <v>0.63184723794803421</v>
      </c>
      <c r="K408" s="119">
        <f t="shared" si="164"/>
        <v>0.6436823918369553</v>
      </c>
      <c r="L408" s="119">
        <f t="shared" si="164"/>
        <v>0.65504929200769868</v>
      </c>
      <c r="M408" s="119">
        <f t="shared" si="164"/>
        <v>0.66516020849417568</v>
      </c>
      <c r="N408" s="119">
        <f t="shared" si="164"/>
        <v>0.67442694843016238</v>
      </c>
      <c r="O408" s="119">
        <f t="shared" si="164"/>
        <v>0.68283291236235399</v>
      </c>
      <c r="P408" s="119" t="str">
        <f t="shared" si="164"/>
        <v/>
      </c>
      <c r="Q408" s="119">
        <f t="shared" si="164"/>
        <v>0.69852800034489093</v>
      </c>
      <c r="R408" s="119">
        <f t="shared" ref="R408:V408" si="165">IF(R384=0,"",R384/R360)</f>
        <v>0.7107387705541246</v>
      </c>
      <c r="S408" s="119">
        <f t="shared" si="165"/>
        <v>0.72432397895239464</v>
      </c>
      <c r="T408" s="119">
        <f t="shared" si="165"/>
        <v>0.73891234245329063</v>
      </c>
      <c r="U408" s="119">
        <f t="shared" si="165"/>
        <v>0.75226518031191714</v>
      </c>
      <c r="V408" s="119">
        <f t="shared" si="165"/>
        <v>0.76294821556227155</v>
      </c>
      <c r="W408" s="119">
        <f t="shared" ref="W408" si="166">IF(W384=0,"",W384/W360)</f>
        <v>0.77158071937460648</v>
      </c>
      <c r="DA408" s="129" t="s">
        <v>3661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0.54846300665875736</v>
      </c>
      <c r="D409" s="124">
        <f t="shared" si="167"/>
        <v>0.55944486444734354</v>
      </c>
      <c r="E409" s="124">
        <f t="shared" si="167"/>
        <v>0.57053987440627651</v>
      </c>
      <c r="F409" s="124">
        <f t="shared" si="167"/>
        <v>0.58171142942983456</v>
      </c>
      <c r="G409" s="124">
        <f t="shared" si="167"/>
        <v>0.5930144838563961</v>
      </c>
      <c r="H409" s="124">
        <f t="shared" si="167"/>
        <v>0.6043470577371256</v>
      </c>
      <c r="I409" s="124">
        <f t="shared" si="167"/>
        <v>0.61574670680263954</v>
      </c>
      <c r="J409" s="124">
        <f t="shared" si="167"/>
        <v>0.62717758932039369</v>
      </c>
      <c r="K409" s="124">
        <f t="shared" si="167"/>
        <v>0.63857010207900988</v>
      </c>
      <c r="L409" s="124">
        <f t="shared" si="167"/>
        <v>0.64991381247435009</v>
      </c>
      <c r="M409" s="124">
        <f t="shared" si="167"/>
        <v>0.66032534321298653</v>
      </c>
      <c r="N409" s="124">
        <f t="shared" si="167"/>
        <v>0.66942573549897444</v>
      </c>
      <c r="O409" s="124">
        <f t="shared" si="167"/>
        <v>0.67691749297317827</v>
      </c>
      <c r="P409" s="124" t="str">
        <f t="shared" si="167"/>
        <v/>
      </c>
      <c r="Q409" s="124">
        <f t="shared" si="167"/>
        <v>0.6913361768763896</v>
      </c>
      <c r="R409" s="124">
        <f t="shared" ref="R409:V409" si="168">IF(R385=0,"",R385/R361)</f>
        <v>0.70291298062070795</v>
      </c>
      <c r="S409" s="124">
        <f t="shared" si="168"/>
        <v>0.71587965243535134</v>
      </c>
      <c r="T409" s="124">
        <f t="shared" si="168"/>
        <v>0.72890861440747512</v>
      </c>
      <c r="U409" s="124">
        <f t="shared" si="168"/>
        <v>0.74091119036938569</v>
      </c>
      <c r="V409" s="124">
        <f t="shared" si="168"/>
        <v>0.75095571242432702</v>
      </c>
      <c r="W409" s="124">
        <f t="shared" ref="W409" si="169">IF(W385=0,"",W385/W361)</f>
        <v>0.75905406885476212</v>
      </c>
      <c r="DA409" s="130" t="s">
        <v>3662</v>
      </c>
    </row>
    <row r="410" spans="1:105" ht="12" customHeight="1" x14ac:dyDescent="0.25">
      <c r="A410" s="97" t="s">
        <v>204</v>
      </c>
      <c r="B410" s="111"/>
      <c r="C410" s="111">
        <f t="shared" ref="C410:Q410" si="170">IF(C386=0,"",C386/C362)</f>
        <v>0.54613839674618891</v>
      </c>
      <c r="D410" s="111">
        <f t="shared" si="170"/>
        <v>0.55719357613346654</v>
      </c>
      <c r="E410" s="111">
        <f t="shared" si="170"/>
        <v>0.56835385132091309</v>
      </c>
      <c r="F410" s="111">
        <f t="shared" si="170"/>
        <v>0.57960849394773639</v>
      </c>
      <c r="G410" s="111">
        <f t="shared" si="170"/>
        <v>0.590946839402961</v>
      </c>
      <c r="H410" s="111">
        <f t="shared" si="170"/>
        <v>0.6023561816317291</v>
      </c>
      <c r="I410" s="111">
        <f t="shared" si="170"/>
        <v>0.61381981307313804</v>
      </c>
      <c r="J410" s="111">
        <f t="shared" si="170"/>
        <v>0.62530170965721787</v>
      </c>
      <c r="K410" s="111">
        <f t="shared" si="170"/>
        <v>0.63675421763473272</v>
      </c>
      <c r="L410" s="111">
        <f t="shared" si="170"/>
        <v>0.64813504148911294</v>
      </c>
      <c r="M410" s="111">
        <f t="shared" si="170"/>
        <v>0.65861632930378589</v>
      </c>
      <c r="N410" s="111">
        <f t="shared" si="170"/>
        <v>0.66775367117439643</v>
      </c>
      <c r="O410" s="111">
        <f t="shared" si="170"/>
        <v>0.6753066493928479</v>
      </c>
      <c r="P410" s="111" t="str">
        <f t="shared" si="170"/>
        <v/>
      </c>
      <c r="Q410" s="111">
        <f t="shared" si="170"/>
        <v>0.689798521666527</v>
      </c>
      <c r="R410" s="111">
        <f t="shared" ref="R410:V410" si="171">IF(R386=0,"",R386/R362)</f>
        <v>0.70141166465933136</v>
      </c>
      <c r="S410" s="111">
        <f t="shared" si="171"/>
        <v>0.71442734062498403</v>
      </c>
      <c r="T410" s="111">
        <f t="shared" si="171"/>
        <v>0.7275061498932992</v>
      </c>
      <c r="U410" s="111">
        <f t="shared" si="171"/>
        <v>0.73955349137133108</v>
      </c>
      <c r="V410" s="111">
        <f t="shared" si="171"/>
        <v>0.7496518930938999</v>
      </c>
      <c r="W410" s="111">
        <f t="shared" ref="W410" si="172">IF(W386=0,"",W386/W362)</f>
        <v>0.75777465908568942</v>
      </c>
      <c r="DA410" s="63" t="s">
        <v>3663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 t="str">
        <f t="shared" si="173"/>
        <v/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" si="175">IF(W387=0,"",W387/W363)</f>
        <v>1</v>
      </c>
      <c r="DA411" s="63" t="s">
        <v>3664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2.5196060960540163</v>
      </c>
      <c r="D412" s="124">
        <f t="shared" si="176"/>
        <v>2.6087026983336736</v>
      </c>
      <c r="E412" s="124">
        <f t="shared" si="176"/>
        <v>2.6987400380432103</v>
      </c>
      <c r="F412" s="124">
        <f t="shared" si="176"/>
        <v>2.7888740752694674</v>
      </c>
      <c r="G412" s="124">
        <f t="shared" si="176"/>
        <v>2.8798646089045832</v>
      </c>
      <c r="H412" s="124">
        <f t="shared" si="176"/>
        <v>2.9716137114818708</v>
      </c>
      <c r="I412" s="124">
        <f t="shared" si="176"/>
        <v>3.0643034651269963</v>
      </c>
      <c r="J412" s="124">
        <f t="shared" si="176"/>
        <v>3.1586912491195345</v>
      </c>
      <c r="K412" s="124">
        <f t="shared" si="176"/>
        <v>3.2554138841317624</v>
      </c>
      <c r="L412" s="124">
        <f t="shared" si="176"/>
        <v>3.3546288203459169</v>
      </c>
      <c r="M412" s="124">
        <f t="shared" si="176"/>
        <v>3.4731317127477754</v>
      </c>
      <c r="N412" s="124">
        <f t="shared" si="176"/>
        <v>3.6164191081035035</v>
      </c>
      <c r="O412" s="124">
        <f t="shared" si="176"/>
        <v>3.78752976026199</v>
      </c>
      <c r="P412" s="124" t="str">
        <f t="shared" si="176"/>
        <v/>
      </c>
      <c r="Q412" s="124">
        <f t="shared" si="176"/>
        <v>4.1325677958920464</v>
      </c>
      <c r="R412" s="124">
        <f t="shared" ref="R412:V412" si="177">IF(R388=0,"",R388/R364)</f>
        <v>4.2326140020949792</v>
      </c>
      <c r="S412" s="124">
        <f t="shared" si="177"/>
        <v>4.3122458700235251</v>
      </c>
      <c r="T412" s="124">
        <f t="shared" si="177"/>
        <v>4.3787813270360196</v>
      </c>
      <c r="U412" s="124">
        <f t="shared" si="177"/>
        <v>4.4393533247249124</v>
      </c>
      <c r="V412" s="124">
        <f t="shared" si="177"/>
        <v>4.5011131024946396</v>
      </c>
      <c r="W412" s="124">
        <f t="shared" ref="W412" si="178">IF(W388=0,"",W388/W364)</f>
        <v>4.5615767876266009</v>
      </c>
      <c r="DA412" s="130" t="s">
        <v>3665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2.5196060960540163</v>
      </c>
      <c r="D413" s="111">
        <f t="shared" si="179"/>
        <v>2.6087026983336736</v>
      </c>
      <c r="E413" s="111">
        <f t="shared" si="179"/>
        <v>2.6987400380432103</v>
      </c>
      <c r="F413" s="111">
        <f t="shared" si="179"/>
        <v>2.7888740752694674</v>
      </c>
      <c r="G413" s="111">
        <f t="shared" si="179"/>
        <v>2.8798646089045832</v>
      </c>
      <c r="H413" s="111">
        <f t="shared" si="179"/>
        <v>2.9716137114818708</v>
      </c>
      <c r="I413" s="111">
        <f t="shared" si="179"/>
        <v>3.0643034651269963</v>
      </c>
      <c r="J413" s="111">
        <f t="shared" si="179"/>
        <v>3.1586912491195345</v>
      </c>
      <c r="K413" s="111">
        <f t="shared" si="179"/>
        <v>3.2554138841317624</v>
      </c>
      <c r="L413" s="111">
        <f t="shared" si="179"/>
        <v>3.3546288203459169</v>
      </c>
      <c r="M413" s="111">
        <f t="shared" si="179"/>
        <v>3.4731317127477754</v>
      </c>
      <c r="N413" s="111">
        <f t="shared" si="179"/>
        <v>3.6164191081035035</v>
      </c>
      <c r="O413" s="111">
        <f t="shared" si="179"/>
        <v>3.78752976026199</v>
      </c>
      <c r="P413" s="111" t="str">
        <f t="shared" si="179"/>
        <v/>
      </c>
      <c r="Q413" s="111">
        <f t="shared" si="179"/>
        <v>4.1325677958920464</v>
      </c>
      <c r="R413" s="111">
        <f t="shared" ref="R413:V413" si="180">IF(R389=0,"",R389/R365)</f>
        <v>4.2326140020949792</v>
      </c>
      <c r="S413" s="111">
        <f t="shared" si="180"/>
        <v>4.3122458700235251</v>
      </c>
      <c r="T413" s="111">
        <f t="shared" si="180"/>
        <v>4.3787813270360196</v>
      </c>
      <c r="U413" s="111">
        <f t="shared" si="180"/>
        <v>4.4393533247249124</v>
      </c>
      <c r="V413" s="111">
        <f t="shared" si="180"/>
        <v>4.5011131024946396</v>
      </c>
      <c r="W413" s="111">
        <f t="shared" ref="W413" si="181">IF(W389=0,"",W389/W365)</f>
        <v>4.5615767876266009</v>
      </c>
      <c r="DA413" s="63" t="s">
        <v>3666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0.58728012508484972</v>
      </c>
      <c r="D414" s="124">
        <f t="shared" si="182"/>
        <v>0.59829674234266972</v>
      </c>
      <c r="E414" s="124">
        <f t="shared" si="182"/>
        <v>0.61132430607286026</v>
      </c>
      <c r="F414" s="124">
        <f t="shared" si="182"/>
        <v>0.62455974274624393</v>
      </c>
      <c r="G414" s="124">
        <f t="shared" si="182"/>
        <v>0.63819784622759146</v>
      </c>
      <c r="H414" s="124">
        <f t="shared" si="182"/>
        <v>0.65162813969338129</v>
      </c>
      <c r="I414" s="124">
        <f t="shared" si="182"/>
        <v>0.66664512314517621</v>
      </c>
      <c r="J414" s="124">
        <f t="shared" si="182"/>
        <v>0.67963429974256118</v>
      </c>
      <c r="K414" s="124">
        <f t="shared" si="182"/>
        <v>0.69254287302933981</v>
      </c>
      <c r="L414" s="124">
        <f t="shared" si="182"/>
        <v>0.70588365843776102</v>
      </c>
      <c r="M414" s="124">
        <f t="shared" si="182"/>
        <v>0.71966794022827663</v>
      </c>
      <c r="N414" s="124">
        <f t="shared" si="182"/>
        <v>0.7303672654614094</v>
      </c>
      <c r="O414" s="124">
        <f t="shared" si="182"/>
        <v>0.73880415009754441</v>
      </c>
      <c r="P414" s="124" t="str">
        <f t="shared" si="182"/>
        <v/>
      </c>
      <c r="Q414" s="124">
        <f t="shared" si="182"/>
        <v>0.75246228773932033</v>
      </c>
      <c r="R414" s="124">
        <f t="shared" ref="R414:V414" si="183">IF(R390=0,"",R390/R366)</f>
        <v>0.76731097937713877</v>
      </c>
      <c r="S414" s="124">
        <f t="shared" si="183"/>
        <v>0.78464928423328162</v>
      </c>
      <c r="T414" s="124">
        <f t="shared" si="183"/>
        <v>0.80090954759515209</v>
      </c>
      <c r="U414" s="124">
        <f t="shared" si="183"/>
        <v>0.8176086352034887</v>
      </c>
      <c r="V414" s="124">
        <f t="shared" si="183"/>
        <v>0.83130406367335274</v>
      </c>
      <c r="W414" s="124">
        <f t="shared" ref="W414" si="184">IF(W390=0,"",W390/W366)</f>
        <v>0.84118068553622483</v>
      </c>
      <c r="DA414" s="130" t="s">
        <v>3667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0.58240773171099669</v>
      </c>
      <c r="D415" s="111">
        <f t="shared" si="185"/>
        <v>0.59598619013406184</v>
      </c>
      <c r="E415" s="111">
        <f t="shared" si="185"/>
        <v>0.60969373184949527</v>
      </c>
      <c r="F415" s="111">
        <f t="shared" si="185"/>
        <v>0.62351717981187238</v>
      </c>
      <c r="G415" s="111">
        <f t="shared" si="185"/>
        <v>0.63744343527610214</v>
      </c>
      <c r="H415" s="111">
        <f t="shared" si="185"/>
        <v>0.65145689210576996</v>
      </c>
      <c r="I415" s="111">
        <f t="shared" si="185"/>
        <v>0.66553702933842729</v>
      </c>
      <c r="J415" s="111">
        <f t="shared" si="185"/>
        <v>0.67963960062408901</v>
      </c>
      <c r="K415" s="111">
        <f t="shared" si="185"/>
        <v>0.69370607552828323</v>
      </c>
      <c r="L415" s="111">
        <f t="shared" si="185"/>
        <v>0.70768450483398659</v>
      </c>
      <c r="M415" s="111">
        <f t="shared" si="185"/>
        <v>0.7205580843414795</v>
      </c>
      <c r="N415" s="111">
        <f t="shared" si="185"/>
        <v>0.73178097022519473</v>
      </c>
      <c r="O415" s="111">
        <f t="shared" si="185"/>
        <v>0.74105787086306074</v>
      </c>
      <c r="P415" s="111" t="str">
        <f t="shared" si="185"/>
        <v/>
      </c>
      <c r="Q415" s="111">
        <f t="shared" si="185"/>
        <v>0.75885742691250613</v>
      </c>
      <c r="R415" s="111">
        <f t="shared" ref="R415:V415" si="186">IF(R391=0,"",R391/R367)</f>
        <v>0.77312120082017977</v>
      </c>
      <c r="S415" s="111">
        <f t="shared" si="186"/>
        <v>0.78910762752177521</v>
      </c>
      <c r="T415" s="111">
        <f t="shared" si="186"/>
        <v>0.80517159732740207</v>
      </c>
      <c r="U415" s="111">
        <f t="shared" si="186"/>
        <v>0.81996867294574782</v>
      </c>
      <c r="V415" s="111">
        <f t="shared" si="186"/>
        <v>0.83237197488466608</v>
      </c>
      <c r="W415" s="111">
        <f t="shared" ref="W415" si="187">IF(W391=0,"",W391/W367)</f>
        <v>0.8423487139710284</v>
      </c>
      <c r="DA415" s="63" t="s">
        <v>3668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>
        <f t="shared" si="188"/>
        <v>0.68289623467838878</v>
      </c>
      <c r="E416" s="111">
        <f t="shared" si="188"/>
        <v>0.70408649063545692</v>
      </c>
      <c r="F416" s="111">
        <f t="shared" si="188"/>
        <v>0.71492749671103695</v>
      </c>
      <c r="G416" s="111">
        <f t="shared" si="188"/>
        <v>0.74471997794876554</v>
      </c>
      <c r="H416" s="111">
        <f t="shared" si="188"/>
        <v>0.74959359566466421</v>
      </c>
      <c r="I416" s="111">
        <f t="shared" si="188"/>
        <v>0.76353681843199028</v>
      </c>
      <c r="J416" s="111">
        <f t="shared" si="188"/>
        <v>0.77651147026209111</v>
      </c>
      <c r="K416" s="111">
        <f t="shared" si="188"/>
        <v>0.78648484150970954</v>
      </c>
      <c r="L416" s="111" t="str">
        <f t="shared" si="188"/>
        <v/>
      </c>
      <c r="M416" s="111">
        <f t="shared" si="188"/>
        <v>0.81404360114192809</v>
      </c>
      <c r="N416" s="111">
        <f t="shared" si="188"/>
        <v>0.82341229520278891</v>
      </c>
      <c r="O416" s="111" t="str">
        <f t="shared" si="188"/>
        <v/>
      </c>
      <c r="P416" s="111" t="str">
        <f t="shared" si="188"/>
        <v/>
      </c>
      <c r="Q416" s="111" t="str">
        <f t="shared" si="188"/>
        <v/>
      </c>
      <c r="R416" s="111" t="str">
        <f t="shared" ref="R416:V416" si="189">IF(R392=0,"",R392/R368)</f>
        <v/>
      </c>
      <c r="S416" s="111" t="str">
        <f t="shared" si="189"/>
        <v/>
      </c>
      <c r="T416" s="111" t="str">
        <f t="shared" si="189"/>
        <v/>
      </c>
      <c r="U416" s="111" t="str">
        <f t="shared" si="189"/>
        <v/>
      </c>
      <c r="V416" s="111">
        <f t="shared" si="189"/>
        <v>0.87856350432443475</v>
      </c>
      <c r="W416" s="111">
        <f t="shared" ref="W416" si="190">IF(W392=0,"",W392/W368)</f>
        <v>0.88164783744076447</v>
      </c>
      <c r="DA416" s="63" t="s">
        <v>3669</v>
      </c>
    </row>
    <row r="417" spans="1:105" ht="12" customHeight="1" x14ac:dyDescent="0.25">
      <c r="A417" s="100" t="s">
        <v>204</v>
      </c>
      <c r="B417" s="112"/>
      <c r="C417" s="112" t="str">
        <f t="shared" ref="C417:Q417" si="191">IF(C393=0,"",C393/C369)</f>
        <v/>
      </c>
      <c r="D417" s="112">
        <f t="shared" si="191"/>
        <v>0.59598619013406184</v>
      </c>
      <c r="E417" s="112">
        <f t="shared" si="191"/>
        <v>0.60969373184949527</v>
      </c>
      <c r="F417" s="112">
        <f t="shared" si="191"/>
        <v>0.62351717981187238</v>
      </c>
      <c r="G417" s="112">
        <f t="shared" si="191"/>
        <v>0.63744343527610214</v>
      </c>
      <c r="H417" s="112">
        <f t="shared" si="191"/>
        <v>0.65145689210576996</v>
      </c>
      <c r="I417" s="112">
        <f t="shared" si="191"/>
        <v>0.66553702933842729</v>
      </c>
      <c r="J417" s="112">
        <f t="shared" si="191"/>
        <v>0.67963960062408901</v>
      </c>
      <c r="K417" s="112">
        <f t="shared" si="191"/>
        <v>0.69370607552828323</v>
      </c>
      <c r="L417" s="112" t="str">
        <f t="shared" si="191"/>
        <v/>
      </c>
      <c r="M417" s="112">
        <f t="shared" si="191"/>
        <v>0.72055808434147961</v>
      </c>
      <c r="N417" s="112">
        <f t="shared" si="191"/>
        <v>0.73178097022519473</v>
      </c>
      <c r="O417" s="112" t="str">
        <f t="shared" si="191"/>
        <v/>
      </c>
      <c r="P417" s="112" t="str">
        <f t="shared" si="191"/>
        <v/>
      </c>
      <c r="Q417" s="112" t="str">
        <f t="shared" si="191"/>
        <v/>
      </c>
      <c r="R417" s="112" t="str">
        <f t="shared" ref="R417:V417" si="192">IF(R393=0,"",R393/R369)</f>
        <v/>
      </c>
      <c r="S417" s="112" t="str">
        <f t="shared" si="192"/>
        <v/>
      </c>
      <c r="T417" s="112" t="str">
        <f t="shared" si="192"/>
        <v/>
      </c>
      <c r="U417" s="112" t="str">
        <f t="shared" si="192"/>
        <v/>
      </c>
      <c r="V417" s="112">
        <f t="shared" si="192"/>
        <v>0.83237197488466608</v>
      </c>
      <c r="W417" s="112">
        <f t="shared" ref="W417" si="193">IF(W393=0,"",W393/W369)</f>
        <v>0.84234871397102828</v>
      </c>
      <c r="DA417" s="131" t="s">
        <v>3670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>
        <f t="shared" si="194"/>
        <v>1</v>
      </c>
      <c r="E418" s="113">
        <f t="shared" si="194"/>
        <v>1</v>
      </c>
      <c r="F418" s="113">
        <f t="shared" si="194"/>
        <v>1</v>
      </c>
      <c r="G418" s="113">
        <f t="shared" si="194"/>
        <v>1</v>
      </c>
      <c r="H418" s="113">
        <f t="shared" si="194"/>
        <v>1</v>
      </c>
      <c r="I418" s="113">
        <f t="shared" si="194"/>
        <v>1</v>
      </c>
      <c r="J418" s="113">
        <f t="shared" si="194"/>
        <v>1</v>
      </c>
      <c r="K418" s="113">
        <f t="shared" si="194"/>
        <v>1</v>
      </c>
      <c r="L418" s="113" t="str">
        <f t="shared" si="194"/>
        <v/>
      </c>
      <c r="M418" s="113">
        <f t="shared" si="194"/>
        <v>1</v>
      </c>
      <c r="N418" s="113">
        <f t="shared" si="194"/>
        <v>1</v>
      </c>
      <c r="O418" s="113" t="str">
        <f t="shared" si="194"/>
        <v/>
      </c>
      <c r="P418" s="113" t="str">
        <f t="shared" si="194"/>
        <v/>
      </c>
      <c r="Q418" s="113" t="str">
        <f t="shared" si="194"/>
        <v/>
      </c>
      <c r="R418" s="113" t="str">
        <f t="shared" ref="R418:V418" si="195">IF(R394=0,"",R394/R370)</f>
        <v/>
      </c>
      <c r="S418" s="113" t="str">
        <f t="shared" si="195"/>
        <v/>
      </c>
      <c r="T418" s="113" t="str">
        <f t="shared" si="195"/>
        <v/>
      </c>
      <c r="U418" s="113" t="str">
        <f t="shared" si="195"/>
        <v/>
      </c>
      <c r="V418" s="113">
        <f t="shared" si="195"/>
        <v>1</v>
      </c>
      <c r="W418" s="113">
        <f t="shared" ref="W418" si="196">IF(W394=0,"",W394/W370)</f>
        <v>1</v>
      </c>
      <c r="DA418" s="132" t="s">
        <v>3671</v>
      </c>
    </row>
    <row r="419" spans="1:105" ht="12" customHeight="1" x14ac:dyDescent="0.25">
      <c r="A419" s="106" t="s">
        <v>124</v>
      </c>
      <c r="B419" s="112"/>
      <c r="C419" s="112" t="str">
        <f t="shared" ref="C419:Q419" si="197">IF(C395=0,"",C395/C371)</f>
        <v/>
      </c>
      <c r="D419" s="112">
        <f t="shared" si="197"/>
        <v>0.71009181788443121</v>
      </c>
      <c r="E419" s="112">
        <f t="shared" si="197"/>
        <v>0.71199848794309673</v>
      </c>
      <c r="F419" s="112">
        <f t="shared" si="197"/>
        <v>0.71394208625234201</v>
      </c>
      <c r="G419" s="112">
        <f t="shared" si="197"/>
        <v>0.71613508203738385</v>
      </c>
      <c r="H419" s="112">
        <f t="shared" si="197"/>
        <v>0.71855147176994083</v>
      </c>
      <c r="I419" s="112">
        <f t="shared" si="197"/>
        <v>0.72124360787331443</v>
      </c>
      <c r="J419" s="112">
        <f t="shared" si="197"/>
        <v>0.7244259597470295</v>
      </c>
      <c r="K419" s="112">
        <f t="shared" si="197"/>
        <v>0.72828088279284364</v>
      </c>
      <c r="L419" s="112">
        <f t="shared" si="197"/>
        <v>0.73285716455691963</v>
      </c>
      <c r="M419" s="112">
        <f t="shared" si="197"/>
        <v>0.74248215733232281</v>
      </c>
      <c r="N419" s="112">
        <f t="shared" si="197"/>
        <v>0.7585293597623719</v>
      </c>
      <c r="O419" s="112">
        <f t="shared" si="197"/>
        <v>0.78214533190825886</v>
      </c>
      <c r="P419" s="112" t="str">
        <f t="shared" si="197"/>
        <v/>
      </c>
      <c r="Q419" s="112" t="str">
        <f t="shared" si="197"/>
        <v/>
      </c>
      <c r="R419" s="112">
        <f t="shared" ref="R419:V419" si="198">IF(R395=0,"",R395/R371)</f>
        <v>0.85467870415725766</v>
      </c>
      <c r="S419" s="112">
        <f t="shared" si="198"/>
        <v>0.87166960310152808</v>
      </c>
      <c r="T419" s="112">
        <f t="shared" si="198"/>
        <v>0.88705758705104176</v>
      </c>
      <c r="U419" s="112">
        <f t="shared" si="198"/>
        <v>0.89988090700897294</v>
      </c>
      <c r="V419" s="112">
        <f t="shared" si="198"/>
        <v>0.90917781397847297</v>
      </c>
      <c r="W419" s="112">
        <f t="shared" ref="W419" si="199">IF(W395=0,"",W395/W371)</f>
        <v>0.91355096860986462</v>
      </c>
      <c r="DA419" s="131" t="s">
        <v>3672</v>
      </c>
    </row>
    <row r="420" spans="1:105" ht="12" customHeight="1" x14ac:dyDescent="0.25">
      <c r="A420" s="107" t="s">
        <v>123</v>
      </c>
      <c r="B420" s="113"/>
      <c r="C420" s="113" t="str">
        <f t="shared" ref="C420:Q420" si="200">IF(C396=0,"",C396/C372)</f>
        <v/>
      </c>
      <c r="D420" s="113" t="str">
        <f t="shared" si="200"/>
        <v/>
      </c>
      <c r="E420" s="113" t="str">
        <f t="shared" si="200"/>
        <v/>
      </c>
      <c r="F420" s="113" t="str">
        <f t="shared" si="200"/>
        <v/>
      </c>
      <c r="G420" s="113" t="str">
        <f t="shared" si="200"/>
        <v/>
      </c>
      <c r="H420" s="113" t="str">
        <f t="shared" si="200"/>
        <v/>
      </c>
      <c r="I420" s="113" t="str">
        <f t="shared" si="200"/>
        <v/>
      </c>
      <c r="J420" s="113" t="str">
        <f t="shared" si="200"/>
        <v/>
      </c>
      <c r="K420" s="113" t="str">
        <f t="shared" si="200"/>
        <v/>
      </c>
      <c r="L420" s="113" t="str">
        <f t="shared" si="200"/>
        <v/>
      </c>
      <c r="M420" s="113" t="str">
        <f t="shared" si="200"/>
        <v/>
      </c>
      <c r="N420" s="113" t="str">
        <f t="shared" si="200"/>
        <v/>
      </c>
      <c r="O420" s="113" t="str">
        <f t="shared" si="200"/>
        <v/>
      </c>
      <c r="P420" s="113" t="str">
        <f t="shared" si="200"/>
        <v/>
      </c>
      <c r="Q420" s="113" t="str">
        <f t="shared" si="200"/>
        <v/>
      </c>
      <c r="R420" s="113" t="str">
        <f t="shared" ref="R420:V420" si="201">IF(R396=0,"",R396/R372)</f>
        <v/>
      </c>
      <c r="S420" s="113" t="str">
        <f t="shared" si="201"/>
        <v/>
      </c>
      <c r="T420" s="113" t="str">
        <f t="shared" si="201"/>
        <v/>
      </c>
      <c r="U420" s="113" t="str">
        <f t="shared" si="201"/>
        <v/>
      </c>
      <c r="V420" s="113" t="str">
        <f t="shared" si="201"/>
        <v/>
      </c>
      <c r="W420" s="113" t="str">
        <f t="shared" ref="W420" si="202">IF(W396=0,"",W396/W372)</f>
        <v/>
      </c>
      <c r="DA420" s="132" t="s">
        <v>3673</v>
      </c>
    </row>
    <row r="421" spans="1:105" ht="12" customHeight="1" x14ac:dyDescent="0.25">
      <c r="A421" s="108" t="s">
        <v>50</v>
      </c>
      <c r="B421" s="111"/>
      <c r="C421" s="111" t="str">
        <f t="shared" ref="C421:Q421" si="203">IF(C397=0,"",C397/C373)</f>
        <v/>
      </c>
      <c r="D421" s="111" t="str">
        <f t="shared" si="203"/>
        <v/>
      </c>
      <c r="E421" s="111" t="str">
        <f t="shared" si="203"/>
        <v/>
      </c>
      <c r="F421" s="111" t="str">
        <f t="shared" si="203"/>
        <v/>
      </c>
      <c r="G421" s="111" t="str">
        <f t="shared" si="203"/>
        <v/>
      </c>
      <c r="H421" s="111" t="str">
        <f t="shared" si="203"/>
        <v/>
      </c>
      <c r="I421" s="111" t="str">
        <f t="shared" si="203"/>
        <v/>
      </c>
      <c r="J421" s="111" t="str">
        <f t="shared" si="203"/>
        <v/>
      </c>
      <c r="K421" s="111" t="str">
        <f t="shared" si="203"/>
        <v/>
      </c>
      <c r="L421" s="111" t="str">
        <f t="shared" si="203"/>
        <v/>
      </c>
      <c r="M421" s="111" t="str">
        <f t="shared" si="203"/>
        <v/>
      </c>
      <c r="N421" s="111" t="str">
        <f t="shared" si="203"/>
        <v/>
      </c>
      <c r="O421" s="111" t="str">
        <f t="shared" si="203"/>
        <v/>
      </c>
      <c r="P421" s="111" t="str">
        <f t="shared" si="203"/>
        <v/>
      </c>
      <c r="Q421" s="111" t="str">
        <f t="shared" si="203"/>
        <v/>
      </c>
      <c r="R421" s="111" t="str">
        <f t="shared" ref="R421:V421" si="204">IF(R397=0,"",R397/R373)</f>
        <v/>
      </c>
      <c r="S421" s="111" t="str">
        <f t="shared" si="204"/>
        <v/>
      </c>
      <c r="T421" s="111" t="str">
        <f t="shared" si="204"/>
        <v/>
      </c>
      <c r="U421" s="111" t="str">
        <f t="shared" si="204"/>
        <v/>
      </c>
      <c r="V421" s="111" t="str">
        <f t="shared" si="204"/>
        <v/>
      </c>
      <c r="W421" s="111" t="str">
        <f t="shared" ref="W421" si="205">IF(W397=0,"",W397/W373)</f>
        <v/>
      </c>
      <c r="DA421" s="63" t="s">
        <v>3674</v>
      </c>
    </row>
    <row r="422" spans="1:105" ht="12" customHeight="1" x14ac:dyDescent="0.25">
      <c r="A422" s="108" t="s">
        <v>52</v>
      </c>
      <c r="B422" s="111"/>
      <c r="C422" s="111" t="str">
        <f t="shared" ref="C422:Q422" si="206">IF(C398=0,"",C398/C374)</f>
        <v/>
      </c>
      <c r="D422" s="111" t="str">
        <f t="shared" si="206"/>
        <v/>
      </c>
      <c r="E422" s="111" t="str">
        <f t="shared" si="206"/>
        <v/>
      </c>
      <c r="F422" s="111" t="str">
        <f t="shared" si="206"/>
        <v/>
      </c>
      <c r="G422" s="111" t="str">
        <f t="shared" si="206"/>
        <v/>
      </c>
      <c r="H422" s="111" t="str">
        <f t="shared" si="206"/>
        <v/>
      </c>
      <c r="I422" s="111" t="str">
        <f t="shared" si="206"/>
        <v/>
      </c>
      <c r="J422" s="111" t="str">
        <f t="shared" si="206"/>
        <v/>
      </c>
      <c r="K422" s="111" t="str">
        <f t="shared" si="206"/>
        <v/>
      </c>
      <c r="L422" s="111" t="str">
        <f t="shared" si="206"/>
        <v/>
      </c>
      <c r="M422" s="111" t="str">
        <f t="shared" si="206"/>
        <v/>
      </c>
      <c r="N422" s="111" t="str">
        <f t="shared" si="206"/>
        <v/>
      </c>
      <c r="O422" s="111" t="str">
        <f t="shared" si="206"/>
        <v/>
      </c>
      <c r="P422" s="111" t="str">
        <f t="shared" si="206"/>
        <v/>
      </c>
      <c r="Q422" s="111" t="str">
        <f t="shared" si="206"/>
        <v/>
      </c>
      <c r="R422" s="111" t="str">
        <f t="shared" ref="R422:V422" si="207">IF(R398=0,"",R398/R374)</f>
        <v/>
      </c>
      <c r="S422" s="111" t="str">
        <f t="shared" si="207"/>
        <v/>
      </c>
      <c r="T422" s="111" t="str">
        <f t="shared" si="207"/>
        <v/>
      </c>
      <c r="U422" s="111" t="str">
        <f t="shared" si="207"/>
        <v/>
      </c>
      <c r="V422" s="111" t="str">
        <f t="shared" si="207"/>
        <v/>
      </c>
      <c r="W422" s="111" t="str">
        <f t="shared" ref="W422" si="208">IF(W398=0,"",W398/W374)</f>
        <v/>
      </c>
      <c r="DA422" s="63" t="s">
        <v>3675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0.63510780126204713</v>
      </c>
      <c r="D423" s="112">
        <f t="shared" si="209"/>
        <v>0.63684853727899027</v>
      </c>
      <c r="E423" s="112">
        <f t="shared" si="209"/>
        <v>0.63872316051353906</v>
      </c>
      <c r="F423" s="112">
        <f t="shared" si="209"/>
        <v>0.64061579121657997</v>
      </c>
      <c r="G423" s="112">
        <f t="shared" si="209"/>
        <v>0.64263279737312262</v>
      </c>
      <c r="H423" s="112">
        <f t="shared" si="209"/>
        <v>0.64476225656216279</v>
      </c>
      <c r="I423" s="112">
        <f t="shared" si="209"/>
        <v>0.64703187168241905</v>
      </c>
      <c r="J423" s="112">
        <f t="shared" si="209"/>
        <v>0.64955253301606064</v>
      </c>
      <c r="K423" s="112">
        <f t="shared" si="209"/>
        <v>0.65242251156411557</v>
      </c>
      <c r="L423" s="112">
        <f t="shared" si="209"/>
        <v>0.65567620092418721</v>
      </c>
      <c r="M423" s="112">
        <f t="shared" si="209"/>
        <v>0.6615681208324844</v>
      </c>
      <c r="N423" s="112">
        <f t="shared" si="209"/>
        <v>0.67108887338870971</v>
      </c>
      <c r="O423" s="112">
        <f t="shared" si="209"/>
        <v>0.68550879022300049</v>
      </c>
      <c r="P423" s="112" t="str">
        <f t="shared" si="209"/>
        <v/>
      </c>
      <c r="Q423" s="112">
        <f t="shared" si="209"/>
        <v>0.72267381233497419</v>
      </c>
      <c r="R423" s="112">
        <f t="shared" ref="R423:V423" si="210">IF(R399=0,"",R399/R375)</f>
        <v>0.73586866035791143</v>
      </c>
      <c r="S423" s="112">
        <f t="shared" si="210"/>
        <v>0.74893342721743195</v>
      </c>
      <c r="T423" s="112">
        <f t="shared" si="210"/>
        <v>0.76159416902122956</v>
      </c>
      <c r="U423" s="112">
        <f t="shared" si="210"/>
        <v>0.77348731142298843</v>
      </c>
      <c r="V423" s="112">
        <f t="shared" si="210"/>
        <v>0.7840550585804541</v>
      </c>
      <c r="W423" s="112">
        <f t="shared" ref="W423" si="211">IF(W399=0,"",W399/W375)</f>
        <v>0.79237391858587125</v>
      </c>
      <c r="DA423" s="131" t="s">
        <v>3676</v>
      </c>
    </row>
    <row r="424" spans="1:105" ht="12" customHeight="1" x14ac:dyDescent="0.25">
      <c r="A424" s="107" t="s">
        <v>121</v>
      </c>
      <c r="B424" s="113"/>
      <c r="C424" s="113">
        <f t="shared" ref="C424:Q424" si="212">IF(C400=0,"",C400/C376)</f>
        <v>0.7134795276115331</v>
      </c>
      <c r="D424" s="113">
        <f t="shared" si="212"/>
        <v>0.71911399034659151</v>
      </c>
      <c r="E424" s="113">
        <f t="shared" si="212"/>
        <v>0.72921256453340744</v>
      </c>
      <c r="F424" s="113">
        <f t="shared" si="212"/>
        <v>0.72967835836447181</v>
      </c>
      <c r="G424" s="113">
        <f t="shared" si="212"/>
        <v>0.7489814639807465</v>
      </c>
      <c r="H424" s="113">
        <f t="shared" si="212"/>
        <v>0.7440298964706662</v>
      </c>
      <c r="I424" s="113">
        <f t="shared" si="212"/>
        <v>0.74838625267467085</v>
      </c>
      <c r="J424" s="113">
        <f t="shared" si="212"/>
        <v>0.75225190349161752</v>
      </c>
      <c r="K424" s="113">
        <f t="shared" si="212"/>
        <v>0.75324922586102216</v>
      </c>
      <c r="L424" s="113">
        <f t="shared" si="212"/>
        <v>0.76075061140719336</v>
      </c>
      <c r="M424" s="113">
        <f t="shared" si="212"/>
        <v>0.76857341515328592</v>
      </c>
      <c r="N424" s="113">
        <f t="shared" si="212"/>
        <v>0.77719226271069408</v>
      </c>
      <c r="O424" s="113">
        <f t="shared" si="212"/>
        <v>0.77968777327239525</v>
      </c>
      <c r="P424" s="113" t="str">
        <f t="shared" si="212"/>
        <v/>
      </c>
      <c r="Q424" s="113">
        <f t="shared" si="212"/>
        <v>0.80158368987069428</v>
      </c>
      <c r="R424" s="113">
        <f t="shared" ref="R424:V424" si="213">IF(R400=0,"",R400/R376)</f>
        <v>0.80463534989963181</v>
      </c>
      <c r="S424" s="113">
        <f t="shared" si="213"/>
        <v>0.8192192139686435</v>
      </c>
      <c r="T424" s="113">
        <f t="shared" si="213"/>
        <v>0.82337536033034298</v>
      </c>
      <c r="U424" s="113">
        <f t="shared" si="213"/>
        <v>0.83192031578078107</v>
      </c>
      <c r="V424" s="113">
        <f t="shared" si="213"/>
        <v>0.84099784825137547</v>
      </c>
      <c r="W424" s="113">
        <f t="shared" ref="W424" si="214">IF(W400=0,"",W400/W376)</f>
        <v>0.84179500914171246</v>
      </c>
      <c r="DA424" s="132" t="s">
        <v>3677</v>
      </c>
    </row>
    <row r="425" spans="1:105" ht="12" customHeight="1" x14ac:dyDescent="0.25">
      <c r="A425" s="108" t="s">
        <v>53</v>
      </c>
      <c r="B425" s="111"/>
      <c r="C425" s="111">
        <f t="shared" ref="C425:Q425" si="215">IF(C401=0,"",C401/C377)</f>
        <v>0.63510780126204713</v>
      </c>
      <c r="D425" s="111">
        <f t="shared" si="215"/>
        <v>0.63684853727899027</v>
      </c>
      <c r="E425" s="111">
        <f t="shared" si="215"/>
        <v>0.63872316051353906</v>
      </c>
      <c r="F425" s="111">
        <f t="shared" si="215"/>
        <v>0.64061579121657997</v>
      </c>
      <c r="G425" s="111">
        <f t="shared" si="215"/>
        <v>0.64263279737312262</v>
      </c>
      <c r="H425" s="111">
        <f t="shared" si="215"/>
        <v>0.64476225656216279</v>
      </c>
      <c r="I425" s="111">
        <f t="shared" si="215"/>
        <v>0.64703187168241905</v>
      </c>
      <c r="J425" s="111">
        <f t="shared" si="215"/>
        <v>0.64955253301606053</v>
      </c>
      <c r="K425" s="111">
        <f t="shared" si="215"/>
        <v>0.65242251156411557</v>
      </c>
      <c r="L425" s="111">
        <f t="shared" si="215"/>
        <v>0.65567620092418732</v>
      </c>
      <c r="M425" s="111">
        <f t="shared" si="215"/>
        <v>0.6615681208324844</v>
      </c>
      <c r="N425" s="111">
        <f t="shared" si="215"/>
        <v>0.67108887338870971</v>
      </c>
      <c r="O425" s="111">
        <f t="shared" si="215"/>
        <v>0.68550879022300049</v>
      </c>
      <c r="P425" s="111" t="str">
        <f t="shared" si="215"/>
        <v/>
      </c>
      <c r="Q425" s="111">
        <f t="shared" si="215"/>
        <v>0.72267381233497419</v>
      </c>
      <c r="R425" s="111">
        <f t="shared" ref="R425:V425" si="216">IF(R401=0,"",R401/R377)</f>
        <v>0.73586866035791143</v>
      </c>
      <c r="S425" s="111">
        <f t="shared" si="216"/>
        <v>0.74893342721743195</v>
      </c>
      <c r="T425" s="111">
        <f t="shared" si="216"/>
        <v>0.76159416902122956</v>
      </c>
      <c r="U425" s="111">
        <f t="shared" si="216"/>
        <v>0.77348731142298843</v>
      </c>
      <c r="V425" s="111">
        <f t="shared" si="216"/>
        <v>0.7840550585804541</v>
      </c>
      <c r="W425" s="111">
        <f t="shared" ref="W425" si="217">IF(W401=0,"",W401/W377)</f>
        <v>0.79237391858587125</v>
      </c>
      <c r="DA425" s="63" t="s">
        <v>3678</v>
      </c>
    </row>
    <row r="426" spans="1:105" ht="12" customHeight="1" x14ac:dyDescent="0.25">
      <c r="A426" s="108" t="s">
        <v>52</v>
      </c>
      <c r="B426" s="111"/>
      <c r="C426" s="111">
        <f t="shared" ref="C426:Q426" si="218">IF(C402=0,"",C402/C378)</f>
        <v>1</v>
      </c>
      <c r="D426" s="111">
        <f t="shared" si="218"/>
        <v>1</v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 t="str">
        <f t="shared" si="218"/>
        <v/>
      </c>
      <c r="Q426" s="111">
        <f t="shared" si="218"/>
        <v>1</v>
      </c>
      <c r="R426" s="111">
        <f t="shared" ref="R426:V426" si="219">IF(R402=0,"",R402/R378)</f>
        <v>1</v>
      </c>
      <c r="S426" s="111">
        <f t="shared" si="219"/>
        <v>1</v>
      </c>
      <c r="T426" s="111">
        <f t="shared" si="219"/>
        <v>1</v>
      </c>
      <c r="U426" s="111">
        <f t="shared" si="219"/>
        <v>1</v>
      </c>
      <c r="V426" s="111">
        <f t="shared" si="219"/>
        <v>1</v>
      </c>
      <c r="W426" s="111">
        <f t="shared" ref="W426" si="220">IF(W402=0,"",W402/W378)</f>
        <v>1</v>
      </c>
      <c r="DA426" s="63" t="s">
        <v>3679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0.78252359331509058</v>
      </c>
      <c r="D427" s="124">
        <f t="shared" si="221"/>
        <v>0.78386384580279689</v>
      </c>
      <c r="E427" s="124">
        <f t="shared" si="221"/>
        <v>0.78525365757897203</v>
      </c>
      <c r="F427" s="124">
        <f t="shared" si="221"/>
        <v>0.78665022743993851</v>
      </c>
      <c r="G427" s="124">
        <f t="shared" si="221"/>
        <v>0.78809243849055455</v>
      </c>
      <c r="H427" s="124">
        <f t="shared" si="221"/>
        <v>0.7895755319337957</v>
      </c>
      <c r="I427" s="124">
        <f t="shared" si="221"/>
        <v>0.79110908856783491</v>
      </c>
      <c r="J427" s="124">
        <f t="shared" si="221"/>
        <v>0.7927323575410713</v>
      </c>
      <c r="K427" s="124">
        <f t="shared" si="221"/>
        <v>0.79447871095339684</v>
      </c>
      <c r="L427" s="124">
        <f t="shared" si="221"/>
        <v>0.79635707720971993</v>
      </c>
      <c r="M427" s="124">
        <f t="shared" si="221"/>
        <v>0.79891265511632947</v>
      </c>
      <c r="N427" s="124">
        <f t="shared" si="221"/>
        <v>0.80230003780940773</v>
      </c>
      <c r="O427" s="124">
        <f t="shared" si="221"/>
        <v>0.80689511528002944</v>
      </c>
      <c r="P427" s="124" t="str">
        <f t="shared" si="221"/>
        <v/>
      </c>
      <c r="Q427" s="124">
        <f t="shared" si="221"/>
        <v>0.82062875778054967</v>
      </c>
      <c r="R427" s="124">
        <f t="shared" ref="R427:V427" si="222">IF(R403=0,"",R403/R379)</f>
        <v>0.83114892328105205</v>
      </c>
      <c r="S427" s="124">
        <f t="shared" si="222"/>
        <v>0.8442790737944017</v>
      </c>
      <c r="T427" s="124">
        <f t="shared" si="222"/>
        <v>0.85839611508145375</v>
      </c>
      <c r="U427" s="124">
        <f t="shared" si="222"/>
        <v>0.87187695290310296</v>
      </c>
      <c r="V427" s="124">
        <f t="shared" si="222"/>
        <v>0.88309849302022647</v>
      </c>
      <c r="W427" s="124">
        <f t="shared" ref="W427" si="223">IF(W403=0,"",W403/W379)</f>
        <v>0.89149059477420012</v>
      </c>
      <c r="DA427" s="130" t="s">
        <v>3680</v>
      </c>
    </row>
    <row r="428" spans="1:105" ht="12" customHeight="1" x14ac:dyDescent="0.25">
      <c r="A428" s="97" t="s">
        <v>207</v>
      </c>
      <c r="B428" s="111"/>
      <c r="C428" s="111" t="str">
        <f t="shared" ref="C428:Q428" si="224">IF(C404=0,"",C404/C380)</f>
        <v/>
      </c>
      <c r="D428" s="111" t="str">
        <f t="shared" si="224"/>
        <v/>
      </c>
      <c r="E428" s="111" t="str">
        <f t="shared" si="224"/>
        <v/>
      </c>
      <c r="F428" s="111" t="str">
        <f t="shared" si="224"/>
        <v/>
      </c>
      <c r="G428" s="111" t="str">
        <f t="shared" si="224"/>
        <v/>
      </c>
      <c r="H428" s="111" t="str">
        <f t="shared" si="224"/>
        <v/>
      </c>
      <c r="I428" s="111" t="str">
        <f t="shared" si="224"/>
        <v/>
      </c>
      <c r="J428" s="111" t="str">
        <f t="shared" si="224"/>
        <v/>
      </c>
      <c r="K428" s="111" t="str">
        <f t="shared" si="224"/>
        <v/>
      </c>
      <c r="L428" s="111" t="str">
        <f t="shared" si="224"/>
        <v/>
      </c>
      <c r="M428" s="111" t="str">
        <f t="shared" si="224"/>
        <v/>
      </c>
      <c r="N428" s="111" t="str">
        <f t="shared" si="224"/>
        <v/>
      </c>
      <c r="O428" s="111" t="str">
        <f t="shared" si="224"/>
        <v/>
      </c>
      <c r="P428" s="111" t="str">
        <f t="shared" si="224"/>
        <v/>
      </c>
      <c r="Q428" s="111" t="str">
        <f t="shared" si="224"/>
        <v/>
      </c>
      <c r="R428" s="111" t="str">
        <f t="shared" ref="R428:V428" si="225">IF(R404=0,"",R404/R380)</f>
        <v/>
      </c>
      <c r="S428" s="111" t="str">
        <f t="shared" si="225"/>
        <v/>
      </c>
      <c r="T428" s="111" t="str">
        <f t="shared" si="225"/>
        <v/>
      </c>
      <c r="U428" s="111" t="str">
        <f t="shared" si="225"/>
        <v/>
      </c>
      <c r="V428" s="111" t="str">
        <f t="shared" si="225"/>
        <v/>
      </c>
      <c r="W428" s="111" t="str">
        <f t="shared" ref="W428" si="226">IF(W404=0,"",W404/W380)</f>
        <v/>
      </c>
      <c r="DA428" s="63" t="s">
        <v>3681</v>
      </c>
    </row>
    <row r="429" spans="1:105" ht="12" customHeight="1" x14ac:dyDescent="0.25">
      <c r="A429" s="97" t="s">
        <v>50</v>
      </c>
      <c r="B429" s="111"/>
      <c r="C429" s="111" t="str">
        <f t="shared" ref="C429:Q429" si="227">IF(C405=0,"",C405/C381)</f>
        <v/>
      </c>
      <c r="D429" s="111" t="str">
        <f t="shared" si="227"/>
        <v/>
      </c>
      <c r="E429" s="111" t="str">
        <f t="shared" si="227"/>
        <v/>
      </c>
      <c r="F429" s="111" t="str">
        <f t="shared" si="227"/>
        <v/>
      </c>
      <c r="G429" s="111" t="str">
        <f t="shared" si="227"/>
        <v/>
      </c>
      <c r="H429" s="111" t="str">
        <f t="shared" si="227"/>
        <v/>
      </c>
      <c r="I429" s="111" t="str">
        <f t="shared" si="227"/>
        <v/>
      </c>
      <c r="J429" s="111" t="str">
        <f t="shared" si="227"/>
        <v/>
      </c>
      <c r="K429" s="111" t="str">
        <f t="shared" si="227"/>
        <v/>
      </c>
      <c r="L429" s="111" t="str">
        <f t="shared" si="227"/>
        <v/>
      </c>
      <c r="M429" s="111" t="str">
        <f t="shared" si="227"/>
        <v/>
      </c>
      <c r="N429" s="111" t="str">
        <f t="shared" si="227"/>
        <v/>
      </c>
      <c r="O429" s="111" t="str">
        <f t="shared" si="227"/>
        <v/>
      </c>
      <c r="P429" s="111" t="str">
        <f t="shared" si="227"/>
        <v/>
      </c>
      <c r="Q429" s="111" t="str">
        <f t="shared" si="227"/>
        <v/>
      </c>
      <c r="R429" s="111" t="str">
        <f t="shared" ref="R429:V429" si="228">IF(R405=0,"",R405/R381)</f>
        <v/>
      </c>
      <c r="S429" s="111" t="str">
        <f t="shared" si="228"/>
        <v/>
      </c>
      <c r="T429" s="111" t="str">
        <f t="shared" si="228"/>
        <v/>
      </c>
      <c r="U429" s="111" t="str">
        <f t="shared" si="228"/>
        <v/>
      </c>
      <c r="V429" s="111" t="str">
        <f t="shared" si="228"/>
        <v/>
      </c>
      <c r="W429" s="111" t="str">
        <f t="shared" ref="W429" si="229">IF(W405=0,"",W405/W381)</f>
        <v/>
      </c>
      <c r="DA429" s="63" t="s">
        <v>3682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0.78252359331509058</v>
      </c>
      <c r="D430" s="45">
        <f t="shared" si="230"/>
        <v>0.78386384580279689</v>
      </c>
      <c r="E430" s="45">
        <f t="shared" si="230"/>
        <v>0.78525365757897203</v>
      </c>
      <c r="F430" s="45">
        <f t="shared" si="230"/>
        <v>0.78665022743993851</v>
      </c>
      <c r="G430" s="45">
        <f t="shared" si="230"/>
        <v>0.78809243849055455</v>
      </c>
      <c r="H430" s="45">
        <f t="shared" si="230"/>
        <v>0.7895755319337957</v>
      </c>
      <c r="I430" s="45">
        <f t="shared" si="230"/>
        <v>0.79110908856783491</v>
      </c>
      <c r="J430" s="45">
        <f t="shared" si="230"/>
        <v>0.7927323575410713</v>
      </c>
      <c r="K430" s="45">
        <f t="shared" si="230"/>
        <v>0.79447871095339684</v>
      </c>
      <c r="L430" s="45">
        <f t="shared" si="230"/>
        <v>0.79635707720971993</v>
      </c>
      <c r="M430" s="45">
        <f t="shared" si="230"/>
        <v>0.79891265511632947</v>
      </c>
      <c r="N430" s="45">
        <f t="shared" si="230"/>
        <v>0.80230003780940773</v>
      </c>
      <c r="O430" s="45">
        <f t="shared" si="230"/>
        <v>0.80689511528002944</v>
      </c>
      <c r="P430" s="45" t="str">
        <f t="shared" si="230"/>
        <v/>
      </c>
      <c r="Q430" s="45">
        <f t="shared" si="230"/>
        <v>0.82062875778054967</v>
      </c>
      <c r="R430" s="45">
        <f t="shared" ref="R430:V430" si="231">IF(R406=0,"",R406/R382)</f>
        <v>0.83114892328105205</v>
      </c>
      <c r="S430" s="45">
        <f t="shared" si="231"/>
        <v>0.8442790737944017</v>
      </c>
      <c r="T430" s="45">
        <f t="shared" si="231"/>
        <v>0.85839611508145375</v>
      </c>
      <c r="U430" s="45">
        <f t="shared" si="231"/>
        <v>0.87187695290310296</v>
      </c>
      <c r="V430" s="45">
        <f t="shared" si="231"/>
        <v>0.88309849302022647</v>
      </c>
      <c r="W430" s="45">
        <f t="shared" ref="W430" si="232">IF(W406=0,"",W406/W382)</f>
        <v>0.89149059477420012</v>
      </c>
      <c r="DA430" s="60" t="s">
        <v>3683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0</v>
      </c>
      <c r="D432" s="117">
        <f t="shared" si="233"/>
        <v>4.7104206748157168E-4</v>
      </c>
      <c r="E432" s="117">
        <f t="shared" si="233"/>
        <v>5.4833735633325856E-4</v>
      </c>
      <c r="F432" s="117">
        <f t="shared" si="233"/>
        <v>2.1590211419962498E-4</v>
      </c>
      <c r="G432" s="117">
        <f t="shared" si="233"/>
        <v>5.3561193866458114E-4</v>
      </c>
      <c r="H432" s="117">
        <f t="shared" si="233"/>
        <v>2.443481210921873E-4</v>
      </c>
      <c r="I432" s="117">
        <f t="shared" si="233"/>
        <v>5.2301169207947965E-4</v>
      </c>
      <c r="J432" s="117">
        <f t="shared" si="233"/>
        <v>4.8149549102009473E-4</v>
      </c>
      <c r="K432" s="117">
        <f t="shared" si="233"/>
        <v>4.8923596976588649E-4</v>
      </c>
      <c r="L432" s="117">
        <f t="shared" si="233"/>
        <v>7.0053692595334165E-4</v>
      </c>
      <c r="M432" s="117">
        <f t="shared" si="233"/>
        <v>7.4098456927768096E-4</v>
      </c>
      <c r="N432" s="117">
        <f t="shared" si="233"/>
        <v>6.5508935668189504E-4</v>
      </c>
      <c r="O432" s="117">
        <f t="shared" si="233"/>
        <v>4.551011005672942E-4</v>
      </c>
      <c r="P432" s="117">
        <f t="shared" si="233"/>
        <v>0</v>
      </c>
      <c r="Q432" s="117">
        <f t="shared" si="233"/>
        <v>0</v>
      </c>
      <c r="R432" s="117">
        <f t="shared" ref="R432:V432" si="234">R433+R436+R438+R451</f>
        <v>2.4818018423128276E-4</v>
      </c>
      <c r="S432" s="117">
        <f t="shared" si="234"/>
        <v>5.0806366401023428E-4</v>
      </c>
      <c r="T432" s="117">
        <f t="shared" si="234"/>
        <v>7.368335929108014E-4</v>
      </c>
      <c r="U432" s="117">
        <f t="shared" si="234"/>
        <v>9.6655779903856366E-4</v>
      </c>
      <c r="V432" s="117">
        <f t="shared" si="234"/>
        <v>9.3553189230770892E-4</v>
      </c>
      <c r="W432" s="117">
        <f t="shared" ref="W432" si="235">W433+W436+W438+W451</f>
        <v>7.8529208302447742E-4</v>
      </c>
      <c r="DA432" s="129" t="s">
        <v>3829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" si="238">SUM(W434:W435)</f>
        <v>0</v>
      </c>
      <c r="DA433" s="130" t="s">
        <v>3830</v>
      </c>
    </row>
    <row r="434" spans="1:105" ht="12" customHeight="1" x14ac:dyDescent="0.25">
      <c r="A434" s="97" t="s">
        <v>204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3831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3832</v>
      </c>
    </row>
    <row r="436" spans="1:105" ht="12" customHeight="1" x14ac:dyDescent="0.25">
      <c r="A436" s="121" t="s">
        <v>92</v>
      </c>
      <c r="B436" s="122"/>
      <c r="C436" s="122">
        <f t="shared" ref="C436:W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DA436" s="130" t="s">
        <v>3833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DA437" s="63" t="s">
        <v>3834</v>
      </c>
    </row>
    <row r="438" spans="1:105" ht="12" customHeight="1" x14ac:dyDescent="0.25">
      <c r="A438" s="121" t="s">
        <v>55</v>
      </c>
      <c r="B438" s="122"/>
      <c r="C438" s="122">
        <v>0</v>
      </c>
      <c r="D438" s="122">
        <v>4.7104206748157168E-4</v>
      </c>
      <c r="E438" s="122">
        <v>5.4833735633325856E-4</v>
      </c>
      <c r="F438" s="122">
        <v>2.1590211419962498E-4</v>
      </c>
      <c r="G438" s="122">
        <v>5.3561193866458114E-4</v>
      </c>
      <c r="H438" s="122">
        <v>2.443481210921873E-4</v>
      </c>
      <c r="I438" s="122">
        <v>5.2301169207947965E-4</v>
      </c>
      <c r="J438" s="122">
        <v>4.8149549102009473E-4</v>
      </c>
      <c r="K438" s="122">
        <v>4.8923596976588649E-4</v>
      </c>
      <c r="L438" s="122">
        <v>7.0053692595334165E-4</v>
      </c>
      <c r="M438" s="122">
        <v>7.4098456927768096E-4</v>
      </c>
      <c r="N438" s="122">
        <v>6.5508935668189504E-4</v>
      </c>
      <c r="O438" s="122">
        <v>4.551011005672942E-4</v>
      </c>
      <c r="P438" s="122">
        <v>0</v>
      </c>
      <c r="Q438" s="122">
        <v>0</v>
      </c>
      <c r="R438" s="122">
        <v>2.4818018423128276E-4</v>
      </c>
      <c r="S438" s="122">
        <v>5.0806366401023428E-4</v>
      </c>
      <c r="T438" s="122">
        <v>7.368335929108014E-4</v>
      </c>
      <c r="U438" s="122">
        <v>9.6655779903856366E-4</v>
      </c>
      <c r="V438" s="122">
        <v>9.3553189230770892E-4</v>
      </c>
      <c r="W438" s="122">
        <v>7.8529208302447742E-4</v>
      </c>
      <c r="DA438" s="130" t="s">
        <v>3835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DA439" s="63" t="s">
        <v>3836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DA440" s="63" t="s">
        <v>3837</v>
      </c>
    </row>
    <row r="441" spans="1:105" ht="12" customHeight="1" x14ac:dyDescent="0.25">
      <c r="A441" s="100" t="s">
        <v>204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DA441" s="131" t="s">
        <v>3838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DA442" s="132" t="s">
        <v>3839</v>
      </c>
    </row>
    <row r="443" spans="1:105" ht="12" customHeight="1" x14ac:dyDescent="0.25">
      <c r="A443" s="106" t="s">
        <v>124</v>
      </c>
      <c r="B443" s="101"/>
      <c r="C443" s="101">
        <v>0</v>
      </c>
      <c r="D443" s="101">
        <v>4.7104206748157168E-4</v>
      </c>
      <c r="E443" s="101">
        <v>5.4833735633325856E-4</v>
      </c>
      <c r="F443" s="101">
        <v>2.1590211419962498E-4</v>
      </c>
      <c r="G443" s="101">
        <v>5.3561193866458114E-4</v>
      </c>
      <c r="H443" s="101">
        <v>2.443481210921873E-4</v>
      </c>
      <c r="I443" s="101">
        <v>5.2301169207947965E-4</v>
      </c>
      <c r="J443" s="101">
        <v>4.8149549102009473E-4</v>
      </c>
      <c r="K443" s="101">
        <v>4.8923596976588649E-4</v>
      </c>
      <c r="L443" s="101">
        <v>7.0053692595334165E-4</v>
      </c>
      <c r="M443" s="101">
        <v>7.4098456927768096E-4</v>
      </c>
      <c r="N443" s="101">
        <v>6.5508935668189504E-4</v>
      </c>
      <c r="O443" s="101">
        <v>4.551011005672942E-4</v>
      </c>
      <c r="P443" s="101">
        <v>0</v>
      </c>
      <c r="Q443" s="101">
        <v>0</v>
      </c>
      <c r="R443" s="101">
        <v>2.4818018423128276E-4</v>
      </c>
      <c r="S443" s="101">
        <v>5.0806366401023428E-4</v>
      </c>
      <c r="T443" s="101">
        <v>7.368335929108014E-4</v>
      </c>
      <c r="U443" s="101">
        <v>9.6655779903856366E-4</v>
      </c>
      <c r="V443" s="101">
        <v>9.3553189230770892E-4</v>
      </c>
      <c r="W443" s="101">
        <v>7.8529208302447742E-4</v>
      </c>
      <c r="DA443" s="131" t="s">
        <v>3840</v>
      </c>
    </row>
    <row r="444" spans="1:105" ht="12" customHeight="1" x14ac:dyDescent="0.25">
      <c r="A444" s="107" t="s">
        <v>123</v>
      </c>
      <c r="B444" s="104"/>
      <c r="C444" s="104">
        <v>0</v>
      </c>
      <c r="D444" s="104">
        <v>0</v>
      </c>
      <c r="E444" s="104">
        <v>0</v>
      </c>
      <c r="F444" s="104">
        <v>0</v>
      </c>
      <c r="G444" s="104">
        <v>0</v>
      </c>
      <c r="H444" s="104">
        <v>0</v>
      </c>
      <c r="I444" s="104">
        <v>0</v>
      </c>
      <c r="J444" s="104">
        <v>0</v>
      </c>
      <c r="K444" s="104">
        <v>0</v>
      </c>
      <c r="L444" s="104">
        <v>0</v>
      </c>
      <c r="M444" s="104">
        <v>0</v>
      </c>
      <c r="N444" s="104">
        <v>0</v>
      </c>
      <c r="O444" s="104">
        <v>0</v>
      </c>
      <c r="P444" s="104">
        <v>0</v>
      </c>
      <c r="Q444" s="104">
        <v>0</v>
      </c>
      <c r="R444" s="104">
        <v>0</v>
      </c>
      <c r="S444" s="104">
        <v>0</v>
      </c>
      <c r="T444" s="104">
        <v>0</v>
      </c>
      <c r="U444" s="104">
        <v>0</v>
      </c>
      <c r="V444" s="104">
        <v>0</v>
      </c>
      <c r="W444" s="104">
        <v>0</v>
      </c>
      <c r="DA444" s="132" t="s">
        <v>3841</v>
      </c>
    </row>
    <row r="445" spans="1:105" ht="12" customHeight="1" x14ac:dyDescent="0.25">
      <c r="A445" s="108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DA445" s="63" t="s">
        <v>3842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DA446" s="63" t="s">
        <v>3843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DA447" s="131" t="s">
        <v>3844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DA448" s="132" t="s">
        <v>3845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DA449" s="63" t="s">
        <v>3846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3847</v>
      </c>
    </row>
    <row r="451" spans="1:105" ht="12" customHeight="1" x14ac:dyDescent="0.25">
      <c r="A451" s="121" t="s">
        <v>54</v>
      </c>
      <c r="B451" s="122"/>
      <c r="C451" s="122">
        <v>0</v>
      </c>
      <c r="D451" s="122">
        <v>0</v>
      </c>
      <c r="E451" s="122">
        <v>0</v>
      </c>
      <c r="F451" s="122">
        <v>0</v>
      </c>
      <c r="G451" s="122">
        <v>0</v>
      </c>
      <c r="H451" s="122">
        <v>0</v>
      </c>
      <c r="I451" s="122">
        <v>0</v>
      </c>
      <c r="J451" s="122">
        <v>0</v>
      </c>
      <c r="K451" s="122">
        <v>0</v>
      </c>
      <c r="L451" s="122">
        <v>0</v>
      </c>
      <c r="M451" s="122">
        <v>0</v>
      </c>
      <c r="N451" s="122">
        <v>0</v>
      </c>
      <c r="O451" s="122">
        <v>0</v>
      </c>
      <c r="P451" s="122">
        <v>0</v>
      </c>
      <c r="Q451" s="122">
        <v>0</v>
      </c>
      <c r="R451" s="122">
        <v>0</v>
      </c>
      <c r="S451" s="122">
        <v>0</v>
      </c>
      <c r="T451" s="122">
        <v>0</v>
      </c>
      <c r="U451" s="122">
        <v>0</v>
      </c>
      <c r="V451" s="122">
        <v>0</v>
      </c>
      <c r="W451" s="122">
        <v>0</v>
      </c>
      <c r="DA451" s="130" t="s">
        <v>3848</v>
      </c>
    </row>
    <row r="452" spans="1:105" ht="12" customHeight="1" x14ac:dyDescent="0.25">
      <c r="A452" s="97" t="s">
        <v>207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DA452" s="63" t="s">
        <v>3849</v>
      </c>
    </row>
    <row r="453" spans="1:105" ht="12" customHeight="1" x14ac:dyDescent="0.25">
      <c r="A453" s="97" t="s">
        <v>50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3850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DA454" s="60" t="s">
        <v>3851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20357.211857056725</v>
      </c>
      <c r="D456" s="117">
        <f t="shared" si="240"/>
        <v>20462.62285436353</v>
      </c>
      <c r="E456" s="117">
        <f t="shared" si="240"/>
        <v>20530.891760101273</v>
      </c>
      <c r="F456" s="117">
        <f t="shared" si="240"/>
        <v>19807.292691696941</v>
      </c>
      <c r="G456" s="117">
        <f t="shared" si="240"/>
        <v>21004.532950989687</v>
      </c>
      <c r="H456" s="117">
        <f t="shared" si="240"/>
        <v>19398.53625739081</v>
      </c>
      <c r="I456" s="117">
        <f t="shared" si="240"/>
        <v>18951.188073051682</v>
      </c>
      <c r="J456" s="117">
        <f t="shared" si="240"/>
        <v>19199.110996080872</v>
      </c>
      <c r="K456" s="117">
        <f t="shared" si="240"/>
        <v>17668.279599250385</v>
      </c>
      <c r="L456" s="117">
        <f t="shared" si="240"/>
        <v>15347.224568276266</v>
      </c>
      <c r="M456" s="117">
        <f t="shared" si="240"/>
        <v>22840.779087001214</v>
      </c>
      <c r="N456" s="117">
        <f t="shared" si="240"/>
        <v>21329.450826985041</v>
      </c>
      <c r="O456" s="117">
        <f t="shared" si="240"/>
        <v>17271.46629427134</v>
      </c>
      <c r="P456" s="117">
        <f t="shared" si="240"/>
        <v>0</v>
      </c>
      <c r="Q456" s="117">
        <f t="shared" si="240"/>
        <v>15514.435515478897</v>
      </c>
      <c r="R456" s="117">
        <f t="shared" ref="R456:V456" si="241">R457+R460+R462+R475</f>
        <v>14915.812950687849</v>
      </c>
      <c r="S456" s="117">
        <f t="shared" si="241"/>
        <v>14425.53851266703</v>
      </c>
      <c r="T456" s="117">
        <f t="shared" si="241"/>
        <v>12101.586514711764</v>
      </c>
      <c r="U456" s="117">
        <f t="shared" si="241"/>
        <v>11125.093589717768</v>
      </c>
      <c r="V456" s="117">
        <f t="shared" si="241"/>
        <v>11488.812882900334</v>
      </c>
      <c r="W456" s="117">
        <f t="shared" ref="W456" si="242">W457+W460+W462+W475</f>
        <v>10741.592732916553</v>
      </c>
      <c r="DA456" s="129" t="s">
        <v>3997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18973.660787142129</v>
      </c>
      <c r="D457" s="122">
        <f t="shared" si="243"/>
        <v>19064.676093652131</v>
      </c>
      <c r="E457" s="122">
        <f t="shared" si="243"/>
        <v>19143.942612698938</v>
      </c>
      <c r="F457" s="122">
        <f t="shared" si="243"/>
        <v>18419.695753397798</v>
      </c>
      <c r="G457" s="122">
        <f t="shared" si="243"/>
        <v>19581.902100233663</v>
      </c>
      <c r="H457" s="122">
        <f t="shared" si="243"/>
        <v>18037.696921559462</v>
      </c>
      <c r="I457" s="122">
        <f t="shared" si="243"/>
        <v>17591.749819642911</v>
      </c>
      <c r="J457" s="122">
        <f t="shared" si="243"/>
        <v>17881.2880393997</v>
      </c>
      <c r="K457" s="122">
        <f t="shared" si="243"/>
        <v>16392.810820884377</v>
      </c>
      <c r="L457" s="122">
        <f t="shared" si="243"/>
        <v>14357.050982955734</v>
      </c>
      <c r="M457" s="122">
        <f t="shared" si="243"/>
        <v>21312.11393685775</v>
      </c>
      <c r="N457" s="122">
        <f t="shared" si="243"/>
        <v>19915.425218566335</v>
      </c>
      <c r="O457" s="122">
        <f t="shared" si="243"/>
        <v>15924.238656403495</v>
      </c>
      <c r="P457" s="122">
        <f t="shared" si="243"/>
        <v>0</v>
      </c>
      <c r="Q457" s="122">
        <f t="shared" si="243"/>
        <v>14012.184541290784</v>
      </c>
      <c r="R457" s="122">
        <f t="shared" ref="R457:V457" si="244">SUM(R458:R459)</f>
        <v>13373.885341629133</v>
      </c>
      <c r="S457" s="122">
        <f t="shared" si="244"/>
        <v>12943.394239947103</v>
      </c>
      <c r="T457" s="122">
        <f t="shared" si="244"/>
        <v>10668.457113212326</v>
      </c>
      <c r="U457" s="122">
        <f t="shared" si="244"/>
        <v>9715.25846832149</v>
      </c>
      <c r="V457" s="122">
        <f t="shared" si="244"/>
        <v>10037.475262939412</v>
      </c>
      <c r="W457" s="122">
        <f t="shared" ref="W457" si="245">SUM(W458:W459)</f>
        <v>9285.1741680649629</v>
      </c>
      <c r="DA457" s="130" t="s">
        <v>3998</v>
      </c>
    </row>
    <row r="458" spans="1:105" ht="12" customHeight="1" x14ac:dyDescent="0.25">
      <c r="A458" s="97" t="s">
        <v>204</v>
      </c>
      <c r="B458" s="98"/>
      <c r="C458" s="98">
        <v>18876.480590299532</v>
      </c>
      <c r="D458" s="98">
        <v>18967.748677552976</v>
      </c>
      <c r="E458" s="98">
        <v>19046.990281201721</v>
      </c>
      <c r="F458" s="98">
        <v>18327.554425108312</v>
      </c>
      <c r="G458" s="98">
        <v>19482.921294887579</v>
      </c>
      <c r="H458" s="98">
        <v>17947.387910985937</v>
      </c>
      <c r="I458" s="98">
        <v>17503.973611629295</v>
      </c>
      <c r="J458" s="98">
        <v>17791.767629381779</v>
      </c>
      <c r="K458" s="98">
        <v>16310.862312153478</v>
      </c>
      <c r="L458" s="98">
        <v>14284.472270286733</v>
      </c>
      <c r="M458" s="98">
        <v>21205.422544506502</v>
      </c>
      <c r="N458" s="98">
        <v>19815.198762688036</v>
      </c>
      <c r="O458" s="98">
        <v>15845.236553147148</v>
      </c>
      <c r="P458" s="98">
        <v>0</v>
      </c>
      <c r="Q458" s="98">
        <v>13942.72675315507</v>
      </c>
      <c r="R458" s="98">
        <v>13306.640827518762</v>
      </c>
      <c r="S458" s="98">
        <v>12877.569155843968</v>
      </c>
      <c r="T458" s="98">
        <v>10613.548965683751</v>
      </c>
      <c r="U458" s="98">
        <v>9664.6131486443937</v>
      </c>
      <c r="V458" s="98">
        <v>9985.1998355825217</v>
      </c>
      <c r="W458" s="98">
        <v>9236.1308165587907</v>
      </c>
      <c r="DA458" s="63" t="s">
        <v>3999</v>
      </c>
    </row>
    <row r="459" spans="1:105" ht="12" customHeight="1" x14ac:dyDescent="0.25">
      <c r="A459" s="97" t="s">
        <v>53</v>
      </c>
      <c r="B459" s="98"/>
      <c r="C459" s="98">
        <v>97.18019684259761</v>
      </c>
      <c r="D459" s="98">
        <v>96.927416099154115</v>
      </c>
      <c r="E459" s="98">
        <v>96.952331497217315</v>
      </c>
      <c r="F459" s="98">
        <v>92.141328289486907</v>
      </c>
      <c r="G459" s="98">
        <v>98.980805346084182</v>
      </c>
      <c r="H459" s="98">
        <v>90.309010573524702</v>
      </c>
      <c r="I459" s="98">
        <v>87.776208013616326</v>
      </c>
      <c r="J459" s="98">
        <v>89.520410017921492</v>
      </c>
      <c r="K459" s="98">
        <v>81.948508730899505</v>
      </c>
      <c r="L459" s="98">
        <v>72.578712669000666</v>
      </c>
      <c r="M459" s="98">
        <v>106.69139235124727</v>
      </c>
      <c r="N459" s="98">
        <v>100.22645587829949</v>
      </c>
      <c r="O459" s="98">
        <v>79.002103256348008</v>
      </c>
      <c r="P459" s="98">
        <v>0</v>
      </c>
      <c r="Q459" s="98">
        <v>69.457788135714139</v>
      </c>
      <c r="R459" s="98">
        <v>67.244514110370957</v>
      </c>
      <c r="S459" s="98">
        <v>65.825084103135609</v>
      </c>
      <c r="T459" s="98">
        <v>54.908147528574801</v>
      </c>
      <c r="U459" s="98">
        <v>50.645319677095685</v>
      </c>
      <c r="V459" s="98">
        <v>52.275427356889011</v>
      </c>
      <c r="W459" s="98">
        <v>49.043351506172741</v>
      </c>
      <c r="DA459" s="63" t="s">
        <v>4000</v>
      </c>
    </row>
    <row r="460" spans="1:105" ht="12" customHeight="1" x14ac:dyDescent="0.25">
      <c r="A460" s="121" t="s">
        <v>92</v>
      </c>
      <c r="B460" s="122"/>
      <c r="C460" s="122">
        <f t="shared" ref="C460:W460" si="246">C461</f>
        <v>0.3673062020475697</v>
      </c>
      <c r="D460" s="122">
        <f t="shared" si="246"/>
        <v>0.36012817211071368</v>
      </c>
      <c r="E460" s="122">
        <f t="shared" si="246"/>
        <v>0.37552523382761016</v>
      </c>
      <c r="F460" s="122">
        <f t="shared" si="246"/>
        <v>0.50301055102853931</v>
      </c>
      <c r="G460" s="122">
        <f t="shared" si="246"/>
        <v>0.92809140804646117</v>
      </c>
      <c r="H460" s="122">
        <f t="shared" si="246"/>
        <v>1.1455072039096048</v>
      </c>
      <c r="I460" s="122">
        <f t="shared" si="246"/>
        <v>0.97730213317279668</v>
      </c>
      <c r="J460" s="122">
        <f t="shared" si="246"/>
        <v>0.25838050545051788</v>
      </c>
      <c r="K460" s="122">
        <f t="shared" si="246"/>
        <v>0.68435299305753272</v>
      </c>
      <c r="L460" s="122">
        <f t="shared" si="246"/>
        <v>1.7281326236043739</v>
      </c>
      <c r="M460" s="122">
        <f t="shared" si="246"/>
        <v>1.1542961445404756</v>
      </c>
      <c r="N460" s="122">
        <f t="shared" si="246"/>
        <v>1.7936786183301383</v>
      </c>
      <c r="O460" s="122">
        <f t="shared" si="246"/>
        <v>0.95944600073189168</v>
      </c>
      <c r="P460" s="122">
        <f t="shared" si="246"/>
        <v>0</v>
      </c>
      <c r="Q460" s="122">
        <f t="shared" si="246"/>
        <v>0.84230232308466135</v>
      </c>
      <c r="R460" s="122">
        <f t="shared" si="246"/>
        <v>0.51837450514825911</v>
      </c>
      <c r="S460" s="122">
        <f t="shared" si="246"/>
        <v>1.224867390891683</v>
      </c>
      <c r="T460" s="122">
        <f t="shared" si="246"/>
        <v>0.63771191123857329</v>
      </c>
      <c r="U460" s="122">
        <f t="shared" si="246"/>
        <v>1.0092322966220424</v>
      </c>
      <c r="V460" s="122">
        <f t="shared" si="246"/>
        <v>2.0043223534985053</v>
      </c>
      <c r="W460" s="122">
        <f t="shared" si="246"/>
        <v>0.42711714414692059</v>
      </c>
      <c r="DA460" s="130" t="s">
        <v>4001</v>
      </c>
    </row>
    <row r="461" spans="1:105" ht="12" customHeight="1" x14ac:dyDescent="0.25">
      <c r="A461" s="97" t="s">
        <v>53</v>
      </c>
      <c r="B461" s="98"/>
      <c r="C461" s="98">
        <f>RES_hhdet_in_fech!C86</f>
        <v>0.3673062020475697</v>
      </c>
      <c r="D461" s="98">
        <f>RES_hhdet_in_fech!D86</f>
        <v>0.36012817211071368</v>
      </c>
      <c r="E461" s="98">
        <f>RES_hhdet_in_fech!E86</f>
        <v>0.37552523382761016</v>
      </c>
      <c r="F461" s="98">
        <f>RES_hhdet_in_fech!F86</f>
        <v>0.50301055102853931</v>
      </c>
      <c r="G461" s="98">
        <f>RES_hhdet_in_fech!G86</f>
        <v>0.92809140804646117</v>
      </c>
      <c r="H461" s="98">
        <f>RES_hhdet_in_fech!H86</f>
        <v>1.1455072039096048</v>
      </c>
      <c r="I461" s="98">
        <f>RES_hhdet_in_fech!I86</f>
        <v>0.97730213317279668</v>
      </c>
      <c r="J461" s="98">
        <f>RES_hhdet_in_fech!J86</f>
        <v>0.25838050545051788</v>
      </c>
      <c r="K461" s="98">
        <f>RES_hhdet_in_fech!K86</f>
        <v>0.68435299305753272</v>
      </c>
      <c r="L461" s="98">
        <f>RES_hhdet_in_fech!L86</f>
        <v>1.7281326236043739</v>
      </c>
      <c r="M461" s="98">
        <f>RES_hhdet_in_fech!M86</f>
        <v>1.1542961445404756</v>
      </c>
      <c r="N461" s="98">
        <f>RES_hhdet_in_fech!N86</f>
        <v>1.7936786183301383</v>
      </c>
      <c r="O461" s="98">
        <f>RES_hhdet_in_fech!O86</f>
        <v>0.95944600073189168</v>
      </c>
      <c r="P461" s="98">
        <f>RES_hhdet_in_fech!P86</f>
        <v>0</v>
      </c>
      <c r="Q461" s="98">
        <f>RES_hhdet_in_fech!Q86</f>
        <v>0.84230232308466135</v>
      </c>
      <c r="R461" s="98">
        <f>RES_hhdet_in_fech!R86</f>
        <v>0.51837450514825911</v>
      </c>
      <c r="S461" s="98">
        <f>RES_hhdet_in_fech!S86</f>
        <v>1.224867390891683</v>
      </c>
      <c r="T461" s="98">
        <f>RES_hhdet_in_fech!T86</f>
        <v>0.63771191123857329</v>
      </c>
      <c r="U461" s="98">
        <f>RES_hhdet_in_fech!U86</f>
        <v>1.0092322966220424</v>
      </c>
      <c r="V461" s="98">
        <f>RES_hhdet_in_fech!V86</f>
        <v>2.0043223534985053</v>
      </c>
      <c r="W461" s="98">
        <f>RES_hhdet_in_fech!W86</f>
        <v>0.42711714414692059</v>
      </c>
      <c r="DA461" s="63" t="s">
        <v>4002</v>
      </c>
    </row>
    <row r="462" spans="1:105" ht="12" customHeight="1" x14ac:dyDescent="0.25">
      <c r="A462" s="121" t="s">
        <v>55</v>
      </c>
      <c r="B462" s="122"/>
      <c r="C462" s="122">
        <v>1226.3657266291896</v>
      </c>
      <c r="D462" s="122">
        <v>1238.2930774966601</v>
      </c>
      <c r="E462" s="122">
        <v>1221.3523562954422</v>
      </c>
      <c r="F462" s="122">
        <v>1214.5903216586034</v>
      </c>
      <c r="G462" s="122">
        <v>1241.1265368716442</v>
      </c>
      <c r="H462" s="122">
        <v>1174.0626001735586</v>
      </c>
      <c r="I462" s="122">
        <v>1174.0452850244387</v>
      </c>
      <c r="J462" s="122">
        <v>1141.7533775761794</v>
      </c>
      <c r="K462" s="122">
        <v>1081.222744208862</v>
      </c>
      <c r="L462" s="122">
        <v>780.44942528710942</v>
      </c>
      <c r="M462" s="122">
        <v>1318.8052357960269</v>
      </c>
      <c r="N462" s="122">
        <v>1199.2053589310847</v>
      </c>
      <c r="O462" s="122">
        <v>1113.2348655380658</v>
      </c>
      <c r="P462" s="122">
        <v>0</v>
      </c>
      <c r="Q462" s="122">
        <v>1253.438502416748</v>
      </c>
      <c r="R462" s="122">
        <v>1296.4978089680385</v>
      </c>
      <c r="S462" s="122">
        <v>1219.8652649874698</v>
      </c>
      <c r="T462" s="122">
        <v>1161.2513744918149</v>
      </c>
      <c r="U462" s="122">
        <v>1141.1141157490113</v>
      </c>
      <c r="V462" s="122">
        <v>1182.6721997929144</v>
      </c>
      <c r="W462" s="122">
        <v>1190.5088771264739</v>
      </c>
      <c r="DA462" s="130" t="s">
        <v>4003</v>
      </c>
    </row>
    <row r="463" spans="1:105" ht="12" customHeight="1" x14ac:dyDescent="0.25">
      <c r="A463" s="97" t="s">
        <v>132</v>
      </c>
      <c r="B463" s="98"/>
      <c r="C463" s="98">
        <v>1232.463319773274</v>
      </c>
      <c r="D463" s="98">
        <v>1242.9945552561778</v>
      </c>
      <c r="E463" s="98">
        <v>1224.4188281173251</v>
      </c>
      <c r="F463" s="98">
        <v>1216.8024801182287</v>
      </c>
      <c r="G463" s="98">
        <v>1242.9846867316869</v>
      </c>
      <c r="H463" s="98">
        <v>1171.6242009658702</v>
      </c>
      <c r="I463" s="98">
        <v>1175.4702887986307</v>
      </c>
      <c r="J463" s="98">
        <v>1143.4424577645771</v>
      </c>
      <c r="K463" s="98">
        <v>1078.253041886954</v>
      </c>
      <c r="L463" s="98">
        <v>768.48020484815311</v>
      </c>
      <c r="M463" s="98">
        <v>1323.0867697636293</v>
      </c>
      <c r="N463" s="98">
        <v>1200.5901866198869</v>
      </c>
      <c r="O463" s="98">
        <v>1107.3886250421206</v>
      </c>
      <c r="P463" s="98">
        <v>0</v>
      </c>
      <c r="Q463" s="98">
        <v>1249.2639520975297</v>
      </c>
      <c r="R463" s="98">
        <v>1283.3642005990121</v>
      </c>
      <c r="S463" s="98">
        <v>1216.4713345797084</v>
      </c>
      <c r="T463" s="98">
        <v>1145.2636278103453</v>
      </c>
      <c r="U463" s="98">
        <v>1134.2962065127128</v>
      </c>
      <c r="V463" s="98">
        <v>1182.4314489582305</v>
      </c>
      <c r="W463" s="98">
        <v>1188.5152465688773</v>
      </c>
      <c r="DA463" s="63" t="s">
        <v>4004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1084.8134930871026</v>
      </c>
      <c r="E464" s="98">
        <v>1060.2642276137035</v>
      </c>
      <c r="F464" s="98">
        <v>1061.199087121299</v>
      </c>
      <c r="G464" s="98">
        <v>1063.9508354210959</v>
      </c>
      <c r="H464" s="98">
        <v>1018.1962468049577</v>
      </c>
      <c r="I464" s="98">
        <v>1025.0930364909241</v>
      </c>
      <c r="J464" s="98">
        <v>1001.5810612508849</v>
      </c>
      <c r="K464" s="98">
        <v>951.32983586595151</v>
      </c>
      <c r="L464" s="98">
        <v>0</v>
      </c>
      <c r="M464" s="98">
        <v>1171.4435581361199</v>
      </c>
      <c r="N464" s="98">
        <v>1067.0116553257624</v>
      </c>
      <c r="O464" s="98">
        <v>0</v>
      </c>
      <c r="P464" s="98">
        <v>0</v>
      </c>
      <c r="Q464" s="98">
        <v>0</v>
      </c>
      <c r="R464" s="98">
        <v>0</v>
      </c>
      <c r="S464" s="98">
        <v>0</v>
      </c>
      <c r="T464" s="98">
        <v>0</v>
      </c>
      <c r="U464" s="98">
        <v>0</v>
      </c>
      <c r="V464" s="98">
        <v>1118.1759390532186</v>
      </c>
      <c r="W464" s="98">
        <v>1133.4272598129885</v>
      </c>
      <c r="DA464" s="63" t="s">
        <v>4005</v>
      </c>
    </row>
    <row r="465" spans="1:105" ht="12" customHeight="1" x14ac:dyDescent="0.25">
      <c r="A465" s="100" t="s">
        <v>204</v>
      </c>
      <c r="B465" s="101"/>
      <c r="C465" s="101">
        <v>0</v>
      </c>
      <c r="D465" s="101">
        <v>851.45219031932857</v>
      </c>
      <c r="E465" s="101">
        <v>803.84696339510231</v>
      </c>
      <c r="F465" s="101">
        <v>803.53913653341044</v>
      </c>
      <c r="G465" s="101">
        <v>749.13935963224299</v>
      </c>
      <c r="H465" s="101">
        <v>731.51026457116279</v>
      </c>
      <c r="I465" s="101">
        <v>724.73422194508237</v>
      </c>
      <c r="J465" s="101">
        <v>698.71894038201219</v>
      </c>
      <c r="K465" s="101">
        <v>663.1647723075132</v>
      </c>
      <c r="L465" s="101">
        <v>0</v>
      </c>
      <c r="M465" s="101">
        <v>779.54456124856313</v>
      </c>
      <c r="N465" s="101">
        <v>702.48982469307418</v>
      </c>
      <c r="O465" s="101">
        <v>0</v>
      </c>
      <c r="P465" s="101">
        <v>0</v>
      </c>
      <c r="Q465" s="101">
        <v>0</v>
      </c>
      <c r="R465" s="101">
        <v>0</v>
      </c>
      <c r="S465" s="101">
        <v>0</v>
      </c>
      <c r="T465" s="101">
        <v>0</v>
      </c>
      <c r="U465" s="101">
        <v>0</v>
      </c>
      <c r="V465" s="101">
        <v>810.05170522011986</v>
      </c>
      <c r="W465" s="101">
        <v>850.8878720964193</v>
      </c>
      <c r="DA465" s="131" t="s">
        <v>4006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233.36130276777379</v>
      </c>
      <c r="E466" s="104">
        <v>256.41726421860136</v>
      </c>
      <c r="F466" s="104">
        <v>257.65995058788877</v>
      </c>
      <c r="G466" s="104">
        <v>314.81147578885293</v>
      </c>
      <c r="H466" s="104">
        <v>286.68598223379502</v>
      </c>
      <c r="I466" s="104">
        <v>300.35881454584154</v>
      </c>
      <c r="J466" s="104">
        <v>302.86212086887264</v>
      </c>
      <c r="K466" s="104">
        <v>288.16506355843836</v>
      </c>
      <c r="L466" s="104">
        <v>0</v>
      </c>
      <c r="M466" s="104">
        <v>391.89899688755696</v>
      </c>
      <c r="N466" s="104">
        <v>364.52183063268842</v>
      </c>
      <c r="O466" s="104">
        <v>0</v>
      </c>
      <c r="P466" s="104">
        <v>0</v>
      </c>
      <c r="Q466" s="104">
        <v>0</v>
      </c>
      <c r="R466" s="104">
        <v>0</v>
      </c>
      <c r="S466" s="104">
        <v>0</v>
      </c>
      <c r="T466" s="104">
        <v>0</v>
      </c>
      <c r="U466" s="104">
        <v>0</v>
      </c>
      <c r="V466" s="104">
        <v>308.12423383309874</v>
      </c>
      <c r="W466" s="104">
        <v>282.53938771656919</v>
      </c>
      <c r="DA466" s="132" t="s">
        <v>4007</v>
      </c>
    </row>
    <row r="467" spans="1:105" ht="12" customHeight="1" x14ac:dyDescent="0.25">
      <c r="A467" s="106" t="s">
        <v>124</v>
      </c>
      <c r="B467" s="101"/>
      <c r="C467" s="101">
        <v>0</v>
      </c>
      <c r="D467" s="101">
        <v>1036.8068046345561</v>
      </c>
      <c r="E467" s="101">
        <v>1206.9408265831539</v>
      </c>
      <c r="F467" s="101">
        <v>950.44072107600357</v>
      </c>
      <c r="G467" s="101">
        <v>1178.9310148454417</v>
      </c>
      <c r="H467" s="101">
        <v>1075.6652627759609</v>
      </c>
      <c r="I467" s="101">
        <v>1151.1967161460636</v>
      </c>
      <c r="J467" s="101">
        <v>1059.8157488556405</v>
      </c>
      <c r="K467" s="101">
        <v>1076.8532526982885</v>
      </c>
      <c r="L467" s="101">
        <v>1027.9640282228995</v>
      </c>
      <c r="M467" s="101">
        <v>1087.3166773458956</v>
      </c>
      <c r="N467" s="101">
        <v>961.27451529303141</v>
      </c>
      <c r="O467" s="101">
        <v>1001.7192740079551</v>
      </c>
      <c r="P467" s="101">
        <v>0</v>
      </c>
      <c r="Q467" s="101">
        <v>0</v>
      </c>
      <c r="R467" s="101">
        <v>1092.5347078327291</v>
      </c>
      <c r="S467" s="101">
        <v>1118.2947350110808</v>
      </c>
      <c r="T467" s="101">
        <v>1081.2255574790181</v>
      </c>
      <c r="U467" s="101">
        <v>1063.7411945749291</v>
      </c>
      <c r="V467" s="101">
        <v>1029.5957610359535</v>
      </c>
      <c r="W467" s="101">
        <v>1152.3332790756547</v>
      </c>
      <c r="DA467" s="131" t="s">
        <v>4008</v>
      </c>
    </row>
    <row r="468" spans="1:105" ht="12" customHeight="1" x14ac:dyDescent="0.25">
      <c r="A468" s="107" t="s">
        <v>123</v>
      </c>
      <c r="B468" s="104"/>
      <c r="C468" s="104">
        <v>0</v>
      </c>
      <c r="D468" s="104">
        <v>0</v>
      </c>
      <c r="E468" s="104">
        <v>0</v>
      </c>
      <c r="F468" s="104">
        <v>0</v>
      </c>
      <c r="G468" s="104">
        <v>0</v>
      </c>
      <c r="H468" s="104">
        <v>0</v>
      </c>
      <c r="I468" s="104">
        <v>0</v>
      </c>
      <c r="J468" s="104">
        <v>0</v>
      </c>
      <c r="K468" s="104">
        <v>0</v>
      </c>
      <c r="L468" s="104">
        <v>0</v>
      </c>
      <c r="M468" s="104">
        <v>0</v>
      </c>
      <c r="N468" s="104">
        <v>0</v>
      </c>
      <c r="O468" s="104">
        <v>0</v>
      </c>
      <c r="P468" s="104">
        <v>0</v>
      </c>
      <c r="Q468" s="104">
        <v>0</v>
      </c>
      <c r="R468" s="104">
        <v>0</v>
      </c>
      <c r="S468" s="104">
        <v>0</v>
      </c>
      <c r="T468" s="104">
        <v>0</v>
      </c>
      <c r="U468" s="104">
        <v>0</v>
      </c>
      <c r="V468" s="104">
        <v>0</v>
      </c>
      <c r="W468" s="104">
        <v>0</v>
      </c>
      <c r="DA468" s="132" t="s">
        <v>4009</v>
      </c>
    </row>
    <row r="469" spans="1:105" ht="12" customHeight="1" x14ac:dyDescent="0.25">
      <c r="A469" s="108" t="s">
        <v>50</v>
      </c>
      <c r="B469" s="98"/>
      <c r="C469" s="98">
        <v>0</v>
      </c>
      <c r="D469" s="98">
        <v>0</v>
      </c>
      <c r="E469" s="98">
        <v>0</v>
      </c>
      <c r="F469" s="98">
        <v>0</v>
      </c>
      <c r="G469" s="98">
        <v>0</v>
      </c>
      <c r="H469" s="98">
        <v>0</v>
      </c>
      <c r="I469" s="98">
        <v>0</v>
      </c>
      <c r="J469" s="98">
        <v>0</v>
      </c>
      <c r="K469" s="98">
        <v>0</v>
      </c>
      <c r="L469" s="98">
        <v>0</v>
      </c>
      <c r="M469" s="98">
        <v>0</v>
      </c>
      <c r="N469" s="98">
        <v>0</v>
      </c>
      <c r="O469" s="98">
        <v>0</v>
      </c>
      <c r="P469" s="98">
        <v>0</v>
      </c>
      <c r="Q469" s="98">
        <v>0</v>
      </c>
      <c r="R469" s="98">
        <v>0</v>
      </c>
      <c r="S469" s="98">
        <v>0</v>
      </c>
      <c r="T469" s="98">
        <v>0</v>
      </c>
      <c r="U469" s="98">
        <v>0</v>
      </c>
      <c r="V469" s="98">
        <v>0</v>
      </c>
      <c r="W469" s="98">
        <v>0</v>
      </c>
      <c r="DA469" s="63" t="s">
        <v>4010</v>
      </c>
    </row>
    <row r="470" spans="1:105" ht="12" customHeight="1" x14ac:dyDescent="0.25">
      <c r="A470" s="108" t="s">
        <v>52</v>
      </c>
      <c r="B470" s="98"/>
      <c r="C470" s="98">
        <v>0</v>
      </c>
      <c r="D470" s="98">
        <v>0</v>
      </c>
      <c r="E470" s="98">
        <v>0</v>
      </c>
      <c r="F470" s="98">
        <v>0</v>
      </c>
      <c r="G470" s="98">
        <v>0</v>
      </c>
      <c r="H470" s="98">
        <v>0</v>
      </c>
      <c r="I470" s="98">
        <v>0</v>
      </c>
      <c r="J470" s="98">
        <v>0</v>
      </c>
      <c r="K470" s="98">
        <v>0</v>
      </c>
      <c r="L470" s="98">
        <v>0</v>
      </c>
      <c r="M470" s="98">
        <v>0</v>
      </c>
      <c r="N470" s="98">
        <v>0</v>
      </c>
      <c r="O470" s="98">
        <v>0</v>
      </c>
      <c r="P470" s="98">
        <v>0</v>
      </c>
      <c r="Q470" s="98">
        <v>0</v>
      </c>
      <c r="R470" s="98">
        <v>0</v>
      </c>
      <c r="S470" s="98">
        <v>0</v>
      </c>
      <c r="T470" s="98">
        <v>0</v>
      </c>
      <c r="U470" s="98">
        <v>0</v>
      </c>
      <c r="V470" s="98">
        <v>0</v>
      </c>
      <c r="W470" s="98">
        <v>0</v>
      </c>
      <c r="DA470" s="63" t="s">
        <v>4011</v>
      </c>
    </row>
    <row r="471" spans="1:105" ht="12" customHeight="1" x14ac:dyDescent="0.25">
      <c r="A471" s="106" t="s">
        <v>122</v>
      </c>
      <c r="B471" s="101"/>
      <c r="C471" s="101">
        <v>1174.2506097279393</v>
      </c>
      <c r="D471" s="101">
        <v>1165.2626765275563</v>
      </c>
      <c r="E471" s="101">
        <v>1171.8628736672381</v>
      </c>
      <c r="F471" s="101">
        <v>1180.5905866706589</v>
      </c>
      <c r="G471" s="101">
        <v>1223.4417034843666</v>
      </c>
      <c r="H471" s="101">
        <v>1242.1512316995697</v>
      </c>
      <c r="I471" s="101">
        <v>1225.8481119299679</v>
      </c>
      <c r="J471" s="101">
        <v>1131.9555001479694</v>
      </c>
      <c r="K471" s="101">
        <v>1185.1057097699077</v>
      </c>
      <c r="L471" s="101">
        <v>1174.4090199034918</v>
      </c>
      <c r="M471" s="101">
        <v>1205.2355569651006</v>
      </c>
      <c r="N471" s="101">
        <v>1180.4772707288382</v>
      </c>
      <c r="O471" s="101">
        <v>1254.9117377534776</v>
      </c>
      <c r="P471" s="101">
        <v>0</v>
      </c>
      <c r="Q471" s="101">
        <v>1287.2016751427514</v>
      </c>
      <c r="R471" s="101">
        <v>1367.2942246660828</v>
      </c>
      <c r="S471" s="101">
        <v>1253.8260510457496</v>
      </c>
      <c r="T471" s="101">
        <v>1311.9516716793989</v>
      </c>
      <c r="U471" s="101">
        <v>1272.3597674474765</v>
      </c>
      <c r="V471" s="101">
        <v>1205.6221052506251</v>
      </c>
      <c r="W471" s="101">
        <v>1277.2347137446804</v>
      </c>
      <c r="DA471" s="131" t="s">
        <v>4012</v>
      </c>
    </row>
    <row r="472" spans="1:105" ht="12" customHeight="1" x14ac:dyDescent="0.25">
      <c r="A472" s="107" t="s">
        <v>121</v>
      </c>
      <c r="B472" s="104"/>
      <c r="C472" s="104">
        <v>1045.2648150297969</v>
      </c>
      <c r="D472" s="104">
        <v>1031.9800068241859</v>
      </c>
      <c r="E472" s="104">
        <v>1026.4524213422667</v>
      </c>
      <c r="F472" s="104">
        <v>1036.4779959919899</v>
      </c>
      <c r="G472" s="104">
        <v>1049.720221779191</v>
      </c>
      <c r="H472" s="104">
        <v>1076.4241040896643</v>
      </c>
      <c r="I472" s="104">
        <v>1060.1911145603926</v>
      </c>
      <c r="J472" s="104">
        <v>977.81920826513976</v>
      </c>
      <c r="K472" s="104">
        <v>1026.6223003559883</v>
      </c>
      <c r="L472" s="104">
        <v>1012.2462345715503</v>
      </c>
      <c r="M472" s="104">
        <v>1037.3363177458571</v>
      </c>
      <c r="N472" s="104">
        <v>1019.1039030491766</v>
      </c>
      <c r="O472" s="104">
        <v>1103.0839777791655</v>
      </c>
      <c r="P472" s="104">
        <v>0</v>
      </c>
      <c r="Q472" s="104">
        <v>1160.9385790091187</v>
      </c>
      <c r="R472" s="104">
        <v>1250.7641826708609</v>
      </c>
      <c r="S472" s="104">
        <v>1146.3359008308098</v>
      </c>
      <c r="T472" s="104">
        <v>1213.4044052916313</v>
      </c>
      <c r="U472" s="104">
        <v>1182.7655122641295</v>
      </c>
      <c r="V472" s="104">
        <v>1123.7962476076818</v>
      </c>
      <c r="W472" s="104">
        <v>1202.1700184701672</v>
      </c>
      <c r="DA472" s="132" t="s">
        <v>4013</v>
      </c>
    </row>
    <row r="473" spans="1:105" ht="12" customHeight="1" x14ac:dyDescent="0.25">
      <c r="A473" s="108" t="s">
        <v>53</v>
      </c>
      <c r="B473" s="98"/>
      <c r="C473" s="98">
        <v>820.76232270577873</v>
      </c>
      <c r="D473" s="98">
        <v>798.20343827620457</v>
      </c>
      <c r="E473" s="98">
        <v>769.35576384813623</v>
      </c>
      <c r="F473" s="98">
        <v>779.61809825792011</v>
      </c>
      <c r="G473" s="98">
        <v>737.33468366411569</v>
      </c>
      <c r="H473" s="98">
        <v>775.62813764894008</v>
      </c>
      <c r="I473" s="98">
        <v>755.75848869715253</v>
      </c>
      <c r="J473" s="98">
        <v>691.26722376373766</v>
      </c>
      <c r="K473" s="98">
        <v>728.81546069375781</v>
      </c>
      <c r="L473" s="98">
        <v>703.34752746292577</v>
      </c>
      <c r="M473" s="98">
        <v>709.35161883659862</v>
      </c>
      <c r="N473" s="98">
        <v>690.35133301961378</v>
      </c>
      <c r="O473" s="98">
        <v>772.74938013178473</v>
      </c>
      <c r="P473" s="98">
        <v>0</v>
      </c>
      <c r="Q473" s="98">
        <v>830.60727540083883</v>
      </c>
      <c r="R473" s="98">
        <v>925.12727659156019</v>
      </c>
      <c r="S473" s="98">
        <v>825.42053651893264</v>
      </c>
      <c r="T473" s="98">
        <v>898.95920321383983</v>
      </c>
      <c r="U473" s="98">
        <v>877.64996767123068</v>
      </c>
      <c r="V473" s="98">
        <v>827.46102002682994</v>
      </c>
      <c r="W473" s="98">
        <v>916.01833202655587</v>
      </c>
      <c r="DA473" s="63" t="s">
        <v>4014</v>
      </c>
    </row>
    <row r="474" spans="1:105" ht="12" customHeight="1" x14ac:dyDescent="0.25">
      <c r="A474" s="108" t="s">
        <v>52</v>
      </c>
      <c r="B474" s="98"/>
      <c r="C474" s="98">
        <v>224.50249232401796</v>
      </c>
      <c r="D474" s="98">
        <v>233.7765685479813</v>
      </c>
      <c r="E474" s="98">
        <v>257.09665749413045</v>
      </c>
      <c r="F474" s="98">
        <v>256.85989773406988</v>
      </c>
      <c r="G474" s="98">
        <v>312.38553811507524</v>
      </c>
      <c r="H474" s="98">
        <v>300.7959664407241</v>
      </c>
      <c r="I474" s="98">
        <v>304.43262586323999</v>
      </c>
      <c r="J474" s="98">
        <v>286.55198450140222</v>
      </c>
      <c r="K474" s="98">
        <v>297.80683966223052</v>
      </c>
      <c r="L474" s="98">
        <v>308.89870710862448</v>
      </c>
      <c r="M474" s="98">
        <v>327.98469890925821</v>
      </c>
      <c r="N474" s="98">
        <v>328.75257002956283</v>
      </c>
      <c r="O474" s="98">
        <v>330.33459764738058</v>
      </c>
      <c r="P474" s="98">
        <v>0</v>
      </c>
      <c r="Q474" s="98">
        <v>330.33130360827988</v>
      </c>
      <c r="R474" s="98">
        <v>325.63690607930062</v>
      </c>
      <c r="S474" s="98">
        <v>320.91536431187711</v>
      </c>
      <c r="T474" s="98">
        <v>314.44520207779135</v>
      </c>
      <c r="U474" s="98">
        <v>305.11554459289897</v>
      </c>
      <c r="V474" s="98">
        <v>296.33522758085189</v>
      </c>
      <c r="W474" s="98">
        <v>286.15168644361142</v>
      </c>
      <c r="DA474" s="63" t="s">
        <v>4015</v>
      </c>
    </row>
    <row r="475" spans="1:105" ht="12" customHeight="1" x14ac:dyDescent="0.25">
      <c r="A475" s="121" t="s">
        <v>54</v>
      </c>
      <c r="B475" s="122"/>
      <c r="C475" s="122">
        <v>156.81803708336281</v>
      </c>
      <c r="D475" s="122">
        <v>159.29355504262941</v>
      </c>
      <c r="E475" s="122">
        <v>165.22126587306499</v>
      </c>
      <c r="F475" s="122">
        <v>172.50360608950976</v>
      </c>
      <c r="G475" s="122">
        <v>180.57622247633043</v>
      </c>
      <c r="H475" s="122">
        <v>185.63122845387829</v>
      </c>
      <c r="I475" s="122">
        <v>184.41566625116002</v>
      </c>
      <c r="J475" s="122">
        <v>175.81119859954163</v>
      </c>
      <c r="K475" s="122">
        <v>193.56168116408699</v>
      </c>
      <c r="L475" s="122">
        <v>207.99602740981743</v>
      </c>
      <c r="M475" s="122">
        <v>208.70561820289896</v>
      </c>
      <c r="N475" s="122">
        <v>213.02657086929122</v>
      </c>
      <c r="O475" s="122">
        <v>233.03332632905037</v>
      </c>
      <c r="P475" s="122">
        <v>0</v>
      </c>
      <c r="Q475" s="122">
        <v>247.97016944828158</v>
      </c>
      <c r="R475" s="122">
        <v>244.9114255855277</v>
      </c>
      <c r="S475" s="122">
        <v>261.0541403415649</v>
      </c>
      <c r="T475" s="122">
        <v>271.24031509638564</v>
      </c>
      <c r="U475" s="122">
        <v>267.71177335064357</v>
      </c>
      <c r="V475" s="122">
        <v>266.66109781451132</v>
      </c>
      <c r="W475" s="122">
        <v>265.48257058096954</v>
      </c>
      <c r="DA475" s="130" t="s">
        <v>4016</v>
      </c>
    </row>
    <row r="476" spans="1:105" ht="12" customHeight="1" x14ac:dyDescent="0.25">
      <c r="A476" s="97" t="s">
        <v>207</v>
      </c>
      <c r="B476" s="98"/>
      <c r="C476" s="98">
        <v>0</v>
      </c>
      <c r="D476" s="98">
        <v>0</v>
      </c>
      <c r="E476" s="98">
        <v>0</v>
      </c>
      <c r="F476" s="98">
        <v>0</v>
      </c>
      <c r="G476" s="98">
        <v>0</v>
      </c>
      <c r="H476" s="98">
        <v>0</v>
      </c>
      <c r="I476" s="98">
        <v>0</v>
      </c>
      <c r="J476" s="98">
        <v>0</v>
      </c>
      <c r="K476" s="98">
        <v>0</v>
      </c>
      <c r="L476" s="98">
        <v>0</v>
      </c>
      <c r="M476" s="98">
        <v>0</v>
      </c>
      <c r="N476" s="98">
        <v>0</v>
      </c>
      <c r="O476" s="98">
        <v>0</v>
      </c>
      <c r="P476" s="98">
        <v>0</v>
      </c>
      <c r="Q476" s="98">
        <v>0</v>
      </c>
      <c r="R476" s="98">
        <v>0</v>
      </c>
      <c r="S476" s="98">
        <v>0</v>
      </c>
      <c r="T476" s="98">
        <v>0</v>
      </c>
      <c r="U476" s="98">
        <v>0</v>
      </c>
      <c r="V476" s="98">
        <v>0</v>
      </c>
      <c r="W476" s="98">
        <v>0</v>
      </c>
      <c r="DA476" s="63" t="s">
        <v>4017</v>
      </c>
    </row>
    <row r="477" spans="1:105" ht="12" customHeight="1" x14ac:dyDescent="0.25">
      <c r="A477" s="97" t="s">
        <v>50</v>
      </c>
      <c r="B477" s="98"/>
      <c r="C477" s="98">
        <v>0</v>
      </c>
      <c r="D477" s="98">
        <v>0</v>
      </c>
      <c r="E477" s="98">
        <v>0</v>
      </c>
      <c r="F477" s="98">
        <v>0</v>
      </c>
      <c r="G477" s="98">
        <v>0</v>
      </c>
      <c r="H477" s="98">
        <v>0</v>
      </c>
      <c r="I477" s="98">
        <v>0</v>
      </c>
      <c r="J477" s="98">
        <v>0</v>
      </c>
      <c r="K477" s="98">
        <v>0</v>
      </c>
      <c r="L477" s="98">
        <v>0</v>
      </c>
      <c r="M477" s="98">
        <v>0</v>
      </c>
      <c r="N477" s="98">
        <v>0</v>
      </c>
      <c r="O477" s="98">
        <v>0</v>
      </c>
      <c r="P477" s="98">
        <v>0</v>
      </c>
      <c r="Q477" s="98">
        <v>0</v>
      </c>
      <c r="R477" s="98">
        <v>0</v>
      </c>
      <c r="S477" s="98">
        <v>0</v>
      </c>
      <c r="T477" s="98">
        <v>0</v>
      </c>
      <c r="U477" s="98">
        <v>0</v>
      </c>
      <c r="V477" s="98">
        <v>0</v>
      </c>
      <c r="W477" s="98">
        <v>0</v>
      </c>
      <c r="DA477" s="63" t="s">
        <v>4018</v>
      </c>
    </row>
    <row r="478" spans="1:105" ht="12" customHeight="1" x14ac:dyDescent="0.25">
      <c r="A478" s="109" t="s">
        <v>120</v>
      </c>
      <c r="B478" s="33"/>
      <c r="C478" s="33">
        <v>156.81803708336281</v>
      </c>
      <c r="D478" s="33">
        <v>159.29355504262941</v>
      </c>
      <c r="E478" s="33">
        <v>165.22126587306499</v>
      </c>
      <c r="F478" s="33">
        <v>172.50360608950976</v>
      </c>
      <c r="G478" s="33">
        <v>180.57622247633043</v>
      </c>
      <c r="H478" s="33">
        <v>185.63122845387829</v>
      </c>
      <c r="I478" s="33">
        <v>184.41566625116002</v>
      </c>
      <c r="J478" s="33">
        <v>175.81119859954163</v>
      </c>
      <c r="K478" s="33">
        <v>193.56168116408699</v>
      </c>
      <c r="L478" s="33">
        <v>207.99602740981743</v>
      </c>
      <c r="M478" s="33">
        <v>208.70561820289896</v>
      </c>
      <c r="N478" s="33">
        <v>213.02657086929122</v>
      </c>
      <c r="O478" s="33">
        <v>233.03332632905037</v>
      </c>
      <c r="P478" s="33">
        <v>0</v>
      </c>
      <c r="Q478" s="33">
        <v>247.97016944828158</v>
      </c>
      <c r="R478" s="33">
        <v>244.9114255855277</v>
      </c>
      <c r="S478" s="33">
        <v>261.0541403415649</v>
      </c>
      <c r="T478" s="33">
        <v>271.24031509638564</v>
      </c>
      <c r="U478" s="33">
        <v>267.71177335064357</v>
      </c>
      <c r="V478" s="33">
        <v>266.66109781451132</v>
      </c>
      <c r="W478" s="33">
        <v>265.48257058096954</v>
      </c>
      <c r="DA478" s="60" t="s">
        <v>4019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11250.210540794789</v>
      </c>
      <c r="D480" s="117">
        <f t="shared" si="247"/>
        <v>11532.305773279102</v>
      </c>
      <c r="E480" s="117">
        <f t="shared" si="247"/>
        <v>11799.779043893459</v>
      </c>
      <c r="F480" s="117">
        <f t="shared" si="247"/>
        <v>11610.634599258736</v>
      </c>
      <c r="G480" s="117">
        <f t="shared" si="247"/>
        <v>12549.419382728584</v>
      </c>
      <c r="H480" s="117">
        <f t="shared" si="247"/>
        <v>11816.055171796872</v>
      </c>
      <c r="I480" s="117">
        <f t="shared" si="247"/>
        <v>11763.621241912924</v>
      </c>
      <c r="J480" s="117">
        <f t="shared" si="247"/>
        <v>12130.905253931433</v>
      </c>
      <c r="K480" s="117">
        <f t="shared" si="247"/>
        <v>11372.760472089571</v>
      </c>
      <c r="L480" s="117">
        <f t="shared" si="247"/>
        <v>10053.188587732528</v>
      </c>
      <c r="M480" s="117">
        <f t="shared" si="247"/>
        <v>15192.777379679139</v>
      </c>
      <c r="N480" s="117">
        <f t="shared" si="247"/>
        <v>14385.156432934724</v>
      </c>
      <c r="O480" s="117">
        <f t="shared" si="247"/>
        <v>11793.525630485537</v>
      </c>
      <c r="P480" s="117">
        <f t="shared" si="247"/>
        <v>0</v>
      </c>
      <c r="Q480" s="117">
        <f t="shared" si="247"/>
        <v>10837.267617107233</v>
      </c>
      <c r="R480" s="117">
        <f t="shared" ref="R480:V480" si="248">R481+R484+R486+R499</f>
        <v>10601.246558387165</v>
      </c>
      <c r="S480" s="117">
        <f t="shared" si="248"/>
        <v>10448.763454025991</v>
      </c>
      <c r="T480" s="117">
        <f t="shared" si="248"/>
        <v>8942.0116389868217</v>
      </c>
      <c r="U480" s="117">
        <f t="shared" si="248"/>
        <v>8369.0205352559879</v>
      </c>
      <c r="V480" s="117">
        <f t="shared" si="248"/>
        <v>8765.3692879376467</v>
      </c>
      <c r="W480" s="117">
        <f t="shared" ref="W480" si="249">W481+W484+W486+W499</f>
        <v>8288.0058480928001</v>
      </c>
      <c r="DA480" s="129" t="s">
        <v>4165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10406.351042639337</v>
      </c>
      <c r="D481" s="122">
        <f t="shared" si="250"/>
        <v>10665.635132945727</v>
      </c>
      <c r="E481" s="122">
        <f t="shared" si="250"/>
        <v>10922.382613890217</v>
      </c>
      <c r="F481" s="122">
        <f t="shared" si="250"/>
        <v>10714.947546371688</v>
      </c>
      <c r="G481" s="122">
        <f t="shared" si="250"/>
        <v>11612.351566896545</v>
      </c>
      <c r="H481" s="122">
        <f t="shared" si="250"/>
        <v>10901.029062898468</v>
      </c>
      <c r="I481" s="122">
        <f t="shared" si="250"/>
        <v>10832.062018341052</v>
      </c>
      <c r="J481" s="122">
        <f t="shared" si="250"/>
        <v>11214.743126494297</v>
      </c>
      <c r="K481" s="122">
        <f t="shared" si="250"/>
        <v>10467.958879254036</v>
      </c>
      <c r="L481" s="122">
        <f t="shared" si="250"/>
        <v>9330.8457402213771</v>
      </c>
      <c r="M481" s="122">
        <f t="shared" si="250"/>
        <v>14072.928949949866</v>
      </c>
      <c r="N481" s="122">
        <f t="shared" si="250"/>
        <v>13331.898174713593</v>
      </c>
      <c r="O481" s="122">
        <f t="shared" si="250"/>
        <v>10779.395708799228</v>
      </c>
      <c r="P481" s="122">
        <f t="shared" si="250"/>
        <v>0</v>
      </c>
      <c r="Q481" s="122">
        <f t="shared" si="250"/>
        <v>9687.1300904624186</v>
      </c>
      <c r="R481" s="122">
        <f t="shared" ref="R481:V481" si="251">SUM(R482:R483)</f>
        <v>9400.6776079641277</v>
      </c>
      <c r="S481" s="122">
        <f t="shared" si="251"/>
        <v>9265.9125698270618</v>
      </c>
      <c r="T481" s="122">
        <f t="shared" si="251"/>
        <v>7776.3302922571675</v>
      </c>
      <c r="U481" s="122">
        <f t="shared" si="251"/>
        <v>7198.1437165103298</v>
      </c>
      <c r="V481" s="122">
        <f t="shared" si="251"/>
        <v>7537.6993870222241</v>
      </c>
      <c r="W481" s="122">
        <f t="shared" ref="W481" si="252">SUM(W482:W483)</f>
        <v>7047.9492322948417</v>
      </c>
      <c r="DA481" s="130" t="s">
        <v>4166</v>
      </c>
    </row>
    <row r="482" spans="1:105" ht="12" customHeight="1" x14ac:dyDescent="0.25">
      <c r="A482" s="97" t="s">
        <v>204</v>
      </c>
      <c r="B482" s="98"/>
      <c r="C482" s="98">
        <v>10309.17084579674</v>
      </c>
      <c r="D482" s="98">
        <v>10568.707716846573</v>
      </c>
      <c r="E482" s="98">
        <v>10825.430282392999</v>
      </c>
      <c r="F482" s="98">
        <v>10622.806218082202</v>
      </c>
      <c r="G482" s="98">
        <v>11513.370761550461</v>
      </c>
      <c r="H482" s="98">
        <v>10810.720052324943</v>
      </c>
      <c r="I482" s="98">
        <v>10744.285810327436</v>
      </c>
      <c r="J482" s="98">
        <v>11125.222716476375</v>
      </c>
      <c r="K482" s="98">
        <v>10386.010370523136</v>
      </c>
      <c r="L482" s="98">
        <v>9258.267027552376</v>
      </c>
      <c r="M482" s="98">
        <v>13966.237557598619</v>
      </c>
      <c r="N482" s="98">
        <v>13231.671718835294</v>
      </c>
      <c r="O482" s="98">
        <v>10700.39360554288</v>
      </c>
      <c r="P482" s="98">
        <v>0</v>
      </c>
      <c r="Q482" s="98">
        <v>9617.6723023267041</v>
      </c>
      <c r="R482" s="98">
        <v>9333.4330938537569</v>
      </c>
      <c r="S482" s="98">
        <v>9200.0874857239269</v>
      </c>
      <c r="T482" s="98">
        <v>7721.4221447285927</v>
      </c>
      <c r="U482" s="98">
        <v>7147.4983968332344</v>
      </c>
      <c r="V482" s="98">
        <v>7485.4239596653351</v>
      </c>
      <c r="W482" s="98">
        <v>6998.9058807886686</v>
      </c>
      <c r="DA482" s="63" t="s">
        <v>4167</v>
      </c>
    </row>
    <row r="483" spans="1:105" ht="12" customHeight="1" x14ac:dyDescent="0.25">
      <c r="A483" s="97" t="s">
        <v>53</v>
      </c>
      <c r="B483" s="98"/>
      <c r="C483" s="98">
        <v>97.18019684259761</v>
      </c>
      <c r="D483" s="98">
        <v>96.927416099154115</v>
      </c>
      <c r="E483" s="98">
        <v>96.952331497217315</v>
      </c>
      <c r="F483" s="98">
        <v>92.141328289486907</v>
      </c>
      <c r="G483" s="98">
        <v>98.980805346084182</v>
      </c>
      <c r="H483" s="98">
        <v>90.309010573524702</v>
      </c>
      <c r="I483" s="98">
        <v>87.776208013616326</v>
      </c>
      <c r="J483" s="98">
        <v>89.520410017921492</v>
      </c>
      <c r="K483" s="98">
        <v>81.948508730899505</v>
      </c>
      <c r="L483" s="98">
        <v>72.578712669000666</v>
      </c>
      <c r="M483" s="98">
        <v>106.69139235124727</v>
      </c>
      <c r="N483" s="98">
        <v>100.22645587829949</v>
      </c>
      <c r="O483" s="98">
        <v>79.002103256348008</v>
      </c>
      <c r="P483" s="98">
        <v>0</v>
      </c>
      <c r="Q483" s="98">
        <v>69.457788135714139</v>
      </c>
      <c r="R483" s="98">
        <v>67.244514110370957</v>
      </c>
      <c r="S483" s="98">
        <v>65.825084103135609</v>
      </c>
      <c r="T483" s="98">
        <v>54.908147528574801</v>
      </c>
      <c r="U483" s="98">
        <v>50.645319677095685</v>
      </c>
      <c r="V483" s="98">
        <v>52.275427356889011</v>
      </c>
      <c r="W483" s="98">
        <v>49.043351506172741</v>
      </c>
      <c r="DA483" s="63" t="s">
        <v>4168</v>
      </c>
    </row>
    <row r="484" spans="1:105" ht="12" customHeight="1" x14ac:dyDescent="0.25">
      <c r="A484" s="121" t="s">
        <v>92</v>
      </c>
      <c r="B484" s="122"/>
      <c r="C484" s="122">
        <f t="shared" ref="C484:W484" si="253">C485</f>
        <v>0.92546694579750477</v>
      </c>
      <c r="D484" s="122">
        <f t="shared" si="253"/>
        <v>0.93946733433119245</v>
      </c>
      <c r="E484" s="122">
        <f t="shared" si="253"/>
        <v>1.0134449838261101</v>
      </c>
      <c r="F484" s="122">
        <f t="shared" si="253"/>
        <v>1.4028330853505031</v>
      </c>
      <c r="G484" s="122">
        <f t="shared" si="253"/>
        <v>2.6727775998614258</v>
      </c>
      <c r="H484" s="122">
        <f t="shared" si="253"/>
        <v>3.4040049137390413</v>
      </c>
      <c r="I484" s="122">
        <f t="shared" si="253"/>
        <v>2.994750313157406</v>
      </c>
      <c r="J484" s="122">
        <f t="shared" si="253"/>
        <v>0.81614424150963294</v>
      </c>
      <c r="K484" s="122">
        <f t="shared" si="253"/>
        <v>2.2278522352466195</v>
      </c>
      <c r="L484" s="122">
        <f t="shared" si="253"/>
        <v>5.7972435045232347</v>
      </c>
      <c r="M484" s="122">
        <f t="shared" si="253"/>
        <v>4.0090225455060153</v>
      </c>
      <c r="N484" s="122">
        <f t="shared" si="253"/>
        <v>6.4866936291258037</v>
      </c>
      <c r="O484" s="122">
        <f t="shared" si="253"/>
        <v>3.6339302811363869</v>
      </c>
      <c r="P484" s="122">
        <f t="shared" si="253"/>
        <v>0</v>
      </c>
      <c r="Q484" s="122">
        <f t="shared" si="253"/>
        <v>3.4808714547847286</v>
      </c>
      <c r="R484" s="122">
        <f t="shared" si="253"/>
        <v>2.1940791888195776</v>
      </c>
      <c r="S484" s="122">
        <f t="shared" si="253"/>
        <v>5.2819293476991502</v>
      </c>
      <c r="T484" s="122">
        <f t="shared" si="253"/>
        <v>2.7924010089599163</v>
      </c>
      <c r="U484" s="122">
        <f t="shared" si="253"/>
        <v>4.480338751428822</v>
      </c>
      <c r="V484" s="122">
        <f t="shared" si="253"/>
        <v>9.0216816069550152</v>
      </c>
      <c r="W484" s="122">
        <f t="shared" si="253"/>
        <v>1.9483276503379581</v>
      </c>
      <c r="DA484" s="130" t="s">
        <v>4169</v>
      </c>
    </row>
    <row r="485" spans="1:105" ht="12" customHeight="1" x14ac:dyDescent="0.25">
      <c r="A485" s="97" t="s">
        <v>53</v>
      </c>
      <c r="B485" s="98"/>
      <c r="C485" s="98">
        <f>RES_hhdet_in_tesh!C86</f>
        <v>0.92546694579750477</v>
      </c>
      <c r="D485" s="98">
        <f>RES_hhdet_in_tesh!D86</f>
        <v>0.93946733433119245</v>
      </c>
      <c r="E485" s="98">
        <f>RES_hhdet_in_tesh!E86</f>
        <v>1.0134449838261101</v>
      </c>
      <c r="F485" s="98">
        <f>RES_hhdet_in_tesh!F86</f>
        <v>1.4028330853505031</v>
      </c>
      <c r="G485" s="98">
        <f>RES_hhdet_in_tesh!G86</f>
        <v>2.6727775998614258</v>
      </c>
      <c r="H485" s="98">
        <f>RES_hhdet_in_tesh!H86</f>
        <v>3.4040049137390413</v>
      </c>
      <c r="I485" s="98">
        <f>RES_hhdet_in_tesh!I86</f>
        <v>2.994750313157406</v>
      </c>
      <c r="J485" s="98">
        <f>RES_hhdet_in_tesh!J86</f>
        <v>0.81614424150963294</v>
      </c>
      <c r="K485" s="98">
        <f>RES_hhdet_in_tesh!K86</f>
        <v>2.2278522352466195</v>
      </c>
      <c r="L485" s="98">
        <f>RES_hhdet_in_tesh!L86</f>
        <v>5.7972435045232347</v>
      </c>
      <c r="M485" s="98">
        <f>RES_hhdet_in_tesh!M86</f>
        <v>4.0090225455060153</v>
      </c>
      <c r="N485" s="98">
        <f>RES_hhdet_in_tesh!N86</f>
        <v>6.4866936291258037</v>
      </c>
      <c r="O485" s="98">
        <f>RES_hhdet_in_tesh!O86</f>
        <v>3.6339302811363869</v>
      </c>
      <c r="P485" s="98">
        <f>RES_hhdet_in_tesh!P86</f>
        <v>0</v>
      </c>
      <c r="Q485" s="98">
        <f>RES_hhdet_in_tesh!Q86</f>
        <v>3.4808714547847286</v>
      </c>
      <c r="R485" s="98">
        <f>RES_hhdet_in_tesh!R86</f>
        <v>2.1940791888195776</v>
      </c>
      <c r="S485" s="98">
        <f>RES_hhdet_in_tesh!S86</f>
        <v>5.2819293476991502</v>
      </c>
      <c r="T485" s="98">
        <f>RES_hhdet_in_tesh!T86</f>
        <v>2.7924010089599163</v>
      </c>
      <c r="U485" s="98">
        <f>RES_hhdet_in_tesh!U86</f>
        <v>4.480338751428822</v>
      </c>
      <c r="V485" s="98">
        <f>RES_hhdet_in_tesh!V86</f>
        <v>9.0216816069550152</v>
      </c>
      <c r="W485" s="98">
        <f>RES_hhdet_in_tesh!W86</f>
        <v>1.9483276503379581</v>
      </c>
      <c r="DA485" s="63" t="s">
        <v>4170</v>
      </c>
    </row>
    <row r="486" spans="1:105" ht="12" customHeight="1" x14ac:dyDescent="0.25">
      <c r="A486" s="121" t="s">
        <v>55</v>
      </c>
      <c r="B486" s="122"/>
      <c r="C486" s="122">
        <v>720.22021733456313</v>
      </c>
      <c r="D486" s="122">
        <v>740.86671433173069</v>
      </c>
      <c r="E486" s="122">
        <v>746.64238168276415</v>
      </c>
      <c r="F486" s="122">
        <v>758.58421883717483</v>
      </c>
      <c r="G486" s="122">
        <v>792.08428272739275</v>
      </c>
      <c r="H486" s="122">
        <v>765.05222803467018</v>
      </c>
      <c r="I486" s="122">
        <v>782.6715636131305</v>
      </c>
      <c r="J486" s="122">
        <v>775.97475724769072</v>
      </c>
      <c r="K486" s="122">
        <v>748.79310565907213</v>
      </c>
      <c r="L486" s="122">
        <v>550.90649554731283</v>
      </c>
      <c r="M486" s="122">
        <v>949.10184760759341</v>
      </c>
      <c r="N486" s="122">
        <v>875.86033872916425</v>
      </c>
      <c r="O486" s="122">
        <v>822.46253869280486</v>
      </c>
      <c r="P486" s="122">
        <v>0</v>
      </c>
      <c r="Q486" s="122">
        <v>943.16520306905363</v>
      </c>
      <c r="R486" s="122">
        <v>994.81700355958026</v>
      </c>
      <c r="S486" s="122">
        <v>957.16640703346047</v>
      </c>
      <c r="T486" s="122">
        <v>930.05731298848821</v>
      </c>
      <c r="U486" s="122">
        <v>932.9847547889849</v>
      </c>
      <c r="V486" s="122">
        <v>983.16020568135309</v>
      </c>
      <c r="W486" s="122">
        <v>1001.4330733982086</v>
      </c>
      <c r="DA486" s="130" t="s">
        <v>4171</v>
      </c>
    </row>
    <row r="487" spans="1:105" ht="12" customHeight="1" x14ac:dyDescent="0.25">
      <c r="A487" s="97" t="s">
        <v>132</v>
      </c>
      <c r="B487" s="98"/>
      <c r="C487" s="98">
        <v>717.79616648615718</v>
      </c>
      <c r="D487" s="98">
        <v>740.80758934451194</v>
      </c>
      <c r="E487" s="98">
        <v>746.52048466163774</v>
      </c>
      <c r="F487" s="98">
        <v>758.69725079140994</v>
      </c>
      <c r="G487" s="98">
        <v>792.33242870583615</v>
      </c>
      <c r="H487" s="98">
        <v>763.26266067713175</v>
      </c>
      <c r="I487" s="98">
        <v>782.31900408262402</v>
      </c>
      <c r="J487" s="98">
        <v>777.12877533174401</v>
      </c>
      <c r="K487" s="98">
        <v>747.99068611383245</v>
      </c>
      <c r="L487" s="98">
        <v>543.84153324268573</v>
      </c>
      <c r="M487" s="98">
        <v>953.36086823843709</v>
      </c>
      <c r="N487" s="98">
        <v>878.56905160754832</v>
      </c>
      <c r="O487" s="98">
        <v>820.63905669168616</v>
      </c>
      <c r="P487" s="98">
        <v>0</v>
      </c>
      <c r="Q487" s="98">
        <v>948.01322822327961</v>
      </c>
      <c r="R487" s="98">
        <v>992.19607185673829</v>
      </c>
      <c r="S487" s="98">
        <v>959.92680877844123</v>
      </c>
      <c r="T487" s="98">
        <v>922.13374456503095</v>
      </c>
      <c r="U487" s="98">
        <v>930.08735518162507</v>
      </c>
      <c r="V487" s="98">
        <v>984.22280033509969</v>
      </c>
      <c r="W487" s="98">
        <v>1001.1442894822535</v>
      </c>
      <c r="DA487" s="63" t="s">
        <v>4172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740.8150497574926</v>
      </c>
      <c r="E488" s="98">
        <v>746.51771916684572</v>
      </c>
      <c r="F488" s="98">
        <v>758.6804068676679</v>
      </c>
      <c r="G488" s="98">
        <v>792.34544269336925</v>
      </c>
      <c r="H488" s="98">
        <v>763.23338573479418</v>
      </c>
      <c r="I488" s="98">
        <v>782.69627567906821</v>
      </c>
      <c r="J488" s="98">
        <v>777.73918245858999</v>
      </c>
      <c r="K488" s="98">
        <v>748.20649518449102</v>
      </c>
      <c r="L488" s="98">
        <v>0</v>
      </c>
      <c r="M488" s="98">
        <v>953.60613259964077</v>
      </c>
      <c r="N488" s="98">
        <v>878.59051611991322</v>
      </c>
      <c r="O488" s="98">
        <v>0</v>
      </c>
      <c r="P488" s="98">
        <v>0</v>
      </c>
      <c r="Q488" s="98">
        <v>0</v>
      </c>
      <c r="R488" s="98">
        <v>0</v>
      </c>
      <c r="S488" s="98">
        <v>0</v>
      </c>
      <c r="T488" s="98">
        <v>0</v>
      </c>
      <c r="U488" s="98">
        <v>0</v>
      </c>
      <c r="V488" s="98">
        <v>982.38857146586133</v>
      </c>
      <c r="W488" s="98">
        <v>999.28369251053277</v>
      </c>
      <c r="DA488" s="63" t="s">
        <v>4173</v>
      </c>
    </row>
    <row r="489" spans="1:105" ht="12" customHeight="1" x14ac:dyDescent="0.25">
      <c r="A489" s="100" t="s">
        <v>204</v>
      </c>
      <c r="B489" s="101"/>
      <c r="C489" s="101">
        <v>0</v>
      </c>
      <c r="D489" s="101">
        <v>507.45374698971887</v>
      </c>
      <c r="E489" s="101">
        <v>490.10045494824442</v>
      </c>
      <c r="F489" s="101">
        <v>501.02045627977913</v>
      </c>
      <c r="G489" s="101">
        <v>477.53396690451621</v>
      </c>
      <c r="H489" s="101">
        <v>476.54740350099917</v>
      </c>
      <c r="I489" s="101">
        <v>482.33746113322667</v>
      </c>
      <c r="J489" s="101">
        <v>474.87706158971747</v>
      </c>
      <c r="K489" s="101">
        <v>460.04143162605254</v>
      </c>
      <c r="L489" s="101">
        <v>0</v>
      </c>
      <c r="M489" s="101">
        <v>561.70713571208375</v>
      </c>
      <c r="N489" s="101">
        <v>514.0686854872248</v>
      </c>
      <c r="O489" s="101">
        <v>0</v>
      </c>
      <c r="P489" s="101">
        <v>0</v>
      </c>
      <c r="Q489" s="101">
        <v>0</v>
      </c>
      <c r="R489" s="101">
        <v>0</v>
      </c>
      <c r="S489" s="101">
        <v>0</v>
      </c>
      <c r="T489" s="101">
        <v>0</v>
      </c>
      <c r="U489" s="101">
        <v>0</v>
      </c>
      <c r="V489" s="101">
        <v>674.26433763276248</v>
      </c>
      <c r="W489" s="101">
        <v>716.74430479396369</v>
      </c>
      <c r="DA489" s="131" t="s">
        <v>4174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233.36130276777379</v>
      </c>
      <c r="E490" s="104">
        <v>256.41726421860136</v>
      </c>
      <c r="F490" s="104">
        <v>257.65995058788877</v>
      </c>
      <c r="G490" s="104">
        <v>314.81147578885293</v>
      </c>
      <c r="H490" s="104">
        <v>286.68598223379502</v>
      </c>
      <c r="I490" s="104">
        <v>300.35881454584154</v>
      </c>
      <c r="J490" s="104">
        <v>302.86212086887264</v>
      </c>
      <c r="K490" s="104">
        <v>288.16506355843836</v>
      </c>
      <c r="L490" s="104">
        <v>0</v>
      </c>
      <c r="M490" s="104">
        <v>391.89899688755696</v>
      </c>
      <c r="N490" s="104">
        <v>364.52183063268842</v>
      </c>
      <c r="O490" s="104">
        <v>0</v>
      </c>
      <c r="P490" s="104">
        <v>0</v>
      </c>
      <c r="Q490" s="104">
        <v>0</v>
      </c>
      <c r="R490" s="104">
        <v>0</v>
      </c>
      <c r="S490" s="104">
        <v>0</v>
      </c>
      <c r="T490" s="104">
        <v>0</v>
      </c>
      <c r="U490" s="104">
        <v>0</v>
      </c>
      <c r="V490" s="104">
        <v>308.12423383309874</v>
      </c>
      <c r="W490" s="104">
        <v>282.53938771656919</v>
      </c>
      <c r="DA490" s="132" t="s">
        <v>4175</v>
      </c>
    </row>
    <row r="491" spans="1:105" ht="12" customHeight="1" x14ac:dyDescent="0.25">
      <c r="A491" s="106" t="s">
        <v>124</v>
      </c>
      <c r="B491" s="101"/>
      <c r="C491" s="101">
        <v>0</v>
      </c>
      <c r="D491" s="101">
        <v>736.22802869790041</v>
      </c>
      <c r="E491" s="101">
        <v>859.3400435639968</v>
      </c>
      <c r="F491" s="101">
        <v>678.55963126418226</v>
      </c>
      <c r="G491" s="101">
        <v>844.2738590327566</v>
      </c>
      <c r="H491" s="101">
        <v>772.92085769946686</v>
      </c>
      <c r="I491" s="101">
        <v>830.29327292509868</v>
      </c>
      <c r="J491" s="101">
        <v>767.75804101976416</v>
      </c>
      <c r="K491" s="101">
        <v>784.25163751345463</v>
      </c>
      <c r="L491" s="101">
        <v>753.35080298994353</v>
      </c>
      <c r="M491" s="101">
        <v>807.31323229919371</v>
      </c>
      <c r="N491" s="101">
        <v>729.15494264110737</v>
      </c>
      <c r="O491" s="101">
        <v>783.49005404785214</v>
      </c>
      <c r="P491" s="101">
        <v>0</v>
      </c>
      <c r="Q491" s="101">
        <v>0</v>
      </c>
      <c r="R491" s="101">
        <v>933.76614833730503</v>
      </c>
      <c r="S491" s="101">
        <v>974.78352781763738</v>
      </c>
      <c r="T491" s="101">
        <v>959.10933407525545</v>
      </c>
      <c r="U491" s="101">
        <v>957.24039099689548</v>
      </c>
      <c r="V491" s="101">
        <v>936.08562330017037</v>
      </c>
      <c r="W491" s="101">
        <v>1052.7151832609459</v>
      </c>
      <c r="DA491" s="131" t="s">
        <v>4176</v>
      </c>
    </row>
    <row r="492" spans="1:105" ht="12" customHeight="1" x14ac:dyDescent="0.25">
      <c r="A492" s="107" t="s">
        <v>123</v>
      </c>
      <c r="B492" s="104"/>
      <c r="C492" s="104">
        <v>0</v>
      </c>
      <c r="D492" s="104">
        <v>0</v>
      </c>
      <c r="E492" s="104">
        <v>0</v>
      </c>
      <c r="F492" s="104">
        <v>0</v>
      </c>
      <c r="G492" s="104">
        <v>0</v>
      </c>
      <c r="H492" s="104">
        <v>0</v>
      </c>
      <c r="I492" s="104">
        <v>0</v>
      </c>
      <c r="J492" s="104">
        <v>0</v>
      </c>
      <c r="K492" s="104">
        <v>0</v>
      </c>
      <c r="L492" s="104">
        <v>0</v>
      </c>
      <c r="M492" s="104">
        <v>0</v>
      </c>
      <c r="N492" s="104">
        <v>0</v>
      </c>
      <c r="O492" s="104">
        <v>0</v>
      </c>
      <c r="P492" s="104">
        <v>0</v>
      </c>
      <c r="Q492" s="104">
        <v>0</v>
      </c>
      <c r="R492" s="104">
        <v>0</v>
      </c>
      <c r="S492" s="104">
        <v>0</v>
      </c>
      <c r="T492" s="104">
        <v>0</v>
      </c>
      <c r="U492" s="104">
        <v>0</v>
      </c>
      <c r="V492" s="104">
        <v>0</v>
      </c>
      <c r="W492" s="104">
        <v>0</v>
      </c>
      <c r="DA492" s="132" t="s">
        <v>4177</v>
      </c>
    </row>
    <row r="493" spans="1:105" ht="12" customHeight="1" x14ac:dyDescent="0.25">
      <c r="A493" s="108" t="s">
        <v>50</v>
      </c>
      <c r="B493" s="98"/>
      <c r="C493" s="98">
        <v>0</v>
      </c>
      <c r="D493" s="98">
        <v>0</v>
      </c>
      <c r="E493" s="98">
        <v>0</v>
      </c>
      <c r="F493" s="98">
        <v>0</v>
      </c>
      <c r="G493" s="98">
        <v>0</v>
      </c>
      <c r="H493" s="98">
        <v>0</v>
      </c>
      <c r="I493" s="98">
        <v>0</v>
      </c>
      <c r="J493" s="98">
        <v>0</v>
      </c>
      <c r="K493" s="98">
        <v>0</v>
      </c>
      <c r="L493" s="98">
        <v>0</v>
      </c>
      <c r="M493" s="98">
        <v>0</v>
      </c>
      <c r="N493" s="98">
        <v>0</v>
      </c>
      <c r="O493" s="98">
        <v>0</v>
      </c>
      <c r="P493" s="98">
        <v>0</v>
      </c>
      <c r="Q493" s="98">
        <v>0</v>
      </c>
      <c r="R493" s="98">
        <v>0</v>
      </c>
      <c r="S493" s="98">
        <v>0</v>
      </c>
      <c r="T493" s="98">
        <v>0</v>
      </c>
      <c r="U493" s="98">
        <v>0</v>
      </c>
      <c r="V493" s="98">
        <v>0</v>
      </c>
      <c r="W493" s="98">
        <v>0</v>
      </c>
      <c r="DA493" s="63" t="s">
        <v>4178</v>
      </c>
    </row>
    <row r="494" spans="1:105" ht="12" customHeight="1" x14ac:dyDescent="0.25">
      <c r="A494" s="108" t="s">
        <v>52</v>
      </c>
      <c r="B494" s="98"/>
      <c r="C494" s="98">
        <v>0</v>
      </c>
      <c r="D494" s="98">
        <v>0</v>
      </c>
      <c r="E494" s="98">
        <v>0</v>
      </c>
      <c r="F494" s="98">
        <v>0</v>
      </c>
      <c r="G494" s="98">
        <v>0</v>
      </c>
      <c r="H494" s="98">
        <v>0</v>
      </c>
      <c r="I494" s="98">
        <v>0</v>
      </c>
      <c r="J494" s="98">
        <v>0</v>
      </c>
      <c r="K494" s="98">
        <v>0</v>
      </c>
      <c r="L494" s="98">
        <v>0</v>
      </c>
      <c r="M494" s="98">
        <v>0</v>
      </c>
      <c r="N494" s="98">
        <v>0</v>
      </c>
      <c r="O494" s="98">
        <v>0</v>
      </c>
      <c r="P494" s="98">
        <v>0</v>
      </c>
      <c r="Q494" s="98">
        <v>0</v>
      </c>
      <c r="R494" s="98">
        <v>0</v>
      </c>
      <c r="S494" s="98">
        <v>0</v>
      </c>
      <c r="T494" s="98">
        <v>0</v>
      </c>
      <c r="U494" s="98">
        <v>0</v>
      </c>
      <c r="V494" s="98">
        <v>0</v>
      </c>
      <c r="W494" s="98">
        <v>0</v>
      </c>
      <c r="DA494" s="63" t="s">
        <v>4179</v>
      </c>
    </row>
    <row r="495" spans="1:105" ht="12" customHeight="1" x14ac:dyDescent="0.25">
      <c r="A495" s="106" t="s">
        <v>122</v>
      </c>
      <c r="B495" s="101"/>
      <c r="C495" s="101">
        <v>745.77572287492978</v>
      </c>
      <c r="D495" s="101">
        <v>742.09583109237553</v>
      </c>
      <c r="E495" s="101">
        <v>748.49595835721652</v>
      </c>
      <c r="F495" s="101">
        <v>756.30497278287044</v>
      </c>
      <c r="G495" s="101">
        <v>786.22376433309694</v>
      </c>
      <c r="H495" s="101">
        <v>800.8922311420846</v>
      </c>
      <c r="I495" s="101">
        <v>793.16279826040648</v>
      </c>
      <c r="J495" s="101">
        <v>735.26456238257526</v>
      </c>
      <c r="K495" s="101">
        <v>773.18964363705697</v>
      </c>
      <c r="L495" s="101">
        <v>770.0320445014197</v>
      </c>
      <c r="M495" s="101">
        <v>797.34542258189424</v>
      </c>
      <c r="N495" s="101">
        <v>792.20516167439496</v>
      </c>
      <c r="O495" s="101">
        <v>860.25302718402952</v>
      </c>
      <c r="P495" s="101">
        <v>0</v>
      </c>
      <c r="Q495" s="101">
        <v>930.22694181937709</v>
      </c>
      <c r="R495" s="101">
        <v>1006.1489694201395</v>
      </c>
      <c r="S495" s="101">
        <v>939.03224154419206</v>
      </c>
      <c r="T495" s="101">
        <v>999.17474318868472</v>
      </c>
      <c r="U495" s="101">
        <v>984.1541356857274</v>
      </c>
      <c r="V495" s="101">
        <v>945.27411035816931</v>
      </c>
      <c r="W495" s="101">
        <v>1012.0474750837762</v>
      </c>
      <c r="DA495" s="131" t="s">
        <v>4180</v>
      </c>
    </row>
    <row r="496" spans="1:105" ht="12" customHeight="1" x14ac:dyDescent="0.25">
      <c r="A496" s="107" t="s">
        <v>121</v>
      </c>
      <c r="B496" s="104"/>
      <c r="C496" s="104">
        <v>745.77504645641579</v>
      </c>
      <c r="D496" s="104">
        <v>742.11126066524298</v>
      </c>
      <c r="E496" s="104">
        <v>748.50200253852006</v>
      </c>
      <c r="F496" s="104">
        <v>756.29556259633284</v>
      </c>
      <c r="G496" s="104">
        <v>786.22098847837242</v>
      </c>
      <c r="H496" s="104">
        <v>800.89171472436249</v>
      </c>
      <c r="I496" s="104">
        <v>793.43245534483481</v>
      </c>
      <c r="J496" s="104">
        <v>735.56636068811792</v>
      </c>
      <c r="K496" s="104">
        <v>773.30245299480987</v>
      </c>
      <c r="L496" s="104">
        <v>770.06694184493608</v>
      </c>
      <c r="M496" s="104">
        <v>797.26911639246748</v>
      </c>
      <c r="N496" s="104">
        <v>792.03966834808944</v>
      </c>
      <c r="O496" s="104">
        <v>860.06109036709393</v>
      </c>
      <c r="P496" s="104">
        <v>0</v>
      </c>
      <c r="Q496" s="104">
        <v>930.58942987537</v>
      </c>
      <c r="R496" s="104">
        <v>1006.4090757652951</v>
      </c>
      <c r="S496" s="104">
        <v>939.10039562265274</v>
      </c>
      <c r="T496" s="104">
        <v>999.08728943342237</v>
      </c>
      <c r="U496" s="104">
        <v>983.96665845739187</v>
      </c>
      <c r="V496" s="104">
        <v>945.11022611103044</v>
      </c>
      <c r="W496" s="104">
        <v>1011.9807216879872</v>
      </c>
      <c r="DA496" s="132" t="s">
        <v>4181</v>
      </c>
    </row>
    <row r="497" spans="1:105" ht="12" customHeight="1" x14ac:dyDescent="0.25">
      <c r="A497" s="108" t="s">
        <v>53</v>
      </c>
      <c r="B497" s="98"/>
      <c r="C497" s="98">
        <v>521.27255413239789</v>
      </c>
      <c r="D497" s="98">
        <v>508.33469211726174</v>
      </c>
      <c r="E497" s="98">
        <v>491.40534504438955</v>
      </c>
      <c r="F497" s="98">
        <v>499.43566486226291</v>
      </c>
      <c r="G497" s="98">
        <v>473.83545036329713</v>
      </c>
      <c r="H497" s="98">
        <v>500.09574828363839</v>
      </c>
      <c r="I497" s="98">
        <v>488.99982948159493</v>
      </c>
      <c r="J497" s="98">
        <v>449.01437618671565</v>
      </c>
      <c r="K497" s="98">
        <v>475.49561333257947</v>
      </c>
      <c r="L497" s="98">
        <v>461.16823473631172</v>
      </c>
      <c r="M497" s="98">
        <v>469.28441748320927</v>
      </c>
      <c r="N497" s="98">
        <v>463.28709831852643</v>
      </c>
      <c r="O497" s="98">
        <v>529.72649271971329</v>
      </c>
      <c r="P497" s="98">
        <v>0</v>
      </c>
      <c r="Q497" s="98">
        <v>600.25812626709001</v>
      </c>
      <c r="R497" s="98">
        <v>680.77216968599441</v>
      </c>
      <c r="S497" s="98">
        <v>618.18503131077568</v>
      </c>
      <c r="T497" s="98">
        <v>684.64208735563102</v>
      </c>
      <c r="U497" s="98">
        <v>678.85111386449296</v>
      </c>
      <c r="V497" s="98">
        <v>648.77499853017844</v>
      </c>
      <c r="W497" s="98">
        <v>725.82903524437575</v>
      </c>
      <c r="DA497" s="63" t="s">
        <v>4182</v>
      </c>
    </row>
    <row r="498" spans="1:105" ht="12" customHeight="1" x14ac:dyDescent="0.25">
      <c r="A498" s="108" t="s">
        <v>52</v>
      </c>
      <c r="B498" s="98"/>
      <c r="C498" s="98">
        <v>224.50249232401796</v>
      </c>
      <c r="D498" s="98">
        <v>233.7765685479813</v>
      </c>
      <c r="E498" s="98">
        <v>257.09665749413045</v>
      </c>
      <c r="F498" s="98">
        <v>256.85989773406988</v>
      </c>
      <c r="G498" s="98">
        <v>312.38553811507524</v>
      </c>
      <c r="H498" s="98">
        <v>300.7959664407241</v>
      </c>
      <c r="I498" s="98">
        <v>304.43262586323999</v>
      </c>
      <c r="J498" s="98">
        <v>286.55198450140222</v>
      </c>
      <c r="K498" s="98">
        <v>297.80683966223052</v>
      </c>
      <c r="L498" s="98">
        <v>308.89870710862448</v>
      </c>
      <c r="M498" s="98">
        <v>327.98469890925821</v>
      </c>
      <c r="N498" s="98">
        <v>328.75257002956283</v>
      </c>
      <c r="O498" s="98">
        <v>330.33459764738058</v>
      </c>
      <c r="P498" s="98">
        <v>0</v>
      </c>
      <c r="Q498" s="98">
        <v>330.33130360827988</v>
      </c>
      <c r="R498" s="98">
        <v>325.63690607930062</v>
      </c>
      <c r="S498" s="98">
        <v>320.91536431187711</v>
      </c>
      <c r="T498" s="98">
        <v>314.44520207779135</v>
      </c>
      <c r="U498" s="98">
        <v>305.11554459289897</v>
      </c>
      <c r="V498" s="98">
        <v>296.33522758085189</v>
      </c>
      <c r="W498" s="98">
        <v>286.15168644361142</v>
      </c>
      <c r="DA498" s="63" t="s">
        <v>4183</v>
      </c>
    </row>
    <row r="499" spans="1:105" ht="12" customHeight="1" x14ac:dyDescent="0.25">
      <c r="A499" s="121" t="s">
        <v>54</v>
      </c>
      <c r="B499" s="122"/>
      <c r="C499" s="122">
        <v>122.71381387509219</v>
      </c>
      <c r="D499" s="122">
        <v>124.86445866731501</v>
      </c>
      <c r="E499" s="122">
        <v>129.74060333665207</v>
      </c>
      <c r="F499" s="122">
        <v>135.70000096452242</v>
      </c>
      <c r="G499" s="122">
        <v>142.31075550478414</v>
      </c>
      <c r="H499" s="122">
        <v>146.56987594999487</v>
      </c>
      <c r="I499" s="122">
        <v>145.89290964558526</v>
      </c>
      <c r="J499" s="122">
        <v>139.37122594793613</v>
      </c>
      <c r="K499" s="122">
        <v>153.78063494121625</v>
      </c>
      <c r="L499" s="122">
        <v>165.63910845931497</v>
      </c>
      <c r="M499" s="122">
        <v>166.73755957617294</v>
      </c>
      <c r="N499" s="122">
        <v>170.91122586284078</v>
      </c>
      <c r="O499" s="122">
        <v>188.03345271236785</v>
      </c>
      <c r="P499" s="122">
        <v>0</v>
      </c>
      <c r="Q499" s="122">
        <v>203.49145212097574</v>
      </c>
      <c r="R499" s="122">
        <v>203.55786767463889</v>
      </c>
      <c r="S499" s="122">
        <v>220.40254781777014</v>
      </c>
      <c r="T499" s="122">
        <v>232.8316327322068</v>
      </c>
      <c r="U499" s="122">
        <v>233.4117252052452</v>
      </c>
      <c r="V499" s="122">
        <v>235.48801362711413</v>
      </c>
      <c r="W499" s="122">
        <v>236.67521474941208</v>
      </c>
      <c r="DA499" s="130" t="s">
        <v>4184</v>
      </c>
    </row>
    <row r="500" spans="1:105" ht="12" customHeight="1" x14ac:dyDescent="0.25">
      <c r="A500" s="97" t="s">
        <v>207</v>
      </c>
      <c r="B500" s="98"/>
      <c r="C500" s="98">
        <v>0</v>
      </c>
      <c r="D500" s="98">
        <v>0</v>
      </c>
      <c r="E500" s="98">
        <v>0</v>
      </c>
      <c r="F500" s="98">
        <v>0</v>
      </c>
      <c r="G500" s="98">
        <v>0</v>
      </c>
      <c r="H500" s="98">
        <v>0</v>
      </c>
      <c r="I500" s="98">
        <v>0</v>
      </c>
      <c r="J500" s="98">
        <v>0</v>
      </c>
      <c r="K500" s="98">
        <v>0</v>
      </c>
      <c r="L500" s="98">
        <v>0</v>
      </c>
      <c r="M500" s="98">
        <v>0</v>
      </c>
      <c r="N500" s="98">
        <v>0</v>
      </c>
      <c r="O500" s="98">
        <v>0</v>
      </c>
      <c r="P500" s="98">
        <v>0</v>
      </c>
      <c r="Q500" s="98">
        <v>0</v>
      </c>
      <c r="R500" s="98">
        <v>0</v>
      </c>
      <c r="S500" s="98">
        <v>0</v>
      </c>
      <c r="T500" s="98">
        <v>0</v>
      </c>
      <c r="U500" s="98">
        <v>0</v>
      </c>
      <c r="V500" s="98">
        <v>0</v>
      </c>
      <c r="W500" s="98">
        <v>0</v>
      </c>
      <c r="DA500" s="63" t="s">
        <v>4185</v>
      </c>
    </row>
    <row r="501" spans="1:105" ht="12" customHeight="1" x14ac:dyDescent="0.25">
      <c r="A501" s="97" t="s">
        <v>50</v>
      </c>
      <c r="B501" s="98"/>
      <c r="C501" s="98">
        <v>0</v>
      </c>
      <c r="D501" s="98">
        <v>0</v>
      </c>
      <c r="E501" s="98">
        <v>0</v>
      </c>
      <c r="F501" s="98">
        <v>0</v>
      </c>
      <c r="G501" s="98">
        <v>0</v>
      </c>
      <c r="H501" s="98">
        <v>0</v>
      </c>
      <c r="I501" s="98">
        <v>0</v>
      </c>
      <c r="J501" s="98">
        <v>0</v>
      </c>
      <c r="K501" s="98">
        <v>0</v>
      </c>
      <c r="L501" s="98">
        <v>0</v>
      </c>
      <c r="M501" s="98">
        <v>0</v>
      </c>
      <c r="N501" s="98">
        <v>0</v>
      </c>
      <c r="O501" s="98">
        <v>0</v>
      </c>
      <c r="P501" s="98">
        <v>0</v>
      </c>
      <c r="Q501" s="98">
        <v>0</v>
      </c>
      <c r="R501" s="98">
        <v>0</v>
      </c>
      <c r="S501" s="98">
        <v>0</v>
      </c>
      <c r="T501" s="98">
        <v>0</v>
      </c>
      <c r="U501" s="98">
        <v>0</v>
      </c>
      <c r="V501" s="98">
        <v>0</v>
      </c>
      <c r="W501" s="98">
        <v>0</v>
      </c>
      <c r="DA501" s="63" t="s">
        <v>4186</v>
      </c>
    </row>
    <row r="502" spans="1:105" ht="12" customHeight="1" x14ac:dyDescent="0.25">
      <c r="A502" s="109" t="s">
        <v>120</v>
      </c>
      <c r="B502" s="33"/>
      <c r="C502" s="33">
        <v>122.71381387509219</v>
      </c>
      <c r="D502" s="33">
        <v>124.86445866731501</v>
      </c>
      <c r="E502" s="33">
        <v>129.74060333665207</v>
      </c>
      <c r="F502" s="33">
        <v>135.70000096452242</v>
      </c>
      <c r="G502" s="33">
        <v>142.31075550478414</v>
      </c>
      <c r="H502" s="33">
        <v>146.56987594999487</v>
      </c>
      <c r="I502" s="33">
        <v>145.89290964558526</v>
      </c>
      <c r="J502" s="33">
        <v>139.37122594793613</v>
      </c>
      <c r="K502" s="33">
        <v>153.78063494121625</v>
      </c>
      <c r="L502" s="33">
        <v>165.63910845931497</v>
      </c>
      <c r="M502" s="33">
        <v>166.73755957617294</v>
      </c>
      <c r="N502" s="33">
        <v>170.91122586284078</v>
      </c>
      <c r="O502" s="33">
        <v>188.03345271236785</v>
      </c>
      <c r="P502" s="33">
        <v>0</v>
      </c>
      <c r="Q502" s="33">
        <v>203.49145212097574</v>
      </c>
      <c r="R502" s="33">
        <v>203.55786767463889</v>
      </c>
      <c r="S502" s="33">
        <v>220.40254781777014</v>
      </c>
      <c r="T502" s="33">
        <v>232.8316327322068</v>
      </c>
      <c r="U502" s="33">
        <v>233.4117252052452</v>
      </c>
      <c r="V502" s="33">
        <v>235.48801362711413</v>
      </c>
      <c r="W502" s="33">
        <v>236.67521474941208</v>
      </c>
      <c r="DA502" s="60" t="s">
        <v>4187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0</v>
      </c>
      <c r="D504" s="117">
        <f t="shared" si="254"/>
        <v>7.4709289053381714E-2</v>
      </c>
      <c r="E504" s="117">
        <f t="shared" si="254"/>
        <v>7.8999763194533723E-2</v>
      </c>
      <c r="F504" s="117">
        <f t="shared" si="254"/>
        <v>2.6940618193115169E-2</v>
      </c>
      <c r="G504" s="117">
        <f t="shared" si="254"/>
        <v>6.8422577754800859E-2</v>
      </c>
      <c r="H504" s="117">
        <f t="shared" si="254"/>
        <v>3.2618892149537754E-2</v>
      </c>
      <c r="I504" s="117">
        <f t="shared" si="254"/>
        <v>5.4367119758781668E-2</v>
      </c>
      <c r="J504" s="117">
        <f t="shared" si="254"/>
        <v>3.4550480124863288E-2</v>
      </c>
      <c r="K504" s="117">
        <f t="shared" si="254"/>
        <v>2.3143761283215217E-2</v>
      </c>
      <c r="L504" s="117">
        <f t="shared" si="254"/>
        <v>3.9726490073343633E-2</v>
      </c>
      <c r="M504" s="117">
        <f t="shared" si="254"/>
        <v>2.4951495749660942E-2</v>
      </c>
      <c r="N504" s="117">
        <f t="shared" si="254"/>
        <v>3.9037563713836786E-2</v>
      </c>
      <c r="O504" s="117">
        <f t="shared" si="254"/>
        <v>4.5460103942392791E-2</v>
      </c>
      <c r="P504" s="117">
        <f t="shared" si="254"/>
        <v>0</v>
      </c>
      <c r="Q504" s="117">
        <f t="shared" si="254"/>
        <v>0</v>
      </c>
      <c r="R504" s="117">
        <f t="shared" ref="R504:V504" si="255">R505+R508+R510+R523</f>
        <v>8.1772713091032206E-2</v>
      </c>
      <c r="S504" s="117">
        <f t="shared" si="255"/>
        <v>0.11161328295479664</v>
      </c>
      <c r="T504" s="117">
        <f t="shared" si="255"/>
        <v>9.2718458904089765E-2</v>
      </c>
      <c r="U504" s="117">
        <f t="shared" si="255"/>
        <v>5.512477466856186E-2</v>
      </c>
      <c r="V504" s="117">
        <f t="shared" si="255"/>
        <v>3.5303090275762603E-2</v>
      </c>
      <c r="W504" s="117">
        <f t="shared" ref="W504" si="256">W505+W508+W510+W523</f>
        <v>4.0162229991534668E-2</v>
      </c>
      <c r="DA504" s="129" t="s">
        <v>4332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" si="259">SUM(W506:W507)</f>
        <v>0</v>
      </c>
      <c r="DA505" s="130" t="s">
        <v>4333</v>
      </c>
    </row>
    <row r="506" spans="1:105" ht="12" customHeight="1" x14ac:dyDescent="0.25">
      <c r="A506" s="97" t="s">
        <v>204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DA506" s="63" t="s">
        <v>4334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DA507" s="63" t="s">
        <v>4335</v>
      </c>
    </row>
    <row r="508" spans="1:105" ht="12" customHeight="1" x14ac:dyDescent="0.25">
      <c r="A508" s="121" t="s">
        <v>92</v>
      </c>
      <c r="B508" s="122"/>
      <c r="C508" s="122">
        <f t="shared" ref="C508:W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DA508" s="130" t="s">
        <v>4336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DA509" s="63" t="s">
        <v>4337</v>
      </c>
    </row>
    <row r="510" spans="1:105" ht="12" customHeight="1" x14ac:dyDescent="0.25">
      <c r="A510" s="121" t="s">
        <v>55</v>
      </c>
      <c r="B510" s="122"/>
      <c r="C510" s="122">
        <v>0</v>
      </c>
      <c r="D510" s="122">
        <v>7.4709289053381714E-2</v>
      </c>
      <c r="E510" s="122">
        <v>7.8999763194533723E-2</v>
      </c>
      <c r="F510" s="122">
        <v>2.6940618193115169E-2</v>
      </c>
      <c r="G510" s="122">
        <v>6.8422577754800859E-2</v>
      </c>
      <c r="H510" s="122">
        <v>3.2618892149537754E-2</v>
      </c>
      <c r="I510" s="122">
        <v>5.4367119758781668E-2</v>
      </c>
      <c r="J510" s="122">
        <v>3.4550480124863288E-2</v>
      </c>
      <c r="K510" s="122">
        <v>2.3143761283215217E-2</v>
      </c>
      <c r="L510" s="122">
        <v>3.9726490073343633E-2</v>
      </c>
      <c r="M510" s="122">
        <v>2.4951495749660942E-2</v>
      </c>
      <c r="N510" s="122">
        <v>3.9037563713836786E-2</v>
      </c>
      <c r="O510" s="122">
        <v>4.5460103942392791E-2</v>
      </c>
      <c r="P510" s="122">
        <v>0</v>
      </c>
      <c r="Q510" s="122">
        <v>0</v>
      </c>
      <c r="R510" s="122">
        <v>8.1772713091032206E-2</v>
      </c>
      <c r="S510" s="122">
        <v>0.11161328295479664</v>
      </c>
      <c r="T510" s="122">
        <v>9.2718458904089765E-2</v>
      </c>
      <c r="U510" s="122">
        <v>5.512477466856186E-2</v>
      </c>
      <c r="V510" s="122">
        <v>3.5303090275762603E-2</v>
      </c>
      <c r="W510" s="122">
        <v>4.0162229991534668E-2</v>
      </c>
      <c r="DA510" s="130" t="s">
        <v>4338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DA511" s="63" t="s">
        <v>4339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DA512" s="63" t="s">
        <v>4340</v>
      </c>
    </row>
    <row r="513" spans="1:105" ht="12" customHeight="1" x14ac:dyDescent="0.25">
      <c r="A513" s="100" t="s">
        <v>204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DA513" s="131" t="s">
        <v>4341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DA514" s="132" t="s">
        <v>4342</v>
      </c>
    </row>
    <row r="515" spans="1:105" ht="12" customHeight="1" x14ac:dyDescent="0.25">
      <c r="A515" s="106" t="s">
        <v>124</v>
      </c>
      <c r="B515" s="101"/>
      <c r="C515" s="101">
        <v>0</v>
      </c>
      <c r="D515" s="101">
        <v>235.52103374078584</v>
      </c>
      <c r="E515" s="101">
        <v>274.16867816662926</v>
      </c>
      <c r="F515" s="101">
        <v>215.90211419962498</v>
      </c>
      <c r="G515" s="101">
        <v>267.80596933229054</v>
      </c>
      <c r="H515" s="101">
        <v>244.34812109218731</v>
      </c>
      <c r="I515" s="101">
        <v>261.50584603973982</v>
      </c>
      <c r="J515" s="101">
        <v>240.74774551004737</v>
      </c>
      <c r="K515" s="101">
        <v>244.61798488294323</v>
      </c>
      <c r="L515" s="101">
        <v>233.5123086511139</v>
      </c>
      <c r="M515" s="101">
        <v>246.99485642589366</v>
      </c>
      <c r="N515" s="101">
        <v>218.36311889396504</v>
      </c>
      <c r="O515" s="101">
        <v>227.55055028364711</v>
      </c>
      <c r="P515" s="101">
        <v>0</v>
      </c>
      <c r="Q515" s="101">
        <v>0</v>
      </c>
      <c r="R515" s="101">
        <v>248.18018423128277</v>
      </c>
      <c r="S515" s="101">
        <v>254.03183200511714</v>
      </c>
      <c r="T515" s="101">
        <v>245.61119763693378</v>
      </c>
      <c r="U515" s="101">
        <v>241.63944975964091</v>
      </c>
      <c r="V515" s="101">
        <v>233.88297307692724</v>
      </c>
      <c r="W515" s="101">
        <v>261.7640276748258</v>
      </c>
      <c r="DA515" s="131" t="s">
        <v>4343</v>
      </c>
    </row>
    <row r="516" spans="1:105" ht="12" customHeight="1" x14ac:dyDescent="0.25">
      <c r="A516" s="107" t="s">
        <v>123</v>
      </c>
      <c r="B516" s="104"/>
      <c r="C516" s="104">
        <v>0</v>
      </c>
      <c r="D516" s="104">
        <v>0</v>
      </c>
      <c r="E516" s="104">
        <v>0</v>
      </c>
      <c r="F516" s="104">
        <v>0</v>
      </c>
      <c r="G516" s="104">
        <v>0</v>
      </c>
      <c r="H516" s="104">
        <v>0</v>
      </c>
      <c r="I516" s="104">
        <v>0</v>
      </c>
      <c r="J516" s="104">
        <v>0</v>
      </c>
      <c r="K516" s="104">
        <v>0</v>
      </c>
      <c r="L516" s="104">
        <v>0</v>
      </c>
      <c r="M516" s="104">
        <v>0</v>
      </c>
      <c r="N516" s="104">
        <v>0</v>
      </c>
      <c r="O516" s="104">
        <v>0</v>
      </c>
      <c r="P516" s="104">
        <v>0</v>
      </c>
      <c r="Q516" s="104">
        <v>0</v>
      </c>
      <c r="R516" s="104">
        <v>0</v>
      </c>
      <c r="S516" s="104">
        <v>0</v>
      </c>
      <c r="T516" s="104">
        <v>0</v>
      </c>
      <c r="U516" s="104">
        <v>0</v>
      </c>
      <c r="V516" s="104">
        <v>0</v>
      </c>
      <c r="W516" s="104">
        <v>0</v>
      </c>
      <c r="DA516" s="132" t="s">
        <v>4344</v>
      </c>
    </row>
    <row r="517" spans="1:105" ht="12" customHeight="1" x14ac:dyDescent="0.25">
      <c r="A517" s="108" t="s">
        <v>50</v>
      </c>
      <c r="B517" s="98"/>
      <c r="C517" s="98">
        <v>0</v>
      </c>
      <c r="D517" s="98">
        <v>0</v>
      </c>
      <c r="E517" s="98">
        <v>0</v>
      </c>
      <c r="F517" s="98">
        <v>0</v>
      </c>
      <c r="G517" s="98">
        <v>0</v>
      </c>
      <c r="H517" s="98">
        <v>0</v>
      </c>
      <c r="I517" s="98">
        <v>0</v>
      </c>
      <c r="J517" s="98">
        <v>0</v>
      </c>
      <c r="K517" s="98">
        <v>0</v>
      </c>
      <c r="L517" s="98">
        <v>0</v>
      </c>
      <c r="M517" s="98">
        <v>0</v>
      </c>
      <c r="N517" s="98">
        <v>0</v>
      </c>
      <c r="O517" s="98">
        <v>0</v>
      </c>
      <c r="P517" s="98">
        <v>0</v>
      </c>
      <c r="Q517" s="98">
        <v>0</v>
      </c>
      <c r="R517" s="98">
        <v>0</v>
      </c>
      <c r="S517" s="98">
        <v>0</v>
      </c>
      <c r="T517" s="98">
        <v>0</v>
      </c>
      <c r="U517" s="98">
        <v>0</v>
      </c>
      <c r="V517" s="98">
        <v>0</v>
      </c>
      <c r="W517" s="98">
        <v>0</v>
      </c>
      <c r="DA517" s="63" t="s">
        <v>4345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DA518" s="63" t="s">
        <v>4346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DA519" s="131" t="s">
        <v>4347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DA520" s="132" t="s">
        <v>4348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DA521" s="63" t="s">
        <v>4349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DA522" s="63" t="s">
        <v>4350</v>
      </c>
    </row>
    <row r="523" spans="1:105" ht="12" customHeight="1" x14ac:dyDescent="0.25">
      <c r="A523" s="121" t="s">
        <v>54</v>
      </c>
      <c r="B523" s="122"/>
      <c r="C523" s="122">
        <v>0</v>
      </c>
      <c r="D523" s="122">
        <v>0</v>
      </c>
      <c r="E523" s="122">
        <v>0</v>
      </c>
      <c r="F523" s="122">
        <v>0</v>
      </c>
      <c r="G523" s="122">
        <v>0</v>
      </c>
      <c r="H523" s="122">
        <v>0</v>
      </c>
      <c r="I523" s="122">
        <v>0</v>
      </c>
      <c r="J523" s="122">
        <v>0</v>
      </c>
      <c r="K523" s="122">
        <v>0</v>
      </c>
      <c r="L523" s="122">
        <v>0</v>
      </c>
      <c r="M523" s="122">
        <v>0</v>
      </c>
      <c r="N523" s="122">
        <v>0</v>
      </c>
      <c r="O523" s="122">
        <v>0</v>
      </c>
      <c r="P523" s="122">
        <v>0</v>
      </c>
      <c r="Q523" s="122">
        <v>0</v>
      </c>
      <c r="R523" s="122">
        <v>0</v>
      </c>
      <c r="S523" s="122">
        <v>0</v>
      </c>
      <c r="T523" s="122">
        <v>0</v>
      </c>
      <c r="U523" s="122">
        <v>0</v>
      </c>
      <c r="V523" s="122">
        <v>0</v>
      </c>
      <c r="W523" s="122">
        <v>0</v>
      </c>
      <c r="DA523" s="130" t="s">
        <v>4351</v>
      </c>
    </row>
    <row r="524" spans="1:105" ht="12" customHeight="1" x14ac:dyDescent="0.25">
      <c r="A524" s="97" t="s">
        <v>207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DA524" s="63" t="s">
        <v>4352</v>
      </c>
    </row>
    <row r="525" spans="1:105" ht="12" customHeight="1" x14ac:dyDescent="0.25">
      <c r="A525" s="97" t="s">
        <v>50</v>
      </c>
      <c r="B525" s="98"/>
      <c r="C525" s="98">
        <v>0</v>
      </c>
      <c r="D525" s="98">
        <v>0</v>
      </c>
      <c r="E525" s="98">
        <v>0</v>
      </c>
      <c r="F525" s="98">
        <v>0</v>
      </c>
      <c r="G525" s="98">
        <v>0</v>
      </c>
      <c r="H525" s="98">
        <v>0</v>
      </c>
      <c r="I525" s="98">
        <v>0</v>
      </c>
      <c r="J525" s="98">
        <v>0</v>
      </c>
      <c r="K525" s="98">
        <v>0</v>
      </c>
      <c r="L525" s="98">
        <v>0</v>
      </c>
      <c r="M525" s="98">
        <v>0</v>
      </c>
      <c r="N525" s="98">
        <v>0</v>
      </c>
      <c r="O525" s="98">
        <v>0</v>
      </c>
      <c r="P525" s="98">
        <v>0</v>
      </c>
      <c r="Q525" s="98">
        <v>0</v>
      </c>
      <c r="R525" s="98">
        <v>0</v>
      </c>
      <c r="S525" s="98">
        <v>0</v>
      </c>
      <c r="T525" s="98">
        <v>0</v>
      </c>
      <c r="U525" s="98">
        <v>0</v>
      </c>
      <c r="V525" s="98">
        <v>0</v>
      </c>
      <c r="W525" s="98">
        <v>0</v>
      </c>
      <c r="DA525" s="63" t="s">
        <v>4353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DA526" s="60" t="s">
        <v>4354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227.05327955164231</v>
      </c>
      <c r="D528" s="118">
        <f t="shared" si="261"/>
        <v>228.03271095084392</v>
      </c>
      <c r="E528" s="118">
        <f t="shared" si="261"/>
        <v>228.60281720190511</v>
      </c>
      <c r="F528" s="118">
        <f t="shared" si="261"/>
        <v>220.48506195933609</v>
      </c>
      <c r="G528" s="118">
        <f t="shared" si="261"/>
        <v>237.69961813646441</v>
      </c>
      <c r="H528" s="118">
        <f t="shared" si="261"/>
        <v>219.67396469610847</v>
      </c>
      <c r="I528" s="118">
        <f t="shared" si="261"/>
        <v>212.22036416712868</v>
      </c>
      <c r="J528" s="118">
        <f t="shared" si="261"/>
        <v>209.06922055344819</v>
      </c>
      <c r="K528" s="118">
        <f t="shared" si="261"/>
        <v>193.30632210070328</v>
      </c>
      <c r="L528" s="118">
        <f t="shared" si="261"/>
        <v>172.89300272218614</v>
      </c>
      <c r="M528" s="118">
        <f t="shared" si="261"/>
        <v>257.61330390205944</v>
      </c>
      <c r="N528" s="118">
        <f t="shared" si="261"/>
        <v>238.6573318555277</v>
      </c>
      <c r="O528" s="118">
        <f t="shared" si="261"/>
        <v>190.26606327826306</v>
      </c>
      <c r="P528" s="118">
        <f t="shared" si="261"/>
        <v>0</v>
      </c>
      <c r="Q528" s="118">
        <f t="shared" si="261"/>
        <v>174.61448027076835</v>
      </c>
      <c r="R528" s="118">
        <f t="shared" ref="R528:V528" si="262">R529+R532+R534+R547</f>
        <v>171.72197731881363</v>
      </c>
      <c r="S528" s="118">
        <f t="shared" si="262"/>
        <v>166.98890034263709</v>
      </c>
      <c r="T528" s="118">
        <f t="shared" si="262"/>
        <v>139.63133774114823</v>
      </c>
      <c r="U528" s="118">
        <f t="shared" si="262"/>
        <v>129.30300306889441</v>
      </c>
      <c r="V528" s="118">
        <f t="shared" si="262"/>
        <v>130.4071377455368</v>
      </c>
      <c r="W528" s="118">
        <f t="shared" ref="W528" si="263">W529+W532+W534+W547</f>
        <v>123.8077215217608</v>
      </c>
      <c r="DA528" s="129" t="s">
        <v>4500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211.62190269821537</v>
      </c>
      <c r="D529" s="123">
        <f t="shared" si="264"/>
        <v>212.45418067743893</v>
      </c>
      <c r="E529" s="123">
        <f t="shared" si="264"/>
        <v>213.15972363749825</v>
      </c>
      <c r="F529" s="123">
        <f t="shared" si="264"/>
        <v>205.03901379528182</v>
      </c>
      <c r="G529" s="123">
        <f t="shared" si="264"/>
        <v>221.60029277831944</v>
      </c>
      <c r="H529" s="123">
        <f t="shared" si="264"/>
        <v>204.26347349976393</v>
      </c>
      <c r="I529" s="123">
        <f t="shared" si="264"/>
        <v>196.99701879748514</v>
      </c>
      <c r="J529" s="123">
        <f t="shared" si="264"/>
        <v>194.71875305331162</v>
      </c>
      <c r="K529" s="123">
        <f t="shared" si="264"/>
        <v>179.35158603739859</v>
      </c>
      <c r="L529" s="123">
        <f t="shared" si="264"/>
        <v>161.73827675719772</v>
      </c>
      <c r="M529" s="123">
        <f t="shared" si="264"/>
        <v>240.37201461028957</v>
      </c>
      <c r="N529" s="123">
        <f t="shared" si="264"/>
        <v>222.83565967006058</v>
      </c>
      <c r="O529" s="123">
        <f t="shared" si="264"/>
        <v>175.42472354315268</v>
      </c>
      <c r="P529" s="123">
        <f t="shared" si="264"/>
        <v>0</v>
      </c>
      <c r="Q529" s="123">
        <f t="shared" si="264"/>
        <v>157.70669314358614</v>
      </c>
      <c r="R529" s="123">
        <f t="shared" ref="R529:V529" si="265">SUM(R530:R531)</f>
        <v>153.97015522333592</v>
      </c>
      <c r="S529" s="123">
        <f t="shared" si="265"/>
        <v>149.83171470042987</v>
      </c>
      <c r="T529" s="123">
        <f t="shared" si="265"/>
        <v>123.0955078940231</v>
      </c>
      <c r="U529" s="123">
        <f t="shared" si="265"/>
        <v>112.91699125169743</v>
      </c>
      <c r="V529" s="123">
        <f t="shared" si="265"/>
        <v>113.9333047350592</v>
      </c>
      <c r="W529" s="123">
        <f t="shared" ref="W529" si="266">SUM(W530:W531)</f>
        <v>107.02102437360807</v>
      </c>
      <c r="DA529" s="130" t="s">
        <v>4501</v>
      </c>
    </row>
    <row r="530" spans="1:105" ht="12" customHeight="1" x14ac:dyDescent="0.25">
      <c r="A530" s="97" t="s">
        <v>204</v>
      </c>
      <c r="B530" s="99"/>
      <c r="C530" s="99">
        <v>210.53800758745456</v>
      </c>
      <c r="D530" s="99">
        <v>211.37403461718756</v>
      </c>
      <c r="E530" s="99">
        <v>212.08020033312681</v>
      </c>
      <c r="F530" s="99">
        <v>204.01334174644904</v>
      </c>
      <c r="G530" s="99">
        <v>220.480167913439</v>
      </c>
      <c r="H530" s="99">
        <v>203.24079126553553</v>
      </c>
      <c r="I530" s="99">
        <v>196.01407784633983</v>
      </c>
      <c r="J530" s="99">
        <v>193.74391821070392</v>
      </c>
      <c r="K530" s="99">
        <v>178.45499818709766</v>
      </c>
      <c r="L530" s="99">
        <v>160.92064673482921</v>
      </c>
      <c r="M530" s="99">
        <v>239.1686790333014</v>
      </c>
      <c r="N530" s="99">
        <v>221.71421595661116</v>
      </c>
      <c r="O530" s="99">
        <v>174.55441994986288</v>
      </c>
      <c r="P530" s="99">
        <v>0</v>
      </c>
      <c r="Q530" s="99">
        <v>156.92494793835618</v>
      </c>
      <c r="R530" s="99">
        <v>153.19598616094208</v>
      </c>
      <c r="S530" s="99">
        <v>149.06972869902742</v>
      </c>
      <c r="T530" s="99">
        <v>122.46196302096182</v>
      </c>
      <c r="U530" s="99">
        <v>112.32835872714185</v>
      </c>
      <c r="V530" s="99">
        <v>113.33993717606769</v>
      </c>
      <c r="W530" s="99">
        <v>106.45575013944695</v>
      </c>
      <c r="DA530" s="63" t="s">
        <v>4502</v>
      </c>
    </row>
    <row r="531" spans="1:105" ht="12" customHeight="1" x14ac:dyDescent="0.25">
      <c r="A531" s="97" t="s">
        <v>53</v>
      </c>
      <c r="B531" s="99"/>
      <c r="C531" s="99">
        <v>1.0838951107608181</v>
      </c>
      <c r="D531" s="99">
        <v>1.0801460602513786</v>
      </c>
      <c r="E531" s="99">
        <v>1.0795233043714392</v>
      </c>
      <c r="F531" s="99">
        <v>1.0256720488327646</v>
      </c>
      <c r="G531" s="99">
        <v>1.1201248648804332</v>
      </c>
      <c r="H531" s="99">
        <v>1.0226822342283945</v>
      </c>
      <c r="I531" s="99">
        <v>0.98294095114532154</v>
      </c>
      <c r="J531" s="99">
        <v>0.97483484260768327</v>
      </c>
      <c r="K531" s="99">
        <v>0.89658785030092281</v>
      </c>
      <c r="L531" s="99">
        <v>0.8176300223685119</v>
      </c>
      <c r="M531" s="99">
        <v>1.2033355769881608</v>
      </c>
      <c r="N531" s="99">
        <v>1.1214437134494113</v>
      </c>
      <c r="O531" s="99">
        <v>0.87030359328980955</v>
      </c>
      <c r="P531" s="99">
        <v>0</v>
      </c>
      <c r="Q531" s="99">
        <v>0.78174520522994928</v>
      </c>
      <c r="R531" s="99">
        <v>0.77416906239383043</v>
      </c>
      <c r="S531" s="99">
        <v>0.76198600140245154</v>
      </c>
      <c r="T531" s="99">
        <v>0.63354487306128493</v>
      </c>
      <c r="U531" s="99">
        <v>0.58863252455557769</v>
      </c>
      <c r="V531" s="99">
        <v>0.59336755899149629</v>
      </c>
      <c r="W531" s="99">
        <v>0.56527423416112044</v>
      </c>
      <c r="DA531" s="63" t="s">
        <v>4503</v>
      </c>
    </row>
    <row r="532" spans="1:105" ht="12" customHeight="1" x14ac:dyDescent="0.25">
      <c r="A532" s="121" t="s">
        <v>92</v>
      </c>
      <c r="B532" s="123"/>
      <c r="C532" s="123">
        <f t="shared" ref="C532:W532" si="267">C533</f>
        <v>4.0967337943997135E-3</v>
      </c>
      <c r="D532" s="123">
        <f t="shared" si="267"/>
        <v>4.0132198086554847E-3</v>
      </c>
      <c r="E532" s="123">
        <f t="shared" si="267"/>
        <v>4.1813150342658277E-3</v>
      </c>
      <c r="F532" s="123">
        <f t="shared" si="267"/>
        <v>5.5992666052851496E-3</v>
      </c>
      <c r="G532" s="123">
        <f t="shared" si="267"/>
        <v>1.0502826880422632E-2</v>
      </c>
      <c r="H532" s="123">
        <f t="shared" si="267"/>
        <v>1.2972015297025453E-2</v>
      </c>
      <c r="I532" s="123">
        <f t="shared" si="267"/>
        <v>1.0944085078136462E-2</v>
      </c>
      <c r="J532" s="123">
        <f t="shared" si="267"/>
        <v>2.8136412613986531E-3</v>
      </c>
      <c r="K532" s="123">
        <f t="shared" si="267"/>
        <v>7.4874160420334559E-3</v>
      </c>
      <c r="L532" s="123">
        <f t="shared" si="267"/>
        <v>1.9468147942184419E-2</v>
      </c>
      <c r="M532" s="123">
        <f t="shared" si="267"/>
        <v>1.3018909834196991E-2</v>
      </c>
      <c r="N532" s="123">
        <f t="shared" si="267"/>
        <v>2.0069647208891091E-2</v>
      </c>
      <c r="O532" s="123">
        <f t="shared" si="267"/>
        <v>1.056945660414943E-2</v>
      </c>
      <c r="P532" s="123">
        <f t="shared" si="267"/>
        <v>0</v>
      </c>
      <c r="Q532" s="123">
        <f t="shared" si="267"/>
        <v>9.4800859644263349E-3</v>
      </c>
      <c r="R532" s="123">
        <f t="shared" si="267"/>
        <v>5.9679144080186106E-3</v>
      </c>
      <c r="S532" s="123">
        <f t="shared" si="267"/>
        <v>1.4178968673575114E-2</v>
      </c>
      <c r="T532" s="123">
        <f t="shared" si="267"/>
        <v>7.3580903752954938E-3</v>
      </c>
      <c r="U532" s="123">
        <f t="shared" si="267"/>
        <v>1.1729947770323244E-2</v>
      </c>
      <c r="V532" s="123">
        <f t="shared" si="267"/>
        <v>2.2750648296149596E-2</v>
      </c>
      <c r="W532" s="123">
        <f t="shared" si="267"/>
        <v>4.9229571214020164E-3</v>
      </c>
      <c r="DA532" s="130" t="s">
        <v>4504</v>
      </c>
    </row>
    <row r="533" spans="1:105" ht="12" customHeight="1" x14ac:dyDescent="0.25">
      <c r="A533" s="97" t="s">
        <v>53</v>
      </c>
      <c r="B533" s="99"/>
      <c r="C533" s="99">
        <f>RES_hhdet_in_fecs!C86</f>
        <v>4.0967337943997135E-3</v>
      </c>
      <c r="D533" s="99">
        <f>RES_hhdet_in_fecs!D86</f>
        <v>4.0132198086554847E-3</v>
      </c>
      <c r="E533" s="99">
        <f>RES_hhdet_in_fecs!E86</f>
        <v>4.1813150342658277E-3</v>
      </c>
      <c r="F533" s="99">
        <f>RES_hhdet_in_fecs!F86</f>
        <v>5.5992666052851496E-3</v>
      </c>
      <c r="G533" s="99">
        <f>RES_hhdet_in_fecs!G86</f>
        <v>1.0502826880422632E-2</v>
      </c>
      <c r="H533" s="99">
        <f>RES_hhdet_in_fecs!H86</f>
        <v>1.2972015297025453E-2</v>
      </c>
      <c r="I533" s="99">
        <f>RES_hhdet_in_fecs!I86</f>
        <v>1.0944085078136462E-2</v>
      </c>
      <c r="J533" s="99">
        <f>RES_hhdet_in_fecs!J86</f>
        <v>2.8136412613986531E-3</v>
      </c>
      <c r="K533" s="99">
        <f>RES_hhdet_in_fecs!K86</f>
        <v>7.4874160420334559E-3</v>
      </c>
      <c r="L533" s="99">
        <f>RES_hhdet_in_fecs!L86</f>
        <v>1.9468147942184419E-2</v>
      </c>
      <c r="M533" s="99">
        <f>RES_hhdet_in_fecs!M86</f>
        <v>1.3018909834196991E-2</v>
      </c>
      <c r="N533" s="99">
        <f>RES_hhdet_in_fecs!N86</f>
        <v>2.0069647208891091E-2</v>
      </c>
      <c r="O533" s="99">
        <f>RES_hhdet_in_fecs!O86</f>
        <v>1.056945660414943E-2</v>
      </c>
      <c r="P533" s="99">
        <f>RES_hhdet_in_fecs!P86</f>
        <v>0</v>
      </c>
      <c r="Q533" s="99">
        <f>RES_hhdet_in_fecs!Q86</f>
        <v>9.4800859644263349E-3</v>
      </c>
      <c r="R533" s="99">
        <f>RES_hhdet_in_fecs!R86</f>
        <v>5.9679144080186106E-3</v>
      </c>
      <c r="S533" s="99">
        <f>RES_hhdet_in_fecs!S86</f>
        <v>1.4178968673575114E-2</v>
      </c>
      <c r="T533" s="99">
        <f>RES_hhdet_in_fecs!T86</f>
        <v>7.3580903752954938E-3</v>
      </c>
      <c r="U533" s="99">
        <f>RES_hhdet_in_fecs!U86</f>
        <v>1.1729947770323244E-2</v>
      </c>
      <c r="V533" s="99">
        <f>RES_hhdet_in_fecs!V86</f>
        <v>2.2750648296149596E-2</v>
      </c>
      <c r="W533" s="99">
        <f>RES_hhdet_in_fecs!W86</f>
        <v>4.9229571214020164E-3</v>
      </c>
      <c r="DA533" s="63" t="s">
        <v>4505</v>
      </c>
    </row>
    <row r="534" spans="1:105" ht="12" customHeight="1" x14ac:dyDescent="0.25">
      <c r="A534" s="121" t="s">
        <v>55</v>
      </c>
      <c r="B534" s="123"/>
      <c r="C534" s="123">
        <v>13.678216944250488</v>
      </c>
      <c r="D534" s="123">
        <v>13.799371147233597</v>
      </c>
      <c r="E534" s="123">
        <v>13.599243165263555</v>
      </c>
      <c r="F534" s="123">
        <v>13.52022340934894</v>
      </c>
      <c r="G534" s="123">
        <v>14.04531605448156</v>
      </c>
      <c r="H534" s="123">
        <v>13.295383876362527</v>
      </c>
      <c r="I534" s="123">
        <v>13.14726638647439</v>
      </c>
      <c r="J534" s="123">
        <v>12.433153220628068</v>
      </c>
      <c r="K534" s="123">
        <v>11.829515764710456</v>
      </c>
      <c r="L534" s="123">
        <v>8.7920942324393216</v>
      </c>
      <c r="M534" s="123">
        <v>14.874351382790509</v>
      </c>
      <c r="N534" s="123">
        <v>13.41802719773999</v>
      </c>
      <c r="O534" s="123">
        <v>12.263626710158848</v>
      </c>
      <c r="P534" s="123">
        <v>0</v>
      </c>
      <c r="Q534" s="123">
        <v>14.107410639111137</v>
      </c>
      <c r="R534" s="123">
        <v>14.926250958063541</v>
      </c>
      <c r="S534" s="123">
        <v>14.121064457147666</v>
      </c>
      <c r="T534" s="123">
        <v>13.398828548382379</v>
      </c>
      <c r="U534" s="123">
        <v>13.262763213697724</v>
      </c>
      <c r="V534" s="123">
        <v>13.42426741893952</v>
      </c>
      <c r="W534" s="123">
        <v>13.721819025663075</v>
      </c>
      <c r="DA534" s="130" t="s">
        <v>4506</v>
      </c>
    </row>
    <row r="535" spans="1:105" ht="12" customHeight="1" x14ac:dyDescent="0.25">
      <c r="A535" s="97" t="s">
        <v>132</v>
      </c>
      <c r="B535" s="99"/>
      <c r="C535" s="99">
        <v>13.746226184929293</v>
      </c>
      <c r="D535" s="99">
        <v>13.851763781677782</v>
      </c>
      <c r="E535" s="99">
        <v>13.633387035171582</v>
      </c>
      <c r="F535" s="99">
        <v>13.544848071720834</v>
      </c>
      <c r="G535" s="99">
        <v>14.066343968465796</v>
      </c>
      <c r="H535" s="99">
        <v>13.267770822761088</v>
      </c>
      <c r="I535" s="99">
        <v>13.163223951706334</v>
      </c>
      <c r="J535" s="99">
        <v>12.451546503447915</v>
      </c>
      <c r="K535" s="99">
        <v>11.797024642393923</v>
      </c>
      <c r="L535" s="99">
        <v>8.6572558808710198</v>
      </c>
      <c r="M535" s="99">
        <v>14.922641334151697</v>
      </c>
      <c r="N535" s="99">
        <v>13.433522171519206</v>
      </c>
      <c r="O535" s="99">
        <v>12.19922330947535</v>
      </c>
      <c r="P535" s="99">
        <v>0</v>
      </c>
      <c r="Q535" s="99">
        <v>14.060426207506957</v>
      </c>
      <c r="R535" s="99">
        <v>14.775047050779619</v>
      </c>
      <c r="S535" s="99">
        <v>14.081776585423926</v>
      </c>
      <c r="T535" s="99">
        <v>13.214357656579367</v>
      </c>
      <c r="U535" s="99">
        <v>13.183521081324175</v>
      </c>
      <c r="V535" s="99">
        <v>13.42153470603167</v>
      </c>
      <c r="W535" s="99">
        <v>13.698840416900911</v>
      </c>
      <c r="DA535" s="63" t="s">
        <v>4507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12.089015345946027</v>
      </c>
      <c r="E536" s="99">
        <v>11.80559481989588</v>
      </c>
      <c r="F536" s="99">
        <v>11.812747462110886</v>
      </c>
      <c r="G536" s="99">
        <v>12.040291868696404</v>
      </c>
      <c r="H536" s="99">
        <v>11.530313597198555</v>
      </c>
      <c r="I536" s="99">
        <v>11.479260121883248</v>
      </c>
      <c r="J536" s="99">
        <v>10.906743121572809</v>
      </c>
      <c r="K536" s="99">
        <v>10.40837454732803</v>
      </c>
      <c r="L536" s="99">
        <v>0</v>
      </c>
      <c r="M536" s="99">
        <v>13.212309623797994</v>
      </c>
      <c r="N536" s="99">
        <v>11.938898792303863</v>
      </c>
      <c r="O536" s="99">
        <v>0</v>
      </c>
      <c r="P536" s="99">
        <v>0</v>
      </c>
      <c r="Q536" s="99">
        <v>0</v>
      </c>
      <c r="R536" s="99">
        <v>0</v>
      </c>
      <c r="S536" s="99">
        <v>0</v>
      </c>
      <c r="T536" s="99">
        <v>0</v>
      </c>
      <c r="U536" s="99">
        <v>0</v>
      </c>
      <c r="V536" s="99">
        <v>12.692183708979202</v>
      </c>
      <c r="W536" s="99">
        <v>13.063895647251684</v>
      </c>
      <c r="DA536" s="63" t="s">
        <v>4508</v>
      </c>
    </row>
    <row r="537" spans="1:105" ht="12" customHeight="1" x14ac:dyDescent="0.25">
      <c r="A537" s="100" t="s">
        <v>204</v>
      </c>
      <c r="B537" s="102"/>
      <c r="C537" s="102">
        <v>0</v>
      </c>
      <c r="D537" s="102">
        <v>9.4884684424581085</v>
      </c>
      <c r="E537" s="102">
        <v>8.9504967723043833</v>
      </c>
      <c r="F537" s="102">
        <v>8.9446033369107525</v>
      </c>
      <c r="G537" s="102">
        <v>8.4777005102219789</v>
      </c>
      <c r="H537" s="102">
        <v>8.2838085256573173</v>
      </c>
      <c r="I537" s="102">
        <v>8.1157635032007409</v>
      </c>
      <c r="J537" s="102">
        <v>7.6087181474922483</v>
      </c>
      <c r="K537" s="102">
        <v>7.25559850699638</v>
      </c>
      <c r="L537" s="102">
        <v>0</v>
      </c>
      <c r="M537" s="102">
        <v>8.7922154142461721</v>
      </c>
      <c r="N537" s="102">
        <v>7.8602280282246122</v>
      </c>
      <c r="O537" s="102">
        <v>0</v>
      </c>
      <c r="P537" s="102">
        <v>0</v>
      </c>
      <c r="Q537" s="102">
        <v>0</v>
      </c>
      <c r="R537" s="102">
        <v>0</v>
      </c>
      <c r="S537" s="102">
        <v>0</v>
      </c>
      <c r="T537" s="102">
        <v>0</v>
      </c>
      <c r="U537" s="102">
        <v>0</v>
      </c>
      <c r="V537" s="102">
        <v>9.1947292884257799</v>
      </c>
      <c r="W537" s="102">
        <v>9.8073434111808329</v>
      </c>
      <c r="DA537" s="131" t="s">
        <v>4509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2.6005469034879161</v>
      </c>
      <c r="E538" s="105">
        <v>2.8550980475914987</v>
      </c>
      <c r="F538" s="105">
        <v>2.8681441252001343</v>
      </c>
      <c r="G538" s="105">
        <v>3.5625913584744242</v>
      </c>
      <c r="H538" s="105">
        <v>3.2465050715412387</v>
      </c>
      <c r="I538" s="105">
        <v>3.3634966186825053</v>
      </c>
      <c r="J538" s="105">
        <v>3.2980249740805596</v>
      </c>
      <c r="K538" s="105">
        <v>3.1527760403316507</v>
      </c>
      <c r="L538" s="105">
        <v>0</v>
      </c>
      <c r="M538" s="105">
        <v>4.4200942095518236</v>
      </c>
      <c r="N538" s="105">
        <v>4.0786707640792548</v>
      </c>
      <c r="O538" s="105">
        <v>0</v>
      </c>
      <c r="P538" s="105">
        <v>0</v>
      </c>
      <c r="Q538" s="105">
        <v>0</v>
      </c>
      <c r="R538" s="105">
        <v>0</v>
      </c>
      <c r="S538" s="105">
        <v>0</v>
      </c>
      <c r="T538" s="105">
        <v>0</v>
      </c>
      <c r="U538" s="105">
        <v>0</v>
      </c>
      <c r="V538" s="105">
        <v>3.497454420553423</v>
      </c>
      <c r="W538" s="105">
        <v>3.2565522360708501</v>
      </c>
      <c r="DA538" s="132" t="s">
        <v>4510</v>
      </c>
    </row>
    <row r="539" spans="1:105" ht="12" customHeight="1" x14ac:dyDescent="0.25">
      <c r="A539" s="106" t="s">
        <v>124</v>
      </c>
      <c r="B539" s="102"/>
      <c r="C539" s="102">
        <v>0</v>
      </c>
      <c r="D539" s="102">
        <v>11.554035280608392</v>
      </c>
      <c r="E539" s="102">
        <v>13.438776862537217</v>
      </c>
      <c r="F539" s="102">
        <v>10.579839685156152</v>
      </c>
      <c r="G539" s="102">
        <v>13.341475037405775</v>
      </c>
      <c r="H539" s="102">
        <v>12.181107369369089</v>
      </c>
      <c r="I539" s="102">
        <v>12.89140213198147</v>
      </c>
      <c r="J539" s="102">
        <v>11.540891272973418</v>
      </c>
      <c r="K539" s="102">
        <v>11.781709733081037</v>
      </c>
      <c r="L539" s="102">
        <v>11.580451353870613</v>
      </c>
      <c r="M539" s="102">
        <v>12.263471424155403</v>
      </c>
      <c r="N539" s="102">
        <v>10.755795489600928</v>
      </c>
      <c r="O539" s="102">
        <v>11.03514777078712</v>
      </c>
      <c r="P539" s="102">
        <v>0</v>
      </c>
      <c r="Q539" s="102">
        <v>0</v>
      </c>
      <c r="R539" s="102">
        <v>12.578075424968155</v>
      </c>
      <c r="S539" s="102">
        <v>12.94529198299826</v>
      </c>
      <c r="T539" s="102">
        <v>12.475469295466169</v>
      </c>
      <c r="U539" s="102">
        <v>12.3634852900254</v>
      </c>
      <c r="V539" s="102">
        <v>11.686728437493791</v>
      </c>
      <c r="W539" s="102">
        <v>13.281806642963179</v>
      </c>
      <c r="DA539" s="131" t="s">
        <v>4511</v>
      </c>
    </row>
    <row r="540" spans="1:105" ht="12" customHeight="1" x14ac:dyDescent="0.25">
      <c r="A540" s="107" t="s">
        <v>123</v>
      </c>
      <c r="B540" s="105"/>
      <c r="C540" s="105">
        <v>0</v>
      </c>
      <c r="D540" s="105">
        <v>0</v>
      </c>
      <c r="E540" s="105">
        <v>0</v>
      </c>
      <c r="F540" s="105">
        <v>0</v>
      </c>
      <c r="G540" s="105">
        <v>0</v>
      </c>
      <c r="H540" s="105">
        <v>0</v>
      </c>
      <c r="I540" s="105">
        <v>0</v>
      </c>
      <c r="J540" s="105">
        <v>0</v>
      </c>
      <c r="K540" s="105">
        <v>0</v>
      </c>
      <c r="L540" s="105">
        <v>0</v>
      </c>
      <c r="M540" s="105">
        <v>0</v>
      </c>
      <c r="N540" s="105">
        <v>0</v>
      </c>
      <c r="O540" s="105">
        <v>0</v>
      </c>
      <c r="P540" s="105">
        <v>0</v>
      </c>
      <c r="Q540" s="105">
        <v>0</v>
      </c>
      <c r="R540" s="105">
        <v>0</v>
      </c>
      <c r="S540" s="105">
        <v>0</v>
      </c>
      <c r="T540" s="105">
        <v>0</v>
      </c>
      <c r="U540" s="105">
        <v>0</v>
      </c>
      <c r="V540" s="105">
        <v>0</v>
      </c>
      <c r="W540" s="105">
        <v>0</v>
      </c>
      <c r="DA540" s="132" t="s">
        <v>4512</v>
      </c>
    </row>
    <row r="541" spans="1:105" ht="12" customHeight="1" x14ac:dyDescent="0.25">
      <c r="A541" s="108" t="s">
        <v>50</v>
      </c>
      <c r="B541" s="99"/>
      <c r="C541" s="99">
        <v>0</v>
      </c>
      <c r="D541" s="99">
        <v>0</v>
      </c>
      <c r="E541" s="99">
        <v>0</v>
      </c>
      <c r="F541" s="99">
        <v>0</v>
      </c>
      <c r="G541" s="99">
        <v>0</v>
      </c>
      <c r="H541" s="99">
        <v>0</v>
      </c>
      <c r="I541" s="99">
        <v>0</v>
      </c>
      <c r="J541" s="99">
        <v>0</v>
      </c>
      <c r="K541" s="99">
        <v>0</v>
      </c>
      <c r="L541" s="99">
        <v>0</v>
      </c>
      <c r="M541" s="99">
        <v>0</v>
      </c>
      <c r="N541" s="99">
        <v>0</v>
      </c>
      <c r="O541" s="99">
        <v>0</v>
      </c>
      <c r="P541" s="99">
        <v>0</v>
      </c>
      <c r="Q541" s="99">
        <v>0</v>
      </c>
      <c r="R541" s="99">
        <v>0</v>
      </c>
      <c r="S541" s="99">
        <v>0</v>
      </c>
      <c r="T541" s="99">
        <v>0</v>
      </c>
      <c r="U541" s="99">
        <v>0</v>
      </c>
      <c r="V541" s="99">
        <v>0</v>
      </c>
      <c r="W541" s="99">
        <v>0</v>
      </c>
      <c r="DA541" s="63" t="s">
        <v>4513</v>
      </c>
    </row>
    <row r="542" spans="1:105" ht="12" customHeight="1" x14ac:dyDescent="0.25">
      <c r="A542" s="108" t="s">
        <v>52</v>
      </c>
      <c r="B542" s="99"/>
      <c r="C542" s="99">
        <v>0</v>
      </c>
      <c r="D542" s="99">
        <v>0</v>
      </c>
      <c r="E542" s="99">
        <v>0</v>
      </c>
      <c r="F542" s="99">
        <v>0</v>
      </c>
      <c r="G542" s="99">
        <v>0</v>
      </c>
      <c r="H542" s="99">
        <v>0</v>
      </c>
      <c r="I542" s="99">
        <v>0</v>
      </c>
      <c r="J542" s="99">
        <v>0</v>
      </c>
      <c r="K542" s="99">
        <v>0</v>
      </c>
      <c r="L542" s="99">
        <v>0</v>
      </c>
      <c r="M542" s="99">
        <v>0</v>
      </c>
      <c r="N542" s="99">
        <v>0</v>
      </c>
      <c r="O542" s="99">
        <v>0</v>
      </c>
      <c r="P542" s="99">
        <v>0</v>
      </c>
      <c r="Q542" s="99">
        <v>0</v>
      </c>
      <c r="R542" s="99">
        <v>0</v>
      </c>
      <c r="S542" s="99">
        <v>0</v>
      </c>
      <c r="T542" s="99">
        <v>0</v>
      </c>
      <c r="U542" s="99">
        <v>0</v>
      </c>
      <c r="V542" s="99">
        <v>0</v>
      </c>
      <c r="W542" s="99">
        <v>0</v>
      </c>
      <c r="DA542" s="63" t="s">
        <v>4514</v>
      </c>
    </row>
    <row r="543" spans="1:105" ht="12" customHeight="1" x14ac:dyDescent="0.25">
      <c r="A543" s="106" t="s">
        <v>122</v>
      </c>
      <c r="B543" s="102"/>
      <c r="C543" s="102">
        <v>13.096953248134644</v>
      </c>
      <c r="D543" s="102">
        <v>12.985530202534727</v>
      </c>
      <c r="E543" s="102">
        <v>13.048198657169747</v>
      </c>
      <c r="F543" s="102">
        <v>13.141755044585469</v>
      </c>
      <c r="G543" s="102">
        <v>13.845184104260555</v>
      </c>
      <c r="H543" s="102">
        <v>14.066436879516441</v>
      </c>
      <c r="I543" s="102">
        <v>13.727368000600151</v>
      </c>
      <c r="J543" s="102">
        <v>12.326458978513823</v>
      </c>
      <c r="K543" s="102">
        <v>12.966085620802826</v>
      </c>
      <c r="L543" s="102">
        <v>13.230216380285869</v>
      </c>
      <c r="M543" s="102">
        <v>13.593437974570515</v>
      </c>
      <c r="N543" s="102">
        <v>13.208476769210044</v>
      </c>
      <c r="O543" s="102">
        <v>13.824368587815458</v>
      </c>
      <c r="P543" s="102">
        <v>0</v>
      </c>
      <c r="Q543" s="102">
        <v>14.487414078615025</v>
      </c>
      <c r="R543" s="102">
        <v>15.741312163976037</v>
      </c>
      <c r="S543" s="102">
        <v>14.514191848105304</v>
      </c>
      <c r="T543" s="102">
        <v>15.137648831880734</v>
      </c>
      <c r="U543" s="102">
        <v>14.788184709480056</v>
      </c>
      <c r="V543" s="102">
        <v>13.684767046949405</v>
      </c>
      <c r="W543" s="102">
        <v>14.72142201711379</v>
      </c>
      <c r="DA543" s="131" t="s">
        <v>4515</v>
      </c>
    </row>
    <row r="544" spans="1:105" ht="12" customHeight="1" x14ac:dyDescent="0.25">
      <c r="A544" s="107" t="s">
        <v>121</v>
      </c>
      <c r="B544" s="105"/>
      <c r="C544" s="105">
        <v>11.658315781106664</v>
      </c>
      <c r="D544" s="105">
        <v>11.500246096409281</v>
      </c>
      <c r="E544" s="105">
        <v>11.429114623192657</v>
      </c>
      <c r="F544" s="105">
        <v>11.537564407354846</v>
      </c>
      <c r="G544" s="105">
        <v>11.879249895688908</v>
      </c>
      <c r="H544" s="105">
        <v>12.189700681655367</v>
      </c>
      <c r="I544" s="105">
        <v>11.87229758638188</v>
      </c>
      <c r="J544" s="105">
        <v>10.647987802972407</v>
      </c>
      <c r="K544" s="105">
        <v>11.232139493468248</v>
      </c>
      <c r="L544" s="105">
        <v>11.403383733047058</v>
      </c>
      <c r="M544" s="105">
        <v>11.699760111255989</v>
      </c>
      <c r="N544" s="105">
        <v>11.402854220586136</v>
      </c>
      <c r="O544" s="105">
        <v>12.15180242032967</v>
      </c>
      <c r="P544" s="105">
        <v>0</v>
      </c>
      <c r="Q544" s="105">
        <v>13.066326931309185</v>
      </c>
      <c r="R544" s="105">
        <v>14.399731299787131</v>
      </c>
      <c r="S544" s="105">
        <v>13.269894315205848</v>
      </c>
      <c r="T544" s="105">
        <v>14.000584148689892</v>
      </c>
      <c r="U544" s="105">
        <v>13.746862570524321</v>
      </c>
      <c r="V544" s="105">
        <v>12.755978668415366</v>
      </c>
      <c r="W544" s="105">
        <v>13.856225475060628</v>
      </c>
      <c r="DA544" s="132" t="s">
        <v>4516</v>
      </c>
    </row>
    <row r="545" spans="1:105" ht="12" customHeight="1" x14ac:dyDescent="0.25">
      <c r="A545" s="108" t="s">
        <v>53</v>
      </c>
      <c r="B545" s="99"/>
      <c r="C545" s="99">
        <v>9.1543369696853034</v>
      </c>
      <c r="D545" s="99">
        <v>8.8950715270400256</v>
      </c>
      <c r="E545" s="99">
        <v>8.5664518181328155</v>
      </c>
      <c r="F545" s="99">
        <v>8.6783260779033142</v>
      </c>
      <c r="G545" s="99">
        <v>8.3441118712174482</v>
      </c>
      <c r="H545" s="99">
        <v>8.783410555643604</v>
      </c>
      <c r="I545" s="99">
        <v>8.4631813623219223</v>
      </c>
      <c r="J545" s="99">
        <v>7.5275724847849563</v>
      </c>
      <c r="K545" s="99">
        <v>7.9738740495603952</v>
      </c>
      <c r="L545" s="99">
        <v>7.9235086083026243</v>
      </c>
      <c r="M545" s="99">
        <v>8.0005333207205585</v>
      </c>
      <c r="N545" s="99">
        <v>7.7244092460610538</v>
      </c>
      <c r="O545" s="99">
        <v>8.5127678190912732</v>
      </c>
      <c r="P545" s="99">
        <v>0</v>
      </c>
      <c r="Q545" s="99">
        <v>9.348458573212838</v>
      </c>
      <c r="R545" s="99">
        <v>10.650756062246383</v>
      </c>
      <c r="S545" s="99">
        <v>9.5550032737074311</v>
      </c>
      <c r="T545" s="99">
        <v>10.372431413589318</v>
      </c>
      <c r="U545" s="99">
        <v>10.20061319466951</v>
      </c>
      <c r="V545" s="99">
        <v>9.3923388184263175</v>
      </c>
      <c r="W545" s="99">
        <v>10.558037842268718</v>
      </c>
      <c r="DA545" s="63" t="s">
        <v>4517</v>
      </c>
    </row>
    <row r="546" spans="1:105" ht="12" customHeight="1" x14ac:dyDescent="0.25">
      <c r="A546" s="108" t="s">
        <v>52</v>
      </c>
      <c r="B546" s="99"/>
      <c r="C546" s="99">
        <v>2.5039788114213577</v>
      </c>
      <c r="D546" s="99">
        <v>2.6051745693692543</v>
      </c>
      <c r="E546" s="99">
        <v>2.8626628050598426</v>
      </c>
      <c r="F546" s="99">
        <v>2.8592383294515336</v>
      </c>
      <c r="G546" s="99">
        <v>3.5351380244714585</v>
      </c>
      <c r="H546" s="99">
        <v>3.4062901260117608</v>
      </c>
      <c r="I546" s="99">
        <v>3.409116224059956</v>
      </c>
      <c r="J546" s="99">
        <v>3.1204153181874528</v>
      </c>
      <c r="K546" s="99">
        <v>3.2582654439078533</v>
      </c>
      <c r="L546" s="99">
        <v>3.4798751247444328</v>
      </c>
      <c r="M546" s="99">
        <v>3.6992267905354272</v>
      </c>
      <c r="N546" s="99">
        <v>3.6784449745250813</v>
      </c>
      <c r="O546" s="99">
        <v>3.6390346012383938</v>
      </c>
      <c r="P546" s="99">
        <v>0</v>
      </c>
      <c r="Q546" s="99">
        <v>3.717868358096347</v>
      </c>
      <c r="R546" s="99">
        <v>3.7489752375407455</v>
      </c>
      <c r="S546" s="99">
        <v>3.7148910414984155</v>
      </c>
      <c r="T546" s="99">
        <v>3.6281527351005725</v>
      </c>
      <c r="U546" s="99">
        <v>3.546249375854813</v>
      </c>
      <c r="V546" s="99">
        <v>3.3636398499890494</v>
      </c>
      <c r="W546" s="99">
        <v>3.2981876327919117</v>
      </c>
      <c r="DA546" s="63" t="s">
        <v>4518</v>
      </c>
    </row>
    <row r="547" spans="1:105" ht="12" customHeight="1" x14ac:dyDescent="0.25">
      <c r="A547" s="121" t="s">
        <v>54</v>
      </c>
      <c r="B547" s="123"/>
      <c r="C547" s="123">
        <v>1.7490631753820414</v>
      </c>
      <c r="D547" s="123">
        <v>1.7751459063627495</v>
      </c>
      <c r="E547" s="123">
        <v>1.8396690841090546</v>
      </c>
      <c r="F547" s="123">
        <v>1.9202254881000578</v>
      </c>
      <c r="G547" s="123">
        <v>2.0435064767829823</v>
      </c>
      <c r="H547" s="123">
        <v>2.1021353046849618</v>
      </c>
      <c r="I547" s="123">
        <v>2.0651348980909936</v>
      </c>
      <c r="J547" s="123">
        <v>1.9145006382470948</v>
      </c>
      <c r="K547" s="123">
        <v>2.1177328825521933</v>
      </c>
      <c r="L547" s="123">
        <v>2.3431635846069114</v>
      </c>
      <c r="M547" s="123">
        <v>2.3539189991452041</v>
      </c>
      <c r="N547" s="123">
        <v>2.3835753405182207</v>
      </c>
      <c r="O547" s="123">
        <v>2.5671435683473791</v>
      </c>
      <c r="P547" s="123">
        <v>0</v>
      </c>
      <c r="Q547" s="123">
        <v>2.7908964021066733</v>
      </c>
      <c r="R547" s="123">
        <v>2.8196032230061481</v>
      </c>
      <c r="S547" s="123">
        <v>3.0219422163859844</v>
      </c>
      <c r="T547" s="123">
        <v>3.1296432083674581</v>
      </c>
      <c r="U547" s="123">
        <v>3.1115186557289545</v>
      </c>
      <c r="V547" s="123">
        <v>3.0268149432419218</v>
      </c>
      <c r="W547" s="123">
        <v>3.0599551653682324</v>
      </c>
      <c r="DA547" s="130" t="s">
        <v>4519</v>
      </c>
    </row>
    <row r="548" spans="1:105" ht="12" customHeight="1" x14ac:dyDescent="0.25">
      <c r="A548" s="97" t="s">
        <v>207</v>
      </c>
      <c r="B548" s="99"/>
      <c r="C548" s="99">
        <v>0</v>
      </c>
      <c r="D548" s="99">
        <v>0</v>
      </c>
      <c r="E548" s="99">
        <v>0</v>
      </c>
      <c r="F548" s="99">
        <v>0</v>
      </c>
      <c r="G548" s="99">
        <v>0</v>
      </c>
      <c r="H548" s="99">
        <v>0</v>
      </c>
      <c r="I548" s="99">
        <v>0</v>
      </c>
      <c r="J548" s="99">
        <v>0</v>
      </c>
      <c r="K548" s="99">
        <v>0</v>
      </c>
      <c r="L548" s="99">
        <v>0</v>
      </c>
      <c r="M548" s="99">
        <v>0</v>
      </c>
      <c r="N548" s="99">
        <v>0</v>
      </c>
      <c r="O548" s="99">
        <v>0</v>
      </c>
      <c r="P548" s="99">
        <v>0</v>
      </c>
      <c r="Q548" s="99">
        <v>0</v>
      </c>
      <c r="R548" s="99">
        <v>0</v>
      </c>
      <c r="S548" s="99">
        <v>0</v>
      </c>
      <c r="T548" s="99">
        <v>0</v>
      </c>
      <c r="U548" s="99">
        <v>0</v>
      </c>
      <c r="V548" s="99">
        <v>0</v>
      </c>
      <c r="W548" s="99">
        <v>0</v>
      </c>
      <c r="DA548" s="63" t="s">
        <v>4520</v>
      </c>
    </row>
    <row r="549" spans="1:105" ht="12" customHeight="1" x14ac:dyDescent="0.25">
      <c r="A549" s="97" t="s">
        <v>50</v>
      </c>
      <c r="B549" s="99"/>
      <c r="C549" s="99">
        <v>0</v>
      </c>
      <c r="D549" s="99">
        <v>0</v>
      </c>
      <c r="E549" s="99">
        <v>0</v>
      </c>
      <c r="F549" s="99">
        <v>0</v>
      </c>
      <c r="G549" s="99">
        <v>0</v>
      </c>
      <c r="H549" s="99">
        <v>0</v>
      </c>
      <c r="I549" s="99">
        <v>0</v>
      </c>
      <c r="J549" s="99">
        <v>0</v>
      </c>
      <c r="K549" s="99">
        <v>0</v>
      </c>
      <c r="L549" s="99">
        <v>0</v>
      </c>
      <c r="M549" s="99">
        <v>0</v>
      </c>
      <c r="N549" s="99">
        <v>0</v>
      </c>
      <c r="O549" s="99">
        <v>0</v>
      </c>
      <c r="P549" s="99">
        <v>0</v>
      </c>
      <c r="Q549" s="99">
        <v>0</v>
      </c>
      <c r="R549" s="99">
        <v>0</v>
      </c>
      <c r="S549" s="99">
        <v>0</v>
      </c>
      <c r="T549" s="99">
        <v>0</v>
      </c>
      <c r="U549" s="99">
        <v>0</v>
      </c>
      <c r="V549" s="99">
        <v>0</v>
      </c>
      <c r="W549" s="99">
        <v>0</v>
      </c>
      <c r="DA549" s="63" t="s">
        <v>4521</v>
      </c>
    </row>
    <row r="550" spans="1:105" ht="12" customHeight="1" x14ac:dyDescent="0.25">
      <c r="A550" s="109" t="s">
        <v>120</v>
      </c>
      <c r="B550" s="110"/>
      <c r="C550" s="110">
        <v>1.7490631753820414</v>
      </c>
      <c r="D550" s="110">
        <v>1.7751459063627495</v>
      </c>
      <c r="E550" s="110">
        <v>1.8396690841090546</v>
      </c>
      <c r="F550" s="110">
        <v>1.9202254881000578</v>
      </c>
      <c r="G550" s="110">
        <v>2.0435064767829823</v>
      </c>
      <c r="H550" s="110">
        <v>2.1021353046849618</v>
      </c>
      <c r="I550" s="110">
        <v>2.0651348980909936</v>
      </c>
      <c r="J550" s="110">
        <v>1.9145006382470948</v>
      </c>
      <c r="K550" s="110">
        <v>2.1177328825521933</v>
      </c>
      <c r="L550" s="110">
        <v>2.3431635846069114</v>
      </c>
      <c r="M550" s="110">
        <v>2.3539189991452041</v>
      </c>
      <c r="N550" s="110">
        <v>2.3835753405182207</v>
      </c>
      <c r="O550" s="110">
        <v>2.5671435683473791</v>
      </c>
      <c r="P550" s="110">
        <v>0</v>
      </c>
      <c r="Q550" s="110">
        <v>2.7908964021066733</v>
      </c>
      <c r="R550" s="110">
        <v>2.8196032230061481</v>
      </c>
      <c r="S550" s="110">
        <v>3.0219422163859844</v>
      </c>
      <c r="T550" s="110">
        <v>3.1296432083674581</v>
      </c>
      <c r="U550" s="110">
        <v>3.1115186557289545</v>
      </c>
      <c r="V550" s="110">
        <v>3.0268149432419218</v>
      </c>
      <c r="W550" s="110">
        <v>3.0599551653682324</v>
      </c>
      <c r="DA550" s="60" t="s">
        <v>4522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125.47873534304468</v>
      </c>
      <c r="D552" s="118">
        <f t="shared" si="268"/>
        <v>128.514461108495</v>
      </c>
      <c r="E552" s="118">
        <f t="shared" si="268"/>
        <v>131.38556100306189</v>
      </c>
      <c r="F552" s="118">
        <f t="shared" si="268"/>
        <v>129.24388652457756</v>
      </c>
      <c r="G552" s="118">
        <f t="shared" si="268"/>
        <v>142.0165924217028</v>
      </c>
      <c r="H552" s="118">
        <f t="shared" si="268"/>
        <v>133.80801789452676</v>
      </c>
      <c r="I552" s="118">
        <f t="shared" si="268"/>
        <v>131.73210957854883</v>
      </c>
      <c r="J552" s="118">
        <f t="shared" si="268"/>
        <v>132.09980954664462</v>
      </c>
      <c r="K552" s="118">
        <f t="shared" si="268"/>
        <v>124.42787576698555</v>
      </c>
      <c r="L552" s="118">
        <f t="shared" si="268"/>
        <v>113.25343902625318</v>
      </c>
      <c r="M552" s="118">
        <f t="shared" si="268"/>
        <v>171.35411893436734</v>
      </c>
      <c r="N552" s="118">
        <f t="shared" si="268"/>
        <v>160.9569360438081</v>
      </c>
      <c r="O552" s="118">
        <f t="shared" si="268"/>
        <v>129.91993011201632</v>
      </c>
      <c r="P552" s="118">
        <f t="shared" si="268"/>
        <v>0</v>
      </c>
      <c r="Q552" s="118">
        <f t="shared" si="268"/>
        <v>121.97310373480224</v>
      </c>
      <c r="R552" s="118">
        <f t="shared" ref="R552:V552" si="269">R553+R556+R558+R571</f>
        <v>122.04946703669683</v>
      </c>
      <c r="S552" s="118">
        <f t="shared" si="269"/>
        <v>120.9540647370638</v>
      </c>
      <c r="T552" s="118">
        <f t="shared" si="269"/>
        <v>103.17531885019841</v>
      </c>
      <c r="U552" s="118">
        <f t="shared" si="269"/>
        <v>97.270146918494248</v>
      </c>
      <c r="V552" s="118">
        <f t="shared" si="269"/>
        <v>99.493893039540637</v>
      </c>
      <c r="W552" s="118">
        <f t="shared" ref="W552" si="270">W553+W556+W558+W571</f>
        <v>95.527650835891137</v>
      </c>
      <c r="DA552" s="129" t="s">
        <v>4668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116.0667850287102</v>
      </c>
      <c r="D553" s="123">
        <f t="shared" si="271"/>
        <v>118.85640031036125</v>
      </c>
      <c r="E553" s="123">
        <f t="shared" si="271"/>
        <v>121.61612195261485</v>
      </c>
      <c r="F553" s="123">
        <f t="shared" si="271"/>
        <v>119.27353780373697</v>
      </c>
      <c r="G553" s="123">
        <f t="shared" si="271"/>
        <v>131.41218324436136</v>
      </c>
      <c r="H553" s="123">
        <f t="shared" si="271"/>
        <v>123.44602921274766</v>
      </c>
      <c r="I553" s="123">
        <f t="shared" si="271"/>
        <v>121.30026557448917</v>
      </c>
      <c r="J553" s="123">
        <f t="shared" si="271"/>
        <v>122.12323813544906</v>
      </c>
      <c r="K553" s="123">
        <f t="shared" si="271"/>
        <v>114.52856060393393</v>
      </c>
      <c r="L553" s="123">
        <f t="shared" si="271"/>
        <v>105.11594007030195</v>
      </c>
      <c r="M553" s="123">
        <f t="shared" si="271"/>
        <v>158.72373304633646</v>
      </c>
      <c r="N553" s="123">
        <f t="shared" si="271"/>
        <v>149.17192537002947</v>
      </c>
      <c r="O553" s="123">
        <f t="shared" si="271"/>
        <v>118.7480640663438</v>
      </c>
      <c r="P553" s="123">
        <f t="shared" si="271"/>
        <v>0</v>
      </c>
      <c r="Q553" s="123">
        <f t="shared" si="271"/>
        <v>109.02834230570477</v>
      </c>
      <c r="R553" s="123">
        <f t="shared" ref="R553:V553" si="272">SUM(R554:R555)</f>
        <v>108.22762073466809</v>
      </c>
      <c r="S553" s="123">
        <f t="shared" si="272"/>
        <v>107.26147584353647</v>
      </c>
      <c r="T553" s="123">
        <f t="shared" si="272"/>
        <v>89.725376098816795</v>
      </c>
      <c r="U553" s="123">
        <f t="shared" si="272"/>
        <v>83.661462401224654</v>
      </c>
      <c r="V553" s="123">
        <f t="shared" si="272"/>
        <v>85.558866026174329</v>
      </c>
      <c r="W553" s="123">
        <f t="shared" ref="W553" si="273">SUM(W554:W555)</f>
        <v>81.234744003791874</v>
      </c>
      <c r="DA553" s="130" t="s">
        <v>4669</v>
      </c>
    </row>
    <row r="554" spans="1:105" ht="12" customHeight="1" x14ac:dyDescent="0.25">
      <c r="A554" s="97" t="s">
        <v>204</v>
      </c>
      <c r="B554" s="99"/>
      <c r="C554" s="99">
        <v>114.98288991794938</v>
      </c>
      <c r="D554" s="99">
        <v>117.77625425010987</v>
      </c>
      <c r="E554" s="99">
        <v>120.53659864824341</v>
      </c>
      <c r="F554" s="99">
        <v>118.24786575490421</v>
      </c>
      <c r="G554" s="99">
        <v>130.29205837948092</v>
      </c>
      <c r="H554" s="99">
        <v>122.42334697851926</v>
      </c>
      <c r="I554" s="99">
        <v>120.31732462334385</v>
      </c>
      <c r="J554" s="99">
        <v>121.14840329284138</v>
      </c>
      <c r="K554" s="99">
        <v>113.63197275363301</v>
      </c>
      <c r="L554" s="99">
        <v>104.29831004793343</v>
      </c>
      <c r="M554" s="99">
        <v>157.5203974693483</v>
      </c>
      <c r="N554" s="99">
        <v>148.05048165658005</v>
      </c>
      <c r="O554" s="99">
        <v>117.877760473054</v>
      </c>
      <c r="P554" s="99">
        <v>0</v>
      </c>
      <c r="Q554" s="99">
        <v>108.24659710047482</v>
      </c>
      <c r="R554" s="99">
        <v>107.45345167227427</v>
      </c>
      <c r="S554" s="99">
        <v>106.49948984213403</v>
      </c>
      <c r="T554" s="99">
        <v>89.091831225755513</v>
      </c>
      <c r="U554" s="99">
        <v>83.072829876669076</v>
      </c>
      <c r="V554" s="99">
        <v>84.965498467182826</v>
      </c>
      <c r="W554" s="99">
        <v>80.669469769630751</v>
      </c>
      <c r="DA554" s="63" t="s">
        <v>4670</v>
      </c>
    </row>
    <row r="555" spans="1:105" ht="12" customHeight="1" x14ac:dyDescent="0.25">
      <c r="A555" s="97" t="s">
        <v>53</v>
      </c>
      <c r="B555" s="99"/>
      <c r="C555" s="99">
        <v>1.0838951107608181</v>
      </c>
      <c r="D555" s="99">
        <v>1.0801460602513786</v>
      </c>
      <c r="E555" s="99">
        <v>1.0795233043714392</v>
      </c>
      <c r="F555" s="99">
        <v>1.0256720488327646</v>
      </c>
      <c r="G555" s="99">
        <v>1.1201248648804332</v>
      </c>
      <c r="H555" s="99">
        <v>1.0226822342283945</v>
      </c>
      <c r="I555" s="99">
        <v>0.98294095114532154</v>
      </c>
      <c r="J555" s="99">
        <v>0.97483484260768327</v>
      </c>
      <c r="K555" s="99">
        <v>0.89658785030092281</v>
      </c>
      <c r="L555" s="99">
        <v>0.8176300223685119</v>
      </c>
      <c r="M555" s="99">
        <v>1.2033355769881608</v>
      </c>
      <c r="N555" s="99">
        <v>1.1214437134494113</v>
      </c>
      <c r="O555" s="99">
        <v>0.87030359328980955</v>
      </c>
      <c r="P555" s="99">
        <v>0</v>
      </c>
      <c r="Q555" s="99">
        <v>0.78174520522994928</v>
      </c>
      <c r="R555" s="99">
        <v>0.77416906239383043</v>
      </c>
      <c r="S555" s="99">
        <v>0.76198600140245154</v>
      </c>
      <c r="T555" s="99">
        <v>0.63354487306128493</v>
      </c>
      <c r="U555" s="99">
        <v>0.58863252455557769</v>
      </c>
      <c r="V555" s="99">
        <v>0.59336755899149629</v>
      </c>
      <c r="W555" s="99">
        <v>0.56527423416112044</v>
      </c>
      <c r="DA555" s="63" t="s">
        <v>4671</v>
      </c>
    </row>
    <row r="556" spans="1:105" ht="12" customHeight="1" x14ac:dyDescent="0.25">
      <c r="A556" s="121" t="s">
        <v>92</v>
      </c>
      <c r="B556" s="123"/>
      <c r="C556" s="123">
        <f t="shared" ref="C556:W556" si="274">C557</f>
        <v>1.0322155442280019E-2</v>
      </c>
      <c r="D556" s="123">
        <f t="shared" si="274"/>
        <v>1.0469297343845711E-2</v>
      </c>
      <c r="E556" s="123">
        <f t="shared" si="274"/>
        <v>1.1284282294645207E-2</v>
      </c>
      <c r="F556" s="123">
        <f t="shared" si="274"/>
        <v>1.5615649476001834E-2</v>
      </c>
      <c r="G556" s="123">
        <f t="shared" si="274"/>
        <v>3.024671942638087E-2</v>
      </c>
      <c r="H556" s="123">
        <f t="shared" si="274"/>
        <v>3.8547818522193411E-2</v>
      </c>
      <c r="I556" s="123">
        <f t="shared" si="274"/>
        <v>3.3535997827578212E-2</v>
      </c>
      <c r="J556" s="123">
        <f t="shared" si="274"/>
        <v>8.8874240305415741E-3</v>
      </c>
      <c r="K556" s="123">
        <f t="shared" si="274"/>
        <v>2.4374638139506598E-2</v>
      </c>
      <c r="L556" s="123">
        <f t="shared" si="274"/>
        <v>6.5308410165609898E-2</v>
      </c>
      <c r="M556" s="123">
        <f t="shared" si="274"/>
        <v>4.5216388610553451E-2</v>
      </c>
      <c r="N556" s="123">
        <f t="shared" si="274"/>
        <v>7.25802556591299E-2</v>
      </c>
      <c r="O556" s="123">
        <f t="shared" si="274"/>
        <v>4.0032131438013596E-2</v>
      </c>
      <c r="P556" s="123">
        <f t="shared" si="274"/>
        <v>0</v>
      </c>
      <c r="Q556" s="123">
        <f t="shared" si="274"/>
        <v>3.9177097958876458E-2</v>
      </c>
      <c r="R556" s="123">
        <f t="shared" si="274"/>
        <v>2.5259878086683941E-2</v>
      </c>
      <c r="S556" s="123">
        <f t="shared" si="274"/>
        <v>6.1143199103817228E-2</v>
      </c>
      <c r="T556" s="123">
        <f t="shared" si="274"/>
        <v>3.2219468737987367E-2</v>
      </c>
      <c r="U556" s="123">
        <f t="shared" si="274"/>
        <v>5.207338263303405E-2</v>
      </c>
      <c r="V556" s="123">
        <f t="shared" si="274"/>
        <v>0.10240324113604631</v>
      </c>
      <c r="W556" s="123">
        <f t="shared" si="274"/>
        <v>2.2456446931468511E-2</v>
      </c>
      <c r="DA556" s="130" t="s">
        <v>4672</v>
      </c>
    </row>
    <row r="557" spans="1:105" ht="12" customHeight="1" x14ac:dyDescent="0.25">
      <c r="A557" s="97" t="s">
        <v>53</v>
      </c>
      <c r="B557" s="99"/>
      <c r="C557" s="99">
        <f>RES_hhdet_in_tess!C86</f>
        <v>1.0322155442280019E-2</v>
      </c>
      <c r="D557" s="99">
        <f>RES_hhdet_in_tess!D86</f>
        <v>1.0469297343845711E-2</v>
      </c>
      <c r="E557" s="99">
        <f>RES_hhdet_in_tess!E86</f>
        <v>1.1284282294645207E-2</v>
      </c>
      <c r="F557" s="99">
        <f>RES_hhdet_in_tess!F86</f>
        <v>1.5615649476001834E-2</v>
      </c>
      <c r="G557" s="99">
        <f>RES_hhdet_in_tess!G86</f>
        <v>3.024671942638087E-2</v>
      </c>
      <c r="H557" s="99">
        <f>RES_hhdet_in_tess!H86</f>
        <v>3.8547818522193411E-2</v>
      </c>
      <c r="I557" s="99">
        <f>RES_hhdet_in_tess!I86</f>
        <v>3.3535997827578212E-2</v>
      </c>
      <c r="J557" s="99">
        <f>RES_hhdet_in_tess!J86</f>
        <v>8.8874240305415741E-3</v>
      </c>
      <c r="K557" s="99">
        <f>RES_hhdet_in_tess!K86</f>
        <v>2.4374638139506598E-2</v>
      </c>
      <c r="L557" s="99">
        <f>RES_hhdet_in_tess!L86</f>
        <v>6.5308410165609898E-2</v>
      </c>
      <c r="M557" s="99">
        <f>RES_hhdet_in_tess!M86</f>
        <v>4.5216388610553451E-2</v>
      </c>
      <c r="N557" s="99">
        <f>RES_hhdet_in_tess!N86</f>
        <v>7.25802556591299E-2</v>
      </c>
      <c r="O557" s="99">
        <f>RES_hhdet_in_tess!O86</f>
        <v>4.0032131438013596E-2</v>
      </c>
      <c r="P557" s="99">
        <f>RES_hhdet_in_tess!P86</f>
        <v>0</v>
      </c>
      <c r="Q557" s="99">
        <f>RES_hhdet_in_tess!Q86</f>
        <v>3.9177097958876458E-2</v>
      </c>
      <c r="R557" s="99">
        <f>RES_hhdet_in_tess!R86</f>
        <v>2.5259878086683941E-2</v>
      </c>
      <c r="S557" s="99">
        <f>RES_hhdet_in_tess!S86</f>
        <v>6.1143199103817228E-2</v>
      </c>
      <c r="T557" s="99">
        <f>RES_hhdet_in_tess!T86</f>
        <v>3.2219468737987367E-2</v>
      </c>
      <c r="U557" s="99">
        <f>RES_hhdet_in_tess!U86</f>
        <v>5.207338263303405E-2</v>
      </c>
      <c r="V557" s="99">
        <f>RES_hhdet_in_tess!V86</f>
        <v>0.10240324113604631</v>
      </c>
      <c r="W557" s="99">
        <f>RES_hhdet_in_tess!W86</f>
        <v>2.2456446931468511E-2</v>
      </c>
      <c r="DA557" s="63" t="s">
        <v>4673</v>
      </c>
    </row>
    <row r="558" spans="1:105" ht="12" customHeight="1" x14ac:dyDescent="0.25">
      <c r="A558" s="121" t="s">
        <v>55</v>
      </c>
      <c r="B558" s="123"/>
      <c r="C558" s="123">
        <v>8.0329449579571381</v>
      </c>
      <c r="D558" s="123">
        <v>8.2561188037672881</v>
      </c>
      <c r="E558" s="123">
        <v>8.313547891120832</v>
      </c>
      <c r="F558" s="123">
        <v>8.4441872544147163</v>
      </c>
      <c r="G558" s="123">
        <v>8.9636904555559447</v>
      </c>
      <c r="H558" s="123">
        <v>8.6636462618634891</v>
      </c>
      <c r="I558" s="123">
        <v>8.7645610192336569</v>
      </c>
      <c r="J558" s="123">
        <v>8.4499973826935246</v>
      </c>
      <c r="K558" s="123">
        <v>8.1924468342384458</v>
      </c>
      <c r="L558" s="123">
        <v>6.2061956421238076</v>
      </c>
      <c r="M558" s="123">
        <v>10.704593821884465</v>
      </c>
      <c r="N558" s="123">
        <v>9.800087832300175</v>
      </c>
      <c r="O558" s="123">
        <v>9.0604183087124515</v>
      </c>
      <c r="P558" s="123">
        <v>0</v>
      </c>
      <c r="Q558" s="123">
        <v>10.615294483583591</v>
      </c>
      <c r="R558" s="123">
        <v>11.453076241060693</v>
      </c>
      <c r="S558" s="123">
        <v>11.080083118912949</v>
      </c>
      <c r="T558" s="123">
        <v>10.731249710989943</v>
      </c>
      <c r="U558" s="123">
        <v>10.843749730178432</v>
      </c>
      <c r="V558" s="123">
        <v>11.159648057202213</v>
      </c>
      <c r="W558" s="123">
        <v>11.542529134811279</v>
      </c>
      <c r="DA558" s="130" t="s">
        <v>4674</v>
      </c>
    </row>
    <row r="559" spans="1:105" ht="12" customHeight="1" x14ac:dyDescent="0.25">
      <c r="A559" s="97" t="s">
        <v>132</v>
      </c>
      <c r="B559" s="99"/>
      <c r="C559" s="99">
        <v>8.0059084119509762</v>
      </c>
      <c r="D559" s="99">
        <v>8.2554599228791261</v>
      </c>
      <c r="E559" s="99">
        <v>8.3121906192222887</v>
      </c>
      <c r="F559" s="99">
        <v>8.4454454706596529</v>
      </c>
      <c r="G559" s="99">
        <v>8.9664986210341162</v>
      </c>
      <c r="H559" s="99">
        <v>8.6433807453675513</v>
      </c>
      <c r="I559" s="99">
        <v>8.7606129653350688</v>
      </c>
      <c r="J559" s="99">
        <v>8.4625640927556134</v>
      </c>
      <c r="K559" s="99">
        <v>8.1836676675855369</v>
      </c>
      <c r="L559" s="99">
        <v>6.1266058412753255</v>
      </c>
      <c r="M559" s="99">
        <v>10.75262985305133</v>
      </c>
      <c r="N559" s="99">
        <v>9.8303958882159872</v>
      </c>
      <c r="O559" s="99">
        <v>9.0403304519028254</v>
      </c>
      <c r="P559" s="99">
        <v>0</v>
      </c>
      <c r="Q559" s="99">
        <v>10.669858853121896</v>
      </c>
      <c r="R559" s="99">
        <v>11.422902118073395</v>
      </c>
      <c r="S559" s="99">
        <v>11.112037312615559</v>
      </c>
      <c r="T559" s="99">
        <v>10.639825462003593</v>
      </c>
      <c r="U559" s="99">
        <v>10.810074285805674</v>
      </c>
      <c r="V559" s="99">
        <v>11.171709349242668</v>
      </c>
      <c r="W559" s="99">
        <v>11.539200608070828</v>
      </c>
      <c r="DA559" s="63" t="s">
        <v>4675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8.2555430607157998</v>
      </c>
      <c r="E560" s="99">
        <v>8.3121598266046188</v>
      </c>
      <c r="F560" s="99">
        <v>8.4452579723665906</v>
      </c>
      <c r="G560" s="99">
        <v>8.966645894952288</v>
      </c>
      <c r="H560" s="99">
        <v>8.6430492284652338</v>
      </c>
      <c r="I560" s="99">
        <v>8.7648377514159552</v>
      </c>
      <c r="J560" s="99">
        <v>8.4692111371034482</v>
      </c>
      <c r="K560" s="99">
        <v>8.1860288062289825</v>
      </c>
      <c r="L560" s="99">
        <v>0</v>
      </c>
      <c r="M560" s="99">
        <v>10.755396105558674</v>
      </c>
      <c r="N560" s="99">
        <v>9.83063605676473</v>
      </c>
      <c r="O560" s="99">
        <v>0</v>
      </c>
      <c r="P560" s="99">
        <v>0</v>
      </c>
      <c r="Q560" s="99">
        <v>0</v>
      </c>
      <c r="R560" s="99">
        <v>0</v>
      </c>
      <c r="S560" s="99">
        <v>0</v>
      </c>
      <c r="T560" s="99">
        <v>0</v>
      </c>
      <c r="U560" s="99">
        <v>0</v>
      </c>
      <c r="V560" s="99">
        <v>11.150889396890269</v>
      </c>
      <c r="W560" s="99">
        <v>11.517755345951262</v>
      </c>
      <c r="DA560" s="63" t="s">
        <v>4676</v>
      </c>
    </row>
    <row r="561" spans="1:105" ht="12" customHeight="1" x14ac:dyDescent="0.25">
      <c r="A561" s="100" t="s">
        <v>204</v>
      </c>
      <c r="B561" s="102"/>
      <c r="C561" s="102">
        <v>0</v>
      </c>
      <c r="D561" s="102">
        <v>5.6549961572278846</v>
      </c>
      <c r="E561" s="102">
        <v>5.4570617790131202</v>
      </c>
      <c r="F561" s="102">
        <v>5.5771138471664559</v>
      </c>
      <c r="G561" s="102">
        <v>5.4040545364778616</v>
      </c>
      <c r="H561" s="102">
        <v>5.396544156923996</v>
      </c>
      <c r="I561" s="102">
        <v>5.4013411327334504</v>
      </c>
      <c r="J561" s="102">
        <v>5.1711861630228908</v>
      </c>
      <c r="K561" s="102">
        <v>5.0332527658973305</v>
      </c>
      <c r="L561" s="102">
        <v>0</v>
      </c>
      <c r="M561" s="102">
        <v>6.3353018960068495</v>
      </c>
      <c r="N561" s="102">
        <v>5.7519652926854761</v>
      </c>
      <c r="O561" s="102">
        <v>0</v>
      </c>
      <c r="P561" s="102">
        <v>0</v>
      </c>
      <c r="Q561" s="102">
        <v>0</v>
      </c>
      <c r="R561" s="102">
        <v>0</v>
      </c>
      <c r="S561" s="102">
        <v>0</v>
      </c>
      <c r="T561" s="102">
        <v>0</v>
      </c>
      <c r="U561" s="102">
        <v>0</v>
      </c>
      <c r="V561" s="102">
        <v>7.6534349763368459</v>
      </c>
      <c r="W561" s="102">
        <v>8.2612031098804142</v>
      </c>
      <c r="DA561" s="131" t="s">
        <v>4677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2.6005469034879161</v>
      </c>
      <c r="E562" s="105">
        <v>2.8550980475914987</v>
      </c>
      <c r="F562" s="105">
        <v>2.8681441252001343</v>
      </c>
      <c r="G562" s="105">
        <v>3.5625913584744242</v>
      </c>
      <c r="H562" s="105">
        <v>3.2465050715412387</v>
      </c>
      <c r="I562" s="105">
        <v>3.3634966186825053</v>
      </c>
      <c r="J562" s="105">
        <v>3.2980249740805596</v>
      </c>
      <c r="K562" s="105">
        <v>3.1527760403316507</v>
      </c>
      <c r="L562" s="105">
        <v>0</v>
      </c>
      <c r="M562" s="105">
        <v>4.4200942095518236</v>
      </c>
      <c r="N562" s="105">
        <v>4.0786707640792548</v>
      </c>
      <c r="O562" s="105">
        <v>0</v>
      </c>
      <c r="P562" s="105">
        <v>0</v>
      </c>
      <c r="Q562" s="105">
        <v>0</v>
      </c>
      <c r="R562" s="105">
        <v>0</v>
      </c>
      <c r="S562" s="105">
        <v>0</v>
      </c>
      <c r="T562" s="105">
        <v>0</v>
      </c>
      <c r="U562" s="105">
        <v>0</v>
      </c>
      <c r="V562" s="105">
        <v>3.497454420553423</v>
      </c>
      <c r="W562" s="105">
        <v>3.2565522360708501</v>
      </c>
      <c r="DA562" s="132" t="s">
        <v>4678</v>
      </c>
    </row>
    <row r="563" spans="1:105" ht="12" customHeight="1" x14ac:dyDescent="0.25">
      <c r="A563" s="106" t="s">
        <v>124</v>
      </c>
      <c r="B563" s="102"/>
      <c r="C563" s="102">
        <v>0</v>
      </c>
      <c r="D563" s="102">
        <v>8.2044259163080699</v>
      </c>
      <c r="E563" s="102">
        <v>9.5683888059311712</v>
      </c>
      <c r="F563" s="102">
        <v>7.5533928170357045</v>
      </c>
      <c r="G563" s="102">
        <v>9.5542983204122933</v>
      </c>
      <c r="H563" s="102">
        <v>8.7527526280478316</v>
      </c>
      <c r="I563" s="102">
        <v>9.2978413842160528</v>
      </c>
      <c r="J563" s="102">
        <v>8.3605212367598867</v>
      </c>
      <c r="K563" s="102">
        <v>8.5803939652172936</v>
      </c>
      <c r="L563" s="102">
        <v>8.4868167434869584</v>
      </c>
      <c r="M563" s="102">
        <v>9.105408719390196</v>
      </c>
      <c r="N563" s="102">
        <v>8.1585866664619981</v>
      </c>
      <c r="O563" s="102">
        <v>8.6310893158389757</v>
      </c>
      <c r="P563" s="102">
        <v>0</v>
      </c>
      <c r="Q563" s="102">
        <v>0</v>
      </c>
      <c r="R563" s="102">
        <v>10.750213205004032</v>
      </c>
      <c r="S563" s="102">
        <v>11.284017524853487</v>
      </c>
      <c r="T563" s="102">
        <v>11.066459690565582</v>
      </c>
      <c r="U563" s="102">
        <v>11.125664356580151</v>
      </c>
      <c r="V563" s="102">
        <v>10.625314213360658</v>
      </c>
      <c r="W563" s="102">
        <v>12.133607323567949</v>
      </c>
      <c r="DA563" s="131" t="s">
        <v>4679</v>
      </c>
    </row>
    <row r="564" spans="1:105" ht="12" customHeight="1" x14ac:dyDescent="0.25">
      <c r="A564" s="107" t="s">
        <v>123</v>
      </c>
      <c r="B564" s="105"/>
      <c r="C564" s="105">
        <v>0</v>
      </c>
      <c r="D564" s="105">
        <v>0</v>
      </c>
      <c r="E564" s="105">
        <v>0</v>
      </c>
      <c r="F564" s="105">
        <v>0</v>
      </c>
      <c r="G564" s="105">
        <v>0</v>
      </c>
      <c r="H564" s="105">
        <v>0</v>
      </c>
      <c r="I564" s="105">
        <v>0</v>
      </c>
      <c r="J564" s="105">
        <v>0</v>
      </c>
      <c r="K564" s="105">
        <v>0</v>
      </c>
      <c r="L564" s="105">
        <v>0</v>
      </c>
      <c r="M564" s="105">
        <v>0</v>
      </c>
      <c r="N564" s="105">
        <v>0</v>
      </c>
      <c r="O564" s="105">
        <v>0</v>
      </c>
      <c r="P564" s="105">
        <v>0</v>
      </c>
      <c r="Q564" s="105">
        <v>0</v>
      </c>
      <c r="R564" s="105">
        <v>0</v>
      </c>
      <c r="S564" s="105">
        <v>0</v>
      </c>
      <c r="T564" s="105">
        <v>0</v>
      </c>
      <c r="U564" s="105">
        <v>0</v>
      </c>
      <c r="V564" s="105">
        <v>0</v>
      </c>
      <c r="W564" s="105">
        <v>0</v>
      </c>
      <c r="DA564" s="132" t="s">
        <v>4680</v>
      </c>
    </row>
    <row r="565" spans="1:105" ht="12" customHeight="1" x14ac:dyDescent="0.25">
      <c r="A565" s="108" t="s">
        <v>50</v>
      </c>
      <c r="B565" s="99"/>
      <c r="C565" s="99">
        <v>0</v>
      </c>
      <c r="D565" s="99">
        <v>0</v>
      </c>
      <c r="E565" s="99">
        <v>0</v>
      </c>
      <c r="F565" s="99">
        <v>0</v>
      </c>
      <c r="G565" s="99">
        <v>0</v>
      </c>
      <c r="H565" s="99">
        <v>0</v>
      </c>
      <c r="I565" s="99">
        <v>0</v>
      </c>
      <c r="J565" s="99">
        <v>0</v>
      </c>
      <c r="K565" s="99">
        <v>0</v>
      </c>
      <c r="L565" s="99">
        <v>0</v>
      </c>
      <c r="M565" s="99">
        <v>0</v>
      </c>
      <c r="N565" s="99">
        <v>0</v>
      </c>
      <c r="O565" s="99">
        <v>0</v>
      </c>
      <c r="P565" s="99">
        <v>0</v>
      </c>
      <c r="Q565" s="99">
        <v>0</v>
      </c>
      <c r="R565" s="99">
        <v>0</v>
      </c>
      <c r="S565" s="99">
        <v>0</v>
      </c>
      <c r="T565" s="99">
        <v>0</v>
      </c>
      <c r="U565" s="99">
        <v>0</v>
      </c>
      <c r="V565" s="99">
        <v>0</v>
      </c>
      <c r="W565" s="99">
        <v>0</v>
      </c>
      <c r="DA565" s="63" t="s">
        <v>4681</v>
      </c>
    </row>
    <row r="566" spans="1:105" ht="12" customHeight="1" x14ac:dyDescent="0.25">
      <c r="A566" s="108" t="s">
        <v>52</v>
      </c>
      <c r="B566" s="99"/>
      <c r="C566" s="99">
        <v>0</v>
      </c>
      <c r="D566" s="99">
        <v>0</v>
      </c>
      <c r="E566" s="99">
        <v>0</v>
      </c>
      <c r="F566" s="99">
        <v>0</v>
      </c>
      <c r="G566" s="99">
        <v>0</v>
      </c>
      <c r="H566" s="99">
        <v>0</v>
      </c>
      <c r="I566" s="99">
        <v>0</v>
      </c>
      <c r="J566" s="99">
        <v>0</v>
      </c>
      <c r="K566" s="99">
        <v>0</v>
      </c>
      <c r="L566" s="99">
        <v>0</v>
      </c>
      <c r="M566" s="99">
        <v>0</v>
      </c>
      <c r="N566" s="99">
        <v>0</v>
      </c>
      <c r="O566" s="99">
        <v>0</v>
      </c>
      <c r="P566" s="99">
        <v>0</v>
      </c>
      <c r="Q566" s="99">
        <v>0</v>
      </c>
      <c r="R566" s="99">
        <v>0</v>
      </c>
      <c r="S566" s="99">
        <v>0</v>
      </c>
      <c r="T566" s="99">
        <v>0</v>
      </c>
      <c r="U566" s="99">
        <v>0</v>
      </c>
      <c r="V566" s="99">
        <v>0</v>
      </c>
      <c r="W566" s="99">
        <v>0</v>
      </c>
      <c r="DA566" s="63" t="s">
        <v>4682</v>
      </c>
    </row>
    <row r="567" spans="1:105" ht="12" customHeight="1" x14ac:dyDescent="0.25">
      <c r="A567" s="106" t="s">
        <v>122</v>
      </c>
      <c r="B567" s="102"/>
      <c r="C567" s="102">
        <v>8.317977180654621</v>
      </c>
      <c r="D567" s="102">
        <v>8.2698159152763928</v>
      </c>
      <c r="E567" s="102">
        <v>8.3341866853159789</v>
      </c>
      <c r="F567" s="102">
        <v>8.4188158058616018</v>
      </c>
      <c r="G567" s="102">
        <v>8.897369391066853</v>
      </c>
      <c r="H567" s="102">
        <v>9.0695075842262494</v>
      </c>
      <c r="I567" s="102">
        <v>8.8820446107016604</v>
      </c>
      <c r="J567" s="102">
        <v>8.0066826526122163</v>
      </c>
      <c r="K567" s="102">
        <v>8.4593661458795442</v>
      </c>
      <c r="L567" s="102">
        <v>8.6747380136307903</v>
      </c>
      <c r="M567" s="102">
        <v>8.9929852164895472</v>
      </c>
      <c r="N567" s="102">
        <v>8.8640617942301141</v>
      </c>
      <c r="O567" s="102">
        <v>9.4767261862302234</v>
      </c>
      <c r="P567" s="102">
        <v>0</v>
      </c>
      <c r="Q567" s="102">
        <v>10.469674763068097</v>
      </c>
      <c r="R567" s="102">
        <v>11.583538294380743</v>
      </c>
      <c r="S567" s="102">
        <v>10.870163444092817</v>
      </c>
      <c r="T567" s="102">
        <v>11.528745083051392</v>
      </c>
      <c r="U567" s="102">
        <v>11.438473231762275</v>
      </c>
      <c r="V567" s="102">
        <v>10.729610828655785</v>
      </c>
      <c r="W567" s="102">
        <v>11.664870850856778</v>
      </c>
      <c r="DA567" s="131" t="s">
        <v>4683</v>
      </c>
    </row>
    <row r="568" spans="1:105" ht="12" customHeight="1" x14ac:dyDescent="0.25">
      <c r="A568" s="107" t="s">
        <v>121</v>
      </c>
      <c r="B568" s="105"/>
      <c r="C568" s="105">
        <v>8.3179696362500621</v>
      </c>
      <c r="D568" s="105">
        <v>8.2699878603566894</v>
      </c>
      <c r="E568" s="105">
        <v>8.3342539847245867</v>
      </c>
      <c r="F568" s="105">
        <v>8.4187110562830458</v>
      </c>
      <c r="G568" s="105">
        <v>8.8973379778662078</v>
      </c>
      <c r="H568" s="105">
        <v>9.0695017361804506</v>
      </c>
      <c r="I568" s="105">
        <v>8.885064301310873</v>
      </c>
      <c r="J568" s="105">
        <v>8.0099690931415228</v>
      </c>
      <c r="K568" s="105">
        <v>8.4606003782179702</v>
      </c>
      <c r="L568" s="105">
        <v>8.6751311470263914</v>
      </c>
      <c r="M568" s="105">
        <v>8.9921245851822036</v>
      </c>
      <c r="N568" s="105">
        <v>8.8622100730575273</v>
      </c>
      <c r="O568" s="105">
        <v>9.4746117703529436</v>
      </c>
      <c r="P568" s="105">
        <v>0</v>
      </c>
      <c r="Q568" s="105">
        <v>10.473754554655642</v>
      </c>
      <c r="R568" s="105">
        <v>11.586532832864897</v>
      </c>
      <c r="S568" s="105">
        <v>10.870952390349903</v>
      </c>
      <c r="T568" s="105">
        <v>11.527736018262827</v>
      </c>
      <c r="U568" s="105">
        <v>11.436294250665593</v>
      </c>
      <c r="V568" s="105">
        <v>10.72775061247777</v>
      </c>
      <c r="W568" s="105">
        <v>11.664101450448292</v>
      </c>
      <c r="DA568" s="132" t="s">
        <v>4684</v>
      </c>
    </row>
    <row r="569" spans="1:105" ht="12" customHeight="1" x14ac:dyDescent="0.25">
      <c r="A569" s="108" t="s">
        <v>53</v>
      </c>
      <c r="B569" s="99"/>
      <c r="C569" s="99">
        <v>5.8139908248287044</v>
      </c>
      <c r="D569" s="99">
        <v>5.6648132909874356</v>
      </c>
      <c r="E569" s="99">
        <v>5.4715911796647445</v>
      </c>
      <c r="F569" s="99">
        <v>5.5594727268315109</v>
      </c>
      <c r="G569" s="99">
        <v>5.3621999533947493</v>
      </c>
      <c r="H569" s="99">
        <v>5.6632116101686902</v>
      </c>
      <c r="I569" s="99">
        <v>5.4759480772509184</v>
      </c>
      <c r="J569" s="99">
        <v>4.8895537749540683</v>
      </c>
      <c r="K569" s="99">
        <v>5.2023349343101186</v>
      </c>
      <c r="L569" s="99">
        <v>5.1952560222819599</v>
      </c>
      <c r="M569" s="99">
        <v>5.2928977946467759</v>
      </c>
      <c r="N569" s="99">
        <v>5.1837650985324437</v>
      </c>
      <c r="O569" s="99">
        <v>5.8355771691145488</v>
      </c>
      <c r="P569" s="99">
        <v>0</v>
      </c>
      <c r="Q569" s="99">
        <v>6.7558861965592945</v>
      </c>
      <c r="R569" s="99">
        <v>7.8375575953241512</v>
      </c>
      <c r="S569" s="99">
        <v>7.1560613488514884</v>
      </c>
      <c r="T569" s="99">
        <v>7.8995832831622552</v>
      </c>
      <c r="U569" s="99">
        <v>7.8900448748107808</v>
      </c>
      <c r="V569" s="99">
        <v>7.3641107624887185</v>
      </c>
      <c r="W569" s="99">
        <v>8.3659138176563808</v>
      </c>
      <c r="DA569" s="63" t="s">
        <v>4685</v>
      </c>
    </row>
    <row r="570" spans="1:105" ht="12" customHeight="1" x14ac:dyDescent="0.25">
      <c r="A570" s="108" t="s">
        <v>52</v>
      </c>
      <c r="B570" s="99"/>
      <c r="C570" s="99">
        <v>2.5039788114213577</v>
      </c>
      <c r="D570" s="99">
        <v>2.6051745693692543</v>
      </c>
      <c r="E570" s="99">
        <v>2.8626628050598426</v>
      </c>
      <c r="F570" s="99">
        <v>2.8592383294515336</v>
      </c>
      <c r="G570" s="99">
        <v>3.5351380244714585</v>
      </c>
      <c r="H570" s="99">
        <v>3.4062901260117608</v>
      </c>
      <c r="I570" s="99">
        <v>3.409116224059956</v>
      </c>
      <c r="J570" s="99">
        <v>3.1204153181874528</v>
      </c>
      <c r="K570" s="99">
        <v>3.2582654439078533</v>
      </c>
      <c r="L570" s="99">
        <v>3.4798751247444328</v>
      </c>
      <c r="M570" s="99">
        <v>3.6992267905354272</v>
      </c>
      <c r="N570" s="99">
        <v>3.6784449745250813</v>
      </c>
      <c r="O570" s="99">
        <v>3.6390346012383938</v>
      </c>
      <c r="P570" s="99">
        <v>0</v>
      </c>
      <c r="Q570" s="99">
        <v>3.717868358096347</v>
      </c>
      <c r="R570" s="99">
        <v>3.7489752375407455</v>
      </c>
      <c r="S570" s="99">
        <v>3.7148910414984155</v>
      </c>
      <c r="T570" s="99">
        <v>3.6281527351005725</v>
      </c>
      <c r="U570" s="99">
        <v>3.546249375854813</v>
      </c>
      <c r="V570" s="99">
        <v>3.3636398499890494</v>
      </c>
      <c r="W570" s="99">
        <v>3.2981876327919117</v>
      </c>
      <c r="DA570" s="63" t="s">
        <v>4686</v>
      </c>
    </row>
    <row r="571" spans="1:105" ht="12" customHeight="1" x14ac:dyDescent="0.25">
      <c r="A571" s="121" t="s">
        <v>54</v>
      </c>
      <c r="B571" s="123"/>
      <c r="C571" s="123">
        <v>1.3686832009350574</v>
      </c>
      <c r="D571" s="123">
        <v>1.3914726970225963</v>
      </c>
      <c r="E571" s="123">
        <v>1.4446068770315925</v>
      </c>
      <c r="F571" s="123">
        <v>1.5105458169498776</v>
      </c>
      <c r="G571" s="123">
        <v>1.6104720023591421</v>
      </c>
      <c r="H571" s="123">
        <v>1.6597946013934399</v>
      </c>
      <c r="I571" s="123">
        <v>1.6337469869983949</v>
      </c>
      <c r="J571" s="123">
        <v>1.5176866044715052</v>
      </c>
      <c r="K571" s="123">
        <v>1.682493690673688</v>
      </c>
      <c r="L571" s="123">
        <v>1.8659949036618098</v>
      </c>
      <c r="M571" s="123">
        <v>1.8805756775358675</v>
      </c>
      <c r="N571" s="123">
        <v>1.9123425858193399</v>
      </c>
      <c r="O571" s="123">
        <v>2.071415605522045</v>
      </c>
      <c r="P571" s="123">
        <v>0</v>
      </c>
      <c r="Q571" s="123">
        <v>2.2902898475550049</v>
      </c>
      <c r="R571" s="123">
        <v>2.3435101828813445</v>
      </c>
      <c r="S571" s="123">
        <v>2.5513625755105602</v>
      </c>
      <c r="T571" s="123">
        <v>2.6864735716536825</v>
      </c>
      <c r="U571" s="123">
        <v>2.7128614044581196</v>
      </c>
      <c r="V571" s="123">
        <v>2.6729757150280431</v>
      </c>
      <c r="W571" s="123">
        <v>2.7279212503565113</v>
      </c>
      <c r="DA571" s="130" t="s">
        <v>4687</v>
      </c>
    </row>
    <row r="572" spans="1:105" ht="12" customHeight="1" x14ac:dyDescent="0.25">
      <c r="A572" s="97" t="s">
        <v>207</v>
      </c>
      <c r="B572" s="99"/>
      <c r="C572" s="99">
        <v>0</v>
      </c>
      <c r="D572" s="99">
        <v>0</v>
      </c>
      <c r="E572" s="99">
        <v>0</v>
      </c>
      <c r="F572" s="99">
        <v>0</v>
      </c>
      <c r="G572" s="99">
        <v>0</v>
      </c>
      <c r="H572" s="99">
        <v>0</v>
      </c>
      <c r="I572" s="99">
        <v>0</v>
      </c>
      <c r="J572" s="99">
        <v>0</v>
      </c>
      <c r="K572" s="99">
        <v>0</v>
      </c>
      <c r="L572" s="99">
        <v>0</v>
      </c>
      <c r="M572" s="99">
        <v>0</v>
      </c>
      <c r="N572" s="99">
        <v>0</v>
      </c>
      <c r="O572" s="99">
        <v>0</v>
      </c>
      <c r="P572" s="99">
        <v>0</v>
      </c>
      <c r="Q572" s="99">
        <v>0</v>
      </c>
      <c r="R572" s="99">
        <v>0</v>
      </c>
      <c r="S572" s="99">
        <v>0</v>
      </c>
      <c r="T572" s="99">
        <v>0</v>
      </c>
      <c r="U572" s="99">
        <v>0</v>
      </c>
      <c r="V572" s="99">
        <v>0</v>
      </c>
      <c r="W572" s="99">
        <v>0</v>
      </c>
      <c r="DA572" s="63" t="s">
        <v>4688</v>
      </c>
    </row>
    <row r="573" spans="1:105" ht="12" customHeight="1" x14ac:dyDescent="0.25">
      <c r="A573" s="97" t="s">
        <v>50</v>
      </c>
      <c r="B573" s="99"/>
      <c r="C573" s="99">
        <v>0</v>
      </c>
      <c r="D573" s="99">
        <v>0</v>
      </c>
      <c r="E573" s="99">
        <v>0</v>
      </c>
      <c r="F573" s="99">
        <v>0</v>
      </c>
      <c r="G573" s="99">
        <v>0</v>
      </c>
      <c r="H573" s="99">
        <v>0</v>
      </c>
      <c r="I573" s="99">
        <v>0</v>
      </c>
      <c r="J573" s="99">
        <v>0</v>
      </c>
      <c r="K573" s="99">
        <v>0</v>
      </c>
      <c r="L573" s="99">
        <v>0</v>
      </c>
      <c r="M573" s="99">
        <v>0</v>
      </c>
      <c r="N573" s="99">
        <v>0</v>
      </c>
      <c r="O573" s="99">
        <v>0</v>
      </c>
      <c r="P573" s="99">
        <v>0</v>
      </c>
      <c r="Q573" s="99">
        <v>0</v>
      </c>
      <c r="R573" s="99">
        <v>0</v>
      </c>
      <c r="S573" s="99">
        <v>0</v>
      </c>
      <c r="T573" s="99">
        <v>0</v>
      </c>
      <c r="U573" s="99">
        <v>0</v>
      </c>
      <c r="V573" s="99">
        <v>0</v>
      </c>
      <c r="W573" s="99">
        <v>0</v>
      </c>
      <c r="DA573" s="63" t="s">
        <v>4689</v>
      </c>
    </row>
    <row r="574" spans="1:105" ht="12" customHeight="1" x14ac:dyDescent="0.25">
      <c r="A574" s="109" t="s">
        <v>120</v>
      </c>
      <c r="B574" s="110"/>
      <c r="C574" s="110">
        <v>1.3686832009350574</v>
      </c>
      <c r="D574" s="110">
        <v>1.3914726970225963</v>
      </c>
      <c r="E574" s="110">
        <v>1.4446068770315925</v>
      </c>
      <c r="F574" s="110">
        <v>1.5105458169498776</v>
      </c>
      <c r="G574" s="110">
        <v>1.6104720023591421</v>
      </c>
      <c r="H574" s="110">
        <v>1.6597946013934399</v>
      </c>
      <c r="I574" s="110">
        <v>1.6337469869983949</v>
      </c>
      <c r="J574" s="110">
        <v>1.5176866044715052</v>
      </c>
      <c r="K574" s="110">
        <v>1.682493690673688</v>
      </c>
      <c r="L574" s="110">
        <v>1.8659949036618098</v>
      </c>
      <c r="M574" s="110">
        <v>1.8805756775358675</v>
      </c>
      <c r="N574" s="110">
        <v>1.9123425858193399</v>
      </c>
      <c r="O574" s="110">
        <v>2.071415605522045</v>
      </c>
      <c r="P574" s="110">
        <v>0</v>
      </c>
      <c r="Q574" s="110">
        <v>2.2902898475550049</v>
      </c>
      <c r="R574" s="110">
        <v>2.3435101828813445</v>
      </c>
      <c r="S574" s="110">
        <v>2.5513625755105602</v>
      </c>
      <c r="T574" s="110">
        <v>2.6864735716536825</v>
      </c>
      <c r="U574" s="110">
        <v>2.7128614044581196</v>
      </c>
      <c r="V574" s="110">
        <v>2.6729757150280431</v>
      </c>
      <c r="W574" s="110">
        <v>2.7279212503565113</v>
      </c>
      <c r="DA574" s="60" t="s">
        <v>4690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0</v>
      </c>
      <c r="D576" s="118">
        <f t="shared" si="275"/>
        <v>8.3255024721427546E-4</v>
      </c>
      <c r="E576" s="118">
        <f t="shared" si="275"/>
        <v>8.7962903100243623E-4</v>
      </c>
      <c r="F576" s="118">
        <f t="shared" si="275"/>
        <v>2.9988974081358519E-4</v>
      </c>
      <c r="G576" s="118">
        <f t="shared" si="275"/>
        <v>7.7431003308561471E-4</v>
      </c>
      <c r="H576" s="118">
        <f t="shared" si="275"/>
        <v>3.6938464157333905E-4</v>
      </c>
      <c r="I576" s="118">
        <f t="shared" si="275"/>
        <v>6.0881723665299602E-4</v>
      </c>
      <c r="J576" s="118">
        <f t="shared" si="275"/>
        <v>3.762383555638121E-4</v>
      </c>
      <c r="K576" s="118">
        <f t="shared" si="275"/>
        <v>2.5321284667833752E-4</v>
      </c>
      <c r="L576" s="118">
        <f t="shared" si="275"/>
        <v>4.4753578250174357E-4</v>
      </c>
      <c r="M576" s="118">
        <f t="shared" si="275"/>
        <v>2.8141935232964358E-4</v>
      </c>
      <c r="N576" s="118">
        <f t="shared" si="275"/>
        <v>4.3679515584609029E-4</v>
      </c>
      <c r="O576" s="118">
        <f t="shared" si="275"/>
        <v>5.0079795577105235E-4</v>
      </c>
      <c r="P576" s="118">
        <f t="shared" si="275"/>
        <v>0</v>
      </c>
      <c r="Q576" s="118">
        <f t="shared" si="275"/>
        <v>0</v>
      </c>
      <c r="R576" s="118">
        <f t="shared" ref="R576:V576" si="276">R577+R580+R582+R595</f>
        <v>9.4142853823254253E-4</v>
      </c>
      <c r="S576" s="118">
        <f t="shared" si="276"/>
        <v>1.2920265935227966E-3</v>
      </c>
      <c r="T576" s="118">
        <f t="shared" si="276"/>
        <v>1.0698103454730447E-3</v>
      </c>
      <c r="U576" s="118">
        <f t="shared" si="276"/>
        <v>6.4069563556112016E-4</v>
      </c>
      <c r="V576" s="118">
        <f t="shared" si="276"/>
        <v>4.0071807273374941E-4</v>
      </c>
      <c r="W576" s="118">
        <f t="shared" ref="W576" si="277">W577+W580+W582+W595</f>
        <v>4.6291032532330331E-4</v>
      </c>
      <c r="DA576" s="129" t="s">
        <v>4836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" si="280">SUM(W578:W579)</f>
        <v>0</v>
      </c>
      <c r="DA577" s="130" t="s">
        <v>4837</v>
      </c>
    </row>
    <row r="578" spans="1:105" ht="12" customHeight="1" x14ac:dyDescent="0.25">
      <c r="A578" s="97" t="s">
        <v>204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DA578" s="63" t="s">
        <v>4838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DA579" s="63" t="s">
        <v>4839</v>
      </c>
    </row>
    <row r="580" spans="1:105" ht="12" customHeight="1" x14ac:dyDescent="0.25">
      <c r="A580" s="121" t="s">
        <v>92</v>
      </c>
      <c r="B580" s="123"/>
      <c r="C580" s="123">
        <f t="shared" ref="C580:W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DA580" s="130" t="s">
        <v>4840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DA581" s="63" t="s">
        <v>4841</v>
      </c>
    </row>
    <row r="582" spans="1:105" ht="12" customHeight="1" x14ac:dyDescent="0.25">
      <c r="A582" s="121" t="s">
        <v>55</v>
      </c>
      <c r="B582" s="123"/>
      <c r="C582" s="123">
        <v>0</v>
      </c>
      <c r="D582" s="123">
        <v>8.3255024721427546E-4</v>
      </c>
      <c r="E582" s="123">
        <v>8.7962903100243623E-4</v>
      </c>
      <c r="F582" s="123">
        <v>2.9988974081358519E-4</v>
      </c>
      <c r="G582" s="123">
        <v>7.7431003308561471E-4</v>
      </c>
      <c r="H582" s="123">
        <v>3.6938464157333905E-4</v>
      </c>
      <c r="I582" s="123">
        <v>6.0881723665299602E-4</v>
      </c>
      <c r="J582" s="123">
        <v>3.762383555638121E-4</v>
      </c>
      <c r="K582" s="123">
        <v>2.5321284667833752E-4</v>
      </c>
      <c r="L582" s="123">
        <v>4.4753578250174357E-4</v>
      </c>
      <c r="M582" s="123">
        <v>2.8141935232964358E-4</v>
      </c>
      <c r="N582" s="123">
        <v>4.3679515584609029E-4</v>
      </c>
      <c r="O582" s="123">
        <v>5.0079795577105235E-4</v>
      </c>
      <c r="P582" s="123">
        <v>0</v>
      </c>
      <c r="Q582" s="123">
        <v>0</v>
      </c>
      <c r="R582" s="123">
        <v>9.4142853823254253E-4</v>
      </c>
      <c r="S582" s="123">
        <v>1.2920265935227966E-3</v>
      </c>
      <c r="T582" s="123">
        <v>1.0698103454730447E-3</v>
      </c>
      <c r="U582" s="123">
        <v>6.4069563556112016E-4</v>
      </c>
      <c r="V582" s="123">
        <v>4.0071807273374941E-4</v>
      </c>
      <c r="W582" s="123">
        <v>4.6291032532330331E-4</v>
      </c>
      <c r="DA582" s="130" t="s">
        <v>4842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DA583" s="63" t="s">
        <v>4843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DA584" s="63" t="s">
        <v>4844</v>
      </c>
    </row>
    <row r="585" spans="1:105" ht="12" customHeight="1" x14ac:dyDescent="0.25">
      <c r="A585" s="100" t="s">
        <v>204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DA585" s="131" t="s">
        <v>4845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DA586" s="132" t="s">
        <v>4846</v>
      </c>
    </row>
    <row r="587" spans="1:105" ht="12" customHeight="1" x14ac:dyDescent="0.25">
      <c r="A587" s="106" t="s">
        <v>124</v>
      </c>
      <c r="B587" s="102"/>
      <c r="C587" s="102">
        <v>0</v>
      </c>
      <c r="D587" s="102">
        <v>2.6246146543430036</v>
      </c>
      <c r="E587" s="102">
        <v>3.0527525520939549</v>
      </c>
      <c r="F587" s="102">
        <v>2.4033163828800719</v>
      </c>
      <c r="G587" s="102">
        <v>3.0306494694970958</v>
      </c>
      <c r="H587" s="102">
        <v>2.7670603500258828</v>
      </c>
      <c r="I587" s="102">
        <v>2.9284109083009109</v>
      </c>
      <c r="J587" s="102">
        <v>2.6216288615686425</v>
      </c>
      <c r="K587" s="102">
        <v>2.6763331829666881</v>
      </c>
      <c r="L587" s="102">
        <v>2.630615329545249</v>
      </c>
      <c r="M587" s="102">
        <v>2.7857701687111414</v>
      </c>
      <c r="N587" s="102">
        <v>2.4432865034177471</v>
      </c>
      <c r="O587" s="102">
        <v>2.5067441676120028</v>
      </c>
      <c r="P587" s="102">
        <v>0</v>
      </c>
      <c r="Q587" s="102">
        <v>0</v>
      </c>
      <c r="R587" s="102">
        <v>2.8572356135357668</v>
      </c>
      <c r="S587" s="102">
        <v>2.9406525268578849</v>
      </c>
      <c r="T587" s="102">
        <v>2.8339276051580953</v>
      </c>
      <c r="U587" s="102">
        <v>2.8084893184821702</v>
      </c>
      <c r="V587" s="102">
        <v>2.6547572318610899</v>
      </c>
      <c r="W587" s="102">
        <v>3.0170951970155166</v>
      </c>
      <c r="DA587" s="131" t="s">
        <v>4847</v>
      </c>
    </row>
    <row r="588" spans="1:105" ht="12" customHeight="1" x14ac:dyDescent="0.25">
      <c r="A588" s="107" t="s">
        <v>123</v>
      </c>
      <c r="B588" s="105"/>
      <c r="C588" s="105">
        <v>0</v>
      </c>
      <c r="D588" s="105">
        <v>0</v>
      </c>
      <c r="E588" s="105">
        <v>0</v>
      </c>
      <c r="F588" s="105">
        <v>0</v>
      </c>
      <c r="G588" s="105">
        <v>0</v>
      </c>
      <c r="H588" s="105">
        <v>0</v>
      </c>
      <c r="I588" s="105">
        <v>0</v>
      </c>
      <c r="J588" s="105">
        <v>0</v>
      </c>
      <c r="K588" s="105">
        <v>0</v>
      </c>
      <c r="L588" s="105">
        <v>0</v>
      </c>
      <c r="M588" s="105">
        <v>0</v>
      </c>
      <c r="N588" s="105">
        <v>0</v>
      </c>
      <c r="O588" s="105">
        <v>0</v>
      </c>
      <c r="P588" s="105">
        <v>0</v>
      </c>
      <c r="Q588" s="105">
        <v>0</v>
      </c>
      <c r="R588" s="105">
        <v>0</v>
      </c>
      <c r="S588" s="105">
        <v>0</v>
      </c>
      <c r="T588" s="105">
        <v>0</v>
      </c>
      <c r="U588" s="105">
        <v>0</v>
      </c>
      <c r="V588" s="105">
        <v>0</v>
      </c>
      <c r="W588" s="105">
        <v>0</v>
      </c>
      <c r="DA588" s="132" t="s">
        <v>4848</v>
      </c>
    </row>
    <row r="589" spans="1:105" ht="12" customHeight="1" x14ac:dyDescent="0.25">
      <c r="A589" s="108" t="s">
        <v>50</v>
      </c>
      <c r="B589" s="99"/>
      <c r="C589" s="99">
        <v>0</v>
      </c>
      <c r="D589" s="99">
        <v>0</v>
      </c>
      <c r="E589" s="99">
        <v>0</v>
      </c>
      <c r="F589" s="99">
        <v>0</v>
      </c>
      <c r="G589" s="99">
        <v>0</v>
      </c>
      <c r="H589" s="99">
        <v>0</v>
      </c>
      <c r="I589" s="99">
        <v>0</v>
      </c>
      <c r="J589" s="99">
        <v>0</v>
      </c>
      <c r="K589" s="99">
        <v>0</v>
      </c>
      <c r="L589" s="99">
        <v>0</v>
      </c>
      <c r="M589" s="99">
        <v>0</v>
      </c>
      <c r="N589" s="99">
        <v>0</v>
      </c>
      <c r="O589" s="99">
        <v>0</v>
      </c>
      <c r="P589" s="99">
        <v>0</v>
      </c>
      <c r="Q589" s="99">
        <v>0</v>
      </c>
      <c r="R589" s="99">
        <v>0</v>
      </c>
      <c r="S589" s="99">
        <v>0</v>
      </c>
      <c r="T589" s="99">
        <v>0</v>
      </c>
      <c r="U589" s="99">
        <v>0</v>
      </c>
      <c r="V589" s="99">
        <v>0</v>
      </c>
      <c r="W589" s="99">
        <v>0</v>
      </c>
      <c r="DA589" s="63" t="s">
        <v>4849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DA590" s="63" t="s">
        <v>4850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DA591" s="131" t="s">
        <v>4851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DA592" s="132" t="s">
        <v>4852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DA593" s="63" t="s">
        <v>4853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DA594" s="63" t="s">
        <v>4854</v>
      </c>
    </row>
    <row r="595" spans="1:105" ht="12" customHeight="1" x14ac:dyDescent="0.25">
      <c r="A595" s="121" t="s">
        <v>54</v>
      </c>
      <c r="B595" s="123"/>
      <c r="C595" s="123">
        <v>0</v>
      </c>
      <c r="D595" s="123">
        <v>0</v>
      </c>
      <c r="E595" s="123">
        <v>0</v>
      </c>
      <c r="F595" s="123">
        <v>0</v>
      </c>
      <c r="G595" s="123">
        <v>0</v>
      </c>
      <c r="H595" s="123">
        <v>0</v>
      </c>
      <c r="I595" s="123">
        <v>0</v>
      </c>
      <c r="J595" s="123">
        <v>0</v>
      </c>
      <c r="K595" s="123">
        <v>0</v>
      </c>
      <c r="L595" s="123">
        <v>0</v>
      </c>
      <c r="M595" s="123">
        <v>0</v>
      </c>
      <c r="N595" s="123">
        <v>0</v>
      </c>
      <c r="O595" s="123">
        <v>0</v>
      </c>
      <c r="P595" s="123">
        <v>0</v>
      </c>
      <c r="Q595" s="123">
        <v>0</v>
      </c>
      <c r="R595" s="123">
        <v>0</v>
      </c>
      <c r="S595" s="123">
        <v>0</v>
      </c>
      <c r="T595" s="123">
        <v>0</v>
      </c>
      <c r="U595" s="123">
        <v>0</v>
      </c>
      <c r="V595" s="123">
        <v>0</v>
      </c>
      <c r="W595" s="123">
        <v>0</v>
      </c>
      <c r="DA595" s="130" t="s">
        <v>4855</v>
      </c>
    </row>
    <row r="596" spans="1:105" ht="12" customHeight="1" x14ac:dyDescent="0.25">
      <c r="A596" s="97" t="s">
        <v>207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DA596" s="63" t="s">
        <v>4856</v>
      </c>
    </row>
    <row r="597" spans="1:105" ht="12" customHeight="1" x14ac:dyDescent="0.25">
      <c r="A597" s="97" t="s">
        <v>50</v>
      </c>
      <c r="B597" s="99"/>
      <c r="C597" s="99">
        <v>0</v>
      </c>
      <c r="D597" s="99">
        <v>0</v>
      </c>
      <c r="E597" s="99">
        <v>0</v>
      </c>
      <c r="F597" s="99">
        <v>0</v>
      </c>
      <c r="G597" s="99">
        <v>0</v>
      </c>
      <c r="H597" s="99">
        <v>0</v>
      </c>
      <c r="I597" s="99">
        <v>0</v>
      </c>
      <c r="J597" s="99">
        <v>0</v>
      </c>
      <c r="K597" s="99">
        <v>0</v>
      </c>
      <c r="L597" s="99">
        <v>0</v>
      </c>
      <c r="M597" s="99">
        <v>0</v>
      </c>
      <c r="N597" s="99">
        <v>0</v>
      </c>
      <c r="O597" s="99">
        <v>0</v>
      </c>
      <c r="P597" s="99">
        <v>0</v>
      </c>
      <c r="Q597" s="99">
        <v>0</v>
      </c>
      <c r="R597" s="99">
        <v>0</v>
      </c>
      <c r="S597" s="99">
        <v>0</v>
      </c>
      <c r="T597" s="99">
        <v>0</v>
      </c>
      <c r="U597" s="99">
        <v>0</v>
      </c>
      <c r="V597" s="99">
        <v>0</v>
      </c>
      <c r="W597" s="99">
        <v>0</v>
      </c>
      <c r="DA597" s="63" t="s">
        <v>4857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DA598" s="60" t="s">
        <v>4858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210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1103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1104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1105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1106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1107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1108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1109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1110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1186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1187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1188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1189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1190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1191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1192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1193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1194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1273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210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1274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1275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1276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1277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1278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1279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1281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210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1361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1362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1363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1364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1365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1366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1367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1368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1447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210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1448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1449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1450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1451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1452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1453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1454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1455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1534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DA78" s="133"/>
    </row>
    <row r="79" spans="1:105" ht="12" customHeight="1" x14ac:dyDescent="0.25">
      <c r="A79" s="97" t="s">
        <v>210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DA79" s="63" t="s">
        <v>1535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DA82" s="63" t="s">
        <v>1536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DA84" s="63" t="s">
        <v>1537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DA85" s="63" t="s">
        <v>1538</v>
      </c>
    </row>
    <row r="86" spans="1:105" ht="12" hidden="1" customHeight="1" x14ac:dyDescent="0.25">
      <c r="A86" s="108" t="s">
        <v>202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DA88" s="63" t="s">
        <v>1539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DA89" s="63" t="s">
        <v>1540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DA93" s="63" t="s">
        <v>1541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DA94" s="60" t="s">
        <v>1542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1668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1669</v>
      </c>
    </row>
    <row r="100" spans="1:105" ht="12" customHeight="1" x14ac:dyDescent="0.25">
      <c r="A100" s="97" t="s">
        <v>202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1670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1671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1672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1673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1674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1675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1676</v>
      </c>
    </row>
    <row r="107" spans="1:105" ht="12" customHeight="1" x14ac:dyDescent="0.25">
      <c r="A107" s="100" t="s">
        <v>202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1677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1678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1679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1680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1681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1682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1683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1684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1685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1836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1837</v>
      </c>
    </row>
    <row r="119" spans="1:105" ht="12" customHeight="1" x14ac:dyDescent="0.25">
      <c r="A119" s="97" t="s">
        <v>202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1838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1839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1840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1841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1842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1843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1844</v>
      </c>
    </row>
    <row r="126" spans="1:105" ht="12" customHeight="1" x14ac:dyDescent="0.25">
      <c r="A126" s="100" t="s">
        <v>202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1845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1846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1847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1848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1849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1850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1851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1852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1853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2004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2005</v>
      </c>
    </row>
    <row r="138" spans="1:105" ht="12" customHeight="1" x14ac:dyDescent="0.25">
      <c r="A138" s="97" t="s">
        <v>202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2006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2007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2008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2009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2010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2011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2012</v>
      </c>
    </row>
    <row r="145" spans="1:105" ht="12" customHeight="1" x14ac:dyDescent="0.25">
      <c r="A145" s="100" t="s">
        <v>202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2013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2014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2015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2016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2017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2018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2019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2020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2021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2172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2173</v>
      </c>
    </row>
    <row r="157" spans="1:105" ht="12" customHeight="1" x14ac:dyDescent="0.25">
      <c r="A157" s="97" t="s">
        <v>202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2174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2175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2176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2177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2178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2179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2180</v>
      </c>
    </row>
    <row r="164" spans="1:105" ht="12" customHeight="1" x14ac:dyDescent="0.25">
      <c r="A164" s="100" t="s">
        <v>202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2181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2182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2183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2184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2185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2186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2187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2188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2189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2340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2341</v>
      </c>
    </row>
    <row r="176" spans="1:105" ht="12" customHeight="1" x14ac:dyDescent="0.25">
      <c r="A176" s="97" t="s">
        <v>202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2342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2343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2344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DA179" s="63" t="s">
        <v>2345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2346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2347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2348</v>
      </c>
    </row>
    <row r="183" spans="1:105" ht="12" customHeight="1" x14ac:dyDescent="0.25">
      <c r="A183" s="100" t="s">
        <v>202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2349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2350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2351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2352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2353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2354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2355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2356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2357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2508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2509</v>
      </c>
    </row>
    <row r="195" spans="1:105" ht="12" customHeight="1" x14ac:dyDescent="0.25">
      <c r="A195" s="97" t="s">
        <v>202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2510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2511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2512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DA198" s="63" t="s">
        <v>2513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2514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2515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2516</v>
      </c>
    </row>
    <row r="202" spans="1:105" ht="12" customHeight="1" x14ac:dyDescent="0.25">
      <c r="A202" s="100" t="s">
        <v>202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2517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2518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2519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2520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2521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2522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2523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2524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2525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2676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2677</v>
      </c>
    </row>
    <row r="214" spans="1:105" ht="12" customHeight="1" x14ac:dyDescent="0.25">
      <c r="A214" s="97" t="s">
        <v>202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2678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2679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2680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2681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2682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2683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2684</v>
      </c>
    </row>
    <row r="221" spans="1:105" ht="12" customHeight="1" x14ac:dyDescent="0.25">
      <c r="A221" s="100" t="s">
        <v>202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2685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2686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2687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2688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2689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2690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2691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2692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2693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2844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2845</v>
      </c>
    </row>
    <row r="233" spans="1:105" ht="12" customHeight="1" x14ac:dyDescent="0.25">
      <c r="A233" s="97" t="s">
        <v>202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2846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2847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2848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DA236" s="63" t="s">
        <v>2849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2850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2851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2852</v>
      </c>
    </row>
    <row r="240" spans="1:105" ht="12" customHeight="1" x14ac:dyDescent="0.25">
      <c r="A240" s="100" t="s">
        <v>202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2853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2854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2855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2856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2857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2858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2859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2860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2861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3012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3013</v>
      </c>
    </row>
    <row r="252" spans="1:105" ht="12" customHeight="1" x14ac:dyDescent="0.25">
      <c r="A252" s="97" t="s">
        <v>202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3014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3015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3016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DA255" s="63" t="s">
        <v>3017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3018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3019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3020</v>
      </c>
    </row>
    <row r="259" spans="1:105" ht="12" customHeight="1" x14ac:dyDescent="0.25">
      <c r="A259" s="100" t="s">
        <v>202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3021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3022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3023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3024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3025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3026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3027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3028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3029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3180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3181</v>
      </c>
    </row>
    <row r="271" spans="1:105" ht="12" customHeight="1" x14ac:dyDescent="0.25">
      <c r="A271" s="97" t="s">
        <v>202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3182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3183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3184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3185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3186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3187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3188</v>
      </c>
    </row>
    <row r="278" spans="1:105" ht="12" customHeight="1" x14ac:dyDescent="0.25">
      <c r="A278" s="100" t="s">
        <v>202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3189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3190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3191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3192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3193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3194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3195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3196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3197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3348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3349</v>
      </c>
    </row>
    <row r="292" spans="1:105" ht="12" customHeight="1" x14ac:dyDescent="0.25">
      <c r="A292" s="97" t="s">
        <v>202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3350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3351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3352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3353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3354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3355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3356</v>
      </c>
    </row>
    <row r="299" spans="1:105" ht="12" customHeight="1" x14ac:dyDescent="0.25">
      <c r="A299" s="100" t="s">
        <v>202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3357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3358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3359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3360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3361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3362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3363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3364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3365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3516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3517</v>
      </c>
    </row>
    <row r="311" spans="1:105" ht="12" customHeight="1" x14ac:dyDescent="0.25">
      <c r="A311" s="97" t="s">
        <v>202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3518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3519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3520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3521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3522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3523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3524</v>
      </c>
    </row>
    <row r="318" spans="1:105" ht="12" customHeight="1" x14ac:dyDescent="0.25">
      <c r="A318" s="100" t="s">
        <v>202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3525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3526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3527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3528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3529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3530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3531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3532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3533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3684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3685</v>
      </c>
    </row>
    <row r="330" spans="1:105" ht="12" customHeight="1" x14ac:dyDescent="0.25">
      <c r="A330" s="97" t="s">
        <v>202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3686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3687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3688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3689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3690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3691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3692</v>
      </c>
    </row>
    <row r="337" spans="1:105" ht="12" customHeight="1" x14ac:dyDescent="0.25">
      <c r="A337" s="100" t="s">
        <v>202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3693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3694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3695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3696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3697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3698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3699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3700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3701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3852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3853</v>
      </c>
    </row>
    <row r="349" spans="1:105" ht="12" customHeight="1" x14ac:dyDescent="0.25">
      <c r="A349" s="97" t="s">
        <v>202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3854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3855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3856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3857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3858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3859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3860</v>
      </c>
    </row>
    <row r="356" spans="1:105" ht="12" customHeight="1" x14ac:dyDescent="0.25">
      <c r="A356" s="100" t="s">
        <v>202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3861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3862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3863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3864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3865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3866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3867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3868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3869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4020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4021</v>
      </c>
    </row>
    <row r="368" spans="1:105" ht="12" customHeight="1" x14ac:dyDescent="0.25">
      <c r="A368" s="97" t="s">
        <v>202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4022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4023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4024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DA371" s="63" t="s">
        <v>4025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4026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4027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4028</v>
      </c>
    </row>
    <row r="375" spans="1:105" ht="12" customHeight="1" x14ac:dyDescent="0.25">
      <c r="A375" s="100" t="s">
        <v>202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4029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4030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4031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4032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4033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4034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4035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4036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4037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4188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4189</v>
      </c>
    </row>
    <row r="387" spans="1:105" ht="12" customHeight="1" x14ac:dyDescent="0.25">
      <c r="A387" s="97" t="s">
        <v>202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4190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4191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4192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DA390" s="63" t="s">
        <v>4193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4194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4195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4196</v>
      </c>
    </row>
    <row r="394" spans="1:105" ht="12" customHeight="1" x14ac:dyDescent="0.25">
      <c r="A394" s="100" t="s">
        <v>202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4197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4198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4199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4200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4201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4202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4203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4204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4205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4355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4356</v>
      </c>
    </row>
    <row r="406" spans="1:105" ht="12" customHeight="1" x14ac:dyDescent="0.25">
      <c r="A406" s="97" t="s">
        <v>202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4357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4358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4359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4360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4361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4362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4363</v>
      </c>
    </row>
    <row r="413" spans="1:105" ht="12" customHeight="1" x14ac:dyDescent="0.25">
      <c r="A413" s="100" t="s">
        <v>202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4364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4365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4366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4367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4368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4369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4370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4371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4372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4523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4524</v>
      </c>
    </row>
    <row r="425" spans="1:105" ht="12" customHeight="1" x14ac:dyDescent="0.25">
      <c r="A425" s="97" t="s">
        <v>202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4525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4526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4527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DA428" s="63" t="s">
        <v>4528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4529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4530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4531</v>
      </c>
    </row>
    <row r="432" spans="1:105" ht="12" customHeight="1" x14ac:dyDescent="0.25">
      <c r="A432" s="100" t="s">
        <v>202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4532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4533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4534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4535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4536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4537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4538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4539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4540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4691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4692</v>
      </c>
    </row>
    <row r="444" spans="1:105" ht="12" customHeight="1" x14ac:dyDescent="0.25">
      <c r="A444" s="97" t="s">
        <v>202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4693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4694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4695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DA447" s="63" t="s">
        <v>4696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4697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4698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4699</v>
      </c>
    </row>
    <row r="451" spans="1:105" ht="12" customHeight="1" x14ac:dyDescent="0.25">
      <c r="A451" s="100" t="s">
        <v>202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4700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4701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4702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4703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4704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4705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4706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4707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4708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4859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4860</v>
      </c>
    </row>
    <row r="463" spans="1:105" ht="12" customHeight="1" x14ac:dyDescent="0.25">
      <c r="A463" s="97" t="s">
        <v>202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4861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4862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4863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4864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4865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4866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4867</v>
      </c>
    </row>
    <row r="470" spans="1:105" ht="12" customHeight="1" x14ac:dyDescent="0.25">
      <c r="A470" s="100" t="s">
        <v>202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4868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4869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4870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4871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4872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4873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4874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4875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4876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1566726</v>
      </c>
      <c r="C5" s="120">
        <v>1632975</v>
      </c>
      <c r="D5" s="120">
        <v>1661295</v>
      </c>
      <c r="E5" s="120">
        <v>1679228</v>
      </c>
      <c r="F5" s="120">
        <v>1700349</v>
      </c>
      <c r="G5" s="120">
        <v>1639934</v>
      </c>
      <c r="H5" s="120">
        <v>1609511</v>
      </c>
      <c r="I5" s="120">
        <v>1605473</v>
      </c>
      <c r="J5" s="120">
        <v>1701156</v>
      </c>
      <c r="K5" s="120">
        <v>1747705</v>
      </c>
      <c r="L5" s="120">
        <v>1653648</v>
      </c>
      <c r="M5" s="120">
        <v>1570152</v>
      </c>
      <c r="N5" s="120">
        <v>1549700</v>
      </c>
      <c r="O5" s="120">
        <v>1548455</v>
      </c>
      <c r="P5" s="120">
        <v>1561495</v>
      </c>
      <c r="Q5" s="120">
        <v>1568681</v>
      </c>
      <c r="R5" s="120">
        <v>1576339</v>
      </c>
      <c r="S5" s="120">
        <v>1595029</v>
      </c>
      <c r="T5" s="120">
        <v>1616483</v>
      </c>
      <c r="U5" s="120">
        <v>1644448</v>
      </c>
      <c r="V5" s="120">
        <v>1651055</v>
      </c>
      <c r="W5" s="120">
        <v>1676547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214</v>
      </c>
      <c r="B7" s="52">
        <v>1566726</v>
      </c>
      <c r="C7" s="52">
        <v>1632975</v>
      </c>
      <c r="D7" s="52">
        <v>1661295</v>
      </c>
      <c r="E7" s="52">
        <v>1679228</v>
      </c>
      <c r="F7" s="52">
        <v>1700349</v>
      </c>
      <c r="G7" s="52">
        <v>1639934</v>
      </c>
      <c r="H7" s="52">
        <v>1609511</v>
      </c>
      <c r="I7" s="52">
        <v>1605473</v>
      </c>
      <c r="J7" s="52">
        <v>1701156</v>
      </c>
      <c r="K7" s="52">
        <v>1747705</v>
      </c>
      <c r="L7" s="52">
        <v>1653648</v>
      </c>
      <c r="M7" s="52">
        <v>1570152</v>
      </c>
      <c r="N7" s="52">
        <v>1549700</v>
      </c>
      <c r="O7" s="52">
        <v>1548455</v>
      </c>
      <c r="P7" s="52">
        <v>1561495</v>
      </c>
      <c r="Q7" s="52">
        <v>1568681</v>
      </c>
      <c r="R7" s="52">
        <v>1576339</v>
      </c>
      <c r="S7" s="52">
        <v>1595029</v>
      </c>
      <c r="T7" s="52">
        <v>1616483</v>
      </c>
      <c r="U7" s="52">
        <v>1644448</v>
      </c>
      <c r="V7" s="52">
        <v>1651055</v>
      </c>
      <c r="W7" s="52">
        <v>1676547</v>
      </c>
      <c r="DA7" s="63" t="s">
        <v>1111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3185</v>
      </c>
      <c r="C9" s="52">
        <v>3413</v>
      </c>
      <c r="D9" s="52">
        <v>3600</v>
      </c>
      <c r="E9" s="52">
        <v>3744</v>
      </c>
      <c r="F9" s="52">
        <v>3833</v>
      </c>
      <c r="G9" s="52">
        <v>3995</v>
      </c>
      <c r="H9" s="52">
        <v>4235</v>
      </c>
      <c r="I9" s="52">
        <v>4400</v>
      </c>
      <c r="J9" s="52">
        <v>4560</v>
      </c>
      <c r="K9" s="52">
        <v>5275</v>
      </c>
      <c r="L9" s="52">
        <v>6076</v>
      </c>
      <c r="M9" s="52">
        <v>6397</v>
      </c>
      <c r="N9" s="52">
        <v>7079</v>
      </c>
      <c r="O9" s="52">
        <v>7938</v>
      </c>
      <c r="P9" s="52">
        <v>9422</v>
      </c>
      <c r="Q9" s="52">
        <v>10163</v>
      </c>
      <c r="R9" s="52">
        <v>10567</v>
      </c>
      <c r="S9" s="52">
        <v>11383</v>
      </c>
      <c r="T9" s="52">
        <v>12271</v>
      </c>
      <c r="U9" s="52">
        <v>13358</v>
      </c>
      <c r="V9" s="52">
        <v>15125</v>
      </c>
      <c r="W9" s="52">
        <v>15478</v>
      </c>
      <c r="DA9" s="63" t="s">
        <v>1112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128</v>
      </c>
      <c r="B11" s="52">
        <v>1515400</v>
      </c>
      <c r="C11" s="52">
        <v>1570512</v>
      </c>
      <c r="D11" s="52">
        <v>1597934</v>
      </c>
      <c r="E11" s="52">
        <v>1606722</v>
      </c>
      <c r="F11" s="52">
        <v>1604727</v>
      </c>
      <c r="G11" s="52">
        <v>1577847</v>
      </c>
      <c r="H11" s="52">
        <v>1579366</v>
      </c>
      <c r="I11" s="52">
        <v>1592199</v>
      </c>
      <c r="J11" s="52">
        <v>1616154</v>
      </c>
      <c r="K11" s="52">
        <v>1612705</v>
      </c>
      <c r="L11" s="52">
        <v>1585060</v>
      </c>
      <c r="M11" s="52">
        <v>1504925</v>
      </c>
      <c r="N11" s="52">
        <v>1485306</v>
      </c>
      <c r="O11" s="52">
        <v>1484032</v>
      </c>
      <c r="P11" s="52">
        <v>1496448</v>
      </c>
      <c r="Q11" s="52">
        <v>1503247</v>
      </c>
      <c r="R11" s="52">
        <v>1510295</v>
      </c>
      <c r="S11" s="52">
        <v>1527626</v>
      </c>
      <c r="T11" s="52">
        <v>1547947</v>
      </c>
      <c r="U11" s="52">
        <v>1574926</v>
      </c>
      <c r="V11" s="52">
        <v>1582917</v>
      </c>
      <c r="W11" s="52">
        <v>1608315</v>
      </c>
      <c r="DA11" s="63" t="s">
        <v>1113</v>
      </c>
    </row>
    <row r="12" spans="1:105" ht="12" customHeight="1" x14ac:dyDescent="0.25">
      <c r="A12" s="97" t="s">
        <v>127</v>
      </c>
      <c r="B12" s="52">
        <v>1428</v>
      </c>
      <c r="C12" s="52">
        <v>1553</v>
      </c>
      <c r="D12" s="52">
        <v>1653</v>
      </c>
      <c r="E12" s="52">
        <v>1605</v>
      </c>
      <c r="F12" s="52">
        <v>1606</v>
      </c>
      <c r="G12" s="52">
        <v>1542</v>
      </c>
      <c r="H12" s="52">
        <v>1566</v>
      </c>
      <c r="I12" s="52">
        <v>2402</v>
      </c>
      <c r="J12" s="52">
        <v>2734</v>
      </c>
      <c r="K12" s="52">
        <v>2647</v>
      </c>
      <c r="L12" s="52">
        <v>2699</v>
      </c>
      <c r="M12" s="52">
        <v>2539</v>
      </c>
      <c r="N12" s="52">
        <v>2390</v>
      </c>
      <c r="O12" s="52">
        <v>2319</v>
      </c>
      <c r="P12" s="52">
        <v>2283</v>
      </c>
      <c r="Q12" s="52">
        <v>2235</v>
      </c>
      <c r="R12" s="52">
        <v>2161</v>
      </c>
      <c r="S12" s="52">
        <v>2161</v>
      </c>
      <c r="T12" s="52">
        <v>2101</v>
      </c>
      <c r="U12" s="52">
        <v>2149</v>
      </c>
      <c r="V12" s="52">
        <v>2035</v>
      </c>
      <c r="W12" s="52">
        <v>2126</v>
      </c>
      <c r="DA12" s="63" t="s">
        <v>1114</v>
      </c>
    </row>
    <row r="13" spans="1:105" ht="12" customHeight="1" x14ac:dyDescent="0.25">
      <c r="A13" s="97" t="s">
        <v>122</v>
      </c>
      <c r="B13" s="52">
        <v>45210</v>
      </c>
      <c r="C13" s="52">
        <v>55216</v>
      </c>
      <c r="D13" s="52">
        <v>55705</v>
      </c>
      <c r="E13" s="52">
        <v>64175</v>
      </c>
      <c r="F13" s="52">
        <v>85532</v>
      </c>
      <c r="G13" s="52">
        <v>55190</v>
      </c>
      <c r="H13" s="52">
        <v>26264</v>
      </c>
      <c r="I13" s="52">
        <v>9991</v>
      </c>
      <c r="J13" s="52">
        <v>67376</v>
      </c>
      <c r="K13" s="52">
        <v>113436</v>
      </c>
      <c r="L13" s="52">
        <v>58759</v>
      </c>
      <c r="M13" s="52">
        <v>56106</v>
      </c>
      <c r="N13" s="52">
        <v>55421</v>
      </c>
      <c r="O13" s="52">
        <v>55314</v>
      </c>
      <c r="P13" s="52">
        <v>55333</v>
      </c>
      <c r="Q13" s="52">
        <v>54808</v>
      </c>
      <c r="R13" s="52">
        <v>55868</v>
      </c>
      <c r="S13" s="52">
        <v>56682</v>
      </c>
      <c r="T13" s="52">
        <v>57820</v>
      </c>
      <c r="U13" s="52">
        <v>58772</v>
      </c>
      <c r="V13" s="52">
        <v>57755</v>
      </c>
      <c r="W13" s="52">
        <v>57848</v>
      </c>
      <c r="DA13" s="63" t="s">
        <v>1115</v>
      </c>
    </row>
    <row r="14" spans="1:105" ht="12" customHeight="1" x14ac:dyDescent="0.25">
      <c r="A14" s="97" t="s">
        <v>121</v>
      </c>
      <c r="B14" s="52">
        <v>4688</v>
      </c>
      <c r="C14" s="52">
        <v>5694</v>
      </c>
      <c r="D14" s="52">
        <v>6003</v>
      </c>
      <c r="E14" s="52">
        <v>6726</v>
      </c>
      <c r="F14" s="52">
        <v>8484</v>
      </c>
      <c r="G14" s="52">
        <v>5355</v>
      </c>
      <c r="H14" s="52">
        <v>2315</v>
      </c>
      <c r="I14" s="52">
        <v>881</v>
      </c>
      <c r="J14" s="52">
        <v>14892</v>
      </c>
      <c r="K14" s="52">
        <v>18917</v>
      </c>
      <c r="L14" s="52">
        <v>7130</v>
      </c>
      <c r="M14" s="52">
        <v>6582</v>
      </c>
      <c r="N14" s="52">
        <v>6583</v>
      </c>
      <c r="O14" s="52">
        <v>6790</v>
      </c>
      <c r="P14" s="52">
        <v>7431</v>
      </c>
      <c r="Q14" s="52">
        <v>8391</v>
      </c>
      <c r="R14" s="52">
        <v>8015</v>
      </c>
      <c r="S14" s="52">
        <v>8560</v>
      </c>
      <c r="T14" s="52">
        <v>8615</v>
      </c>
      <c r="U14" s="52">
        <v>8601</v>
      </c>
      <c r="V14" s="52">
        <v>8348</v>
      </c>
      <c r="W14" s="52">
        <v>8258</v>
      </c>
      <c r="DA14" s="63" t="s">
        <v>1116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1117</v>
      </c>
    </row>
    <row r="17" spans="1:105" ht="12" customHeight="1" x14ac:dyDescent="0.25">
      <c r="A17" s="109" t="s">
        <v>120</v>
      </c>
      <c r="B17" s="36">
        <v>1566726</v>
      </c>
      <c r="C17" s="36">
        <v>1632975</v>
      </c>
      <c r="D17" s="36">
        <v>1661295</v>
      </c>
      <c r="E17" s="36">
        <v>1679228</v>
      </c>
      <c r="F17" s="36">
        <v>1700349</v>
      </c>
      <c r="G17" s="36">
        <v>1639934</v>
      </c>
      <c r="H17" s="36">
        <v>1609511</v>
      </c>
      <c r="I17" s="36">
        <v>1605473</v>
      </c>
      <c r="J17" s="36">
        <v>1701156</v>
      </c>
      <c r="K17" s="36">
        <v>1747705</v>
      </c>
      <c r="L17" s="36">
        <v>1653648</v>
      </c>
      <c r="M17" s="36">
        <v>1570152</v>
      </c>
      <c r="N17" s="36">
        <v>1549700</v>
      </c>
      <c r="O17" s="36">
        <v>1548455</v>
      </c>
      <c r="P17" s="36">
        <v>1561495</v>
      </c>
      <c r="Q17" s="36">
        <v>1568681</v>
      </c>
      <c r="R17" s="36">
        <v>1576339</v>
      </c>
      <c r="S17" s="36">
        <v>1595029</v>
      </c>
      <c r="T17" s="36">
        <v>1616483</v>
      </c>
      <c r="U17" s="36">
        <v>1644448</v>
      </c>
      <c r="V17" s="36">
        <v>1651055</v>
      </c>
      <c r="W17" s="36">
        <v>1676547</v>
      </c>
      <c r="DA17" s="60" t="s">
        <v>1118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1195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214</v>
      </c>
      <c r="B21" s="52"/>
      <c r="C21" s="52">
        <v>122400</v>
      </c>
      <c r="D21" s="52">
        <v>122447</v>
      </c>
      <c r="E21" s="52">
        <v>122759</v>
      </c>
      <c r="F21" s="52">
        <v>123567</v>
      </c>
      <c r="G21" s="52">
        <v>125080</v>
      </c>
      <c r="H21" s="52">
        <v>127489</v>
      </c>
      <c r="I21" s="52">
        <v>130912</v>
      </c>
      <c r="J21" s="52">
        <v>135498</v>
      </c>
      <c r="K21" s="52">
        <v>141446</v>
      </c>
      <c r="L21" s="52">
        <v>149062</v>
      </c>
      <c r="M21" s="52">
        <v>158595</v>
      </c>
      <c r="N21" s="52">
        <v>170168</v>
      </c>
      <c r="O21" s="52">
        <v>159417</v>
      </c>
      <c r="P21" s="52">
        <v>77603</v>
      </c>
      <c r="Q21" s="52">
        <v>96265</v>
      </c>
      <c r="R21" s="52">
        <v>117667</v>
      </c>
      <c r="S21" s="52">
        <v>141966</v>
      </c>
      <c r="T21" s="52">
        <v>131690</v>
      </c>
      <c r="U21" s="52">
        <v>127565</v>
      </c>
      <c r="V21" s="52">
        <v>124947</v>
      </c>
      <c r="W21" s="52">
        <v>121282</v>
      </c>
      <c r="DA21" s="63" t="s">
        <v>1196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498</v>
      </c>
      <c r="D23" s="52">
        <v>498</v>
      </c>
      <c r="E23" s="52">
        <v>510</v>
      </c>
      <c r="F23" s="52">
        <v>535</v>
      </c>
      <c r="G23" s="52">
        <v>584</v>
      </c>
      <c r="H23" s="52">
        <v>668</v>
      </c>
      <c r="I23" s="52">
        <v>492</v>
      </c>
      <c r="J23" s="52">
        <v>466</v>
      </c>
      <c r="K23" s="52">
        <v>696</v>
      </c>
      <c r="L23" s="52">
        <v>694</v>
      </c>
      <c r="M23" s="52">
        <v>698</v>
      </c>
      <c r="N23" s="52">
        <v>758</v>
      </c>
      <c r="O23" s="52">
        <v>862</v>
      </c>
      <c r="P23" s="52">
        <v>893</v>
      </c>
      <c r="Q23" s="52">
        <v>956</v>
      </c>
      <c r="R23" s="52">
        <v>1144</v>
      </c>
      <c r="S23" s="52">
        <v>1448</v>
      </c>
      <c r="T23" s="52">
        <v>1476</v>
      </c>
      <c r="U23" s="52">
        <v>1495</v>
      </c>
      <c r="V23" s="52">
        <v>1741</v>
      </c>
      <c r="W23" s="52">
        <v>1924</v>
      </c>
      <c r="DA23" s="63" t="s">
        <v>1197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128</v>
      </c>
      <c r="B25" s="52"/>
      <c r="C25" s="52">
        <v>118391</v>
      </c>
      <c r="D25" s="52">
        <v>118433</v>
      </c>
      <c r="E25" s="52">
        <v>118723</v>
      </c>
      <c r="F25" s="52">
        <v>119475</v>
      </c>
      <c r="G25" s="52">
        <v>120881</v>
      </c>
      <c r="H25" s="52">
        <v>127152</v>
      </c>
      <c r="I25" s="52">
        <v>130757</v>
      </c>
      <c r="J25" s="52">
        <v>135341</v>
      </c>
      <c r="K25" s="52">
        <v>141233</v>
      </c>
      <c r="L25" s="52">
        <v>148674</v>
      </c>
      <c r="M25" s="52">
        <v>158327</v>
      </c>
      <c r="N25" s="52">
        <v>169702</v>
      </c>
      <c r="O25" s="52">
        <v>158698</v>
      </c>
      <c r="P25" s="52">
        <v>76594</v>
      </c>
      <c r="Q25" s="52">
        <v>94788</v>
      </c>
      <c r="R25" s="52">
        <v>110720</v>
      </c>
      <c r="S25" s="52">
        <v>139677</v>
      </c>
      <c r="T25" s="52">
        <v>131242</v>
      </c>
      <c r="U25" s="52">
        <v>126873</v>
      </c>
      <c r="V25" s="52">
        <v>123913</v>
      </c>
      <c r="W25" s="52">
        <v>119894</v>
      </c>
      <c r="DA25" s="63" t="s">
        <v>1198</v>
      </c>
    </row>
    <row r="26" spans="1:105" ht="12" customHeight="1" x14ac:dyDescent="0.25">
      <c r="A26" s="97" t="s">
        <v>127</v>
      </c>
      <c r="B26" s="52"/>
      <c r="C26" s="52">
        <v>112</v>
      </c>
      <c r="D26" s="52">
        <v>111</v>
      </c>
      <c r="E26" s="52">
        <v>112</v>
      </c>
      <c r="F26" s="52">
        <v>112</v>
      </c>
      <c r="G26" s="52">
        <v>115</v>
      </c>
      <c r="H26" s="52">
        <v>120</v>
      </c>
      <c r="I26" s="52">
        <v>126</v>
      </c>
      <c r="J26" s="52">
        <v>129</v>
      </c>
      <c r="K26" s="52">
        <v>137</v>
      </c>
      <c r="L26" s="52">
        <v>153</v>
      </c>
      <c r="M26" s="52">
        <v>160</v>
      </c>
      <c r="N26" s="52">
        <v>189</v>
      </c>
      <c r="O26" s="52">
        <v>176</v>
      </c>
      <c r="P26" s="52">
        <v>120</v>
      </c>
      <c r="Q26" s="52">
        <v>146</v>
      </c>
      <c r="R26" s="52">
        <v>168</v>
      </c>
      <c r="S26" s="52">
        <v>215</v>
      </c>
      <c r="T26" s="52">
        <v>210</v>
      </c>
      <c r="U26" s="52">
        <v>226</v>
      </c>
      <c r="V26" s="52">
        <v>254</v>
      </c>
      <c r="W26" s="52">
        <v>233</v>
      </c>
      <c r="DA26" s="63" t="s">
        <v>1199</v>
      </c>
    </row>
    <row r="27" spans="1:105" ht="12" customHeight="1" x14ac:dyDescent="0.25">
      <c r="A27" s="97" t="s">
        <v>122</v>
      </c>
      <c r="B27" s="52"/>
      <c r="C27" s="52">
        <v>7064</v>
      </c>
      <c r="D27" s="52">
        <v>7097</v>
      </c>
      <c r="E27" s="52">
        <v>7312</v>
      </c>
      <c r="F27" s="52">
        <v>7833</v>
      </c>
      <c r="G27" s="52">
        <v>30342</v>
      </c>
      <c r="H27" s="52">
        <v>28926</v>
      </c>
      <c r="I27" s="52">
        <v>16273</v>
      </c>
      <c r="J27" s="52">
        <v>28</v>
      </c>
      <c r="K27" s="52">
        <v>167</v>
      </c>
      <c r="L27" s="52">
        <v>54677</v>
      </c>
      <c r="M27" s="52">
        <v>2653</v>
      </c>
      <c r="N27" s="52">
        <v>1752</v>
      </c>
      <c r="O27" s="52">
        <v>3418</v>
      </c>
      <c r="P27" s="52">
        <v>5647</v>
      </c>
      <c r="Q27" s="52">
        <v>8494</v>
      </c>
      <c r="R27" s="52">
        <v>21947</v>
      </c>
      <c r="S27" s="52">
        <v>15988</v>
      </c>
      <c r="T27" s="52">
        <v>1639</v>
      </c>
      <c r="U27" s="52">
        <v>3191</v>
      </c>
      <c r="V27" s="52">
        <v>5458</v>
      </c>
      <c r="W27" s="52">
        <v>8043</v>
      </c>
      <c r="DA27" s="63" t="s">
        <v>1200</v>
      </c>
    </row>
    <row r="28" spans="1:105" ht="12" customHeight="1" x14ac:dyDescent="0.25">
      <c r="A28" s="97" t="s">
        <v>121</v>
      </c>
      <c r="B28" s="52"/>
      <c r="C28" s="52">
        <v>732</v>
      </c>
      <c r="D28" s="52">
        <v>736</v>
      </c>
      <c r="E28" s="52">
        <v>758</v>
      </c>
      <c r="F28" s="52">
        <v>814</v>
      </c>
      <c r="G28" s="52">
        <v>3129</v>
      </c>
      <c r="H28" s="52">
        <v>3040</v>
      </c>
      <c r="I28" s="52">
        <v>1434</v>
      </c>
      <c r="J28" s="52">
        <v>3</v>
      </c>
      <c r="K28" s="52">
        <v>32</v>
      </c>
      <c r="L28" s="52">
        <v>11787</v>
      </c>
      <c r="M28" s="52">
        <v>548</v>
      </c>
      <c r="N28" s="52">
        <v>160</v>
      </c>
      <c r="O28" s="52">
        <v>311</v>
      </c>
      <c r="P28" s="52">
        <v>515</v>
      </c>
      <c r="Q28" s="52">
        <v>778</v>
      </c>
      <c r="R28" s="52">
        <v>3543</v>
      </c>
      <c r="S28" s="52">
        <v>1465</v>
      </c>
      <c r="T28" s="52">
        <v>287</v>
      </c>
      <c r="U28" s="52">
        <v>551</v>
      </c>
      <c r="V28" s="52">
        <v>892</v>
      </c>
      <c r="W28" s="52">
        <v>1312</v>
      </c>
      <c r="DA28" s="63" t="s">
        <v>1201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1202</v>
      </c>
    </row>
    <row r="31" spans="1:105" ht="12" customHeight="1" x14ac:dyDescent="0.25">
      <c r="A31" s="109" t="s">
        <v>120</v>
      </c>
      <c r="B31" s="36"/>
      <c r="C31" s="36">
        <v>244801</v>
      </c>
      <c r="D31" s="36">
        <v>245408</v>
      </c>
      <c r="E31" s="36">
        <v>249588</v>
      </c>
      <c r="F31" s="36">
        <v>260609</v>
      </c>
      <c r="G31" s="36">
        <v>281644</v>
      </c>
      <c r="H31" s="36">
        <v>315852</v>
      </c>
      <c r="I31" s="36">
        <v>219184</v>
      </c>
      <c r="J31" s="36">
        <v>229437</v>
      </c>
      <c r="K31" s="36">
        <v>279980</v>
      </c>
      <c r="L31" s="36">
        <v>270108</v>
      </c>
      <c r="M31" s="36">
        <v>272706</v>
      </c>
      <c r="N31" s="36">
        <v>279433</v>
      </c>
      <c r="O31" s="36">
        <v>262978</v>
      </c>
      <c r="P31" s="36">
        <v>209269</v>
      </c>
      <c r="Q31" s="36">
        <v>247428</v>
      </c>
      <c r="R31" s="36">
        <v>274853</v>
      </c>
      <c r="S31" s="36">
        <v>264339</v>
      </c>
      <c r="T31" s="36">
        <v>224685</v>
      </c>
      <c r="U31" s="36">
        <v>238919</v>
      </c>
      <c r="V31" s="36">
        <v>257532</v>
      </c>
      <c r="W31" s="36">
        <v>251658</v>
      </c>
      <c r="DA31" s="60" t="s">
        <v>1203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1282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214</v>
      </c>
      <c r="B35" s="52"/>
      <c r="C35" s="52">
        <v>188649</v>
      </c>
      <c r="D35" s="52">
        <v>150767</v>
      </c>
      <c r="E35" s="52">
        <v>140692</v>
      </c>
      <c r="F35" s="52">
        <v>144688</v>
      </c>
      <c r="G35" s="52">
        <v>64665</v>
      </c>
      <c r="H35" s="52">
        <v>97066</v>
      </c>
      <c r="I35" s="52">
        <v>126874</v>
      </c>
      <c r="J35" s="52">
        <v>231181</v>
      </c>
      <c r="K35" s="52">
        <v>187995</v>
      </c>
      <c r="L35" s="52">
        <v>55005</v>
      </c>
      <c r="M35" s="52">
        <v>75099</v>
      </c>
      <c r="N35" s="52">
        <v>149716</v>
      </c>
      <c r="O35" s="52">
        <v>158172</v>
      </c>
      <c r="P35" s="52">
        <v>90643</v>
      </c>
      <c r="Q35" s="52">
        <v>103451</v>
      </c>
      <c r="R35" s="52">
        <v>125325</v>
      </c>
      <c r="S35" s="52">
        <v>160656</v>
      </c>
      <c r="T35" s="52">
        <v>153144</v>
      </c>
      <c r="U35" s="52">
        <v>155530</v>
      </c>
      <c r="V35" s="52">
        <v>131554</v>
      </c>
      <c r="W35" s="52">
        <v>146774</v>
      </c>
      <c r="DA35" s="63" t="s">
        <v>1283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726</v>
      </c>
      <c r="D37" s="52">
        <v>685</v>
      </c>
      <c r="E37" s="52">
        <v>654</v>
      </c>
      <c r="F37" s="52">
        <v>624</v>
      </c>
      <c r="G37" s="52">
        <v>746</v>
      </c>
      <c r="H37" s="52">
        <v>908</v>
      </c>
      <c r="I37" s="52">
        <v>657</v>
      </c>
      <c r="J37" s="52">
        <v>626</v>
      </c>
      <c r="K37" s="52">
        <v>1411</v>
      </c>
      <c r="L37" s="52">
        <v>1495</v>
      </c>
      <c r="M37" s="52">
        <v>1019</v>
      </c>
      <c r="N37" s="52">
        <v>1440</v>
      </c>
      <c r="O37" s="52">
        <v>1721</v>
      </c>
      <c r="P37" s="52">
        <v>2377</v>
      </c>
      <c r="Q37" s="52">
        <v>1697</v>
      </c>
      <c r="R37" s="52">
        <v>1548</v>
      </c>
      <c r="S37" s="52">
        <v>2264</v>
      </c>
      <c r="T37" s="52">
        <v>2364</v>
      </c>
      <c r="U37" s="52">
        <v>2582</v>
      </c>
      <c r="V37" s="52">
        <v>3508</v>
      </c>
      <c r="W37" s="52">
        <v>2277</v>
      </c>
      <c r="DA37" s="63" t="s">
        <v>1284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128</v>
      </c>
      <c r="B39" s="52"/>
      <c r="C39" s="52">
        <v>173503</v>
      </c>
      <c r="D39" s="52">
        <v>145855</v>
      </c>
      <c r="E39" s="52">
        <v>127511</v>
      </c>
      <c r="F39" s="52">
        <v>117480</v>
      </c>
      <c r="G39" s="52">
        <v>94001</v>
      </c>
      <c r="H39" s="52">
        <v>128671</v>
      </c>
      <c r="I39" s="52">
        <v>143590</v>
      </c>
      <c r="J39" s="52">
        <v>159296</v>
      </c>
      <c r="K39" s="52">
        <v>137784</v>
      </c>
      <c r="L39" s="52">
        <v>121029</v>
      </c>
      <c r="M39" s="52">
        <v>78192</v>
      </c>
      <c r="N39" s="52">
        <v>150083</v>
      </c>
      <c r="O39" s="52">
        <v>157424</v>
      </c>
      <c r="P39" s="52">
        <v>89010</v>
      </c>
      <c r="Q39" s="52">
        <v>101587</v>
      </c>
      <c r="R39" s="52">
        <v>117768</v>
      </c>
      <c r="S39" s="52">
        <v>157008</v>
      </c>
      <c r="T39" s="52">
        <v>151563</v>
      </c>
      <c r="U39" s="52">
        <v>153852</v>
      </c>
      <c r="V39" s="52">
        <v>131904</v>
      </c>
      <c r="W39" s="52">
        <v>145292</v>
      </c>
      <c r="DA39" s="63" t="s">
        <v>1285</v>
      </c>
    </row>
    <row r="40" spans="1:105" ht="12" customHeight="1" x14ac:dyDescent="0.25">
      <c r="A40" s="97" t="s">
        <v>127</v>
      </c>
      <c r="B40" s="52"/>
      <c r="C40" s="52">
        <v>237</v>
      </c>
      <c r="D40" s="52">
        <v>211</v>
      </c>
      <c r="E40" s="52">
        <v>64</v>
      </c>
      <c r="F40" s="52">
        <v>113</v>
      </c>
      <c r="G40" s="52">
        <v>51</v>
      </c>
      <c r="H40" s="52">
        <v>144</v>
      </c>
      <c r="I40" s="52">
        <v>962</v>
      </c>
      <c r="J40" s="52">
        <v>461</v>
      </c>
      <c r="K40" s="52">
        <v>50</v>
      </c>
      <c r="L40" s="52">
        <v>205</v>
      </c>
      <c r="M40" s="52">
        <v>0</v>
      </c>
      <c r="N40" s="52">
        <v>40</v>
      </c>
      <c r="O40" s="52">
        <v>105</v>
      </c>
      <c r="P40" s="52">
        <v>84</v>
      </c>
      <c r="Q40" s="52">
        <v>98</v>
      </c>
      <c r="R40" s="52">
        <v>94</v>
      </c>
      <c r="S40" s="52">
        <v>215</v>
      </c>
      <c r="T40" s="52">
        <v>150</v>
      </c>
      <c r="U40" s="52">
        <v>274</v>
      </c>
      <c r="V40" s="52">
        <v>140</v>
      </c>
      <c r="W40" s="52">
        <v>324</v>
      </c>
      <c r="DA40" s="63" t="s">
        <v>1286</v>
      </c>
    </row>
    <row r="41" spans="1:105" ht="12" customHeight="1" x14ac:dyDescent="0.25">
      <c r="A41" s="97" t="s">
        <v>122</v>
      </c>
      <c r="B41" s="52"/>
      <c r="C41" s="52">
        <v>17070</v>
      </c>
      <c r="D41" s="52">
        <v>7586</v>
      </c>
      <c r="E41" s="52">
        <v>15782</v>
      </c>
      <c r="F41" s="52">
        <v>29190</v>
      </c>
      <c r="G41" s="52">
        <v>0</v>
      </c>
      <c r="H41" s="52">
        <v>0</v>
      </c>
      <c r="I41" s="52">
        <v>0</v>
      </c>
      <c r="J41" s="52">
        <v>57413</v>
      </c>
      <c r="K41" s="52">
        <v>46227</v>
      </c>
      <c r="L41" s="52">
        <v>0</v>
      </c>
      <c r="M41" s="52">
        <v>0</v>
      </c>
      <c r="N41" s="52">
        <v>1067</v>
      </c>
      <c r="O41" s="52">
        <v>3311</v>
      </c>
      <c r="P41" s="52">
        <v>5666</v>
      </c>
      <c r="Q41" s="52">
        <v>7969</v>
      </c>
      <c r="R41" s="52">
        <v>23007</v>
      </c>
      <c r="S41" s="52">
        <v>16802</v>
      </c>
      <c r="T41" s="52">
        <v>2777</v>
      </c>
      <c r="U41" s="52">
        <v>4143</v>
      </c>
      <c r="V41" s="52">
        <v>4441</v>
      </c>
      <c r="W41" s="52">
        <v>8136</v>
      </c>
      <c r="DA41" s="63" t="s">
        <v>1287</v>
      </c>
    </row>
    <row r="42" spans="1:105" ht="12" customHeight="1" x14ac:dyDescent="0.25">
      <c r="A42" s="97" t="s">
        <v>121</v>
      </c>
      <c r="B42" s="52"/>
      <c r="C42" s="52">
        <v>1738</v>
      </c>
      <c r="D42" s="52">
        <v>1045</v>
      </c>
      <c r="E42" s="52">
        <v>1481</v>
      </c>
      <c r="F42" s="52">
        <v>2572</v>
      </c>
      <c r="G42" s="52">
        <v>0</v>
      </c>
      <c r="H42" s="52">
        <v>0</v>
      </c>
      <c r="I42" s="52">
        <v>0</v>
      </c>
      <c r="J42" s="52">
        <v>14014</v>
      </c>
      <c r="K42" s="52">
        <v>4057</v>
      </c>
      <c r="L42" s="52">
        <v>0</v>
      </c>
      <c r="M42" s="52">
        <v>0</v>
      </c>
      <c r="N42" s="52">
        <v>161</v>
      </c>
      <c r="O42" s="52">
        <v>518</v>
      </c>
      <c r="P42" s="52">
        <v>1156</v>
      </c>
      <c r="Q42" s="52">
        <v>1738</v>
      </c>
      <c r="R42" s="52">
        <v>3167</v>
      </c>
      <c r="S42" s="52">
        <v>2010</v>
      </c>
      <c r="T42" s="52">
        <v>342</v>
      </c>
      <c r="U42" s="52">
        <v>537</v>
      </c>
      <c r="V42" s="52">
        <v>639</v>
      </c>
      <c r="W42" s="52">
        <v>1222</v>
      </c>
      <c r="DA42" s="63" t="s">
        <v>1288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1289</v>
      </c>
    </row>
    <row r="45" spans="1:105" ht="12" customHeight="1" x14ac:dyDescent="0.25">
      <c r="A45" s="109" t="s">
        <v>120</v>
      </c>
      <c r="B45" s="36"/>
      <c r="C45" s="36">
        <v>311050</v>
      </c>
      <c r="D45" s="36">
        <v>273728</v>
      </c>
      <c r="E45" s="36">
        <v>267521</v>
      </c>
      <c r="F45" s="36">
        <v>281730</v>
      </c>
      <c r="G45" s="36">
        <v>221229</v>
      </c>
      <c r="H45" s="36">
        <v>285429</v>
      </c>
      <c r="I45" s="36">
        <v>215146</v>
      </c>
      <c r="J45" s="36">
        <v>325120</v>
      </c>
      <c r="K45" s="36">
        <v>326529</v>
      </c>
      <c r="L45" s="36">
        <v>176051</v>
      </c>
      <c r="M45" s="36">
        <v>189210</v>
      </c>
      <c r="N45" s="36">
        <v>258981</v>
      </c>
      <c r="O45" s="36">
        <v>261733</v>
      </c>
      <c r="P45" s="36">
        <v>222309</v>
      </c>
      <c r="Q45" s="36">
        <v>254614</v>
      </c>
      <c r="R45" s="36">
        <v>282511</v>
      </c>
      <c r="S45" s="36">
        <v>283029</v>
      </c>
      <c r="T45" s="36">
        <v>246139</v>
      </c>
      <c r="U45" s="36">
        <v>266884</v>
      </c>
      <c r="V45" s="36">
        <v>264139</v>
      </c>
      <c r="W45" s="36">
        <v>277150</v>
      </c>
      <c r="DA45" s="60" t="s">
        <v>1290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214</v>
      </c>
      <c r="B49" s="52"/>
      <c r="C49" s="52">
        <v>58574</v>
      </c>
      <c r="D49" s="52">
        <v>45743</v>
      </c>
      <c r="E49" s="52">
        <v>45551</v>
      </c>
      <c r="F49" s="52">
        <v>46783</v>
      </c>
      <c r="G49" s="52">
        <v>20213</v>
      </c>
      <c r="H49" s="52">
        <v>27170</v>
      </c>
      <c r="I49" s="52">
        <v>36919</v>
      </c>
      <c r="J49" s="52">
        <v>107210</v>
      </c>
      <c r="K49" s="52">
        <v>79962</v>
      </c>
      <c r="L49" s="52">
        <v>14559</v>
      </c>
      <c r="M49" s="52">
        <v>17630</v>
      </c>
      <c r="N49" s="52">
        <v>37714</v>
      </c>
      <c r="O49" s="52">
        <v>57063</v>
      </c>
      <c r="P49" s="52">
        <v>51752</v>
      </c>
      <c r="Q49" s="52">
        <v>51941</v>
      </c>
      <c r="R49" s="52">
        <v>49748</v>
      </c>
      <c r="S49" s="52">
        <v>51146</v>
      </c>
      <c r="T49" s="52">
        <v>63393</v>
      </c>
      <c r="U49" s="52">
        <v>63596</v>
      </c>
      <c r="V49" s="52">
        <v>51851</v>
      </c>
      <c r="W49" s="52">
        <v>54595</v>
      </c>
      <c r="DA49" s="63" t="s">
        <v>1370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168</v>
      </c>
      <c r="D51" s="52">
        <v>128</v>
      </c>
      <c r="E51" s="52">
        <v>135</v>
      </c>
      <c r="F51" s="52">
        <v>191</v>
      </c>
      <c r="G51" s="52">
        <v>158</v>
      </c>
      <c r="H51" s="52">
        <v>267</v>
      </c>
      <c r="I51" s="52">
        <v>313</v>
      </c>
      <c r="J51" s="52">
        <v>230</v>
      </c>
      <c r="K51" s="52">
        <v>468</v>
      </c>
      <c r="L51" s="52">
        <v>214</v>
      </c>
      <c r="M51" s="52">
        <v>192</v>
      </c>
      <c r="N51" s="52">
        <v>658</v>
      </c>
      <c r="O51" s="52">
        <v>544</v>
      </c>
      <c r="P51" s="52">
        <v>916</v>
      </c>
      <c r="Q51" s="52">
        <v>480</v>
      </c>
      <c r="R51" s="52">
        <v>301</v>
      </c>
      <c r="S51" s="52">
        <v>724</v>
      </c>
      <c r="T51" s="52">
        <v>448</v>
      </c>
      <c r="U51" s="52">
        <v>737</v>
      </c>
      <c r="V51" s="52">
        <v>1225</v>
      </c>
      <c r="W51" s="52">
        <v>280</v>
      </c>
      <c r="DA51" s="63" t="s">
        <v>1371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128</v>
      </c>
      <c r="B53" s="52"/>
      <c r="C53" s="52">
        <v>52662</v>
      </c>
      <c r="D53" s="52">
        <v>43062</v>
      </c>
      <c r="E53" s="52">
        <v>39942</v>
      </c>
      <c r="F53" s="52">
        <v>36478</v>
      </c>
      <c r="G53" s="52">
        <v>20202</v>
      </c>
      <c r="H53" s="52">
        <v>27139</v>
      </c>
      <c r="I53" s="52">
        <v>36673</v>
      </c>
      <c r="J53" s="52">
        <v>73872</v>
      </c>
      <c r="K53" s="52">
        <v>58552</v>
      </c>
      <c r="L53" s="52">
        <v>14534</v>
      </c>
      <c r="M53" s="52">
        <v>17630</v>
      </c>
      <c r="N53" s="52">
        <v>37395</v>
      </c>
      <c r="O53" s="52">
        <v>55644</v>
      </c>
      <c r="P53" s="52">
        <v>47812</v>
      </c>
      <c r="Q53" s="52">
        <v>47021</v>
      </c>
      <c r="R53" s="52">
        <v>39326</v>
      </c>
      <c r="S53" s="52">
        <v>45094</v>
      </c>
      <c r="T53" s="52">
        <v>62041</v>
      </c>
      <c r="U53" s="52">
        <v>61572</v>
      </c>
      <c r="V53" s="52">
        <v>49797</v>
      </c>
      <c r="W53" s="52">
        <v>51000</v>
      </c>
      <c r="DA53" s="63" t="s">
        <v>1372</v>
      </c>
    </row>
    <row r="54" spans="1:105" ht="12" customHeight="1" x14ac:dyDescent="0.25">
      <c r="A54" s="108" t="s">
        <v>127</v>
      </c>
      <c r="B54" s="52"/>
      <c r="C54" s="52">
        <v>72</v>
      </c>
      <c r="D54" s="52">
        <v>62</v>
      </c>
      <c r="E54" s="52">
        <v>20</v>
      </c>
      <c r="F54" s="52">
        <v>35</v>
      </c>
      <c r="G54" s="52">
        <v>11</v>
      </c>
      <c r="H54" s="52">
        <v>31</v>
      </c>
      <c r="I54" s="52">
        <v>246</v>
      </c>
      <c r="J54" s="52">
        <v>214</v>
      </c>
      <c r="K54" s="52">
        <v>22</v>
      </c>
      <c r="L54" s="52">
        <v>25</v>
      </c>
      <c r="M54" s="52">
        <v>0</v>
      </c>
      <c r="N54" s="52">
        <v>10</v>
      </c>
      <c r="O54" s="52">
        <v>37</v>
      </c>
      <c r="P54" s="52">
        <v>45</v>
      </c>
      <c r="Q54" s="52">
        <v>47</v>
      </c>
      <c r="R54" s="52">
        <v>32</v>
      </c>
      <c r="S54" s="52">
        <v>63</v>
      </c>
      <c r="T54" s="52">
        <v>62</v>
      </c>
      <c r="U54" s="52">
        <v>111</v>
      </c>
      <c r="V54" s="52">
        <v>53</v>
      </c>
      <c r="W54" s="52">
        <v>115</v>
      </c>
      <c r="DA54" s="63" t="s">
        <v>1373</v>
      </c>
    </row>
    <row r="55" spans="1:105" ht="12" customHeight="1" x14ac:dyDescent="0.25">
      <c r="A55" s="108" t="s">
        <v>122</v>
      </c>
      <c r="B55" s="52"/>
      <c r="C55" s="52">
        <v>5300</v>
      </c>
      <c r="D55" s="52">
        <v>2302</v>
      </c>
      <c r="E55" s="52">
        <v>5109</v>
      </c>
      <c r="F55" s="52">
        <v>9438</v>
      </c>
      <c r="G55" s="52">
        <v>0</v>
      </c>
      <c r="H55" s="52">
        <v>0</v>
      </c>
      <c r="I55" s="52">
        <v>0</v>
      </c>
      <c r="J55" s="52">
        <v>26625</v>
      </c>
      <c r="K55" s="52">
        <v>19662</v>
      </c>
      <c r="L55" s="52">
        <v>0</v>
      </c>
      <c r="M55" s="52">
        <v>0</v>
      </c>
      <c r="N55" s="52">
        <v>269</v>
      </c>
      <c r="O55" s="52">
        <v>1195</v>
      </c>
      <c r="P55" s="52">
        <v>3234</v>
      </c>
      <c r="Q55" s="52">
        <v>4001</v>
      </c>
      <c r="R55" s="52">
        <v>9132</v>
      </c>
      <c r="S55" s="52">
        <v>5349</v>
      </c>
      <c r="T55" s="52">
        <v>1149</v>
      </c>
      <c r="U55" s="52">
        <v>1694</v>
      </c>
      <c r="V55" s="52">
        <v>1750</v>
      </c>
      <c r="W55" s="52">
        <v>3025</v>
      </c>
      <c r="DA55" s="63" t="s">
        <v>1374</v>
      </c>
    </row>
    <row r="56" spans="1:105" ht="12" customHeight="1" x14ac:dyDescent="0.25">
      <c r="A56" s="108" t="s">
        <v>121</v>
      </c>
      <c r="B56" s="52"/>
      <c r="C56" s="52">
        <v>540</v>
      </c>
      <c r="D56" s="52">
        <v>317</v>
      </c>
      <c r="E56" s="52">
        <v>480</v>
      </c>
      <c r="F56" s="52">
        <v>832</v>
      </c>
      <c r="G56" s="52">
        <v>0</v>
      </c>
      <c r="H56" s="52">
        <v>0</v>
      </c>
      <c r="I56" s="52">
        <v>0</v>
      </c>
      <c r="J56" s="52">
        <v>6499</v>
      </c>
      <c r="K56" s="52">
        <v>1726</v>
      </c>
      <c r="L56" s="52">
        <v>0</v>
      </c>
      <c r="M56" s="52">
        <v>0</v>
      </c>
      <c r="N56" s="52">
        <v>40</v>
      </c>
      <c r="O56" s="52">
        <v>187</v>
      </c>
      <c r="P56" s="52">
        <v>661</v>
      </c>
      <c r="Q56" s="52">
        <v>872</v>
      </c>
      <c r="R56" s="52">
        <v>1258</v>
      </c>
      <c r="S56" s="52">
        <v>640</v>
      </c>
      <c r="T56" s="52">
        <v>141</v>
      </c>
      <c r="U56" s="52">
        <v>219</v>
      </c>
      <c r="V56" s="52">
        <v>251</v>
      </c>
      <c r="W56" s="52">
        <v>455</v>
      </c>
      <c r="DA56" s="63" t="s">
        <v>1375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1376</v>
      </c>
    </row>
    <row r="59" spans="1:105" ht="12" customHeight="1" x14ac:dyDescent="0.25">
      <c r="A59" s="115" t="s">
        <v>120</v>
      </c>
      <c r="B59" s="36"/>
      <c r="C59" s="36">
        <v>58574</v>
      </c>
      <c r="D59" s="36">
        <v>45743</v>
      </c>
      <c r="E59" s="36">
        <v>45551</v>
      </c>
      <c r="F59" s="36">
        <v>46783</v>
      </c>
      <c r="G59" s="36">
        <v>20213</v>
      </c>
      <c r="H59" s="36">
        <v>27170</v>
      </c>
      <c r="I59" s="36">
        <v>36919</v>
      </c>
      <c r="J59" s="36">
        <v>107210</v>
      </c>
      <c r="K59" s="36">
        <v>79962</v>
      </c>
      <c r="L59" s="36">
        <v>14559</v>
      </c>
      <c r="M59" s="36">
        <v>17630</v>
      </c>
      <c r="N59" s="36">
        <v>37714</v>
      </c>
      <c r="O59" s="36">
        <v>57063</v>
      </c>
      <c r="P59" s="36">
        <v>51752</v>
      </c>
      <c r="Q59" s="36">
        <v>51941</v>
      </c>
      <c r="R59" s="36">
        <v>49748</v>
      </c>
      <c r="S59" s="36">
        <v>51146</v>
      </c>
      <c r="T59" s="36">
        <v>63393</v>
      </c>
      <c r="U59" s="36">
        <v>63596</v>
      </c>
      <c r="V59" s="36">
        <v>51851</v>
      </c>
      <c r="W59" s="36">
        <v>54595</v>
      </c>
      <c r="DA59" s="60" t="s">
        <v>1377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1456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214</v>
      </c>
      <c r="B63" s="52"/>
      <c r="C63" s="52">
        <v>130075</v>
      </c>
      <c r="D63" s="52">
        <v>105024</v>
      </c>
      <c r="E63" s="52">
        <v>95141</v>
      </c>
      <c r="F63" s="52">
        <v>97905</v>
      </c>
      <c r="G63" s="52">
        <v>44452</v>
      </c>
      <c r="H63" s="52">
        <v>69896</v>
      </c>
      <c r="I63" s="52">
        <v>89955</v>
      </c>
      <c r="J63" s="52">
        <v>123971</v>
      </c>
      <c r="K63" s="52">
        <v>108033</v>
      </c>
      <c r="L63" s="52">
        <v>40446</v>
      </c>
      <c r="M63" s="52">
        <v>57469</v>
      </c>
      <c r="N63" s="52">
        <v>112002</v>
      </c>
      <c r="O63" s="52">
        <v>101109</v>
      </c>
      <c r="P63" s="52">
        <v>38891</v>
      </c>
      <c r="Q63" s="52">
        <v>51510</v>
      </c>
      <c r="R63" s="52">
        <v>75577</v>
      </c>
      <c r="S63" s="52">
        <v>109510</v>
      </c>
      <c r="T63" s="52">
        <v>89751</v>
      </c>
      <c r="U63" s="52">
        <v>91934</v>
      </c>
      <c r="V63" s="52">
        <v>79703</v>
      </c>
      <c r="W63" s="52">
        <v>92179</v>
      </c>
      <c r="DA63" s="63" t="s">
        <v>1457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558</v>
      </c>
      <c r="D65" s="52">
        <v>557</v>
      </c>
      <c r="E65" s="52">
        <v>519</v>
      </c>
      <c r="F65" s="52">
        <v>433</v>
      </c>
      <c r="G65" s="52">
        <v>588</v>
      </c>
      <c r="H65" s="52">
        <v>641</v>
      </c>
      <c r="I65" s="52">
        <v>344</v>
      </c>
      <c r="J65" s="52">
        <v>396</v>
      </c>
      <c r="K65" s="52">
        <v>943</v>
      </c>
      <c r="L65" s="52">
        <v>1281</v>
      </c>
      <c r="M65" s="52">
        <v>827</v>
      </c>
      <c r="N65" s="52">
        <v>782</v>
      </c>
      <c r="O65" s="52">
        <v>1177</v>
      </c>
      <c r="P65" s="52">
        <v>1461</v>
      </c>
      <c r="Q65" s="52">
        <v>1217</v>
      </c>
      <c r="R65" s="52">
        <v>1247</v>
      </c>
      <c r="S65" s="52">
        <v>1540</v>
      </c>
      <c r="T65" s="52">
        <v>1916</v>
      </c>
      <c r="U65" s="52">
        <v>1845</v>
      </c>
      <c r="V65" s="52">
        <v>2283</v>
      </c>
      <c r="W65" s="52">
        <v>1997</v>
      </c>
      <c r="DA65" s="63" t="s">
        <v>1458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120841</v>
      </c>
      <c r="D67" s="52">
        <f t="shared" si="0"/>
        <v>102793</v>
      </c>
      <c r="E67" s="52">
        <f t="shared" si="0"/>
        <v>87569</v>
      </c>
      <c r="F67" s="52">
        <f t="shared" si="0"/>
        <v>81002</v>
      </c>
      <c r="G67" s="52">
        <f t="shared" si="0"/>
        <v>73799</v>
      </c>
      <c r="H67" s="52">
        <f t="shared" si="0"/>
        <v>101532</v>
      </c>
      <c r="I67" s="52">
        <f t="shared" si="0"/>
        <v>106917</v>
      </c>
      <c r="J67" s="52">
        <f t="shared" si="0"/>
        <v>85424</v>
      </c>
      <c r="K67" s="52">
        <f t="shared" si="0"/>
        <v>79232</v>
      </c>
      <c r="L67" s="52">
        <f t="shared" si="0"/>
        <v>106495</v>
      </c>
      <c r="M67" s="52">
        <f t="shared" si="0"/>
        <v>60562</v>
      </c>
      <c r="N67" s="52">
        <f t="shared" si="0"/>
        <v>112688</v>
      </c>
      <c r="O67" s="52">
        <f t="shared" si="0"/>
        <v>101780</v>
      </c>
      <c r="P67" s="52">
        <f t="shared" si="0"/>
        <v>41198</v>
      </c>
      <c r="Q67" s="52">
        <f t="shared" si="0"/>
        <v>54566</v>
      </c>
      <c r="R67" s="52">
        <f t="shared" ref="R67:V67" si="1">R39-R53</f>
        <v>78442</v>
      </c>
      <c r="S67" s="52">
        <f t="shared" si="1"/>
        <v>111914</v>
      </c>
      <c r="T67" s="52">
        <f t="shared" si="1"/>
        <v>89522</v>
      </c>
      <c r="U67" s="52">
        <f t="shared" si="1"/>
        <v>92280</v>
      </c>
      <c r="V67" s="52">
        <f t="shared" si="1"/>
        <v>82107</v>
      </c>
      <c r="W67" s="52">
        <f t="shared" ref="W67" si="2">W39-W53</f>
        <v>94292</v>
      </c>
      <c r="DA67" s="63" t="s">
        <v>1459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165</v>
      </c>
      <c r="D68" s="52">
        <f t="shared" si="3"/>
        <v>149</v>
      </c>
      <c r="E68" s="52">
        <f t="shared" si="3"/>
        <v>44</v>
      </c>
      <c r="F68" s="52">
        <f t="shared" si="3"/>
        <v>78</v>
      </c>
      <c r="G68" s="52">
        <f t="shared" si="3"/>
        <v>40</v>
      </c>
      <c r="H68" s="52">
        <f t="shared" si="3"/>
        <v>113</v>
      </c>
      <c r="I68" s="52">
        <f t="shared" si="3"/>
        <v>716</v>
      </c>
      <c r="J68" s="52">
        <f t="shared" si="3"/>
        <v>247</v>
      </c>
      <c r="K68" s="52">
        <f t="shared" si="3"/>
        <v>28</v>
      </c>
      <c r="L68" s="52">
        <f t="shared" si="3"/>
        <v>180</v>
      </c>
      <c r="M68" s="52">
        <f t="shared" si="3"/>
        <v>0</v>
      </c>
      <c r="N68" s="52">
        <f t="shared" si="3"/>
        <v>30</v>
      </c>
      <c r="O68" s="52">
        <f t="shared" si="3"/>
        <v>68</v>
      </c>
      <c r="P68" s="52">
        <f t="shared" si="3"/>
        <v>39</v>
      </c>
      <c r="Q68" s="52">
        <f t="shared" si="3"/>
        <v>51</v>
      </c>
      <c r="R68" s="52">
        <f t="shared" ref="R68:V68" si="4">R40-R54</f>
        <v>62</v>
      </c>
      <c r="S68" s="52">
        <f t="shared" si="4"/>
        <v>152</v>
      </c>
      <c r="T68" s="52">
        <f t="shared" si="4"/>
        <v>88</v>
      </c>
      <c r="U68" s="52">
        <f t="shared" si="4"/>
        <v>163</v>
      </c>
      <c r="V68" s="52">
        <f t="shared" si="4"/>
        <v>87</v>
      </c>
      <c r="W68" s="52">
        <f t="shared" ref="W68" si="5">W40-W54</f>
        <v>209</v>
      </c>
      <c r="DA68" s="63" t="s">
        <v>1460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11770</v>
      </c>
      <c r="D69" s="52">
        <f t="shared" si="6"/>
        <v>5284</v>
      </c>
      <c r="E69" s="52">
        <f t="shared" si="6"/>
        <v>10673</v>
      </c>
      <c r="F69" s="52">
        <f t="shared" si="6"/>
        <v>19752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30788</v>
      </c>
      <c r="K69" s="52">
        <f t="shared" si="6"/>
        <v>26565</v>
      </c>
      <c r="L69" s="52">
        <f t="shared" si="6"/>
        <v>0</v>
      </c>
      <c r="M69" s="52">
        <f t="shared" si="6"/>
        <v>0</v>
      </c>
      <c r="N69" s="52">
        <f t="shared" si="6"/>
        <v>798</v>
      </c>
      <c r="O69" s="52">
        <f t="shared" si="6"/>
        <v>2116</v>
      </c>
      <c r="P69" s="52">
        <f t="shared" si="6"/>
        <v>2432</v>
      </c>
      <c r="Q69" s="52">
        <f t="shared" si="6"/>
        <v>3968</v>
      </c>
      <c r="R69" s="52">
        <f t="shared" ref="R69:V69" si="7">R41-R55</f>
        <v>13875</v>
      </c>
      <c r="S69" s="52">
        <f t="shared" si="7"/>
        <v>11453</v>
      </c>
      <c r="T69" s="52">
        <f t="shared" si="7"/>
        <v>1628</v>
      </c>
      <c r="U69" s="52">
        <f t="shared" si="7"/>
        <v>2449</v>
      </c>
      <c r="V69" s="52">
        <f t="shared" si="7"/>
        <v>2691</v>
      </c>
      <c r="W69" s="52">
        <f t="shared" ref="W69" si="8">W41-W55</f>
        <v>5111</v>
      </c>
      <c r="DA69" s="63" t="s">
        <v>1461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1198</v>
      </c>
      <c r="D70" s="52">
        <f t="shared" si="9"/>
        <v>728</v>
      </c>
      <c r="E70" s="52">
        <f t="shared" si="9"/>
        <v>1001</v>
      </c>
      <c r="F70" s="52">
        <f t="shared" si="9"/>
        <v>1740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7515</v>
      </c>
      <c r="K70" s="52">
        <f t="shared" si="9"/>
        <v>2331</v>
      </c>
      <c r="L70" s="52">
        <f t="shared" si="9"/>
        <v>0</v>
      </c>
      <c r="M70" s="52">
        <f t="shared" si="9"/>
        <v>0</v>
      </c>
      <c r="N70" s="52">
        <f t="shared" si="9"/>
        <v>121</v>
      </c>
      <c r="O70" s="52">
        <f t="shared" si="9"/>
        <v>331</v>
      </c>
      <c r="P70" s="52">
        <f t="shared" si="9"/>
        <v>495</v>
      </c>
      <c r="Q70" s="52">
        <f t="shared" si="9"/>
        <v>866</v>
      </c>
      <c r="R70" s="52">
        <f t="shared" ref="R70:V70" si="10">R42-R56</f>
        <v>1909</v>
      </c>
      <c r="S70" s="52">
        <f t="shared" si="10"/>
        <v>1370</v>
      </c>
      <c r="T70" s="52">
        <f t="shared" si="10"/>
        <v>201</v>
      </c>
      <c r="U70" s="52">
        <f t="shared" si="10"/>
        <v>318</v>
      </c>
      <c r="V70" s="52">
        <f t="shared" si="10"/>
        <v>388</v>
      </c>
      <c r="W70" s="52">
        <f t="shared" ref="W70" si="11">W42-W56</f>
        <v>767</v>
      </c>
      <c r="DA70" s="63" t="s">
        <v>1462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1463</v>
      </c>
    </row>
    <row r="73" spans="1:105" ht="12" customHeight="1" x14ac:dyDescent="0.25">
      <c r="A73" s="115" t="s">
        <v>120</v>
      </c>
      <c r="B73" s="36"/>
      <c r="C73" s="36">
        <v>252476</v>
      </c>
      <c r="D73" s="36">
        <v>227985</v>
      </c>
      <c r="E73" s="36">
        <v>221970</v>
      </c>
      <c r="F73" s="36">
        <v>234947</v>
      </c>
      <c r="G73" s="36">
        <v>201016</v>
      </c>
      <c r="H73" s="36">
        <v>258259</v>
      </c>
      <c r="I73" s="36">
        <v>178227</v>
      </c>
      <c r="J73" s="36">
        <v>217910</v>
      </c>
      <c r="K73" s="36">
        <v>246567</v>
      </c>
      <c r="L73" s="36">
        <v>161492</v>
      </c>
      <c r="M73" s="36">
        <v>171580</v>
      </c>
      <c r="N73" s="36">
        <v>221267</v>
      </c>
      <c r="O73" s="36">
        <v>204670</v>
      </c>
      <c r="P73" s="36">
        <v>170557</v>
      </c>
      <c r="Q73" s="36">
        <v>202673</v>
      </c>
      <c r="R73" s="36">
        <v>232763</v>
      </c>
      <c r="S73" s="36">
        <v>231883</v>
      </c>
      <c r="T73" s="36">
        <v>182746</v>
      </c>
      <c r="U73" s="36">
        <v>203288</v>
      </c>
      <c r="V73" s="36">
        <v>212288</v>
      </c>
      <c r="W73" s="36">
        <v>222555</v>
      </c>
      <c r="DA73" s="60" t="s">
        <v>1464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1543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DA78" s="133"/>
    </row>
    <row r="79" spans="1:105" ht="12" customHeight="1" x14ac:dyDescent="0.25">
      <c r="A79" s="97" t="s">
        <v>214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17086</v>
      </c>
      <c r="I79" s="52">
        <f>RES_hhdet_numvin!I126</f>
        <v>41879</v>
      </c>
      <c r="J79" s="52">
        <f>RES_hhdet_numvin!J126</f>
        <v>107180</v>
      </c>
      <c r="K79" s="52">
        <f>RES_hhdet_numvin!K126</f>
        <v>108685</v>
      </c>
      <c r="L79" s="52">
        <f>RES_hhdet_numvin!L126</f>
        <v>37129</v>
      </c>
      <c r="M79" s="52">
        <f>RES_hhdet_numvin!M126</f>
        <v>56765</v>
      </c>
      <c r="N79" s="52">
        <f>RES_hhdet_numvin!N126</f>
        <v>123068</v>
      </c>
      <c r="O79" s="52">
        <f>RES_hhdet_numvin!O126</f>
        <v>138401</v>
      </c>
      <c r="P79" s="52">
        <f>RES_hhdet_numvin!P126</f>
        <v>83053</v>
      </c>
      <c r="Q79" s="52">
        <f>RES_hhdet_numvin!Q126</f>
        <v>97996</v>
      </c>
      <c r="R79" s="52">
        <f>RES_hhdet_numvin!R126</f>
        <v>121501</v>
      </c>
      <c r="S79" s="52">
        <f>RES_hhdet_numvin!S126</f>
        <v>158146</v>
      </c>
      <c r="T79" s="52">
        <f>RES_hhdet_numvin!T126</f>
        <v>152133</v>
      </c>
      <c r="U79" s="52">
        <f>RES_hhdet_numvin!U126</f>
        <v>155228</v>
      </c>
      <c r="V79" s="52">
        <f>RES_hhdet_numvin!V126</f>
        <v>131523</v>
      </c>
      <c r="W79" s="52">
        <f>RES_hhdet_numvin!W126</f>
        <v>146774</v>
      </c>
      <c r="DA79" s="63" t="s">
        <v>1544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784</v>
      </c>
      <c r="Q82" s="138">
        <f>RES_hhdet_numvin!Q129</f>
        <v>982</v>
      </c>
      <c r="R82" s="138">
        <f>RES_hhdet_numvin!R129</f>
        <v>1171</v>
      </c>
      <c r="S82" s="138">
        <f>RES_hhdet_numvin!S129</f>
        <v>1982</v>
      </c>
      <c r="T82" s="138">
        <f>RES_hhdet_numvin!T129</f>
        <v>2239</v>
      </c>
      <c r="U82" s="138">
        <f>RES_hhdet_numvin!U129</f>
        <v>2541</v>
      </c>
      <c r="V82" s="138">
        <f>RES_hhdet_numvin!V129</f>
        <v>3502</v>
      </c>
      <c r="W82" s="138">
        <f>RES_hhdet_numvin!W129</f>
        <v>2277</v>
      </c>
      <c r="DA82" s="63" t="s">
        <v>1545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17064</v>
      </c>
      <c r="I84" s="138">
        <f>RES_hhdet_numvin!I131</f>
        <v>41596</v>
      </c>
      <c r="J84" s="138">
        <f>RES_hhdet_numvin!J131</f>
        <v>66014</v>
      </c>
      <c r="K84" s="138">
        <f>RES_hhdet_numvin!K131</f>
        <v>72880</v>
      </c>
      <c r="L84" s="138">
        <f>RES_hhdet_numvin!L131</f>
        <v>70531</v>
      </c>
      <c r="M84" s="138">
        <f>RES_hhdet_numvin!M131</f>
        <v>58868</v>
      </c>
      <c r="N84" s="138">
        <f>RES_hhdet_numvin!N131</f>
        <v>123190</v>
      </c>
      <c r="O84" s="138">
        <f>RES_hhdet_numvin!O131</f>
        <v>137476</v>
      </c>
      <c r="P84" s="138">
        <f>RES_hhdet_numvin!P131</f>
        <v>80985</v>
      </c>
      <c r="Q84" s="138">
        <f>RES_hhdet_numvin!Q131</f>
        <v>95201</v>
      </c>
      <c r="R84" s="138">
        <f>RES_hhdet_numvin!R131</f>
        <v>111055</v>
      </c>
      <c r="S84" s="138">
        <f>RES_hhdet_numvin!S131</f>
        <v>152166</v>
      </c>
      <c r="T84" s="138">
        <f>RES_hhdet_numvin!T131</f>
        <v>150566</v>
      </c>
      <c r="U84" s="138">
        <f>RES_hhdet_numvin!U131</f>
        <v>153556</v>
      </c>
      <c r="V84" s="138">
        <f>RES_hhdet_numvin!V131</f>
        <v>131875</v>
      </c>
      <c r="W84" s="138">
        <f>RES_hhdet_numvin!W131</f>
        <v>145292</v>
      </c>
      <c r="DA84" s="63" t="s">
        <v>1546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19</v>
      </c>
      <c r="I85" s="138">
        <f>RES_hhdet_numvin!I132</f>
        <v>278</v>
      </c>
      <c r="J85" s="138">
        <f>RES_hhdet_numvin!J132</f>
        <v>191</v>
      </c>
      <c r="K85" s="138">
        <f>RES_hhdet_numvin!K132</f>
        <v>27</v>
      </c>
      <c r="L85" s="138">
        <f>RES_hhdet_numvin!L132</f>
        <v>122</v>
      </c>
      <c r="M85" s="138">
        <f>RES_hhdet_numvin!M132</f>
        <v>0</v>
      </c>
      <c r="N85" s="138">
        <f>RES_hhdet_numvin!N132</f>
        <v>33</v>
      </c>
      <c r="O85" s="138">
        <f>RES_hhdet_numvin!O132</f>
        <v>93</v>
      </c>
      <c r="P85" s="138">
        <f>RES_hhdet_numvin!P132</f>
        <v>79</v>
      </c>
      <c r="Q85" s="138">
        <f>RES_hhdet_numvin!Q132</f>
        <v>95</v>
      </c>
      <c r="R85" s="138">
        <f>RES_hhdet_numvin!R132</f>
        <v>92</v>
      </c>
      <c r="S85" s="138">
        <f>RES_hhdet_numvin!S132</f>
        <v>209</v>
      </c>
      <c r="T85" s="138">
        <f>RES_hhdet_numvin!T132</f>
        <v>150</v>
      </c>
      <c r="U85" s="138">
        <f>RES_hhdet_numvin!U132</f>
        <v>274</v>
      </c>
      <c r="V85" s="138">
        <f>RES_hhdet_numvin!V132</f>
        <v>140</v>
      </c>
      <c r="W85" s="138">
        <f>RES_hhdet_numvin!W132</f>
        <v>324</v>
      </c>
      <c r="DA85" s="63" t="s">
        <v>1547</v>
      </c>
    </row>
    <row r="86" spans="1:105" ht="12" hidden="1" customHeight="1" x14ac:dyDescent="0.25">
      <c r="A86" s="108" t="s">
        <v>203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1869</v>
      </c>
      <c r="Q88" s="138">
        <f>RES_hhdet_numvin!Q135</f>
        <v>4610</v>
      </c>
      <c r="R88" s="138">
        <f>RES_hhdet_numvin!R135</f>
        <v>17389</v>
      </c>
      <c r="S88" s="138">
        <f>RES_hhdet_numvin!S135</f>
        <v>14702</v>
      </c>
      <c r="T88" s="138">
        <f>RES_hhdet_numvin!T135</f>
        <v>2629</v>
      </c>
      <c r="U88" s="138">
        <f>RES_hhdet_numvin!U135</f>
        <v>4078</v>
      </c>
      <c r="V88" s="138">
        <f>RES_hhdet_numvin!V135</f>
        <v>4435</v>
      </c>
      <c r="W88" s="138">
        <f>RES_hhdet_numvin!W135</f>
        <v>8136</v>
      </c>
      <c r="DA88" s="63" t="s">
        <v>1548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381</v>
      </c>
      <c r="Q89" s="138">
        <f>RES_hhdet_numvin!Q136</f>
        <v>1007</v>
      </c>
      <c r="R89" s="138">
        <f>RES_hhdet_numvin!R136</f>
        <v>2393</v>
      </c>
      <c r="S89" s="138">
        <f>RES_hhdet_numvin!S136</f>
        <v>1760</v>
      </c>
      <c r="T89" s="138">
        <f>RES_hhdet_numvin!T136</f>
        <v>325</v>
      </c>
      <c r="U89" s="138">
        <f>RES_hhdet_numvin!U136</f>
        <v>531</v>
      </c>
      <c r="V89" s="138">
        <f>RES_hhdet_numvin!V136</f>
        <v>639</v>
      </c>
      <c r="W89" s="138">
        <f>RES_hhdet_numvin!W136</f>
        <v>1222</v>
      </c>
      <c r="DA89" s="63" t="s">
        <v>1549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0</v>
      </c>
      <c r="Q93" s="138">
        <f>RES_hhdet_numvin!Q140</f>
        <v>0</v>
      </c>
      <c r="R93" s="138">
        <f>RES_hhdet_numvin!R140</f>
        <v>0</v>
      </c>
      <c r="S93" s="138">
        <f>RES_hhdet_numvin!S140</f>
        <v>0</v>
      </c>
      <c r="T93" s="138">
        <f>RES_hhdet_numvin!T140</f>
        <v>0</v>
      </c>
      <c r="U93" s="138">
        <f>RES_hhdet_numvin!U140</f>
        <v>0</v>
      </c>
      <c r="V93" s="138">
        <f>RES_hhdet_numvin!V140</f>
        <v>0</v>
      </c>
      <c r="W93" s="138">
        <f>RES_hhdet_numvin!W140</f>
        <v>0</v>
      </c>
      <c r="DA93" s="63" t="s">
        <v>1550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70264</v>
      </c>
      <c r="Q94" s="39">
        <f>RES_hhdet_numvin!Q141</f>
        <v>139543</v>
      </c>
      <c r="R94" s="39">
        <f>RES_hhdet_numvin!R141</f>
        <v>204411</v>
      </c>
      <c r="S94" s="39">
        <f>RES_hhdet_numvin!S141</f>
        <v>237856</v>
      </c>
      <c r="T94" s="39">
        <f>RES_hhdet_numvin!T141</f>
        <v>225583</v>
      </c>
      <c r="U94" s="39">
        <f>RES_hhdet_numvin!U141</f>
        <v>259187</v>
      </c>
      <c r="V94" s="39">
        <f>RES_hhdet_numvin!V141</f>
        <v>262553</v>
      </c>
      <c r="W94" s="39">
        <f>RES_hhdet_numvin!W141</f>
        <v>277150</v>
      </c>
      <c r="DA94" s="60" t="s">
        <v>1551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2114.6875677164494</v>
      </c>
      <c r="C98" s="117">
        <f t="shared" si="12"/>
        <v>2398.5861308325389</v>
      </c>
      <c r="D98" s="117">
        <f t="shared" si="12"/>
        <v>2408.26774567555</v>
      </c>
      <c r="E98" s="117">
        <f t="shared" si="12"/>
        <v>2447.1668096992612</v>
      </c>
      <c r="F98" s="117">
        <f t="shared" si="12"/>
        <v>2482.1260223528498</v>
      </c>
      <c r="G98" s="117">
        <f t="shared" si="12"/>
        <v>2552.6369554264902</v>
      </c>
      <c r="H98" s="117">
        <f t="shared" si="12"/>
        <v>2564.8614316325243</v>
      </c>
      <c r="I98" s="117">
        <f t="shared" si="12"/>
        <v>2542.0916224232551</v>
      </c>
      <c r="J98" s="117">
        <f t="shared" si="12"/>
        <v>2496.1570672707621</v>
      </c>
      <c r="K98" s="117">
        <f t="shared" si="12"/>
        <v>2633.802150765503</v>
      </c>
      <c r="L98" s="117">
        <f t="shared" si="12"/>
        <v>3279.5275019971646</v>
      </c>
      <c r="M98" s="117">
        <f t="shared" si="12"/>
        <v>2546.6590925530072</v>
      </c>
      <c r="N98" s="117">
        <f t="shared" si="12"/>
        <v>2776.935836134176</v>
      </c>
      <c r="O98" s="117">
        <f t="shared" si="12"/>
        <v>2689.6449938106384</v>
      </c>
      <c r="P98" s="117">
        <f t="shared" si="12"/>
        <v>2492.934974932904</v>
      </c>
      <c r="Q98" s="117">
        <f t="shared" si="12"/>
        <v>2520.6952272490257</v>
      </c>
      <c r="R98" s="117">
        <f t="shared" ref="R98:V98" si="13">R99+R102+R104+R113</f>
        <v>2655.3618441077256</v>
      </c>
      <c r="S98" s="117">
        <f t="shared" si="13"/>
        <v>2665.2918732314874</v>
      </c>
      <c r="T98" s="117">
        <f t="shared" si="13"/>
        <v>2629.1834722118106</v>
      </c>
      <c r="U98" s="117">
        <f t="shared" si="13"/>
        <v>2621.6453744381247</v>
      </c>
      <c r="V98" s="117">
        <f t="shared" si="13"/>
        <v>2458.4527464196744</v>
      </c>
      <c r="W98" s="117">
        <f t="shared" ref="W98" si="14">W99+W102+W104+W113</f>
        <v>2800.7842102010954</v>
      </c>
      <c r="DA98" s="129" t="s">
        <v>1686</v>
      </c>
    </row>
    <row r="99" spans="1:105" ht="12" customHeight="1" x14ac:dyDescent="0.25">
      <c r="A99" s="121" t="s">
        <v>57</v>
      </c>
      <c r="B99" s="122">
        <f t="shared" ref="B99:Q99" si="15">SUM(B100:B101)</f>
        <v>1959.2928707331268</v>
      </c>
      <c r="C99" s="122">
        <f t="shared" si="15"/>
        <v>2236.3728361985104</v>
      </c>
      <c r="D99" s="122">
        <f t="shared" si="15"/>
        <v>2244.8803762932566</v>
      </c>
      <c r="E99" s="122">
        <f t="shared" si="15"/>
        <v>2282.7306032308106</v>
      </c>
      <c r="F99" s="122">
        <f t="shared" si="15"/>
        <v>2308.8251121423423</v>
      </c>
      <c r="G99" s="122">
        <f t="shared" si="15"/>
        <v>2386.1272648224385</v>
      </c>
      <c r="H99" s="122">
        <f t="shared" si="15"/>
        <v>2398.9598699042103</v>
      </c>
      <c r="I99" s="122">
        <f t="shared" si="15"/>
        <v>2375.9120443465572</v>
      </c>
      <c r="J99" s="122">
        <f t="shared" si="15"/>
        <v>2329.7830381993631</v>
      </c>
      <c r="K99" s="122">
        <f t="shared" si="15"/>
        <v>2449.4784039112101</v>
      </c>
      <c r="L99" s="122">
        <f t="shared" si="15"/>
        <v>3102.4861082393963</v>
      </c>
      <c r="M99" s="122">
        <f t="shared" si="15"/>
        <v>2388.2069031855176</v>
      </c>
      <c r="N99" s="122">
        <f t="shared" si="15"/>
        <v>2612.4638607977467</v>
      </c>
      <c r="O99" s="122">
        <f t="shared" si="15"/>
        <v>2509.433971948727</v>
      </c>
      <c r="P99" s="122">
        <f t="shared" si="15"/>
        <v>2312.0510973040568</v>
      </c>
      <c r="Q99" s="122">
        <f t="shared" si="15"/>
        <v>2323.7098965230139</v>
      </c>
      <c r="R99" s="122">
        <f t="shared" ref="R99:V99" si="16">SUM(R100:R101)</f>
        <v>2446.7279278610968</v>
      </c>
      <c r="S99" s="122">
        <f t="shared" si="16"/>
        <v>2463.8551482955959</v>
      </c>
      <c r="T99" s="122">
        <f t="shared" si="16"/>
        <v>2413.1402082216628</v>
      </c>
      <c r="U99" s="122">
        <f t="shared" si="16"/>
        <v>2399.9256970861538</v>
      </c>
      <c r="V99" s="122">
        <f t="shared" si="16"/>
        <v>2250.4360003691127</v>
      </c>
      <c r="W99" s="122">
        <f t="shared" ref="W99" si="17">SUM(W100:W101)</f>
        <v>2568.7601035037974</v>
      </c>
      <c r="DA99" s="130" t="s">
        <v>1687</v>
      </c>
    </row>
    <row r="100" spans="1:105" ht="12" customHeight="1" x14ac:dyDescent="0.25">
      <c r="A100" s="97" t="s">
        <v>203</v>
      </c>
      <c r="B100" s="98">
        <v>1952.3614138611806</v>
      </c>
      <c r="C100" s="98">
        <v>2228.6383986325504</v>
      </c>
      <c r="D100" s="98">
        <v>2237.3040480595846</v>
      </c>
      <c r="E100" s="98">
        <v>2275.1853244755343</v>
      </c>
      <c r="F100" s="98">
        <v>2301.4110564330385</v>
      </c>
      <c r="G100" s="98">
        <v>2378.517996021309</v>
      </c>
      <c r="H100" s="98">
        <v>2391.5060320086473</v>
      </c>
      <c r="I100" s="98">
        <v>2368.6684757096195</v>
      </c>
      <c r="J100" s="98">
        <v>2322.7539672259682</v>
      </c>
      <c r="K100" s="98">
        <v>2442.2019089896339</v>
      </c>
      <c r="L100" s="98">
        <v>3093.303114288482</v>
      </c>
      <c r="M100" s="98">
        <v>2381.2936240929134</v>
      </c>
      <c r="N100" s="98">
        <v>2604.9271312997389</v>
      </c>
      <c r="O100" s="98">
        <v>2502.3407978604723</v>
      </c>
      <c r="P100" s="98">
        <v>2305.6059289934224</v>
      </c>
      <c r="Q100" s="98">
        <v>2317.2592915836872</v>
      </c>
      <c r="R100" s="98">
        <v>2439.9306375509882</v>
      </c>
      <c r="S100" s="98">
        <v>2457.0275801122384</v>
      </c>
      <c r="T100" s="98">
        <v>2406.4662809128663</v>
      </c>
      <c r="U100" s="98">
        <v>2393.2840289599199</v>
      </c>
      <c r="V100" s="98">
        <v>2244.2736466961751</v>
      </c>
      <c r="W100" s="98">
        <v>2561.6734540803577</v>
      </c>
      <c r="DA100" s="63" t="s">
        <v>1688</v>
      </c>
    </row>
    <row r="101" spans="1:105" ht="12" customHeight="1" x14ac:dyDescent="0.25">
      <c r="A101" s="97" t="s">
        <v>53</v>
      </c>
      <c r="B101" s="98">
        <v>6.9314568719461995</v>
      </c>
      <c r="C101" s="98">
        <v>7.7344375659597615</v>
      </c>
      <c r="D101" s="98">
        <v>7.5763282336722115</v>
      </c>
      <c r="E101" s="98">
        <v>7.5452787552764251</v>
      </c>
      <c r="F101" s="98">
        <v>7.414055709303752</v>
      </c>
      <c r="G101" s="98">
        <v>7.6092688011295904</v>
      </c>
      <c r="H101" s="98">
        <v>7.4538378955632254</v>
      </c>
      <c r="I101" s="98">
        <v>7.2435686369376624</v>
      </c>
      <c r="J101" s="98">
        <v>7.0290709733949583</v>
      </c>
      <c r="K101" s="98">
        <v>7.2764949215763108</v>
      </c>
      <c r="L101" s="98">
        <v>9.1829939509142751</v>
      </c>
      <c r="M101" s="98">
        <v>6.9132790926042231</v>
      </c>
      <c r="N101" s="98">
        <v>7.536729498007908</v>
      </c>
      <c r="O101" s="98">
        <v>7.0931740882547318</v>
      </c>
      <c r="P101" s="98">
        <v>6.4451683106343296</v>
      </c>
      <c r="Q101" s="98">
        <v>6.4506049393266869</v>
      </c>
      <c r="R101" s="98">
        <v>6.7972903101084148</v>
      </c>
      <c r="S101" s="98">
        <v>6.8275681833572683</v>
      </c>
      <c r="T101" s="98">
        <v>6.6739273087964026</v>
      </c>
      <c r="U101" s="98">
        <v>6.6416681262338111</v>
      </c>
      <c r="V101" s="98">
        <v>6.162353672937507</v>
      </c>
      <c r="W101" s="98">
        <v>7.0866494234397477</v>
      </c>
      <c r="DA101" s="63" t="s">
        <v>1689</v>
      </c>
    </row>
    <row r="102" spans="1:105" ht="12" customHeight="1" x14ac:dyDescent="0.25">
      <c r="A102" s="121" t="s">
        <v>92</v>
      </c>
      <c r="B102" s="122">
        <f t="shared" ref="B102:W102" si="18">B103</f>
        <v>4.7602736614708901E-2</v>
      </c>
      <c r="C102" s="122">
        <f t="shared" si="18"/>
        <v>4.9953603471031005E-2</v>
      </c>
      <c r="D102" s="122">
        <f t="shared" si="18"/>
        <v>5.1149886419363931E-2</v>
      </c>
      <c r="E102" s="122">
        <f t="shared" si="18"/>
        <v>5.1349498291861945E-2</v>
      </c>
      <c r="F102" s="122">
        <f t="shared" si="18"/>
        <v>5.0613589713148666E-2</v>
      </c>
      <c r="G102" s="122">
        <f t="shared" si="18"/>
        <v>5.0399158572955814E-2</v>
      </c>
      <c r="H102" s="122">
        <f t="shared" si="18"/>
        <v>5.0424476724891136E-2</v>
      </c>
      <c r="I102" s="122">
        <f t="shared" si="18"/>
        <v>5.0790001678418767E-2</v>
      </c>
      <c r="J102" s="122">
        <f t="shared" si="18"/>
        <v>5.3924024717116402E-2</v>
      </c>
      <c r="K102" s="122">
        <f t="shared" si="18"/>
        <v>5.9979076015037464E-2</v>
      </c>
      <c r="L102" s="122">
        <f t="shared" si="18"/>
        <v>7.1124798988549898E-2</v>
      </c>
      <c r="M102" s="122">
        <f t="shared" si="18"/>
        <v>6.8814710166858001E-2</v>
      </c>
      <c r="N102" s="122">
        <f t="shared" si="18"/>
        <v>7.4358076592753605E-2</v>
      </c>
      <c r="O102" s="122">
        <f t="shared" si="18"/>
        <v>8.1465998633937567E-2</v>
      </c>
      <c r="P102" s="122">
        <f t="shared" si="18"/>
        <v>9.7785070247558226E-2</v>
      </c>
      <c r="Q102" s="122">
        <f t="shared" si="18"/>
        <v>9.8682562463459647E-2</v>
      </c>
      <c r="R102" s="122">
        <f t="shared" si="18"/>
        <v>0.10147779533127761</v>
      </c>
      <c r="S102" s="122">
        <f t="shared" si="18"/>
        <v>0.10776874550288028</v>
      </c>
      <c r="T102" s="122">
        <f t="shared" si="18"/>
        <v>0.11916356239634626</v>
      </c>
      <c r="U102" s="122">
        <f t="shared" si="18"/>
        <v>0.12527261940884393</v>
      </c>
      <c r="V102" s="122">
        <f t="shared" si="18"/>
        <v>0.13461916803742241</v>
      </c>
      <c r="W102" s="122">
        <f t="shared" si="18"/>
        <v>0.1409369531219925</v>
      </c>
      <c r="DA102" s="130" t="s">
        <v>1690</v>
      </c>
    </row>
    <row r="103" spans="1:105" ht="12" customHeight="1" x14ac:dyDescent="0.25">
      <c r="A103" s="97" t="s">
        <v>53</v>
      </c>
      <c r="B103" s="98">
        <v>4.7602736614708901E-2</v>
      </c>
      <c r="C103" s="98">
        <v>4.9953603471031005E-2</v>
      </c>
      <c r="D103" s="98">
        <v>5.1149886419363931E-2</v>
      </c>
      <c r="E103" s="98">
        <v>5.1349498291861945E-2</v>
      </c>
      <c r="F103" s="98">
        <v>5.0613589713148666E-2</v>
      </c>
      <c r="G103" s="98">
        <v>5.0399158572955814E-2</v>
      </c>
      <c r="H103" s="98">
        <v>5.0424476724891136E-2</v>
      </c>
      <c r="I103" s="98">
        <v>5.0790001678418767E-2</v>
      </c>
      <c r="J103" s="98">
        <v>5.3924024717116402E-2</v>
      </c>
      <c r="K103" s="98">
        <v>5.9979076015037464E-2</v>
      </c>
      <c r="L103" s="98">
        <v>7.1124798988549898E-2</v>
      </c>
      <c r="M103" s="98">
        <v>6.8814710166858001E-2</v>
      </c>
      <c r="N103" s="98">
        <v>7.4358076592753605E-2</v>
      </c>
      <c r="O103" s="98">
        <v>8.1465998633937567E-2</v>
      </c>
      <c r="P103" s="98">
        <v>9.7785070247558226E-2</v>
      </c>
      <c r="Q103" s="98">
        <v>9.8682562463459647E-2</v>
      </c>
      <c r="R103" s="98">
        <v>0.10147779533127761</v>
      </c>
      <c r="S103" s="98">
        <v>0.10776874550288028</v>
      </c>
      <c r="T103" s="98">
        <v>0.11916356239634626</v>
      </c>
      <c r="U103" s="98">
        <v>0.12527261940884393</v>
      </c>
      <c r="V103" s="98">
        <v>0.13461916803742241</v>
      </c>
      <c r="W103" s="98">
        <v>0.1409369531219925</v>
      </c>
      <c r="DA103" s="63" t="s">
        <v>1691</v>
      </c>
    </row>
    <row r="104" spans="1:105" ht="12" customHeight="1" x14ac:dyDescent="0.25">
      <c r="A104" s="121" t="s">
        <v>55</v>
      </c>
      <c r="B104" s="122">
        <v>133.67401389264472</v>
      </c>
      <c r="C104" s="122">
        <v>139.80429227125339</v>
      </c>
      <c r="D104" s="122">
        <v>140.26726948952546</v>
      </c>
      <c r="E104" s="122">
        <v>140.23921791596572</v>
      </c>
      <c r="F104" s="122">
        <v>147.77220812083314</v>
      </c>
      <c r="G104" s="122">
        <v>140.78171559121645</v>
      </c>
      <c r="H104" s="122">
        <v>140.00986007347871</v>
      </c>
      <c r="I104" s="122">
        <v>140.53570869121791</v>
      </c>
      <c r="J104" s="122">
        <v>140.46036608255091</v>
      </c>
      <c r="K104" s="122">
        <v>155.01444470581077</v>
      </c>
      <c r="L104" s="122">
        <v>147.21050296264801</v>
      </c>
      <c r="M104" s="122">
        <v>129.99469044476913</v>
      </c>
      <c r="N104" s="122">
        <v>135.75845525322899</v>
      </c>
      <c r="O104" s="122">
        <v>148.7537172436891</v>
      </c>
      <c r="P104" s="122">
        <v>149.32042887113505</v>
      </c>
      <c r="Q104" s="122">
        <v>162.78905314739907</v>
      </c>
      <c r="R104" s="122">
        <v>174.52014353968531</v>
      </c>
      <c r="S104" s="122">
        <v>164.41418072408928</v>
      </c>
      <c r="T104" s="122">
        <v>176.78016017534208</v>
      </c>
      <c r="U104" s="122">
        <v>182.14284672739294</v>
      </c>
      <c r="V104" s="122">
        <v>168.43459061557334</v>
      </c>
      <c r="W104" s="122">
        <v>192.15086148809067</v>
      </c>
      <c r="DA104" s="130" t="s">
        <v>1692</v>
      </c>
    </row>
    <row r="105" spans="1:105" ht="12" customHeight="1" x14ac:dyDescent="0.25">
      <c r="A105" s="97" t="s">
        <v>128</v>
      </c>
      <c r="B105" s="98">
        <v>128.12873208940664</v>
      </c>
      <c r="C105" s="98">
        <v>133.43149584915435</v>
      </c>
      <c r="D105" s="98">
        <v>133.86340723867346</v>
      </c>
      <c r="E105" s="98">
        <v>132.89134579896023</v>
      </c>
      <c r="F105" s="98">
        <v>138.02207012495765</v>
      </c>
      <c r="G105" s="98">
        <v>134.27671634549392</v>
      </c>
      <c r="H105" s="98">
        <v>136.80811021800275</v>
      </c>
      <c r="I105" s="98">
        <v>139.18084704610277</v>
      </c>
      <c r="J105" s="98">
        <v>132.32718236204025</v>
      </c>
      <c r="K105" s="98">
        <v>141.30038625115236</v>
      </c>
      <c r="L105" s="98">
        <v>140.26546415497521</v>
      </c>
      <c r="M105" s="98">
        <v>123.14650180152051</v>
      </c>
      <c r="N105" s="98">
        <v>128.99649068970072</v>
      </c>
      <c r="O105" s="98">
        <v>141.3795596625159</v>
      </c>
      <c r="P105" s="98">
        <v>141.90459707707132</v>
      </c>
      <c r="Q105" s="98">
        <v>154.81348629383871</v>
      </c>
      <c r="R105" s="98">
        <v>166.19357541584316</v>
      </c>
      <c r="S105" s="98">
        <v>156.75469557470521</v>
      </c>
      <c r="T105" s="98">
        <v>168.44478182566195</v>
      </c>
      <c r="U105" s="98">
        <v>173.78626762443977</v>
      </c>
      <c r="V105" s="98">
        <v>160.57087690826165</v>
      </c>
      <c r="W105" s="98">
        <v>183.73361671281666</v>
      </c>
      <c r="DA105" s="63" t="s">
        <v>1693</v>
      </c>
    </row>
    <row r="106" spans="1:105" ht="12" customHeight="1" x14ac:dyDescent="0.25">
      <c r="A106" s="97" t="s">
        <v>127</v>
      </c>
      <c r="B106" s="98">
        <v>0.10979146768415252</v>
      </c>
      <c r="C106" s="98">
        <v>0.1229052964478253</v>
      </c>
      <c r="D106" s="98">
        <v>0.12856244540995104</v>
      </c>
      <c r="E106" s="98">
        <v>0.12262485872259943</v>
      </c>
      <c r="F106" s="98">
        <v>0.12783296916579431</v>
      </c>
      <c r="G106" s="98">
        <v>0.11997979817809552</v>
      </c>
      <c r="H106" s="98">
        <v>0.12477899964255881</v>
      </c>
      <c r="I106" s="98">
        <v>0.19180058525379229</v>
      </c>
      <c r="J106" s="98">
        <v>0.20444572152809543</v>
      </c>
      <c r="K106" s="98">
        <v>0.2127213735410505</v>
      </c>
      <c r="L106" s="98">
        <v>0.21883891703354219</v>
      </c>
      <c r="M106" s="98">
        <v>0.19056240949004544</v>
      </c>
      <c r="N106" s="98">
        <v>0.19114620128874532</v>
      </c>
      <c r="O106" s="98">
        <v>0.20566464619914299</v>
      </c>
      <c r="P106" s="98">
        <v>0.20198021900663957</v>
      </c>
      <c r="Q106" s="98">
        <v>0.21638342036044991</v>
      </c>
      <c r="R106" s="98">
        <v>0.22558024525516918</v>
      </c>
      <c r="S106" s="98">
        <v>0.21001355091107038</v>
      </c>
      <c r="T106" s="98">
        <v>0.21825148851549134</v>
      </c>
      <c r="U106" s="98">
        <v>0.2264323730926901</v>
      </c>
      <c r="V106" s="98">
        <v>0.19712072025076266</v>
      </c>
      <c r="W106" s="98">
        <v>0.23237894328476943</v>
      </c>
      <c r="DA106" s="63" t="s">
        <v>1694</v>
      </c>
    </row>
    <row r="107" spans="1:105" ht="12" customHeight="1" x14ac:dyDescent="0.25">
      <c r="A107" s="100" t="s">
        <v>203</v>
      </c>
      <c r="B107" s="101">
        <v>7.253676652373181E-2</v>
      </c>
      <c r="C107" s="101">
        <v>9.2100359223041828E-2</v>
      </c>
      <c r="D107" s="101">
        <v>9.462552719259687E-2</v>
      </c>
      <c r="E107" s="101">
        <v>8.7044256888936661E-2</v>
      </c>
      <c r="F107" s="101">
        <v>9.1121077429556468E-2</v>
      </c>
      <c r="G107" s="101">
        <v>7.9062353745862068E-2</v>
      </c>
      <c r="H107" s="101">
        <v>8.4653990032251464E-2</v>
      </c>
      <c r="I107" s="101">
        <v>0.12814929930764357</v>
      </c>
      <c r="J107" s="101">
        <v>0.1352734558442335</v>
      </c>
      <c r="K107" s="101">
        <v>0.14155686583522023</v>
      </c>
      <c r="L107" s="101">
        <v>0.14216962189059762</v>
      </c>
      <c r="M107" s="101">
        <v>0.12186894649424157</v>
      </c>
      <c r="N107" s="101">
        <v>0.12143390049993497</v>
      </c>
      <c r="O107" s="101">
        <v>0.13656423109638929</v>
      </c>
      <c r="P107" s="101">
        <v>0.13444383492476636</v>
      </c>
      <c r="Q107" s="101">
        <v>0.14940612935289746</v>
      </c>
      <c r="R107" s="101">
        <v>0.16220147856861203</v>
      </c>
      <c r="S107" s="101">
        <v>0.14721700437225876</v>
      </c>
      <c r="T107" s="101">
        <v>0.15824078683829562</v>
      </c>
      <c r="U107" s="101">
        <v>0.164785100936269</v>
      </c>
      <c r="V107" s="101">
        <v>0.14257871714649423</v>
      </c>
      <c r="W107" s="101">
        <v>0.1742705653846944</v>
      </c>
      <c r="DA107" s="131" t="s">
        <v>1695</v>
      </c>
    </row>
    <row r="108" spans="1:105" ht="12" customHeight="1" x14ac:dyDescent="0.25">
      <c r="A108" s="103" t="s">
        <v>52</v>
      </c>
      <c r="B108" s="104">
        <v>3.7254701160420699E-2</v>
      </c>
      <c r="C108" s="104">
        <v>3.0804937224783474E-2</v>
      </c>
      <c r="D108" s="104">
        <v>3.3936918217354187E-2</v>
      </c>
      <c r="E108" s="104">
        <v>3.558060183366276E-2</v>
      </c>
      <c r="F108" s="104">
        <v>3.6711891736237852E-2</v>
      </c>
      <c r="G108" s="104">
        <v>4.0917444432233455E-2</v>
      </c>
      <c r="H108" s="104">
        <v>4.0125009610307349E-2</v>
      </c>
      <c r="I108" s="104">
        <v>6.3651285946148717E-2</v>
      </c>
      <c r="J108" s="104">
        <v>6.9172265683861908E-2</v>
      </c>
      <c r="K108" s="104">
        <v>7.1164507705830271E-2</v>
      </c>
      <c r="L108" s="104">
        <v>7.6669295142944571E-2</v>
      </c>
      <c r="M108" s="104">
        <v>6.8693462995803853E-2</v>
      </c>
      <c r="N108" s="104">
        <v>6.9712300788810341E-2</v>
      </c>
      <c r="O108" s="104">
        <v>6.9100415102753693E-2</v>
      </c>
      <c r="P108" s="104">
        <v>6.7536384081873208E-2</v>
      </c>
      <c r="Q108" s="104">
        <v>6.6977291007552453E-2</v>
      </c>
      <c r="R108" s="104">
        <v>6.3378766686557161E-2</v>
      </c>
      <c r="S108" s="104">
        <v>6.2796546538811629E-2</v>
      </c>
      <c r="T108" s="104">
        <v>6.0010701677195723E-2</v>
      </c>
      <c r="U108" s="104">
        <v>6.1647272156421094E-2</v>
      </c>
      <c r="V108" s="104">
        <v>5.4542003104268447E-2</v>
      </c>
      <c r="W108" s="104">
        <v>5.8108377900075045E-2</v>
      </c>
      <c r="DA108" s="132" t="s">
        <v>1696</v>
      </c>
    </row>
    <row r="109" spans="1:105" ht="12" customHeight="1" x14ac:dyDescent="0.25">
      <c r="A109" s="106" t="s">
        <v>122</v>
      </c>
      <c r="B109" s="101">
        <v>4.9974257496724297</v>
      </c>
      <c r="C109" s="101">
        <v>5.7269259248450828</v>
      </c>
      <c r="D109" s="101">
        <v>5.7314629453722663</v>
      </c>
      <c r="E109" s="101">
        <v>6.6201997898256124</v>
      </c>
      <c r="F109" s="101">
        <v>8.8531443640849457</v>
      </c>
      <c r="G109" s="101">
        <v>5.8948754654470994</v>
      </c>
      <c r="H109" s="101">
        <v>2.8589845304088159</v>
      </c>
      <c r="I109" s="101">
        <v>1.0808656162475347</v>
      </c>
      <c r="J109" s="101">
        <v>6.6599074202061104</v>
      </c>
      <c r="K109" s="101">
        <v>11.798678516307875</v>
      </c>
      <c r="L109" s="101">
        <v>6.0898686434931548</v>
      </c>
      <c r="M109" s="101">
        <v>6.049172270238774</v>
      </c>
      <c r="N109" s="101">
        <v>5.9643365055250852</v>
      </c>
      <c r="O109" s="101">
        <v>6.4789763493740349</v>
      </c>
      <c r="P109" s="101">
        <v>6.4618789125436891</v>
      </c>
      <c r="Q109" s="101">
        <v>6.8419297837548267</v>
      </c>
      <c r="R109" s="101">
        <v>7.178754575227325</v>
      </c>
      <c r="S109" s="101">
        <v>6.5491713544271564</v>
      </c>
      <c r="T109" s="101">
        <v>7.1401245233465547</v>
      </c>
      <c r="U109" s="101">
        <v>7.1646170418382287</v>
      </c>
      <c r="V109" s="101">
        <v>6.7655842095221379</v>
      </c>
      <c r="W109" s="101">
        <v>7.2247072613488283</v>
      </c>
      <c r="DA109" s="131" t="s">
        <v>1697</v>
      </c>
    </row>
    <row r="110" spans="1:105" ht="12" customHeight="1" x14ac:dyDescent="0.25">
      <c r="A110" s="107" t="s">
        <v>121</v>
      </c>
      <c r="B110" s="104">
        <v>0.43806458588150787</v>
      </c>
      <c r="C110" s="104">
        <v>0.52296520080615405</v>
      </c>
      <c r="D110" s="104">
        <v>0.54383686006978471</v>
      </c>
      <c r="E110" s="104">
        <v>0.6050474684572773</v>
      </c>
      <c r="F110" s="104">
        <v>0.76916066262475347</v>
      </c>
      <c r="G110" s="104">
        <v>0.49014398209734905</v>
      </c>
      <c r="H110" s="104">
        <v>0.21798632542458368</v>
      </c>
      <c r="I110" s="104">
        <v>8.219544361379906E-2</v>
      </c>
      <c r="J110" s="104">
        <v>1.2688305787764529</v>
      </c>
      <c r="K110" s="104">
        <v>1.7026585648094672</v>
      </c>
      <c r="L110" s="104">
        <v>0.63633124714610367</v>
      </c>
      <c r="M110" s="104">
        <v>0.60845396351980252</v>
      </c>
      <c r="N110" s="104">
        <v>0.60648185671441046</v>
      </c>
      <c r="O110" s="104">
        <v>0.6895165856000276</v>
      </c>
      <c r="P110" s="104">
        <v>0.75197266251343242</v>
      </c>
      <c r="Q110" s="104">
        <v>0.91725364944508647</v>
      </c>
      <c r="R110" s="104">
        <v>0.92223330335964926</v>
      </c>
      <c r="S110" s="104">
        <v>0.90030024404583608</v>
      </c>
      <c r="T110" s="104">
        <v>0.97700233781811829</v>
      </c>
      <c r="U110" s="104">
        <v>0.96552968802224648</v>
      </c>
      <c r="V110" s="104">
        <v>0.90100877753880426</v>
      </c>
      <c r="W110" s="104">
        <v>0.96015857064041343</v>
      </c>
      <c r="DA110" s="132" t="s">
        <v>1698</v>
      </c>
    </row>
    <row r="111" spans="1:105" ht="12" customHeight="1" x14ac:dyDescent="0.25">
      <c r="A111" s="108" t="s">
        <v>53</v>
      </c>
      <c r="B111" s="98">
        <v>0.31134316990875838</v>
      </c>
      <c r="C111" s="98">
        <v>0.41285032543191036</v>
      </c>
      <c r="D111" s="98">
        <v>0.42270671693120754</v>
      </c>
      <c r="E111" s="98">
        <v>0.45548616008573684</v>
      </c>
      <c r="F111" s="98">
        <v>0.58031031561474278</v>
      </c>
      <c r="G111" s="98">
        <v>0.34485482588709598</v>
      </c>
      <c r="H111" s="98">
        <v>0.15735500293106378</v>
      </c>
      <c r="I111" s="98">
        <v>5.8760434593540772E-2</v>
      </c>
      <c r="J111" s="98">
        <v>0.89721472587445805</v>
      </c>
      <c r="K111" s="98">
        <v>1.2101858952839546</v>
      </c>
      <c r="L111" s="98">
        <v>0.44307475464707191</v>
      </c>
      <c r="M111" s="98">
        <v>0.4181269935477443</v>
      </c>
      <c r="N111" s="98">
        <v>0.41469457682947963</v>
      </c>
      <c r="O111" s="98">
        <v>0.48973824751114953</v>
      </c>
      <c r="P111" s="98">
        <v>0.53374895717206683</v>
      </c>
      <c r="Q111" s="98">
        <v>0.66908687292968239</v>
      </c>
      <c r="R111" s="98">
        <v>0.6887370671763301</v>
      </c>
      <c r="S111" s="98">
        <v>0.65334298932008983</v>
      </c>
      <c r="T111" s="98">
        <v>0.73164061890477261</v>
      </c>
      <c r="U111" s="98">
        <v>0.7260221935873663</v>
      </c>
      <c r="V111" s="98">
        <v>0.6734810250480866</v>
      </c>
      <c r="W111" s="98">
        <v>0.7410212209839242</v>
      </c>
      <c r="DA111" s="63" t="s">
        <v>1699</v>
      </c>
    </row>
    <row r="112" spans="1:105" ht="12" customHeight="1" x14ac:dyDescent="0.25">
      <c r="A112" s="108" t="s">
        <v>52</v>
      </c>
      <c r="B112" s="98">
        <v>0.1267214159727495</v>
      </c>
      <c r="C112" s="98">
        <v>0.11011487537424364</v>
      </c>
      <c r="D112" s="98">
        <v>0.12113014313857723</v>
      </c>
      <c r="E112" s="98">
        <v>0.14956130837154044</v>
      </c>
      <c r="F112" s="98">
        <v>0.18885034701001069</v>
      </c>
      <c r="G112" s="98">
        <v>0.14528915621025307</v>
      </c>
      <c r="H112" s="98">
        <v>6.06313224935199E-2</v>
      </c>
      <c r="I112" s="98">
        <v>2.3435009020258288E-2</v>
      </c>
      <c r="J112" s="98">
        <v>0.37161585290199473</v>
      </c>
      <c r="K112" s="98">
        <v>0.49247266952551266</v>
      </c>
      <c r="L112" s="98">
        <v>0.19325649249903179</v>
      </c>
      <c r="M112" s="98">
        <v>0.19032696997205822</v>
      </c>
      <c r="N112" s="98">
        <v>0.1917872798849308</v>
      </c>
      <c r="O112" s="98">
        <v>0.19977833808887807</v>
      </c>
      <c r="P112" s="98">
        <v>0.21822370534136556</v>
      </c>
      <c r="Q112" s="98">
        <v>0.24816677651540411</v>
      </c>
      <c r="R112" s="98">
        <v>0.23349623618331916</v>
      </c>
      <c r="S112" s="98">
        <v>0.24695725472574628</v>
      </c>
      <c r="T112" s="98">
        <v>0.24536171891334568</v>
      </c>
      <c r="U112" s="98">
        <v>0.23950749443488015</v>
      </c>
      <c r="V112" s="98">
        <v>0.22752775249071761</v>
      </c>
      <c r="W112" s="98">
        <v>0.21913734965648929</v>
      </c>
      <c r="DA112" s="63" t="s">
        <v>1700</v>
      </c>
    </row>
    <row r="113" spans="1:105" ht="12" customHeight="1" x14ac:dyDescent="0.25">
      <c r="A113" s="121" t="s">
        <v>54</v>
      </c>
      <c r="B113" s="122">
        <v>21.673080354063064</v>
      </c>
      <c r="C113" s="122">
        <v>22.359048759304365</v>
      </c>
      <c r="D113" s="122">
        <v>23.068950006348778</v>
      </c>
      <c r="E113" s="122">
        <v>24.145639054193133</v>
      </c>
      <c r="F113" s="122">
        <v>25.478088499961249</v>
      </c>
      <c r="G113" s="122">
        <v>25.677575854262223</v>
      </c>
      <c r="H113" s="122">
        <v>25.841277178110495</v>
      </c>
      <c r="I113" s="122">
        <v>25.593079383801381</v>
      </c>
      <c r="J113" s="122">
        <v>25.859738964131004</v>
      </c>
      <c r="K113" s="122">
        <v>29.249323072466581</v>
      </c>
      <c r="L113" s="122">
        <v>29.759765996131378</v>
      </c>
      <c r="M113" s="122">
        <v>28.388684212553617</v>
      </c>
      <c r="N113" s="122">
        <v>28.639162006607378</v>
      </c>
      <c r="O113" s="122">
        <v>31.375838619588251</v>
      </c>
      <c r="P113" s="122">
        <v>31.465663687464541</v>
      </c>
      <c r="Q113" s="122">
        <v>34.097595016148979</v>
      </c>
      <c r="R113" s="122">
        <v>34.012294911612102</v>
      </c>
      <c r="S113" s="122">
        <v>36.914775466299353</v>
      </c>
      <c r="T113" s="122">
        <v>39.143940252409045</v>
      </c>
      <c r="U113" s="122">
        <v>39.451558005168692</v>
      </c>
      <c r="V113" s="122">
        <v>39.44753626695146</v>
      </c>
      <c r="W113" s="122">
        <v>39.732308256085219</v>
      </c>
      <c r="DA113" s="130" t="s">
        <v>1701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1702</v>
      </c>
    </row>
    <row r="115" spans="1:105" ht="12" customHeight="1" x14ac:dyDescent="0.25">
      <c r="A115" s="109" t="s">
        <v>120</v>
      </c>
      <c r="B115" s="33">
        <v>21.673080354063064</v>
      </c>
      <c r="C115" s="33">
        <v>22.359048759304365</v>
      </c>
      <c r="D115" s="33">
        <v>23.068950006348778</v>
      </c>
      <c r="E115" s="33">
        <v>24.145639054193133</v>
      </c>
      <c r="F115" s="33">
        <v>25.478088499961249</v>
      </c>
      <c r="G115" s="33">
        <v>25.677575854262223</v>
      </c>
      <c r="H115" s="33">
        <v>25.841277178110495</v>
      </c>
      <c r="I115" s="33">
        <v>25.593079383801381</v>
      </c>
      <c r="J115" s="33">
        <v>25.859738964131004</v>
      </c>
      <c r="K115" s="33">
        <v>29.249323072466581</v>
      </c>
      <c r="L115" s="33">
        <v>29.759765996131378</v>
      </c>
      <c r="M115" s="33">
        <v>28.388684212553617</v>
      </c>
      <c r="N115" s="33">
        <v>28.639162006607378</v>
      </c>
      <c r="O115" s="33">
        <v>31.375838619588251</v>
      </c>
      <c r="P115" s="33">
        <v>31.465663687464541</v>
      </c>
      <c r="Q115" s="33">
        <v>34.097595016148979</v>
      </c>
      <c r="R115" s="33">
        <v>34.012294911612102</v>
      </c>
      <c r="S115" s="33">
        <v>36.914775466299353</v>
      </c>
      <c r="T115" s="33">
        <v>39.143940252409045</v>
      </c>
      <c r="U115" s="33">
        <v>39.451558005168692</v>
      </c>
      <c r="V115" s="33">
        <v>39.44753626695146</v>
      </c>
      <c r="W115" s="33">
        <v>39.732308256085219</v>
      </c>
      <c r="DA115" s="60" t="s">
        <v>1703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1558.5660568953156</v>
      </c>
      <c r="C117" s="117">
        <f t="shared" si="19"/>
        <v>1773.5600406373994</v>
      </c>
      <c r="D117" s="117">
        <f t="shared" si="19"/>
        <v>1785.9391938184899</v>
      </c>
      <c r="E117" s="117">
        <f t="shared" si="19"/>
        <v>1819.7541741014265</v>
      </c>
      <c r="F117" s="117">
        <f t="shared" si="19"/>
        <v>1851.1636605620727</v>
      </c>
      <c r="G117" s="117">
        <f t="shared" si="19"/>
        <v>1907.6156913645061</v>
      </c>
      <c r="H117" s="117">
        <f t="shared" si="19"/>
        <v>1922.2798267188755</v>
      </c>
      <c r="I117" s="117">
        <f t="shared" si="19"/>
        <v>1911.7919816443848</v>
      </c>
      <c r="J117" s="117">
        <f t="shared" si="19"/>
        <v>1885.1869407283602</v>
      </c>
      <c r="K117" s="117">
        <f t="shared" si="19"/>
        <v>1996.7997115454782</v>
      </c>
      <c r="L117" s="117">
        <f t="shared" si="19"/>
        <v>2492.7333038400648</v>
      </c>
      <c r="M117" s="117">
        <f t="shared" si="19"/>
        <v>1943.1978427763413</v>
      </c>
      <c r="N117" s="117">
        <f t="shared" si="19"/>
        <v>2129.4157993451231</v>
      </c>
      <c r="O117" s="117">
        <f t="shared" si="19"/>
        <v>2073.8779061665127</v>
      </c>
      <c r="P117" s="117">
        <f t="shared" si="19"/>
        <v>1926.1258514366173</v>
      </c>
      <c r="Q117" s="117">
        <f t="shared" si="19"/>
        <v>1952.8681881418681</v>
      </c>
      <c r="R117" s="117">
        <f t="shared" ref="R117:V117" si="20">R118+R121+R123+R132</f>
        <v>2064.2889078876651</v>
      </c>
      <c r="S117" s="117">
        <f t="shared" si="20"/>
        <v>2081.368341071468</v>
      </c>
      <c r="T117" s="117">
        <f t="shared" si="20"/>
        <v>2062.9281686846971</v>
      </c>
      <c r="U117" s="117">
        <f t="shared" si="20"/>
        <v>2066.5525170751157</v>
      </c>
      <c r="V117" s="117">
        <f t="shared" si="20"/>
        <v>1946.0328426033868</v>
      </c>
      <c r="W117" s="117">
        <f t="shared" ref="W117" si="21">W118+W121+W123+W132</f>
        <v>2226.3972388330103</v>
      </c>
      <c r="DA117" s="129" t="s">
        <v>1854</v>
      </c>
    </row>
    <row r="118" spans="1:105" ht="12" customHeight="1" x14ac:dyDescent="0.25">
      <c r="A118" s="121" t="s">
        <v>57</v>
      </c>
      <c r="B118" s="122">
        <f t="shared" ref="B118:Q118" si="22">SUM(B119:B120)</f>
        <v>1439.3326886952464</v>
      </c>
      <c r="C118" s="122">
        <f t="shared" si="22"/>
        <v>1648.7197587374117</v>
      </c>
      <c r="D118" s="122">
        <f t="shared" si="22"/>
        <v>1659.7816977993393</v>
      </c>
      <c r="E118" s="122">
        <f t="shared" si="22"/>
        <v>1692.515363849318</v>
      </c>
      <c r="F118" s="122">
        <f t="shared" si="22"/>
        <v>1716.9200624505988</v>
      </c>
      <c r="G118" s="122">
        <f t="shared" si="22"/>
        <v>1777.8177981292749</v>
      </c>
      <c r="H118" s="122">
        <f t="shared" si="22"/>
        <v>1792.023379574684</v>
      </c>
      <c r="I118" s="122">
        <f t="shared" si="22"/>
        <v>1780.5480547434511</v>
      </c>
      <c r="J118" s="122">
        <f t="shared" si="22"/>
        <v>1754.1162447985162</v>
      </c>
      <c r="K118" s="122">
        <f t="shared" si="22"/>
        <v>1851.6969215267193</v>
      </c>
      <c r="L118" s="122">
        <f t="shared" si="22"/>
        <v>2351.9804061258792</v>
      </c>
      <c r="M118" s="122">
        <f t="shared" si="22"/>
        <v>1816.8530686385532</v>
      </c>
      <c r="N118" s="122">
        <f t="shared" si="22"/>
        <v>1997.5009495716538</v>
      </c>
      <c r="O118" s="122">
        <f t="shared" si="22"/>
        <v>1928.5547941841644</v>
      </c>
      <c r="P118" s="122">
        <f t="shared" si="22"/>
        <v>1779.7903831579608</v>
      </c>
      <c r="Q118" s="122">
        <f t="shared" si="22"/>
        <v>1792.8537174886083</v>
      </c>
      <c r="R118" s="122">
        <f t="shared" ref="R118:V118" si="23">SUM(R119:R120)</f>
        <v>1893.7037589855317</v>
      </c>
      <c r="S118" s="122">
        <f t="shared" si="23"/>
        <v>1915.3469558141858</v>
      </c>
      <c r="T118" s="122">
        <f t="shared" si="23"/>
        <v>1883.7072068464656</v>
      </c>
      <c r="U118" s="122">
        <f t="shared" si="23"/>
        <v>1881.2990930263838</v>
      </c>
      <c r="V118" s="122">
        <f t="shared" si="23"/>
        <v>1770.9620755927319</v>
      </c>
      <c r="W118" s="122">
        <f t="shared" ref="W118" si="24">SUM(W119:W120)</f>
        <v>2029.7376633353838</v>
      </c>
      <c r="DA118" s="130" t="s">
        <v>1855</v>
      </c>
    </row>
    <row r="119" spans="1:105" ht="12" customHeight="1" x14ac:dyDescent="0.25">
      <c r="A119" s="97" t="s">
        <v>203</v>
      </c>
      <c r="B119" s="98">
        <v>1432.4012318233001</v>
      </c>
      <c r="C119" s="98">
        <v>1640.9853211714519</v>
      </c>
      <c r="D119" s="98">
        <v>1652.2053695656671</v>
      </c>
      <c r="E119" s="98">
        <v>1684.9700850940415</v>
      </c>
      <c r="F119" s="98">
        <v>1709.5060067412951</v>
      </c>
      <c r="G119" s="98">
        <v>1770.2085293281452</v>
      </c>
      <c r="H119" s="98">
        <v>1784.5695416791207</v>
      </c>
      <c r="I119" s="98">
        <v>1773.3044861065134</v>
      </c>
      <c r="J119" s="98">
        <v>1747.0871738251212</v>
      </c>
      <c r="K119" s="98">
        <v>1844.4204266051429</v>
      </c>
      <c r="L119" s="98">
        <v>2342.7974121749648</v>
      </c>
      <c r="M119" s="98">
        <v>1809.939789545949</v>
      </c>
      <c r="N119" s="98">
        <v>1989.9642200736459</v>
      </c>
      <c r="O119" s="98">
        <v>1921.4616200959097</v>
      </c>
      <c r="P119" s="98">
        <v>1773.3452148473266</v>
      </c>
      <c r="Q119" s="98">
        <v>1786.4031125492816</v>
      </c>
      <c r="R119" s="98">
        <v>1886.9064686754234</v>
      </c>
      <c r="S119" s="98">
        <v>1908.5193876308285</v>
      </c>
      <c r="T119" s="98">
        <v>1877.0332795376692</v>
      </c>
      <c r="U119" s="98">
        <v>1874.6574249001501</v>
      </c>
      <c r="V119" s="98">
        <v>1764.7997219197944</v>
      </c>
      <c r="W119" s="98">
        <v>2022.6510139119441</v>
      </c>
      <c r="DA119" s="63" t="s">
        <v>1856</v>
      </c>
    </row>
    <row r="120" spans="1:105" ht="12" customHeight="1" x14ac:dyDescent="0.25">
      <c r="A120" s="97" t="s">
        <v>53</v>
      </c>
      <c r="B120" s="98">
        <v>6.9314568719461995</v>
      </c>
      <c r="C120" s="98">
        <v>7.7344375659597615</v>
      </c>
      <c r="D120" s="98">
        <v>7.5763282336722115</v>
      </c>
      <c r="E120" s="98">
        <v>7.5452787552764251</v>
      </c>
      <c r="F120" s="98">
        <v>7.414055709303752</v>
      </c>
      <c r="G120" s="98">
        <v>7.6092688011295904</v>
      </c>
      <c r="H120" s="98">
        <v>7.4538378955632254</v>
      </c>
      <c r="I120" s="98">
        <v>7.2435686369376624</v>
      </c>
      <c r="J120" s="98">
        <v>7.0290709733949583</v>
      </c>
      <c r="K120" s="98">
        <v>7.2764949215763108</v>
      </c>
      <c r="L120" s="98">
        <v>9.1829939509142751</v>
      </c>
      <c r="M120" s="98">
        <v>6.9132790926042231</v>
      </c>
      <c r="N120" s="98">
        <v>7.536729498007908</v>
      </c>
      <c r="O120" s="98">
        <v>7.0931740882547318</v>
      </c>
      <c r="P120" s="98">
        <v>6.4451683106343296</v>
      </c>
      <c r="Q120" s="98">
        <v>6.4506049393266869</v>
      </c>
      <c r="R120" s="98">
        <v>6.7972903101084148</v>
      </c>
      <c r="S120" s="98">
        <v>6.8275681833572683</v>
      </c>
      <c r="T120" s="98">
        <v>6.6739273087964026</v>
      </c>
      <c r="U120" s="98">
        <v>6.6416681262338111</v>
      </c>
      <c r="V120" s="98">
        <v>6.162353672937507</v>
      </c>
      <c r="W120" s="98">
        <v>7.0866494234397477</v>
      </c>
      <c r="DA120" s="63" t="s">
        <v>1857</v>
      </c>
    </row>
    <row r="121" spans="1:105" ht="12" customHeight="1" x14ac:dyDescent="0.25">
      <c r="A121" s="121" t="s">
        <v>92</v>
      </c>
      <c r="B121" s="122">
        <f t="shared" ref="B121:W121" si="25">B122</f>
        <v>9.0440086656584595E-2</v>
      </c>
      <c r="C121" s="122">
        <f t="shared" si="25"/>
        <v>0.10009152528471815</v>
      </c>
      <c r="D121" s="122">
        <f t="shared" si="25"/>
        <v>0.10802967242273885</v>
      </c>
      <c r="E121" s="122">
        <f t="shared" si="25"/>
        <v>0.11425746949320814</v>
      </c>
      <c r="F121" s="122">
        <f t="shared" si="25"/>
        <v>0.1189240448976864</v>
      </c>
      <c r="G121" s="122">
        <f t="shared" si="25"/>
        <v>0.12621318756620514</v>
      </c>
      <c r="H121" s="122">
        <f t="shared" si="25"/>
        <v>0.13590670180434222</v>
      </c>
      <c r="I121" s="122">
        <f t="shared" si="25"/>
        <v>0.14257772615697653</v>
      </c>
      <c r="J121" s="122">
        <f t="shared" si="25"/>
        <v>0.15479731414711387</v>
      </c>
      <c r="K121" s="122">
        <f t="shared" si="25"/>
        <v>0.17985311066846185</v>
      </c>
      <c r="L121" s="122">
        <f t="shared" si="25"/>
        <v>0.22142111022292255</v>
      </c>
      <c r="M121" s="122">
        <f t="shared" si="25"/>
        <v>0.22015164048597965</v>
      </c>
      <c r="N121" s="122">
        <f t="shared" si="25"/>
        <v>0.2458343725530566</v>
      </c>
      <c r="O121" s="122">
        <f t="shared" si="25"/>
        <v>0.27946957752590529</v>
      </c>
      <c r="P121" s="122">
        <f t="shared" si="25"/>
        <v>0.3500967422321925</v>
      </c>
      <c r="Q121" s="122">
        <f t="shared" si="25"/>
        <v>0.3645689989577709</v>
      </c>
      <c r="R121" s="122">
        <f t="shared" si="25"/>
        <v>0.38615408562237269</v>
      </c>
      <c r="S121" s="122">
        <f t="shared" si="25"/>
        <v>0.42547595484171841</v>
      </c>
      <c r="T121" s="122">
        <f t="shared" si="25"/>
        <v>0.48561399655238524</v>
      </c>
      <c r="U121" s="122">
        <f t="shared" si="25"/>
        <v>0.52378777976331203</v>
      </c>
      <c r="V121" s="122">
        <f t="shared" si="25"/>
        <v>0.57751177609027871</v>
      </c>
      <c r="W121" s="122">
        <f t="shared" si="25"/>
        <v>0.6157181627665147</v>
      </c>
      <c r="DA121" s="130" t="s">
        <v>1858</v>
      </c>
    </row>
    <row r="122" spans="1:105" ht="12" customHeight="1" x14ac:dyDescent="0.25">
      <c r="A122" s="97" t="s">
        <v>53</v>
      </c>
      <c r="B122" s="98">
        <v>9.0440086656584595E-2</v>
      </c>
      <c r="C122" s="98">
        <v>0.10009152528471815</v>
      </c>
      <c r="D122" s="98">
        <v>0.10802967242273885</v>
      </c>
      <c r="E122" s="98">
        <v>0.11425746949320814</v>
      </c>
      <c r="F122" s="98">
        <v>0.1189240448976864</v>
      </c>
      <c r="G122" s="98">
        <v>0.12621318756620514</v>
      </c>
      <c r="H122" s="98">
        <v>0.13590670180434222</v>
      </c>
      <c r="I122" s="98">
        <v>0.14257772615697653</v>
      </c>
      <c r="J122" s="98">
        <v>0.15479731414711387</v>
      </c>
      <c r="K122" s="98">
        <v>0.17985311066846185</v>
      </c>
      <c r="L122" s="98">
        <v>0.22142111022292255</v>
      </c>
      <c r="M122" s="98">
        <v>0.22015164048597965</v>
      </c>
      <c r="N122" s="98">
        <v>0.2458343725530566</v>
      </c>
      <c r="O122" s="98">
        <v>0.27946957752590529</v>
      </c>
      <c r="P122" s="98">
        <v>0.3500967422321925</v>
      </c>
      <c r="Q122" s="98">
        <v>0.3645689989577709</v>
      </c>
      <c r="R122" s="98">
        <v>0.38615408562237269</v>
      </c>
      <c r="S122" s="98">
        <v>0.42547595484171841</v>
      </c>
      <c r="T122" s="98">
        <v>0.48561399655238524</v>
      </c>
      <c r="U122" s="98">
        <v>0.52378777976331203</v>
      </c>
      <c r="V122" s="98">
        <v>0.57751177609027871</v>
      </c>
      <c r="W122" s="98">
        <v>0.6157181627665147</v>
      </c>
      <c r="DA122" s="63" t="s">
        <v>1859</v>
      </c>
    </row>
    <row r="123" spans="1:105" ht="12" customHeight="1" x14ac:dyDescent="0.25">
      <c r="A123" s="121" t="s">
        <v>55</v>
      </c>
      <c r="B123" s="122">
        <v>102.50080224157374</v>
      </c>
      <c r="C123" s="122">
        <v>107.50987307352662</v>
      </c>
      <c r="D123" s="122">
        <v>108.2131206148517</v>
      </c>
      <c r="E123" s="122">
        <v>108.39161607927913</v>
      </c>
      <c r="F123" s="122">
        <v>114.28483219727043</v>
      </c>
      <c r="G123" s="122">
        <v>109.60459092316086</v>
      </c>
      <c r="H123" s="122">
        <v>109.83629043291577</v>
      </c>
      <c r="I123" s="122">
        <v>110.96144140801604</v>
      </c>
      <c r="J123" s="122">
        <v>110.52963917900851</v>
      </c>
      <c r="K123" s="122">
        <v>121.81346273870632</v>
      </c>
      <c r="L123" s="122">
        <v>116.97956083220626</v>
      </c>
      <c r="M123" s="122">
        <v>103.61358959587091</v>
      </c>
      <c r="N123" s="122">
        <v>108.89505781539255</v>
      </c>
      <c r="O123" s="122">
        <v>120.00827352952295</v>
      </c>
      <c r="P123" s="122">
        <v>120.78998186937592</v>
      </c>
      <c r="Q123" s="122">
        <v>132.20250916895517</v>
      </c>
      <c r="R123" s="122">
        <v>142.60860740702057</v>
      </c>
      <c r="S123" s="122">
        <v>135.36818312503505</v>
      </c>
      <c r="T123" s="122">
        <v>146.37349262466671</v>
      </c>
      <c r="U123" s="122">
        <v>151.72590069800424</v>
      </c>
      <c r="V123" s="122">
        <v>141.06215787092603</v>
      </c>
      <c r="W123" s="122">
        <v>161.92544622028728</v>
      </c>
      <c r="DA123" s="130" t="s">
        <v>1860</v>
      </c>
    </row>
    <row r="124" spans="1:105" ht="12" customHeight="1" x14ac:dyDescent="0.25">
      <c r="A124" s="97" t="s">
        <v>128</v>
      </c>
      <c r="B124" s="98">
        <v>99.028626353677936</v>
      </c>
      <c r="C124" s="98">
        <v>103.49459366978336</v>
      </c>
      <c r="D124" s="98">
        <v>104.15262625204547</v>
      </c>
      <c r="E124" s="98">
        <v>103.69812865387989</v>
      </c>
      <c r="F124" s="98">
        <v>108.01527294064593</v>
      </c>
      <c r="G124" s="98">
        <v>105.36762169949198</v>
      </c>
      <c r="H124" s="98">
        <v>107.73651651189087</v>
      </c>
      <c r="I124" s="98">
        <v>110.04206227960394</v>
      </c>
      <c r="J124" s="98">
        <v>105.08114185643663</v>
      </c>
      <c r="K124" s="98">
        <v>112.68167360494175</v>
      </c>
      <c r="L124" s="98">
        <v>112.33720729578275</v>
      </c>
      <c r="M124" s="98">
        <v>99.040579441598581</v>
      </c>
      <c r="N124" s="98">
        <v>104.37496380917672</v>
      </c>
      <c r="O124" s="98">
        <v>115.07028347774825</v>
      </c>
      <c r="P124" s="98">
        <v>115.78355098775424</v>
      </c>
      <c r="Q124" s="98">
        <v>126.74130508207799</v>
      </c>
      <c r="R124" s="98">
        <v>136.65131119192796</v>
      </c>
      <c r="S124" s="98">
        <v>129.67479377416751</v>
      </c>
      <c r="T124" s="98">
        <v>140.16887966713114</v>
      </c>
      <c r="U124" s="98">
        <v>145.47478639846923</v>
      </c>
      <c r="V124" s="98">
        <v>135.14038134545146</v>
      </c>
      <c r="W124" s="98">
        <v>155.51426142363132</v>
      </c>
      <c r="DA124" s="63" t="s">
        <v>1861</v>
      </c>
    </row>
    <row r="125" spans="1:105" ht="12" customHeight="1" x14ac:dyDescent="0.25">
      <c r="A125" s="97" t="s">
        <v>127</v>
      </c>
      <c r="B125" s="98">
        <v>9.3317195745712095E-2</v>
      </c>
      <c r="C125" s="98">
        <v>0.10233875295999885</v>
      </c>
      <c r="D125" s="98">
        <v>0.10773697658884404</v>
      </c>
      <c r="E125" s="98">
        <v>0.10358760271967182</v>
      </c>
      <c r="F125" s="98">
        <v>0.1081022905413952</v>
      </c>
      <c r="G125" s="98">
        <v>0.10297872065635606</v>
      </c>
      <c r="H125" s="98">
        <v>0.10682786180299424</v>
      </c>
      <c r="I125" s="98">
        <v>0.1658816751412665</v>
      </c>
      <c r="J125" s="98">
        <v>0.17757923083142807</v>
      </c>
      <c r="K125" s="98">
        <v>0.18482698941391673</v>
      </c>
      <c r="L125" s="98">
        <v>0.19117878313372472</v>
      </c>
      <c r="M125" s="98">
        <v>0.16703970272363156</v>
      </c>
      <c r="N125" s="98">
        <v>0.16796204100863454</v>
      </c>
      <c r="O125" s="98">
        <v>0.17992681383575218</v>
      </c>
      <c r="P125" s="98">
        <v>0.17681741900154846</v>
      </c>
      <c r="Q125" s="98">
        <v>0.1887012422492988</v>
      </c>
      <c r="R125" s="98">
        <v>0.19589531699316021</v>
      </c>
      <c r="S125" s="98">
        <v>0.18377826115351048</v>
      </c>
      <c r="T125" s="98">
        <v>0.19068645876844681</v>
      </c>
      <c r="U125" s="98">
        <v>0.19881050436526676</v>
      </c>
      <c r="V125" s="98">
        <v>0.17395676041101582</v>
      </c>
      <c r="W125" s="98">
        <v>0.20551560643365424</v>
      </c>
      <c r="DA125" s="63" t="s">
        <v>1862</v>
      </c>
    </row>
    <row r="126" spans="1:105" ht="12" customHeight="1" x14ac:dyDescent="0.25">
      <c r="A126" s="100" t="s">
        <v>203</v>
      </c>
      <c r="B126" s="101">
        <v>5.6062494585291396E-2</v>
      </c>
      <c r="C126" s="101">
        <v>7.1533815735215375E-2</v>
      </c>
      <c r="D126" s="101">
        <v>7.3800058371489854E-2</v>
      </c>
      <c r="E126" s="101">
        <v>6.8007000886009056E-2</v>
      </c>
      <c r="F126" s="101">
        <v>7.1390398805157351E-2</v>
      </c>
      <c r="G126" s="101">
        <v>6.2061276224122608E-2</v>
      </c>
      <c r="H126" s="101">
        <v>6.6702852192686887E-2</v>
      </c>
      <c r="I126" s="101">
        <v>0.10223038919511777</v>
      </c>
      <c r="J126" s="101">
        <v>0.10840696514756618</v>
      </c>
      <c r="K126" s="101">
        <v>0.11366248170808647</v>
      </c>
      <c r="L126" s="101">
        <v>0.11450948799078013</v>
      </c>
      <c r="M126" s="101">
        <v>9.8346239727827689E-2</v>
      </c>
      <c r="N126" s="101">
        <v>9.8249740219824203E-2</v>
      </c>
      <c r="O126" s="101">
        <v>0.11082639873299849</v>
      </c>
      <c r="P126" s="101">
        <v>0.10928103491967527</v>
      </c>
      <c r="Q126" s="101">
        <v>0.12172395124174633</v>
      </c>
      <c r="R126" s="101">
        <v>0.13251655030660303</v>
      </c>
      <c r="S126" s="101">
        <v>0.12098171461469885</v>
      </c>
      <c r="T126" s="101">
        <v>0.13067575709125109</v>
      </c>
      <c r="U126" s="101">
        <v>0.13716323220884566</v>
      </c>
      <c r="V126" s="101">
        <v>0.11941475730674736</v>
      </c>
      <c r="W126" s="101">
        <v>0.14740722853357918</v>
      </c>
      <c r="DA126" s="131" t="s">
        <v>1863</v>
      </c>
    </row>
    <row r="127" spans="1:105" ht="12" customHeight="1" x14ac:dyDescent="0.25">
      <c r="A127" s="103" t="s">
        <v>52</v>
      </c>
      <c r="B127" s="104">
        <v>3.7254701160420699E-2</v>
      </c>
      <c r="C127" s="104">
        <v>3.0804937224783474E-2</v>
      </c>
      <c r="D127" s="104">
        <v>3.3936918217354187E-2</v>
      </c>
      <c r="E127" s="104">
        <v>3.558060183366276E-2</v>
      </c>
      <c r="F127" s="104">
        <v>3.6711891736237852E-2</v>
      </c>
      <c r="G127" s="104">
        <v>4.0917444432233455E-2</v>
      </c>
      <c r="H127" s="104">
        <v>4.0125009610307349E-2</v>
      </c>
      <c r="I127" s="104">
        <v>6.3651285946148717E-2</v>
      </c>
      <c r="J127" s="104">
        <v>6.9172265683861908E-2</v>
      </c>
      <c r="K127" s="104">
        <v>7.1164507705830271E-2</v>
      </c>
      <c r="L127" s="104">
        <v>7.6669295142944571E-2</v>
      </c>
      <c r="M127" s="104">
        <v>6.8693462995803853E-2</v>
      </c>
      <c r="N127" s="104">
        <v>6.9712300788810341E-2</v>
      </c>
      <c r="O127" s="104">
        <v>6.9100415102753693E-2</v>
      </c>
      <c r="P127" s="104">
        <v>6.7536384081873208E-2</v>
      </c>
      <c r="Q127" s="104">
        <v>6.6977291007552453E-2</v>
      </c>
      <c r="R127" s="104">
        <v>6.3378766686557161E-2</v>
      </c>
      <c r="S127" s="104">
        <v>6.2796546538811629E-2</v>
      </c>
      <c r="T127" s="104">
        <v>6.0010701677195723E-2</v>
      </c>
      <c r="U127" s="104">
        <v>6.1647272156421094E-2</v>
      </c>
      <c r="V127" s="104">
        <v>5.4542003104268447E-2</v>
      </c>
      <c r="W127" s="104">
        <v>5.8108377900075045E-2</v>
      </c>
      <c r="DA127" s="132" t="s">
        <v>1864</v>
      </c>
    </row>
    <row r="128" spans="1:105" ht="12" customHeight="1" x14ac:dyDescent="0.25">
      <c r="A128" s="106" t="s">
        <v>122</v>
      </c>
      <c r="B128" s="101">
        <v>3.0614093044231412</v>
      </c>
      <c r="C128" s="101">
        <v>3.5471499397418773</v>
      </c>
      <c r="D128" s="101">
        <v>3.5682362009358135</v>
      </c>
      <c r="E128" s="101">
        <v>4.1544723849621645</v>
      </c>
      <c r="F128" s="101">
        <v>5.605408004379016</v>
      </c>
      <c r="G128" s="101">
        <v>3.7683225380354415</v>
      </c>
      <c r="H128" s="101">
        <v>1.8315106370238063</v>
      </c>
      <c r="I128" s="101">
        <v>0.69241958195121067</v>
      </c>
      <c r="J128" s="101">
        <v>4.3169965163280439</v>
      </c>
      <c r="K128" s="101">
        <v>7.6681791459181374</v>
      </c>
      <c r="L128" s="101">
        <v>3.9693972879083073</v>
      </c>
      <c r="M128" s="101">
        <v>3.9433213838333239</v>
      </c>
      <c r="N128" s="101">
        <v>3.8900728137311029</v>
      </c>
      <c r="O128" s="101">
        <v>4.2379191885049838</v>
      </c>
      <c r="P128" s="101">
        <v>4.2583298666248703</v>
      </c>
      <c r="Q128" s="101">
        <v>4.5733823660391133</v>
      </c>
      <c r="R128" s="101">
        <v>5.0397605469449722</v>
      </c>
      <c r="S128" s="101">
        <v>4.786935638782845</v>
      </c>
      <c r="T128" s="101">
        <v>5.2343382809789505</v>
      </c>
      <c r="U128" s="101">
        <v>5.2799164384749764</v>
      </c>
      <c r="V128" s="101">
        <v>5.0221591429413781</v>
      </c>
      <c r="W128" s="101">
        <v>5.4306859077181668</v>
      </c>
      <c r="DA128" s="131" t="s">
        <v>1865</v>
      </c>
    </row>
    <row r="129" spans="1:105" ht="12" customHeight="1" x14ac:dyDescent="0.25">
      <c r="A129" s="107" t="s">
        <v>121</v>
      </c>
      <c r="B129" s="104">
        <v>0.31744938772695608</v>
      </c>
      <c r="C129" s="104">
        <v>0.36579071104139999</v>
      </c>
      <c r="D129" s="104">
        <v>0.38452118528158252</v>
      </c>
      <c r="E129" s="104">
        <v>0.43542743771740766</v>
      </c>
      <c r="F129" s="104">
        <v>0.55604896170409157</v>
      </c>
      <c r="G129" s="104">
        <v>0.36566796497709342</v>
      </c>
      <c r="H129" s="104">
        <v>0.16143542219809057</v>
      </c>
      <c r="I129" s="104">
        <v>6.1077871319629509E-2</v>
      </c>
      <c r="J129" s="104">
        <v>0.95392157541241407</v>
      </c>
      <c r="K129" s="104">
        <v>1.2787829984325247</v>
      </c>
      <c r="L129" s="104">
        <v>0.48177746538147659</v>
      </c>
      <c r="M129" s="104">
        <v>0.46264906771538195</v>
      </c>
      <c r="N129" s="104">
        <v>0.46205915147608712</v>
      </c>
      <c r="O129" s="104">
        <v>0.52014404943395975</v>
      </c>
      <c r="P129" s="104">
        <v>0.57128359599525835</v>
      </c>
      <c r="Q129" s="104">
        <v>0.69912047858878601</v>
      </c>
      <c r="R129" s="104">
        <v>0.72164035115449343</v>
      </c>
      <c r="S129" s="104">
        <v>0.72267545093118901</v>
      </c>
      <c r="T129" s="104">
        <v>0.77958821778814913</v>
      </c>
      <c r="U129" s="104">
        <v>0.77238735669476022</v>
      </c>
      <c r="V129" s="104">
        <v>0.72566062212217286</v>
      </c>
      <c r="W129" s="104">
        <v>0.77498328250414539</v>
      </c>
      <c r="DA129" s="132" t="s">
        <v>1866</v>
      </c>
    </row>
    <row r="130" spans="1:105" ht="12" customHeight="1" x14ac:dyDescent="0.25">
      <c r="A130" s="108" t="s">
        <v>53</v>
      </c>
      <c r="B130" s="98">
        <v>0.19072797175420658</v>
      </c>
      <c r="C130" s="98">
        <v>0.25567583566715635</v>
      </c>
      <c r="D130" s="98">
        <v>0.26339104214300529</v>
      </c>
      <c r="E130" s="98">
        <v>0.28586612934586725</v>
      </c>
      <c r="F130" s="98">
        <v>0.36719861469408083</v>
      </c>
      <c r="G130" s="98">
        <v>0.22037880876684035</v>
      </c>
      <c r="H130" s="98">
        <v>0.10080409970457067</v>
      </c>
      <c r="I130" s="98">
        <v>3.7642862299371221E-2</v>
      </c>
      <c r="J130" s="98">
        <v>0.58230572251041934</v>
      </c>
      <c r="K130" s="98">
        <v>0.78631032890701202</v>
      </c>
      <c r="L130" s="98">
        <v>0.28852097288244483</v>
      </c>
      <c r="M130" s="98">
        <v>0.27232209774332372</v>
      </c>
      <c r="N130" s="98">
        <v>0.27027187159115634</v>
      </c>
      <c r="O130" s="98">
        <v>0.32036571134508168</v>
      </c>
      <c r="P130" s="98">
        <v>0.35305989065389282</v>
      </c>
      <c r="Q130" s="98">
        <v>0.45095370207338192</v>
      </c>
      <c r="R130" s="98">
        <v>0.48814411497117427</v>
      </c>
      <c r="S130" s="98">
        <v>0.4757181962054427</v>
      </c>
      <c r="T130" s="98">
        <v>0.53422649887480345</v>
      </c>
      <c r="U130" s="98">
        <v>0.53287986225988004</v>
      </c>
      <c r="V130" s="98">
        <v>0.4981328696314552</v>
      </c>
      <c r="W130" s="98">
        <v>0.55584593284765604</v>
      </c>
      <c r="DA130" s="63" t="s">
        <v>1867</v>
      </c>
    </row>
    <row r="131" spans="1:105" ht="12" customHeight="1" x14ac:dyDescent="0.25">
      <c r="A131" s="108" t="s">
        <v>52</v>
      </c>
      <c r="B131" s="98">
        <v>0.1267214159727495</v>
      </c>
      <c r="C131" s="98">
        <v>0.11011487537424364</v>
      </c>
      <c r="D131" s="98">
        <v>0.12113014313857723</v>
      </c>
      <c r="E131" s="98">
        <v>0.14956130837154044</v>
      </c>
      <c r="F131" s="98">
        <v>0.18885034701001069</v>
      </c>
      <c r="G131" s="98">
        <v>0.14528915621025307</v>
      </c>
      <c r="H131" s="98">
        <v>6.06313224935199E-2</v>
      </c>
      <c r="I131" s="98">
        <v>2.3435009020258288E-2</v>
      </c>
      <c r="J131" s="98">
        <v>0.37161585290199473</v>
      </c>
      <c r="K131" s="98">
        <v>0.49247266952551266</v>
      </c>
      <c r="L131" s="98">
        <v>0.19325649249903179</v>
      </c>
      <c r="M131" s="98">
        <v>0.19032696997205822</v>
      </c>
      <c r="N131" s="98">
        <v>0.1917872798849308</v>
      </c>
      <c r="O131" s="98">
        <v>0.19977833808887807</v>
      </c>
      <c r="P131" s="98">
        <v>0.21822370534136556</v>
      </c>
      <c r="Q131" s="98">
        <v>0.24816677651540411</v>
      </c>
      <c r="R131" s="98">
        <v>0.23349623618331916</v>
      </c>
      <c r="S131" s="98">
        <v>0.24695725472574628</v>
      </c>
      <c r="T131" s="98">
        <v>0.24536171891334568</v>
      </c>
      <c r="U131" s="98">
        <v>0.23950749443488015</v>
      </c>
      <c r="V131" s="98">
        <v>0.22752775249071761</v>
      </c>
      <c r="W131" s="98">
        <v>0.21913734965648929</v>
      </c>
      <c r="DA131" s="63" t="s">
        <v>1868</v>
      </c>
    </row>
    <row r="132" spans="1:105" ht="12" customHeight="1" x14ac:dyDescent="0.25">
      <c r="A132" s="121" t="s">
        <v>54</v>
      </c>
      <c r="B132" s="122">
        <v>16.64212587183901</v>
      </c>
      <c r="C132" s="122">
        <v>17.230317301176154</v>
      </c>
      <c r="D132" s="122">
        <v>17.83634573187593</v>
      </c>
      <c r="E132" s="122">
        <v>18.732936703336165</v>
      </c>
      <c r="F132" s="122">
        <v>19.839841869305651</v>
      </c>
      <c r="G132" s="122">
        <v>20.067089124504101</v>
      </c>
      <c r="H132" s="122">
        <v>20.284250009471396</v>
      </c>
      <c r="I132" s="122">
        <v>20.139907766760672</v>
      </c>
      <c r="J132" s="122">
        <v>20.386259436688505</v>
      </c>
      <c r="K132" s="122">
        <v>23.10947416938426</v>
      </c>
      <c r="L132" s="122">
        <v>23.551915771756629</v>
      </c>
      <c r="M132" s="122">
        <v>22.511032901431289</v>
      </c>
      <c r="N132" s="122">
        <v>22.773957585524109</v>
      </c>
      <c r="O132" s="122">
        <v>25.035368875299149</v>
      </c>
      <c r="P132" s="122">
        <v>25.195389667048488</v>
      </c>
      <c r="Q132" s="122">
        <v>27.44739248534685</v>
      </c>
      <c r="R132" s="122">
        <v>27.590387409490216</v>
      </c>
      <c r="S132" s="122">
        <v>30.227726177405881</v>
      </c>
      <c r="T132" s="122">
        <v>32.361855217012419</v>
      </c>
      <c r="U132" s="122">
        <v>33.003735570964402</v>
      </c>
      <c r="V132" s="122">
        <v>33.431097363638521</v>
      </c>
      <c r="W132" s="122">
        <v>34.118411114572837</v>
      </c>
      <c r="DA132" s="130" t="s">
        <v>1869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1870</v>
      </c>
    </row>
    <row r="134" spans="1:105" ht="12" customHeight="1" x14ac:dyDescent="0.25">
      <c r="A134" s="109" t="s">
        <v>120</v>
      </c>
      <c r="B134" s="33">
        <v>16.64212587183901</v>
      </c>
      <c r="C134" s="33">
        <v>17.230317301176154</v>
      </c>
      <c r="D134" s="33">
        <v>17.83634573187593</v>
      </c>
      <c r="E134" s="33">
        <v>18.732936703336165</v>
      </c>
      <c r="F134" s="33">
        <v>19.839841869305651</v>
      </c>
      <c r="G134" s="33">
        <v>20.067089124504101</v>
      </c>
      <c r="H134" s="33">
        <v>20.284250009471396</v>
      </c>
      <c r="I134" s="33">
        <v>20.139907766760672</v>
      </c>
      <c r="J134" s="33">
        <v>20.386259436688505</v>
      </c>
      <c r="K134" s="33">
        <v>23.10947416938426</v>
      </c>
      <c r="L134" s="33">
        <v>23.551915771756629</v>
      </c>
      <c r="M134" s="33">
        <v>22.511032901431289</v>
      </c>
      <c r="N134" s="33">
        <v>22.773957585524109</v>
      </c>
      <c r="O134" s="33">
        <v>25.035368875299149</v>
      </c>
      <c r="P134" s="33">
        <v>25.195389667048488</v>
      </c>
      <c r="Q134" s="33">
        <v>27.44739248534685</v>
      </c>
      <c r="R134" s="33">
        <v>27.590387409490216</v>
      </c>
      <c r="S134" s="33">
        <v>30.227726177405881</v>
      </c>
      <c r="T134" s="33">
        <v>32.361855217012419</v>
      </c>
      <c r="U134" s="33">
        <v>33.003735570964402</v>
      </c>
      <c r="V134" s="33">
        <v>33.431097363638521</v>
      </c>
      <c r="W134" s="33">
        <v>34.118411114572837</v>
      </c>
      <c r="DA134" s="60" t="s">
        <v>1871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0.73701953928746877</v>
      </c>
      <c r="C136" s="119">
        <f t="shared" si="26"/>
        <v>0.7394189509558301</v>
      </c>
      <c r="D136" s="119">
        <f t="shared" si="26"/>
        <v>0.74158664335618174</v>
      </c>
      <c r="E136" s="119">
        <f t="shared" si="26"/>
        <v>0.74361672726554384</v>
      </c>
      <c r="F136" s="119">
        <f t="shared" si="26"/>
        <v>0.74579761216447948</v>
      </c>
      <c r="G136" s="119">
        <f t="shared" si="26"/>
        <v>0.74731178960220956</v>
      </c>
      <c r="H136" s="119">
        <f t="shared" si="26"/>
        <v>0.74946732131854465</v>
      </c>
      <c r="I136" s="119">
        <f t="shared" si="26"/>
        <v>0.75205471147494063</v>
      </c>
      <c r="J136" s="119">
        <f t="shared" si="26"/>
        <v>0.7552357042938721</v>
      </c>
      <c r="K136" s="119">
        <f t="shared" si="26"/>
        <v>0.75814339773589945</v>
      </c>
      <c r="L136" s="119">
        <f t="shared" si="26"/>
        <v>0.76008915989332049</v>
      </c>
      <c r="M136" s="119">
        <f t="shared" si="26"/>
        <v>0.76303807151050584</v>
      </c>
      <c r="N136" s="119">
        <f t="shared" si="26"/>
        <v>0.76682211077283025</v>
      </c>
      <c r="O136" s="119">
        <f t="shared" si="26"/>
        <v>0.77106008820453342</v>
      </c>
      <c r="P136" s="119">
        <f t="shared" si="26"/>
        <v>0.77263381147294385</v>
      </c>
      <c r="Q136" s="119">
        <f t="shared" si="26"/>
        <v>0.77473395713655602</v>
      </c>
      <c r="R136" s="119">
        <f t="shared" ref="R136:V136" si="27">IF(R117=0,"",R117/R98)</f>
        <v>0.77740399579377206</v>
      </c>
      <c r="S136" s="119">
        <f t="shared" si="27"/>
        <v>0.7809157270824334</v>
      </c>
      <c r="T136" s="119">
        <f t="shared" si="27"/>
        <v>0.78462693474535306</v>
      </c>
      <c r="U136" s="119">
        <f t="shared" si="27"/>
        <v>0.78826546764282435</v>
      </c>
      <c r="V136" s="119">
        <f t="shared" si="27"/>
        <v>0.79156812976676427</v>
      </c>
      <c r="W136" s="119">
        <f t="shared" ref="W136" si="28">IF(W117=0,"",W117/W98)</f>
        <v>0.79491923395024988</v>
      </c>
      <c r="DA136" s="129" t="s">
        <v>2022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0.73461844841842239</v>
      </c>
      <c r="C137" s="124">
        <f t="shared" si="29"/>
        <v>0.73722937966818691</v>
      </c>
      <c r="D137" s="124">
        <f t="shared" si="29"/>
        <v>0.73936309271853873</v>
      </c>
      <c r="E137" s="124">
        <f t="shared" si="29"/>
        <v>0.74144332294571025</v>
      </c>
      <c r="F137" s="124">
        <f t="shared" si="29"/>
        <v>0.7436336574048612</v>
      </c>
      <c r="G137" s="124">
        <f t="shared" si="29"/>
        <v>0.74506411470117861</v>
      </c>
      <c r="H137" s="124">
        <f t="shared" si="29"/>
        <v>0.74700014871288312</v>
      </c>
      <c r="I137" s="124">
        <f t="shared" si="29"/>
        <v>0.74941665411404235</v>
      </c>
      <c r="J137" s="124">
        <f t="shared" si="29"/>
        <v>0.75290969847313904</v>
      </c>
      <c r="K137" s="124">
        <f t="shared" si="29"/>
        <v>0.75595560204573276</v>
      </c>
      <c r="L137" s="124">
        <f t="shared" si="29"/>
        <v>0.75809538675439381</v>
      </c>
      <c r="M137" s="124">
        <f t="shared" si="29"/>
        <v>0.76076032868640386</v>
      </c>
      <c r="N137" s="124">
        <f t="shared" si="29"/>
        <v>0.76460424182162401</v>
      </c>
      <c r="O137" s="124">
        <f t="shared" si="29"/>
        <v>0.76852183231046522</v>
      </c>
      <c r="P137" s="124">
        <f t="shared" si="29"/>
        <v>0.76978851602080378</v>
      </c>
      <c r="Q137" s="124">
        <f t="shared" si="29"/>
        <v>0.77154799752381742</v>
      </c>
      <c r="R137" s="124">
        <f t="shared" ref="R137:V137" si="30">IF(R118=0,"",R118/R99)</f>
        <v>0.77397398273088225</v>
      </c>
      <c r="S137" s="124">
        <f t="shared" si="30"/>
        <v>0.77737806832481693</v>
      </c>
      <c r="T137" s="124">
        <f t="shared" si="30"/>
        <v>0.78060412753001329</v>
      </c>
      <c r="U137" s="124">
        <f t="shared" si="30"/>
        <v>0.78389889124923517</v>
      </c>
      <c r="V137" s="124">
        <f t="shared" si="30"/>
        <v>0.78694176386365211</v>
      </c>
      <c r="W137" s="124">
        <f t="shared" ref="W137" si="31">IF(W118=0,"",W118/W99)</f>
        <v>0.79016240581080921</v>
      </c>
      <c r="DA137" s="130" t="s">
        <v>2023</v>
      </c>
    </row>
    <row r="138" spans="1:105" ht="12" customHeight="1" x14ac:dyDescent="0.25">
      <c r="A138" s="97" t="s">
        <v>203</v>
      </c>
      <c r="B138" s="111">
        <f t="shared" ref="B138:Q138" si="32">IF(B119=0,"",B119/B100)</f>
        <v>0.73367626590736779</v>
      </c>
      <c r="C138" s="111">
        <f t="shared" si="32"/>
        <v>0.73631744036104241</v>
      </c>
      <c r="D138" s="111">
        <f t="shared" si="32"/>
        <v>0.73848048100508557</v>
      </c>
      <c r="E138" s="111">
        <f t="shared" si="32"/>
        <v>0.74058586215716438</v>
      </c>
      <c r="F138" s="111">
        <f t="shared" si="32"/>
        <v>0.74280776654947589</v>
      </c>
      <c r="G138" s="111">
        <f t="shared" si="32"/>
        <v>0.74424853303161054</v>
      </c>
      <c r="H138" s="111">
        <f t="shared" si="32"/>
        <v>0.74621159963382777</v>
      </c>
      <c r="I138" s="111">
        <f t="shared" si="32"/>
        <v>0.74865035115361867</v>
      </c>
      <c r="J138" s="111">
        <f t="shared" si="32"/>
        <v>0.75216195881117898</v>
      </c>
      <c r="K138" s="111">
        <f t="shared" si="32"/>
        <v>0.7552284763253666</v>
      </c>
      <c r="L138" s="111">
        <f t="shared" si="32"/>
        <v>0.75737725195865668</v>
      </c>
      <c r="M138" s="111">
        <f t="shared" si="32"/>
        <v>0.76006577737148839</v>
      </c>
      <c r="N138" s="111">
        <f t="shared" si="32"/>
        <v>0.76392318086868916</v>
      </c>
      <c r="O138" s="111">
        <f t="shared" si="32"/>
        <v>0.76786568070135752</v>
      </c>
      <c r="P138" s="111">
        <f t="shared" si="32"/>
        <v>0.76914497510055013</v>
      </c>
      <c r="Q138" s="111">
        <f t="shared" si="32"/>
        <v>0.77091205073058444</v>
      </c>
      <c r="R138" s="111">
        <f t="shared" ref="R138:V138" si="33">IF(R119=0,"",R119/R100)</f>
        <v>0.77334430726660031</v>
      </c>
      <c r="S138" s="111">
        <f t="shared" si="33"/>
        <v>0.77675944831829946</v>
      </c>
      <c r="T138" s="111">
        <f t="shared" si="33"/>
        <v>0.77999567017645366</v>
      </c>
      <c r="U138" s="111">
        <f t="shared" si="33"/>
        <v>0.78329918313742475</v>
      </c>
      <c r="V138" s="111">
        <f t="shared" si="33"/>
        <v>0.78635674598673799</v>
      </c>
      <c r="W138" s="111">
        <f t="shared" ref="W138" si="34">IF(W119=0,"",W119/W100)</f>
        <v>0.78958190814296314</v>
      </c>
      <c r="DA138" s="63" t="s">
        <v>2024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2025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1.8998925920708361</v>
      </c>
      <c r="C140" s="124">
        <f t="shared" si="38"/>
        <v>2.003689790722766</v>
      </c>
      <c r="D140" s="124">
        <f t="shared" si="38"/>
        <v>2.1120217459924175</v>
      </c>
      <c r="E140" s="124">
        <f t="shared" si="38"/>
        <v>2.2250941741200241</v>
      </c>
      <c r="F140" s="124">
        <f t="shared" si="38"/>
        <v>2.3496465192784317</v>
      </c>
      <c r="G140" s="124">
        <f t="shared" si="38"/>
        <v>2.504271720796766</v>
      </c>
      <c r="H140" s="124">
        <f t="shared" si="38"/>
        <v>2.6952525961911338</v>
      </c>
      <c r="I140" s="124">
        <f t="shared" si="38"/>
        <v>2.8072006585020333</v>
      </c>
      <c r="J140" s="124">
        <f t="shared" si="38"/>
        <v>2.8706557969138116</v>
      </c>
      <c r="K140" s="124">
        <f t="shared" si="38"/>
        <v>2.9985975546433985</v>
      </c>
      <c r="L140" s="124">
        <f t="shared" si="38"/>
        <v>3.1131351282773854</v>
      </c>
      <c r="M140" s="124">
        <f t="shared" si="38"/>
        <v>3.1991944738584013</v>
      </c>
      <c r="N140" s="124">
        <f t="shared" si="38"/>
        <v>3.3060883742252933</v>
      </c>
      <c r="O140" s="124">
        <f t="shared" si="38"/>
        <v>3.4305057596075703</v>
      </c>
      <c r="P140" s="124">
        <f t="shared" si="38"/>
        <v>3.5802678399255403</v>
      </c>
      <c r="Q140" s="124">
        <f t="shared" si="38"/>
        <v>3.6943608866334836</v>
      </c>
      <c r="R140" s="124">
        <f t="shared" ref="R140:V140" si="39">IF(R121=0,"",R121/R102)</f>
        <v>3.8053062185846662</v>
      </c>
      <c r="S140" s="124">
        <f t="shared" si="39"/>
        <v>3.9480459093805349</v>
      </c>
      <c r="T140" s="124">
        <f t="shared" si="39"/>
        <v>4.0751886464857394</v>
      </c>
      <c r="U140" s="124">
        <f t="shared" si="39"/>
        <v>4.1811832644279647</v>
      </c>
      <c r="V140" s="124">
        <f t="shared" si="39"/>
        <v>4.2899669082023877</v>
      </c>
      <c r="W140" s="124">
        <f t="shared" ref="W140" si="40">IF(W121=0,"",W121/W102)</f>
        <v>4.3687489272849547</v>
      </c>
      <c r="DA140" s="130" t="s">
        <v>2026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1.8998925920708361</v>
      </c>
      <c r="C141" s="111">
        <f t="shared" si="41"/>
        <v>2.003689790722766</v>
      </c>
      <c r="D141" s="111">
        <f t="shared" si="41"/>
        <v>2.1120217459924175</v>
      </c>
      <c r="E141" s="111">
        <f t="shared" si="41"/>
        <v>2.2250941741200241</v>
      </c>
      <c r="F141" s="111">
        <f t="shared" si="41"/>
        <v>2.3496465192784317</v>
      </c>
      <c r="G141" s="111">
        <f t="shared" si="41"/>
        <v>2.504271720796766</v>
      </c>
      <c r="H141" s="111">
        <f t="shared" si="41"/>
        <v>2.6952525961911338</v>
      </c>
      <c r="I141" s="111">
        <f t="shared" si="41"/>
        <v>2.8072006585020333</v>
      </c>
      <c r="J141" s="111">
        <f t="shared" si="41"/>
        <v>2.8706557969138116</v>
      </c>
      <c r="K141" s="111">
        <f t="shared" si="41"/>
        <v>2.9985975546433985</v>
      </c>
      <c r="L141" s="111">
        <f t="shared" si="41"/>
        <v>3.1131351282773854</v>
      </c>
      <c r="M141" s="111">
        <f t="shared" si="41"/>
        <v>3.1991944738584013</v>
      </c>
      <c r="N141" s="111">
        <f t="shared" si="41"/>
        <v>3.3060883742252933</v>
      </c>
      <c r="O141" s="111">
        <f t="shared" si="41"/>
        <v>3.4305057596075703</v>
      </c>
      <c r="P141" s="111">
        <f t="shared" si="41"/>
        <v>3.5802678399255403</v>
      </c>
      <c r="Q141" s="111">
        <f t="shared" si="41"/>
        <v>3.6943608866334836</v>
      </c>
      <c r="R141" s="111">
        <f t="shared" ref="R141:V141" si="42">IF(R122=0,"",R122/R103)</f>
        <v>3.8053062185846662</v>
      </c>
      <c r="S141" s="111">
        <f t="shared" si="42"/>
        <v>3.9480459093805349</v>
      </c>
      <c r="T141" s="111">
        <f t="shared" si="42"/>
        <v>4.0751886464857394</v>
      </c>
      <c r="U141" s="111">
        <f t="shared" si="42"/>
        <v>4.1811832644279647</v>
      </c>
      <c r="V141" s="111">
        <f t="shared" si="42"/>
        <v>4.2899669082023877</v>
      </c>
      <c r="W141" s="111">
        <f t="shared" ref="W141" si="43">IF(W122=0,"",W122/W103)</f>
        <v>4.3687489272849547</v>
      </c>
      <c r="DA141" s="63" t="s">
        <v>2027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0.7667967711652125</v>
      </c>
      <c r="C142" s="124">
        <f t="shared" si="44"/>
        <v>0.76900266312948418</v>
      </c>
      <c r="D142" s="124">
        <f t="shared" si="44"/>
        <v>0.77147805763006305</v>
      </c>
      <c r="E142" s="124">
        <f t="shared" si="44"/>
        <v>0.77290516654356745</v>
      </c>
      <c r="F142" s="124">
        <f t="shared" si="44"/>
        <v>0.77338515577854716</v>
      </c>
      <c r="G142" s="124">
        <f t="shared" si="44"/>
        <v>0.77854279913320801</v>
      </c>
      <c r="H142" s="124">
        <f t="shared" si="44"/>
        <v>0.7844896807644296</v>
      </c>
      <c r="I142" s="124">
        <f t="shared" si="44"/>
        <v>0.78956047855295042</v>
      </c>
      <c r="J142" s="124">
        <f t="shared" si="44"/>
        <v>0.78690980425074786</v>
      </c>
      <c r="K142" s="124">
        <f t="shared" si="44"/>
        <v>0.78582007612184868</v>
      </c>
      <c r="L142" s="124">
        <f t="shared" si="44"/>
        <v>0.79464140450554466</v>
      </c>
      <c r="M142" s="124">
        <f t="shared" si="44"/>
        <v>0.79706016639112831</v>
      </c>
      <c r="N142" s="124">
        <f t="shared" si="44"/>
        <v>0.80212357758691055</v>
      </c>
      <c r="O142" s="124">
        <f t="shared" si="44"/>
        <v>0.80675814865805862</v>
      </c>
      <c r="P142" s="124">
        <f t="shared" si="44"/>
        <v>0.8089313885752285</v>
      </c>
      <c r="Q142" s="124">
        <f t="shared" si="44"/>
        <v>0.81210933175740641</v>
      </c>
      <c r="R142" s="124">
        <f t="shared" ref="R142:V142" si="45">IF(R123=0,"",R123/R104)</f>
        <v>0.81714697521201529</v>
      </c>
      <c r="S142" s="124">
        <f t="shared" si="45"/>
        <v>0.82333642103659166</v>
      </c>
      <c r="T142" s="124">
        <f t="shared" si="45"/>
        <v>0.82799728476025791</v>
      </c>
      <c r="U142" s="124">
        <f t="shared" si="45"/>
        <v>0.83300499264232586</v>
      </c>
      <c r="V142" s="124">
        <f t="shared" si="45"/>
        <v>0.83748924348252918</v>
      </c>
      <c r="W142" s="124">
        <f t="shared" ref="W142" si="46">IF(W123=0,"",W123/W104)</f>
        <v>0.84269955891050363</v>
      </c>
      <c r="DA142" s="130" t="s">
        <v>2028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0.77288383907972324</v>
      </c>
      <c r="C143" s="111">
        <f t="shared" si="47"/>
        <v>0.77563841288855095</v>
      </c>
      <c r="D143" s="111">
        <f t="shared" si="47"/>
        <v>0.77805151086842739</v>
      </c>
      <c r="E143" s="111">
        <f t="shared" si="47"/>
        <v>0.78032266157313046</v>
      </c>
      <c r="F143" s="111">
        <f t="shared" si="47"/>
        <v>0.78259421006259933</v>
      </c>
      <c r="G143" s="111">
        <f t="shared" si="47"/>
        <v>0.78470508191741251</v>
      </c>
      <c r="H143" s="111">
        <f t="shared" si="47"/>
        <v>0.78750094815441496</v>
      </c>
      <c r="I143" s="111">
        <f t="shared" si="47"/>
        <v>0.79064084329902951</v>
      </c>
      <c r="J143" s="111">
        <f t="shared" si="47"/>
        <v>0.79410095477541509</v>
      </c>
      <c r="K143" s="111">
        <f t="shared" si="47"/>
        <v>0.79746189373224585</v>
      </c>
      <c r="L143" s="111">
        <f t="shared" si="47"/>
        <v>0.80088999792325677</v>
      </c>
      <c r="M143" s="111">
        <f t="shared" si="47"/>
        <v>0.80425004358812979</v>
      </c>
      <c r="N143" s="111">
        <f t="shared" si="47"/>
        <v>0.80913025812655059</v>
      </c>
      <c r="O143" s="111">
        <f t="shared" si="47"/>
        <v>0.81391032588041756</v>
      </c>
      <c r="P143" s="111">
        <f t="shared" si="47"/>
        <v>0.81592530032603383</v>
      </c>
      <c r="Q143" s="111">
        <f t="shared" si="47"/>
        <v>0.81867095765494724</v>
      </c>
      <c r="R143" s="111">
        <f t="shared" ref="R143:V143" si="48">IF(R124=0,"",R124/R105)</f>
        <v>0.82224183967403264</v>
      </c>
      <c r="S143" s="111">
        <f t="shared" si="48"/>
        <v>0.82724663078668592</v>
      </c>
      <c r="T143" s="111">
        <f t="shared" si="48"/>
        <v>0.83213548171651897</v>
      </c>
      <c r="U143" s="111">
        <f t="shared" si="48"/>
        <v>0.83709022805442279</v>
      </c>
      <c r="V143" s="111">
        <f t="shared" si="48"/>
        <v>0.84162448351490726</v>
      </c>
      <c r="W143" s="111">
        <f t="shared" ref="W143" si="49">IF(W124=0,"",W124/W105)</f>
        <v>0.84641158327986676</v>
      </c>
      <c r="DA143" s="63" t="s">
        <v>2029</v>
      </c>
    </row>
    <row r="144" spans="1:105" ht="12" customHeight="1" x14ac:dyDescent="0.25">
      <c r="A144" s="97" t="s">
        <v>127</v>
      </c>
      <c r="B144" s="111">
        <f t="shared" ref="B144:Q144" si="50">IF(B125=0,"",B125/B106)</f>
        <v>0.84994943335821405</v>
      </c>
      <c r="C144" s="111">
        <f t="shared" si="50"/>
        <v>0.83266348902581933</v>
      </c>
      <c r="D144" s="111">
        <f t="shared" si="50"/>
        <v>0.83801281350319534</v>
      </c>
      <c r="E144" s="111">
        <f t="shared" si="50"/>
        <v>0.84475206576185768</v>
      </c>
      <c r="F144" s="111">
        <f t="shared" si="50"/>
        <v>0.845652661021984</v>
      </c>
      <c r="G144" s="111">
        <f t="shared" si="50"/>
        <v>0.85830049908482586</v>
      </c>
      <c r="H144" s="111">
        <f t="shared" si="50"/>
        <v>0.85613654628593516</v>
      </c>
      <c r="I144" s="111">
        <f t="shared" si="50"/>
        <v>0.86486532312594544</v>
      </c>
      <c r="J144" s="111">
        <f t="shared" si="50"/>
        <v>0.86858863811940767</v>
      </c>
      <c r="K144" s="111">
        <f t="shared" si="50"/>
        <v>0.86886891682395628</v>
      </c>
      <c r="L144" s="111">
        <f t="shared" si="50"/>
        <v>0.87360505035044611</v>
      </c>
      <c r="M144" s="111">
        <f t="shared" si="50"/>
        <v>0.87656166381731937</v>
      </c>
      <c r="N144" s="111">
        <f t="shared" si="50"/>
        <v>0.8787098036801223</v>
      </c>
      <c r="O144" s="111">
        <f t="shared" si="50"/>
        <v>0.87485533931549364</v>
      </c>
      <c r="P144" s="111">
        <f t="shared" si="50"/>
        <v>0.87541948350762033</v>
      </c>
      <c r="Q144" s="111">
        <f t="shared" si="50"/>
        <v>0.87206885784022481</v>
      </c>
      <c r="R144" s="111">
        <f t="shared" ref="R144:V144" si="51">IF(R125=0,"",R125/R106)</f>
        <v>0.86840634813376349</v>
      </c>
      <c r="S144" s="111">
        <f t="shared" si="51"/>
        <v>0.87507810975174094</v>
      </c>
      <c r="T144" s="111">
        <f t="shared" si="51"/>
        <v>0.87370061054549009</v>
      </c>
      <c r="U144" s="111">
        <f t="shared" si="51"/>
        <v>0.87801272251774565</v>
      </c>
      <c r="V144" s="111">
        <f t="shared" si="51"/>
        <v>0.88248845778221929</v>
      </c>
      <c r="W144" s="111">
        <f t="shared" ref="W144" si="52">IF(W125=0,"",W125/W106)</f>
        <v>0.88439857557061252</v>
      </c>
      <c r="DA144" s="63" t="s">
        <v>2030</v>
      </c>
    </row>
    <row r="145" spans="1:105" ht="12" customHeight="1" x14ac:dyDescent="0.25">
      <c r="A145" s="100" t="s">
        <v>203</v>
      </c>
      <c r="B145" s="112">
        <f t="shared" ref="B145:Q145" si="53">IF(B126=0,"",B126/B107)</f>
        <v>0.77288383907972324</v>
      </c>
      <c r="C145" s="112">
        <f t="shared" si="53"/>
        <v>0.77669420986708726</v>
      </c>
      <c r="D145" s="112">
        <f t="shared" si="53"/>
        <v>0.77991701141363556</v>
      </c>
      <c r="E145" s="112">
        <f t="shared" si="53"/>
        <v>0.78129222210239535</v>
      </c>
      <c r="F145" s="112">
        <f t="shared" si="53"/>
        <v>0.7834674569157456</v>
      </c>
      <c r="G145" s="112">
        <f t="shared" si="53"/>
        <v>0.78496621063941885</v>
      </c>
      <c r="H145" s="112">
        <f t="shared" si="53"/>
        <v>0.78794693749549716</v>
      </c>
      <c r="I145" s="112">
        <f t="shared" si="53"/>
        <v>0.79774442581770832</v>
      </c>
      <c r="J145" s="112">
        <f t="shared" si="53"/>
        <v>0.80139125943818634</v>
      </c>
      <c r="K145" s="112">
        <f t="shared" si="53"/>
        <v>0.8029457351817586</v>
      </c>
      <c r="L145" s="112">
        <f t="shared" si="53"/>
        <v>0.80544272727191668</v>
      </c>
      <c r="M145" s="112">
        <f t="shared" si="53"/>
        <v>0.80698358816513316</v>
      </c>
      <c r="N145" s="112">
        <f t="shared" si="53"/>
        <v>0.80908000002747849</v>
      </c>
      <c r="O145" s="112">
        <f t="shared" si="53"/>
        <v>0.81153313604332733</v>
      </c>
      <c r="P145" s="112">
        <f t="shared" si="53"/>
        <v>0.81283782912640079</v>
      </c>
      <c r="Q145" s="112">
        <f t="shared" si="53"/>
        <v>0.81471859132522073</v>
      </c>
      <c r="R145" s="112">
        <f t="shared" ref="R145:V145" si="54">IF(R126=0,"",R126/R107)</f>
        <v>0.81698731402468616</v>
      </c>
      <c r="S145" s="112">
        <f t="shared" si="54"/>
        <v>0.82179171577747689</v>
      </c>
      <c r="T145" s="112">
        <f t="shared" si="54"/>
        <v>0.82580325655728126</v>
      </c>
      <c r="U145" s="112">
        <f t="shared" si="54"/>
        <v>0.83237641892086978</v>
      </c>
      <c r="V145" s="112">
        <f t="shared" si="54"/>
        <v>0.83753564134016734</v>
      </c>
      <c r="W145" s="112">
        <f t="shared" ref="W145" si="55">IF(W126=0,"",W126/W107)</f>
        <v>0.84585270156313763</v>
      </c>
      <c r="DA145" s="131" t="s">
        <v>2031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2032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0.612597256622334</v>
      </c>
      <c r="C147" s="112">
        <f t="shared" si="59"/>
        <v>0.61938114553801049</v>
      </c>
      <c r="D147" s="112">
        <f t="shared" si="59"/>
        <v>0.62256988049044282</v>
      </c>
      <c r="E147" s="112">
        <f t="shared" si="59"/>
        <v>0.62754486523912001</v>
      </c>
      <c r="F147" s="112">
        <f t="shared" si="59"/>
        <v>0.63315447866396413</v>
      </c>
      <c r="G147" s="112">
        <f t="shared" si="59"/>
        <v>0.63925396899790676</v>
      </c>
      <c r="H147" s="112">
        <f t="shared" si="59"/>
        <v>0.64061579121658008</v>
      </c>
      <c r="I147" s="112">
        <f t="shared" si="59"/>
        <v>0.64061579121657986</v>
      </c>
      <c r="J147" s="112">
        <f t="shared" si="59"/>
        <v>0.64820668576117257</v>
      </c>
      <c r="K147" s="112">
        <f t="shared" si="59"/>
        <v>0.64991847479523646</v>
      </c>
      <c r="L147" s="112">
        <f t="shared" si="59"/>
        <v>0.65180343292781717</v>
      </c>
      <c r="M147" s="112">
        <f t="shared" si="59"/>
        <v>0.65187784504567803</v>
      </c>
      <c r="N147" s="112">
        <f t="shared" si="59"/>
        <v>0.65222222289562626</v>
      </c>
      <c r="O147" s="112">
        <f t="shared" si="59"/>
        <v>0.65410320395974741</v>
      </c>
      <c r="P147" s="112">
        <f t="shared" si="59"/>
        <v>0.65899251970795569</v>
      </c>
      <c r="Q147" s="112">
        <f t="shared" si="59"/>
        <v>0.6684345660632105</v>
      </c>
      <c r="R147" s="112">
        <f t="shared" ref="R147:V147" si="60">IF(R128=0,"",R128/R109)</f>
        <v>0.70203828451474559</v>
      </c>
      <c r="S147" s="112">
        <f t="shared" si="60"/>
        <v>0.73092233806753848</v>
      </c>
      <c r="T147" s="112">
        <f t="shared" si="60"/>
        <v>0.73308781434607695</v>
      </c>
      <c r="U147" s="112">
        <f t="shared" si="60"/>
        <v>0.73694328777694251</v>
      </c>
      <c r="V147" s="112">
        <f t="shared" si="60"/>
        <v>0.74230975292170664</v>
      </c>
      <c r="W147" s="112">
        <f t="shared" ref="W147" si="61">IF(W128=0,"",W128/W109)</f>
        <v>0.75168248501521651</v>
      </c>
      <c r="DA147" s="131" t="s">
        <v>2033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0.72466343538855016</v>
      </c>
      <c r="C148" s="113">
        <f t="shared" si="62"/>
        <v>0.69945516542502517</v>
      </c>
      <c r="D148" s="113">
        <f t="shared" si="62"/>
        <v>0.70705245178166309</v>
      </c>
      <c r="E148" s="113">
        <f t="shared" si="62"/>
        <v>0.71965830850865453</v>
      </c>
      <c r="F148" s="113">
        <f t="shared" si="62"/>
        <v>0.72292953699241425</v>
      </c>
      <c r="G148" s="113">
        <f t="shared" si="62"/>
        <v>0.7460419352949782</v>
      </c>
      <c r="H148" s="113">
        <f t="shared" si="62"/>
        <v>0.74057591403338774</v>
      </c>
      <c r="I148" s="113">
        <f t="shared" si="62"/>
        <v>0.74308098641827502</v>
      </c>
      <c r="J148" s="113">
        <f t="shared" si="62"/>
        <v>0.75181162195215301</v>
      </c>
      <c r="K148" s="113">
        <f t="shared" si="62"/>
        <v>0.75105075372267871</v>
      </c>
      <c r="L148" s="113">
        <f t="shared" si="62"/>
        <v>0.75711740943449057</v>
      </c>
      <c r="M148" s="113">
        <f t="shared" si="62"/>
        <v>0.76036823729281988</v>
      </c>
      <c r="N148" s="113">
        <f t="shared" si="62"/>
        <v>0.76186805319993056</v>
      </c>
      <c r="O148" s="113">
        <f t="shared" si="62"/>
        <v>0.75436046107770227</v>
      </c>
      <c r="P148" s="113">
        <f t="shared" si="62"/>
        <v>0.75971325085910757</v>
      </c>
      <c r="Q148" s="113">
        <f t="shared" si="62"/>
        <v>0.76218882204691674</v>
      </c>
      <c r="R148" s="113">
        <f t="shared" ref="R148:V148" si="63">IF(R129=0,"",R129/R110)</f>
        <v>0.78249218340477855</v>
      </c>
      <c r="S148" s="113">
        <f t="shared" si="63"/>
        <v>0.80270493728134118</v>
      </c>
      <c r="T148" s="113">
        <f t="shared" si="63"/>
        <v>0.79793894815969169</v>
      </c>
      <c r="U148" s="113">
        <f t="shared" si="63"/>
        <v>0.79996230698704718</v>
      </c>
      <c r="V148" s="113">
        <f t="shared" si="63"/>
        <v>0.80538685106308017</v>
      </c>
      <c r="W148" s="113">
        <f t="shared" ref="W148" si="64">IF(W129=0,"",W129/W110)</f>
        <v>0.80714093088524064</v>
      </c>
      <c r="DA148" s="132" t="s">
        <v>2034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0.612597256622334</v>
      </c>
      <c r="C149" s="111">
        <f t="shared" si="65"/>
        <v>0.61929425730663223</v>
      </c>
      <c r="D149" s="111">
        <f t="shared" si="65"/>
        <v>0.62310588309357351</v>
      </c>
      <c r="E149" s="111">
        <f t="shared" si="65"/>
        <v>0.62760661990708622</v>
      </c>
      <c r="F149" s="111">
        <f t="shared" si="65"/>
        <v>0.63276251483672941</v>
      </c>
      <c r="G149" s="111">
        <f t="shared" si="65"/>
        <v>0.63904806377565804</v>
      </c>
      <c r="H149" s="111">
        <f t="shared" si="65"/>
        <v>0.64061579121657997</v>
      </c>
      <c r="I149" s="111">
        <f t="shared" si="65"/>
        <v>0.64061579121657997</v>
      </c>
      <c r="J149" s="111">
        <f t="shared" si="65"/>
        <v>0.64901489656546041</v>
      </c>
      <c r="K149" s="111">
        <f t="shared" si="65"/>
        <v>0.64974342534583451</v>
      </c>
      <c r="L149" s="111">
        <f t="shared" si="65"/>
        <v>0.65117899373947452</v>
      </c>
      <c r="M149" s="111">
        <f t="shared" si="65"/>
        <v>0.65129040206830924</v>
      </c>
      <c r="N149" s="111">
        <f t="shared" si="65"/>
        <v>0.65173717403661824</v>
      </c>
      <c r="O149" s="111">
        <f t="shared" si="65"/>
        <v>0.65415701749491828</v>
      </c>
      <c r="P149" s="111">
        <f t="shared" si="65"/>
        <v>0.66147181349916051</v>
      </c>
      <c r="Q149" s="111">
        <f t="shared" si="65"/>
        <v>0.67398378344926047</v>
      </c>
      <c r="R149" s="111">
        <f t="shared" ref="R149:V149" si="66">IF(R130=0,"",R130/R111)</f>
        <v>0.7087524953063109</v>
      </c>
      <c r="S149" s="111">
        <f t="shared" si="66"/>
        <v>0.72812933479320752</v>
      </c>
      <c r="T149" s="111">
        <f t="shared" si="66"/>
        <v>0.73017610705446112</v>
      </c>
      <c r="U149" s="111">
        <f t="shared" si="66"/>
        <v>0.73397186334876918</v>
      </c>
      <c r="V149" s="111">
        <f t="shared" si="66"/>
        <v>0.739639056045994</v>
      </c>
      <c r="W149" s="111">
        <f t="shared" ref="W149" si="67">IF(W130=0,"",W130/W111)</f>
        <v>0.75010798221082875</v>
      </c>
      <c r="DA149" s="63" t="s">
        <v>2035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2036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0.76787081485254138</v>
      </c>
      <c r="C151" s="124">
        <f t="shared" si="71"/>
        <v>0.77061942512227988</v>
      </c>
      <c r="D151" s="124">
        <f t="shared" si="71"/>
        <v>0.77317544695216778</v>
      </c>
      <c r="E151" s="124">
        <f t="shared" si="71"/>
        <v>0.77583105840733602</v>
      </c>
      <c r="F151" s="124">
        <f t="shared" si="71"/>
        <v>0.77870213337769933</v>
      </c>
      <c r="G151" s="124">
        <f t="shared" si="71"/>
        <v>0.78150247665116579</v>
      </c>
      <c r="H151" s="124">
        <f t="shared" si="71"/>
        <v>0.78495539789549107</v>
      </c>
      <c r="I151" s="124">
        <f t="shared" si="71"/>
        <v>0.78692788252389112</v>
      </c>
      <c r="J151" s="124">
        <f t="shared" si="71"/>
        <v>0.78833972241426953</v>
      </c>
      <c r="K151" s="124">
        <f t="shared" si="71"/>
        <v>0.79008577778464972</v>
      </c>
      <c r="L151" s="124">
        <f t="shared" si="71"/>
        <v>0.79140124202650863</v>
      </c>
      <c r="M151" s="124">
        <f t="shared" si="71"/>
        <v>0.79295795229131472</v>
      </c>
      <c r="N151" s="124">
        <f t="shared" si="71"/>
        <v>0.7952033505823215</v>
      </c>
      <c r="O151" s="124">
        <f t="shared" si="71"/>
        <v>0.79791871633573852</v>
      </c>
      <c r="P151" s="124">
        <f t="shared" si="71"/>
        <v>0.80072646543559045</v>
      </c>
      <c r="Q151" s="124">
        <f t="shared" si="71"/>
        <v>0.80496564266035409</v>
      </c>
      <c r="R151" s="124">
        <f t="shared" ref="R151:V151" si="72">IF(R132=0,"",R132/R113)</f>
        <v>0.81118864461188156</v>
      </c>
      <c r="S151" s="124">
        <f t="shared" si="72"/>
        <v>0.81885168731424929</v>
      </c>
      <c r="T151" s="124">
        <f t="shared" si="72"/>
        <v>0.82673984806679668</v>
      </c>
      <c r="U151" s="124">
        <f t="shared" si="72"/>
        <v>0.83656355388145787</v>
      </c>
      <c r="V151" s="124">
        <f t="shared" si="72"/>
        <v>0.84748251798038354</v>
      </c>
      <c r="W151" s="124">
        <f t="shared" ref="W151" si="73">IF(W132=0,"",W132/W113)</f>
        <v>0.85870699720415611</v>
      </c>
      <c r="DA151" s="130" t="s">
        <v>2037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2038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0.76787081485254138</v>
      </c>
      <c r="C153" s="45">
        <f t="shared" si="77"/>
        <v>0.77061942512227988</v>
      </c>
      <c r="D153" s="45">
        <f t="shared" si="77"/>
        <v>0.77317544695216778</v>
      </c>
      <c r="E153" s="45">
        <f t="shared" si="77"/>
        <v>0.77583105840733602</v>
      </c>
      <c r="F153" s="45">
        <f t="shared" si="77"/>
        <v>0.77870213337769933</v>
      </c>
      <c r="G153" s="45">
        <f t="shared" si="77"/>
        <v>0.78150247665116579</v>
      </c>
      <c r="H153" s="45">
        <f t="shared" si="77"/>
        <v>0.78495539789549107</v>
      </c>
      <c r="I153" s="45">
        <f t="shared" si="77"/>
        <v>0.78692788252389112</v>
      </c>
      <c r="J153" s="45">
        <f t="shared" si="77"/>
        <v>0.78833972241426953</v>
      </c>
      <c r="K153" s="45">
        <f t="shared" si="77"/>
        <v>0.79008577778464972</v>
      </c>
      <c r="L153" s="45">
        <f t="shared" si="77"/>
        <v>0.79140124202650863</v>
      </c>
      <c r="M153" s="45">
        <f t="shared" si="77"/>
        <v>0.79295795229131472</v>
      </c>
      <c r="N153" s="45">
        <f t="shared" si="77"/>
        <v>0.7952033505823215</v>
      </c>
      <c r="O153" s="45">
        <f t="shared" si="77"/>
        <v>0.79791871633573852</v>
      </c>
      <c r="P153" s="45">
        <f t="shared" si="77"/>
        <v>0.80072646543559045</v>
      </c>
      <c r="Q153" s="45">
        <f t="shared" si="77"/>
        <v>0.80496564266035409</v>
      </c>
      <c r="R153" s="45">
        <f t="shared" ref="R153:V153" si="78">IF(R134=0,"",R134/R115)</f>
        <v>0.81118864461188156</v>
      </c>
      <c r="S153" s="45">
        <f t="shared" si="78"/>
        <v>0.81885168731424929</v>
      </c>
      <c r="T153" s="45">
        <f t="shared" si="78"/>
        <v>0.82673984806679668</v>
      </c>
      <c r="U153" s="45">
        <f t="shared" si="78"/>
        <v>0.83656355388145787</v>
      </c>
      <c r="V153" s="45">
        <f t="shared" si="78"/>
        <v>0.84748251798038354</v>
      </c>
      <c r="W153" s="45">
        <f t="shared" ref="W153" si="79">IF(W134=0,"",W134/W115)</f>
        <v>0.85870699720415611</v>
      </c>
      <c r="DA153" s="60" t="s">
        <v>2039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2190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2191</v>
      </c>
    </row>
    <row r="157" spans="1:105" ht="12" customHeight="1" x14ac:dyDescent="0.25">
      <c r="A157" s="97" t="s">
        <v>203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2192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2193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2194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2195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2196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2197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2198</v>
      </c>
    </row>
    <row r="164" spans="1:105" ht="12" customHeight="1" x14ac:dyDescent="0.25">
      <c r="A164" s="100" t="s">
        <v>203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2199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2200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2201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2202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2203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2204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2205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2206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2207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15697.586184528951</v>
      </c>
      <c r="C174" s="117">
        <f t="shared" si="87"/>
        <v>17082.659992701923</v>
      </c>
      <c r="D174" s="117">
        <f t="shared" si="87"/>
        <v>16859.229626409913</v>
      </c>
      <c r="E174" s="117">
        <f t="shared" si="87"/>
        <v>16948.591851018686</v>
      </c>
      <c r="F174" s="117">
        <f t="shared" si="87"/>
        <v>16977.176826618328</v>
      </c>
      <c r="G174" s="117">
        <f t="shared" si="87"/>
        <v>18102.660101937079</v>
      </c>
      <c r="H174" s="117">
        <f t="shared" si="87"/>
        <v>18533.168428104102</v>
      </c>
      <c r="I174" s="117">
        <f t="shared" si="87"/>
        <v>18414.838224487397</v>
      </c>
      <c r="J174" s="117">
        <f t="shared" si="87"/>
        <v>17065.046763705952</v>
      </c>
      <c r="K174" s="117">
        <f t="shared" si="87"/>
        <v>17526.481307430488</v>
      </c>
      <c r="L174" s="117">
        <f t="shared" si="87"/>
        <v>23064.705939974545</v>
      </c>
      <c r="M174" s="117">
        <f t="shared" si="87"/>
        <v>18862.915976536966</v>
      </c>
      <c r="N174" s="117">
        <f t="shared" si="87"/>
        <v>20840.010178899443</v>
      </c>
      <c r="O174" s="117">
        <f t="shared" si="87"/>
        <v>20201.149712466769</v>
      </c>
      <c r="P174" s="117">
        <f t="shared" si="87"/>
        <v>18567.356128882686</v>
      </c>
      <c r="Q174" s="117">
        <f t="shared" si="87"/>
        <v>18688.111536320113</v>
      </c>
      <c r="R174" s="117">
        <f t="shared" ref="R174:V174" si="88">R175+R178+R180+R189</f>
        <v>19590.87369339517</v>
      </c>
      <c r="S174" s="117">
        <f t="shared" si="88"/>
        <v>19433.718437521948</v>
      </c>
      <c r="T174" s="117">
        <f t="shared" si="88"/>
        <v>18916.007023781476</v>
      </c>
      <c r="U174" s="117">
        <f t="shared" si="88"/>
        <v>18541.015407428742</v>
      </c>
      <c r="V174" s="117">
        <f t="shared" si="88"/>
        <v>17317.294360794051</v>
      </c>
      <c r="W174" s="117">
        <f t="shared" ref="W174" si="89">W175+W178+W180+W189</f>
        <v>19428.69502891284</v>
      </c>
      <c r="DA174" s="129" t="s">
        <v>2358</v>
      </c>
    </row>
    <row r="175" spans="1:105" ht="12" customHeight="1" x14ac:dyDescent="0.25">
      <c r="A175" s="121" t="s">
        <v>57</v>
      </c>
      <c r="B175" s="122">
        <f t="shared" ref="B175:Q175" si="90">SUM(B176:B177)</f>
        <v>14544.072215962628</v>
      </c>
      <c r="C175" s="122">
        <f t="shared" si="90"/>
        <v>15927.381671482217</v>
      </c>
      <c r="D175" s="122">
        <f t="shared" si="90"/>
        <v>15715.42608404322</v>
      </c>
      <c r="E175" s="122">
        <f t="shared" si="90"/>
        <v>15809.739306142064</v>
      </c>
      <c r="F175" s="122">
        <f t="shared" si="90"/>
        <v>15791.838060430795</v>
      </c>
      <c r="G175" s="122">
        <f t="shared" si="90"/>
        <v>16921.815201029407</v>
      </c>
      <c r="H175" s="122">
        <f t="shared" si="90"/>
        <v>17334.397395846296</v>
      </c>
      <c r="I175" s="122">
        <f t="shared" si="90"/>
        <v>17211.038164921156</v>
      </c>
      <c r="J175" s="122">
        <f t="shared" si="90"/>
        <v>15927.626116745667</v>
      </c>
      <c r="K175" s="122">
        <f t="shared" si="90"/>
        <v>16299.909788830138</v>
      </c>
      <c r="L175" s="122">
        <f t="shared" si="90"/>
        <v>21819.585207265503</v>
      </c>
      <c r="M175" s="122">
        <f t="shared" si="90"/>
        <v>17689.272302329689</v>
      </c>
      <c r="N175" s="122">
        <f t="shared" si="90"/>
        <v>19605.700910549007</v>
      </c>
      <c r="O175" s="122">
        <f t="shared" si="90"/>
        <v>18847.636575660061</v>
      </c>
      <c r="P175" s="122">
        <f t="shared" si="90"/>
        <v>17220.13471810424</v>
      </c>
      <c r="Q175" s="122">
        <f t="shared" si="90"/>
        <v>17227.687526375761</v>
      </c>
      <c r="R175" s="122">
        <f t="shared" ref="R175:V175" si="91">SUM(R176:R177)</f>
        <v>18051.602987063412</v>
      </c>
      <c r="S175" s="122">
        <f t="shared" si="91"/>
        <v>17964.962000488878</v>
      </c>
      <c r="T175" s="122">
        <f t="shared" si="91"/>
        <v>17361.655285962141</v>
      </c>
      <c r="U175" s="122">
        <f t="shared" si="91"/>
        <v>16972.951322943605</v>
      </c>
      <c r="V175" s="122">
        <f t="shared" si="91"/>
        <v>15852.028360225904</v>
      </c>
      <c r="W175" s="122">
        <f t="shared" ref="W175" si="92">SUM(W176:W177)</f>
        <v>17819.172384519588</v>
      </c>
      <c r="DA175" s="130" t="s">
        <v>2359</v>
      </c>
    </row>
    <row r="176" spans="1:105" ht="12" customHeight="1" x14ac:dyDescent="0.25">
      <c r="A176" s="97" t="s">
        <v>203</v>
      </c>
      <c r="B176" s="98">
        <v>14492.619158171581</v>
      </c>
      <c r="C176" s="98">
        <v>15872.297234248266</v>
      </c>
      <c r="D176" s="98">
        <v>15662.387522344299</v>
      </c>
      <c r="E176" s="98">
        <v>15757.482202327774</v>
      </c>
      <c r="F176" s="98">
        <v>15741.127607518361</v>
      </c>
      <c r="G176" s="98">
        <v>16867.852178031448</v>
      </c>
      <c r="H176" s="98">
        <v>17280.537475208661</v>
      </c>
      <c r="I176" s="98">
        <v>17158.565963116711</v>
      </c>
      <c r="J176" s="98">
        <v>15879.571678810178</v>
      </c>
      <c r="K176" s="98">
        <v>16251.488781887931</v>
      </c>
      <c r="L176" s="98">
        <v>21755.001801577513</v>
      </c>
      <c r="M176" s="98">
        <v>17638.066154232572</v>
      </c>
      <c r="N176" s="98">
        <v>19549.140180045146</v>
      </c>
      <c r="O176" s="98">
        <v>18794.36178585577</v>
      </c>
      <c r="P176" s="98">
        <v>17172.13116544946</v>
      </c>
      <c r="Q176" s="98">
        <v>17179.863567620367</v>
      </c>
      <c r="R176" s="98">
        <v>18001.453567232678</v>
      </c>
      <c r="S176" s="98">
        <v>17915.17944608238</v>
      </c>
      <c r="T176" s="98">
        <v>17313.638836298702</v>
      </c>
      <c r="U176" s="98">
        <v>16925.979572965436</v>
      </c>
      <c r="V176" s="98">
        <v>15808.620858224904</v>
      </c>
      <c r="W176" s="98">
        <v>17770.013170495404</v>
      </c>
      <c r="DA176" s="63" t="s">
        <v>2360</v>
      </c>
    </row>
    <row r="177" spans="1:105" ht="12" customHeight="1" x14ac:dyDescent="0.25">
      <c r="A177" s="97" t="s">
        <v>53</v>
      </c>
      <c r="B177" s="98">
        <v>51.453057791045978</v>
      </c>
      <c r="C177" s="98">
        <v>55.084437233951547</v>
      </c>
      <c r="D177" s="98">
        <v>53.038561698920304</v>
      </c>
      <c r="E177" s="98">
        <v>52.257103814291348</v>
      </c>
      <c r="F177" s="98">
        <v>50.710452912433055</v>
      </c>
      <c r="G177" s="98">
        <v>53.963022997960373</v>
      </c>
      <c r="H177" s="98">
        <v>53.859920637634843</v>
      </c>
      <c r="I177" s="98">
        <v>52.472201804443309</v>
      </c>
      <c r="J177" s="98">
        <v>48.054437935488203</v>
      </c>
      <c r="K177" s="98">
        <v>48.4210069422085</v>
      </c>
      <c r="L177" s="98">
        <v>64.583405687989838</v>
      </c>
      <c r="M177" s="98">
        <v>51.206148097118707</v>
      </c>
      <c r="N177" s="98">
        <v>56.560730503860078</v>
      </c>
      <c r="O177" s="98">
        <v>53.274789804290428</v>
      </c>
      <c r="P177" s="98">
        <v>48.003552654780997</v>
      </c>
      <c r="Q177" s="98">
        <v>47.823958755393456</v>
      </c>
      <c r="R177" s="98">
        <v>50.149419830734921</v>
      </c>
      <c r="S177" s="98">
        <v>49.782554406499848</v>
      </c>
      <c r="T177" s="98">
        <v>48.016449663437328</v>
      </c>
      <c r="U177" s="98">
        <v>46.971749978168496</v>
      </c>
      <c r="V177" s="98">
        <v>43.407502001001305</v>
      </c>
      <c r="W177" s="98">
        <v>49.159214024184394</v>
      </c>
      <c r="DA177" s="63" t="s">
        <v>2361</v>
      </c>
    </row>
    <row r="178" spans="1:105" ht="12" customHeight="1" x14ac:dyDescent="0.25">
      <c r="A178" s="121" t="s">
        <v>92</v>
      </c>
      <c r="B178" s="122">
        <f t="shared" ref="B178:W178" si="93">B179</f>
        <v>0.35336097494333057</v>
      </c>
      <c r="C178" s="122">
        <f t="shared" si="93"/>
        <v>0.3557680971038078</v>
      </c>
      <c r="D178" s="122">
        <f t="shared" si="93"/>
        <v>0.35807799280513247</v>
      </c>
      <c r="E178" s="122">
        <f t="shared" si="93"/>
        <v>0.35563643837189135</v>
      </c>
      <c r="F178" s="122">
        <f t="shared" si="93"/>
        <v>0.34618542920536838</v>
      </c>
      <c r="G178" s="122">
        <f t="shared" si="93"/>
        <v>0.35741817305054724</v>
      </c>
      <c r="H178" s="122">
        <f t="shared" si="93"/>
        <v>0.36435704031254457</v>
      </c>
      <c r="I178" s="122">
        <f t="shared" si="93"/>
        <v>0.36792130388988808</v>
      </c>
      <c r="J178" s="122">
        <f t="shared" si="93"/>
        <v>0.36865308499635768</v>
      </c>
      <c r="K178" s="122">
        <f t="shared" si="93"/>
        <v>0.39912722916904497</v>
      </c>
      <c r="L178" s="122">
        <f t="shared" si="93"/>
        <v>0.50021613562066136</v>
      </c>
      <c r="M178" s="122">
        <f t="shared" si="93"/>
        <v>0.50970548025959184</v>
      </c>
      <c r="N178" s="122">
        <f t="shared" si="93"/>
        <v>0.55803344568221236</v>
      </c>
      <c r="O178" s="122">
        <f t="shared" si="93"/>
        <v>0.61186767720902058</v>
      </c>
      <c r="P178" s="122">
        <f t="shared" si="93"/>
        <v>0.72830227889240895</v>
      </c>
      <c r="Q178" s="122">
        <f t="shared" si="93"/>
        <v>0.73161987775082105</v>
      </c>
      <c r="R178" s="122">
        <f t="shared" si="93"/>
        <v>0.74868842279659298</v>
      </c>
      <c r="S178" s="122">
        <f t="shared" si="93"/>
        <v>0.78578540590703849</v>
      </c>
      <c r="T178" s="122">
        <f t="shared" si="93"/>
        <v>0.85733795571590121</v>
      </c>
      <c r="U178" s="122">
        <f t="shared" si="93"/>
        <v>0.88596329207421276</v>
      </c>
      <c r="V178" s="122">
        <f t="shared" si="93"/>
        <v>0.94825485781831775</v>
      </c>
      <c r="W178" s="122">
        <f t="shared" si="93"/>
        <v>0.97766228134897071</v>
      </c>
      <c r="DA178" s="130" t="s">
        <v>2362</v>
      </c>
    </row>
    <row r="179" spans="1:105" ht="12" customHeight="1" x14ac:dyDescent="0.25">
      <c r="A179" s="97" t="s">
        <v>53</v>
      </c>
      <c r="B179" s="98">
        <f>RES_hhdet_fech!B129</f>
        <v>0.35336097494333057</v>
      </c>
      <c r="C179" s="98">
        <f>RES_hhdet_fech!C129</f>
        <v>0.3557680971038078</v>
      </c>
      <c r="D179" s="98">
        <f>RES_hhdet_fech!D129</f>
        <v>0.35807799280513247</v>
      </c>
      <c r="E179" s="98">
        <f>RES_hhdet_fech!E129</f>
        <v>0.35563643837189135</v>
      </c>
      <c r="F179" s="98">
        <f>RES_hhdet_fech!F129</f>
        <v>0.34618542920536838</v>
      </c>
      <c r="G179" s="98">
        <f>RES_hhdet_fech!G129</f>
        <v>0.35741817305054724</v>
      </c>
      <c r="H179" s="98">
        <f>RES_hhdet_fech!H129</f>
        <v>0.36435704031254457</v>
      </c>
      <c r="I179" s="98">
        <f>RES_hhdet_fech!I129</f>
        <v>0.36792130388988808</v>
      </c>
      <c r="J179" s="98">
        <f>RES_hhdet_fech!J129</f>
        <v>0.36865308499635768</v>
      </c>
      <c r="K179" s="98">
        <f>RES_hhdet_fech!K129</f>
        <v>0.39912722916904497</v>
      </c>
      <c r="L179" s="98">
        <f>RES_hhdet_fech!L129</f>
        <v>0.50021613562066136</v>
      </c>
      <c r="M179" s="98">
        <f>RES_hhdet_fech!M129</f>
        <v>0.50970548025959184</v>
      </c>
      <c r="N179" s="98">
        <f>RES_hhdet_fech!N129</f>
        <v>0.55803344568221236</v>
      </c>
      <c r="O179" s="98">
        <f>RES_hhdet_fech!O129</f>
        <v>0.61186767720902058</v>
      </c>
      <c r="P179" s="98">
        <f>RES_hhdet_fech!P129</f>
        <v>0.72830227889240895</v>
      </c>
      <c r="Q179" s="98">
        <f>RES_hhdet_fech!Q129</f>
        <v>0.73161987775082105</v>
      </c>
      <c r="R179" s="98">
        <f>RES_hhdet_fech!R129</f>
        <v>0.74868842279659298</v>
      </c>
      <c r="S179" s="98">
        <f>RES_hhdet_fech!S129</f>
        <v>0.78578540590703849</v>
      </c>
      <c r="T179" s="98">
        <f>RES_hhdet_fech!T129</f>
        <v>0.85733795571590121</v>
      </c>
      <c r="U179" s="98">
        <f>RES_hhdet_fech!U129</f>
        <v>0.88596329207421276</v>
      </c>
      <c r="V179" s="98">
        <f>RES_hhdet_fech!V129</f>
        <v>0.94825485781831775</v>
      </c>
      <c r="W179" s="98">
        <f>RES_hhdet_fech!W129</f>
        <v>0.97766228134897071</v>
      </c>
      <c r="DA179" s="63" t="s">
        <v>2363</v>
      </c>
    </row>
    <row r="180" spans="1:105" ht="12" customHeight="1" x14ac:dyDescent="0.25">
      <c r="A180" s="121" t="s">
        <v>55</v>
      </c>
      <c r="B180" s="122">
        <v>992.27866364090346</v>
      </c>
      <c r="C180" s="122">
        <v>995.68206440066558</v>
      </c>
      <c r="D180" s="122">
        <v>981.94983080258532</v>
      </c>
      <c r="E180" s="122">
        <v>971.26900240031807</v>
      </c>
      <c r="F180" s="122">
        <v>1010.728256637484</v>
      </c>
      <c r="G180" s="122">
        <v>998.38856461653177</v>
      </c>
      <c r="H180" s="122">
        <v>1011.6828481784574</v>
      </c>
      <c r="I180" s="122">
        <v>1018.0366110665607</v>
      </c>
      <c r="J180" s="122">
        <v>960.26117389590786</v>
      </c>
      <c r="K180" s="122">
        <v>1031.5344934806385</v>
      </c>
      <c r="L180" s="122">
        <v>1035.321996855193</v>
      </c>
      <c r="M180" s="122">
        <v>962.86107961055041</v>
      </c>
      <c r="N180" s="122">
        <v>1018.8235365522703</v>
      </c>
      <c r="O180" s="122">
        <v>1117.2463723802784</v>
      </c>
      <c r="P180" s="122">
        <v>1112.137142783871</v>
      </c>
      <c r="Q180" s="122">
        <v>1206.8971882136975</v>
      </c>
      <c r="R180" s="122">
        <v>1287.5842501939874</v>
      </c>
      <c r="S180" s="122">
        <v>1198.8101293588759</v>
      </c>
      <c r="T180" s="122">
        <v>1271.8681624484936</v>
      </c>
      <c r="U180" s="122">
        <v>1288.1655774093067</v>
      </c>
      <c r="V180" s="122">
        <v>1186.4500509426507</v>
      </c>
      <c r="W180" s="122">
        <v>1332.9268544851379</v>
      </c>
      <c r="DA180" s="130" t="s">
        <v>2364</v>
      </c>
    </row>
    <row r="181" spans="1:105" ht="12" customHeight="1" x14ac:dyDescent="0.25">
      <c r="A181" s="97" t="s">
        <v>128</v>
      </c>
      <c r="B181" s="98">
        <v>983.32925577392064</v>
      </c>
      <c r="C181" s="98">
        <v>988.09069699923657</v>
      </c>
      <c r="D181" s="98">
        <v>974.27767741707237</v>
      </c>
      <c r="E181" s="98">
        <v>961.91273390288279</v>
      </c>
      <c r="F181" s="98">
        <v>1000.2926825268456</v>
      </c>
      <c r="G181" s="98">
        <v>989.72727463315152</v>
      </c>
      <c r="H181" s="98">
        <v>1007.4158376433153</v>
      </c>
      <c r="I181" s="98">
        <v>1016.6274763055216</v>
      </c>
      <c r="J181" s="98">
        <v>952.23916215319082</v>
      </c>
      <c r="K181" s="98">
        <v>1018.9857984571895</v>
      </c>
      <c r="L181" s="98">
        <v>1029.1644153043808</v>
      </c>
      <c r="M181" s="98">
        <v>951.67122345079224</v>
      </c>
      <c r="N181" s="98">
        <v>1010.0472136524188</v>
      </c>
      <c r="O181" s="98">
        <v>1107.9574287313615</v>
      </c>
      <c r="P181" s="98">
        <v>1102.8451800572686</v>
      </c>
      <c r="Q181" s="98">
        <v>1197.7278821094233</v>
      </c>
      <c r="R181" s="98">
        <v>1279.7706951862094</v>
      </c>
      <c r="S181" s="98">
        <v>1193.392302522883</v>
      </c>
      <c r="T181" s="98">
        <v>1265.5554826053142</v>
      </c>
      <c r="U181" s="98">
        <v>1283.320163913882</v>
      </c>
      <c r="V181" s="98">
        <v>1179.7455573748232</v>
      </c>
      <c r="W181" s="98">
        <v>1328.6091110075188</v>
      </c>
      <c r="DA181" s="63" t="s">
        <v>2365</v>
      </c>
    </row>
    <row r="182" spans="1:105" ht="12" customHeight="1" x14ac:dyDescent="0.25">
      <c r="A182" s="97" t="s">
        <v>127</v>
      </c>
      <c r="B182" s="98">
        <v>894.17000641925335</v>
      </c>
      <c r="C182" s="98">
        <v>920.40476348242635</v>
      </c>
      <c r="D182" s="98">
        <v>904.5258560905811</v>
      </c>
      <c r="E182" s="98">
        <v>888.55271460674862</v>
      </c>
      <c r="F182" s="98">
        <v>925.71446537869735</v>
      </c>
      <c r="G182" s="98">
        <v>904.90600052610307</v>
      </c>
      <c r="H182" s="98">
        <v>926.67928853317937</v>
      </c>
      <c r="I182" s="98">
        <v>928.65978622048488</v>
      </c>
      <c r="J182" s="98">
        <v>869.67949574679949</v>
      </c>
      <c r="K182" s="98">
        <v>934.62394192762281</v>
      </c>
      <c r="L182" s="98">
        <v>942.9776232308617</v>
      </c>
      <c r="M182" s="98">
        <v>872.87941014936121</v>
      </c>
      <c r="N182" s="98">
        <v>930.13820961845522</v>
      </c>
      <c r="O182" s="98">
        <v>1031.4272683467154</v>
      </c>
      <c r="P182" s="98">
        <v>1028.9224472392546</v>
      </c>
      <c r="Q182" s="98">
        <v>1125.9683126586274</v>
      </c>
      <c r="R182" s="98">
        <v>1214.0204777036638</v>
      </c>
      <c r="S182" s="98">
        <v>1130.2441448846591</v>
      </c>
      <c r="T182" s="98">
        <v>1208.1222329534335</v>
      </c>
      <c r="U182" s="98">
        <v>1225.4111210181413</v>
      </c>
      <c r="V182" s="98">
        <v>1126.5424946026387</v>
      </c>
      <c r="W182" s="98">
        <v>1271.1980763884612</v>
      </c>
      <c r="DA182" s="63" t="s">
        <v>2366</v>
      </c>
    </row>
    <row r="183" spans="1:105" ht="12" customHeight="1" x14ac:dyDescent="0.25">
      <c r="A183" s="100" t="s">
        <v>203</v>
      </c>
      <c r="B183" s="101">
        <v>590.75811951750768</v>
      </c>
      <c r="C183" s="101">
        <v>689.71486011846525</v>
      </c>
      <c r="D183" s="101">
        <v>665.75612900780493</v>
      </c>
      <c r="E183" s="101">
        <v>630.7319050581516</v>
      </c>
      <c r="F183" s="101">
        <v>659.86184962997618</v>
      </c>
      <c r="G183" s="101">
        <v>596.30037228558751</v>
      </c>
      <c r="H183" s="101">
        <v>628.68831677847038</v>
      </c>
      <c r="I183" s="101">
        <v>620.47308532385284</v>
      </c>
      <c r="J183" s="101">
        <v>575.43170865707225</v>
      </c>
      <c r="K183" s="101">
        <v>621.95177546793025</v>
      </c>
      <c r="L183" s="101">
        <v>612.60937480090786</v>
      </c>
      <c r="M183" s="101">
        <v>558.22601328398162</v>
      </c>
      <c r="N183" s="101">
        <v>590.91057021516463</v>
      </c>
      <c r="O183" s="101">
        <v>684.88228014273716</v>
      </c>
      <c r="P183" s="101">
        <v>684.88033297198103</v>
      </c>
      <c r="Q183" s="101">
        <v>777.44665967525611</v>
      </c>
      <c r="R183" s="101">
        <v>872.93067827531593</v>
      </c>
      <c r="S183" s="101">
        <v>792.28771904181838</v>
      </c>
      <c r="T183" s="101">
        <v>875.93543594925177</v>
      </c>
      <c r="U183" s="101">
        <v>891.78721446663951</v>
      </c>
      <c r="V183" s="101">
        <v>814.83561691092268</v>
      </c>
      <c r="W183" s="101">
        <v>953.32393011476756</v>
      </c>
      <c r="DA183" s="131" t="s">
        <v>2367</v>
      </c>
    </row>
    <row r="184" spans="1:105" ht="12" customHeight="1" x14ac:dyDescent="0.25">
      <c r="A184" s="103" t="s">
        <v>52</v>
      </c>
      <c r="B184" s="104">
        <v>303.41188690174562</v>
      </c>
      <c r="C184" s="104">
        <v>230.68990336396126</v>
      </c>
      <c r="D184" s="104">
        <v>238.76972708277628</v>
      </c>
      <c r="E184" s="104">
        <v>257.82080954859686</v>
      </c>
      <c r="F184" s="104">
        <v>265.85261574872118</v>
      </c>
      <c r="G184" s="104">
        <v>308.60562824051561</v>
      </c>
      <c r="H184" s="104">
        <v>297.99097175470911</v>
      </c>
      <c r="I184" s="104">
        <v>308.18670089663181</v>
      </c>
      <c r="J184" s="104">
        <v>294.24778708972713</v>
      </c>
      <c r="K184" s="104">
        <v>312.67216645969251</v>
      </c>
      <c r="L184" s="104">
        <v>330.36824842995384</v>
      </c>
      <c r="M184" s="104">
        <v>314.65339686537959</v>
      </c>
      <c r="N184" s="104">
        <v>339.22763940329048</v>
      </c>
      <c r="O184" s="104">
        <v>346.54498820397822</v>
      </c>
      <c r="P184" s="104">
        <v>344.04211426727352</v>
      </c>
      <c r="Q184" s="104">
        <v>348.52165298337138</v>
      </c>
      <c r="R184" s="104">
        <v>341.08979942834787</v>
      </c>
      <c r="S184" s="104">
        <v>337.95642584284093</v>
      </c>
      <c r="T184" s="104">
        <v>332.18679700418193</v>
      </c>
      <c r="U184" s="104">
        <v>333.62390655150182</v>
      </c>
      <c r="V184" s="104">
        <v>311.70687769171599</v>
      </c>
      <c r="W184" s="104">
        <v>317.87414627369367</v>
      </c>
      <c r="DA184" s="132" t="s">
        <v>2368</v>
      </c>
    </row>
    <row r="185" spans="1:105" ht="12" customHeight="1" x14ac:dyDescent="0.25">
      <c r="A185" s="106" t="s">
        <v>122</v>
      </c>
      <c r="B185" s="101">
        <v>1285.5576524815385</v>
      </c>
      <c r="C185" s="101">
        <v>1206.2472563378062</v>
      </c>
      <c r="D185" s="101">
        <v>1196.6055839633686</v>
      </c>
      <c r="E185" s="101">
        <v>1199.7339081522691</v>
      </c>
      <c r="F185" s="101">
        <v>1203.7841855014253</v>
      </c>
      <c r="G185" s="101">
        <v>1242.2069516787417</v>
      </c>
      <c r="H185" s="101">
        <v>1265.9910938415524</v>
      </c>
      <c r="I185" s="101">
        <v>1258.1790728614583</v>
      </c>
      <c r="J185" s="101">
        <v>1149.589220152533</v>
      </c>
      <c r="K185" s="101">
        <v>1209.6568209797647</v>
      </c>
      <c r="L185" s="101">
        <v>1205.3501986729759</v>
      </c>
      <c r="M185" s="101">
        <v>1253.9099829408074</v>
      </c>
      <c r="N185" s="101">
        <v>1251.6055928124129</v>
      </c>
      <c r="O185" s="101">
        <v>1362.2318932498106</v>
      </c>
      <c r="P185" s="101">
        <v>1358.1705628265793</v>
      </c>
      <c r="Q185" s="101">
        <v>1451.8253427431875</v>
      </c>
      <c r="R185" s="101">
        <v>1494.3959996759108</v>
      </c>
      <c r="S185" s="101">
        <v>1343.7575041810067</v>
      </c>
      <c r="T185" s="101">
        <v>1436.1751678747914</v>
      </c>
      <c r="U185" s="101">
        <v>1417.7583916929593</v>
      </c>
      <c r="V185" s="101">
        <v>1362.3711255604269</v>
      </c>
      <c r="W185" s="101">
        <v>1452.4848819230895</v>
      </c>
      <c r="DA185" s="131" t="s">
        <v>2369</v>
      </c>
    </row>
    <row r="186" spans="1:105" ht="12" customHeight="1" x14ac:dyDescent="0.25">
      <c r="A186" s="107" t="s">
        <v>121</v>
      </c>
      <c r="B186" s="104">
        <v>1086.75152171543</v>
      </c>
      <c r="C186" s="104">
        <v>1068.1568818713683</v>
      </c>
      <c r="D186" s="104">
        <v>1053.6103086142921</v>
      </c>
      <c r="E186" s="104">
        <v>1046.194180517118</v>
      </c>
      <c r="F186" s="104">
        <v>1054.3774759931498</v>
      </c>
      <c r="G186" s="104">
        <v>1064.495707150732</v>
      </c>
      <c r="H186" s="104">
        <v>1095.1105678997444</v>
      </c>
      <c r="I186" s="104">
        <v>1085.0544940164393</v>
      </c>
      <c r="J186" s="104">
        <v>990.90113021556181</v>
      </c>
      <c r="K186" s="104">
        <v>1046.7790404786224</v>
      </c>
      <c r="L186" s="104">
        <v>1037.9428337039533</v>
      </c>
      <c r="M186" s="104">
        <v>1075.1017313484206</v>
      </c>
      <c r="N186" s="104">
        <v>1071.4543511451609</v>
      </c>
      <c r="O186" s="104">
        <v>1181.0129441131548</v>
      </c>
      <c r="P186" s="104">
        <v>1176.886295926688</v>
      </c>
      <c r="Q186" s="104">
        <v>1271.3216473657915</v>
      </c>
      <c r="R186" s="104">
        <v>1338.1875630783181</v>
      </c>
      <c r="S186" s="104">
        <v>1223.1882988613404</v>
      </c>
      <c r="T186" s="104">
        <v>1318.9248042744882</v>
      </c>
      <c r="U186" s="104">
        <v>1305.5586875594381</v>
      </c>
      <c r="V186" s="104">
        <v>1255.2386299444531</v>
      </c>
      <c r="W186" s="104">
        <v>1352.2213824834109</v>
      </c>
      <c r="DA186" s="132" t="s">
        <v>2370</v>
      </c>
    </row>
    <row r="187" spans="1:105" ht="12" customHeight="1" x14ac:dyDescent="0.25">
      <c r="A187" s="108" t="s">
        <v>53</v>
      </c>
      <c r="B187" s="98">
        <v>772.38077347245303</v>
      </c>
      <c r="C187" s="98">
        <v>843.24715222569671</v>
      </c>
      <c r="D187" s="98">
        <v>818.93705112609427</v>
      </c>
      <c r="E187" s="98">
        <v>787.58609006796314</v>
      </c>
      <c r="F187" s="98">
        <v>795.49846423850295</v>
      </c>
      <c r="G187" s="98">
        <v>748.95641924685833</v>
      </c>
      <c r="H187" s="98">
        <v>790.51347044849751</v>
      </c>
      <c r="I187" s="98">
        <v>775.69109457761544</v>
      </c>
      <c r="J187" s="98">
        <v>700.68541914584659</v>
      </c>
      <c r="K187" s="98">
        <v>744.0113105752705</v>
      </c>
      <c r="L187" s="98">
        <v>722.7152028815492</v>
      </c>
      <c r="M187" s="98">
        <v>738.80536842301206</v>
      </c>
      <c r="N187" s="98">
        <v>732.62918555777719</v>
      </c>
      <c r="O187" s="98">
        <v>838.83001746018704</v>
      </c>
      <c r="P187" s="98">
        <v>835.35195423376899</v>
      </c>
      <c r="Q187" s="98">
        <v>927.36030653941202</v>
      </c>
      <c r="R187" s="98">
        <v>999.37767826085076</v>
      </c>
      <c r="S187" s="98">
        <v>887.66109413465472</v>
      </c>
      <c r="T187" s="98">
        <v>987.69360393064483</v>
      </c>
      <c r="U187" s="98">
        <v>981.70423339391596</v>
      </c>
      <c r="V187" s="98">
        <v>938.25878309885582</v>
      </c>
      <c r="W187" s="98">
        <v>1043.6033906567011</v>
      </c>
      <c r="DA187" s="63" t="s">
        <v>2371</v>
      </c>
    </row>
    <row r="188" spans="1:105" ht="12" customHeight="1" x14ac:dyDescent="0.25">
      <c r="A188" s="108" t="s">
        <v>52</v>
      </c>
      <c r="B188" s="98">
        <v>314.37074824297707</v>
      </c>
      <c r="C188" s="98">
        <v>224.90972964567149</v>
      </c>
      <c r="D188" s="98">
        <v>234.67325748819812</v>
      </c>
      <c r="E188" s="98">
        <v>258.60809044915482</v>
      </c>
      <c r="F188" s="98">
        <v>258.87901175464691</v>
      </c>
      <c r="G188" s="98">
        <v>315.53928790387363</v>
      </c>
      <c r="H188" s="98">
        <v>304.59709745124684</v>
      </c>
      <c r="I188" s="98">
        <v>309.36339943882388</v>
      </c>
      <c r="J188" s="98">
        <v>290.21571106971521</v>
      </c>
      <c r="K188" s="98">
        <v>302.76772990335212</v>
      </c>
      <c r="L188" s="98">
        <v>315.22763082240391</v>
      </c>
      <c r="M188" s="98">
        <v>336.29636292540823</v>
      </c>
      <c r="N188" s="98">
        <v>338.82516558738342</v>
      </c>
      <c r="O188" s="98">
        <v>342.18292665296786</v>
      </c>
      <c r="P188" s="98">
        <v>341.5343416929191</v>
      </c>
      <c r="Q188" s="98">
        <v>343.96134082637946</v>
      </c>
      <c r="R188" s="98">
        <v>338.80988481746749</v>
      </c>
      <c r="S188" s="98">
        <v>335.52720472668562</v>
      </c>
      <c r="T188" s="98">
        <v>331.23120034384334</v>
      </c>
      <c r="U188" s="98">
        <v>323.85445416552216</v>
      </c>
      <c r="V188" s="98">
        <v>316.97984684559725</v>
      </c>
      <c r="W188" s="98">
        <v>308.61799182670995</v>
      </c>
      <c r="DA188" s="63" t="s">
        <v>2372</v>
      </c>
    </row>
    <row r="189" spans="1:105" ht="12" customHeight="1" x14ac:dyDescent="0.25">
      <c r="A189" s="121" t="s">
        <v>54</v>
      </c>
      <c r="B189" s="122">
        <v>160.881943950476</v>
      </c>
      <c r="C189" s="122">
        <v>159.24048872193987</v>
      </c>
      <c r="D189" s="122">
        <v>161.49563357130208</v>
      </c>
      <c r="E189" s="122">
        <v>167.22790603793297</v>
      </c>
      <c r="F189" s="122">
        <v>174.26432412084185</v>
      </c>
      <c r="G189" s="122">
        <v>182.09891811808868</v>
      </c>
      <c r="H189" s="122">
        <v>186.72382703903551</v>
      </c>
      <c r="I189" s="122">
        <v>185.3955271957922</v>
      </c>
      <c r="J189" s="122">
        <v>176.79081997938081</v>
      </c>
      <c r="K189" s="122">
        <v>194.63789789054007</v>
      </c>
      <c r="L189" s="122">
        <v>209.29851971822779</v>
      </c>
      <c r="M189" s="122">
        <v>210.27288911646676</v>
      </c>
      <c r="N189" s="122">
        <v>214.92769835248359</v>
      </c>
      <c r="O189" s="122">
        <v>235.65489674921866</v>
      </c>
      <c r="P189" s="122">
        <v>234.35596571568439</v>
      </c>
      <c r="Q189" s="122">
        <v>252.79520185290232</v>
      </c>
      <c r="R189" s="122">
        <v>250.93776771497039</v>
      </c>
      <c r="S189" s="122">
        <v>269.16052226828566</v>
      </c>
      <c r="T189" s="122">
        <v>281.62623741512726</v>
      </c>
      <c r="U189" s="122">
        <v>279.01254378375717</v>
      </c>
      <c r="V189" s="122">
        <v>277.86769476767608</v>
      </c>
      <c r="W189" s="122">
        <v>275.61812762676567</v>
      </c>
      <c r="DA189" s="130" t="s">
        <v>2373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2374</v>
      </c>
    </row>
    <row r="191" spans="1:105" ht="12" customHeight="1" x14ac:dyDescent="0.25">
      <c r="A191" s="109" t="s">
        <v>120</v>
      </c>
      <c r="B191" s="33">
        <v>160.881943950476</v>
      </c>
      <c r="C191" s="33">
        <v>159.24048872193987</v>
      </c>
      <c r="D191" s="33">
        <v>161.49563357130208</v>
      </c>
      <c r="E191" s="33">
        <v>167.22790603793297</v>
      </c>
      <c r="F191" s="33">
        <v>174.26432412084185</v>
      </c>
      <c r="G191" s="33">
        <v>182.09891811808868</v>
      </c>
      <c r="H191" s="33">
        <v>186.72382703903551</v>
      </c>
      <c r="I191" s="33">
        <v>185.3955271957922</v>
      </c>
      <c r="J191" s="33">
        <v>176.79081997938081</v>
      </c>
      <c r="K191" s="33">
        <v>194.63789789054007</v>
      </c>
      <c r="L191" s="33">
        <v>209.29851971822779</v>
      </c>
      <c r="M191" s="33">
        <v>210.27288911646676</v>
      </c>
      <c r="N191" s="33">
        <v>214.92769835248359</v>
      </c>
      <c r="O191" s="33">
        <v>235.65489674921866</v>
      </c>
      <c r="P191" s="33">
        <v>234.35596571568439</v>
      </c>
      <c r="Q191" s="33">
        <v>252.79520185290232</v>
      </c>
      <c r="R191" s="33">
        <v>250.93776771497039</v>
      </c>
      <c r="S191" s="33">
        <v>269.16052226828566</v>
      </c>
      <c r="T191" s="33">
        <v>281.62623741512726</v>
      </c>
      <c r="U191" s="33">
        <v>279.01254378375717</v>
      </c>
      <c r="V191" s="33">
        <v>277.86769476767608</v>
      </c>
      <c r="W191" s="33">
        <v>275.61812762676567</v>
      </c>
      <c r="DA191" s="60" t="s">
        <v>2375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11569.427737646864</v>
      </c>
      <c r="C193" s="117">
        <f t="shared" si="94"/>
        <v>12631.242531338785</v>
      </c>
      <c r="D193" s="117">
        <f t="shared" si="94"/>
        <v>12502.579508220415</v>
      </c>
      <c r="E193" s="117">
        <f t="shared" si="94"/>
        <v>12603.256404013979</v>
      </c>
      <c r="F193" s="117">
        <f t="shared" si="94"/>
        <v>12661.537938586082</v>
      </c>
      <c r="G193" s="117">
        <f t="shared" si="94"/>
        <v>13528.331317339114</v>
      </c>
      <c r="H193" s="117">
        <f t="shared" si="94"/>
        <v>13890.004097356601</v>
      </c>
      <c r="I193" s="117">
        <f t="shared" si="94"/>
        <v>13848.96584777458</v>
      </c>
      <c r="J193" s="117">
        <f t="shared" si="94"/>
        <v>12888.132611395329</v>
      </c>
      <c r="K193" s="117">
        <f t="shared" si="94"/>
        <v>13287.586088770078</v>
      </c>
      <c r="L193" s="117">
        <f t="shared" si="94"/>
        <v>17531.23296110173</v>
      </c>
      <c r="M193" s="117">
        <f t="shared" si="94"/>
        <v>14393.123029801478</v>
      </c>
      <c r="N193" s="117">
        <f t="shared" si="94"/>
        <v>15980.58059391094</v>
      </c>
      <c r="O193" s="117">
        <f t="shared" si="94"/>
        <v>15576.300279127609</v>
      </c>
      <c r="P193" s="117">
        <f t="shared" si="94"/>
        <v>14345.767134834157</v>
      </c>
      <c r="Q193" s="117">
        <f t="shared" si="94"/>
        <v>14478.3146019426</v>
      </c>
      <c r="R193" s="117">
        <f t="shared" ref="R193:V193" si="95">R194+R197+R199+R208</f>
        <v>15230.023490336494</v>
      </c>
      <c r="S193" s="117">
        <f t="shared" si="95"/>
        <v>15176.09636355275</v>
      </c>
      <c r="T193" s="117">
        <f t="shared" si="95"/>
        <v>14842.008608691231</v>
      </c>
      <c r="U193" s="117">
        <f t="shared" si="95"/>
        <v>14615.242180709633</v>
      </c>
      <c r="V193" s="117">
        <f t="shared" si="95"/>
        <v>13707.818309794275</v>
      </c>
      <c r="W193" s="117">
        <f t="shared" ref="W193" si="96">W194+W197+W199+W208</f>
        <v>15444.243369036425</v>
      </c>
      <c r="DA193" s="129" t="s">
        <v>2526</v>
      </c>
    </row>
    <row r="194" spans="1:105" ht="12" customHeight="1" x14ac:dyDescent="0.25">
      <c r="A194" s="121" t="s">
        <v>57</v>
      </c>
      <c r="B194" s="122">
        <f t="shared" ref="B194:Q194" si="97">SUM(B195:B196)</f>
        <v>10684.343764975953</v>
      </c>
      <c r="C194" s="122">
        <f t="shared" si="97"/>
        <v>11742.133709405287</v>
      </c>
      <c r="D194" s="122">
        <f t="shared" si="97"/>
        <v>11619.406032887786</v>
      </c>
      <c r="E194" s="122">
        <f t="shared" si="97"/>
        <v>11722.025646051379</v>
      </c>
      <c r="F194" s="122">
        <f t="shared" si="97"/>
        <v>11743.342294023441</v>
      </c>
      <c r="G194" s="122">
        <f t="shared" si="97"/>
        <v>12607.83726189192</v>
      </c>
      <c r="H194" s="122">
        <f t="shared" si="97"/>
        <v>12948.797432545396</v>
      </c>
      <c r="I194" s="122">
        <f t="shared" si="97"/>
        <v>12898.238635384301</v>
      </c>
      <c r="J194" s="122">
        <f t="shared" si="97"/>
        <v>11992.064176951875</v>
      </c>
      <c r="K194" s="122">
        <f t="shared" si="97"/>
        <v>12322.008117706217</v>
      </c>
      <c r="L194" s="122">
        <f t="shared" si="97"/>
        <v>16541.326886522387</v>
      </c>
      <c r="M194" s="122">
        <f t="shared" si="97"/>
        <v>13457.296610943638</v>
      </c>
      <c r="N194" s="122">
        <f t="shared" si="97"/>
        <v>14990.602080091845</v>
      </c>
      <c r="O194" s="122">
        <f t="shared" si="97"/>
        <v>14484.820195848013</v>
      </c>
      <c r="P194" s="122">
        <f t="shared" si="97"/>
        <v>13255.861950327786</v>
      </c>
      <c r="Q194" s="122">
        <f t="shared" si="97"/>
        <v>13291.987812941261</v>
      </c>
      <c r="R194" s="122">
        <f t="shared" ref="R194:V194" si="98">SUM(R195:R196)</f>
        <v>13971.47105857416</v>
      </c>
      <c r="S194" s="122">
        <f t="shared" si="98"/>
        <v>13965.567457468786</v>
      </c>
      <c r="T194" s="122">
        <f t="shared" si="98"/>
        <v>13552.579776975317</v>
      </c>
      <c r="U194" s="122">
        <f t="shared" si="98"/>
        <v>13305.077723282733</v>
      </c>
      <c r="V194" s="122">
        <f t="shared" si="98"/>
        <v>12474.623158612809</v>
      </c>
      <c r="W194" s="122">
        <f t="shared" ref="W194" si="99">SUM(W195:W196)</f>
        <v>14080.040120909533</v>
      </c>
      <c r="DA194" s="130" t="s">
        <v>2527</v>
      </c>
    </row>
    <row r="195" spans="1:105" ht="12" customHeight="1" x14ac:dyDescent="0.25">
      <c r="A195" s="97" t="s">
        <v>203</v>
      </c>
      <c r="B195" s="98">
        <v>10632.890707184906</v>
      </c>
      <c r="C195" s="98">
        <v>11687.049272171336</v>
      </c>
      <c r="D195" s="98">
        <v>11566.367471188865</v>
      </c>
      <c r="E195" s="98">
        <v>11669.768542237089</v>
      </c>
      <c r="F195" s="98">
        <v>11692.631841111008</v>
      </c>
      <c r="G195" s="98">
        <v>12553.874238893959</v>
      </c>
      <c r="H195" s="98">
        <v>12894.937511907761</v>
      </c>
      <c r="I195" s="98">
        <v>12845.766433579858</v>
      </c>
      <c r="J195" s="98">
        <v>11944.009739016386</v>
      </c>
      <c r="K195" s="98">
        <v>12273.587110764009</v>
      </c>
      <c r="L195" s="98">
        <v>16476.743480834397</v>
      </c>
      <c r="M195" s="98">
        <v>13406.09046284652</v>
      </c>
      <c r="N195" s="98">
        <v>14934.041349587986</v>
      </c>
      <c r="O195" s="98">
        <v>14431.545406043722</v>
      </c>
      <c r="P195" s="98">
        <v>13207.858397673004</v>
      </c>
      <c r="Q195" s="98">
        <v>13244.163854185868</v>
      </c>
      <c r="R195" s="98">
        <v>13921.321638743424</v>
      </c>
      <c r="S195" s="98">
        <v>13915.784903062286</v>
      </c>
      <c r="T195" s="98">
        <v>13504.56332731188</v>
      </c>
      <c r="U195" s="98">
        <v>13258.105973304564</v>
      </c>
      <c r="V195" s="98">
        <v>12431.215656611808</v>
      </c>
      <c r="W195" s="98">
        <v>14030.880906885348</v>
      </c>
      <c r="DA195" s="63" t="s">
        <v>2528</v>
      </c>
    </row>
    <row r="196" spans="1:105" ht="12" customHeight="1" x14ac:dyDescent="0.25">
      <c r="A196" s="97" t="s">
        <v>53</v>
      </c>
      <c r="B196" s="98">
        <v>51.453057791045978</v>
      </c>
      <c r="C196" s="98">
        <v>55.084437233951547</v>
      </c>
      <c r="D196" s="98">
        <v>53.038561698920304</v>
      </c>
      <c r="E196" s="98">
        <v>52.257103814291348</v>
      </c>
      <c r="F196" s="98">
        <v>50.710452912433055</v>
      </c>
      <c r="G196" s="98">
        <v>53.963022997960373</v>
      </c>
      <c r="H196" s="98">
        <v>53.859920637634843</v>
      </c>
      <c r="I196" s="98">
        <v>52.472201804443309</v>
      </c>
      <c r="J196" s="98">
        <v>48.054437935488203</v>
      </c>
      <c r="K196" s="98">
        <v>48.4210069422085</v>
      </c>
      <c r="L196" s="98">
        <v>64.583405687989838</v>
      </c>
      <c r="M196" s="98">
        <v>51.206148097118707</v>
      </c>
      <c r="N196" s="98">
        <v>56.560730503860078</v>
      </c>
      <c r="O196" s="98">
        <v>53.274789804290428</v>
      </c>
      <c r="P196" s="98">
        <v>48.003552654780997</v>
      </c>
      <c r="Q196" s="98">
        <v>47.823958755393456</v>
      </c>
      <c r="R196" s="98">
        <v>50.149419830734921</v>
      </c>
      <c r="S196" s="98">
        <v>49.782554406499848</v>
      </c>
      <c r="T196" s="98">
        <v>48.016449663437328</v>
      </c>
      <c r="U196" s="98">
        <v>46.971749978168496</v>
      </c>
      <c r="V196" s="98">
        <v>43.407502001001305</v>
      </c>
      <c r="W196" s="98">
        <v>49.159214024184394</v>
      </c>
      <c r="DA196" s="63" t="s">
        <v>2529</v>
      </c>
    </row>
    <row r="197" spans="1:105" ht="12" customHeight="1" x14ac:dyDescent="0.25">
      <c r="A197" s="121" t="s">
        <v>92</v>
      </c>
      <c r="B197" s="122">
        <f t="shared" ref="B197:W197" si="100">B198</f>
        <v>0.67134789862176203</v>
      </c>
      <c r="C197" s="122">
        <f t="shared" si="100"/>
        <v>0.71284890403176548</v>
      </c>
      <c r="D197" s="122">
        <f t="shared" si="100"/>
        <v>0.75626850756575625</v>
      </c>
      <c r="E197" s="122">
        <f t="shared" si="100"/>
        <v>0.79132456712609045</v>
      </c>
      <c r="F197" s="122">
        <f t="shared" si="100"/>
        <v>0.81341338875730396</v>
      </c>
      <c r="G197" s="122">
        <f t="shared" si="100"/>
        <v>0.89507222326933022</v>
      </c>
      <c r="H197" s="122">
        <f t="shared" si="100"/>
        <v>0.9820342588429033</v>
      </c>
      <c r="I197" s="122">
        <f t="shared" si="100"/>
        <v>1.0328289265566204</v>
      </c>
      <c r="J197" s="122">
        <f t="shared" si="100"/>
        <v>1.0582761154949543</v>
      </c>
      <c r="K197" s="122">
        <f t="shared" si="100"/>
        <v>1.1968219333778936</v>
      </c>
      <c r="L197" s="122">
        <f t="shared" si="100"/>
        <v>1.5572404235318456</v>
      </c>
      <c r="M197" s="122">
        <f t="shared" si="100"/>
        <v>1.6306469557418284</v>
      </c>
      <c r="N197" s="122">
        <f t="shared" si="100"/>
        <v>1.8449078871988438</v>
      </c>
      <c r="O197" s="122">
        <f t="shared" si="100"/>
        <v>2.0990155907832504</v>
      </c>
      <c r="P197" s="122">
        <f t="shared" si="100"/>
        <v>2.6075172268629738</v>
      </c>
      <c r="Q197" s="122">
        <f t="shared" si="100"/>
        <v>2.702867860246204</v>
      </c>
      <c r="R197" s="122">
        <f t="shared" si="100"/>
        <v>2.8489887110502212</v>
      </c>
      <c r="S197" s="122">
        <f t="shared" si="100"/>
        <v>3.1023168574422066</v>
      </c>
      <c r="T197" s="122">
        <f t="shared" si="100"/>
        <v>3.4938139033347335</v>
      </c>
      <c r="U197" s="122">
        <f t="shared" si="100"/>
        <v>3.7043748897182027</v>
      </c>
      <c r="V197" s="122">
        <f t="shared" si="100"/>
        <v>4.0679819605827428</v>
      </c>
      <c r="W197" s="122">
        <f t="shared" si="100"/>
        <v>4.2711610428902782</v>
      </c>
      <c r="DA197" s="130" t="s">
        <v>2530</v>
      </c>
    </row>
    <row r="198" spans="1:105" ht="12" customHeight="1" x14ac:dyDescent="0.25">
      <c r="A198" s="97" t="s">
        <v>53</v>
      </c>
      <c r="B198" s="98">
        <f>RES_hhdet_tesh!B129</f>
        <v>0.67134789862176203</v>
      </c>
      <c r="C198" s="98">
        <f>RES_hhdet_tesh!C129</f>
        <v>0.71284890403176548</v>
      </c>
      <c r="D198" s="98">
        <f>RES_hhdet_tesh!D129</f>
        <v>0.75626850756575625</v>
      </c>
      <c r="E198" s="98">
        <f>RES_hhdet_tesh!E129</f>
        <v>0.79132456712609045</v>
      </c>
      <c r="F198" s="98">
        <f>RES_hhdet_tesh!F129</f>
        <v>0.81341338875730396</v>
      </c>
      <c r="G198" s="98">
        <f>RES_hhdet_tesh!G129</f>
        <v>0.89507222326933022</v>
      </c>
      <c r="H198" s="98">
        <f>RES_hhdet_tesh!H129</f>
        <v>0.9820342588429033</v>
      </c>
      <c r="I198" s="98">
        <f>RES_hhdet_tesh!I129</f>
        <v>1.0328289265566204</v>
      </c>
      <c r="J198" s="98">
        <f>RES_hhdet_tesh!J129</f>
        <v>1.0582761154949543</v>
      </c>
      <c r="K198" s="98">
        <f>RES_hhdet_tesh!K129</f>
        <v>1.1968219333778936</v>
      </c>
      <c r="L198" s="98">
        <f>RES_hhdet_tesh!L129</f>
        <v>1.5572404235318456</v>
      </c>
      <c r="M198" s="98">
        <f>RES_hhdet_tesh!M129</f>
        <v>1.6306469557418284</v>
      </c>
      <c r="N198" s="98">
        <f>RES_hhdet_tesh!N129</f>
        <v>1.8449078871988438</v>
      </c>
      <c r="O198" s="98">
        <f>RES_hhdet_tesh!O129</f>
        <v>2.0990155907832504</v>
      </c>
      <c r="P198" s="98">
        <f>RES_hhdet_tesh!P129</f>
        <v>2.6075172268629738</v>
      </c>
      <c r="Q198" s="98">
        <f>RES_hhdet_tesh!Q129</f>
        <v>2.702867860246204</v>
      </c>
      <c r="R198" s="98">
        <f>RES_hhdet_tesh!R129</f>
        <v>2.8489887110502212</v>
      </c>
      <c r="S198" s="98">
        <f>RES_hhdet_tesh!S129</f>
        <v>3.1023168574422066</v>
      </c>
      <c r="T198" s="98">
        <f>RES_hhdet_tesh!T129</f>
        <v>3.4938139033347335</v>
      </c>
      <c r="U198" s="98">
        <f>RES_hhdet_tesh!U129</f>
        <v>3.7043748897182027</v>
      </c>
      <c r="V198" s="98">
        <f>RES_hhdet_tesh!V129</f>
        <v>4.0679819605827428</v>
      </c>
      <c r="W198" s="98">
        <f>RES_hhdet_tesh!W129</f>
        <v>4.2711610428902782</v>
      </c>
      <c r="DA198" s="63" t="s">
        <v>2531</v>
      </c>
    </row>
    <row r="199" spans="1:105" ht="12" customHeight="1" x14ac:dyDescent="0.25">
      <c r="A199" s="121" t="s">
        <v>55</v>
      </c>
      <c r="B199" s="122">
        <v>760.87607537597682</v>
      </c>
      <c r="C199" s="122">
        <v>765.6821591543744</v>
      </c>
      <c r="D199" s="122">
        <v>757.5527481577476</v>
      </c>
      <c r="E199" s="122">
        <v>750.69883005882241</v>
      </c>
      <c r="F199" s="122">
        <v>781.68223020936</v>
      </c>
      <c r="G199" s="122">
        <v>777.28822771914031</v>
      </c>
      <c r="H199" s="122">
        <v>793.65475460236712</v>
      </c>
      <c r="I199" s="122">
        <v>803.80147381813742</v>
      </c>
      <c r="J199" s="122">
        <v>755.6389323800222</v>
      </c>
      <c r="K199" s="122">
        <v>810.60051418926798</v>
      </c>
      <c r="L199" s="122">
        <v>822.70972569649575</v>
      </c>
      <c r="M199" s="122">
        <v>767.45821232592675</v>
      </c>
      <c r="N199" s="122">
        <v>817.22238006905536</v>
      </c>
      <c r="O199" s="122">
        <v>901.34761497644547</v>
      </c>
      <c r="P199" s="122">
        <v>899.64264319824395</v>
      </c>
      <c r="Q199" s="122">
        <v>980.13246902011849</v>
      </c>
      <c r="R199" s="122">
        <v>1052.1455753766477</v>
      </c>
      <c r="S199" s="122">
        <v>987.02404140875024</v>
      </c>
      <c r="T199" s="122">
        <v>1053.1033850803715</v>
      </c>
      <c r="U199" s="122">
        <v>1073.048357331937</v>
      </c>
      <c r="V199" s="122">
        <v>993.63915559376858</v>
      </c>
      <c r="W199" s="122">
        <v>1123.2568723345905</v>
      </c>
      <c r="DA199" s="130" t="s">
        <v>2532</v>
      </c>
    </row>
    <row r="200" spans="1:105" ht="12" customHeight="1" x14ac:dyDescent="0.25">
      <c r="A200" s="97" t="s">
        <v>128</v>
      </c>
      <c r="B200" s="98">
        <v>759.99929028195493</v>
      </c>
      <c r="C200" s="98">
        <v>766.4011000104299</v>
      </c>
      <c r="D200" s="98">
        <v>758.03821891973564</v>
      </c>
      <c r="E200" s="98">
        <v>750.60230472018384</v>
      </c>
      <c r="F200" s="98">
        <v>782.8232617134953</v>
      </c>
      <c r="G200" s="98">
        <v>776.64402211690458</v>
      </c>
      <c r="H200" s="98">
        <v>793.34092732988472</v>
      </c>
      <c r="I200" s="98">
        <v>803.78720518716182</v>
      </c>
      <c r="J200" s="98">
        <v>756.17402784039029</v>
      </c>
      <c r="K200" s="98">
        <v>812.60234452393502</v>
      </c>
      <c r="L200" s="98">
        <v>824.24748643581529</v>
      </c>
      <c r="M200" s="98">
        <v>765.3816229418685</v>
      </c>
      <c r="N200" s="98">
        <v>817.25976270258468</v>
      </c>
      <c r="O200" s="98">
        <v>901.77799188037193</v>
      </c>
      <c r="P200" s="98">
        <v>899.83928475134564</v>
      </c>
      <c r="Q200" s="98">
        <v>980.54503225655333</v>
      </c>
      <c r="R200" s="98">
        <v>1052.2810107708244</v>
      </c>
      <c r="S200" s="98">
        <v>987.22976146882047</v>
      </c>
      <c r="T200" s="98">
        <v>1053.1136211567548</v>
      </c>
      <c r="U200" s="98">
        <v>1074.2547686775108</v>
      </c>
      <c r="V200" s="98">
        <v>992.90274540459177</v>
      </c>
      <c r="W200" s="98">
        <v>1124.5501412079304</v>
      </c>
      <c r="DA200" s="63" t="s">
        <v>2533</v>
      </c>
    </row>
    <row r="201" spans="1:105" ht="12" customHeight="1" x14ac:dyDescent="0.25">
      <c r="A201" s="97" t="s">
        <v>127</v>
      </c>
      <c r="B201" s="98">
        <v>759.99929028195504</v>
      </c>
      <c r="C201" s="98">
        <v>766.38744167726111</v>
      </c>
      <c r="D201" s="98">
        <v>758.00425754885441</v>
      </c>
      <c r="E201" s="98">
        <v>750.60674120235717</v>
      </c>
      <c r="F201" s="98">
        <v>782.8329009940386</v>
      </c>
      <c r="G201" s="98">
        <v>776.68127187640789</v>
      </c>
      <c r="H201" s="98">
        <v>793.3640055995038</v>
      </c>
      <c r="I201" s="98">
        <v>803.16564608365093</v>
      </c>
      <c r="J201" s="98">
        <v>755.39372881108568</v>
      </c>
      <c r="K201" s="98">
        <v>812.06569206038978</v>
      </c>
      <c r="L201" s="98">
        <v>823.79001402194092</v>
      </c>
      <c r="M201" s="98">
        <v>765.13262807240449</v>
      </c>
      <c r="N201" s="98">
        <v>817.32156356921325</v>
      </c>
      <c r="O201" s="98">
        <v>902.34965282871838</v>
      </c>
      <c r="P201" s="98">
        <v>900.73875733158513</v>
      </c>
      <c r="Q201" s="98">
        <v>981.92190038449439</v>
      </c>
      <c r="R201" s="98">
        <v>1054.2630896022458</v>
      </c>
      <c r="S201" s="98">
        <v>989.05190986364028</v>
      </c>
      <c r="T201" s="98">
        <v>1055.537132544996</v>
      </c>
      <c r="U201" s="98">
        <v>1075.926554568661</v>
      </c>
      <c r="V201" s="98">
        <v>994.16074868801672</v>
      </c>
      <c r="W201" s="98">
        <v>1124.2457680260577</v>
      </c>
      <c r="DA201" s="63" t="s">
        <v>2534</v>
      </c>
    </row>
    <row r="202" spans="1:105" ht="12" customHeight="1" x14ac:dyDescent="0.25">
      <c r="A202" s="100" t="s">
        <v>203</v>
      </c>
      <c r="B202" s="101">
        <v>456.58740338020937</v>
      </c>
      <c r="C202" s="101">
        <v>535.6975383132999</v>
      </c>
      <c r="D202" s="101">
        <v>519.23453046607801</v>
      </c>
      <c r="E202" s="101">
        <v>492.78593165376037</v>
      </c>
      <c r="F202" s="101">
        <v>516.98028524531753</v>
      </c>
      <c r="G202" s="101">
        <v>468.07564363589233</v>
      </c>
      <c r="H202" s="101">
        <v>495.37303384479469</v>
      </c>
      <c r="I202" s="101">
        <v>494.97894518701895</v>
      </c>
      <c r="J202" s="101">
        <v>461.14594172135867</v>
      </c>
      <c r="K202" s="101">
        <v>499.39352560069733</v>
      </c>
      <c r="L202" s="101">
        <v>493.42176559198703</v>
      </c>
      <c r="M202" s="101">
        <v>450.47923120702484</v>
      </c>
      <c r="N202" s="101">
        <v>478.09392416592272</v>
      </c>
      <c r="O202" s="101">
        <v>555.80466462474021</v>
      </c>
      <c r="P202" s="101">
        <v>556.69664306431162</v>
      </c>
      <c r="Q202" s="101">
        <v>633.40024740112301</v>
      </c>
      <c r="R202" s="101">
        <v>713.17329017389773</v>
      </c>
      <c r="S202" s="101">
        <v>651.0954840207994</v>
      </c>
      <c r="T202" s="101">
        <v>723.35033554081406</v>
      </c>
      <c r="U202" s="101">
        <v>742.30264801715919</v>
      </c>
      <c r="V202" s="101">
        <v>682.45387099630057</v>
      </c>
      <c r="W202" s="101">
        <v>806.37162175236392</v>
      </c>
      <c r="DA202" s="131" t="s">
        <v>2535</v>
      </c>
    </row>
    <row r="203" spans="1:105" ht="12" customHeight="1" x14ac:dyDescent="0.25">
      <c r="A203" s="103" t="s">
        <v>52</v>
      </c>
      <c r="B203" s="104">
        <v>303.41188690174562</v>
      </c>
      <c r="C203" s="104">
        <v>230.68990336396126</v>
      </c>
      <c r="D203" s="104">
        <v>238.76972708277628</v>
      </c>
      <c r="E203" s="104">
        <v>257.82080954859686</v>
      </c>
      <c r="F203" s="104">
        <v>265.85261574872118</v>
      </c>
      <c r="G203" s="104">
        <v>308.60562824051561</v>
      </c>
      <c r="H203" s="104">
        <v>297.99097175470911</v>
      </c>
      <c r="I203" s="104">
        <v>308.18670089663181</v>
      </c>
      <c r="J203" s="104">
        <v>294.24778708972713</v>
      </c>
      <c r="K203" s="104">
        <v>312.67216645969251</v>
      </c>
      <c r="L203" s="104">
        <v>330.36824842995384</v>
      </c>
      <c r="M203" s="104">
        <v>314.65339686537959</v>
      </c>
      <c r="N203" s="104">
        <v>339.22763940329048</v>
      </c>
      <c r="O203" s="104">
        <v>346.54498820397822</v>
      </c>
      <c r="P203" s="104">
        <v>344.04211426727352</v>
      </c>
      <c r="Q203" s="104">
        <v>348.52165298337138</v>
      </c>
      <c r="R203" s="104">
        <v>341.08979942834787</v>
      </c>
      <c r="S203" s="104">
        <v>337.95642584284093</v>
      </c>
      <c r="T203" s="104">
        <v>332.18679700418193</v>
      </c>
      <c r="U203" s="104">
        <v>333.62390655150182</v>
      </c>
      <c r="V203" s="104">
        <v>311.70687769171599</v>
      </c>
      <c r="W203" s="104">
        <v>317.87414627369367</v>
      </c>
      <c r="DA203" s="132" t="s">
        <v>2536</v>
      </c>
    </row>
    <row r="204" spans="1:105" ht="12" customHeight="1" x14ac:dyDescent="0.25">
      <c r="A204" s="106" t="s">
        <v>122</v>
      </c>
      <c r="B204" s="101">
        <v>787.52909114003842</v>
      </c>
      <c r="C204" s="101">
        <v>747.12680743259261</v>
      </c>
      <c r="D204" s="101">
        <v>744.97059540227099</v>
      </c>
      <c r="E204" s="101">
        <v>752.88685371421855</v>
      </c>
      <c r="F204" s="101">
        <v>762.18134839507968</v>
      </c>
      <c r="G204" s="101">
        <v>794.08572417742675</v>
      </c>
      <c r="H204" s="101">
        <v>811.01388625444974</v>
      </c>
      <c r="I204" s="101">
        <v>806.00938225328593</v>
      </c>
      <c r="J204" s="101">
        <v>745.17141838184455</v>
      </c>
      <c r="K204" s="101">
        <v>786.17831611682311</v>
      </c>
      <c r="L204" s="101">
        <v>785.65139737527215</v>
      </c>
      <c r="M204" s="101">
        <v>817.39613756071651</v>
      </c>
      <c r="N204" s="101">
        <v>816.3249819327101</v>
      </c>
      <c r="O204" s="101">
        <v>891.04024591085374</v>
      </c>
      <c r="P204" s="101">
        <v>895.0242413902597</v>
      </c>
      <c r="Q204" s="101">
        <v>970.45024297611451</v>
      </c>
      <c r="R204" s="101">
        <v>1049.1232039981746</v>
      </c>
      <c r="S204" s="101">
        <v>982.1823767517817</v>
      </c>
      <c r="T204" s="101">
        <v>1052.8425148354409</v>
      </c>
      <c r="U204" s="101">
        <v>1044.8075304475597</v>
      </c>
      <c r="V204" s="101">
        <v>1011.3013736024279</v>
      </c>
      <c r="W204" s="101">
        <v>1091.8074454909813</v>
      </c>
      <c r="DA204" s="131" t="s">
        <v>2537</v>
      </c>
    </row>
    <row r="205" spans="1:105" ht="12" customHeight="1" x14ac:dyDescent="0.25">
      <c r="A205" s="107" t="s">
        <v>121</v>
      </c>
      <c r="B205" s="104">
        <v>787.52909114003819</v>
      </c>
      <c r="C205" s="104">
        <v>747.12784850921707</v>
      </c>
      <c r="D205" s="104">
        <v>744.95775192817007</v>
      </c>
      <c r="E205" s="104">
        <v>752.90233432254695</v>
      </c>
      <c r="F205" s="104">
        <v>762.24062053495811</v>
      </c>
      <c r="G205" s="104">
        <v>794.15843747592839</v>
      </c>
      <c r="H205" s="104">
        <v>811.01250978997552</v>
      </c>
      <c r="I205" s="104">
        <v>806.2833637313181</v>
      </c>
      <c r="J205" s="104">
        <v>744.97098590158316</v>
      </c>
      <c r="K205" s="104">
        <v>786.18418733257181</v>
      </c>
      <c r="L205" s="104">
        <v>785.84458939503122</v>
      </c>
      <c r="M205" s="104">
        <v>817.47320837585721</v>
      </c>
      <c r="N205" s="104">
        <v>816.30684059955843</v>
      </c>
      <c r="O205" s="104">
        <v>890.90946905993405</v>
      </c>
      <c r="P205" s="104">
        <v>894.09611376999794</v>
      </c>
      <c r="Q205" s="104">
        <v>968.98714884847823</v>
      </c>
      <c r="R205" s="104">
        <v>1047.1213080382729</v>
      </c>
      <c r="S205" s="104">
        <v>981.85928672076261</v>
      </c>
      <c r="T205" s="104">
        <v>1052.4214710245124</v>
      </c>
      <c r="U205" s="104">
        <v>1044.3977396070295</v>
      </c>
      <c r="V205" s="104">
        <v>1010.9526875036979</v>
      </c>
      <c r="W205" s="104">
        <v>1091.4332254205874</v>
      </c>
      <c r="DA205" s="132" t="s">
        <v>2538</v>
      </c>
    </row>
    <row r="206" spans="1:105" ht="12" customHeight="1" x14ac:dyDescent="0.25">
      <c r="A206" s="108" t="s">
        <v>53</v>
      </c>
      <c r="B206" s="98">
        <v>473.15834289706112</v>
      </c>
      <c r="C206" s="98">
        <v>522.21811886354556</v>
      </c>
      <c r="D206" s="98">
        <v>510.28449443997198</v>
      </c>
      <c r="E206" s="98">
        <v>494.29424387339219</v>
      </c>
      <c r="F206" s="98">
        <v>503.36160878031126</v>
      </c>
      <c r="G206" s="98">
        <v>478.61914957205477</v>
      </c>
      <c r="H206" s="98">
        <v>506.41541233872874</v>
      </c>
      <c r="I206" s="98">
        <v>496.91996429249406</v>
      </c>
      <c r="J206" s="98">
        <v>454.75527483186789</v>
      </c>
      <c r="K206" s="98">
        <v>483.41645742921975</v>
      </c>
      <c r="L206" s="98">
        <v>470.61695857262737</v>
      </c>
      <c r="M206" s="98">
        <v>481.17684545044892</v>
      </c>
      <c r="N206" s="98">
        <v>477.481675012175</v>
      </c>
      <c r="O206" s="98">
        <v>548.72654240696613</v>
      </c>
      <c r="P206" s="98">
        <v>552.5617720770789</v>
      </c>
      <c r="Q206" s="98">
        <v>625.02580802209889</v>
      </c>
      <c r="R206" s="98">
        <v>708.31142322080552</v>
      </c>
      <c r="S206" s="98">
        <v>646.33208199407693</v>
      </c>
      <c r="T206" s="98">
        <v>721.19027068066907</v>
      </c>
      <c r="U206" s="98">
        <v>720.54328544150735</v>
      </c>
      <c r="V206" s="98">
        <v>693.97284065810049</v>
      </c>
      <c r="W206" s="98">
        <v>782.81523359387734</v>
      </c>
      <c r="DA206" s="63" t="s">
        <v>2539</v>
      </c>
    </row>
    <row r="207" spans="1:105" ht="12" customHeight="1" x14ac:dyDescent="0.25">
      <c r="A207" s="108" t="s">
        <v>52</v>
      </c>
      <c r="B207" s="98">
        <v>314.37074824297707</v>
      </c>
      <c r="C207" s="98">
        <v>224.90972964567149</v>
      </c>
      <c r="D207" s="98">
        <v>234.67325748819812</v>
      </c>
      <c r="E207" s="98">
        <v>258.60809044915482</v>
      </c>
      <c r="F207" s="98">
        <v>258.87901175464691</v>
      </c>
      <c r="G207" s="98">
        <v>315.53928790387363</v>
      </c>
      <c r="H207" s="98">
        <v>304.59709745124684</v>
      </c>
      <c r="I207" s="98">
        <v>309.36339943882388</v>
      </c>
      <c r="J207" s="98">
        <v>290.21571106971521</v>
      </c>
      <c r="K207" s="98">
        <v>302.76772990335212</v>
      </c>
      <c r="L207" s="98">
        <v>315.22763082240391</v>
      </c>
      <c r="M207" s="98">
        <v>336.29636292540823</v>
      </c>
      <c r="N207" s="98">
        <v>338.82516558738342</v>
      </c>
      <c r="O207" s="98">
        <v>342.18292665296786</v>
      </c>
      <c r="P207" s="98">
        <v>341.5343416929191</v>
      </c>
      <c r="Q207" s="98">
        <v>343.96134082637946</v>
      </c>
      <c r="R207" s="98">
        <v>338.80988481746749</v>
      </c>
      <c r="S207" s="98">
        <v>335.52720472668562</v>
      </c>
      <c r="T207" s="98">
        <v>331.23120034384334</v>
      </c>
      <c r="U207" s="98">
        <v>323.85445416552216</v>
      </c>
      <c r="V207" s="98">
        <v>316.97984684559725</v>
      </c>
      <c r="W207" s="98">
        <v>308.61799182670995</v>
      </c>
      <c r="DA207" s="63" t="s">
        <v>2540</v>
      </c>
    </row>
    <row r="208" spans="1:105" ht="12" customHeight="1" x14ac:dyDescent="0.25">
      <c r="A208" s="121" t="s">
        <v>54</v>
      </c>
      <c r="B208" s="122">
        <v>123.53654939631288</v>
      </c>
      <c r="C208" s="122">
        <v>122.71381387509217</v>
      </c>
      <c r="D208" s="122">
        <v>124.86445866731501</v>
      </c>
      <c r="E208" s="122">
        <v>129.74060333665207</v>
      </c>
      <c r="F208" s="122">
        <v>135.70000096452242</v>
      </c>
      <c r="G208" s="122">
        <v>142.31075550478414</v>
      </c>
      <c r="H208" s="122">
        <v>146.56987594999495</v>
      </c>
      <c r="I208" s="122">
        <v>145.89290964558523</v>
      </c>
      <c r="J208" s="122">
        <v>139.37122594793615</v>
      </c>
      <c r="K208" s="122">
        <v>153.78063494121659</v>
      </c>
      <c r="L208" s="122">
        <v>165.63910845931517</v>
      </c>
      <c r="M208" s="122">
        <v>166.73755957617217</v>
      </c>
      <c r="N208" s="122">
        <v>170.91122586284146</v>
      </c>
      <c r="O208" s="122">
        <v>188.03345271236753</v>
      </c>
      <c r="P208" s="122">
        <v>187.65502408126437</v>
      </c>
      <c r="Q208" s="122">
        <v>203.49145212097542</v>
      </c>
      <c r="R208" s="122">
        <v>203.557867674638</v>
      </c>
      <c r="S208" s="122">
        <v>220.40254781777034</v>
      </c>
      <c r="T208" s="122">
        <v>232.83163273220595</v>
      </c>
      <c r="U208" s="122">
        <v>233.41172520524574</v>
      </c>
      <c r="V208" s="122">
        <v>235.48801362711478</v>
      </c>
      <c r="W208" s="122">
        <v>236.67521474941177</v>
      </c>
      <c r="DA208" s="130" t="s">
        <v>2541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2542</v>
      </c>
    </row>
    <row r="210" spans="1:105" ht="12" customHeight="1" x14ac:dyDescent="0.25">
      <c r="A210" s="109" t="s">
        <v>120</v>
      </c>
      <c r="B210" s="33">
        <v>123.53654939631288</v>
      </c>
      <c r="C210" s="33">
        <v>122.71381387509217</v>
      </c>
      <c r="D210" s="33">
        <v>124.86445866731501</v>
      </c>
      <c r="E210" s="33">
        <v>129.74060333665207</v>
      </c>
      <c r="F210" s="33">
        <v>135.70000096452242</v>
      </c>
      <c r="G210" s="33">
        <v>142.31075550478414</v>
      </c>
      <c r="H210" s="33">
        <v>146.56987594999495</v>
      </c>
      <c r="I210" s="33">
        <v>145.89290964558523</v>
      </c>
      <c r="J210" s="33">
        <v>139.37122594793615</v>
      </c>
      <c r="K210" s="33">
        <v>153.78063494121659</v>
      </c>
      <c r="L210" s="33">
        <v>165.63910845931517</v>
      </c>
      <c r="M210" s="33">
        <v>166.73755957617217</v>
      </c>
      <c r="N210" s="33">
        <v>170.91122586284146</v>
      </c>
      <c r="O210" s="33">
        <v>188.03345271236753</v>
      </c>
      <c r="P210" s="33">
        <v>187.65502408126437</v>
      </c>
      <c r="Q210" s="33">
        <v>203.49145212097542</v>
      </c>
      <c r="R210" s="33">
        <v>203.557867674638</v>
      </c>
      <c r="S210" s="33">
        <v>220.40254781777034</v>
      </c>
      <c r="T210" s="33">
        <v>232.83163273220595</v>
      </c>
      <c r="U210" s="33">
        <v>233.41172520524574</v>
      </c>
      <c r="V210" s="33">
        <v>235.48801362711478</v>
      </c>
      <c r="W210" s="33">
        <v>236.67521474941177</v>
      </c>
      <c r="DA210" s="60" t="s">
        <v>2543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2694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2695</v>
      </c>
    </row>
    <row r="214" spans="1:105" ht="12" customHeight="1" x14ac:dyDescent="0.25">
      <c r="A214" s="97" t="s">
        <v>203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2696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2697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2698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2699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2700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2701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2702</v>
      </c>
    </row>
    <row r="221" spans="1:105" ht="12" customHeight="1" x14ac:dyDescent="0.25">
      <c r="A221" s="100" t="s">
        <v>203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2703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2704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2705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2706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2707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2708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2709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2710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2711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164.98462863017082</v>
      </c>
      <c r="C231" s="118">
        <f t="shared" si="108"/>
        <v>179.81177735551699</v>
      </c>
      <c r="D231" s="118">
        <f t="shared" si="108"/>
        <v>177.72702152957052</v>
      </c>
      <c r="E231" s="118">
        <f t="shared" si="108"/>
        <v>178.93836506606112</v>
      </c>
      <c r="F231" s="118">
        <f t="shared" si="108"/>
        <v>179.51072381323007</v>
      </c>
      <c r="G231" s="118">
        <f t="shared" si="108"/>
        <v>191.70055559328526</v>
      </c>
      <c r="H231" s="118">
        <f t="shared" si="108"/>
        <v>196.55661472690639</v>
      </c>
      <c r="I231" s="118">
        <f t="shared" si="108"/>
        <v>195.5977440136395</v>
      </c>
      <c r="J231" s="118">
        <f t="shared" si="108"/>
        <v>181.53580212133141</v>
      </c>
      <c r="K231" s="118">
        <f t="shared" si="108"/>
        <v>186.72795155930291</v>
      </c>
      <c r="L231" s="118">
        <f t="shared" si="108"/>
        <v>246.10654522666195</v>
      </c>
      <c r="M231" s="118">
        <f t="shared" si="108"/>
        <v>201.57907228193773</v>
      </c>
      <c r="N231" s="118">
        <f t="shared" si="108"/>
        <v>223.04699632242534</v>
      </c>
      <c r="O231" s="118">
        <f t="shared" si="108"/>
        <v>216.5291541551866</v>
      </c>
      <c r="P231" s="118">
        <f t="shared" si="108"/>
        <v>199.36995040920823</v>
      </c>
      <c r="Q231" s="118">
        <f t="shared" si="108"/>
        <v>201.04142558897661</v>
      </c>
      <c r="R231" s="118">
        <f t="shared" ref="R231:V231" si="109">R232+R235+R237+R246</f>
        <v>211.25184293519007</v>
      </c>
      <c r="S231" s="118">
        <f t="shared" si="109"/>
        <v>210.0474897977123</v>
      </c>
      <c r="T231" s="118">
        <f t="shared" si="109"/>
        <v>205.0802947991817</v>
      </c>
      <c r="U231" s="118">
        <f t="shared" si="109"/>
        <v>201.65408658826559</v>
      </c>
      <c r="V231" s="118">
        <f t="shared" si="109"/>
        <v>188.7556011666654</v>
      </c>
      <c r="W231" s="118">
        <f t="shared" ref="W231" si="110">W232+W235+W237+W246</f>
        <v>212.29038015074516</v>
      </c>
      <c r="DA231" s="129" t="s">
        <v>2862</v>
      </c>
    </row>
    <row r="232" spans="1:105" ht="12" customHeight="1" x14ac:dyDescent="0.25">
      <c r="A232" s="121" t="s">
        <v>57</v>
      </c>
      <c r="B232" s="123">
        <f t="shared" ref="B232:Q232" si="111">SUM(B233:B234)</f>
        <v>152.86097652936598</v>
      </c>
      <c r="C232" s="123">
        <f t="shared" si="111"/>
        <v>167.6513381518121</v>
      </c>
      <c r="D232" s="123">
        <f t="shared" si="111"/>
        <v>165.66924657161161</v>
      </c>
      <c r="E232" s="123">
        <f t="shared" si="111"/>
        <v>166.91468697983137</v>
      </c>
      <c r="F232" s="123">
        <f t="shared" si="111"/>
        <v>166.97736670354928</v>
      </c>
      <c r="G232" s="123">
        <f t="shared" si="111"/>
        <v>179.19583958476474</v>
      </c>
      <c r="H232" s="123">
        <f t="shared" si="111"/>
        <v>183.84284822511577</v>
      </c>
      <c r="I232" s="123">
        <f t="shared" si="111"/>
        <v>182.81128490798551</v>
      </c>
      <c r="J232" s="123">
        <f t="shared" si="111"/>
        <v>169.43606560408685</v>
      </c>
      <c r="K232" s="123">
        <f t="shared" si="111"/>
        <v>173.66000123363628</v>
      </c>
      <c r="L232" s="123">
        <f t="shared" si="111"/>
        <v>232.82077593419422</v>
      </c>
      <c r="M232" s="123">
        <f t="shared" si="111"/>
        <v>189.03689675984216</v>
      </c>
      <c r="N232" s="123">
        <f t="shared" si="111"/>
        <v>209.83639937572875</v>
      </c>
      <c r="O232" s="123">
        <f t="shared" si="111"/>
        <v>202.02131381826641</v>
      </c>
      <c r="P232" s="123">
        <f t="shared" si="111"/>
        <v>184.90394544906715</v>
      </c>
      <c r="Q232" s="123">
        <f t="shared" si="111"/>
        <v>185.33059657594538</v>
      </c>
      <c r="R232" s="123">
        <f t="shared" ref="R232:V232" si="112">SUM(R233:R234)</f>
        <v>194.65361569030901</v>
      </c>
      <c r="S232" s="123">
        <f t="shared" si="112"/>
        <v>194.17257611534825</v>
      </c>
      <c r="T232" s="123">
        <f t="shared" si="112"/>
        <v>188.2285928404728</v>
      </c>
      <c r="U232" s="123">
        <f t="shared" si="112"/>
        <v>184.59965220480555</v>
      </c>
      <c r="V232" s="123">
        <f t="shared" si="112"/>
        <v>172.78444776105718</v>
      </c>
      <c r="W232" s="123">
        <f t="shared" ref="W232" si="113">SUM(W233:W234)</f>
        <v>194.70370366367305</v>
      </c>
      <c r="DA232" s="130" t="s">
        <v>2863</v>
      </c>
    </row>
    <row r="233" spans="1:105" ht="12" customHeight="1" x14ac:dyDescent="0.25">
      <c r="A233" s="97" t="s">
        <v>203</v>
      </c>
      <c r="B233" s="99">
        <v>152.32019506578601</v>
      </c>
      <c r="C233" s="99">
        <v>167.07152033843312</v>
      </c>
      <c r="D233" s="99">
        <v>165.11012342032626</v>
      </c>
      <c r="E233" s="99">
        <v>166.36297148618965</v>
      </c>
      <c r="F233" s="99">
        <v>166.44117212890509</v>
      </c>
      <c r="G233" s="99">
        <v>178.6243908898243</v>
      </c>
      <c r="H233" s="99">
        <v>183.27162783659656</v>
      </c>
      <c r="I233" s="99">
        <v>182.25393848054151</v>
      </c>
      <c r="J233" s="99">
        <v>168.92486859086435</v>
      </c>
      <c r="K233" s="99">
        <v>173.14412156103342</v>
      </c>
      <c r="L233" s="99">
        <v>232.13165382293869</v>
      </c>
      <c r="M233" s="99">
        <v>188.4896808446895</v>
      </c>
      <c r="N233" s="99">
        <v>209.23103973624731</v>
      </c>
      <c r="O233" s="99">
        <v>201.45027972672659</v>
      </c>
      <c r="P233" s="99">
        <v>184.38849963945282</v>
      </c>
      <c r="Q233" s="99">
        <v>184.81611993517797</v>
      </c>
      <c r="R233" s="99">
        <v>194.11284565997877</v>
      </c>
      <c r="S233" s="99">
        <v>193.63450613031574</v>
      </c>
      <c r="T233" s="99">
        <v>187.70801639747361</v>
      </c>
      <c r="U233" s="99">
        <v>184.08878237760587</v>
      </c>
      <c r="V233" s="99">
        <v>172.31131327684514</v>
      </c>
      <c r="W233" s="99">
        <v>194.1665585688751</v>
      </c>
      <c r="DA233" s="63" t="s">
        <v>2864</v>
      </c>
    </row>
    <row r="234" spans="1:105" ht="12" customHeight="1" x14ac:dyDescent="0.25">
      <c r="A234" s="97" t="s">
        <v>53</v>
      </c>
      <c r="B234" s="99">
        <v>0.54078146357997992</v>
      </c>
      <c r="C234" s="99">
        <v>0.57981781337899363</v>
      </c>
      <c r="D234" s="99">
        <v>0.55912315128533929</v>
      </c>
      <c r="E234" s="99">
        <v>0.55171549364171479</v>
      </c>
      <c r="F234" s="99">
        <v>0.53619457464417619</v>
      </c>
      <c r="G234" s="99">
        <v>0.57144869494043549</v>
      </c>
      <c r="H234" s="99">
        <v>0.57122038851919732</v>
      </c>
      <c r="I234" s="99">
        <v>0.55734642744401475</v>
      </c>
      <c r="J234" s="99">
        <v>0.51119701322248912</v>
      </c>
      <c r="K234" s="99">
        <v>0.51587967260285961</v>
      </c>
      <c r="L234" s="99">
        <v>0.68912211125552592</v>
      </c>
      <c r="M234" s="99">
        <v>0.54721591515267554</v>
      </c>
      <c r="N234" s="99">
        <v>0.60535963948144311</v>
      </c>
      <c r="O234" s="99">
        <v>0.57103409153982054</v>
      </c>
      <c r="P234" s="99">
        <v>0.51544580961432851</v>
      </c>
      <c r="Q234" s="99">
        <v>0.51447664076741362</v>
      </c>
      <c r="R234" s="99">
        <v>0.54077003033024573</v>
      </c>
      <c r="S234" s="99">
        <v>0.53806998503250414</v>
      </c>
      <c r="T234" s="99">
        <v>0.52057644299918693</v>
      </c>
      <c r="U234" s="99">
        <v>0.51086982719969221</v>
      </c>
      <c r="V234" s="99">
        <v>0.47313448421203247</v>
      </c>
      <c r="W234" s="99">
        <v>0.53714509479795514</v>
      </c>
      <c r="DA234" s="63" t="s">
        <v>2865</v>
      </c>
    </row>
    <row r="235" spans="1:105" ht="12" customHeight="1" x14ac:dyDescent="0.25">
      <c r="A235" s="121" t="s">
        <v>92</v>
      </c>
      <c r="B235" s="123">
        <f t="shared" ref="B235:W235" si="114">B236</f>
        <v>3.7138913294120527E-3</v>
      </c>
      <c r="C235" s="123">
        <f t="shared" si="114"/>
        <v>3.7448087062527573E-3</v>
      </c>
      <c r="D235" s="123">
        <f t="shared" si="114"/>
        <v>3.7747949667196637E-3</v>
      </c>
      <c r="E235" s="123">
        <f t="shared" si="114"/>
        <v>3.7547073762566516E-3</v>
      </c>
      <c r="F235" s="123">
        <f t="shared" si="114"/>
        <v>3.6604435239676902E-3</v>
      </c>
      <c r="G235" s="123">
        <f t="shared" si="114"/>
        <v>3.7849278485649288E-3</v>
      </c>
      <c r="H235" s="123">
        <f t="shared" si="114"/>
        <v>3.8642494764763191E-3</v>
      </c>
      <c r="I235" s="123">
        <f t="shared" si="114"/>
        <v>3.9079668329490324E-3</v>
      </c>
      <c r="J235" s="123">
        <f t="shared" si="114"/>
        <v>3.921684740510115E-3</v>
      </c>
      <c r="K235" s="123">
        <f t="shared" si="114"/>
        <v>4.2523201666657077E-3</v>
      </c>
      <c r="L235" s="123">
        <f t="shared" si="114"/>
        <v>5.3374391732812282E-3</v>
      </c>
      <c r="M235" s="123">
        <f t="shared" si="114"/>
        <v>5.4469816848864072E-3</v>
      </c>
      <c r="N235" s="123">
        <f t="shared" si="114"/>
        <v>5.9725346983224882E-3</v>
      </c>
      <c r="O235" s="123">
        <f t="shared" si="114"/>
        <v>6.5583985311096406E-3</v>
      </c>
      <c r="P235" s="123">
        <f t="shared" si="114"/>
        <v>7.820261981177962E-3</v>
      </c>
      <c r="Q235" s="123">
        <f t="shared" si="114"/>
        <v>7.870560004225053E-3</v>
      </c>
      <c r="R235" s="123">
        <f t="shared" si="114"/>
        <v>8.0732391814329046E-3</v>
      </c>
      <c r="S235" s="123">
        <f t="shared" si="114"/>
        <v>8.4930865166685104E-3</v>
      </c>
      <c r="T235" s="123">
        <f t="shared" si="114"/>
        <v>9.2949384338723001E-3</v>
      </c>
      <c r="U235" s="123">
        <f t="shared" si="114"/>
        <v>9.6358324767033005E-3</v>
      </c>
      <c r="V235" s="123">
        <f t="shared" si="114"/>
        <v>1.0335818749604035E-2</v>
      </c>
      <c r="W235" s="123">
        <f t="shared" si="114"/>
        <v>1.0682564992540902E-2</v>
      </c>
      <c r="DA235" s="130" t="s">
        <v>2866</v>
      </c>
    </row>
    <row r="236" spans="1:105" ht="12" customHeight="1" x14ac:dyDescent="0.25">
      <c r="A236" s="97" t="s">
        <v>53</v>
      </c>
      <c r="B236" s="99">
        <f>RES_hhdet_fecs!B129</f>
        <v>3.7138913294120527E-3</v>
      </c>
      <c r="C236" s="99">
        <f>RES_hhdet_fecs!C129</f>
        <v>3.7448087062527573E-3</v>
      </c>
      <c r="D236" s="99">
        <f>RES_hhdet_fecs!D129</f>
        <v>3.7747949667196637E-3</v>
      </c>
      <c r="E236" s="99">
        <f>RES_hhdet_fecs!E129</f>
        <v>3.7547073762566516E-3</v>
      </c>
      <c r="F236" s="99">
        <f>RES_hhdet_fecs!F129</f>
        <v>3.6604435239676902E-3</v>
      </c>
      <c r="G236" s="99">
        <f>RES_hhdet_fecs!G129</f>
        <v>3.7849278485649288E-3</v>
      </c>
      <c r="H236" s="99">
        <f>RES_hhdet_fecs!H129</f>
        <v>3.8642494764763191E-3</v>
      </c>
      <c r="I236" s="99">
        <f>RES_hhdet_fecs!I129</f>
        <v>3.9079668329490324E-3</v>
      </c>
      <c r="J236" s="99">
        <f>RES_hhdet_fecs!J129</f>
        <v>3.921684740510115E-3</v>
      </c>
      <c r="K236" s="99">
        <f>RES_hhdet_fecs!K129</f>
        <v>4.2523201666657077E-3</v>
      </c>
      <c r="L236" s="99">
        <f>RES_hhdet_fecs!L129</f>
        <v>5.3374391732812282E-3</v>
      </c>
      <c r="M236" s="99">
        <f>RES_hhdet_fecs!M129</f>
        <v>5.4469816848864072E-3</v>
      </c>
      <c r="N236" s="99">
        <f>RES_hhdet_fecs!N129</f>
        <v>5.9725346983224882E-3</v>
      </c>
      <c r="O236" s="99">
        <f>RES_hhdet_fecs!O129</f>
        <v>6.5583985311096406E-3</v>
      </c>
      <c r="P236" s="99">
        <f>RES_hhdet_fecs!P129</f>
        <v>7.820261981177962E-3</v>
      </c>
      <c r="Q236" s="99">
        <f>RES_hhdet_fecs!Q129</f>
        <v>7.870560004225053E-3</v>
      </c>
      <c r="R236" s="99">
        <f>RES_hhdet_fecs!R129</f>
        <v>8.0732391814329046E-3</v>
      </c>
      <c r="S236" s="99">
        <f>RES_hhdet_fecs!S129</f>
        <v>8.4930865166685104E-3</v>
      </c>
      <c r="T236" s="99">
        <f>RES_hhdet_fecs!T129</f>
        <v>9.2949384338723001E-3</v>
      </c>
      <c r="U236" s="99">
        <f>RES_hhdet_fecs!U129</f>
        <v>9.6358324767033005E-3</v>
      </c>
      <c r="V236" s="99">
        <f>RES_hhdet_fecs!V129</f>
        <v>1.0335818749604035E-2</v>
      </c>
      <c r="W236" s="99">
        <f>RES_hhdet_fecs!W129</f>
        <v>1.0682564992540902E-2</v>
      </c>
      <c r="DA236" s="63" t="s">
        <v>2867</v>
      </c>
    </row>
    <row r="237" spans="1:105" ht="12" customHeight="1" x14ac:dyDescent="0.25">
      <c r="A237" s="121" t="s">
        <v>55</v>
      </c>
      <c r="B237" s="123">
        <v>10.42903825428809</v>
      </c>
      <c r="C237" s="123">
        <v>10.480531823344942</v>
      </c>
      <c r="D237" s="123">
        <v>10.351541712595568</v>
      </c>
      <c r="E237" s="123">
        <v>10.254379175365598</v>
      </c>
      <c r="F237" s="123">
        <v>10.687086715325163</v>
      </c>
      <c r="G237" s="123">
        <v>10.572570078498675</v>
      </c>
      <c r="H237" s="123">
        <v>10.729571502392835</v>
      </c>
      <c r="I237" s="123">
        <v>10.813326841129671</v>
      </c>
      <c r="J237" s="123">
        <v>10.215136522210626</v>
      </c>
      <c r="K237" s="123">
        <v>10.990016738199557</v>
      </c>
      <c r="L237" s="123">
        <v>11.04716099595249</v>
      </c>
      <c r="M237" s="123">
        <v>10.289641506419578</v>
      </c>
      <c r="N237" s="123">
        <v>10.904290720580416</v>
      </c>
      <c r="O237" s="123">
        <v>11.97537840359443</v>
      </c>
      <c r="P237" s="123">
        <v>11.941750105183205</v>
      </c>
      <c r="Q237" s="123">
        <v>12.98345907162682</v>
      </c>
      <c r="R237" s="123">
        <v>13.884247841356244</v>
      </c>
      <c r="S237" s="123">
        <v>12.957224795936238</v>
      </c>
      <c r="T237" s="123">
        <v>13.789120366296386</v>
      </c>
      <c r="U237" s="123">
        <v>14.010227982596957</v>
      </c>
      <c r="V237" s="123">
        <v>12.932106364543662</v>
      </c>
      <c r="W237" s="123">
        <v>14.56441352497882</v>
      </c>
      <c r="DA237" s="130" t="s">
        <v>2868</v>
      </c>
    </row>
    <row r="238" spans="1:105" ht="12" customHeight="1" x14ac:dyDescent="0.25">
      <c r="A238" s="97" t="s">
        <v>128</v>
      </c>
      <c r="B238" s="99">
        <v>10.334978268501912</v>
      </c>
      <c r="C238" s="99">
        <v>10.400625224162329</v>
      </c>
      <c r="D238" s="99">
        <v>10.270663226440469</v>
      </c>
      <c r="E238" s="99">
        <v>10.155598379723893</v>
      </c>
      <c r="F238" s="99">
        <v>10.576744608322414</v>
      </c>
      <c r="G238" s="99">
        <v>10.480850182493398</v>
      </c>
      <c r="H238" s="99">
        <v>10.68431700912876</v>
      </c>
      <c r="I238" s="99">
        <v>10.798359368871134</v>
      </c>
      <c r="J238" s="99">
        <v>10.129799379189249</v>
      </c>
      <c r="K238" s="99">
        <v>10.856322354519838</v>
      </c>
      <c r="L238" s="99">
        <v>10.981457963519921</v>
      </c>
      <c r="M238" s="99">
        <v>10.170060799679533</v>
      </c>
      <c r="N238" s="99">
        <v>10.81035926638422</v>
      </c>
      <c r="O238" s="99">
        <v>11.875813421406612</v>
      </c>
      <c r="P238" s="99">
        <v>11.841976172096135</v>
      </c>
      <c r="Q238" s="99">
        <v>12.884818266359666</v>
      </c>
      <c r="R238" s="99">
        <v>13.799992900964019</v>
      </c>
      <c r="S238" s="99">
        <v>12.898666731985813</v>
      </c>
      <c r="T238" s="99">
        <v>13.720680645292662</v>
      </c>
      <c r="U238" s="99">
        <v>13.95752874196255</v>
      </c>
      <c r="V238" s="99">
        <v>12.859028510258385</v>
      </c>
      <c r="W238" s="99">
        <v>14.517235091075095</v>
      </c>
      <c r="DA238" s="63" t="s">
        <v>2869</v>
      </c>
    </row>
    <row r="239" spans="1:105" ht="12" customHeight="1" x14ac:dyDescent="0.25">
      <c r="A239" s="97" t="s">
        <v>127</v>
      </c>
      <c r="B239" s="99">
        <v>9.397897530686171</v>
      </c>
      <c r="C239" s="99">
        <v>9.6881642834877155</v>
      </c>
      <c r="D239" s="99">
        <v>9.5353518435762989</v>
      </c>
      <c r="E239" s="99">
        <v>9.3810843652586762</v>
      </c>
      <c r="F239" s="99">
        <v>9.7881806510940201</v>
      </c>
      <c r="G239" s="99">
        <v>9.5826238842096672</v>
      </c>
      <c r="H239" s="99">
        <v>9.8280520461580263</v>
      </c>
      <c r="I239" s="99">
        <v>9.8639888619478704</v>
      </c>
      <c r="J239" s="99">
        <v>9.2515401237953885</v>
      </c>
      <c r="K239" s="99">
        <v>9.9575271894670951</v>
      </c>
      <c r="L239" s="99">
        <v>10.061821975244849</v>
      </c>
      <c r="M239" s="99">
        <v>9.3280499118364109</v>
      </c>
      <c r="N239" s="99">
        <v>9.9551071251478174</v>
      </c>
      <c r="O239" s="99">
        <v>11.055513035967575</v>
      </c>
      <c r="P239" s="99">
        <v>11.048219027905059</v>
      </c>
      <c r="Q239" s="99">
        <v>12.112849086167159</v>
      </c>
      <c r="R239" s="99">
        <v>13.090996720703815</v>
      </c>
      <c r="S239" s="99">
        <v>12.216135900848048</v>
      </c>
      <c r="T239" s="99">
        <v>13.098010768131235</v>
      </c>
      <c r="U239" s="99">
        <v>13.327703735417199</v>
      </c>
      <c r="V239" s="99">
        <v>12.279124058197606</v>
      </c>
      <c r="W239" s="99">
        <v>13.889925313141477</v>
      </c>
      <c r="DA239" s="63" t="s">
        <v>2870</v>
      </c>
    </row>
    <row r="240" spans="1:105" ht="12" customHeight="1" x14ac:dyDescent="0.25">
      <c r="A240" s="100" t="s">
        <v>203</v>
      </c>
      <c r="B240" s="102">
        <v>6.2089806555681486</v>
      </c>
      <c r="C240" s="102">
        <v>7.2599264353090502</v>
      </c>
      <c r="D240" s="102">
        <v>7.0182835453087025</v>
      </c>
      <c r="E240" s="102">
        <v>6.6590863051153244</v>
      </c>
      <c r="F240" s="102">
        <v>6.9771481709546546</v>
      </c>
      <c r="G240" s="102">
        <v>6.3146030486093085</v>
      </c>
      <c r="H240" s="102">
        <v>6.6676589997932849</v>
      </c>
      <c r="I240" s="102">
        <v>6.5905078410704521</v>
      </c>
      <c r="J240" s="102">
        <v>6.1213695012708182</v>
      </c>
      <c r="K240" s="102">
        <v>6.6263033043923913</v>
      </c>
      <c r="L240" s="102">
        <v>6.5367049204132677</v>
      </c>
      <c r="M240" s="102">
        <v>5.9654977004296867</v>
      </c>
      <c r="N240" s="102">
        <v>6.3244128313868453</v>
      </c>
      <c r="O240" s="102">
        <v>7.3410168691370918</v>
      </c>
      <c r="P240" s="102">
        <v>7.3540119052524782</v>
      </c>
      <c r="Q240" s="102">
        <v>8.3635515807328265</v>
      </c>
      <c r="R240" s="102">
        <v>9.4129653136652607</v>
      </c>
      <c r="S240" s="102">
        <v>8.5633661472101448</v>
      </c>
      <c r="T240" s="102">
        <v>9.4965653799810905</v>
      </c>
      <c r="U240" s="102">
        <v>9.6991740858114621</v>
      </c>
      <c r="V240" s="102">
        <v>8.8815714232035177</v>
      </c>
      <c r="W240" s="102">
        <v>10.416628560471617</v>
      </c>
      <c r="DA240" s="131" t="s">
        <v>2871</v>
      </c>
    </row>
    <row r="241" spans="1:105" ht="12" customHeight="1" x14ac:dyDescent="0.25">
      <c r="A241" s="103" t="s">
        <v>52</v>
      </c>
      <c r="B241" s="105">
        <v>3.1889168751180219</v>
      </c>
      <c r="C241" s="105">
        <v>2.4282378481786675</v>
      </c>
      <c r="D241" s="105">
        <v>2.5170682982675974</v>
      </c>
      <c r="E241" s="105">
        <v>2.7219980601433491</v>
      </c>
      <c r="F241" s="105">
        <v>2.8110324801393651</v>
      </c>
      <c r="G241" s="105">
        <v>3.2680208356003591</v>
      </c>
      <c r="H241" s="105">
        <v>3.1603930463647432</v>
      </c>
      <c r="I241" s="105">
        <v>3.2734810208774161</v>
      </c>
      <c r="J241" s="105">
        <v>3.1301706225245698</v>
      </c>
      <c r="K241" s="105">
        <v>3.3312238850747034</v>
      </c>
      <c r="L241" s="105">
        <v>3.5251170548315804</v>
      </c>
      <c r="M241" s="105">
        <v>3.3625522114067237</v>
      </c>
      <c r="N241" s="105">
        <v>3.6306942937609716</v>
      </c>
      <c r="O241" s="105">
        <v>3.7144961668304837</v>
      </c>
      <c r="P241" s="105">
        <v>3.6942071226525801</v>
      </c>
      <c r="Q241" s="105">
        <v>3.7492975054343338</v>
      </c>
      <c r="R241" s="105">
        <v>3.6780314070385538</v>
      </c>
      <c r="S241" s="105">
        <v>3.6527697536379042</v>
      </c>
      <c r="T241" s="105">
        <v>3.6014453881501463</v>
      </c>
      <c r="U241" s="105">
        <v>3.6285296496057367</v>
      </c>
      <c r="V241" s="105">
        <v>3.3975526349940881</v>
      </c>
      <c r="W241" s="105">
        <v>3.4732967526698593</v>
      </c>
      <c r="DA241" s="132" t="s">
        <v>2872</v>
      </c>
    </row>
    <row r="242" spans="1:105" ht="12" customHeight="1" x14ac:dyDescent="0.25">
      <c r="A242" s="106" t="s">
        <v>122</v>
      </c>
      <c r="B242" s="102">
        <v>13.511456435663799</v>
      </c>
      <c r="C242" s="102">
        <v>12.696937314503716</v>
      </c>
      <c r="D242" s="102">
        <v>12.614404756093753</v>
      </c>
      <c r="E242" s="102">
        <v>12.666446034345904</v>
      </c>
      <c r="F242" s="102">
        <v>12.728392515501868</v>
      </c>
      <c r="G242" s="102">
        <v>13.154517703902242</v>
      </c>
      <c r="H242" s="102">
        <v>13.426680097643963</v>
      </c>
      <c r="I242" s="102">
        <v>13.364059201433699</v>
      </c>
      <c r="J242" s="102">
        <v>12.229184254816841</v>
      </c>
      <c r="K242" s="102">
        <v>12.887740346119996</v>
      </c>
      <c r="L242" s="102">
        <v>12.861407119418237</v>
      </c>
      <c r="M242" s="102">
        <v>13.399943646076336</v>
      </c>
      <c r="N242" s="102">
        <v>13.395716492490697</v>
      </c>
      <c r="O242" s="102">
        <v>14.60129367916961</v>
      </c>
      <c r="P242" s="102">
        <v>14.583573228111282</v>
      </c>
      <c r="Q242" s="102">
        <v>15.618326979911034</v>
      </c>
      <c r="R242" s="102">
        <v>16.114335376116703</v>
      </c>
      <c r="S242" s="102">
        <v>14.523874654121533</v>
      </c>
      <c r="T242" s="102">
        <v>15.570475652749423</v>
      </c>
      <c r="U242" s="102">
        <v>15.419693430875597</v>
      </c>
      <c r="V242" s="102">
        <v>14.849616542839293</v>
      </c>
      <c r="W242" s="102">
        <v>15.870781196976612</v>
      </c>
      <c r="DA242" s="131" t="s">
        <v>2873</v>
      </c>
    </row>
    <row r="243" spans="1:105" ht="12" customHeight="1" x14ac:dyDescent="0.25">
      <c r="A243" s="107" t="s">
        <v>121</v>
      </c>
      <c r="B243" s="105">
        <v>11.421966034510646</v>
      </c>
      <c r="C243" s="105">
        <v>11.243400471933114</v>
      </c>
      <c r="D243" s="105">
        <v>11.106973815074889</v>
      </c>
      <c r="E243" s="105">
        <v>11.04541768714012</v>
      </c>
      <c r="F243" s="105">
        <v>11.148618278578532</v>
      </c>
      <c r="G243" s="105">
        <v>11.272620561749731</v>
      </c>
      <c r="H243" s="105">
        <v>11.614378124984935</v>
      </c>
      <c r="I243" s="105">
        <v>11.525173806808422</v>
      </c>
      <c r="J243" s="105">
        <v>10.541080489693961</v>
      </c>
      <c r="K243" s="105">
        <v>11.152432854900416</v>
      </c>
      <c r="L243" s="105">
        <v>11.075126022002671</v>
      </c>
      <c r="M243" s="105">
        <v>11.4891043295474</v>
      </c>
      <c r="N243" s="105">
        <v>11.467589155090426</v>
      </c>
      <c r="O243" s="105">
        <v>12.658870285849767</v>
      </c>
      <c r="P243" s="105">
        <v>12.6370044731996</v>
      </c>
      <c r="Q243" s="105">
        <v>13.676519206973495</v>
      </c>
      <c r="R243" s="105">
        <v>14.429912280459076</v>
      </c>
      <c r="S243" s="105">
        <v>13.220713912870711</v>
      </c>
      <c r="T243" s="105">
        <v>14.299290930612727</v>
      </c>
      <c r="U243" s="105">
        <v>14.199397327596722</v>
      </c>
      <c r="V243" s="105">
        <v>13.681890326886062</v>
      </c>
      <c r="W243" s="105">
        <v>14.77523791012085</v>
      </c>
      <c r="DA243" s="132" t="s">
        <v>2874</v>
      </c>
    </row>
    <row r="244" spans="1:105" ht="12" customHeight="1" x14ac:dyDescent="0.25">
      <c r="A244" s="108" t="s">
        <v>53</v>
      </c>
      <c r="B244" s="99">
        <v>8.1178694338387345</v>
      </c>
      <c r="C244" s="99">
        <v>8.8760046302190911</v>
      </c>
      <c r="D244" s="99">
        <v>8.6330897758727474</v>
      </c>
      <c r="E244" s="99">
        <v>8.3151077413586059</v>
      </c>
      <c r="F244" s="99">
        <v>8.4113222455144161</v>
      </c>
      <c r="G244" s="99">
        <v>7.9311748039403849</v>
      </c>
      <c r="H244" s="99">
        <v>8.3839227086369323</v>
      </c>
      <c r="I244" s="99">
        <v>8.2391941922734802</v>
      </c>
      <c r="J244" s="99">
        <v>7.4538025802479035</v>
      </c>
      <c r="K244" s="99">
        <v>7.9267313001254331</v>
      </c>
      <c r="L244" s="99">
        <v>7.7115633828956787</v>
      </c>
      <c r="M244" s="99">
        <v>7.8952639639000051</v>
      </c>
      <c r="N244" s="99">
        <v>7.8412024684258919</v>
      </c>
      <c r="O244" s="99">
        <v>8.991129551826667</v>
      </c>
      <c r="P244" s="99">
        <v>8.9697249588891079</v>
      </c>
      <c r="Q244" s="99">
        <v>9.9762802516976716</v>
      </c>
      <c r="R244" s="99">
        <v>10.77646559438913</v>
      </c>
      <c r="S244" s="99">
        <v>9.5942001636743868</v>
      </c>
      <c r="T244" s="99">
        <v>10.708205765133517</v>
      </c>
      <c r="U244" s="99">
        <v>10.677121297551269</v>
      </c>
      <c r="V244" s="99">
        <v>10.226863213382934</v>
      </c>
      <c r="W244" s="99">
        <v>11.403079836263952</v>
      </c>
      <c r="DA244" s="63" t="s">
        <v>2875</v>
      </c>
    </row>
    <row r="245" spans="1:105" ht="12" customHeight="1" x14ac:dyDescent="0.25">
      <c r="A245" s="108" t="s">
        <v>52</v>
      </c>
      <c r="B245" s="99">
        <v>3.3040966006719135</v>
      </c>
      <c r="C245" s="99">
        <v>2.3673958417140208</v>
      </c>
      <c r="D245" s="99">
        <v>2.4738840392021455</v>
      </c>
      <c r="E245" s="99">
        <v>2.7303099457815128</v>
      </c>
      <c r="F245" s="99">
        <v>2.7372960330641147</v>
      </c>
      <c r="G245" s="99">
        <v>3.3414457578093471</v>
      </c>
      <c r="H245" s="99">
        <v>3.2304554163480019</v>
      </c>
      <c r="I245" s="99">
        <v>3.28597961453494</v>
      </c>
      <c r="J245" s="99">
        <v>3.087277909446057</v>
      </c>
      <c r="K245" s="99">
        <v>3.225701554774985</v>
      </c>
      <c r="L245" s="99">
        <v>3.3635626391069899</v>
      </c>
      <c r="M245" s="99">
        <v>3.5938403656473916</v>
      </c>
      <c r="N245" s="99">
        <v>3.626386686664532</v>
      </c>
      <c r="O245" s="99">
        <v>3.6677407340231003</v>
      </c>
      <c r="P245" s="99">
        <v>3.6672795143104926</v>
      </c>
      <c r="Q245" s="99">
        <v>3.7002389552758235</v>
      </c>
      <c r="R245" s="99">
        <v>3.6534466860699468</v>
      </c>
      <c r="S245" s="99">
        <v>3.6265137491963229</v>
      </c>
      <c r="T245" s="99">
        <v>3.5910851654792109</v>
      </c>
      <c r="U245" s="99">
        <v>3.5222760300454539</v>
      </c>
      <c r="V245" s="99">
        <v>3.4550271135031259</v>
      </c>
      <c r="W245" s="99">
        <v>3.3721580738568986</v>
      </c>
      <c r="DA245" s="63" t="s">
        <v>2876</v>
      </c>
    </row>
    <row r="246" spans="1:105" ht="12" customHeight="1" x14ac:dyDescent="0.25">
      <c r="A246" s="121" t="s">
        <v>54</v>
      </c>
      <c r="B246" s="123">
        <v>1.6908999551873292</v>
      </c>
      <c r="C246" s="123">
        <v>1.6761625716537076</v>
      </c>
      <c r="D246" s="123">
        <v>1.7024584503966098</v>
      </c>
      <c r="E246" s="123">
        <v>1.7655442034879185</v>
      </c>
      <c r="F246" s="123">
        <v>1.8426099508316633</v>
      </c>
      <c r="G246" s="123">
        <v>1.9283610021732869</v>
      </c>
      <c r="H246" s="123">
        <v>1.9803307499213028</v>
      </c>
      <c r="I246" s="123">
        <v>1.9692242976913654</v>
      </c>
      <c r="J246" s="123">
        <v>1.8806783102934255</v>
      </c>
      <c r="K246" s="123">
        <v>2.073681267300405</v>
      </c>
      <c r="L246" s="123">
        <v>2.2332708573419722</v>
      </c>
      <c r="M246" s="123">
        <v>2.2470870339911184</v>
      </c>
      <c r="N246" s="123">
        <v>2.3003336914178707</v>
      </c>
      <c r="O246" s="123">
        <v>2.5259035347946708</v>
      </c>
      <c r="P246" s="123">
        <v>2.5164345929766867</v>
      </c>
      <c r="Q246" s="123">
        <v>2.7194993814002055</v>
      </c>
      <c r="R246" s="123">
        <v>2.7059061643433586</v>
      </c>
      <c r="S246" s="123">
        <v>2.9091957999111457</v>
      </c>
      <c r="T246" s="123">
        <v>3.0532866539786636</v>
      </c>
      <c r="U246" s="123">
        <v>3.0345705683863988</v>
      </c>
      <c r="V246" s="123">
        <v>3.0287112223149406</v>
      </c>
      <c r="W246" s="123">
        <v>3.0115803971007491</v>
      </c>
      <c r="DA246" s="130" t="s">
        <v>2877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2878</v>
      </c>
    </row>
    <row r="248" spans="1:105" ht="12" customHeight="1" x14ac:dyDescent="0.25">
      <c r="A248" s="109" t="s">
        <v>120</v>
      </c>
      <c r="B248" s="110">
        <v>1.6908999551873292</v>
      </c>
      <c r="C248" s="110">
        <v>1.6761625716537076</v>
      </c>
      <c r="D248" s="110">
        <v>1.7024584503966098</v>
      </c>
      <c r="E248" s="110">
        <v>1.7655442034879185</v>
      </c>
      <c r="F248" s="110">
        <v>1.8426099508316633</v>
      </c>
      <c r="G248" s="110">
        <v>1.9283610021732869</v>
      </c>
      <c r="H248" s="110">
        <v>1.9803307499213028</v>
      </c>
      <c r="I248" s="110">
        <v>1.9692242976913654</v>
      </c>
      <c r="J248" s="110">
        <v>1.8806783102934255</v>
      </c>
      <c r="K248" s="110">
        <v>2.073681267300405</v>
      </c>
      <c r="L248" s="110">
        <v>2.2332708573419722</v>
      </c>
      <c r="M248" s="110">
        <v>2.2470870339911184</v>
      </c>
      <c r="N248" s="110">
        <v>2.3003336914178707</v>
      </c>
      <c r="O248" s="110">
        <v>2.5259035347946708</v>
      </c>
      <c r="P248" s="110">
        <v>2.5164345929766867</v>
      </c>
      <c r="Q248" s="110">
        <v>2.7194993814002055</v>
      </c>
      <c r="R248" s="110">
        <v>2.7059061643433586</v>
      </c>
      <c r="S248" s="110">
        <v>2.9091957999111457</v>
      </c>
      <c r="T248" s="110">
        <v>3.0532866539786636</v>
      </c>
      <c r="U248" s="110">
        <v>3.0345705683863988</v>
      </c>
      <c r="V248" s="110">
        <v>3.0287112223149406</v>
      </c>
      <c r="W248" s="110">
        <v>3.0115803971007491</v>
      </c>
      <c r="DA248" s="60" t="s">
        <v>2879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121.59689498252264</v>
      </c>
      <c r="C250" s="118">
        <f t="shared" si="115"/>
        <v>132.95623578171964</v>
      </c>
      <c r="D250" s="118">
        <f t="shared" si="115"/>
        <v>131.79998532980596</v>
      </c>
      <c r="E250" s="118">
        <f t="shared" si="115"/>
        <v>133.06156141267147</v>
      </c>
      <c r="F250" s="118">
        <f t="shared" si="115"/>
        <v>133.87866917782432</v>
      </c>
      <c r="G250" s="118">
        <f t="shared" si="115"/>
        <v>143.26008526815585</v>
      </c>
      <c r="H250" s="118">
        <f t="shared" si="115"/>
        <v>147.31275952681571</v>
      </c>
      <c r="I250" s="118">
        <f t="shared" si="115"/>
        <v>147.10020493932697</v>
      </c>
      <c r="J250" s="118">
        <f t="shared" si="115"/>
        <v>137.10231936965673</v>
      </c>
      <c r="K250" s="118">
        <f t="shared" si="115"/>
        <v>141.56656364743435</v>
      </c>
      <c r="L250" s="118">
        <f t="shared" si="115"/>
        <v>187.06291720558096</v>
      </c>
      <c r="M250" s="118">
        <f t="shared" si="115"/>
        <v>153.81250657088663</v>
      </c>
      <c r="N250" s="118">
        <f t="shared" si="115"/>
        <v>171.03736852150195</v>
      </c>
      <c r="O250" s="118">
        <f t="shared" si="115"/>
        <v>166.95698870175121</v>
      </c>
      <c r="P250" s="118">
        <f t="shared" si="115"/>
        <v>154.03996467783836</v>
      </c>
      <c r="Q250" s="118">
        <f t="shared" si="115"/>
        <v>155.75361919492232</v>
      </c>
      <c r="R250" s="118">
        <f t="shared" ref="R250:V250" si="116">R251+R254+R256+R265</f>
        <v>164.22802681661506</v>
      </c>
      <c r="S250" s="118">
        <f t="shared" si="116"/>
        <v>164.02938821722057</v>
      </c>
      <c r="T250" s="118">
        <f t="shared" si="116"/>
        <v>160.91152308495535</v>
      </c>
      <c r="U250" s="118">
        <f t="shared" si="116"/>
        <v>158.95695286658582</v>
      </c>
      <c r="V250" s="118">
        <f t="shared" si="116"/>
        <v>149.41291819849855</v>
      </c>
      <c r="W250" s="118">
        <f t="shared" ref="W250" si="117">W251+W254+W256+W265</f>
        <v>168.75370636443768</v>
      </c>
      <c r="DA250" s="129" t="s">
        <v>3030</v>
      </c>
    </row>
    <row r="251" spans="1:105" ht="12" customHeight="1" x14ac:dyDescent="0.25">
      <c r="A251" s="121" t="s">
        <v>57</v>
      </c>
      <c r="B251" s="123">
        <f t="shared" ref="B251:Q251" si="118">SUM(B252:B253)</f>
        <v>112.29449340172772</v>
      </c>
      <c r="C251" s="123">
        <f t="shared" si="118"/>
        <v>123.59749202620191</v>
      </c>
      <c r="D251" s="123">
        <f t="shared" si="118"/>
        <v>122.48972651353689</v>
      </c>
      <c r="E251" s="123">
        <f t="shared" si="118"/>
        <v>123.75778016276922</v>
      </c>
      <c r="F251" s="123">
        <f t="shared" si="118"/>
        <v>124.16998990559303</v>
      </c>
      <c r="G251" s="123">
        <f t="shared" si="118"/>
        <v>133.51238957835713</v>
      </c>
      <c r="H251" s="123">
        <f t="shared" si="118"/>
        <v>137.33063496396147</v>
      </c>
      <c r="I251" s="123">
        <f t="shared" si="118"/>
        <v>137.00182147003144</v>
      </c>
      <c r="J251" s="123">
        <f t="shared" si="118"/>
        <v>127.57005706444802</v>
      </c>
      <c r="K251" s="123">
        <f t="shared" si="118"/>
        <v>131.27925078383618</v>
      </c>
      <c r="L251" s="123">
        <f t="shared" si="118"/>
        <v>176.50035617629098</v>
      </c>
      <c r="M251" s="123">
        <f t="shared" si="118"/>
        <v>143.81177171287533</v>
      </c>
      <c r="N251" s="123">
        <f t="shared" si="118"/>
        <v>160.44180105125855</v>
      </c>
      <c r="O251" s="123">
        <f t="shared" si="118"/>
        <v>155.25779026138161</v>
      </c>
      <c r="P251" s="123">
        <f t="shared" si="118"/>
        <v>142.33693377362906</v>
      </c>
      <c r="Q251" s="123">
        <f t="shared" si="118"/>
        <v>142.99145066806506</v>
      </c>
      <c r="R251" s="123">
        <f t="shared" ref="R251:V251" si="119">SUM(R252:R253)</f>
        <v>150.65683418879499</v>
      </c>
      <c r="S251" s="123">
        <f t="shared" si="119"/>
        <v>150.94550214220291</v>
      </c>
      <c r="T251" s="123">
        <f t="shared" si="119"/>
        <v>146.93201649043937</v>
      </c>
      <c r="U251" s="123">
        <f t="shared" si="119"/>
        <v>144.70746268834151</v>
      </c>
      <c r="V251" s="123">
        <f t="shared" si="119"/>
        <v>135.97129808929338</v>
      </c>
      <c r="W251" s="123">
        <f t="shared" ref="W251" si="120">SUM(W252:W253)</f>
        <v>153.84754690716278</v>
      </c>
      <c r="DA251" s="130" t="s">
        <v>3031</v>
      </c>
    </row>
    <row r="252" spans="1:105" ht="12" customHeight="1" x14ac:dyDescent="0.25">
      <c r="A252" s="97" t="s">
        <v>203</v>
      </c>
      <c r="B252" s="99">
        <v>111.75371193814775</v>
      </c>
      <c r="C252" s="99">
        <v>123.01767421282291</v>
      </c>
      <c r="D252" s="99">
        <v>121.93060336225156</v>
      </c>
      <c r="E252" s="99">
        <v>123.20606466912751</v>
      </c>
      <c r="F252" s="99">
        <v>123.63379533094886</v>
      </c>
      <c r="G252" s="99">
        <v>132.94094088341669</v>
      </c>
      <c r="H252" s="99">
        <v>136.75941457544226</v>
      </c>
      <c r="I252" s="99">
        <v>136.44447504258744</v>
      </c>
      <c r="J252" s="99">
        <v>127.05886005122554</v>
      </c>
      <c r="K252" s="99">
        <v>130.76337111123331</v>
      </c>
      <c r="L252" s="99">
        <v>175.81123406503545</v>
      </c>
      <c r="M252" s="99">
        <v>143.26455579772266</v>
      </c>
      <c r="N252" s="99">
        <v>159.83644141177712</v>
      </c>
      <c r="O252" s="99">
        <v>154.6867561698418</v>
      </c>
      <c r="P252" s="99">
        <v>141.82148796401472</v>
      </c>
      <c r="Q252" s="99">
        <v>142.47697402729764</v>
      </c>
      <c r="R252" s="99">
        <v>150.11606415846475</v>
      </c>
      <c r="S252" s="99">
        <v>150.4074321571704</v>
      </c>
      <c r="T252" s="99">
        <v>146.41144004744018</v>
      </c>
      <c r="U252" s="99">
        <v>144.19659286114182</v>
      </c>
      <c r="V252" s="99">
        <v>135.49816360508134</v>
      </c>
      <c r="W252" s="99">
        <v>153.31040181236483</v>
      </c>
      <c r="DA252" s="63" t="s">
        <v>3032</v>
      </c>
    </row>
    <row r="253" spans="1:105" ht="12" customHeight="1" x14ac:dyDescent="0.25">
      <c r="A253" s="97" t="s">
        <v>53</v>
      </c>
      <c r="B253" s="99">
        <v>0.54078146357997992</v>
      </c>
      <c r="C253" s="99">
        <v>0.57981781337899363</v>
      </c>
      <c r="D253" s="99">
        <v>0.55912315128533929</v>
      </c>
      <c r="E253" s="99">
        <v>0.55171549364171479</v>
      </c>
      <c r="F253" s="99">
        <v>0.53619457464417619</v>
      </c>
      <c r="G253" s="99">
        <v>0.57144869494043549</v>
      </c>
      <c r="H253" s="99">
        <v>0.57122038851919732</v>
      </c>
      <c r="I253" s="99">
        <v>0.55734642744401475</v>
      </c>
      <c r="J253" s="99">
        <v>0.51119701322248912</v>
      </c>
      <c r="K253" s="99">
        <v>0.51587967260285961</v>
      </c>
      <c r="L253" s="99">
        <v>0.68912211125552592</v>
      </c>
      <c r="M253" s="99">
        <v>0.54721591515267554</v>
      </c>
      <c r="N253" s="99">
        <v>0.60535963948144311</v>
      </c>
      <c r="O253" s="99">
        <v>0.57103409153982054</v>
      </c>
      <c r="P253" s="99">
        <v>0.51544580961432851</v>
      </c>
      <c r="Q253" s="99">
        <v>0.51447664076741362</v>
      </c>
      <c r="R253" s="99">
        <v>0.54077003033024573</v>
      </c>
      <c r="S253" s="99">
        <v>0.53806998503250414</v>
      </c>
      <c r="T253" s="99">
        <v>0.52057644299918693</v>
      </c>
      <c r="U253" s="99">
        <v>0.51086982719969221</v>
      </c>
      <c r="V253" s="99">
        <v>0.47313448421203247</v>
      </c>
      <c r="W253" s="99">
        <v>0.53714509479795514</v>
      </c>
      <c r="DA253" s="63" t="s">
        <v>3033</v>
      </c>
    </row>
    <row r="254" spans="1:105" ht="12" customHeight="1" x14ac:dyDescent="0.25">
      <c r="A254" s="121" t="s">
        <v>92</v>
      </c>
      <c r="B254" s="123">
        <f t="shared" ref="B254:W254" si="121">B255</f>
        <v>7.055994624506067E-3</v>
      </c>
      <c r="C254" s="123">
        <f t="shared" si="121"/>
        <v>7.5034349729283809E-3</v>
      </c>
      <c r="D254" s="123">
        <f t="shared" si="121"/>
        <v>7.9724490563746545E-3</v>
      </c>
      <c r="E254" s="123">
        <f t="shared" si="121"/>
        <v>8.3545775084341561E-3</v>
      </c>
      <c r="F254" s="123">
        <f t="shared" si="121"/>
        <v>8.6007483851059628E-3</v>
      </c>
      <c r="G254" s="123">
        <f t="shared" si="121"/>
        <v>9.4784877764172958E-3</v>
      </c>
      <c r="H254" s="123">
        <f t="shared" si="121"/>
        <v>1.0415128433803027E-2</v>
      </c>
      <c r="I254" s="123">
        <f t="shared" si="121"/>
        <v>1.0970447066858627E-2</v>
      </c>
      <c r="J254" s="123">
        <f t="shared" si="121"/>
        <v>1.1257807034013799E-2</v>
      </c>
      <c r="K254" s="123">
        <f t="shared" si="121"/>
        <v>1.2750996853324599E-2</v>
      </c>
      <c r="L254" s="123">
        <f t="shared" si="121"/>
        <v>1.6616169385385599E-2</v>
      </c>
      <c r="M254" s="123">
        <f t="shared" si="121"/>
        <v>1.7425953705496513E-2</v>
      </c>
      <c r="N254" s="123">
        <f t="shared" si="121"/>
        <v>1.9745727530781146E-2</v>
      </c>
      <c r="O254" s="123">
        <f t="shared" si="121"/>
        <v>2.2498623934773448E-2</v>
      </c>
      <c r="P254" s="123">
        <f t="shared" si="121"/>
        <v>2.7998632471003849E-2</v>
      </c>
      <c r="Q254" s="123">
        <f t="shared" si="121"/>
        <v>2.9076689035510896E-2</v>
      </c>
      <c r="R254" s="123">
        <f t="shared" si="121"/>
        <v>3.0721147261228012E-2</v>
      </c>
      <c r="S254" s="123">
        <f t="shared" si="121"/>
        <v>3.3531095480148092E-2</v>
      </c>
      <c r="T254" s="123">
        <f t="shared" si="121"/>
        <v>3.7878627575500333E-2</v>
      </c>
      <c r="U254" s="123">
        <f t="shared" si="121"/>
        <v>4.0289181490423299E-2</v>
      </c>
      <c r="V254" s="123">
        <f t="shared" si="121"/>
        <v>4.4340320404979081E-2</v>
      </c>
      <c r="W254" s="123">
        <f t="shared" si="121"/>
        <v>4.6669444351814887E-2</v>
      </c>
      <c r="DA254" s="130" t="s">
        <v>3034</v>
      </c>
    </row>
    <row r="255" spans="1:105" ht="12" customHeight="1" x14ac:dyDescent="0.25">
      <c r="A255" s="97" t="s">
        <v>53</v>
      </c>
      <c r="B255" s="99">
        <f>RES_hhdet_tess!B129</f>
        <v>7.055994624506067E-3</v>
      </c>
      <c r="C255" s="99">
        <f>RES_hhdet_tess!C129</f>
        <v>7.5034349729283809E-3</v>
      </c>
      <c r="D255" s="99">
        <f>RES_hhdet_tess!D129</f>
        <v>7.9724490563746545E-3</v>
      </c>
      <c r="E255" s="99">
        <f>RES_hhdet_tess!E129</f>
        <v>8.3545775084341561E-3</v>
      </c>
      <c r="F255" s="99">
        <f>RES_hhdet_tess!F129</f>
        <v>8.6007483851059628E-3</v>
      </c>
      <c r="G255" s="99">
        <f>RES_hhdet_tess!G129</f>
        <v>9.4784877764172958E-3</v>
      </c>
      <c r="H255" s="99">
        <f>RES_hhdet_tess!H129</f>
        <v>1.0415128433803027E-2</v>
      </c>
      <c r="I255" s="99">
        <f>RES_hhdet_tess!I129</f>
        <v>1.0970447066858627E-2</v>
      </c>
      <c r="J255" s="99">
        <f>RES_hhdet_tess!J129</f>
        <v>1.1257807034013799E-2</v>
      </c>
      <c r="K255" s="99">
        <f>RES_hhdet_tess!K129</f>
        <v>1.2750996853324599E-2</v>
      </c>
      <c r="L255" s="99">
        <f>RES_hhdet_tess!L129</f>
        <v>1.6616169385385599E-2</v>
      </c>
      <c r="M255" s="99">
        <f>RES_hhdet_tess!M129</f>
        <v>1.7425953705496513E-2</v>
      </c>
      <c r="N255" s="99">
        <f>RES_hhdet_tess!N129</f>
        <v>1.9745727530781146E-2</v>
      </c>
      <c r="O255" s="99">
        <f>RES_hhdet_tess!O129</f>
        <v>2.2498623934773448E-2</v>
      </c>
      <c r="P255" s="99">
        <f>RES_hhdet_tess!P129</f>
        <v>2.7998632471003849E-2</v>
      </c>
      <c r="Q255" s="99">
        <f>RES_hhdet_tess!Q129</f>
        <v>2.9076689035510896E-2</v>
      </c>
      <c r="R255" s="99">
        <f>RES_hhdet_tess!R129</f>
        <v>3.0721147261228012E-2</v>
      </c>
      <c r="S255" s="99">
        <f>RES_hhdet_tess!S129</f>
        <v>3.3531095480148092E-2</v>
      </c>
      <c r="T255" s="99">
        <f>RES_hhdet_tess!T129</f>
        <v>3.7878627575500333E-2</v>
      </c>
      <c r="U255" s="99">
        <f>RES_hhdet_tess!U129</f>
        <v>4.0289181490423299E-2</v>
      </c>
      <c r="V255" s="99">
        <f>RES_hhdet_tess!V129</f>
        <v>4.4340320404979081E-2</v>
      </c>
      <c r="W255" s="99">
        <f>RES_hhdet_tess!W129</f>
        <v>4.6669444351814887E-2</v>
      </c>
      <c r="DA255" s="63" t="s">
        <v>3035</v>
      </c>
    </row>
    <row r="256" spans="1:105" ht="12" customHeight="1" x14ac:dyDescent="0.25">
      <c r="A256" s="121" t="s">
        <v>55</v>
      </c>
      <c r="B256" s="123">
        <v>7.9969528597465933</v>
      </c>
      <c r="C256" s="123">
        <v>8.0595568831655697</v>
      </c>
      <c r="D256" s="123">
        <v>7.9859872939098056</v>
      </c>
      <c r="E256" s="123">
        <v>7.9256626443368372</v>
      </c>
      <c r="F256" s="123">
        <v>8.2652342241505927</v>
      </c>
      <c r="G256" s="123">
        <v>8.2311983029463587</v>
      </c>
      <c r="H256" s="123">
        <v>8.4172381226512769</v>
      </c>
      <c r="I256" s="123">
        <v>8.5377755154318056</v>
      </c>
      <c r="J256" s="123">
        <v>8.0383910810874291</v>
      </c>
      <c r="K256" s="123">
        <v>8.6361757897923681</v>
      </c>
      <c r="L256" s="123">
        <v>8.7785315296225601</v>
      </c>
      <c r="M256" s="123">
        <v>8.2014633712118492</v>
      </c>
      <c r="N256" s="123">
        <v>8.7465886838397129</v>
      </c>
      <c r="O256" s="123">
        <v>9.6612341103635409</v>
      </c>
      <c r="P256" s="123">
        <v>9.6600564946042304</v>
      </c>
      <c r="Q256" s="123">
        <v>10.543988270558492</v>
      </c>
      <c r="R256" s="123">
        <v>11.345471126658209</v>
      </c>
      <c r="S256" s="123">
        <v>10.668155090052723</v>
      </c>
      <c r="T256" s="123">
        <v>11.417354222525782</v>
      </c>
      <c r="U256" s="123">
        <v>11.670589857560488</v>
      </c>
      <c r="V256" s="123">
        <v>10.83049997587727</v>
      </c>
      <c r="W256" s="123">
        <v>12.273424853289821</v>
      </c>
      <c r="DA256" s="130" t="s">
        <v>3036</v>
      </c>
    </row>
    <row r="257" spans="1:105" ht="12" customHeight="1" x14ac:dyDescent="0.25">
      <c r="A257" s="97" t="s">
        <v>128</v>
      </c>
      <c r="B257" s="99">
        <v>7.9877376809652691</v>
      </c>
      <c r="C257" s="99">
        <v>8.0671244419178976</v>
      </c>
      <c r="D257" s="99">
        <v>7.9911050409528057</v>
      </c>
      <c r="E257" s="99">
        <v>7.9246435575339182</v>
      </c>
      <c r="F257" s="99">
        <v>8.277299091783938</v>
      </c>
      <c r="G257" s="99">
        <v>8.2243764010176097</v>
      </c>
      <c r="H257" s="99">
        <v>8.4139097750712395</v>
      </c>
      <c r="I257" s="99">
        <v>8.5376239576502506</v>
      </c>
      <c r="J257" s="99">
        <v>8.0440833586975913</v>
      </c>
      <c r="K257" s="99">
        <v>8.657503383803105</v>
      </c>
      <c r="L257" s="99">
        <v>8.794939845597801</v>
      </c>
      <c r="M257" s="99">
        <v>8.1792718414361953</v>
      </c>
      <c r="N257" s="99">
        <v>8.7469887836502096</v>
      </c>
      <c r="O257" s="99">
        <v>9.6658471719120929</v>
      </c>
      <c r="P257" s="99">
        <v>9.6621679646712746</v>
      </c>
      <c r="Q257" s="99">
        <v>10.548426509330625</v>
      </c>
      <c r="R257" s="99">
        <v>11.346931550377246</v>
      </c>
      <c r="S257" s="99">
        <v>10.670378595675578</v>
      </c>
      <c r="T257" s="99">
        <v>11.417465198249127</v>
      </c>
      <c r="U257" s="99">
        <v>11.683710917685595</v>
      </c>
      <c r="V257" s="99">
        <v>10.822473228449679</v>
      </c>
      <c r="W257" s="99">
        <v>12.287555938282916</v>
      </c>
      <c r="DA257" s="63" t="s">
        <v>3037</v>
      </c>
    </row>
    <row r="258" spans="1:105" ht="12" customHeight="1" x14ac:dyDescent="0.25">
      <c r="A258" s="97" t="s">
        <v>127</v>
      </c>
      <c r="B258" s="99">
        <v>7.9877376809652709</v>
      </c>
      <c r="C258" s="99">
        <v>8.0669806745442081</v>
      </c>
      <c r="D258" s="99">
        <v>7.9907470261782558</v>
      </c>
      <c r="E258" s="99">
        <v>7.9246903966385309</v>
      </c>
      <c r="F258" s="99">
        <v>8.2774010141615531</v>
      </c>
      <c r="G258" s="99">
        <v>8.2247708623593283</v>
      </c>
      <c r="H258" s="99">
        <v>8.4141545355161504</v>
      </c>
      <c r="I258" s="99">
        <v>8.53102191439927</v>
      </c>
      <c r="J258" s="99">
        <v>8.035782636634492</v>
      </c>
      <c r="K258" s="99">
        <v>8.6517858633573681</v>
      </c>
      <c r="L258" s="99">
        <v>8.7900584933010002</v>
      </c>
      <c r="M258" s="99">
        <v>8.1766109508903231</v>
      </c>
      <c r="N258" s="99">
        <v>8.7476502275532262</v>
      </c>
      <c r="O258" s="99">
        <v>9.6719746083882754</v>
      </c>
      <c r="P258" s="99">
        <v>9.6718261950877107</v>
      </c>
      <c r="Q258" s="99">
        <v>10.563238467764807</v>
      </c>
      <c r="R258" s="99">
        <v>11.368304655657475</v>
      </c>
      <c r="S258" s="99">
        <v>10.690073112584489</v>
      </c>
      <c r="T258" s="99">
        <v>11.443740005047667</v>
      </c>
      <c r="U258" s="99">
        <v>11.701893441643584</v>
      </c>
      <c r="V258" s="99">
        <v>10.836185253035351</v>
      </c>
      <c r="W258" s="99">
        <v>12.284230161724516</v>
      </c>
      <c r="DA258" s="63" t="s">
        <v>3038</v>
      </c>
    </row>
    <row r="259" spans="1:105" ht="12" customHeight="1" x14ac:dyDescent="0.25">
      <c r="A259" s="100" t="s">
        <v>203</v>
      </c>
      <c r="B259" s="102">
        <v>4.7988208058472477</v>
      </c>
      <c r="C259" s="102">
        <v>5.638742826365541</v>
      </c>
      <c r="D259" s="102">
        <v>5.4736787279106576</v>
      </c>
      <c r="E259" s="102">
        <v>5.2026923364951818</v>
      </c>
      <c r="F259" s="102">
        <v>5.4663685340221893</v>
      </c>
      <c r="G259" s="102">
        <v>4.9567500267589706</v>
      </c>
      <c r="H259" s="102">
        <v>5.2537614891514082</v>
      </c>
      <c r="I259" s="102">
        <v>5.2575408935218526</v>
      </c>
      <c r="J259" s="102">
        <v>4.9056120141099235</v>
      </c>
      <c r="K259" s="102">
        <v>5.3205619782826652</v>
      </c>
      <c r="L259" s="102">
        <v>5.2649414384694193</v>
      </c>
      <c r="M259" s="102">
        <v>4.8140587394835999</v>
      </c>
      <c r="N259" s="102">
        <v>5.1169559337922541</v>
      </c>
      <c r="O259" s="102">
        <v>5.957478441557793</v>
      </c>
      <c r="P259" s="102">
        <v>5.9776190724351315</v>
      </c>
      <c r="Q259" s="102">
        <v>6.8139409623304719</v>
      </c>
      <c r="R259" s="102">
        <v>7.6902732486189178</v>
      </c>
      <c r="S259" s="102">
        <v>7.0373033589465868</v>
      </c>
      <c r="T259" s="102">
        <v>7.8422946168975214</v>
      </c>
      <c r="U259" s="102">
        <v>8.0733637920378474</v>
      </c>
      <c r="V259" s="102">
        <v>7.438632618041261</v>
      </c>
      <c r="W259" s="102">
        <v>8.8109334090546554</v>
      </c>
      <c r="DA259" s="131" t="s">
        <v>3039</v>
      </c>
    </row>
    <row r="260" spans="1:105" ht="12" customHeight="1" x14ac:dyDescent="0.25">
      <c r="A260" s="103" t="s">
        <v>52</v>
      </c>
      <c r="B260" s="105">
        <v>3.1889168751180219</v>
      </c>
      <c r="C260" s="105">
        <v>2.4282378481786675</v>
      </c>
      <c r="D260" s="105">
        <v>2.5170682982675974</v>
      </c>
      <c r="E260" s="105">
        <v>2.7219980601433491</v>
      </c>
      <c r="F260" s="105">
        <v>2.8110324801393651</v>
      </c>
      <c r="G260" s="105">
        <v>3.2680208356003591</v>
      </c>
      <c r="H260" s="105">
        <v>3.1603930463647432</v>
      </c>
      <c r="I260" s="105">
        <v>3.2734810208774161</v>
      </c>
      <c r="J260" s="105">
        <v>3.1301706225245698</v>
      </c>
      <c r="K260" s="105">
        <v>3.3312238850747034</v>
      </c>
      <c r="L260" s="105">
        <v>3.5251170548315804</v>
      </c>
      <c r="M260" s="105">
        <v>3.3625522114067237</v>
      </c>
      <c r="N260" s="105">
        <v>3.6306942937609716</v>
      </c>
      <c r="O260" s="105">
        <v>3.7144961668304837</v>
      </c>
      <c r="P260" s="105">
        <v>3.6942071226525801</v>
      </c>
      <c r="Q260" s="105">
        <v>3.7492975054343338</v>
      </c>
      <c r="R260" s="105">
        <v>3.6780314070385538</v>
      </c>
      <c r="S260" s="105">
        <v>3.6527697536379042</v>
      </c>
      <c r="T260" s="105">
        <v>3.6014453881501463</v>
      </c>
      <c r="U260" s="105">
        <v>3.6285296496057367</v>
      </c>
      <c r="V260" s="105">
        <v>3.3975526349940881</v>
      </c>
      <c r="W260" s="105">
        <v>3.4732967526698593</v>
      </c>
      <c r="DA260" s="132" t="s">
        <v>3040</v>
      </c>
    </row>
    <row r="261" spans="1:105" ht="12" customHeight="1" x14ac:dyDescent="0.25">
      <c r="A261" s="106" t="s">
        <v>122</v>
      </c>
      <c r="B261" s="102">
        <v>8.2770811454598245</v>
      </c>
      <c r="C261" s="102">
        <v>7.8642435786816218</v>
      </c>
      <c r="D261" s="102">
        <v>7.8533484614593618</v>
      </c>
      <c r="E261" s="102">
        <v>7.948763169682187</v>
      </c>
      <c r="F261" s="102">
        <v>8.0590387273828892</v>
      </c>
      <c r="G261" s="102">
        <v>8.4090776524727406</v>
      </c>
      <c r="H261" s="102">
        <v>8.6013432941640957</v>
      </c>
      <c r="I261" s="102">
        <v>8.5612273591916637</v>
      </c>
      <c r="J261" s="102">
        <v>7.9270389953775409</v>
      </c>
      <c r="K261" s="102">
        <v>8.3759805493073411</v>
      </c>
      <c r="L261" s="102">
        <v>8.3831093127190748</v>
      </c>
      <c r="M261" s="102">
        <v>8.7351263877377683</v>
      </c>
      <c r="N261" s="102">
        <v>8.736983988011886</v>
      </c>
      <c r="O261" s="102">
        <v>9.5507529775020501</v>
      </c>
      <c r="P261" s="102">
        <v>9.6104656679385378</v>
      </c>
      <c r="Q261" s="102">
        <v>10.439829617450165</v>
      </c>
      <c r="R261" s="102">
        <v>11.312880363544247</v>
      </c>
      <c r="S261" s="102">
        <v>10.615824419990375</v>
      </c>
      <c r="T261" s="102">
        <v>11.414525964602879</v>
      </c>
      <c r="U261" s="102">
        <v>11.363439573461985</v>
      </c>
      <c r="V261" s="102">
        <v>11.023015186897124</v>
      </c>
      <c r="W261" s="102">
        <v>11.929788249276154</v>
      </c>
      <c r="DA261" s="131" t="s">
        <v>3041</v>
      </c>
    </row>
    <row r="262" spans="1:105" ht="12" customHeight="1" x14ac:dyDescent="0.25">
      <c r="A262" s="107" t="s">
        <v>121</v>
      </c>
      <c r="B262" s="105">
        <v>8.277081145459821</v>
      </c>
      <c r="C262" s="105">
        <v>7.8642545370357828</v>
      </c>
      <c r="D262" s="105">
        <v>7.8532130678234351</v>
      </c>
      <c r="E262" s="105">
        <v>7.948926609498832</v>
      </c>
      <c r="F262" s="105">
        <v>8.0596654502379437</v>
      </c>
      <c r="G262" s="105">
        <v>8.4098476597337335</v>
      </c>
      <c r="H262" s="105">
        <v>8.6013286958401025</v>
      </c>
      <c r="I262" s="105">
        <v>8.5641375210052679</v>
      </c>
      <c r="J262" s="105">
        <v>7.9249068200850123</v>
      </c>
      <c r="K262" s="105">
        <v>8.376043101514524</v>
      </c>
      <c r="L262" s="105">
        <v>8.3851707229391756</v>
      </c>
      <c r="M262" s="105">
        <v>8.7359500071312599</v>
      </c>
      <c r="N262" s="105">
        <v>8.7367898244853794</v>
      </c>
      <c r="O262" s="105">
        <v>9.5493512255564532</v>
      </c>
      <c r="P262" s="105">
        <v>9.6004997494555528</v>
      </c>
      <c r="Q262" s="105">
        <v>10.42409006406516</v>
      </c>
      <c r="R262" s="105">
        <v>11.291293566675849</v>
      </c>
      <c r="S262" s="105">
        <v>10.612332332245437</v>
      </c>
      <c r="T262" s="105">
        <v>11.409961164602539</v>
      </c>
      <c r="U262" s="105">
        <v>11.358982644009984</v>
      </c>
      <c r="V262" s="105">
        <v>11.01921456696118</v>
      </c>
      <c r="W262" s="105">
        <v>11.925699280825841</v>
      </c>
      <c r="DA262" s="132" t="s">
        <v>3042</v>
      </c>
    </row>
    <row r="263" spans="1:105" ht="12" customHeight="1" x14ac:dyDescent="0.25">
      <c r="A263" s="108" t="s">
        <v>53</v>
      </c>
      <c r="B263" s="99">
        <v>4.9729845447879075</v>
      </c>
      <c r="C263" s="99">
        <v>5.4968586953217615</v>
      </c>
      <c r="D263" s="99">
        <v>5.3793290286212896</v>
      </c>
      <c r="E263" s="99">
        <v>5.2186166637173201</v>
      </c>
      <c r="F263" s="99">
        <v>5.3223694171738289</v>
      </c>
      <c r="G263" s="99">
        <v>5.0684019019243864</v>
      </c>
      <c r="H263" s="99">
        <v>5.370873279492101</v>
      </c>
      <c r="I263" s="99">
        <v>5.2781579064703257</v>
      </c>
      <c r="J263" s="99">
        <v>4.8376289106389549</v>
      </c>
      <c r="K263" s="99">
        <v>5.150341546739539</v>
      </c>
      <c r="L263" s="99">
        <v>5.0216080838321862</v>
      </c>
      <c r="M263" s="99">
        <v>5.1421096414838683</v>
      </c>
      <c r="N263" s="99">
        <v>5.110403137820847</v>
      </c>
      <c r="O263" s="99">
        <v>5.8816104915333529</v>
      </c>
      <c r="P263" s="99">
        <v>5.9332202351450603</v>
      </c>
      <c r="Q263" s="99">
        <v>6.7238511087893373</v>
      </c>
      <c r="R263" s="99">
        <v>7.6378468806059034</v>
      </c>
      <c r="S263" s="99">
        <v>6.985818583049114</v>
      </c>
      <c r="T263" s="99">
        <v>7.8188759991233283</v>
      </c>
      <c r="U263" s="99">
        <v>7.8367066139645312</v>
      </c>
      <c r="V263" s="99">
        <v>7.564187453458052</v>
      </c>
      <c r="W263" s="99">
        <v>8.5535412069689407</v>
      </c>
      <c r="DA263" s="63" t="s">
        <v>3043</v>
      </c>
    </row>
    <row r="264" spans="1:105" ht="12" customHeight="1" x14ac:dyDescent="0.25">
      <c r="A264" s="108" t="s">
        <v>52</v>
      </c>
      <c r="B264" s="99">
        <v>3.3040966006719135</v>
      </c>
      <c r="C264" s="99">
        <v>2.3673958417140208</v>
      </c>
      <c r="D264" s="99">
        <v>2.4738840392021455</v>
      </c>
      <c r="E264" s="99">
        <v>2.7303099457815128</v>
      </c>
      <c r="F264" s="99">
        <v>2.7372960330641147</v>
      </c>
      <c r="G264" s="99">
        <v>3.3414457578093471</v>
      </c>
      <c r="H264" s="99">
        <v>3.2304554163480019</v>
      </c>
      <c r="I264" s="99">
        <v>3.28597961453494</v>
      </c>
      <c r="J264" s="99">
        <v>3.087277909446057</v>
      </c>
      <c r="K264" s="99">
        <v>3.225701554774985</v>
      </c>
      <c r="L264" s="99">
        <v>3.3635626391069899</v>
      </c>
      <c r="M264" s="99">
        <v>3.5938403656473916</v>
      </c>
      <c r="N264" s="99">
        <v>3.626386686664532</v>
      </c>
      <c r="O264" s="99">
        <v>3.6677407340231003</v>
      </c>
      <c r="P264" s="99">
        <v>3.6672795143104926</v>
      </c>
      <c r="Q264" s="99">
        <v>3.7002389552758235</v>
      </c>
      <c r="R264" s="99">
        <v>3.6534466860699468</v>
      </c>
      <c r="S264" s="99">
        <v>3.6265137491963229</v>
      </c>
      <c r="T264" s="99">
        <v>3.5910851654792109</v>
      </c>
      <c r="U264" s="99">
        <v>3.5222760300454539</v>
      </c>
      <c r="V264" s="99">
        <v>3.4550271135031259</v>
      </c>
      <c r="W264" s="99">
        <v>3.3721580738568986</v>
      </c>
      <c r="DA264" s="63" t="s">
        <v>3044</v>
      </c>
    </row>
    <row r="265" spans="1:105" ht="12" customHeight="1" x14ac:dyDescent="0.25">
      <c r="A265" s="121" t="s">
        <v>54</v>
      </c>
      <c r="B265" s="123">
        <v>1.29839272642382</v>
      </c>
      <c r="C265" s="123">
        <v>1.2916834373792623</v>
      </c>
      <c r="D265" s="123">
        <v>1.3162990733028939</v>
      </c>
      <c r="E265" s="123">
        <v>1.369764028056969</v>
      </c>
      <c r="F265" s="123">
        <v>1.4348442996955939</v>
      </c>
      <c r="G265" s="123">
        <v>1.5070188990759477</v>
      </c>
      <c r="H265" s="123">
        <v>1.5544713117691522</v>
      </c>
      <c r="I265" s="123">
        <v>1.5496375067968629</v>
      </c>
      <c r="J265" s="123">
        <v>1.4826134170872562</v>
      </c>
      <c r="K265" s="123">
        <v>1.6383860769524985</v>
      </c>
      <c r="L265" s="123">
        <v>1.7674133302820423</v>
      </c>
      <c r="M265" s="123">
        <v>1.7818455330939613</v>
      </c>
      <c r="N265" s="123">
        <v>1.8292330588728909</v>
      </c>
      <c r="O265" s="123">
        <v>2.015465706071268</v>
      </c>
      <c r="P265" s="123">
        <v>2.0149757771340711</v>
      </c>
      <c r="Q265" s="123">
        <v>2.1891035672632517</v>
      </c>
      <c r="R265" s="123">
        <v>2.1950003539006246</v>
      </c>
      <c r="S265" s="123">
        <v>2.3821998894847694</v>
      </c>
      <c r="T265" s="123">
        <v>2.5242737444146988</v>
      </c>
      <c r="U265" s="123">
        <v>2.5386111391934012</v>
      </c>
      <c r="V265" s="123">
        <v>2.5667798129229111</v>
      </c>
      <c r="W265" s="123">
        <v>2.586065159633284</v>
      </c>
      <c r="DA265" s="130" t="s">
        <v>3045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3046</v>
      </c>
    </row>
    <row r="267" spans="1:105" ht="12" customHeight="1" x14ac:dyDescent="0.25">
      <c r="A267" s="109" t="s">
        <v>120</v>
      </c>
      <c r="B267" s="110">
        <v>1.29839272642382</v>
      </c>
      <c r="C267" s="110">
        <v>1.2916834373792623</v>
      </c>
      <c r="D267" s="110">
        <v>1.3162990733028939</v>
      </c>
      <c r="E267" s="110">
        <v>1.369764028056969</v>
      </c>
      <c r="F267" s="110">
        <v>1.4348442996955939</v>
      </c>
      <c r="G267" s="110">
        <v>1.5070188990759477</v>
      </c>
      <c r="H267" s="110">
        <v>1.5544713117691522</v>
      </c>
      <c r="I267" s="110">
        <v>1.5496375067968629</v>
      </c>
      <c r="J267" s="110">
        <v>1.4826134170872562</v>
      </c>
      <c r="K267" s="110">
        <v>1.6383860769524985</v>
      </c>
      <c r="L267" s="110">
        <v>1.7674133302820423</v>
      </c>
      <c r="M267" s="110">
        <v>1.7818455330939613</v>
      </c>
      <c r="N267" s="110">
        <v>1.8292330588728909</v>
      </c>
      <c r="O267" s="110">
        <v>2.015465706071268</v>
      </c>
      <c r="P267" s="110">
        <v>2.0149757771340711</v>
      </c>
      <c r="Q267" s="110">
        <v>2.1891035672632517</v>
      </c>
      <c r="R267" s="110">
        <v>2.1950003539006246</v>
      </c>
      <c r="S267" s="110">
        <v>2.3821998894847694</v>
      </c>
      <c r="T267" s="110">
        <v>2.5242737444146988</v>
      </c>
      <c r="U267" s="110">
        <v>2.5386111391934012</v>
      </c>
      <c r="V267" s="110">
        <v>2.5667798129229111</v>
      </c>
      <c r="W267" s="110">
        <v>2.586065159633284</v>
      </c>
      <c r="DA267" s="60" t="s">
        <v>3047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3198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3199</v>
      </c>
    </row>
    <row r="271" spans="1:105" ht="12" customHeight="1" x14ac:dyDescent="0.25">
      <c r="A271" s="97" t="s">
        <v>203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3200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3201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3202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3203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3204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3205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3206</v>
      </c>
    </row>
    <row r="278" spans="1:105" ht="12" customHeight="1" x14ac:dyDescent="0.25">
      <c r="A278" s="100" t="s">
        <v>203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3207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3208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3209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3210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3211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3212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3213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3214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3215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79.483700272970296</v>
      </c>
      <c r="D290" s="117">
        <f t="shared" si="129"/>
        <v>60.785778020394574</v>
      </c>
      <c r="E290" s="117">
        <f t="shared" si="129"/>
        <v>60.399840601637379</v>
      </c>
      <c r="F290" s="117">
        <f t="shared" si="129"/>
        <v>61.619147108342325</v>
      </c>
      <c r="G290" s="117">
        <f t="shared" si="129"/>
        <v>27.596804033164183</v>
      </c>
      <c r="H290" s="117">
        <f t="shared" si="129"/>
        <v>37.47154202506924</v>
      </c>
      <c r="I290" s="117">
        <f t="shared" si="129"/>
        <v>50.342539175229206</v>
      </c>
      <c r="J290" s="117">
        <f t="shared" si="129"/>
        <v>137.49421627299736</v>
      </c>
      <c r="K290" s="117">
        <f t="shared" si="129"/>
        <v>103.55950319050068</v>
      </c>
      <c r="L290" s="117">
        <f t="shared" si="129"/>
        <v>23.672546684425747</v>
      </c>
      <c r="M290" s="117">
        <f t="shared" si="129"/>
        <v>22.942971157541656</v>
      </c>
      <c r="N290" s="117">
        <f t="shared" si="129"/>
        <v>53.346211199939354</v>
      </c>
      <c r="O290" s="117">
        <f t="shared" si="129"/>
        <v>77.485723770363933</v>
      </c>
      <c r="P290" s="117">
        <f t="shared" si="129"/>
        <v>61.827431601280978</v>
      </c>
      <c r="Q290" s="117">
        <f t="shared" si="129"/>
        <v>60.596251428688262</v>
      </c>
      <c r="R290" s="117">
        <f t="shared" ref="R290:V290" si="130">R291+R294+R296+R305</f>
        <v>58.052046239499347</v>
      </c>
      <c r="S290" s="117">
        <f t="shared" si="130"/>
        <v>56.820103935900093</v>
      </c>
      <c r="T290" s="117">
        <f t="shared" si="130"/>
        <v>66.307346319311819</v>
      </c>
      <c r="U290" s="117">
        <f t="shared" si="130"/>
        <v>62.268428217948752</v>
      </c>
      <c r="V290" s="117">
        <f t="shared" si="130"/>
        <v>45.786178737490978</v>
      </c>
      <c r="W290" s="117">
        <f t="shared" ref="W290" si="131">W291+W294+W296+W305</f>
        <v>49.832427401037876</v>
      </c>
      <c r="DA290" s="129" t="s">
        <v>3366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73.765490090779892</v>
      </c>
      <c r="D291" s="122">
        <f t="shared" si="132"/>
        <v>56.402533532262964</v>
      </c>
      <c r="E291" s="122">
        <f t="shared" si="132"/>
        <v>56.001071287721153</v>
      </c>
      <c r="F291" s="122">
        <f t="shared" si="132"/>
        <v>56.863697458811373</v>
      </c>
      <c r="G291" s="122">
        <f t="shared" si="132"/>
        <v>25.627617035104734</v>
      </c>
      <c r="H291" s="122">
        <f t="shared" si="132"/>
        <v>34.777195349222595</v>
      </c>
      <c r="I291" s="122">
        <f t="shared" si="132"/>
        <v>46.664510295974551</v>
      </c>
      <c r="J291" s="122">
        <f t="shared" si="132"/>
        <v>126.93189467177849</v>
      </c>
      <c r="K291" s="122">
        <f t="shared" si="132"/>
        <v>95.168225868111293</v>
      </c>
      <c r="L291" s="122">
        <f t="shared" si="132"/>
        <v>22.183228449495189</v>
      </c>
      <c r="M291" s="122">
        <f t="shared" si="132"/>
        <v>21.256863752828924</v>
      </c>
      <c r="N291" s="122">
        <f t="shared" si="132"/>
        <v>49.550216393337159</v>
      </c>
      <c r="O291" s="122">
        <f t="shared" si="132"/>
        <v>71.207915281837145</v>
      </c>
      <c r="P291" s="122">
        <f t="shared" si="132"/>
        <v>56.1728866472926</v>
      </c>
      <c r="Q291" s="122">
        <f t="shared" si="132"/>
        <v>54.492058601957268</v>
      </c>
      <c r="R291" s="122">
        <f t="shared" ref="R291:V291" si="133">SUM(R292:R293)</f>
        <v>51.833264053890453</v>
      </c>
      <c r="S291" s="122">
        <f t="shared" si="133"/>
        <v>50.812248918132276</v>
      </c>
      <c r="T291" s="122">
        <f t="shared" si="133"/>
        <v>58.563787387148949</v>
      </c>
      <c r="U291" s="122">
        <f t="shared" si="133"/>
        <v>54.460642884022931</v>
      </c>
      <c r="V291" s="122">
        <f t="shared" si="133"/>
        <v>39.855084089674833</v>
      </c>
      <c r="W291" s="122">
        <f t="shared" ref="W291" si="134">SUM(W292:W293)</f>
        <v>43.013734707337697</v>
      </c>
      <c r="DA291" s="130" t="s">
        <v>3367</v>
      </c>
    </row>
    <row r="292" spans="1:105" ht="12" customHeight="1" x14ac:dyDescent="0.25">
      <c r="A292" s="97" t="s">
        <v>203</v>
      </c>
      <c r="B292" s="98"/>
      <c r="C292" s="98">
        <v>73.503038199601164</v>
      </c>
      <c r="D292" s="98">
        <v>56.206917658703013</v>
      </c>
      <c r="E292" s="98">
        <v>55.811032623315867</v>
      </c>
      <c r="F292" s="98">
        <v>56.676436518674585</v>
      </c>
      <c r="G292" s="98">
        <v>25.543805774473736</v>
      </c>
      <c r="H292" s="98">
        <v>34.666454202561738</v>
      </c>
      <c r="I292" s="98">
        <v>46.518888415885115</v>
      </c>
      <c r="J292" s="98">
        <v>126.54091508671772</v>
      </c>
      <c r="K292" s="98">
        <v>94.880128074741023</v>
      </c>
      <c r="L292" s="98">
        <v>22.116350590714003</v>
      </c>
      <c r="M292" s="98">
        <v>21.194208038224104</v>
      </c>
      <c r="N292" s="98">
        <v>49.404763428186456</v>
      </c>
      <c r="O292" s="98">
        <v>71.00300314389051</v>
      </c>
      <c r="P292" s="98">
        <v>56.01268524699924</v>
      </c>
      <c r="Q292" s="98">
        <v>54.336701373958867</v>
      </c>
      <c r="R292" s="98">
        <v>51.685145467488837</v>
      </c>
      <c r="S292" s="98">
        <v>50.667394099392538</v>
      </c>
      <c r="T292" s="98">
        <v>58.397125797394111</v>
      </c>
      <c r="U292" s="98">
        <v>54.305566810357547</v>
      </c>
      <c r="V292" s="98">
        <v>39.742788054318666</v>
      </c>
      <c r="W292" s="98">
        <v>42.89169052196452</v>
      </c>
      <c r="DA292" s="63" t="s">
        <v>3368</v>
      </c>
    </row>
    <row r="293" spans="1:105" ht="12" customHeight="1" x14ac:dyDescent="0.25">
      <c r="A293" s="97" t="s">
        <v>53</v>
      </c>
      <c r="B293" s="98"/>
      <c r="C293" s="98">
        <v>0.26245189117873241</v>
      </c>
      <c r="D293" s="98">
        <v>0.19561587355995194</v>
      </c>
      <c r="E293" s="98">
        <v>0.19003866440528683</v>
      </c>
      <c r="F293" s="98">
        <v>0.1872609401367879</v>
      </c>
      <c r="G293" s="98">
        <v>8.3811260631000042E-2</v>
      </c>
      <c r="H293" s="98">
        <v>0.11074114666085329</v>
      </c>
      <c r="I293" s="98">
        <v>0.14562188008943938</v>
      </c>
      <c r="J293" s="98">
        <v>0.39097958506078345</v>
      </c>
      <c r="K293" s="98">
        <v>0.28809779337027508</v>
      </c>
      <c r="L293" s="98">
        <v>6.6877858781186073E-2</v>
      </c>
      <c r="M293" s="98">
        <v>6.2655714604817545E-2</v>
      </c>
      <c r="N293" s="98">
        <v>0.14545296515070344</v>
      </c>
      <c r="O293" s="98">
        <v>0.20491213794663382</v>
      </c>
      <c r="P293" s="98">
        <v>0.1602014002933618</v>
      </c>
      <c r="Q293" s="98">
        <v>0.15535722799840349</v>
      </c>
      <c r="R293" s="98">
        <v>0.14811858640161576</v>
      </c>
      <c r="S293" s="98">
        <v>0.14485481873973649</v>
      </c>
      <c r="T293" s="98">
        <v>0.16666158975483708</v>
      </c>
      <c r="U293" s="98">
        <v>0.15507607366538409</v>
      </c>
      <c r="V293" s="98">
        <v>0.11229603535616922</v>
      </c>
      <c r="W293" s="98">
        <v>0.12204418537317781</v>
      </c>
      <c r="DA293" s="63" t="s">
        <v>3369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1.8547857810704792E-3</v>
      </c>
      <c r="D294" s="122">
        <f t="shared" si="135"/>
        <v>1.3883531098702131E-3</v>
      </c>
      <c r="E294" s="122">
        <f t="shared" si="135"/>
        <v>1.4407742188906145E-3</v>
      </c>
      <c r="F294" s="122">
        <f t="shared" si="135"/>
        <v>2.0061626727769311E-3</v>
      </c>
      <c r="G294" s="122">
        <f t="shared" si="135"/>
        <v>1.6180394509192676E-3</v>
      </c>
      <c r="H294" s="122">
        <f t="shared" si="135"/>
        <v>2.6986484199083495E-3</v>
      </c>
      <c r="I294" s="122">
        <f t="shared" si="135"/>
        <v>3.1238021730850187E-3</v>
      </c>
      <c r="J294" s="122">
        <f t="shared" si="135"/>
        <v>2.3736940857278181E-3</v>
      </c>
      <c r="K294" s="122">
        <f t="shared" si="135"/>
        <v>4.6947131630334588E-3</v>
      </c>
      <c r="L294" s="122">
        <f t="shared" si="135"/>
        <v>2.1650214318955632E-3</v>
      </c>
      <c r="M294" s="122">
        <f t="shared" si="135"/>
        <v>1.7520593586162489E-3</v>
      </c>
      <c r="N294" s="122">
        <f t="shared" si="135"/>
        <v>5.8122063829223339E-3</v>
      </c>
      <c r="O294" s="122">
        <f t="shared" si="135"/>
        <v>4.680001046906232E-3</v>
      </c>
      <c r="P294" s="122">
        <f t="shared" si="135"/>
        <v>7.7813461699107675E-3</v>
      </c>
      <c r="Q294" s="122">
        <f t="shared" si="135"/>
        <v>3.7396112474600163E-3</v>
      </c>
      <c r="R294" s="122">
        <f t="shared" si="135"/>
        <v>2.2621250289510601E-3</v>
      </c>
      <c r="S294" s="122">
        <f t="shared" si="135"/>
        <v>5.4233821032047946E-3</v>
      </c>
      <c r="T294" s="122">
        <f t="shared" si="135"/>
        <v>3.4860853369650504E-3</v>
      </c>
      <c r="U294" s="122">
        <f t="shared" si="135"/>
        <v>5.5241298360243565E-3</v>
      </c>
      <c r="V294" s="122">
        <f t="shared" si="135"/>
        <v>8.9370766911129936E-3</v>
      </c>
      <c r="W294" s="122">
        <f t="shared" si="135"/>
        <v>2.0106603830277962E-3</v>
      </c>
      <c r="DA294" s="130" t="s">
        <v>3370</v>
      </c>
    </row>
    <row r="295" spans="1:105" ht="12" customHeight="1" x14ac:dyDescent="0.25">
      <c r="A295" s="97" t="s">
        <v>53</v>
      </c>
      <c r="B295" s="98"/>
      <c r="C295" s="98">
        <v>1.8547857810704792E-3</v>
      </c>
      <c r="D295" s="98">
        <v>1.3883531098702131E-3</v>
      </c>
      <c r="E295" s="98">
        <v>1.4407742188906145E-3</v>
      </c>
      <c r="F295" s="98">
        <v>2.0061626727769311E-3</v>
      </c>
      <c r="G295" s="98">
        <v>1.6180394509192676E-3</v>
      </c>
      <c r="H295" s="98">
        <v>2.6986484199083495E-3</v>
      </c>
      <c r="I295" s="98">
        <v>3.1238021730850187E-3</v>
      </c>
      <c r="J295" s="98">
        <v>2.3736940857278181E-3</v>
      </c>
      <c r="K295" s="98">
        <v>4.6947131630334588E-3</v>
      </c>
      <c r="L295" s="98">
        <v>2.1650214318955632E-3</v>
      </c>
      <c r="M295" s="98">
        <v>1.7520593586162489E-3</v>
      </c>
      <c r="N295" s="98">
        <v>5.8122063829223339E-3</v>
      </c>
      <c r="O295" s="98">
        <v>4.680001046906232E-3</v>
      </c>
      <c r="P295" s="98">
        <v>7.7813461699107675E-3</v>
      </c>
      <c r="Q295" s="98">
        <v>3.7396112474600163E-3</v>
      </c>
      <c r="R295" s="98">
        <v>2.2621250289510601E-3</v>
      </c>
      <c r="S295" s="98">
        <v>5.4233821032047946E-3</v>
      </c>
      <c r="T295" s="98">
        <v>3.4860853369650504E-3</v>
      </c>
      <c r="U295" s="98">
        <v>5.5241298360243565E-3</v>
      </c>
      <c r="V295" s="98">
        <v>8.9370766911129936E-3</v>
      </c>
      <c r="W295" s="98">
        <v>2.0106603830277962E-3</v>
      </c>
      <c r="DA295" s="63" t="s">
        <v>3371</v>
      </c>
    </row>
    <row r="296" spans="1:105" ht="12" customHeight="1" x14ac:dyDescent="0.25">
      <c r="A296" s="121" t="s">
        <v>55</v>
      </c>
      <c r="B296" s="122"/>
      <c r="C296" s="122">
        <v>4.9265480271813971</v>
      </c>
      <c r="D296" s="122">
        <v>3.7553243131545915</v>
      </c>
      <c r="E296" s="122">
        <v>3.7502095472825467</v>
      </c>
      <c r="F296" s="122">
        <v>4.0595280781147949</v>
      </c>
      <c r="G296" s="122">
        <v>1.6537265523390532</v>
      </c>
      <c r="H296" s="122">
        <v>2.2579764472812625</v>
      </c>
      <c r="I296" s="122">
        <v>3.0894844423157419</v>
      </c>
      <c r="J296" s="122">
        <v>8.9392498330268051</v>
      </c>
      <c r="K296" s="122">
        <v>7.0557503521977445</v>
      </c>
      <c r="L296" s="122">
        <v>1.2267736637944904</v>
      </c>
      <c r="M296" s="122">
        <v>1.3679770092477457</v>
      </c>
      <c r="N296" s="122">
        <v>3.0993757133951654</v>
      </c>
      <c r="O296" s="122">
        <v>5.12974235675635</v>
      </c>
      <c r="P296" s="122">
        <v>4.619521052167511</v>
      </c>
      <c r="Q296" s="122">
        <v>4.9929881620602172</v>
      </c>
      <c r="R296" s="122">
        <v>5.1688972230882149</v>
      </c>
      <c r="S296" s="122">
        <v>4.8543770301693741</v>
      </c>
      <c r="T296" s="122">
        <v>6.2615915660945864</v>
      </c>
      <c r="U296" s="122">
        <v>6.3383404871502016</v>
      </c>
      <c r="V296" s="122">
        <v>4.7332801349444411</v>
      </c>
      <c r="W296" s="122">
        <v>5.5704205594677889</v>
      </c>
      <c r="DA296" s="130" t="s">
        <v>3372</v>
      </c>
    </row>
    <row r="297" spans="1:105" ht="12" customHeight="1" x14ac:dyDescent="0.25">
      <c r="A297" s="97" t="s">
        <v>128</v>
      </c>
      <c r="B297" s="98"/>
      <c r="C297" s="98">
        <v>4.3373170478679031</v>
      </c>
      <c r="D297" s="98">
        <v>3.4918359289627356</v>
      </c>
      <c r="E297" s="98">
        <v>3.1915620645957583</v>
      </c>
      <c r="F297" s="98">
        <v>3.0245947028002762</v>
      </c>
      <c r="G297" s="98">
        <v>1.6528956840266371</v>
      </c>
      <c r="H297" s="98">
        <v>2.2555849504446073</v>
      </c>
      <c r="I297" s="98">
        <v>3.0703722992934024</v>
      </c>
      <c r="J297" s="98">
        <v>5.7858497728134051</v>
      </c>
      <c r="K297" s="98">
        <v>4.8981069636337669</v>
      </c>
      <c r="L297" s="98">
        <v>1.2248195648884501</v>
      </c>
      <c r="M297" s="98">
        <v>1.3679770092477457</v>
      </c>
      <c r="N297" s="98">
        <v>3.0678050299372157</v>
      </c>
      <c r="O297" s="98">
        <v>4.9799638158031936</v>
      </c>
      <c r="P297" s="98">
        <v>4.2142884305251034</v>
      </c>
      <c r="Q297" s="98">
        <v>4.4589021709150378</v>
      </c>
      <c r="R297" s="98">
        <v>3.9569263348457802</v>
      </c>
      <c r="S297" s="98">
        <v>4.2090309514292379</v>
      </c>
      <c r="T297" s="98">
        <v>6.1114270276750187</v>
      </c>
      <c r="U297" s="98">
        <v>6.1201662567625412</v>
      </c>
      <c r="V297" s="98">
        <v>4.5229944893253435</v>
      </c>
      <c r="W297" s="98">
        <v>5.1799023711778842</v>
      </c>
      <c r="DA297" s="63" t="s">
        <v>3373</v>
      </c>
    </row>
    <row r="298" spans="1:105" ht="12" customHeight="1" x14ac:dyDescent="0.25">
      <c r="A298" s="97" t="s">
        <v>127</v>
      </c>
      <c r="B298" s="98"/>
      <c r="C298" s="98">
        <v>5.5705122735831445E-3</v>
      </c>
      <c r="D298" s="98">
        <v>4.7117424438163887E-3</v>
      </c>
      <c r="E298" s="98">
        <v>1.4897368733575037E-3</v>
      </c>
      <c r="F298" s="98">
        <v>2.7095017407424201E-3</v>
      </c>
      <c r="G298" s="98">
        <v>8.3086831241596919E-4</v>
      </c>
      <c r="H298" s="98">
        <v>2.3914968366550052E-3</v>
      </c>
      <c r="I298" s="98">
        <v>1.9112143022339372E-2</v>
      </c>
      <c r="J298" s="98">
        <v>1.5552921266294832E-2</v>
      </c>
      <c r="K298" s="98">
        <v>1.7105806611107108E-3</v>
      </c>
      <c r="L298" s="98">
        <v>1.9540989060403348E-3</v>
      </c>
      <c r="M298" s="98">
        <v>0</v>
      </c>
      <c r="N298" s="98">
        <v>7.6135053034627259E-4</v>
      </c>
      <c r="O298" s="98">
        <v>3.0978676547812607E-3</v>
      </c>
      <c r="P298" s="98">
        <v>3.7223682161739318E-3</v>
      </c>
      <c r="Q298" s="98">
        <v>4.2121869197192597E-3</v>
      </c>
      <c r="R298" s="98">
        <v>3.0635622363627745E-3</v>
      </c>
      <c r="S298" s="98">
        <v>5.589369920236625E-3</v>
      </c>
      <c r="T298" s="98">
        <v>5.8375829676541834E-3</v>
      </c>
      <c r="U298" s="98">
        <v>1.0572932602460726E-2</v>
      </c>
      <c r="V298" s="98">
        <v>4.6182731050720361E-3</v>
      </c>
      <c r="W298" s="98">
        <v>1.1272928833189918E-2</v>
      </c>
      <c r="DA298" s="63" t="s">
        <v>3374</v>
      </c>
    </row>
    <row r="299" spans="1:105" ht="12" customHeight="1" x14ac:dyDescent="0.25">
      <c r="A299" s="100" t="s">
        <v>203</v>
      </c>
      <c r="B299" s="101"/>
      <c r="C299" s="101">
        <v>4.1450616398965431E-3</v>
      </c>
      <c r="D299" s="101">
        <v>3.4439143101015913E-3</v>
      </c>
      <c r="E299" s="101">
        <v>1.0491753487212633E-3</v>
      </c>
      <c r="F299" s="101">
        <v>1.9164895769024082E-3</v>
      </c>
      <c r="G299" s="101">
        <v>5.4237953063520738E-4</v>
      </c>
      <c r="H299" s="101">
        <v>1.6087159673820795E-3</v>
      </c>
      <c r="I299" s="101">
        <v>1.2699055734228993E-2</v>
      </c>
      <c r="J299" s="101">
        <v>1.0238895554950608E-2</v>
      </c>
      <c r="K299" s="101">
        <v>1.1322474901315212E-3</v>
      </c>
      <c r="L299" s="101">
        <v>1.262382448272468E-3</v>
      </c>
      <c r="M299" s="101">
        <v>0</v>
      </c>
      <c r="N299" s="101">
        <v>4.7985630647338857E-4</v>
      </c>
      <c r="O299" s="101">
        <v>2.0388487194303996E-3</v>
      </c>
      <c r="P299" s="101">
        <v>2.4499152182202544E-3</v>
      </c>
      <c r="Q299" s="101">
        <v>2.8727605383263928E-3</v>
      </c>
      <c r="R299" s="101">
        <v>2.1761195758159811E-3</v>
      </c>
      <c r="S299" s="101">
        <v>3.8673466282826167E-3</v>
      </c>
      <c r="T299" s="101">
        <v>4.1809161000136924E-3</v>
      </c>
      <c r="U299" s="101">
        <v>7.6067194457957073E-3</v>
      </c>
      <c r="V299" s="101">
        <v>3.3026608157246118E-3</v>
      </c>
      <c r="W299" s="101">
        <v>8.3785611634137683E-3</v>
      </c>
      <c r="DA299" s="131" t="s">
        <v>3375</v>
      </c>
    </row>
    <row r="300" spans="1:105" ht="12" customHeight="1" x14ac:dyDescent="0.25">
      <c r="A300" s="103" t="s">
        <v>52</v>
      </c>
      <c r="B300" s="104"/>
      <c r="C300" s="104">
        <v>1.4254506336866012E-3</v>
      </c>
      <c r="D300" s="104">
        <v>1.2678281337147974E-3</v>
      </c>
      <c r="E300" s="104">
        <v>4.4056152463624033E-4</v>
      </c>
      <c r="F300" s="104">
        <v>7.9301216384001182E-4</v>
      </c>
      <c r="G300" s="104">
        <v>2.8848878178076187E-4</v>
      </c>
      <c r="H300" s="104">
        <v>7.8278086927292562E-4</v>
      </c>
      <c r="I300" s="104">
        <v>6.4130872881103772E-3</v>
      </c>
      <c r="J300" s="104">
        <v>5.3140257113442248E-3</v>
      </c>
      <c r="K300" s="104">
        <v>5.7833317097918968E-4</v>
      </c>
      <c r="L300" s="104">
        <v>6.9171645776786668E-4</v>
      </c>
      <c r="M300" s="104">
        <v>0</v>
      </c>
      <c r="N300" s="104">
        <v>2.8149422387288407E-4</v>
      </c>
      <c r="O300" s="104">
        <v>1.0590189353508611E-3</v>
      </c>
      <c r="P300" s="104">
        <v>1.2724529979536775E-3</v>
      </c>
      <c r="Q300" s="104">
        <v>1.3394263813928666E-3</v>
      </c>
      <c r="R300" s="104">
        <v>8.8744266054679327E-4</v>
      </c>
      <c r="S300" s="104">
        <v>1.7220232919540081E-3</v>
      </c>
      <c r="T300" s="104">
        <v>1.6566668676404911E-3</v>
      </c>
      <c r="U300" s="104">
        <v>2.9662131566650187E-3</v>
      </c>
      <c r="V300" s="104">
        <v>1.3156122893474246E-3</v>
      </c>
      <c r="W300" s="104">
        <v>2.89436766977615E-3</v>
      </c>
      <c r="DA300" s="132" t="s">
        <v>3376</v>
      </c>
    </row>
    <row r="301" spans="1:105" ht="12" customHeight="1" x14ac:dyDescent="0.25">
      <c r="A301" s="106" t="s">
        <v>122</v>
      </c>
      <c r="B301" s="101"/>
      <c r="C301" s="101">
        <v>0.53512710503508831</v>
      </c>
      <c r="D301" s="101">
        <v>0.23064786598163664</v>
      </c>
      <c r="E301" s="101">
        <v>0.51479341543988988</v>
      </c>
      <c r="F301" s="101">
        <v>0.95807514677538086</v>
      </c>
      <c r="G301" s="101">
        <v>0</v>
      </c>
      <c r="H301" s="101">
        <v>0</v>
      </c>
      <c r="I301" s="101">
        <v>0</v>
      </c>
      <c r="J301" s="101">
        <v>2.5914286493069376</v>
      </c>
      <c r="K301" s="101">
        <v>2.0035725249781531</v>
      </c>
      <c r="L301" s="101">
        <v>0</v>
      </c>
      <c r="M301" s="101">
        <v>0</v>
      </c>
      <c r="N301" s="101">
        <v>2.7304246416685943E-2</v>
      </c>
      <c r="O301" s="101">
        <v>0.1289440693564407</v>
      </c>
      <c r="P301" s="101">
        <v>0.33988845380944438</v>
      </c>
      <c r="Q301" s="101">
        <v>0.44282836648720109</v>
      </c>
      <c r="R301" s="101">
        <v>1.073614003409344</v>
      </c>
      <c r="S301" s="101">
        <v>0.57667373577332026</v>
      </c>
      <c r="T301" s="101">
        <v>0.1296158616302347</v>
      </c>
      <c r="U301" s="101">
        <v>0.18532910112261608</v>
      </c>
      <c r="V301" s="101">
        <v>0.18141347241518432</v>
      </c>
      <c r="W301" s="101">
        <v>0.33221281247443335</v>
      </c>
      <c r="DA301" s="131" t="s">
        <v>3377</v>
      </c>
    </row>
    <row r="302" spans="1:105" ht="12" customHeight="1" x14ac:dyDescent="0.25">
      <c r="A302" s="107" t="s">
        <v>121</v>
      </c>
      <c r="B302" s="104"/>
      <c r="C302" s="104">
        <v>4.8533362004822889E-2</v>
      </c>
      <c r="D302" s="104">
        <v>2.8128775766403005E-2</v>
      </c>
      <c r="E302" s="104">
        <v>4.2364330373541537E-2</v>
      </c>
      <c r="F302" s="104">
        <v>7.4148726798395154E-2</v>
      </c>
      <c r="G302" s="104">
        <v>0</v>
      </c>
      <c r="H302" s="104">
        <v>0</v>
      </c>
      <c r="I302" s="104">
        <v>0</v>
      </c>
      <c r="J302" s="104">
        <v>0.54641848964016715</v>
      </c>
      <c r="K302" s="104">
        <v>0.15236028292471504</v>
      </c>
      <c r="L302" s="104">
        <v>0</v>
      </c>
      <c r="M302" s="104">
        <v>0</v>
      </c>
      <c r="N302" s="104">
        <v>3.5050865109172019E-3</v>
      </c>
      <c r="O302" s="104">
        <v>1.7736603941934992E-2</v>
      </c>
      <c r="P302" s="104">
        <v>6.1621799616789652E-2</v>
      </c>
      <c r="Q302" s="104">
        <v>8.7045437738258929E-2</v>
      </c>
      <c r="R302" s="104">
        <v>0.13529332259672772</v>
      </c>
      <c r="S302" s="104">
        <v>6.3082973046579394E-2</v>
      </c>
      <c r="T302" s="104">
        <v>1.4711093821678419E-2</v>
      </c>
      <c r="U302" s="104">
        <v>2.2272196662583357E-2</v>
      </c>
      <c r="V302" s="104">
        <v>2.4253900098841631E-2</v>
      </c>
      <c r="W302" s="104">
        <v>4.7032446982280839E-2</v>
      </c>
      <c r="DA302" s="132" t="s">
        <v>3378</v>
      </c>
    </row>
    <row r="303" spans="1:105" ht="12" customHeight="1" x14ac:dyDescent="0.25">
      <c r="A303" s="108" t="s">
        <v>53</v>
      </c>
      <c r="B303" s="98"/>
      <c r="C303" s="98">
        <v>3.8109342584791102E-2</v>
      </c>
      <c r="D303" s="98">
        <v>2.175670592721899E-2</v>
      </c>
      <c r="E303" s="98">
        <v>3.1753290339389978E-2</v>
      </c>
      <c r="F303" s="98">
        <v>5.5773194991452231E-2</v>
      </c>
      <c r="G303" s="98">
        <v>0</v>
      </c>
      <c r="H303" s="98">
        <v>0</v>
      </c>
      <c r="I303" s="98">
        <v>0</v>
      </c>
      <c r="J303" s="98">
        <v>0.38628939701122367</v>
      </c>
      <c r="K303" s="98">
        <v>0.10816298238670902</v>
      </c>
      <c r="L303" s="98">
        <v>0</v>
      </c>
      <c r="M303" s="98">
        <v>0</v>
      </c>
      <c r="N303" s="98">
        <v>2.3743811969720156E-3</v>
      </c>
      <c r="O303" s="98">
        <v>1.2425119009857591E-2</v>
      </c>
      <c r="P303" s="98">
        <v>4.2932974036845754E-2</v>
      </c>
      <c r="Q303" s="98">
        <v>6.2277690812513435E-2</v>
      </c>
      <c r="R303" s="98">
        <v>0.10006965726158064</v>
      </c>
      <c r="S303" s="98">
        <v>4.5422970195366889E-2</v>
      </c>
      <c r="T303" s="98">
        <v>1.0898817511019039E-2</v>
      </c>
      <c r="U303" s="98">
        <v>1.6526684687876145E-2</v>
      </c>
      <c r="V303" s="98">
        <v>1.785835907366589E-2</v>
      </c>
      <c r="W303" s="98">
        <v>3.5837346609809369E-2</v>
      </c>
      <c r="DA303" s="63" t="s">
        <v>3379</v>
      </c>
    </row>
    <row r="304" spans="1:105" ht="12" customHeight="1" x14ac:dyDescent="0.25">
      <c r="A304" s="108" t="s">
        <v>52</v>
      </c>
      <c r="B304" s="98"/>
      <c r="C304" s="98">
        <v>1.042401942003179E-2</v>
      </c>
      <c r="D304" s="98">
        <v>6.3720698391840132E-3</v>
      </c>
      <c r="E304" s="98">
        <v>1.0611040034151555E-2</v>
      </c>
      <c r="F304" s="98">
        <v>1.8375531806942916E-2</v>
      </c>
      <c r="G304" s="98">
        <v>0</v>
      </c>
      <c r="H304" s="98">
        <v>0</v>
      </c>
      <c r="I304" s="98">
        <v>0</v>
      </c>
      <c r="J304" s="98">
        <v>0.16012909262894351</v>
      </c>
      <c r="K304" s="98">
        <v>4.4197300538006017E-2</v>
      </c>
      <c r="L304" s="98">
        <v>0</v>
      </c>
      <c r="M304" s="98">
        <v>0</v>
      </c>
      <c r="N304" s="98">
        <v>1.1307053139451861E-3</v>
      </c>
      <c r="O304" s="98">
        <v>5.3114849320774031E-3</v>
      </c>
      <c r="P304" s="98">
        <v>1.8688825579943898E-2</v>
      </c>
      <c r="Q304" s="98">
        <v>2.4767746925745498E-2</v>
      </c>
      <c r="R304" s="98">
        <v>3.5223665335147078E-2</v>
      </c>
      <c r="S304" s="98">
        <v>1.7660002851212497E-2</v>
      </c>
      <c r="T304" s="98">
        <v>3.8122763106593805E-3</v>
      </c>
      <c r="U304" s="98">
        <v>5.7455119747072108E-3</v>
      </c>
      <c r="V304" s="98">
        <v>6.3955410251757393E-3</v>
      </c>
      <c r="W304" s="98">
        <v>1.119510037247147E-2</v>
      </c>
      <c r="DA304" s="63" t="s">
        <v>3380</v>
      </c>
    </row>
    <row r="305" spans="1:105" ht="12" customHeight="1" x14ac:dyDescent="0.25">
      <c r="A305" s="121" t="s">
        <v>54</v>
      </c>
      <c r="B305" s="122"/>
      <c r="C305" s="122">
        <v>0.78980736922793593</v>
      </c>
      <c r="D305" s="122">
        <v>0.62653182186715373</v>
      </c>
      <c r="E305" s="122">
        <v>0.64711899241478799</v>
      </c>
      <c r="F305" s="122">
        <v>0.6939154087433822</v>
      </c>
      <c r="G305" s="122">
        <v>0.31384240626948129</v>
      </c>
      <c r="H305" s="122">
        <v>0.43367158014547497</v>
      </c>
      <c r="I305" s="122">
        <v>0.58542063476582795</v>
      </c>
      <c r="J305" s="122">
        <v>1.6206980741063506</v>
      </c>
      <c r="K305" s="122">
        <v>1.3308322570286093</v>
      </c>
      <c r="L305" s="122">
        <v>0.26037954970417299</v>
      </c>
      <c r="M305" s="122">
        <v>0.31637833610637217</v>
      </c>
      <c r="N305" s="122">
        <v>0.69080688682411417</v>
      </c>
      <c r="O305" s="122">
        <v>1.1433861307235256</v>
      </c>
      <c r="P305" s="122">
        <v>1.0272425556509504</v>
      </c>
      <c r="Q305" s="122">
        <v>1.1074650534233184</v>
      </c>
      <c r="R305" s="122">
        <v>1.0476228374917309</v>
      </c>
      <c r="S305" s="122">
        <v>1.1480546054952432</v>
      </c>
      <c r="T305" s="122">
        <v>1.4784812807313135</v>
      </c>
      <c r="U305" s="122">
        <v>1.4639207169395985</v>
      </c>
      <c r="V305" s="122">
        <v>1.1888774361805869</v>
      </c>
      <c r="W305" s="122">
        <v>1.246261473849358</v>
      </c>
      <c r="DA305" s="130" t="s">
        <v>3381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3382</v>
      </c>
    </row>
    <row r="307" spans="1:105" ht="12" customHeight="1" x14ac:dyDescent="0.25">
      <c r="A307" s="109" t="s">
        <v>120</v>
      </c>
      <c r="B307" s="33"/>
      <c r="C307" s="33">
        <v>0.78980736922793593</v>
      </c>
      <c r="D307" s="33">
        <v>0.62653182186715373</v>
      </c>
      <c r="E307" s="33">
        <v>0.64711899241478799</v>
      </c>
      <c r="F307" s="33">
        <v>0.6939154087433822</v>
      </c>
      <c r="G307" s="33">
        <v>0.31384240626948129</v>
      </c>
      <c r="H307" s="33">
        <v>0.43367158014547497</v>
      </c>
      <c r="I307" s="33">
        <v>0.58542063476582795</v>
      </c>
      <c r="J307" s="33">
        <v>1.6206980741063506</v>
      </c>
      <c r="K307" s="33">
        <v>1.3308322570286093</v>
      </c>
      <c r="L307" s="33">
        <v>0.26037954970417299</v>
      </c>
      <c r="M307" s="33">
        <v>0.31637833610637217</v>
      </c>
      <c r="N307" s="33">
        <v>0.69080688682411417</v>
      </c>
      <c r="O307" s="33">
        <v>1.1433861307235256</v>
      </c>
      <c r="P307" s="33">
        <v>1.0272425556509504</v>
      </c>
      <c r="Q307" s="33">
        <v>1.1074650534233184</v>
      </c>
      <c r="R307" s="33">
        <v>1.0476228374917309</v>
      </c>
      <c r="S307" s="33">
        <v>1.1480546054952432</v>
      </c>
      <c r="T307" s="33">
        <v>1.4784812807313135</v>
      </c>
      <c r="U307" s="33">
        <v>1.4639207169395985</v>
      </c>
      <c r="V307" s="33">
        <v>1.1888774361805869</v>
      </c>
      <c r="W307" s="33">
        <v>1.246261473849358</v>
      </c>
      <c r="DA307" s="60" t="s">
        <v>3383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60.411429706588024</v>
      </c>
      <c r="D309" s="117">
        <f t="shared" si="136"/>
        <v>46.315777437632036</v>
      </c>
      <c r="E309" s="117">
        <f t="shared" si="136"/>
        <v>46.062998569984188</v>
      </c>
      <c r="F309" s="117">
        <f t="shared" si="136"/>
        <v>47.020606011393895</v>
      </c>
      <c r="G309" s="117">
        <f t="shared" si="136"/>
        <v>21.167726078802449</v>
      </c>
      <c r="H309" s="117">
        <f t="shared" si="136"/>
        <v>28.801008203201917</v>
      </c>
      <c r="I309" s="117">
        <f t="shared" si="136"/>
        <v>38.775206431022212</v>
      </c>
      <c r="J309" s="117">
        <f t="shared" si="136"/>
        <v>105.67595160662245</v>
      </c>
      <c r="K309" s="117">
        <f t="shared" si="136"/>
        <v>79.806098332408908</v>
      </c>
      <c r="L309" s="117">
        <f t="shared" si="136"/>
        <v>18.347705789512908</v>
      </c>
      <c r="M309" s="117">
        <f t="shared" si="136"/>
        <v>17.849559466617983</v>
      </c>
      <c r="N309" s="117">
        <f t="shared" si="136"/>
        <v>41.683523820108228</v>
      </c>
      <c r="O309" s="117">
        <f t="shared" si="136"/>
        <v>60.907274787665798</v>
      </c>
      <c r="P309" s="117">
        <f t="shared" si="136"/>
        <v>48.937920197587047</v>
      </c>
      <c r="Q309" s="117">
        <f t="shared" si="136"/>
        <v>48.275462506304621</v>
      </c>
      <c r="R309" s="117">
        <f t="shared" ref="R309:V309" si="137">R310+R313+R315+R324</f>
        <v>46.421297425786676</v>
      </c>
      <c r="S309" s="117">
        <f t="shared" si="137"/>
        <v>45.728297765665729</v>
      </c>
      <c r="T309" s="117">
        <f t="shared" si="137"/>
        <v>53.713674584629359</v>
      </c>
      <c r="U309" s="117">
        <f t="shared" si="137"/>
        <v>50.70868196036534</v>
      </c>
      <c r="V309" s="117">
        <f t="shared" si="137"/>
        <v>37.473769023674173</v>
      </c>
      <c r="W309" s="117">
        <f t="shared" ref="W309" si="138">W310+W313+W315+W324</f>
        <v>40.92807878931837</v>
      </c>
      <c r="DA309" s="129" t="s">
        <v>3534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55.945841570793327</v>
      </c>
      <c r="D310" s="122">
        <f t="shared" si="139"/>
        <v>42.854485275708178</v>
      </c>
      <c r="E310" s="122">
        <f t="shared" si="139"/>
        <v>42.628426286626805</v>
      </c>
      <c r="F310" s="122">
        <f t="shared" si="139"/>
        <v>43.365207605703944</v>
      </c>
      <c r="G310" s="122">
        <f t="shared" si="139"/>
        <v>19.581533354600921</v>
      </c>
      <c r="H310" s="122">
        <f t="shared" si="139"/>
        <v>26.62396562384091</v>
      </c>
      <c r="I310" s="122">
        <f t="shared" si="139"/>
        <v>35.795443974829666</v>
      </c>
      <c r="J310" s="122">
        <f t="shared" si="139"/>
        <v>97.569599757286127</v>
      </c>
      <c r="K310" s="122">
        <f t="shared" si="139"/>
        <v>73.314116594863705</v>
      </c>
      <c r="L310" s="122">
        <f t="shared" si="139"/>
        <v>17.128990207092816</v>
      </c>
      <c r="M310" s="122">
        <f t="shared" si="139"/>
        <v>16.466314439595738</v>
      </c>
      <c r="N310" s="122">
        <f t="shared" si="139"/>
        <v>38.550200864093405</v>
      </c>
      <c r="O310" s="122">
        <f t="shared" si="139"/>
        <v>55.713321160110169</v>
      </c>
      <c r="P310" s="122">
        <f t="shared" si="139"/>
        <v>44.238551713244959</v>
      </c>
      <c r="Q310" s="122">
        <f t="shared" si="139"/>
        <v>43.179327578652796</v>
      </c>
      <c r="R310" s="122">
        <f t="shared" ref="R310:V310" si="140">SUM(R311:R312)</f>
        <v>41.265373560289973</v>
      </c>
      <c r="S310" s="122">
        <f t="shared" si="140"/>
        <v>40.636318621389854</v>
      </c>
      <c r="T310" s="122">
        <f t="shared" si="140"/>
        <v>47.040014552135254</v>
      </c>
      <c r="U310" s="122">
        <f t="shared" si="140"/>
        <v>43.926385840392008</v>
      </c>
      <c r="V310" s="122">
        <f t="shared" si="140"/>
        <v>32.272087973230015</v>
      </c>
      <c r="W310" s="122">
        <f t="shared" ref="W310" si="141">SUM(W311:W312)</f>
        <v>34.955543140553161</v>
      </c>
      <c r="DA310" s="130" t="s">
        <v>3535</v>
      </c>
    </row>
    <row r="311" spans="1:105" ht="12" customHeight="1" x14ac:dyDescent="0.25">
      <c r="A311" s="97" t="s">
        <v>203</v>
      </c>
      <c r="B311" s="98"/>
      <c r="C311" s="98">
        <v>55.683389679614592</v>
      </c>
      <c r="D311" s="98">
        <v>42.658869402148227</v>
      </c>
      <c r="E311" s="98">
        <v>42.438387622221519</v>
      </c>
      <c r="F311" s="98">
        <v>43.177946665567156</v>
      </c>
      <c r="G311" s="98">
        <v>19.497722093969923</v>
      </c>
      <c r="H311" s="98">
        <v>26.513224477180056</v>
      </c>
      <c r="I311" s="98">
        <v>35.64982209474023</v>
      </c>
      <c r="J311" s="98">
        <v>97.178620172225351</v>
      </c>
      <c r="K311" s="98">
        <v>73.026018801493436</v>
      </c>
      <c r="L311" s="98">
        <v>17.062112348311629</v>
      </c>
      <c r="M311" s="98">
        <v>16.403658724990919</v>
      </c>
      <c r="N311" s="98">
        <v>38.404747898942702</v>
      </c>
      <c r="O311" s="98">
        <v>55.508409022163534</v>
      </c>
      <c r="P311" s="98">
        <v>44.078350312951599</v>
      </c>
      <c r="Q311" s="98">
        <v>43.023970350654395</v>
      </c>
      <c r="R311" s="98">
        <v>41.117254973888357</v>
      </c>
      <c r="S311" s="98">
        <v>40.491463802650117</v>
      </c>
      <c r="T311" s="98">
        <v>46.873352962380416</v>
      </c>
      <c r="U311" s="98">
        <v>43.771309766726624</v>
      </c>
      <c r="V311" s="98">
        <v>32.159791937873848</v>
      </c>
      <c r="W311" s="98">
        <v>34.833498955179984</v>
      </c>
      <c r="DA311" s="63" t="s">
        <v>3536</v>
      </c>
    </row>
    <row r="312" spans="1:105" ht="12" customHeight="1" x14ac:dyDescent="0.25">
      <c r="A312" s="97" t="s">
        <v>53</v>
      </c>
      <c r="B312" s="98"/>
      <c r="C312" s="98">
        <v>0.26245189117873241</v>
      </c>
      <c r="D312" s="98">
        <v>0.19561587355995194</v>
      </c>
      <c r="E312" s="98">
        <v>0.19003866440528683</v>
      </c>
      <c r="F312" s="98">
        <v>0.1872609401367879</v>
      </c>
      <c r="G312" s="98">
        <v>8.3811260631000042E-2</v>
      </c>
      <c r="H312" s="98">
        <v>0.11074114666085329</v>
      </c>
      <c r="I312" s="98">
        <v>0.14562188008943938</v>
      </c>
      <c r="J312" s="98">
        <v>0.39097958506078345</v>
      </c>
      <c r="K312" s="98">
        <v>0.28809779337027508</v>
      </c>
      <c r="L312" s="98">
        <v>6.6877858781186073E-2</v>
      </c>
      <c r="M312" s="98">
        <v>6.2655714604817545E-2</v>
      </c>
      <c r="N312" s="98">
        <v>0.14545296515070344</v>
      </c>
      <c r="O312" s="98">
        <v>0.20491213794663382</v>
      </c>
      <c r="P312" s="98">
        <v>0.1602014002933618</v>
      </c>
      <c r="Q312" s="98">
        <v>0.15535722799840349</v>
      </c>
      <c r="R312" s="98">
        <v>0.14811858640161576</v>
      </c>
      <c r="S312" s="98">
        <v>0.14485481873973649</v>
      </c>
      <c r="T312" s="98">
        <v>0.16666158975483708</v>
      </c>
      <c r="U312" s="98">
        <v>0.15507607366538409</v>
      </c>
      <c r="V312" s="98">
        <v>0.11229603535616922</v>
      </c>
      <c r="W312" s="98">
        <v>0.12204418537317781</v>
      </c>
      <c r="DA312" s="63" t="s">
        <v>3537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4.6733295608594894E-3</v>
      </c>
      <c r="D313" s="122">
        <f t="shared" si="142"/>
        <v>3.6218005039583721E-3</v>
      </c>
      <c r="E313" s="122">
        <f t="shared" si="142"/>
        <v>3.8882750703005337E-3</v>
      </c>
      <c r="F313" s="122">
        <f t="shared" si="142"/>
        <v>5.5949350688808868E-3</v>
      </c>
      <c r="G313" s="122">
        <f t="shared" si="142"/>
        <v>4.6597345505138034E-3</v>
      </c>
      <c r="H313" s="122">
        <f t="shared" si="142"/>
        <v>8.0193406470685357E-3</v>
      </c>
      <c r="I313" s="122">
        <f t="shared" si="142"/>
        <v>9.5722778233556637E-3</v>
      </c>
      <c r="J313" s="122">
        <f t="shared" si="142"/>
        <v>7.4977667366752532E-3</v>
      </c>
      <c r="K313" s="122">
        <f t="shared" si="142"/>
        <v>1.5283234412955263E-2</v>
      </c>
      <c r="L313" s="122">
        <f t="shared" si="142"/>
        <v>7.2628432921034401E-3</v>
      </c>
      <c r="M313" s="122">
        <f t="shared" si="142"/>
        <v>6.0851329210266213E-3</v>
      </c>
      <c r="N313" s="122">
        <f t="shared" si="142"/>
        <v>2.1019374223441478E-2</v>
      </c>
      <c r="O313" s="122">
        <f t="shared" si="142"/>
        <v>1.7725643243214621E-2</v>
      </c>
      <c r="P313" s="122">
        <f t="shared" si="142"/>
        <v>3.0916032058455098E-2</v>
      </c>
      <c r="Q313" s="122">
        <f t="shared" si="142"/>
        <v>1.5454197010408946E-2</v>
      </c>
      <c r="R313" s="122">
        <f t="shared" si="142"/>
        <v>9.5747020720277666E-3</v>
      </c>
      <c r="S313" s="122">
        <f t="shared" si="142"/>
        <v>2.3386957076104376E-2</v>
      </c>
      <c r="T313" s="122">
        <f t="shared" si="142"/>
        <v>1.5264805377956632E-2</v>
      </c>
      <c r="U313" s="122">
        <f t="shared" si="142"/>
        <v>2.4523564153766813E-2</v>
      </c>
      <c r="V313" s="122">
        <f t="shared" si="142"/>
        <v>4.0226792992368136E-2</v>
      </c>
      <c r="W313" s="122">
        <f t="shared" si="142"/>
        <v>9.1717817310200053E-3</v>
      </c>
      <c r="DA313" s="130" t="s">
        <v>3538</v>
      </c>
    </row>
    <row r="314" spans="1:105" ht="12" customHeight="1" x14ac:dyDescent="0.25">
      <c r="A314" s="97" t="s">
        <v>53</v>
      </c>
      <c r="B314" s="98"/>
      <c r="C314" s="98">
        <v>4.6733295608594894E-3</v>
      </c>
      <c r="D314" s="98">
        <v>3.6218005039583721E-3</v>
      </c>
      <c r="E314" s="98">
        <v>3.8882750703005337E-3</v>
      </c>
      <c r="F314" s="98">
        <v>5.5949350688808868E-3</v>
      </c>
      <c r="G314" s="98">
        <v>4.6597345505138034E-3</v>
      </c>
      <c r="H314" s="98">
        <v>8.0193406470685357E-3</v>
      </c>
      <c r="I314" s="98">
        <v>9.5722778233556637E-3</v>
      </c>
      <c r="J314" s="98">
        <v>7.4977667366752532E-3</v>
      </c>
      <c r="K314" s="98">
        <v>1.5283234412955263E-2</v>
      </c>
      <c r="L314" s="98">
        <v>7.2628432921034401E-3</v>
      </c>
      <c r="M314" s="98">
        <v>6.0851329210266213E-3</v>
      </c>
      <c r="N314" s="98">
        <v>2.1019374223441478E-2</v>
      </c>
      <c r="O314" s="98">
        <v>1.7725643243214621E-2</v>
      </c>
      <c r="P314" s="98">
        <v>3.0916032058455098E-2</v>
      </c>
      <c r="Q314" s="98">
        <v>1.5454197010408946E-2</v>
      </c>
      <c r="R314" s="98">
        <v>9.5747020720277666E-3</v>
      </c>
      <c r="S314" s="98">
        <v>2.3386957076104376E-2</v>
      </c>
      <c r="T314" s="98">
        <v>1.5264805377956632E-2</v>
      </c>
      <c r="U314" s="98">
        <v>2.4523564153766813E-2</v>
      </c>
      <c r="V314" s="98">
        <v>4.0226792992368136E-2</v>
      </c>
      <c r="W314" s="98">
        <v>9.1717817310200053E-3</v>
      </c>
      <c r="DA314" s="63" t="s">
        <v>3539</v>
      </c>
    </row>
    <row r="315" spans="1:105" ht="12" customHeight="1" x14ac:dyDescent="0.25">
      <c r="A315" s="121" t="s">
        <v>55</v>
      </c>
      <c r="B315" s="122"/>
      <c r="C315" s="122">
        <v>3.8428719056388516</v>
      </c>
      <c r="D315" s="122">
        <v>2.9665547180132807</v>
      </c>
      <c r="E315" s="122">
        <v>2.9225314526045496</v>
      </c>
      <c r="F315" s="122">
        <v>3.103934756509009</v>
      </c>
      <c r="G315" s="122">
        <v>1.3341961623923511</v>
      </c>
      <c r="H315" s="122">
        <v>1.8266067701360049</v>
      </c>
      <c r="I315" s="122">
        <v>2.507058593570799</v>
      </c>
      <c r="J315" s="122">
        <v>6.8140742774510423</v>
      </c>
      <c r="K315" s="122">
        <v>5.4193806070729522</v>
      </c>
      <c r="L315" s="122">
        <v>1.0040976419603873</v>
      </c>
      <c r="M315" s="122">
        <v>1.124401237581188</v>
      </c>
      <c r="N315" s="122">
        <v>2.5580691903733976</v>
      </c>
      <c r="O315" s="122">
        <v>4.2536353005526681</v>
      </c>
      <c r="P315" s="122">
        <v>3.8334117982635489</v>
      </c>
      <c r="Q315" s="122">
        <v>4.1718630595652701</v>
      </c>
      <c r="R315" s="122">
        <v>4.275618570038783</v>
      </c>
      <c r="S315" s="122">
        <v>4.0993137082068483</v>
      </c>
      <c r="T315" s="122">
        <v>5.3892726395157329</v>
      </c>
      <c r="U315" s="122">
        <v>5.481413821842545</v>
      </c>
      <c r="V315" s="122">
        <v>4.1115583851749617</v>
      </c>
      <c r="W315" s="122">
        <v>4.8523334844680566</v>
      </c>
      <c r="DA315" s="130" t="s">
        <v>3540</v>
      </c>
    </row>
    <row r="316" spans="1:105" ht="12" customHeight="1" x14ac:dyDescent="0.25">
      <c r="A316" s="97" t="s">
        <v>128</v>
      </c>
      <c r="B316" s="98"/>
      <c r="C316" s="98">
        <v>3.4636453794943347</v>
      </c>
      <c r="D316" s="98">
        <v>2.7954142873259205</v>
      </c>
      <c r="E316" s="98">
        <v>2.5615457442744751</v>
      </c>
      <c r="F316" s="98">
        <v>2.4337368536400952</v>
      </c>
      <c r="G316" s="98">
        <v>1.3334701100671456</v>
      </c>
      <c r="H316" s="98">
        <v>1.8245227131516737</v>
      </c>
      <c r="I316" s="98">
        <v>2.4903454408612222</v>
      </c>
      <c r="J316" s="98">
        <v>4.7061187037976993</v>
      </c>
      <c r="K316" s="98">
        <v>3.9959374880954326</v>
      </c>
      <c r="L316" s="98">
        <v>1.0023728118256758</v>
      </c>
      <c r="M316" s="98">
        <v>1.124401237581188</v>
      </c>
      <c r="N316" s="98">
        <v>2.5363432673188742</v>
      </c>
      <c r="O316" s="98">
        <v>4.1486564725028323</v>
      </c>
      <c r="P316" s="98">
        <v>3.5417829611420122</v>
      </c>
      <c r="Q316" s="98">
        <v>3.7782947042379935</v>
      </c>
      <c r="R316" s="98">
        <v>3.3739749147083504</v>
      </c>
      <c r="S316" s="98">
        <v>3.6107050718419602</v>
      </c>
      <c r="T316" s="98">
        <v>5.2731810761864644</v>
      </c>
      <c r="U316" s="98">
        <v>5.3099694771219283</v>
      </c>
      <c r="V316" s="98">
        <v>3.9447267308456477</v>
      </c>
      <c r="W316" s="98">
        <v>4.5392683425573077</v>
      </c>
      <c r="DA316" s="63" t="s">
        <v>3541</v>
      </c>
    </row>
    <row r="317" spans="1:105" ht="12" customHeight="1" x14ac:dyDescent="0.25">
      <c r="A317" s="97" t="s">
        <v>127</v>
      </c>
      <c r="B317" s="98"/>
      <c r="C317" s="98">
        <v>4.7355668733570118E-3</v>
      </c>
      <c r="D317" s="98">
        <v>4.0248784254918136E-3</v>
      </c>
      <c r="E317" s="98">
        <v>1.282629012318025E-3</v>
      </c>
      <c r="F317" s="98">
        <v>2.3351134273931731E-3</v>
      </c>
      <c r="G317" s="98">
        <v>7.2605232520558775E-4</v>
      </c>
      <c r="H317" s="98">
        <v>2.0840569843311564E-3</v>
      </c>
      <c r="I317" s="98">
        <v>1.6713152709576608E-2</v>
      </c>
      <c r="J317" s="98">
        <v>1.364218143080282E-2</v>
      </c>
      <c r="K317" s="98">
        <v>1.5020349654091734E-3</v>
      </c>
      <c r="L317" s="98">
        <v>1.724830134711375E-3</v>
      </c>
      <c r="M317" s="98">
        <v>0</v>
      </c>
      <c r="N317" s="98">
        <v>6.7822097160534663E-4</v>
      </c>
      <c r="O317" s="98">
        <v>2.7575218259697182E-3</v>
      </c>
      <c r="P317" s="98">
        <v>3.3314169533595114E-3</v>
      </c>
      <c r="Q317" s="98">
        <v>3.7736883392583956E-3</v>
      </c>
      <c r="R317" s="98">
        <v>2.7429669334026472E-3</v>
      </c>
      <c r="S317" s="98">
        <v>5.0396154518713215E-3</v>
      </c>
      <c r="T317" s="98">
        <v>5.2641267227412723E-3</v>
      </c>
      <c r="U317" s="98">
        <v>9.5659436841770921E-3</v>
      </c>
      <c r="V317" s="98">
        <v>4.1960257927140089E-3</v>
      </c>
      <c r="W317" s="98">
        <v>1.0236694748542276E-2</v>
      </c>
      <c r="DA317" s="63" t="s">
        <v>3542</v>
      </c>
    </row>
    <row r="318" spans="1:105" ht="12" customHeight="1" x14ac:dyDescent="0.25">
      <c r="A318" s="100" t="s">
        <v>203</v>
      </c>
      <c r="B318" s="101"/>
      <c r="C318" s="101">
        <v>3.3101162396704108E-3</v>
      </c>
      <c r="D318" s="101">
        <v>2.7570502917770162E-3</v>
      </c>
      <c r="E318" s="101">
        <v>8.4206748768178477E-4</v>
      </c>
      <c r="F318" s="101">
        <v>1.5421012635531612E-3</v>
      </c>
      <c r="G318" s="101">
        <v>4.3756354342482594E-4</v>
      </c>
      <c r="H318" s="101">
        <v>1.301276115058231E-3</v>
      </c>
      <c r="I318" s="101">
        <v>1.0300065421466229E-2</v>
      </c>
      <c r="J318" s="101">
        <v>8.3281557194585954E-3</v>
      </c>
      <c r="K318" s="101">
        <v>9.2370179442998357E-4</v>
      </c>
      <c r="L318" s="101">
        <v>1.0331136769435082E-3</v>
      </c>
      <c r="M318" s="101">
        <v>0</v>
      </c>
      <c r="N318" s="101">
        <v>3.9672674773246256E-4</v>
      </c>
      <c r="O318" s="101">
        <v>1.698502890618857E-3</v>
      </c>
      <c r="P318" s="101">
        <v>2.0589639554058339E-3</v>
      </c>
      <c r="Q318" s="101">
        <v>2.4342619578655287E-3</v>
      </c>
      <c r="R318" s="101">
        <v>1.8555242728558541E-3</v>
      </c>
      <c r="S318" s="101">
        <v>3.3175921599173132E-3</v>
      </c>
      <c r="T318" s="101">
        <v>3.6074598551007809E-3</v>
      </c>
      <c r="U318" s="101">
        <v>6.5997305275120729E-3</v>
      </c>
      <c r="V318" s="101">
        <v>2.8804135033665846E-3</v>
      </c>
      <c r="W318" s="101">
        <v>7.3423270787661256E-3</v>
      </c>
      <c r="DA318" s="131" t="s">
        <v>3543</v>
      </c>
    </row>
    <row r="319" spans="1:105" ht="12" customHeight="1" x14ac:dyDescent="0.25">
      <c r="A319" s="103" t="s">
        <v>52</v>
      </c>
      <c r="B319" s="104"/>
      <c r="C319" s="104">
        <v>1.4254506336866012E-3</v>
      </c>
      <c r="D319" s="104">
        <v>1.2678281337147974E-3</v>
      </c>
      <c r="E319" s="104">
        <v>4.4056152463624033E-4</v>
      </c>
      <c r="F319" s="104">
        <v>7.9301216384001182E-4</v>
      </c>
      <c r="G319" s="104">
        <v>2.8848878178076187E-4</v>
      </c>
      <c r="H319" s="104">
        <v>7.8278086927292562E-4</v>
      </c>
      <c r="I319" s="104">
        <v>6.4130872881103772E-3</v>
      </c>
      <c r="J319" s="104">
        <v>5.3140257113442248E-3</v>
      </c>
      <c r="K319" s="104">
        <v>5.7833317097918968E-4</v>
      </c>
      <c r="L319" s="104">
        <v>6.9171645776786668E-4</v>
      </c>
      <c r="M319" s="104">
        <v>0</v>
      </c>
      <c r="N319" s="104">
        <v>2.8149422387288407E-4</v>
      </c>
      <c r="O319" s="104">
        <v>1.0590189353508611E-3</v>
      </c>
      <c r="P319" s="104">
        <v>1.2724529979536775E-3</v>
      </c>
      <c r="Q319" s="104">
        <v>1.3394263813928666E-3</v>
      </c>
      <c r="R319" s="104">
        <v>8.8744266054679327E-4</v>
      </c>
      <c r="S319" s="104">
        <v>1.7220232919540081E-3</v>
      </c>
      <c r="T319" s="104">
        <v>1.6566668676404911E-3</v>
      </c>
      <c r="U319" s="104">
        <v>2.9662131566650187E-3</v>
      </c>
      <c r="V319" s="104">
        <v>1.3156122893474246E-3</v>
      </c>
      <c r="W319" s="104">
        <v>2.89436766977615E-3</v>
      </c>
      <c r="DA319" s="132" t="s">
        <v>3544</v>
      </c>
    </row>
    <row r="320" spans="1:105" ht="12" customHeight="1" x14ac:dyDescent="0.25">
      <c r="A320" s="106" t="s">
        <v>122</v>
      </c>
      <c r="B320" s="101"/>
      <c r="C320" s="101">
        <v>0.33986339907455948</v>
      </c>
      <c r="D320" s="101">
        <v>0.14688775607692586</v>
      </c>
      <c r="E320" s="101">
        <v>0.32881047732132579</v>
      </c>
      <c r="F320" s="101">
        <v>0.61375806819645162</v>
      </c>
      <c r="G320" s="101">
        <v>0</v>
      </c>
      <c r="H320" s="101">
        <v>0</v>
      </c>
      <c r="I320" s="101">
        <v>0</v>
      </c>
      <c r="J320" s="101">
        <v>1.6832690432877098</v>
      </c>
      <c r="K320" s="101">
        <v>1.3071758188471032</v>
      </c>
      <c r="L320" s="101">
        <v>0</v>
      </c>
      <c r="M320" s="101">
        <v>0</v>
      </c>
      <c r="N320" s="101">
        <v>1.8323575966501485E-2</v>
      </c>
      <c r="O320" s="101">
        <v>8.8392292990964336E-2</v>
      </c>
      <c r="P320" s="101">
        <v>0.2393723069888499</v>
      </c>
      <c r="Q320" s="101">
        <v>0.32002046381937471</v>
      </c>
      <c r="R320" s="101">
        <v>0.79003889843032815</v>
      </c>
      <c r="S320" s="101">
        <v>0.43189023731899251</v>
      </c>
      <c r="T320" s="101">
        <v>9.8714684430249264E-2</v>
      </c>
      <c r="U320" s="101">
        <v>0.14334970815577147</v>
      </c>
      <c r="V320" s="101">
        <v>0.14223815074177093</v>
      </c>
      <c r="W320" s="101">
        <v>0.26323676802479995</v>
      </c>
      <c r="DA320" s="131" t="s">
        <v>3545</v>
      </c>
    </row>
    <row r="321" spans="1:105" ht="12" customHeight="1" x14ac:dyDescent="0.25">
      <c r="A321" s="107" t="s">
        <v>121</v>
      </c>
      <c r="B321" s="104"/>
      <c r="C321" s="104">
        <v>3.4627560196600571E-2</v>
      </c>
      <c r="D321" s="104">
        <v>2.0227796184942567E-2</v>
      </c>
      <c r="E321" s="104">
        <v>3.0892601996430749E-2</v>
      </c>
      <c r="F321" s="104">
        <v>5.4104721245068682E-2</v>
      </c>
      <c r="G321" s="104">
        <v>0</v>
      </c>
      <c r="H321" s="104">
        <v>0</v>
      </c>
      <c r="I321" s="104">
        <v>0</v>
      </c>
      <c r="J321" s="104">
        <v>0.41104434893483044</v>
      </c>
      <c r="K321" s="104">
        <v>0.1147652651650079</v>
      </c>
      <c r="L321" s="104">
        <v>0</v>
      </c>
      <c r="M321" s="104">
        <v>0</v>
      </c>
      <c r="N321" s="104">
        <v>2.7241261164164723E-3</v>
      </c>
      <c r="O321" s="104">
        <v>1.3829013232901685E-2</v>
      </c>
      <c r="P321" s="104">
        <v>4.892511317932749E-2</v>
      </c>
      <c r="Q321" s="104">
        <v>6.9774203168643384E-2</v>
      </c>
      <c r="R321" s="104">
        <v>0.10886178996670176</v>
      </c>
      <c r="S321" s="104">
        <v>5.1678783594023885E-2</v>
      </c>
      <c r="T321" s="104">
        <v>1.2112752176277952E-2</v>
      </c>
      <c r="U321" s="104">
        <v>1.8528692880668003E-2</v>
      </c>
      <c r="V321" s="104">
        <v>2.0397477794829633E-2</v>
      </c>
      <c r="W321" s="104">
        <v>3.9591679137406209E-2</v>
      </c>
      <c r="DA321" s="132" t="s">
        <v>3546</v>
      </c>
    </row>
    <row r="322" spans="1:105" ht="12" customHeight="1" x14ac:dyDescent="0.25">
      <c r="A322" s="108" t="s">
        <v>53</v>
      </c>
      <c r="B322" s="98"/>
      <c r="C322" s="98">
        <v>2.4203540776568777E-2</v>
      </c>
      <c r="D322" s="98">
        <v>1.3855726345758552E-2</v>
      </c>
      <c r="E322" s="98">
        <v>2.0281561962279194E-2</v>
      </c>
      <c r="F322" s="98">
        <v>3.5729189438125766E-2</v>
      </c>
      <c r="G322" s="98">
        <v>0</v>
      </c>
      <c r="H322" s="98">
        <v>0</v>
      </c>
      <c r="I322" s="98">
        <v>0</v>
      </c>
      <c r="J322" s="98">
        <v>0.25091525630588696</v>
      </c>
      <c r="K322" s="98">
        <v>7.0567964627001892E-2</v>
      </c>
      <c r="L322" s="98">
        <v>0</v>
      </c>
      <c r="M322" s="98">
        <v>0</v>
      </c>
      <c r="N322" s="98">
        <v>1.5934208024712859E-3</v>
      </c>
      <c r="O322" s="98">
        <v>8.5175283008242821E-3</v>
      </c>
      <c r="P322" s="98">
        <v>3.0236287599383588E-2</v>
      </c>
      <c r="Q322" s="98">
        <v>4.5006456242897883E-2</v>
      </c>
      <c r="R322" s="98">
        <v>7.3638124631554683E-2</v>
      </c>
      <c r="S322" s="98">
        <v>3.4018780742811387E-2</v>
      </c>
      <c r="T322" s="98">
        <v>8.3004758656185715E-3</v>
      </c>
      <c r="U322" s="98">
        <v>1.2783180905960791E-2</v>
      </c>
      <c r="V322" s="98">
        <v>1.4001936769653894E-2</v>
      </c>
      <c r="W322" s="98">
        <v>2.8396578764934739E-2</v>
      </c>
      <c r="DA322" s="63" t="s">
        <v>3547</v>
      </c>
    </row>
    <row r="323" spans="1:105" ht="12" customHeight="1" x14ac:dyDescent="0.25">
      <c r="A323" s="108" t="s">
        <v>52</v>
      </c>
      <c r="B323" s="98"/>
      <c r="C323" s="98">
        <v>1.042401942003179E-2</v>
      </c>
      <c r="D323" s="98">
        <v>6.3720698391840132E-3</v>
      </c>
      <c r="E323" s="98">
        <v>1.0611040034151555E-2</v>
      </c>
      <c r="F323" s="98">
        <v>1.8375531806942916E-2</v>
      </c>
      <c r="G323" s="98">
        <v>0</v>
      </c>
      <c r="H323" s="98">
        <v>0</v>
      </c>
      <c r="I323" s="98">
        <v>0</v>
      </c>
      <c r="J323" s="98">
        <v>0.16012909262894351</v>
      </c>
      <c r="K323" s="98">
        <v>4.4197300538006017E-2</v>
      </c>
      <c r="L323" s="98">
        <v>0</v>
      </c>
      <c r="M323" s="98">
        <v>0</v>
      </c>
      <c r="N323" s="98">
        <v>1.1307053139451861E-3</v>
      </c>
      <c r="O323" s="98">
        <v>5.3114849320774031E-3</v>
      </c>
      <c r="P323" s="98">
        <v>1.8688825579943898E-2</v>
      </c>
      <c r="Q323" s="98">
        <v>2.4767746925745498E-2</v>
      </c>
      <c r="R323" s="98">
        <v>3.5223665335147078E-2</v>
      </c>
      <c r="S323" s="98">
        <v>1.7660002851212497E-2</v>
      </c>
      <c r="T323" s="98">
        <v>3.8122763106593805E-3</v>
      </c>
      <c r="U323" s="98">
        <v>5.7455119747072108E-3</v>
      </c>
      <c r="V323" s="98">
        <v>6.3955410251757393E-3</v>
      </c>
      <c r="W323" s="98">
        <v>1.119510037247147E-2</v>
      </c>
      <c r="DA323" s="63" t="s">
        <v>3548</v>
      </c>
    </row>
    <row r="324" spans="1:105" ht="12" customHeight="1" x14ac:dyDescent="0.25">
      <c r="A324" s="121" t="s">
        <v>54</v>
      </c>
      <c r="B324" s="122"/>
      <c r="C324" s="122">
        <v>0.6180429005949829</v>
      </c>
      <c r="D324" s="122">
        <v>0.49111564340662001</v>
      </c>
      <c r="E324" s="122">
        <v>0.50815255568253137</v>
      </c>
      <c r="F324" s="122">
        <v>0.54586871411205951</v>
      </c>
      <c r="G324" s="122">
        <v>0.24733682725865883</v>
      </c>
      <c r="H324" s="122">
        <v>0.34241646857793312</v>
      </c>
      <c r="I324" s="122">
        <v>0.4631315847983975</v>
      </c>
      <c r="J324" s="122">
        <v>1.284779805148601</v>
      </c>
      <c r="K324" s="122">
        <v>1.0573178960592893</v>
      </c>
      <c r="L324" s="122">
        <v>0.2073550971675982</v>
      </c>
      <c r="M324" s="122">
        <v>0.25275865652002827</v>
      </c>
      <c r="N324" s="122">
        <v>0.55423439141798603</v>
      </c>
      <c r="O324" s="122">
        <v>0.92259268375974612</v>
      </c>
      <c r="P324" s="122">
        <v>0.83504065402008587</v>
      </c>
      <c r="Q324" s="122">
        <v>0.90881767107614786</v>
      </c>
      <c r="R324" s="122">
        <v>0.87073059338589276</v>
      </c>
      <c r="S324" s="122">
        <v>0.96927847899292119</v>
      </c>
      <c r="T324" s="122">
        <v>1.2691225876004117</v>
      </c>
      <c r="U324" s="122">
        <v>1.2763587339770228</v>
      </c>
      <c r="V324" s="122">
        <v>1.0498958722768266</v>
      </c>
      <c r="W324" s="122">
        <v>1.1110303825661354</v>
      </c>
      <c r="DA324" s="130" t="s">
        <v>3549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3550</v>
      </c>
    </row>
    <row r="326" spans="1:105" ht="12" customHeight="1" x14ac:dyDescent="0.25">
      <c r="A326" s="109" t="s">
        <v>120</v>
      </c>
      <c r="B326" s="33"/>
      <c r="C326" s="33">
        <v>0.6180429005949829</v>
      </c>
      <c r="D326" s="33">
        <v>0.49111564340662001</v>
      </c>
      <c r="E326" s="33">
        <v>0.50815255568253137</v>
      </c>
      <c r="F326" s="33">
        <v>0.54586871411205951</v>
      </c>
      <c r="G326" s="33">
        <v>0.24733682725865883</v>
      </c>
      <c r="H326" s="33">
        <v>0.34241646857793312</v>
      </c>
      <c r="I326" s="33">
        <v>0.4631315847983975</v>
      </c>
      <c r="J326" s="33">
        <v>1.284779805148601</v>
      </c>
      <c r="K326" s="33">
        <v>1.0573178960592893</v>
      </c>
      <c r="L326" s="33">
        <v>0.2073550971675982</v>
      </c>
      <c r="M326" s="33">
        <v>0.25275865652002827</v>
      </c>
      <c r="N326" s="33">
        <v>0.55423439141798603</v>
      </c>
      <c r="O326" s="33">
        <v>0.92259268375974612</v>
      </c>
      <c r="P326" s="33">
        <v>0.83504065402008587</v>
      </c>
      <c r="Q326" s="33">
        <v>0.90881767107614786</v>
      </c>
      <c r="R326" s="33">
        <v>0.87073059338589276</v>
      </c>
      <c r="S326" s="33">
        <v>0.96927847899292119</v>
      </c>
      <c r="T326" s="33">
        <v>1.2691225876004117</v>
      </c>
      <c r="U326" s="33">
        <v>1.2763587339770228</v>
      </c>
      <c r="V326" s="33">
        <v>1.0498958722768266</v>
      </c>
      <c r="W326" s="33">
        <v>1.1110303825661354</v>
      </c>
      <c r="DA326" s="60" t="s">
        <v>3551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0.7600480287042185</v>
      </c>
      <c r="D328" s="119">
        <f t="shared" si="143"/>
        <v>0.76195088630916874</v>
      </c>
      <c r="E328" s="119">
        <f t="shared" si="143"/>
        <v>0.7626344392825346</v>
      </c>
      <c r="F328" s="119">
        <f t="shared" si="143"/>
        <v>0.76308433689806776</v>
      </c>
      <c r="G328" s="119">
        <f t="shared" si="143"/>
        <v>0.76703541661434227</v>
      </c>
      <c r="H328" s="119">
        <f t="shared" si="143"/>
        <v>0.76861016778902358</v>
      </c>
      <c r="I328" s="119">
        <f t="shared" si="143"/>
        <v>0.77022746699477884</v>
      </c>
      <c r="J328" s="119">
        <f t="shared" si="143"/>
        <v>0.7685847046598735</v>
      </c>
      <c r="K328" s="119">
        <f t="shared" si="143"/>
        <v>0.77063037069232843</v>
      </c>
      <c r="L328" s="119">
        <f t="shared" si="143"/>
        <v>0.77506260877220823</v>
      </c>
      <c r="M328" s="119">
        <f t="shared" si="143"/>
        <v>0.77799685768905291</v>
      </c>
      <c r="N328" s="119">
        <f t="shared" si="143"/>
        <v>0.78137740024085567</v>
      </c>
      <c r="O328" s="119">
        <f t="shared" si="143"/>
        <v>0.7860451167517013</v>
      </c>
      <c r="P328" s="119">
        <f t="shared" si="143"/>
        <v>0.79152439184572443</v>
      </c>
      <c r="Q328" s="119">
        <f t="shared" si="143"/>
        <v>0.79667407418950387</v>
      </c>
      <c r="R328" s="119">
        <f t="shared" ref="R328:V328" si="144">IF(R309=0,"",R309/R290)</f>
        <v>0.79964963223296404</v>
      </c>
      <c r="S328" s="119">
        <f t="shared" si="144"/>
        <v>0.80479081518845419</v>
      </c>
      <c r="T328" s="119">
        <f t="shared" si="144"/>
        <v>0.81007124498640071</v>
      </c>
      <c r="U328" s="119">
        <f t="shared" si="144"/>
        <v>0.81435622211110603</v>
      </c>
      <c r="V328" s="119">
        <f t="shared" si="144"/>
        <v>0.81845155147200832</v>
      </c>
      <c r="W328" s="119">
        <f t="shared" ref="W328" si="145">IF(W309=0,"",W309/W290)</f>
        <v>0.8213141707896402</v>
      </c>
      <c r="DA328" s="129" t="s">
        <v>3702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0.75842838571184545</v>
      </c>
      <c r="D329" s="124">
        <f t="shared" si="146"/>
        <v>0.75979716852958157</v>
      </c>
      <c r="E329" s="124">
        <f t="shared" si="146"/>
        <v>0.76120733597418788</v>
      </c>
      <c r="F329" s="124">
        <f t="shared" si="146"/>
        <v>0.76261674044525651</v>
      </c>
      <c r="G329" s="124">
        <f t="shared" si="146"/>
        <v>0.76407936515432229</v>
      </c>
      <c r="H329" s="124">
        <f t="shared" si="146"/>
        <v>0.76555815834171514</v>
      </c>
      <c r="I329" s="124">
        <f t="shared" si="146"/>
        <v>0.76708067325239904</v>
      </c>
      <c r="J329" s="124">
        <f t="shared" si="146"/>
        <v>0.76867677749223218</v>
      </c>
      <c r="K329" s="124">
        <f t="shared" si="146"/>
        <v>0.7703633846917135</v>
      </c>
      <c r="L329" s="124">
        <f t="shared" si="146"/>
        <v>0.77215948283139146</v>
      </c>
      <c r="M329" s="124">
        <f t="shared" si="146"/>
        <v>0.7746351781270816</v>
      </c>
      <c r="N329" s="124">
        <f t="shared" si="146"/>
        <v>0.77800267425829273</v>
      </c>
      <c r="O329" s="124">
        <f t="shared" si="146"/>
        <v>0.78240348617986921</v>
      </c>
      <c r="P329" s="124">
        <f t="shared" si="146"/>
        <v>0.78754278716379889</v>
      </c>
      <c r="Q329" s="124">
        <f t="shared" si="146"/>
        <v>0.79239670305099952</v>
      </c>
      <c r="R329" s="124">
        <f t="shared" ref="R329:V329" si="147">IF(R310=0,"",R310/R291)</f>
        <v>0.79611759578534036</v>
      </c>
      <c r="S329" s="124">
        <f t="shared" si="147"/>
        <v>0.79973469953794629</v>
      </c>
      <c r="T329" s="124">
        <f t="shared" si="147"/>
        <v>0.80322698805606219</v>
      </c>
      <c r="U329" s="124">
        <f t="shared" si="147"/>
        <v>0.80657119553171219</v>
      </c>
      <c r="V329" s="124">
        <f t="shared" si="147"/>
        <v>0.80973578930650592</v>
      </c>
      <c r="W329" s="124">
        <f t="shared" ref="W329" si="148">IF(W310=0,"",W310/W291)</f>
        <v>0.81266003471654158</v>
      </c>
      <c r="DA329" s="130" t="s">
        <v>3703</v>
      </c>
    </row>
    <row r="330" spans="1:105" ht="12" customHeight="1" x14ac:dyDescent="0.25">
      <c r="A330" s="97" t="s">
        <v>203</v>
      </c>
      <c r="B330" s="111"/>
      <c r="C330" s="111">
        <f t="shared" ref="C330:Q330" si="149">IF(C311=0,"",C311/C292)</f>
        <v>0.75756582372015113</v>
      </c>
      <c r="D330" s="111">
        <f t="shared" si="149"/>
        <v>0.75896119515358229</v>
      </c>
      <c r="E330" s="111">
        <f t="shared" si="149"/>
        <v>0.76039423797531147</v>
      </c>
      <c r="F330" s="111">
        <f t="shared" si="149"/>
        <v>0.76183241780453592</v>
      </c>
      <c r="G330" s="111">
        <f t="shared" si="149"/>
        <v>0.76330529076658793</v>
      </c>
      <c r="H330" s="111">
        <f t="shared" si="149"/>
        <v>0.76480923956799762</v>
      </c>
      <c r="I330" s="111">
        <f t="shared" si="149"/>
        <v>0.76635154683891049</v>
      </c>
      <c r="J330" s="111">
        <f t="shared" si="149"/>
        <v>0.76796204694449566</v>
      </c>
      <c r="K330" s="111">
        <f t="shared" si="149"/>
        <v>0.76966610694251802</v>
      </c>
      <c r="L330" s="111">
        <f t="shared" si="149"/>
        <v>0.77147051356092633</v>
      </c>
      <c r="M330" s="111">
        <f t="shared" si="149"/>
        <v>0.77396893978801418</v>
      </c>
      <c r="N330" s="111">
        <f t="shared" si="149"/>
        <v>0.77734909012907016</v>
      </c>
      <c r="O330" s="111">
        <f t="shared" si="149"/>
        <v>0.78177551039177118</v>
      </c>
      <c r="P330" s="111">
        <f t="shared" si="149"/>
        <v>0.78693514011298005</v>
      </c>
      <c r="Q330" s="111">
        <f t="shared" si="149"/>
        <v>0.79180313237184918</v>
      </c>
      <c r="R330" s="111">
        <f t="shared" ref="R330:V330" si="150">IF(R311=0,"",R311/R292)</f>
        <v>0.79553331236635627</v>
      </c>
      <c r="S330" s="111">
        <f t="shared" si="150"/>
        <v>0.79916215393314605</v>
      </c>
      <c r="T330" s="111">
        <f t="shared" si="150"/>
        <v>0.80266541070882758</v>
      </c>
      <c r="U330" s="111">
        <f t="shared" si="150"/>
        <v>0.80601883633002147</v>
      </c>
      <c r="V330" s="111">
        <f t="shared" si="150"/>
        <v>0.80919818443334379</v>
      </c>
      <c r="W330" s="111">
        <f t="shared" ref="W330" si="151">IF(W311=0,"",W311/W292)</f>
        <v>0.81212697684046764</v>
      </c>
      <c r="DA330" s="63" t="s">
        <v>3704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3705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2.5196060960540163</v>
      </c>
      <c r="D332" s="124">
        <f t="shared" si="155"/>
        <v>2.6087026983336736</v>
      </c>
      <c r="E332" s="124">
        <f t="shared" si="155"/>
        <v>2.6987400380432103</v>
      </c>
      <c r="F332" s="124">
        <f t="shared" si="155"/>
        <v>2.7888740752694674</v>
      </c>
      <c r="G332" s="124">
        <f t="shared" si="155"/>
        <v>2.8798646089045836</v>
      </c>
      <c r="H332" s="124">
        <f t="shared" si="155"/>
        <v>2.9716137114818704</v>
      </c>
      <c r="I332" s="124">
        <f t="shared" si="155"/>
        <v>3.0643034651269963</v>
      </c>
      <c r="J332" s="124">
        <f t="shared" si="155"/>
        <v>3.1586912491195345</v>
      </c>
      <c r="K332" s="124">
        <f t="shared" si="155"/>
        <v>3.2554138841317624</v>
      </c>
      <c r="L332" s="124">
        <f t="shared" si="155"/>
        <v>3.3546288203459165</v>
      </c>
      <c r="M332" s="124">
        <f t="shared" si="155"/>
        <v>3.4731317127477754</v>
      </c>
      <c r="N332" s="124">
        <f t="shared" si="155"/>
        <v>3.6164191081035035</v>
      </c>
      <c r="O332" s="124">
        <f t="shared" si="155"/>
        <v>3.7875297602619895</v>
      </c>
      <c r="P332" s="124">
        <f t="shared" si="155"/>
        <v>3.9730955779865562</v>
      </c>
      <c r="Q332" s="124">
        <f t="shared" si="155"/>
        <v>4.1325677958920464</v>
      </c>
      <c r="R332" s="124">
        <f t="shared" ref="R332:V332" si="156">IF(R313=0,"",R313/R294)</f>
        <v>4.2326140020949792</v>
      </c>
      <c r="S332" s="124">
        <f t="shared" si="156"/>
        <v>4.3122458700235251</v>
      </c>
      <c r="T332" s="124">
        <f t="shared" si="156"/>
        <v>4.3787813270360196</v>
      </c>
      <c r="U332" s="124">
        <f t="shared" si="156"/>
        <v>4.4393533247249124</v>
      </c>
      <c r="V332" s="124">
        <f t="shared" si="156"/>
        <v>4.5011131024946396</v>
      </c>
      <c r="W332" s="124">
        <f t="shared" ref="W332" si="157">IF(W313=0,"",W313/W294)</f>
        <v>4.5615767876266009</v>
      </c>
      <c r="DA332" s="130" t="s">
        <v>3706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2.5196060960540163</v>
      </c>
      <c r="D333" s="111">
        <f t="shared" si="158"/>
        <v>2.6087026983336736</v>
      </c>
      <c r="E333" s="111">
        <f t="shared" si="158"/>
        <v>2.6987400380432103</v>
      </c>
      <c r="F333" s="111">
        <f t="shared" si="158"/>
        <v>2.7888740752694674</v>
      </c>
      <c r="G333" s="111">
        <f t="shared" si="158"/>
        <v>2.8798646089045836</v>
      </c>
      <c r="H333" s="111">
        <f t="shared" si="158"/>
        <v>2.9716137114818704</v>
      </c>
      <c r="I333" s="111">
        <f t="shared" si="158"/>
        <v>3.0643034651269963</v>
      </c>
      <c r="J333" s="111">
        <f t="shared" si="158"/>
        <v>3.1586912491195345</v>
      </c>
      <c r="K333" s="111">
        <f t="shared" si="158"/>
        <v>3.2554138841317624</v>
      </c>
      <c r="L333" s="111">
        <f t="shared" si="158"/>
        <v>3.3546288203459165</v>
      </c>
      <c r="M333" s="111">
        <f t="shared" si="158"/>
        <v>3.4731317127477754</v>
      </c>
      <c r="N333" s="111">
        <f t="shared" si="158"/>
        <v>3.6164191081035035</v>
      </c>
      <c r="O333" s="111">
        <f t="shared" si="158"/>
        <v>3.7875297602619895</v>
      </c>
      <c r="P333" s="111">
        <f t="shared" si="158"/>
        <v>3.9730955779865562</v>
      </c>
      <c r="Q333" s="111">
        <f t="shared" si="158"/>
        <v>4.1325677958920464</v>
      </c>
      <c r="R333" s="111">
        <f t="shared" ref="R333:V333" si="159">IF(R314=0,"",R314/R295)</f>
        <v>4.2326140020949792</v>
      </c>
      <c r="S333" s="111">
        <f t="shared" si="159"/>
        <v>4.3122458700235251</v>
      </c>
      <c r="T333" s="111">
        <f t="shared" si="159"/>
        <v>4.3787813270360196</v>
      </c>
      <c r="U333" s="111">
        <f t="shared" si="159"/>
        <v>4.4393533247249124</v>
      </c>
      <c r="V333" s="111">
        <f t="shared" si="159"/>
        <v>4.5011131024946396</v>
      </c>
      <c r="W333" s="111">
        <f t="shared" ref="W333" si="160">IF(W314=0,"",W314/W295)</f>
        <v>4.5615767876266009</v>
      </c>
      <c r="DA333" s="63" t="s">
        <v>3707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0.78003337924170324</v>
      </c>
      <c r="D334" s="124">
        <f t="shared" si="161"/>
        <v>0.78995966010756624</v>
      </c>
      <c r="E334" s="124">
        <f t="shared" si="161"/>
        <v>0.77929817407730084</v>
      </c>
      <c r="F334" s="124">
        <f t="shared" si="161"/>
        <v>0.76460482518708084</v>
      </c>
      <c r="G334" s="124">
        <f t="shared" si="161"/>
        <v>0.80678160516032471</v>
      </c>
      <c r="H334" s="124">
        <f t="shared" si="161"/>
        <v>0.80895740623660972</v>
      </c>
      <c r="I334" s="124">
        <f t="shared" si="161"/>
        <v>0.81148121648789329</v>
      </c>
      <c r="J334" s="124">
        <f t="shared" si="161"/>
        <v>0.76226466479053712</v>
      </c>
      <c r="K334" s="124">
        <f t="shared" si="161"/>
        <v>0.76807998250461185</v>
      </c>
      <c r="L334" s="124">
        <f t="shared" si="161"/>
        <v>0.81848646705917072</v>
      </c>
      <c r="M334" s="124">
        <f t="shared" si="161"/>
        <v>0.82194454291267616</v>
      </c>
      <c r="N334" s="124">
        <f t="shared" si="161"/>
        <v>0.82534982103579768</v>
      </c>
      <c r="O334" s="124">
        <f t="shared" si="161"/>
        <v>0.82921031988092597</v>
      </c>
      <c r="P334" s="124">
        <f t="shared" si="161"/>
        <v>0.82982884047359973</v>
      </c>
      <c r="Q334" s="124">
        <f t="shared" si="161"/>
        <v>0.83554435223092283</v>
      </c>
      <c r="R334" s="124">
        <f t="shared" ref="R334:V334" si="162">IF(R315=0,"",R315/R296)</f>
        <v>0.82718196657898868</v>
      </c>
      <c r="S334" s="124">
        <f t="shared" si="162"/>
        <v>0.84445721515450956</v>
      </c>
      <c r="T334" s="124">
        <f t="shared" si="162"/>
        <v>0.86068734803746916</v>
      </c>
      <c r="U334" s="124">
        <f t="shared" si="162"/>
        <v>0.86480267712898751</v>
      </c>
      <c r="V334" s="124">
        <f t="shared" si="162"/>
        <v>0.86864885828762017</v>
      </c>
      <c r="W334" s="124">
        <f t="shared" ref="W334" si="163">IF(W315=0,"",W315/W296)</f>
        <v>0.87108925307637097</v>
      </c>
      <c r="DA334" s="130" t="s">
        <v>3708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0.79856864076767464</v>
      </c>
      <c r="D335" s="111">
        <f t="shared" si="164"/>
        <v>0.80055716940752997</v>
      </c>
      <c r="E335" s="111">
        <f t="shared" si="164"/>
        <v>0.80259938313276047</v>
      </c>
      <c r="F335" s="111">
        <f t="shared" si="164"/>
        <v>0.80464891755145107</v>
      </c>
      <c r="G335" s="111">
        <f t="shared" si="164"/>
        <v>0.80674789277606707</v>
      </c>
      <c r="H335" s="111">
        <f t="shared" si="164"/>
        <v>0.80889115384106225</v>
      </c>
      <c r="I335" s="111">
        <f t="shared" si="164"/>
        <v>0.81108907914337813</v>
      </c>
      <c r="J335" s="111">
        <f t="shared" si="164"/>
        <v>0.81338418531204282</v>
      </c>
      <c r="K335" s="111">
        <f t="shared" si="164"/>
        <v>0.81581262266493249</v>
      </c>
      <c r="L335" s="111">
        <f t="shared" si="164"/>
        <v>0.81838406289416721</v>
      </c>
      <c r="M335" s="111">
        <f t="shared" si="164"/>
        <v>0.82194454291267616</v>
      </c>
      <c r="N335" s="111">
        <f t="shared" si="164"/>
        <v>0.82676155836760645</v>
      </c>
      <c r="O335" s="111">
        <f t="shared" si="164"/>
        <v>0.83306960169824373</v>
      </c>
      <c r="P335" s="111">
        <f t="shared" si="164"/>
        <v>0.84042253384652732</v>
      </c>
      <c r="Q335" s="111">
        <f t="shared" si="164"/>
        <v>0.8473598566219781</v>
      </c>
      <c r="R335" s="111">
        <f t="shared" ref="R335:V335" si="165">IF(R316=0,"",R316/R297)</f>
        <v>0.85267569552564082</v>
      </c>
      <c r="S335" s="111">
        <f t="shared" si="165"/>
        <v>0.85784711813912717</v>
      </c>
      <c r="T335" s="111">
        <f t="shared" si="165"/>
        <v>0.86283957123391364</v>
      </c>
      <c r="U335" s="111">
        <f t="shared" si="165"/>
        <v>0.86761850158149256</v>
      </c>
      <c r="V335" s="111">
        <f t="shared" si="165"/>
        <v>0.87214935595334964</v>
      </c>
      <c r="W335" s="111">
        <f t="shared" ref="W335" si="166">IF(W316=0,"",W316/W297)</f>
        <v>0.87632314613008822</v>
      </c>
      <c r="DA335" s="63" t="s">
        <v>3709</v>
      </c>
    </row>
    <row r="336" spans="1:105" ht="12" customHeight="1" x14ac:dyDescent="0.25">
      <c r="A336" s="97" t="s">
        <v>127</v>
      </c>
      <c r="B336" s="111"/>
      <c r="C336" s="111">
        <f t="shared" ref="C336:Q336" si="167">IF(C317=0,"",C317/C298)</f>
        <v>0.8501133541728888</v>
      </c>
      <c r="D336" s="111">
        <f t="shared" si="167"/>
        <v>0.8542229278202581</v>
      </c>
      <c r="E336" s="111">
        <f t="shared" si="167"/>
        <v>0.86097688474830592</v>
      </c>
      <c r="F336" s="111">
        <f t="shared" si="167"/>
        <v>0.86182392588289602</v>
      </c>
      <c r="G336" s="111">
        <f t="shared" si="167"/>
        <v>0.87384765354018468</v>
      </c>
      <c r="H336" s="111">
        <f t="shared" si="167"/>
        <v>0.87144459168348054</v>
      </c>
      <c r="I336" s="111">
        <f t="shared" si="167"/>
        <v>0.87447821471623111</v>
      </c>
      <c r="J336" s="111">
        <f t="shared" si="167"/>
        <v>0.8771459198708329</v>
      </c>
      <c r="K336" s="111">
        <f t="shared" si="167"/>
        <v>0.87808485127727043</v>
      </c>
      <c r="L336" s="111">
        <f t="shared" si="167"/>
        <v>0.88267289305558438</v>
      </c>
      <c r="M336" s="111" t="str">
        <f t="shared" si="167"/>
        <v/>
      </c>
      <c r="N336" s="111">
        <f t="shared" si="167"/>
        <v>0.89081302839164311</v>
      </c>
      <c r="O336" s="111">
        <f t="shared" si="167"/>
        <v>0.8901354522727104</v>
      </c>
      <c r="P336" s="111">
        <f t="shared" si="167"/>
        <v>0.8949724368707771</v>
      </c>
      <c r="Q336" s="111">
        <f t="shared" si="167"/>
        <v>0.89589764442597675</v>
      </c>
      <c r="R336" s="111">
        <f t="shared" ref="R336:V336" si="168">IF(R317=0,"",R317/R298)</f>
        <v>0.89535211684135552</v>
      </c>
      <c r="S336" s="111">
        <f t="shared" si="168"/>
        <v>0.90164285488156959</v>
      </c>
      <c r="T336" s="111">
        <f t="shared" si="168"/>
        <v>0.90176478037393049</v>
      </c>
      <c r="U336" s="111">
        <f t="shared" si="168"/>
        <v>0.90475784192086228</v>
      </c>
      <c r="V336" s="111">
        <f t="shared" si="168"/>
        <v>0.90857030263232108</v>
      </c>
      <c r="W336" s="111">
        <f t="shared" ref="W336" si="169">IF(W317=0,"",W317/W298)</f>
        <v>0.90807765222497039</v>
      </c>
      <c r="DA336" s="63" t="s">
        <v>3710</v>
      </c>
    </row>
    <row r="337" spans="1:105" ht="12" customHeight="1" x14ac:dyDescent="0.25">
      <c r="A337" s="100" t="s">
        <v>203</v>
      </c>
      <c r="B337" s="112"/>
      <c r="C337" s="112">
        <f t="shared" ref="C337:Q337" si="170">IF(C318=0,"",C318/C299)</f>
        <v>0.79856864076767464</v>
      </c>
      <c r="D337" s="112">
        <f t="shared" si="170"/>
        <v>0.80055716940752997</v>
      </c>
      <c r="E337" s="112">
        <f t="shared" si="170"/>
        <v>0.80259938313276047</v>
      </c>
      <c r="F337" s="112">
        <f t="shared" si="170"/>
        <v>0.80464891755145107</v>
      </c>
      <c r="G337" s="112">
        <f t="shared" si="170"/>
        <v>0.80674789277606718</v>
      </c>
      <c r="H337" s="112">
        <f t="shared" si="170"/>
        <v>0.80889115384106225</v>
      </c>
      <c r="I337" s="112">
        <f t="shared" si="170"/>
        <v>0.81108907914337813</v>
      </c>
      <c r="J337" s="112">
        <f t="shared" si="170"/>
        <v>0.81338418531204271</v>
      </c>
      <c r="K337" s="112">
        <f t="shared" si="170"/>
        <v>0.81581262266493249</v>
      </c>
      <c r="L337" s="112">
        <f t="shared" si="170"/>
        <v>0.81838406289416721</v>
      </c>
      <c r="M337" s="112" t="str">
        <f t="shared" si="170"/>
        <v/>
      </c>
      <c r="N337" s="112">
        <f t="shared" si="170"/>
        <v>0.82676155836760656</v>
      </c>
      <c r="O337" s="112">
        <f t="shared" si="170"/>
        <v>0.83306960169824362</v>
      </c>
      <c r="P337" s="112">
        <f t="shared" si="170"/>
        <v>0.84042253384652721</v>
      </c>
      <c r="Q337" s="112">
        <f t="shared" si="170"/>
        <v>0.8473598566219781</v>
      </c>
      <c r="R337" s="112">
        <f t="shared" ref="R337:V337" si="171">IF(R318=0,"",R318/R299)</f>
        <v>0.85267569552564082</v>
      </c>
      <c r="S337" s="112">
        <f t="shared" si="171"/>
        <v>0.85784711813912717</v>
      </c>
      <c r="T337" s="112">
        <f t="shared" si="171"/>
        <v>0.86283957123391364</v>
      </c>
      <c r="U337" s="112">
        <f t="shared" si="171"/>
        <v>0.86761850158149256</v>
      </c>
      <c r="V337" s="112">
        <f t="shared" si="171"/>
        <v>0.87214935595334964</v>
      </c>
      <c r="W337" s="112">
        <f t="shared" ref="W337" si="172">IF(W318=0,"",W318/W299)</f>
        <v>0.87632314613008822</v>
      </c>
      <c r="DA337" s="131" t="s">
        <v>3711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 t="str">
        <f t="shared" si="173"/>
        <v/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3712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0.63510780126204713</v>
      </c>
      <c r="D339" s="112">
        <f t="shared" si="176"/>
        <v>0.63684853727899027</v>
      </c>
      <c r="E339" s="112">
        <f t="shared" si="176"/>
        <v>0.63872316051353906</v>
      </c>
      <c r="F339" s="112">
        <f t="shared" si="176"/>
        <v>0.64061579121657997</v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>
        <f t="shared" si="176"/>
        <v>0.64955253301606053</v>
      </c>
      <c r="K339" s="112">
        <f t="shared" si="176"/>
        <v>0.65242251156411557</v>
      </c>
      <c r="L339" s="112" t="str">
        <f t="shared" si="176"/>
        <v/>
      </c>
      <c r="M339" s="112" t="str">
        <f t="shared" si="176"/>
        <v/>
      </c>
      <c r="N339" s="112">
        <f t="shared" si="176"/>
        <v>0.67108887338870971</v>
      </c>
      <c r="O339" s="112">
        <f t="shared" si="176"/>
        <v>0.68550879022300049</v>
      </c>
      <c r="P339" s="112">
        <f t="shared" si="176"/>
        <v>0.70426725093477871</v>
      </c>
      <c r="Q339" s="112">
        <f t="shared" si="176"/>
        <v>0.72267381233497419</v>
      </c>
      <c r="R339" s="112">
        <f t="shared" ref="R339:V339" si="177">IF(R320=0,"",R320/R301)</f>
        <v>0.73586866035791143</v>
      </c>
      <c r="S339" s="112">
        <f t="shared" si="177"/>
        <v>0.74893342721743195</v>
      </c>
      <c r="T339" s="112">
        <f t="shared" si="177"/>
        <v>0.76159416902122956</v>
      </c>
      <c r="U339" s="112">
        <f t="shared" si="177"/>
        <v>0.77348731142298854</v>
      </c>
      <c r="V339" s="112">
        <f t="shared" si="177"/>
        <v>0.7840550585804541</v>
      </c>
      <c r="W339" s="112">
        <f t="shared" ref="W339" si="178">IF(W320=0,"",W320/W301)</f>
        <v>0.79237391858587125</v>
      </c>
      <c r="DA339" s="131" t="s">
        <v>3713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0.71347952761153322</v>
      </c>
      <c r="D340" s="113">
        <f t="shared" si="179"/>
        <v>0.71911399034659151</v>
      </c>
      <c r="E340" s="113">
        <f t="shared" si="179"/>
        <v>0.72921256453340744</v>
      </c>
      <c r="F340" s="113">
        <f t="shared" si="179"/>
        <v>0.7296783583644717</v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>
        <f t="shared" si="179"/>
        <v>0.75225190349161752</v>
      </c>
      <c r="K340" s="113">
        <f t="shared" si="179"/>
        <v>0.75324922586102205</v>
      </c>
      <c r="L340" s="113" t="str">
        <f t="shared" si="179"/>
        <v/>
      </c>
      <c r="M340" s="113" t="str">
        <f t="shared" si="179"/>
        <v/>
      </c>
      <c r="N340" s="113">
        <f t="shared" si="179"/>
        <v>0.77719226271069408</v>
      </c>
      <c r="O340" s="113">
        <f t="shared" si="179"/>
        <v>0.77968777327239547</v>
      </c>
      <c r="P340" s="113">
        <f t="shared" si="179"/>
        <v>0.79395787665372264</v>
      </c>
      <c r="Q340" s="113">
        <f t="shared" si="179"/>
        <v>0.80158368987069439</v>
      </c>
      <c r="R340" s="113">
        <f t="shared" ref="R340:V340" si="180">IF(R321=0,"",R321/R302)</f>
        <v>0.8046353498996317</v>
      </c>
      <c r="S340" s="113">
        <f t="shared" si="180"/>
        <v>0.81921921396864339</v>
      </c>
      <c r="T340" s="113">
        <f t="shared" si="180"/>
        <v>0.82337536033034298</v>
      </c>
      <c r="U340" s="113">
        <f t="shared" si="180"/>
        <v>0.83192031578078096</v>
      </c>
      <c r="V340" s="113">
        <f t="shared" si="180"/>
        <v>0.84099784825137547</v>
      </c>
      <c r="W340" s="113">
        <f t="shared" ref="W340" si="181">IF(W321=0,"",W321/W302)</f>
        <v>0.84179500914171257</v>
      </c>
      <c r="DA340" s="132" t="s">
        <v>3714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0.63510780126204713</v>
      </c>
      <c r="D341" s="111">
        <f t="shared" si="182"/>
        <v>0.63684853727899027</v>
      </c>
      <c r="E341" s="111">
        <f t="shared" si="182"/>
        <v>0.63872316051353906</v>
      </c>
      <c r="F341" s="111">
        <f t="shared" si="182"/>
        <v>0.64061579121657997</v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>
        <f t="shared" si="182"/>
        <v>0.64955253301606053</v>
      </c>
      <c r="K341" s="111">
        <f t="shared" si="182"/>
        <v>0.65242251156411557</v>
      </c>
      <c r="L341" s="111" t="str">
        <f t="shared" si="182"/>
        <v/>
      </c>
      <c r="M341" s="111" t="str">
        <f t="shared" si="182"/>
        <v/>
      </c>
      <c r="N341" s="111">
        <f t="shared" si="182"/>
        <v>0.67108887338870971</v>
      </c>
      <c r="O341" s="111">
        <f t="shared" si="182"/>
        <v>0.68550879022300049</v>
      </c>
      <c r="P341" s="111">
        <f t="shared" si="182"/>
        <v>0.70426725093477871</v>
      </c>
      <c r="Q341" s="111">
        <f t="shared" si="182"/>
        <v>0.72267381233497419</v>
      </c>
      <c r="R341" s="111">
        <f t="shared" ref="R341:V341" si="183">IF(R322=0,"",R322/R303)</f>
        <v>0.73586866035791143</v>
      </c>
      <c r="S341" s="111">
        <f t="shared" si="183"/>
        <v>0.74893342721743195</v>
      </c>
      <c r="T341" s="111">
        <f t="shared" si="183"/>
        <v>0.76159416902122967</v>
      </c>
      <c r="U341" s="111">
        <f t="shared" si="183"/>
        <v>0.77348731142298843</v>
      </c>
      <c r="V341" s="111">
        <f t="shared" si="183"/>
        <v>0.7840550585804541</v>
      </c>
      <c r="W341" s="111">
        <f t="shared" ref="W341" si="184">IF(W322=0,"",W322/W303)</f>
        <v>0.79237391858587125</v>
      </c>
      <c r="DA341" s="63" t="s">
        <v>3715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>
        <f t="shared" si="185"/>
        <v>1</v>
      </c>
      <c r="K342" s="111">
        <f t="shared" si="185"/>
        <v>1</v>
      </c>
      <c r="L342" s="111" t="str">
        <f t="shared" si="185"/>
        <v/>
      </c>
      <c r="M342" s="111" t="str">
        <f t="shared" si="185"/>
        <v/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3716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0.78252359331509058</v>
      </c>
      <c r="D343" s="124">
        <f t="shared" si="188"/>
        <v>0.78386384580279689</v>
      </c>
      <c r="E343" s="124">
        <f t="shared" si="188"/>
        <v>0.78525365757897214</v>
      </c>
      <c r="F343" s="124">
        <f t="shared" si="188"/>
        <v>0.78665022743993851</v>
      </c>
      <c r="G343" s="124">
        <f t="shared" si="188"/>
        <v>0.78809243849055455</v>
      </c>
      <c r="H343" s="124">
        <f t="shared" si="188"/>
        <v>0.7895755319337957</v>
      </c>
      <c r="I343" s="124">
        <f t="shared" si="188"/>
        <v>0.79110908856783491</v>
      </c>
      <c r="J343" s="124">
        <f t="shared" si="188"/>
        <v>0.79273235754107119</v>
      </c>
      <c r="K343" s="124">
        <f t="shared" si="188"/>
        <v>0.79447871095339684</v>
      </c>
      <c r="L343" s="124">
        <f t="shared" si="188"/>
        <v>0.79635707720971993</v>
      </c>
      <c r="M343" s="124">
        <f t="shared" si="188"/>
        <v>0.79891265511632947</v>
      </c>
      <c r="N343" s="124">
        <f t="shared" si="188"/>
        <v>0.80230003780940773</v>
      </c>
      <c r="O343" s="124">
        <f t="shared" si="188"/>
        <v>0.80689511528002955</v>
      </c>
      <c r="P343" s="124">
        <f t="shared" si="188"/>
        <v>0.8128953083441246</v>
      </c>
      <c r="Q343" s="124">
        <f t="shared" si="188"/>
        <v>0.82062875778054967</v>
      </c>
      <c r="R343" s="124">
        <f t="shared" ref="R343:V343" si="189">IF(R324=0,"",R324/R305)</f>
        <v>0.83114892328105205</v>
      </c>
      <c r="S343" s="124">
        <f t="shared" si="189"/>
        <v>0.8442790737944017</v>
      </c>
      <c r="T343" s="124">
        <f t="shared" si="189"/>
        <v>0.85839611508145375</v>
      </c>
      <c r="U343" s="124">
        <f t="shared" si="189"/>
        <v>0.87187695290310285</v>
      </c>
      <c r="V343" s="124">
        <f t="shared" si="189"/>
        <v>0.88309849302022625</v>
      </c>
      <c r="W343" s="124">
        <f t="shared" ref="W343" si="190">IF(W324=0,"",W324/W305)</f>
        <v>0.89149059477420012</v>
      </c>
      <c r="DA343" s="130" t="s">
        <v>3717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3718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0.78252359331509058</v>
      </c>
      <c r="D345" s="45">
        <f t="shared" si="194"/>
        <v>0.78386384580279689</v>
      </c>
      <c r="E345" s="45">
        <f t="shared" si="194"/>
        <v>0.78525365757897214</v>
      </c>
      <c r="F345" s="45">
        <f t="shared" si="194"/>
        <v>0.78665022743993851</v>
      </c>
      <c r="G345" s="45">
        <f t="shared" si="194"/>
        <v>0.78809243849055455</v>
      </c>
      <c r="H345" s="45">
        <f t="shared" si="194"/>
        <v>0.7895755319337957</v>
      </c>
      <c r="I345" s="45">
        <f t="shared" si="194"/>
        <v>0.79110908856783491</v>
      </c>
      <c r="J345" s="45">
        <f t="shared" si="194"/>
        <v>0.79273235754107119</v>
      </c>
      <c r="K345" s="45">
        <f t="shared" si="194"/>
        <v>0.79447871095339684</v>
      </c>
      <c r="L345" s="45">
        <f t="shared" si="194"/>
        <v>0.79635707720971993</v>
      </c>
      <c r="M345" s="45">
        <f t="shared" si="194"/>
        <v>0.79891265511632947</v>
      </c>
      <c r="N345" s="45">
        <f t="shared" si="194"/>
        <v>0.80230003780940773</v>
      </c>
      <c r="O345" s="45">
        <f t="shared" si="194"/>
        <v>0.80689511528002955</v>
      </c>
      <c r="P345" s="45">
        <f t="shared" si="194"/>
        <v>0.8128953083441246</v>
      </c>
      <c r="Q345" s="45">
        <f t="shared" si="194"/>
        <v>0.82062875778054967</v>
      </c>
      <c r="R345" s="45">
        <f t="shared" ref="R345:V345" si="195">IF(R326=0,"",R326/R307)</f>
        <v>0.83114892328105205</v>
      </c>
      <c r="S345" s="45">
        <f t="shared" si="195"/>
        <v>0.8442790737944017</v>
      </c>
      <c r="T345" s="45">
        <f t="shared" si="195"/>
        <v>0.85839611508145375</v>
      </c>
      <c r="U345" s="45">
        <f t="shared" si="195"/>
        <v>0.87187695290310285</v>
      </c>
      <c r="V345" s="45">
        <f t="shared" si="195"/>
        <v>0.88309849302022625</v>
      </c>
      <c r="W345" s="45">
        <f t="shared" ref="W345" si="196">IF(W326=0,"",W326/W307)</f>
        <v>0.89149059477420012</v>
      </c>
      <c r="DA345" s="60" t="s">
        <v>3719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3870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3871</v>
      </c>
    </row>
    <row r="349" spans="1:105" ht="12" customHeight="1" x14ac:dyDescent="0.25">
      <c r="A349" s="97" t="s">
        <v>203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3872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3873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3874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3875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3876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3877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3878</v>
      </c>
    </row>
    <row r="356" spans="1:105" ht="12" customHeight="1" x14ac:dyDescent="0.25">
      <c r="A356" s="100" t="s">
        <v>203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3879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3880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3881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3882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3883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3884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3885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3886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3887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15781.668217547794</v>
      </c>
      <c r="D366" s="117">
        <f t="shared" si="204"/>
        <v>15454.574434934068</v>
      </c>
      <c r="E366" s="117">
        <f t="shared" si="204"/>
        <v>15421.17947349219</v>
      </c>
      <c r="F366" s="117">
        <f t="shared" si="204"/>
        <v>15318.185684330232</v>
      </c>
      <c r="G366" s="117">
        <f t="shared" si="204"/>
        <v>15878.436199757558</v>
      </c>
      <c r="H366" s="117">
        <f t="shared" si="204"/>
        <v>16039.530134396588</v>
      </c>
      <c r="I366" s="117">
        <f t="shared" si="204"/>
        <v>15858.60209127863</v>
      </c>
      <c r="J366" s="117">
        <f t="shared" si="204"/>
        <v>14915.192008720825</v>
      </c>
      <c r="K366" s="117">
        <f t="shared" si="204"/>
        <v>15062.117282027997</v>
      </c>
      <c r="L366" s="117">
        <f t="shared" si="204"/>
        <v>18910.070605115143</v>
      </c>
      <c r="M366" s="117">
        <f t="shared" si="204"/>
        <v>15134.813077833775</v>
      </c>
      <c r="N366" s="117">
        <f t="shared" si="204"/>
        <v>16450.560435257325</v>
      </c>
      <c r="O366" s="117">
        <f t="shared" si="204"/>
        <v>15792.351741922655</v>
      </c>
      <c r="P366" s="117">
        <f t="shared" si="204"/>
        <v>13894.207557638309</v>
      </c>
      <c r="Q366" s="117">
        <f t="shared" si="204"/>
        <v>13567.979132393379</v>
      </c>
      <c r="R366" s="117">
        <f t="shared" ref="R366:V366" si="205">R367+R370+R372+R381</f>
        <v>13571.305334191873</v>
      </c>
      <c r="S366" s="117">
        <f t="shared" si="205"/>
        <v>12920.224627038637</v>
      </c>
      <c r="T366" s="117">
        <f t="shared" si="205"/>
        <v>12164.662308040264</v>
      </c>
      <c r="U366" s="117">
        <f t="shared" si="205"/>
        <v>11387.22278405472</v>
      </c>
      <c r="V366" s="117">
        <f t="shared" si="205"/>
        <v>10269.681562882492</v>
      </c>
      <c r="W366" s="117">
        <f t="shared" ref="W366" si="206">W367+W370+W372+W381</f>
        <v>10615.461684661057</v>
      </c>
      <c r="DA366" s="129" t="s">
        <v>4038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14646.304670259331</v>
      </c>
      <c r="D367" s="122">
        <f t="shared" si="207"/>
        <v>14340.149639949683</v>
      </c>
      <c r="E367" s="122">
        <f t="shared" si="207"/>
        <v>14298.093545173477</v>
      </c>
      <c r="F367" s="122">
        <f t="shared" si="207"/>
        <v>14136.006699997355</v>
      </c>
      <c r="G367" s="122">
        <f t="shared" si="207"/>
        <v>14745.420576770794</v>
      </c>
      <c r="H367" s="122">
        <f t="shared" si="207"/>
        <v>14886.226790999588</v>
      </c>
      <c r="I367" s="122">
        <f t="shared" si="207"/>
        <v>14699.971687808014</v>
      </c>
      <c r="J367" s="122">
        <f t="shared" si="207"/>
        <v>13769.40523302662</v>
      </c>
      <c r="K367" s="122">
        <f t="shared" si="207"/>
        <v>13841.655621997126</v>
      </c>
      <c r="L367" s="122">
        <f t="shared" si="207"/>
        <v>17720.375497467478</v>
      </c>
      <c r="M367" s="122">
        <f t="shared" si="207"/>
        <v>14022.536894237115</v>
      </c>
      <c r="N367" s="122">
        <f t="shared" si="207"/>
        <v>15279.976047476035</v>
      </c>
      <c r="O367" s="122">
        <f t="shared" si="207"/>
        <v>14512.872697330424</v>
      </c>
      <c r="P367" s="122">
        <f t="shared" si="207"/>
        <v>12623.486468310653</v>
      </c>
      <c r="Q367" s="122">
        <f t="shared" si="207"/>
        <v>12201.202162853297</v>
      </c>
      <c r="R367" s="122">
        <f t="shared" ref="R367:V367" si="208">SUM(R368:R369)</f>
        <v>12117.489365336212</v>
      </c>
      <c r="S367" s="122">
        <f t="shared" si="208"/>
        <v>11554.108921868345</v>
      </c>
      <c r="T367" s="122">
        <f t="shared" si="208"/>
        <v>10744.038731603527</v>
      </c>
      <c r="U367" s="122">
        <f t="shared" si="208"/>
        <v>9959.3885895525927</v>
      </c>
      <c r="V367" s="122">
        <f t="shared" si="208"/>
        <v>8939.3575430159181</v>
      </c>
      <c r="W367" s="122">
        <f t="shared" ref="W367" si="209">SUM(W368:W369)</f>
        <v>9162.9221475654813</v>
      </c>
      <c r="DA367" s="130" t="s">
        <v>4039</v>
      </c>
    </row>
    <row r="368" spans="1:105" ht="12" customHeight="1" x14ac:dyDescent="0.25">
      <c r="A368" s="97" t="s">
        <v>203</v>
      </c>
      <c r="B368" s="98"/>
      <c r="C368" s="98">
        <v>14594.194254470609</v>
      </c>
      <c r="D368" s="98">
        <v>14290.414978700917</v>
      </c>
      <c r="E368" s="98">
        <v>14249.573212644367</v>
      </c>
      <c r="F368" s="98">
        <v>14089.454646178856</v>
      </c>
      <c r="G368" s="98">
        <v>14697.197900219142</v>
      </c>
      <c r="H368" s="98">
        <v>14838.824526160952</v>
      </c>
      <c r="I368" s="98">
        <v>14654.098764233699</v>
      </c>
      <c r="J368" s="98">
        <v>13726.992281116753</v>
      </c>
      <c r="K368" s="98">
        <v>13799.75350177882</v>
      </c>
      <c r="L368" s="98">
        <v>17666.952219932951</v>
      </c>
      <c r="M368" s="98">
        <v>13981.204735368481</v>
      </c>
      <c r="N368" s="98">
        <v>15235.122200504018</v>
      </c>
      <c r="O368" s="98">
        <v>14471.109590513059</v>
      </c>
      <c r="P368" s="98">
        <v>12587.485110190932</v>
      </c>
      <c r="Q368" s="98">
        <v>12166.416452881955</v>
      </c>
      <c r="R368" s="98">
        <v>12082.86246254915</v>
      </c>
      <c r="S368" s="98">
        <v>11521.170636529449</v>
      </c>
      <c r="T368" s="98">
        <v>10713.463206090477</v>
      </c>
      <c r="U368" s="98">
        <v>9931.0293415381202</v>
      </c>
      <c r="V368" s="98">
        <v>8914.1699306035771</v>
      </c>
      <c r="W368" s="98">
        <v>9136.9239082415497</v>
      </c>
      <c r="DA368" s="63" t="s">
        <v>4040</v>
      </c>
    </row>
    <row r="369" spans="1:105" ht="12" customHeight="1" x14ac:dyDescent="0.25">
      <c r="A369" s="97" t="s">
        <v>53</v>
      </c>
      <c r="B369" s="98"/>
      <c r="C369" s="98">
        <v>52.110415788722946</v>
      </c>
      <c r="D369" s="98">
        <v>49.734661248764645</v>
      </c>
      <c r="E369" s="98">
        <v>48.520332529109915</v>
      </c>
      <c r="F369" s="98">
        <v>46.552053818499097</v>
      </c>
      <c r="G369" s="98">
        <v>48.222676551651439</v>
      </c>
      <c r="H369" s="98">
        <v>47.402264838635396</v>
      </c>
      <c r="I369" s="98">
        <v>45.872923574316204</v>
      </c>
      <c r="J369" s="98">
        <v>42.412951909867658</v>
      </c>
      <c r="K369" s="98">
        <v>41.902120218307438</v>
      </c>
      <c r="L369" s="98">
        <v>53.423277534528061</v>
      </c>
      <c r="M369" s="98">
        <v>41.3321588686346</v>
      </c>
      <c r="N369" s="98">
        <v>44.853846972017841</v>
      </c>
      <c r="O369" s="98">
        <v>41.763106817365916</v>
      </c>
      <c r="P369" s="98">
        <v>36.001358119720933</v>
      </c>
      <c r="Q369" s="98">
        <v>34.785709971341184</v>
      </c>
      <c r="R369" s="98">
        <v>34.626902787062619</v>
      </c>
      <c r="S369" s="98">
        <v>32.938285338895227</v>
      </c>
      <c r="T369" s="98">
        <v>30.57552551304963</v>
      </c>
      <c r="U369" s="98">
        <v>28.359248014472875</v>
      </c>
      <c r="V369" s="98">
        <v>25.18761241234013</v>
      </c>
      <c r="W369" s="98">
        <v>25.998239323931827</v>
      </c>
      <c r="DA369" s="63" t="s">
        <v>4041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0.36827190620155137</v>
      </c>
      <c r="D370" s="122">
        <f t="shared" si="210"/>
        <v>0.35298399028901861</v>
      </c>
      <c r="E370" s="122">
        <f t="shared" si="210"/>
        <v>0.36785590142253405</v>
      </c>
      <c r="F370" s="122">
        <f t="shared" si="210"/>
        <v>0.49872115692443214</v>
      </c>
      <c r="G370" s="122">
        <f t="shared" si="210"/>
        <v>0.93097505635932709</v>
      </c>
      <c r="H370" s="122">
        <f t="shared" si="210"/>
        <v>1.155144686180865</v>
      </c>
      <c r="I370" s="122">
        <f t="shared" si="210"/>
        <v>0.98404125986561852</v>
      </c>
      <c r="J370" s="122">
        <f t="shared" si="210"/>
        <v>0.25749521702280126</v>
      </c>
      <c r="K370" s="122">
        <f t="shared" si="210"/>
        <v>0.68281826475174623</v>
      </c>
      <c r="L370" s="122">
        <f t="shared" si="210"/>
        <v>1.7294593895834467</v>
      </c>
      <c r="M370" s="122">
        <f t="shared" si="210"/>
        <v>1.1557827759901858</v>
      </c>
      <c r="N370" s="122">
        <f t="shared" si="210"/>
        <v>1.7923307056633275</v>
      </c>
      <c r="O370" s="122">
        <f t="shared" si="210"/>
        <v>0.95383019076318232</v>
      </c>
      <c r="P370" s="122">
        <f t="shared" si="210"/>
        <v>1.7486677994292437</v>
      </c>
      <c r="Q370" s="122">
        <f t="shared" si="210"/>
        <v>0.83732848439498653</v>
      </c>
      <c r="R370" s="122">
        <f t="shared" si="210"/>
        <v>0.52883561322466888</v>
      </c>
      <c r="S370" s="122">
        <f t="shared" si="210"/>
        <v>1.2332134254931324</v>
      </c>
      <c r="T370" s="122">
        <f t="shared" si="210"/>
        <v>0.63955282868618823</v>
      </c>
      <c r="U370" s="122">
        <f t="shared" si="210"/>
        <v>1.0102149505151781</v>
      </c>
      <c r="V370" s="122">
        <f t="shared" si="210"/>
        <v>2.0045553975360964</v>
      </c>
      <c r="W370" s="122">
        <f t="shared" si="210"/>
        <v>0.4283172498326453</v>
      </c>
      <c r="DA370" s="130" t="s">
        <v>4042</v>
      </c>
    </row>
    <row r="371" spans="1:105" ht="12" customHeight="1" x14ac:dyDescent="0.25">
      <c r="A371" s="97" t="s">
        <v>53</v>
      </c>
      <c r="B371" s="98"/>
      <c r="C371" s="98">
        <f>RES_hhdet_in_fech!C129</f>
        <v>0.36827190620155137</v>
      </c>
      <c r="D371" s="98">
        <f>RES_hhdet_in_fech!D129</f>
        <v>0.35298399028901861</v>
      </c>
      <c r="E371" s="98">
        <f>RES_hhdet_in_fech!E129</f>
        <v>0.36785590142253405</v>
      </c>
      <c r="F371" s="98">
        <f>RES_hhdet_in_fech!F129</f>
        <v>0.49872115692443214</v>
      </c>
      <c r="G371" s="98">
        <f>RES_hhdet_in_fech!G129</f>
        <v>0.93097505635932709</v>
      </c>
      <c r="H371" s="98">
        <f>RES_hhdet_in_fech!H129</f>
        <v>1.155144686180865</v>
      </c>
      <c r="I371" s="98">
        <f>RES_hhdet_in_fech!I129</f>
        <v>0.98404125986561852</v>
      </c>
      <c r="J371" s="98">
        <f>RES_hhdet_in_fech!J129</f>
        <v>0.25749521702280126</v>
      </c>
      <c r="K371" s="98">
        <f>RES_hhdet_in_fech!K129</f>
        <v>0.68281826475174623</v>
      </c>
      <c r="L371" s="98">
        <f>RES_hhdet_in_fech!L129</f>
        <v>1.7294593895834467</v>
      </c>
      <c r="M371" s="98">
        <f>RES_hhdet_in_fech!M129</f>
        <v>1.1557827759901858</v>
      </c>
      <c r="N371" s="98">
        <f>RES_hhdet_in_fech!N129</f>
        <v>1.7923307056633275</v>
      </c>
      <c r="O371" s="98">
        <f>RES_hhdet_in_fech!O129</f>
        <v>0.95383019076318232</v>
      </c>
      <c r="P371" s="98">
        <f>RES_hhdet_in_fech!P129</f>
        <v>1.7486677994292437</v>
      </c>
      <c r="Q371" s="98">
        <f>RES_hhdet_in_fech!Q129</f>
        <v>0.83732848439498653</v>
      </c>
      <c r="R371" s="98">
        <f>RES_hhdet_in_fech!R129</f>
        <v>0.52883561322466888</v>
      </c>
      <c r="S371" s="98">
        <f>RES_hhdet_in_fech!S129</f>
        <v>1.2332134254931324</v>
      </c>
      <c r="T371" s="98">
        <f>RES_hhdet_in_fech!T129</f>
        <v>0.63955282868618823</v>
      </c>
      <c r="U371" s="98">
        <f>RES_hhdet_in_fech!U129</f>
        <v>1.0102149505151781</v>
      </c>
      <c r="V371" s="98">
        <f>RES_hhdet_in_fech!V129</f>
        <v>2.0045553975360964</v>
      </c>
      <c r="W371" s="98">
        <f>RES_hhdet_in_fech!W129</f>
        <v>0.4283172498326453</v>
      </c>
      <c r="DA371" s="63" t="s">
        <v>4043</v>
      </c>
    </row>
    <row r="372" spans="1:105" ht="12" customHeight="1" x14ac:dyDescent="0.25">
      <c r="A372" s="121" t="s">
        <v>55</v>
      </c>
      <c r="B372" s="122"/>
      <c r="C372" s="122">
        <v>978.17723829889803</v>
      </c>
      <c r="D372" s="122">
        <v>954.77825595146567</v>
      </c>
      <c r="E372" s="122">
        <v>957.49680654422571</v>
      </c>
      <c r="F372" s="122">
        <v>1009.176657086443</v>
      </c>
      <c r="G372" s="122">
        <v>951.50842545407352</v>
      </c>
      <c r="H372" s="122">
        <v>966.51697025694091</v>
      </c>
      <c r="I372" s="122">
        <v>973.23069595958941</v>
      </c>
      <c r="J372" s="122">
        <v>969.71808187763963</v>
      </c>
      <c r="K372" s="122">
        <v>1026.2171606020331</v>
      </c>
      <c r="L372" s="122">
        <v>979.96962084826725</v>
      </c>
      <c r="M372" s="122">
        <v>902.41478261776979</v>
      </c>
      <c r="N372" s="122">
        <v>955.76548620633639</v>
      </c>
      <c r="O372" s="122">
        <v>1045.4918880724174</v>
      </c>
      <c r="P372" s="122">
        <v>1038.1247070008533</v>
      </c>
      <c r="Q372" s="122">
        <v>1117.9694716074071</v>
      </c>
      <c r="R372" s="122">
        <v>1208.3757076569098</v>
      </c>
      <c r="S372" s="122">
        <v>1103.8283514032344</v>
      </c>
      <c r="T372" s="122">
        <v>1148.743708511666</v>
      </c>
      <c r="U372" s="122">
        <v>1159.1122062009692</v>
      </c>
      <c r="V372" s="122">
        <v>1061.6583666545264</v>
      </c>
      <c r="W372" s="122">
        <v>1186.6286492647748</v>
      </c>
      <c r="DA372" s="130" t="s">
        <v>4044</v>
      </c>
    </row>
    <row r="373" spans="1:105" ht="12" customHeight="1" x14ac:dyDescent="0.25">
      <c r="A373" s="97" t="s">
        <v>128</v>
      </c>
      <c r="B373" s="98"/>
      <c r="C373" s="98">
        <v>957.86330307819139</v>
      </c>
      <c r="D373" s="98">
        <v>943.06004955265939</v>
      </c>
      <c r="E373" s="98">
        <v>929.29414679406807</v>
      </c>
      <c r="F373" s="98">
        <v>964.30825137253169</v>
      </c>
      <c r="G373" s="98">
        <v>951.54820340707784</v>
      </c>
      <c r="H373" s="98">
        <v>966.59615216738939</v>
      </c>
      <c r="I373" s="98">
        <v>973.69808417043248</v>
      </c>
      <c r="J373" s="98">
        <v>910.89225765946367</v>
      </c>
      <c r="K373" s="98">
        <v>972.89561393395115</v>
      </c>
      <c r="L373" s="98">
        <v>980.09161549832641</v>
      </c>
      <c r="M373" s="98">
        <v>902.41478261776979</v>
      </c>
      <c r="N373" s="98">
        <v>954.10008017568725</v>
      </c>
      <c r="O373" s="98">
        <v>1040.8485942382133</v>
      </c>
      <c r="P373" s="98">
        <v>1025.1019502845929</v>
      </c>
      <c r="Q373" s="98">
        <v>1102.8483496255267</v>
      </c>
      <c r="R373" s="98">
        <v>1170.1941024832533</v>
      </c>
      <c r="S373" s="98">
        <v>1085.5331078441043</v>
      </c>
      <c r="T373" s="98">
        <v>1145.6278321087743</v>
      </c>
      <c r="U373" s="98">
        <v>1156.0048977806202</v>
      </c>
      <c r="V373" s="98">
        <v>1056.3372474416881</v>
      </c>
      <c r="W373" s="98">
        <v>1181.2208740548783</v>
      </c>
      <c r="DA373" s="63" t="s">
        <v>4045</v>
      </c>
    </row>
    <row r="374" spans="1:105" ht="12" customHeight="1" x14ac:dyDescent="0.25">
      <c r="A374" s="97" t="s">
        <v>127</v>
      </c>
      <c r="B374" s="98"/>
      <c r="C374" s="98">
        <v>899.79246863572166</v>
      </c>
      <c r="D374" s="98">
        <v>883.83168744491286</v>
      </c>
      <c r="E374" s="98">
        <v>866.28199185738845</v>
      </c>
      <c r="F374" s="98">
        <v>900.32872128098131</v>
      </c>
      <c r="G374" s="98">
        <v>878.45440667252012</v>
      </c>
      <c r="H374" s="98">
        <v>897.19703904186156</v>
      </c>
      <c r="I374" s="98">
        <v>903.55375345449966</v>
      </c>
      <c r="J374" s="98">
        <v>845.23586134116317</v>
      </c>
      <c r="K374" s="98">
        <v>904.27514039625305</v>
      </c>
      <c r="L374" s="98">
        <v>909.04681108996374</v>
      </c>
      <c r="M374" s="98">
        <v>0</v>
      </c>
      <c r="N374" s="98">
        <v>885.45066679271508</v>
      </c>
      <c r="O374" s="98">
        <v>973.73515743529902</v>
      </c>
      <c r="P374" s="98">
        <v>962.02538564672955</v>
      </c>
      <c r="Q374" s="98">
        <v>1042.292210134787</v>
      </c>
      <c r="R374" s="98">
        <v>1113.4134002780959</v>
      </c>
      <c r="S374" s="98">
        <v>1031.8154313071739</v>
      </c>
      <c r="T374" s="98">
        <v>1095.0175792551315</v>
      </c>
      <c r="U374" s="98">
        <v>1107.7766321316958</v>
      </c>
      <c r="V374" s="98">
        <v>1013.4059662639204</v>
      </c>
      <c r="W374" s="98">
        <v>1140.0361941739022</v>
      </c>
      <c r="DA374" s="63" t="s">
        <v>4046</v>
      </c>
    </row>
    <row r="375" spans="1:105" ht="12" customHeight="1" x14ac:dyDescent="0.25">
      <c r="A375" s="100" t="s">
        <v>203</v>
      </c>
      <c r="B375" s="101"/>
      <c r="C375" s="101">
        <v>669.54259544439992</v>
      </c>
      <c r="D375" s="101">
        <v>646.01166816905652</v>
      </c>
      <c r="E375" s="101">
        <v>610.09546528141459</v>
      </c>
      <c r="F375" s="101">
        <v>636.82210798214305</v>
      </c>
      <c r="G375" s="101">
        <v>573.4430855715874</v>
      </c>
      <c r="H375" s="101">
        <v>603.52795808559961</v>
      </c>
      <c r="I375" s="101">
        <v>600.36592759789914</v>
      </c>
      <c r="J375" s="101">
        <v>556.44091263586711</v>
      </c>
      <c r="K375" s="101">
        <v>598.54719591952687</v>
      </c>
      <c r="L375" s="101">
        <v>587.26031493635219</v>
      </c>
      <c r="M375" s="101">
        <v>0</v>
      </c>
      <c r="N375" s="101">
        <v>558.07288442855088</v>
      </c>
      <c r="O375" s="101">
        <v>640.85974613447434</v>
      </c>
      <c r="P375" s="101">
        <v>633.16697750892342</v>
      </c>
      <c r="Q375" s="101">
        <v>710.85542682416917</v>
      </c>
      <c r="R375" s="101">
        <v>790.88345833562062</v>
      </c>
      <c r="S375" s="101">
        <v>713.92446487185441</v>
      </c>
      <c r="T375" s="101">
        <v>784.25893940579419</v>
      </c>
      <c r="U375" s="101">
        <v>796.99231670814481</v>
      </c>
      <c r="V375" s="101">
        <v>724.71594880900443</v>
      </c>
      <c r="W375" s="101">
        <v>847.32753330871412</v>
      </c>
      <c r="DA375" s="131" t="s">
        <v>4047</v>
      </c>
    </row>
    <row r="376" spans="1:105" ht="12" customHeight="1" x14ac:dyDescent="0.25">
      <c r="A376" s="103" t="s">
        <v>52</v>
      </c>
      <c r="B376" s="104"/>
      <c r="C376" s="104">
        <v>230.24987319132183</v>
      </c>
      <c r="D376" s="104">
        <v>237.82001927585637</v>
      </c>
      <c r="E376" s="104">
        <v>256.18652657597374</v>
      </c>
      <c r="F376" s="104">
        <v>263.5066132988382</v>
      </c>
      <c r="G376" s="104">
        <v>305.01132110093272</v>
      </c>
      <c r="H376" s="104">
        <v>293.66908095626212</v>
      </c>
      <c r="I376" s="104">
        <v>303.18782585660034</v>
      </c>
      <c r="J376" s="104">
        <v>288.79494870529595</v>
      </c>
      <c r="K376" s="104">
        <v>305.72794447672618</v>
      </c>
      <c r="L376" s="104">
        <v>321.78649615361161</v>
      </c>
      <c r="M376" s="104">
        <v>0</v>
      </c>
      <c r="N376" s="104">
        <v>327.3777823641642</v>
      </c>
      <c r="O376" s="104">
        <v>332.87541130082474</v>
      </c>
      <c r="P376" s="104">
        <v>328.85840813780595</v>
      </c>
      <c r="Q376" s="104">
        <v>331.43678331061784</v>
      </c>
      <c r="R376" s="104">
        <v>322.5299419424752</v>
      </c>
      <c r="S376" s="104">
        <v>317.89096643531929</v>
      </c>
      <c r="T376" s="104">
        <v>310.75863984933727</v>
      </c>
      <c r="U376" s="104">
        <v>310.78431542355111</v>
      </c>
      <c r="V376" s="104">
        <v>288.69001745491596</v>
      </c>
      <c r="W376" s="104">
        <v>292.70866086518799</v>
      </c>
      <c r="DA376" s="132" t="s">
        <v>4048</v>
      </c>
    </row>
    <row r="377" spans="1:105" ht="12" customHeight="1" x14ac:dyDescent="0.25">
      <c r="A377" s="106" t="s">
        <v>122</v>
      </c>
      <c r="B377" s="101"/>
      <c r="C377" s="101">
        <v>1174.250609727939</v>
      </c>
      <c r="D377" s="101">
        <v>1165.2626765275561</v>
      </c>
      <c r="E377" s="101">
        <v>1171.8628736672383</v>
      </c>
      <c r="F377" s="101">
        <v>1180.5905866706589</v>
      </c>
      <c r="G377" s="101">
        <v>0</v>
      </c>
      <c r="H377" s="101">
        <v>0</v>
      </c>
      <c r="I377" s="101">
        <v>0</v>
      </c>
      <c r="J377" s="101">
        <v>1131.9555001479694</v>
      </c>
      <c r="K377" s="101">
        <v>1185.1057097699074</v>
      </c>
      <c r="L377" s="101">
        <v>0</v>
      </c>
      <c r="M377" s="101">
        <v>0</v>
      </c>
      <c r="N377" s="101">
        <v>1180.4772707288384</v>
      </c>
      <c r="O377" s="101">
        <v>1254.9117377534774</v>
      </c>
      <c r="P377" s="101">
        <v>1222.2952126789853</v>
      </c>
      <c r="Q377" s="101">
        <v>1287.2016751427516</v>
      </c>
      <c r="R377" s="101">
        <v>1367.294224666083</v>
      </c>
      <c r="S377" s="101">
        <v>1253.8260510457496</v>
      </c>
      <c r="T377" s="101">
        <v>1311.9516716793989</v>
      </c>
      <c r="U377" s="101">
        <v>1272.3597674474761</v>
      </c>
      <c r="V377" s="101">
        <v>1205.6221052506248</v>
      </c>
      <c r="W377" s="101">
        <v>1277.2347137446809</v>
      </c>
      <c r="DA377" s="131" t="s">
        <v>4049</v>
      </c>
    </row>
    <row r="378" spans="1:105" ht="12" customHeight="1" x14ac:dyDescent="0.25">
      <c r="A378" s="107" t="s">
        <v>121</v>
      </c>
      <c r="B378" s="104"/>
      <c r="C378" s="104">
        <v>1045.2648150297966</v>
      </c>
      <c r="D378" s="104">
        <v>1031.9800068241859</v>
      </c>
      <c r="E378" s="104">
        <v>1026.4524213422669</v>
      </c>
      <c r="F378" s="104">
        <v>1036.4779959919899</v>
      </c>
      <c r="G378" s="104">
        <v>0</v>
      </c>
      <c r="H378" s="104">
        <v>0</v>
      </c>
      <c r="I378" s="104">
        <v>0</v>
      </c>
      <c r="J378" s="104">
        <v>977.81920826513976</v>
      </c>
      <c r="K378" s="104">
        <v>1026.6223003559883</v>
      </c>
      <c r="L378" s="104">
        <v>0</v>
      </c>
      <c r="M378" s="104">
        <v>0</v>
      </c>
      <c r="N378" s="104">
        <v>1019.1039030491763</v>
      </c>
      <c r="O378" s="104">
        <v>1103.0839777791655</v>
      </c>
      <c r="P378" s="104">
        <v>1084.208062849113</v>
      </c>
      <c r="Q378" s="104">
        <v>1160.9385790091185</v>
      </c>
      <c r="R378" s="104">
        <v>1250.7641826708611</v>
      </c>
      <c r="S378" s="104">
        <v>1146.33590083081</v>
      </c>
      <c r="T378" s="104">
        <v>1213.4044052916313</v>
      </c>
      <c r="U378" s="104">
        <v>1182.7655122641297</v>
      </c>
      <c r="V378" s="104">
        <v>1123.7962476076818</v>
      </c>
      <c r="W378" s="104">
        <v>1202.1700184701674</v>
      </c>
      <c r="DA378" s="132" t="s">
        <v>4050</v>
      </c>
    </row>
    <row r="379" spans="1:105" ht="12" customHeight="1" x14ac:dyDescent="0.25">
      <c r="A379" s="108" t="s">
        <v>53</v>
      </c>
      <c r="B379" s="98"/>
      <c r="C379" s="98">
        <v>820.76232270577873</v>
      </c>
      <c r="D379" s="98">
        <v>798.20343827620457</v>
      </c>
      <c r="E379" s="98">
        <v>769.35576384813635</v>
      </c>
      <c r="F379" s="98">
        <v>779.61809825792011</v>
      </c>
      <c r="G379" s="98">
        <v>0</v>
      </c>
      <c r="H379" s="98">
        <v>0</v>
      </c>
      <c r="I379" s="98">
        <v>0</v>
      </c>
      <c r="J379" s="98">
        <v>691.26722376373766</v>
      </c>
      <c r="K379" s="98">
        <v>728.8154606937577</v>
      </c>
      <c r="L379" s="98">
        <v>0</v>
      </c>
      <c r="M379" s="98">
        <v>0</v>
      </c>
      <c r="N379" s="98">
        <v>690.35133301961355</v>
      </c>
      <c r="O379" s="98">
        <v>772.74938013178485</v>
      </c>
      <c r="P379" s="98">
        <v>755.38651747128006</v>
      </c>
      <c r="Q379" s="98">
        <v>830.6072754008386</v>
      </c>
      <c r="R379" s="98">
        <v>925.12727659156019</v>
      </c>
      <c r="S379" s="98">
        <v>825.42053651893252</v>
      </c>
      <c r="T379" s="98">
        <v>898.95920321384006</v>
      </c>
      <c r="U379" s="98">
        <v>877.64996767123091</v>
      </c>
      <c r="V379" s="98">
        <v>827.46102002682983</v>
      </c>
      <c r="W379" s="98">
        <v>916.01833202655598</v>
      </c>
      <c r="DA379" s="63" t="s">
        <v>4051</v>
      </c>
    </row>
    <row r="380" spans="1:105" ht="12" customHeight="1" x14ac:dyDescent="0.25">
      <c r="A380" s="108" t="s">
        <v>52</v>
      </c>
      <c r="B380" s="98"/>
      <c r="C380" s="98">
        <v>224.50249232401802</v>
      </c>
      <c r="D380" s="98">
        <v>233.77656854798133</v>
      </c>
      <c r="E380" s="98">
        <v>257.0966574941304</v>
      </c>
      <c r="F380" s="98">
        <v>256.85989773406982</v>
      </c>
      <c r="G380" s="98">
        <v>0</v>
      </c>
      <c r="H380" s="98">
        <v>0</v>
      </c>
      <c r="I380" s="98">
        <v>0</v>
      </c>
      <c r="J380" s="98">
        <v>286.55198450140222</v>
      </c>
      <c r="K380" s="98">
        <v>297.80683966223057</v>
      </c>
      <c r="L380" s="98">
        <v>0</v>
      </c>
      <c r="M380" s="98">
        <v>0</v>
      </c>
      <c r="N380" s="98">
        <v>328.75257002956289</v>
      </c>
      <c r="O380" s="98">
        <v>330.33459764738075</v>
      </c>
      <c r="P380" s="98">
        <v>328.82154537783288</v>
      </c>
      <c r="Q380" s="98">
        <v>330.33130360827994</v>
      </c>
      <c r="R380" s="98">
        <v>325.6369060793009</v>
      </c>
      <c r="S380" s="98">
        <v>320.91536431187711</v>
      </c>
      <c r="T380" s="98">
        <v>314.44520207779146</v>
      </c>
      <c r="U380" s="98">
        <v>305.11554459289897</v>
      </c>
      <c r="V380" s="98">
        <v>296.33522758085195</v>
      </c>
      <c r="W380" s="98">
        <v>286.15168644361137</v>
      </c>
      <c r="DA380" s="63" t="s">
        <v>4052</v>
      </c>
    </row>
    <row r="381" spans="1:105" ht="12" customHeight="1" x14ac:dyDescent="0.25">
      <c r="A381" s="121" t="s">
        <v>54</v>
      </c>
      <c r="B381" s="122"/>
      <c r="C381" s="122">
        <v>156.81803708336284</v>
      </c>
      <c r="D381" s="122">
        <v>159.29355504262941</v>
      </c>
      <c r="E381" s="122">
        <v>165.22126587306499</v>
      </c>
      <c r="F381" s="122">
        <v>172.50360608950976</v>
      </c>
      <c r="G381" s="122">
        <v>180.57622247633046</v>
      </c>
      <c r="H381" s="122">
        <v>185.63122845387829</v>
      </c>
      <c r="I381" s="122">
        <v>184.41566625116008</v>
      </c>
      <c r="J381" s="122">
        <v>175.81119859954163</v>
      </c>
      <c r="K381" s="122">
        <v>193.56168116408702</v>
      </c>
      <c r="L381" s="122">
        <v>207.99602740981746</v>
      </c>
      <c r="M381" s="122">
        <v>208.70561820289893</v>
      </c>
      <c r="N381" s="122">
        <v>213.02657086929119</v>
      </c>
      <c r="O381" s="122">
        <v>233.03332632905037</v>
      </c>
      <c r="P381" s="122">
        <v>230.84771452737198</v>
      </c>
      <c r="Q381" s="122">
        <v>247.97016944828158</v>
      </c>
      <c r="R381" s="122">
        <v>244.9114255855277</v>
      </c>
      <c r="S381" s="122">
        <v>261.0541403415649</v>
      </c>
      <c r="T381" s="122">
        <v>271.24031509638564</v>
      </c>
      <c r="U381" s="122">
        <v>267.71177335064357</v>
      </c>
      <c r="V381" s="122">
        <v>266.66109781451132</v>
      </c>
      <c r="W381" s="122">
        <v>265.48257058096959</v>
      </c>
      <c r="DA381" s="130" t="s">
        <v>4053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4054</v>
      </c>
    </row>
    <row r="383" spans="1:105" ht="12" customHeight="1" x14ac:dyDescent="0.25">
      <c r="A383" s="109" t="s">
        <v>120</v>
      </c>
      <c r="B383" s="33"/>
      <c r="C383" s="33">
        <v>156.81803708336284</v>
      </c>
      <c r="D383" s="33">
        <v>159.29355504262941</v>
      </c>
      <c r="E383" s="33">
        <v>165.22126587306499</v>
      </c>
      <c r="F383" s="33">
        <v>172.50360608950976</v>
      </c>
      <c r="G383" s="33">
        <v>180.57622247633046</v>
      </c>
      <c r="H383" s="33">
        <v>185.63122845387829</v>
      </c>
      <c r="I383" s="33">
        <v>184.41566625116008</v>
      </c>
      <c r="J383" s="33">
        <v>175.81119859954163</v>
      </c>
      <c r="K383" s="33">
        <v>193.56168116408702</v>
      </c>
      <c r="L383" s="33">
        <v>207.99602740981746</v>
      </c>
      <c r="M383" s="33">
        <v>208.70561820289893</v>
      </c>
      <c r="N383" s="33">
        <v>213.02657086929119</v>
      </c>
      <c r="O383" s="33">
        <v>233.03332632905037</v>
      </c>
      <c r="P383" s="33">
        <v>230.84771452737198</v>
      </c>
      <c r="Q383" s="33">
        <v>247.97016944828158</v>
      </c>
      <c r="R383" s="33">
        <v>244.9114255855277</v>
      </c>
      <c r="S383" s="33">
        <v>261.0541403415649</v>
      </c>
      <c r="T383" s="33">
        <v>271.24031509638564</v>
      </c>
      <c r="U383" s="33">
        <v>267.71177335064357</v>
      </c>
      <c r="V383" s="33">
        <v>266.66109781451132</v>
      </c>
      <c r="W383" s="33">
        <v>265.48257058096959</v>
      </c>
      <c r="DA383" s="60" t="s">
        <v>4055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11994.825818411216</v>
      </c>
      <c r="D385" s="117">
        <f t="shared" si="211"/>
        <v>11775.626688229033</v>
      </c>
      <c r="E385" s="117">
        <f t="shared" si="211"/>
        <v>11760.722560842047</v>
      </c>
      <c r="F385" s="117">
        <f t="shared" si="211"/>
        <v>11689.067565408608</v>
      </c>
      <c r="G385" s="117">
        <f t="shared" si="211"/>
        <v>12179.322925665287</v>
      </c>
      <c r="H385" s="117">
        <f t="shared" si="211"/>
        <v>12328.145947855663</v>
      </c>
      <c r="I385" s="117">
        <f t="shared" si="211"/>
        <v>12214.730918843641</v>
      </c>
      <c r="J385" s="117">
        <f t="shared" si="211"/>
        <v>11463.588444967998</v>
      </c>
      <c r="K385" s="117">
        <f t="shared" si="211"/>
        <v>11607.325024460562</v>
      </c>
      <c r="L385" s="117">
        <f t="shared" si="211"/>
        <v>14656.488655267194</v>
      </c>
      <c r="M385" s="117">
        <f t="shared" si="211"/>
        <v>11774.837016265859</v>
      </c>
      <c r="N385" s="117">
        <f t="shared" si="211"/>
        <v>12854.096145406447</v>
      </c>
      <c r="O385" s="117">
        <f t="shared" si="211"/>
        <v>12413.500968763528</v>
      </c>
      <c r="P385" s="117">
        <f t="shared" si="211"/>
        <v>10997.604187237932</v>
      </c>
      <c r="Q385" s="117">
        <f t="shared" si="211"/>
        <v>10809.257213922003</v>
      </c>
      <c r="R385" s="117">
        <f t="shared" ref="R385:V385" si="212">R386+R389+R391+R400</f>
        <v>10852.289319407795</v>
      </c>
      <c r="S385" s="117">
        <f t="shared" si="212"/>
        <v>10398.078110012366</v>
      </c>
      <c r="T385" s="117">
        <f t="shared" si="212"/>
        <v>9854.243140713319</v>
      </c>
      <c r="U385" s="117">
        <f t="shared" si="212"/>
        <v>9273.2557267603133</v>
      </c>
      <c r="V385" s="117">
        <f t="shared" si="212"/>
        <v>8405.2368082646553</v>
      </c>
      <c r="W385" s="117">
        <f t="shared" ref="W385" si="213">W386+W389+W391+W400</f>
        <v>8718.629111086595</v>
      </c>
      <c r="DA385" s="129" t="s">
        <v>4206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11108.173207708647</v>
      </c>
      <c r="D386" s="122">
        <f t="shared" si="214"/>
        <v>10895.605092724267</v>
      </c>
      <c r="E386" s="122">
        <f t="shared" si="214"/>
        <v>10883.813697031233</v>
      </c>
      <c r="F386" s="122">
        <f t="shared" si="214"/>
        <v>10780.35535246429</v>
      </c>
      <c r="G386" s="122">
        <f t="shared" si="214"/>
        <v>11266.67159323251</v>
      </c>
      <c r="H386" s="122">
        <f t="shared" si="214"/>
        <v>11396.272366774745</v>
      </c>
      <c r="I386" s="122">
        <f t="shared" si="214"/>
        <v>11276.064179074976</v>
      </c>
      <c r="J386" s="122">
        <f t="shared" si="214"/>
        <v>10584.222042507581</v>
      </c>
      <c r="K386" s="122">
        <f t="shared" si="214"/>
        <v>10663.104674698792</v>
      </c>
      <c r="L386" s="122">
        <f t="shared" si="214"/>
        <v>13682.955979702552</v>
      </c>
      <c r="M386" s="122">
        <f t="shared" si="214"/>
        <v>10862.350364860942</v>
      </c>
      <c r="N386" s="122">
        <f t="shared" si="214"/>
        <v>11887.862227539012</v>
      </c>
      <c r="O386" s="122">
        <f t="shared" si="214"/>
        <v>11354.922192875965</v>
      </c>
      <c r="P386" s="122">
        <f t="shared" si="214"/>
        <v>9941.5357169778745</v>
      </c>
      <c r="Q386" s="122">
        <f t="shared" si="214"/>
        <v>9668.1923671036766</v>
      </c>
      <c r="R386" s="122">
        <f t="shared" ref="R386:V386" si="215">SUM(R387:R388)</f>
        <v>9646.9465004858957</v>
      </c>
      <c r="S386" s="122">
        <f t="shared" si="215"/>
        <v>9240.2218270590874</v>
      </c>
      <c r="T386" s="122">
        <f t="shared" si="215"/>
        <v>8629.9018699435746</v>
      </c>
      <c r="U386" s="122">
        <f t="shared" si="215"/>
        <v>8032.955961440327</v>
      </c>
      <c r="V386" s="122">
        <f t="shared" si="215"/>
        <v>7238.5177359870604</v>
      </c>
      <c r="W386" s="122">
        <f t="shared" ref="W386" si="216">SUM(W387:W388)</f>
        <v>7446.340630545531</v>
      </c>
      <c r="DA386" s="130" t="s">
        <v>4207</v>
      </c>
    </row>
    <row r="387" spans="1:105" ht="12" customHeight="1" x14ac:dyDescent="0.25">
      <c r="A387" s="97" t="s">
        <v>203</v>
      </c>
      <c r="B387" s="98"/>
      <c r="C387" s="98">
        <v>11056.062791919925</v>
      </c>
      <c r="D387" s="98">
        <v>10845.870431475501</v>
      </c>
      <c r="E387" s="98">
        <v>10835.293364502124</v>
      </c>
      <c r="F387" s="98">
        <v>10733.803298645791</v>
      </c>
      <c r="G387" s="98">
        <v>11218.448916680858</v>
      </c>
      <c r="H387" s="98">
        <v>11348.870101936109</v>
      </c>
      <c r="I387" s="98">
        <v>11230.19125550066</v>
      </c>
      <c r="J387" s="98">
        <v>10541.809090597713</v>
      </c>
      <c r="K387" s="98">
        <v>10621.202554480486</v>
      </c>
      <c r="L387" s="98">
        <v>13629.532702168024</v>
      </c>
      <c r="M387" s="98">
        <v>10821.018205992308</v>
      </c>
      <c r="N387" s="98">
        <v>11843.008380566995</v>
      </c>
      <c r="O387" s="98">
        <v>11313.1590860586</v>
      </c>
      <c r="P387" s="98">
        <v>9905.5343588581527</v>
      </c>
      <c r="Q387" s="98">
        <v>9633.4066571323347</v>
      </c>
      <c r="R387" s="98">
        <v>9612.3195976988336</v>
      </c>
      <c r="S387" s="98">
        <v>9207.2835417201914</v>
      </c>
      <c r="T387" s="98">
        <v>8599.3263444305248</v>
      </c>
      <c r="U387" s="98">
        <v>8004.5967134258544</v>
      </c>
      <c r="V387" s="98">
        <v>7213.3301235747203</v>
      </c>
      <c r="W387" s="98">
        <v>7420.3423912215994</v>
      </c>
      <c r="DA387" s="63" t="s">
        <v>4208</v>
      </c>
    </row>
    <row r="388" spans="1:105" ht="12" customHeight="1" x14ac:dyDescent="0.25">
      <c r="A388" s="97" t="s">
        <v>53</v>
      </c>
      <c r="B388" s="98"/>
      <c r="C388" s="98">
        <v>52.110415788722946</v>
      </c>
      <c r="D388" s="98">
        <v>49.734661248764645</v>
      </c>
      <c r="E388" s="98">
        <v>48.520332529109915</v>
      </c>
      <c r="F388" s="98">
        <v>46.552053818499097</v>
      </c>
      <c r="G388" s="98">
        <v>48.222676551651439</v>
      </c>
      <c r="H388" s="98">
        <v>47.402264838635396</v>
      </c>
      <c r="I388" s="98">
        <v>45.872923574316204</v>
      </c>
      <c r="J388" s="98">
        <v>42.412951909867658</v>
      </c>
      <c r="K388" s="98">
        <v>41.902120218307438</v>
      </c>
      <c r="L388" s="98">
        <v>53.423277534528061</v>
      </c>
      <c r="M388" s="98">
        <v>41.3321588686346</v>
      </c>
      <c r="N388" s="98">
        <v>44.853846972017841</v>
      </c>
      <c r="O388" s="98">
        <v>41.763106817365916</v>
      </c>
      <c r="P388" s="98">
        <v>36.001358119720933</v>
      </c>
      <c r="Q388" s="98">
        <v>34.785709971341184</v>
      </c>
      <c r="R388" s="98">
        <v>34.626902787062619</v>
      </c>
      <c r="S388" s="98">
        <v>32.938285338895227</v>
      </c>
      <c r="T388" s="98">
        <v>30.57552551304963</v>
      </c>
      <c r="U388" s="98">
        <v>28.359248014472875</v>
      </c>
      <c r="V388" s="98">
        <v>25.18761241234013</v>
      </c>
      <c r="W388" s="98">
        <v>25.998239323931827</v>
      </c>
      <c r="DA388" s="63" t="s">
        <v>4209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0.92790013987086173</v>
      </c>
      <c r="D389" s="122">
        <f t="shared" si="217"/>
        <v>0.92083028793555011</v>
      </c>
      <c r="E389" s="122">
        <f t="shared" si="217"/>
        <v>0.99274744939946891</v>
      </c>
      <c r="F389" s="122">
        <f t="shared" si="217"/>
        <v>1.3908705053349446</v>
      </c>
      <c r="G389" s="122">
        <f t="shared" si="217"/>
        <v>2.6810821165821768</v>
      </c>
      <c r="H389" s="122">
        <f t="shared" si="217"/>
        <v>3.432643788200481</v>
      </c>
      <c r="I389" s="122">
        <f t="shared" si="217"/>
        <v>3.0154010424341497</v>
      </c>
      <c r="J389" s="122">
        <f t="shared" si="217"/>
        <v>0.81334788870005781</v>
      </c>
      <c r="K389" s="122">
        <f t="shared" si="217"/>
        <v>2.2228560594115918</v>
      </c>
      <c r="L389" s="122">
        <f t="shared" si="217"/>
        <v>5.8016943119144866</v>
      </c>
      <c r="M389" s="122">
        <f t="shared" si="217"/>
        <v>4.0141858123391714</v>
      </c>
      <c r="N389" s="122">
        <f t="shared" si="217"/>
        <v>6.4818190120014947</v>
      </c>
      <c r="O389" s="122">
        <f t="shared" si="217"/>
        <v>3.6126602337519236</v>
      </c>
      <c r="P389" s="122">
        <f t="shared" si="217"/>
        <v>6.947624301279812</v>
      </c>
      <c r="Q389" s="122">
        <f t="shared" si="217"/>
        <v>3.4603167291938166</v>
      </c>
      <c r="R389" s="122">
        <f t="shared" si="217"/>
        <v>2.2383570213412183</v>
      </c>
      <c r="S389" s="122">
        <f t="shared" si="217"/>
        <v>5.3179195009403255</v>
      </c>
      <c r="T389" s="122">
        <f t="shared" si="217"/>
        <v>2.8004619839041478</v>
      </c>
      <c r="U389" s="122">
        <f t="shared" si="217"/>
        <v>4.4847010992563687</v>
      </c>
      <c r="V389" s="122">
        <f t="shared" si="217"/>
        <v>9.0227305645260731</v>
      </c>
      <c r="W389" s="122">
        <f t="shared" si="217"/>
        <v>1.9538020245766583</v>
      </c>
      <c r="DA389" s="130" t="s">
        <v>4210</v>
      </c>
    </row>
    <row r="390" spans="1:105" ht="12" customHeight="1" x14ac:dyDescent="0.25">
      <c r="A390" s="97" t="s">
        <v>53</v>
      </c>
      <c r="B390" s="98"/>
      <c r="C390" s="98">
        <f>RES_hhdet_in_tesh!C129</f>
        <v>0.92790013987086173</v>
      </c>
      <c r="D390" s="98">
        <f>RES_hhdet_in_tesh!D129</f>
        <v>0.92083028793555011</v>
      </c>
      <c r="E390" s="98">
        <f>RES_hhdet_in_tesh!E129</f>
        <v>0.99274744939946891</v>
      </c>
      <c r="F390" s="98">
        <f>RES_hhdet_in_tesh!F129</f>
        <v>1.3908705053349446</v>
      </c>
      <c r="G390" s="98">
        <f>RES_hhdet_in_tesh!G129</f>
        <v>2.6810821165821768</v>
      </c>
      <c r="H390" s="98">
        <f>RES_hhdet_in_tesh!H129</f>
        <v>3.432643788200481</v>
      </c>
      <c r="I390" s="98">
        <f>RES_hhdet_in_tesh!I129</f>
        <v>3.0154010424341497</v>
      </c>
      <c r="J390" s="98">
        <f>RES_hhdet_in_tesh!J129</f>
        <v>0.81334788870005781</v>
      </c>
      <c r="K390" s="98">
        <f>RES_hhdet_in_tesh!K129</f>
        <v>2.2228560594115918</v>
      </c>
      <c r="L390" s="98">
        <f>RES_hhdet_in_tesh!L129</f>
        <v>5.8016943119144866</v>
      </c>
      <c r="M390" s="98">
        <f>RES_hhdet_in_tesh!M129</f>
        <v>4.0141858123391714</v>
      </c>
      <c r="N390" s="98">
        <f>RES_hhdet_in_tesh!N129</f>
        <v>6.4818190120014947</v>
      </c>
      <c r="O390" s="98">
        <f>RES_hhdet_in_tesh!O129</f>
        <v>3.6126602337519236</v>
      </c>
      <c r="P390" s="98">
        <f>RES_hhdet_in_tesh!P129</f>
        <v>6.947624301279812</v>
      </c>
      <c r="Q390" s="98">
        <f>RES_hhdet_in_tesh!Q129</f>
        <v>3.4603167291938166</v>
      </c>
      <c r="R390" s="98">
        <f>RES_hhdet_in_tesh!R129</f>
        <v>2.2383570213412183</v>
      </c>
      <c r="S390" s="98">
        <f>RES_hhdet_in_tesh!S129</f>
        <v>5.3179195009403255</v>
      </c>
      <c r="T390" s="98">
        <f>RES_hhdet_in_tesh!T129</f>
        <v>2.8004619839041478</v>
      </c>
      <c r="U390" s="98">
        <f>RES_hhdet_in_tesh!U129</f>
        <v>4.4847010992563687</v>
      </c>
      <c r="V390" s="98">
        <f>RES_hhdet_in_tesh!V129</f>
        <v>9.0227305645260731</v>
      </c>
      <c r="W390" s="98">
        <f>RES_hhdet_in_tesh!W129</f>
        <v>1.9538020245766583</v>
      </c>
      <c r="DA390" s="63" t="s">
        <v>4211</v>
      </c>
    </row>
    <row r="391" spans="1:105" ht="12" customHeight="1" x14ac:dyDescent="0.25">
      <c r="A391" s="121" t="s">
        <v>55</v>
      </c>
      <c r="B391" s="122"/>
      <c r="C391" s="122">
        <v>763.01089668760619</v>
      </c>
      <c r="D391" s="122">
        <v>754.23630654951478</v>
      </c>
      <c r="E391" s="122">
        <v>746.17551302476159</v>
      </c>
      <c r="F391" s="122">
        <v>771.62134147446238</v>
      </c>
      <c r="G391" s="122">
        <v>767.65949481141058</v>
      </c>
      <c r="H391" s="122">
        <v>781.8710613427213</v>
      </c>
      <c r="I391" s="122">
        <v>789.75842908064669</v>
      </c>
      <c r="J391" s="122">
        <v>739.1818286237816</v>
      </c>
      <c r="K391" s="122">
        <v>788.21685876114191</v>
      </c>
      <c r="L391" s="122">
        <v>802.09187279341336</v>
      </c>
      <c r="M391" s="122">
        <v>741.73490601640481</v>
      </c>
      <c r="N391" s="122">
        <v>788.84087299259193</v>
      </c>
      <c r="O391" s="122">
        <v>866.93266294144246</v>
      </c>
      <c r="P391" s="122">
        <v>861.46582187751335</v>
      </c>
      <c r="Q391" s="122">
        <v>934.11307796815788</v>
      </c>
      <c r="R391" s="122">
        <v>999.54659422591942</v>
      </c>
      <c r="S391" s="122">
        <v>932.13581563456864</v>
      </c>
      <c r="T391" s="122">
        <v>988.7091760536332</v>
      </c>
      <c r="U391" s="122">
        <v>1002.4033390154852</v>
      </c>
      <c r="V391" s="122">
        <v>922.20832808595412</v>
      </c>
      <c r="W391" s="122">
        <v>1033.6594637670755</v>
      </c>
      <c r="DA391" s="130" t="s">
        <v>4212</v>
      </c>
    </row>
    <row r="392" spans="1:105" ht="12" customHeight="1" x14ac:dyDescent="0.25">
      <c r="A392" s="97" t="s">
        <v>128</v>
      </c>
      <c r="B392" s="98"/>
      <c r="C392" s="98">
        <v>764.91959598038659</v>
      </c>
      <c r="D392" s="98">
        <v>754.97348385120176</v>
      </c>
      <c r="E392" s="98">
        <v>745.85090896580414</v>
      </c>
      <c r="F392" s="98">
        <v>775.92959065284026</v>
      </c>
      <c r="G392" s="98">
        <v>767.65950797351263</v>
      </c>
      <c r="H392" s="98">
        <v>781.87107682501073</v>
      </c>
      <c r="I392" s="98">
        <v>789.75588245346751</v>
      </c>
      <c r="J392" s="98">
        <v>740.90535690339016</v>
      </c>
      <c r="K392" s="98">
        <v>793.70052238266624</v>
      </c>
      <c r="L392" s="98">
        <v>802.09135830002833</v>
      </c>
      <c r="M392" s="98">
        <v>741.73490601640481</v>
      </c>
      <c r="N392" s="98">
        <v>788.81326912470934</v>
      </c>
      <c r="O392" s="98">
        <v>867.09932383020532</v>
      </c>
      <c r="P392" s="98">
        <v>861.51877850919448</v>
      </c>
      <c r="Q392" s="98">
        <v>934.50941941447149</v>
      </c>
      <c r="R392" s="98">
        <v>997.7960702349111</v>
      </c>
      <c r="S392" s="98">
        <v>931.22144820867504</v>
      </c>
      <c r="T392" s="98">
        <v>988.49302745037278</v>
      </c>
      <c r="U392" s="98">
        <v>1002.9712372332883</v>
      </c>
      <c r="V392" s="98">
        <v>921.28385002580239</v>
      </c>
      <c r="W392" s="98">
        <v>1035.1311926263038</v>
      </c>
      <c r="DA392" s="63" t="s">
        <v>4213</v>
      </c>
    </row>
    <row r="393" spans="1:105" ht="12" customHeight="1" x14ac:dyDescent="0.25">
      <c r="A393" s="97" t="s">
        <v>127</v>
      </c>
      <c r="B393" s="98"/>
      <c r="C393" s="98">
        <v>764.92559357141738</v>
      </c>
      <c r="D393" s="98">
        <v>754.98929174951274</v>
      </c>
      <c r="E393" s="98">
        <v>745.84877066293154</v>
      </c>
      <c r="F393" s="98">
        <v>775.9248331595029</v>
      </c>
      <c r="G393" s="98">
        <v>767.6353220128168</v>
      </c>
      <c r="H393" s="98">
        <v>781.85750734746296</v>
      </c>
      <c r="I393" s="98">
        <v>790.13807322104049</v>
      </c>
      <c r="J393" s="98">
        <v>741.3951871039103</v>
      </c>
      <c r="K393" s="98">
        <v>794.03030216857667</v>
      </c>
      <c r="L393" s="98">
        <v>802.3909786677317</v>
      </c>
      <c r="M393" s="98">
        <v>0</v>
      </c>
      <c r="N393" s="98">
        <v>788.77098997701819</v>
      </c>
      <c r="O393" s="98">
        <v>866.75618475750866</v>
      </c>
      <c r="P393" s="98">
        <v>860.98620372380265</v>
      </c>
      <c r="Q393" s="98">
        <v>933.78713586330082</v>
      </c>
      <c r="R393" s="98">
        <v>996.89704485852462</v>
      </c>
      <c r="S393" s="98">
        <v>930.32901119465828</v>
      </c>
      <c r="T393" s="98">
        <v>987.44828686259677</v>
      </c>
      <c r="U393" s="98">
        <v>1002.269595017834</v>
      </c>
      <c r="V393" s="98">
        <v>920.7505654578099</v>
      </c>
      <c r="W393" s="98">
        <v>1035.2413906569275</v>
      </c>
      <c r="DA393" s="63" t="s">
        <v>4214</v>
      </c>
    </row>
    <row r="394" spans="1:105" ht="12" customHeight="1" x14ac:dyDescent="0.25">
      <c r="A394" s="100" t="s">
        <v>203</v>
      </c>
      <c r="B394" s="101"/>
      <c r="C394" s="101">
        <v>534.67572038009553</v>
      </c>
      <c r="D394" s="101">
        <v>517.16927247365641</v>
      </c>
      <c r="E394" s="101">
        <v>489.6622440869578</v>
      </c>
      <c r="F394" s="101">
        <v>512.41821986066464</v>
      </c>
      <c r="G394" s="101">
        <v>462.62400091188414</v>
      </c>
      <c r="H394" s="101">
        <v>488.18842639120089</v>
      </c>
      <c r="I394" s="101">
        <v>486.95024736444003</v>
      </c>
      <c r="J394" s="101">
        <v>452.60023839861429</v>
      </c>
      <c r="K394" s="101">
        <v>488.30235769185037</v>
      </c>
      <c r="L394" s="101">
        <v>480.60448251411998</v>
      </c>
      <c r="M394" s="101">
        <v>0</v>
      </c>
      <c r="N394" s="101">
        <v>461.39320761285387</v>
      </c>
      <c r="O394" s="101">
        <v>533.88077345668398</v>
      </c>
      <c r="P394" s="101">
        <v>532.12779558599664</v>
      </c>
      <c r="Q394" s="101">
        <v>602.35035255268292</v>
      </c>
      <c r="R394" s="101">
        <v>674.36710291604948</v>
      </c>
      <c r="S394" s="101">
        <v>612.43804475933894</v>
      </c>
      <c r="T394" s="101">
        <v>676.68964701325945</v>
      </c>
      <c r="U394" s="101">
        <v>691.48527959428293</v>
      </c>
      <c r="V394" s="101">
        <v>632.06054800289394</v>
      </c>
      <c r="W394" s="101">
        <v>742.53272979173948</v>
      </c>
      <c r="DA394" s="131" t="s">
        <v>4215</v>
      </c>
    </row>
    <row r="395" spans="1:105" ht="12" customHeight="1" x14ac:dyDescent="0.25">
      <c r="A395" s="103" t="s">
        <v>52</v>
      </c>
      <c r="B395" s="104"/>
      <c r="C395" s="104">
        <v>230.24987319132183</v>
      </c>
      <c r="D395" s="104">
        <v>237.82001927585637</v>
      </c>
      <c r="E395" s="104">
        <v>256.18652657597374</v>
      </c>
      <c r="F395" s="104">
        <v>263.5066132988382</v>
      </c>
      <c r="G395" s="104">
        <v>305.01132110093272</v>
      </c>
      <c r="H395" s="104">
        <v>293.66908095626212</v>
      </c>
      <c r="I395" s="104">
        <v>303.18782585660034</v>
      </c>
      <c r="J395" s="104">
        <v>288.79494870529595</v>
      </c>
      <c r="K395" s="104">
        <v>305.72794447672618</v>
      </c>
      <c r="L395" s="104">
        <v>321.78649615361161</v>
      </c>
      <c r="M395" s="104">
        <v>0</v>
      </c>
      <c r="N395" s="104">
        <v>327.3777823641642</v>
      </c>
      <c r="O395" s="104">
        <v>332.87541130082474</v>
      </c>
      <c r="P395" s="104">
        <v>328.85840813780595</v>
      </c>
      <c r="Q395" s="104">
        <v>331.43678331061784</v>
      </c>
      <c r="R395" s="104">
        <v>322.5299419424752</v>
      </c>
      <c r="S395" s="104">
        <v>317.89096643531929</v>
      </c>
      <c r="T395" s="104">
        <v>310.75863984933727</v>
      </c>
      <c r="U395" s="104">
        <v>310.78431542355111</v>
      </c>
      <c r="V395" s="104">
        <v>288.69001745491596</v>
      </c>
      <c r="W395" s="104">
        <v>292.70866086518799</v>
      </c>
      <c r="DA395" s="132" t="s">
        <v>4216</v>
      </c>
    </row>
    <row r="396" spans="1:105" ht="12" customHeight="1" x14ac:dyDescent="0.25">
      <c r="A396" s="106" t="s">
        <v>122</v>
      </c>
      <c r="B396" s="101"/>
      <c r="C396" s="101">
        <v>745.77572287492956</v>
      </c>
      <c r="D396" s="101">
        <v>742.09583109237519</v>
      </c>
      <c r="E396" s="101">
        <v>748.49595835721652</v>
      </c>
      <c r="F396" s="101">
        <v>756.30497278287044</v>
      </c>
      <c r="G396" s="101">
        <v>0</v>
      </c>
      <c r="H396" s="101">
        <v>0</v>
      </c>
      <c r="I396" s="101">
        <v>0</v>
      </c>
      <c r="J396" s="101">
        <v>735.26456238257526</v>
      </c>
      <c r="K396" s="101">
        <v>773.18964363705675</v>
      </c>
      <c r="L396" s="101">
        <v>0</v>
      </c>
      <c r="M396" s="101">
        <v>0</v>
      </c>
      <c r="N396" s="101">
        <v>792.20516167439496</v>
      </c>
      <c r="O396" s="101">
        <v>860.25302718402929</v>
      </c>
      <c r="P396" s="101">
        <v>860.82248926416958</v>
      </c>
      <c r="Q396" s="101">
        <v>930.22694181937709</v>
      </c>
      <c r="R396" s="101">
        <v>1006.1489694201397</v>
      </c>
      <c r="S396" s="101">
        <v>939.03224154419195</v>
      </c>
      <c r="T396" s="101">
        <v>999.17474318868494</v>
      </c>
      <c r="U396" s="101">
        <v>984.1541356857274</v>
      </c>
      <c r="V396" s="101">
        <v>945.27411035816908</v>
      </c>
      <c r="W396" s="101">
        <v>1012.0474750837764</v>
      </c>
      <c r="DA396" s="131" t="s">
        <v>4217</v>
      </c>
    </row>
    <row r="397" spans="1:105" ht="12" customHeight="1" x14ac:dyDescent="0.25">
      <c r="A397" s="107" t="s">
        <v>121</v>
      </c>
      <c r="B397" s="104"/>
      <c r="C397" s="104">
        <v>745.77504645641602</v>
      </c>
      <c r="D397" s="104">
        <v>742.11126066524309</v>
      </c>
      <c r="E397" s="104">
        <v>748.50200253852006</v>
      </c>
      <c r="F397" s="104">
        <v>756.29556259633273</v>
      </c>
      <c r="G397" s="104">
        <v>0</v>
      </c>
      <c r="H397" s="104">
        <v>0</v>
      </c>
      <c r="I397" s="104">
        <v>0</v>
      </c>
      <c r="J397" s="104">
        <v>735.56636068811792</v>
      </c>
      <c r="K397" s="104">
        <v>773.30245299480987</v>
      </c>
      <c r="L397" s="104">
        <v>0</v>
      </c>
      <c r="M397" s="104">
        <v>0</v>
      </c>
      <c r="N397" s="104">
        <v>792.03966834808932</v>
      </c>
      <c r="O397" s="104">
        <v>860.06109036709404</v>
      </c>
      <c r="P397" s="104">
        <v>860.81553143052747</v>
      </c>
      <c r="Q397" s="104">
        <v>930.58942987537</v>
      </c>
      <c r="R397" s="104">
        <v>1006.4090757652953</v>
      </c>
      <c r="S397" s="104">
        <v>939.10039562265285</v>
      </c>
      <c r="T397" s="104">
        <v>999.08728943342248</v>
      </c>
      <c r="U397" s="104">
        <v>983.96665845739221</v>
      </c>
      <c r="V397" s="104">
        <v>945.11022611103044</v>
      </c>
      <c r="W397" s="104">
        <v>1011.9807216879873</v>
      </c>
      <c r="DA397" s="132" t="s">
        <v>4218</v>
      </c>
    </row>
    <row r="398" spans="1:105" ht="12" customHeight="1" x14ac:dyDescent="0.25">
      <c r="A398" s="108" t="s">
        <v>53</v>
      </c>
      <c r="B398" s="98"/>
      <c r="C398" s="98">
        <v>521.272554132398</v>
      </c>
      <c r="D398" s="98">
        <v>508.33469211726168</v>
      </c>
      <c r="E398" s="98">
        <v>491.40534504438966</v>
      </c>
      <c r="F398" s="98">
        <v>499.4356648622628</v>
      </c>
      <c r="G398" s="98">
        <v>0</v>
      </c>
      <c r="H398" s="98">
        <v>0</v>
      </c>
      <c r="I398" s="98">
        <v>0</v>
      </c>
      <c r="J398" s="98">
        <v>449.01437618671571</v>
      </c>
      <c r="K398" s="98">
        <v>475.49561333257941</v>
      </c>
      <c r="L398" s="98">
        <v>0</v>
      </c>
      <c r="M398" s="98">
        <v>0</v>
      </c>
      <c r="N398" s="98">
        <v>463.28709831852638</v>
      </c>
      <c r="O398" s="98">
        <v>529.72649271971329</v>
      </c>
      <c r="P398" s="98">
        <v>531.99398605269459</v>
      </c>
      <c r="Q398" s="98">
        <v>600.25812626708978</v>
      </c>
      <c r="R398" s="98">
        <v>680.77216968599441</v>
      </c>
      <c r="S398" s="98">
        <v>618.18503131077568</v>
      </c>
      <c r="T398" s="98">
        <v>684.64208735563102</v>
      </c>
      <c r="U398" s="98">
        <v>678.8511138644933</v>
      </c>
      <c r="V398" s="98">
        <v>648.77499853017844</v>
      </c>
      <c r="W398" s="98">
        <v>725.82903524437575</v>
      </c>
      <c r="DA398" s="63" t="s">
        <v>4219</v>
      </c>
    </row>
    <row r="399" spans="1:105" ht="12" customHeight="1" x14ac:dyDescent="0.25">
      <c r="A399" s="108" t="s">
        <v>52</v>
      </c>
      <c r="B399" s="98"/>
      <c r="C399" s="98">
        <v>224.50249232401802</v>
      </c>
      <c r="D399" s="98">
        <v>233.77656854798133</v>
      </c>
      <c r="E399" s="98">
        <v>257.0966574941304</v>
      </c>
      <c r="F399" s="98">
        <v>256.85989773406982</v>
      </c>
      <c r="G399" s="98">
        <v>0</v>
      </c>
      <c r="H399" s="98">
        <v>0</v>
      </c>
      <c r="I399" s="98">
        <v>0</v>
      </c>
      <c r="J399" s="98">
        <v>286.55198450140222</v>
      </c>
      <c r="K399" s="98">
        <v>297.80683966223057</v>
      </c>
      <c r="L399" s="98">
        <v>0</v>
      </c>
      <c r="M399" s="98">
        <v>0</v>
      </c>
      <c r="N399" s="98">
        <v>328.75257002956289</v>
      </c>
      <c r="O399" s="98">
        <v>330.33459764738075</v>
      </c>
      <c r="P399" s="98">
        <v>328.82154537783288</v>
      </c>
      <c r="Q399" s="98">
        <v>330.33130360827994</v>
      </c>
      <c r="R399" s="98">
        <v>325.6369060793009</v>
      </c>
      <c r="S399" s="98">
        <v>320.91536431187711</v>
      </c>
      <c r="T399" s="98">
        <v>314.44520207779146</v>
      </c>
      <c r="U399" s="98">
        <v>305.11554459289897</v>
      </c>
      <c r="V399" s="98">
        <v>296.33522758085195</v>
      </c>
      <c r="W399" s="98">
        <v>286.15168644361137</v>
      </c>
      <c r="DA399" s="63" t="s">
        <v>4220</v>
      </c>
    </row>
    <row r="400" spans="1:105" ht="12" customHeight="1" x14ac:dyDescent="0.25">
      <c r="A400" s="121" t="s">
        <v>54</v>
      </c>
      <c r="B400" s="122"/>
      <c r="C400" s="122">
        <v>122.71381387509221</v>
      </c>
      <c r="D400" s="122">
        <v>124.86445866731502</v>
      </c>
      <c r="E400" s="122">
        <v>129.7406033366521</v>
      </c>
      <c r="F400" s="122">
        <v>135.70000096452242</v>
      </c>
      <c r="G400" s="122">
        <v>142.31075550478417</v>
      </c>
      <c r="H400" s="122">
        <v>146.56987594999492</v>
      </c>
      <c r="I400" s="122">
        <v>145.89290964558526</v>
      </c>
      <c r="J400" s="122">
        <v>139.3712259479361</v>
      </c>
      <c r="K400" s="122">
        <v>153.78063494121625</v>
      </c>
      <c r="L400" s="122">
        <v>165.639108459315</v>
      </c>
      <c r="M400" s="122">
        <v>166.73755957617294</v>
      </c>
      <c r="N400" s="122">
        <v>170.91122586284078</v>
      </c>
      <c r="O400" s="122">
        <v>188.03345271236785</v>
      </c>
      <c r="P400" s="122">
        <v>187.65502408126449</v>
      </c>
      <c r="Q400" s="122">
        <v>203.49145212097571</v>
      </c>
      <c r="R400" s="122">
        <v>203.55786767463883</v>
      </c>
      <c r="S400" s="122">
        <v>220.40254781777017</v>
      </c>
      <c r="T400" s="122">
        <v>232.83163273220683</v>
      </c>
      <c r="U400" s="122">
        <v>233.41172520524523</v>
      </c>
      <c r="V400" s="122">
        <v>235.48801362711407</v>
      </c>
      <c r="W400" s="122">
        <v>236.67521474941213</v>
      </c>
      <c r="DA400" s="130" t="s">
        <v>4221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4222</v>
      </c>
    </row>
    <row r="402" spans="1:105" ht="12" customHeight="1" x14ac:dyDescent="0.25">
      <c r="A402" s="109" t="s">
        <v>120</v>
      </c>
      <c r="B402" s="33"/>
      <c r="C402" s="33">
        <v>122.71381387509221</v>
      </c>
      <c r="D402" s="33">
        <v>124.86445866731502</v>
      </c>
      <c r="E402" s="33">
        <v>129.7406033366521</v>
      </c>
      <c r="F402" s="33">
        <v>135.70000096452242</v>
      </c>
      <c r="G402" s="33">
        <v>142.31075550478417</v>
      </c>
      <c r="H402" s="33">
        <v>146.56987594999492</v>
      </c>
      <c r="I402" s="33">
        <v>145.89290964558526</v>
      </c>
      <c r="J402" s="33">
        <v>139.3712259479361</v>
      </c>
      <c r="K402" s="33">
        <v>153.78063494121625</v>
      </c>
      <c r="L402" s="33">
        <v>165.639108459315</v>
      </c>
      <c r="M402" s="33">
        <v>166.73755957617294</v>
      </c>
      <c r="N402" s="33">
        <v>170.91122586284078</v>
      </c>
      <c r="O402" s="33">
        <v>188.03345271236785</v>
      </c>
      <c r="P402" s="33">
        <v>187.65502408126449</v>
      </c>
      <c r="Q402" s="33">
        <v>203.49145212097571</v>
      </c>
      <c r="R402" s="33">
        <v>203.55786767463883</v>
      </c>
      <c r="S402" s="33">
        <v>220.40254781777017</v>
      </c>
      <c r="T402" s="33">
        <v>232.83163273220683</v>
      </c>
      <c r="U402" s="33">
        <v>233.41172520524523</v>
      </c>
      <c r="V402" s="33">
        <v>235.48801362711407</v>
      </c>
      <c r="W402" s="33">
        <v>236.67521474941213</v>
      </c>
      <c r="DA402" s="60" t="s">
        <v>4223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4373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4374</v>
      </c>
    </row>
    <row r="406" spans="1:105" ht="12" customHeight="1" x14ac:dyDescent="0.25">
      <c r="A406" s="97" t="s">
        <v>203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4375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4376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4377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4378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4379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4380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4381</v>
      </c>
    </row>
    <row r="413" spans="1:105" ht="12" customHeight="1" x14ac:dyDescent="0.25">
      <c r="A413" s="100" t="s">
        <v>203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4382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4383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4384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4385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4386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4387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4388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4389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4390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176.02015201055252</v>
      </c>
      <c r="D423" s="118">
        <f t="shared" si="225"/>
        <v>172.22369439497919</v>
      </c>
      <c r="E423" s="118">
        <f t="shared" si="225"/>
        <v>171.70832681839229</v>
      </c>
      <c r="F423" s="118">
        <f t="shared" si="225"/>
        <v>170.51452574990009</v>
      </c>
      <c r="G423" s="118">
        <f t="shared" si="225"/>
        <v>179.68969984208806</v>
      </c>
      <c r="H423" s="118">
        <f t="shared" si="225"/>
        <v>181.63572393990134</v>
      </c>
      <c r="I423" s="118">
        <f t="shared" si="225"/>
        <v>177.58877691570473</v>
      </c>
      <c r="J423" s="118">
        <f t="shared" si="225"/>
        <v>162.41937287121385</v>
      </c>
      <c r="K423" s="118">
        <f t="shared" si="225"/>
        <v>164.79264313667557</v>
      </c>
      <c r="L423" s="118">
        <f t="shared" si="225"/>
        <v>213.02997646656007</v>
      </c>
      <c r="M423" s="118">
        <f t="shared" si="225"/>
        <v>170.70035947853256</v>
      </c>
      <c r="N423" s="118">
        <f t="shared" si="225"/>
        <v>184.06694541050103</v>
      </c>
      <c r="O423" s="118">
        <f t="shared" si="225"/>
        <v>173.97182987514319</v>
      </c>
      <c r="P423" s="118">
        <f t="shared" si="225"/>
        <v>156.33969729722872</v>
      </c>
      <c r="Q423" s="118">
        <f t="shared" si="225"/>
        <v>152.70717533768868</v>
      </c>
      <c r="R423" s="118">
        <f t="shared" ref="R423:V423" si="226">R424+R427+R429+R438</f>
        <v>156.24300160436917</v>
      </c>
      <c r="S423" s="118">
        <f t="shared" si="226"/>
        <v>149.56350508194305</v>
      </c>
      <c r="T423" s="118">
        <f t="shared" si="226"/>
        <v>140.35912309316271</v>
      </c>
      <c r="U423" s="118">
        <f t="shared" si="226"/>
        <v>132.34963739573948</v>
      </c>
      <c r="V423" s="118">
        <f t="shared" si="226"/>
        <v>116.56903039711855</v>
      </c>
      <c r="W423" s="118">
        <f t="shared" ref="W423" si="227">W424+W427+W429+W438</f>
        <v>122.35393360725436</v>
      </c>
      <c r="DA423" s="129" t="s">
        <v>4541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163.35692392679749</v>
      </c>
      <c r="D424" s="123">
        <f t="shared" si="228"/>
        <v>159.80469469197013</v>
      </c>
      <c r="E424" s="123">
        <f t="shared" si="228"/>
        <v>159.20323886734616</v>
      </c>
      <c r="F424" s="123">
        <f t="shared" si="228"/>
        <v>157.3550894420334</v>
      </c>
      <c r="G424" s="123">
        <f t="shared" si="228"/>
        <v>166.86783031730471</v>
      </c>
      <c r="H424" s="123">
        <f t="shared" si="228"/>
        <v>168.57542317392111</v>
      </c>
      <c r="I424" s="123">
        <f t="shared" si="228"/>
        <v>164.61413040743193</v>
      </c>
      <c r="J424" s="123">
        <f t="shared" si="228"/>
        <v>149.94229785645223</v>
      </c>
      <c r="K424" s="123">
        <f t="shared" si="228"/>
        <v>151.4397327166086</v>
      </c>
      <c r="L424" s="123">
        <f t="shared" si="228"/>
        <v>199.62755581584028</v>
      </c>
      <c r="M424" s="123">
        <f t="shared" si="228"/>
        <v>158.15537835435634</v>
      </c>
      <c r="N424" s="123">
        <f t="shared" si="228"/>
        <v>170.96916108563809</v>
      </c>
      <c r="O424" s="123">
        <f t="shared" si="228"/>
        <v>159.87682272787262</v>
      </c>
      <c r="P424" s="123">
        <f t="shared" si="228"/>
        <v>142.04135393143704</v>
      </c>
      <c r="Q424" s="123">
        <f t="shared" si="228"/>
        <v>137.32414384136482</v>
      </c>
      <c r="R424" s="123">
        <f t="shared" ref="R424:V424" si="229">SUM(R425:R426)</f>
        <v>139.50558650973645</v>
      </c>
      <c r="S424" s="123">
        <f t="shared" si="229"/>
        <v>133.74945702079953</v>
      </c>
      <c r="T424" s="123">
        <f t="shared" si="229"/>
        <v>123.96758879612422</v>
      </c>
      <c r="U424" s="123">
        <f t="shared" si="229"/>
        <v>115.75442875819446</v>
      </c>
      <c r="V424" s="123">
        <f t="shared" si="229"/>
        <v>101.46879772093446</v>
      </c>
      <c r="W424" s="123">
        <f t="shared" ref="W424" si="230">SUM(W425:W426)</f>
        <v>105.61194617768183</v>
      </c>
      <c r="DA424" s="130" t="s">
        <v>4542</v>
      </c>
    </row>
    <row r="425" spans="1:105" ht="12" customHeight="1" x14ac:dyDescent="0.25">
      <c r="A425" s="97" t="s">
        <v>203</v>
      </c>
      <c r="B425" s="99"/>
      <c r="C425" s="99">
        <v>162.77571266433634</v>
      </c>
      <c r="D425" s="99">
        <v>159.25045833070331</v>
      </c>
      <c r="E425" s="99">
        <v>158.66298543669473</v>
      </c>
      <c r="F425" s="99">
        <v>156.83689482400726</v>
      </c>
      <c r="G425" s="99">
        <v>166.32211421742323</v>
      </c>
      <c r="H425" s="99">
        <v>168.03862785521707</v>
      </c>
      <c r="I425" s="99">
        <v>164.10043340285227</v>
      </c>
      <c r="J425" s="99">
        <v>149.48044090906666</v>
      </c>
      <c r="K425" s="99">
        <v>150.98128713326125</v>
      </c>
      <c r="L425" s="99">
        <v>199.02571990556777</v>
      </c>
      <c r="M425" s="99">
        <v>157.68920712775343</v>
      </c>
      <c r="N425" s="99">
        <v>170.46728696198485</v>
      </c>
      <c r="O425" s="99">
        <v>159.41675166100291</v>
      </c>
      <c r="P425" s="99">
        <v>141.63626127628723</v>
      </c>
      <c r="Q425" s="99">
        <v>136.93263177755591</v>
      </c>
      <c r="R425" s="99">
        <v>139.1069357466383</v>
      </c>
      <c r="S425" s="99">
        <v>133.36816601782695</v>
      </c>
      <c r="T425" s="99">
        <v>123.61480021552484</v>
      </c>
      <c r="U425" s="99">
        <v>115.4248193123525</v>
      </c>
      <c r="V425" s="99">
        <v>101.1828983443134</v>
      </c>
      <c r="W425" s="99">
        <v>105.31229017188207</v>
      </c>
      <c r="DA425" s="63" t="s">
        <v>4543</v>
      </c>
    </row>
    <row r="426" spans="1:105" ht="12" customHeight="1" x14ac:dyDescent="0.25">
      <c r="A426" s="97" t="s">
        <v>53</v>
      </c>
      <c r="B426" s="99"/>
      <c r="C426" s="99">
        <v>0.58121126246115939</v>
      </c>
      <c r="D426" s="99">
        <v>0.55423636126681874</v>
      </c>
      <c r="E426" s="99">
        <v>0.54025343065142395</v>
      </c>
      <c r="F426" s="99">
        <v>0.51819461802615374</v>
      </c>
      <c r="G426" s="99">
        <v>0.54571609988146375</v>
      </c>
      <c r="H426" s="99">
        <v>0.53679531870404007</v>
      </c>
      <c r="I426" s="99">
        <v>0.5136970045796504</v>
      </c>
      <c r="J426" s="99">
        <v>0.46185694738558408</v>
      </c>
      <c r="K426" s="99">
        <v>0.4584455833473558</v>
      </c>
      <c r="L426" s="99">
        <v>0.60183591027251593</v>
      </c>
      <c r="M426" s="99">
        <v>0.46617122660292387</v>
      </c>
      <c r="N426" s="99">
        <v>0.50187412365323636</v>
      </c>
      <c r="O426" s="99">
        <v>0.4600710668697186</v>
      </c>
      <c r="P426" s="99">
        <v>0.40509265514981285</v>
      </c>
      <c r="Q426" s="99">
        <v>0.39151206380891201</v>
      </c>
      <c r="R426" s="99">
        <v>0.39865076309813341</v>
      </c>
      <c r="S426" s="99">
        <v>0.38129100297256113</v>
      </c>
      <c r="T426" s="99">
        <v>0.35278858059937723</v>
      </c>
      <c r="U426" s="99">
        <v>0.32960944584196988</v>
      </c>
      <c r="V426" s="99">
        <v>0.28589937662106196</v>
      </c>
      <c r="W426" s="99">
        <v>0.29965600579975432</v>
      </c>
      <c r="DA426" s="63" t="s">
        <v>4544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4.1075047337983802E-3</v>
      </c>
      <c r="D427" s="123">
        <f t="shared" si="231"/>
        <v>3.9336060093922353E-3</v>
      </c>
      <c r="E427" s="123">
        <f t="shared" si="231"/>
        <v>4.0959202538371755E-3</v>
      </c>
      <c r="F427" s="123">
        <f t="shared" si="231"/>
        <v>5.5515191751071462E-3</v>
      </c>
      <c r="G427" s="123">
        <f t="shared" si="231"/>
        <v>1.0535459936554251E-2</v>
      </c>
      <c r="H427" s="123">
        <f t="shared" si="231"/>
        <v>1.3081152600589249E-2</v>
      </c>
      <c r="I427" s="123">
        <f t="shared" si="231"/>
        <v>1.1019551582685206E-2</v>
      </c>
      <c r="J427" s="123">
        <f t="shared" si="231"/>
        <v>2.8040008899467934E-3</v>
      </c>
      <c r="K427" s="123">
        <f t="shared" si="231"/>
        <v>7.4706247815969828E-3</v>
      </c>
      <c r="L427" s="123">
        <f t="shared" si="231"/>
        <v>1.9483094524415687E-2</v>
      </c>
      <c r="M427" s="123">
        <f t="shared" si="231"/>
        <v>1.3035677039815757E-2</v>
      </c>
      <c r="N427" s="123">
        <f t="shared" si="231"/>
        <v>2.0054565280938765E-2</v>
      </c>
      <c r="O427" s="123">
        <f t="shared" si="231"/>
        <v>1.0507591674058372E-2</v>
      </c>
      <c r="P427" s="123">
        <f t="shared" si="231"/>
        <v>1.9676271086499324E-2</v>
      </c>
      <c r="Q427" s="123">
        <f t="shared" si="231"/>
        <v>9.4241055675319922E-3</v>
      </c>
      <c r="R427" s="123">
        <f t="shared" si="231"/>
        <v>6.08835049620005E-3</v>
      </c>
      <c r="S427" s="123">
        <f t="shared" si="231"/>
        <v>1.4275581714335697E-2</v>
      </c>
      <c r="T427" s="123">
        <f t="shared" si="231"/>
        <v>7.3793313725456482E-3</v>
      </c>
      <c r="U427" s="123">
        <f t="shared" si="231"/>
        <v>1.1741368806769823E-2</v>
      </c>
      <c r="V427" s="123">
        <f t="shared" si="231"/>
        <v>2.2753293530798351E-2</v>
      </c>
      <c r="W427" s="123">
        <f t="shared" si="231"/>
        <v>4.9367895533540835E-3</v>
      </c>
      <c r="DA427" s="130" t="s">
        <v>4545</v>
      </c>
    </row>
    <row r="428" spans="1:105" ht="12" customHeight="1" x14ac:dyDescent="0.25">
      <c r="A428" s="97" t="s">
        <v>53</v>
      </c>
      <c r="B428" s="99"/>
      <c r="C428" s="99">
        <f>RES_hhdet_in_fecs!C129</f>
        <v>4.1075047337983802E-3</v>
      </c>
      <c r="D428" s="99">
        <f>RES_hhdet_in_fecs!D129</f>
        <v>3.9336060093922353E-3</v>
      </c>
      <c r="E428" s="99">
        <f>RES_hhdet_in_fecs!E129</f>
        <v>4.0959202538371755E-3</v>
      </c>
      <c r="F428" s="99">
        <f>RES_hhdet_in_fecs!F129</f>
        <v>5.5515191751071462E-3</v>
      </c>
      <c r="G428" s="99">
        <f>RES_hhdet_in_fecs!G129</f>
        <v>1.0535459936554251E-2</v>
      </c>
      <c r="H428" s="99">
        <f>RES_hhdet_in_fecs!H129</f>
        <v>1.3081152600589249E-2</v>
      </c>
      <c r="I428" s="99">
        <f>RES_hhdet_in_fecs!I129</f>
        <v>1.1019551582685206E-2</v>
      </c>
      <c r="J428" s="99">
        <f>RES_hhdet_in_fecs!J129</f>
        <v>2.8040008899467934E-3</v>
      </c>
      <c r="K428" s="99">
        <f>RES_hhdet_in_fecs!K129</f>
        <v>7.4706247815969828E-3</v>
      </c>
      <c r="L428" s="99">
        <f>RES_hhdet_in_fecs!L129</f>
        <v>1.9483094524415687E-2</v>
      </c>
      <c r="M428" s="99">
        <f>RES_hhdet_in_fecs!M129</f>
        <v>1.3035677039815757E-2</v>
      </c>
      <c r="N428" s="99">
        <f>RES_hhdet_in_fecs!N129</f>
        <v>2.0054565280938765E-2</v>
      </c>
      <c r="O428" s="99">
        <f>RES_hhdet_in_fecs!O129</f>
        <v>1.0507591674058372E-2</v>
      </c>
      <c r="P428" s="99">
        <f>RES_hhdet_in_fecs!P129</f>
        <v>1.9676271086499324E-2</v>
      </c>
      <c r="Q428" s="99">
        <f>RES_hhdet_in_fecs!Q129</f>
        <v>9.4241055675319922E-3</v>
      </c>
      <c r="R428" s="99">
        <f>RES_hhdet_in_fecs!R129</f>
        <v>6.08835049620005E-3</v>
      </c>
      <c r="S428" s="99">
        <f>RES_hhdet_in_fecs!S129</f>
        <v>1.4275581714335697E-2</v>
      </c>
      <c r="T428" s="99">
        <f>RES_hhdet_in_fecs!T129</f>
        <v>7.3793313725456482E-3</v>
      </c>
      <c r="U428" s="99">
        <f>RES_hhdet_in_fecs!U129</f>
        <v>1.1741368806769823E-2</v>
      </c>
      <c r="V428" s="99">
        <f>RES_hhdet_in_fecs!V129</f>
        <v>2.2753293530798351E-2</v>
      </c>
      <c r="W428" s="99">
        <f>RES_hhdet_in_fecs!W129</f>
        <v>4.9367895533540835E-3</v>
      </c>
      <c r="DA428" s="63" t="s">
        <v>4546</v>
      </c>
    </row>
    <row r="429" spans="1:105" ht="12" customHeight="1" x14ac:dyDescent="0.25">
      <c r="A429" s="121" t="s">
        <v>55</v>
      </c>
      <c r="B429" s="123"/>
      <c r="C429" s="123">
        <v>10.910057403639183</v>
      </c>
      <c r="D429" s="123">
        <v>10.639920190636941</v>
      </c>
      <c r="E429" s="123">
        <v>10.66132294668324</v>
      </c>
      <c r="F429" s="123">
        <v>11.233659300591535</v>
      </c>
      <c r="G429" s="123">
        <v>10.767827588063795</v>
      </c>
      <c r="H429" s="123">
        <v>10.945084308694678</v>
      </c>
      <c r="I429" s="123">
        <v>10.898492058599121</v>
      </c>
      <c r="J429" s="123">
        <v>10.559770375624582</v>
      </c>
      <c r="K429" s="123">
        <v>11.227706912733156</v>
      </c>
      <c r="L429" s="123">
        <v>11.039773971588456</v>
      </c>
      <c r="M429" s="123">
        <v>10.178026447991192</v>
      </c>
      <c r="N429" s="123">
        <v>10.694154419063764</v>
      </c>
      <c r="O429" s="123">
        <v>11.517355987249111</v>
      </c>
      <c r="P429" s="123">
        <v>11.681134154359423</v>
      </c>
      <c r="Q429" s="123">
        <v>12.582710988649662</v>
      </c>
      <c r="R429" s="123">
        <v>13.911723521130376</v>
      </c>
      <c r="S429" s="123">
        <v>12.77783026304321</v>
      </c>
      <c r="T429" s="123">
        <v>13.254511757298461</v>
      </c>
      <c r="U429" s="123">
        <v>13.4719486130093</v>
      </c>
      <c r="V429" s="123">
        <v>12.050664439411381</v>
      </c>
      <c r="W429" s="123">
        <v>13.677095474650937</v>
      </c>
      <c r="DA429" s="130" t="s">
        <v>4547</v>
      </c>
    </row>
    <row r="430" spans="1:105" ht="12" customHeight="1" x14ac:dyDescent="0.25">
      <c r="A430" s="97" t="s">
        <v>128</v>
      </c>
      <c r="B430" s="99"/>
      <c r="C430" s="99">
        <v>10.683486808174155</v>
      </c>
      <c r="D430" s="99">
        <v>10.509334078014946</v>
      </c>
      <c r="E430" s="99">
        <v>10.347298229841568</v>
      </c>
      <c r="F430" s="99">
        <v>10.734206227027606</v>
      </c>
      <c r="G430" s="99">
        <v>10.768277738717535</v>
      </c>
      <c r="H430" s="99">
        <v>10.945980984813415</v>
      </c>
      <c r="I430" s="99">
        <v>10.903725994114414</v>
      </c>
      <c r="J430" s="99">
        <v>9.9191850266353114</v>
      </c>
      <c r="K430" s="99">
        <v>10.644322887297808</v>
      </c>
      <c r="L430" s="99">
        <v>11.041148293132455</v>
      </c>
      <c r="M430" s="99">
        <v>10.178026447991192</v>
      </c>
      <c r="N430" s="99">
        <v>10.675520026506973</v>
      </c>
      <c r="O430" s="99">
        <v>11.466204497073013</v>
      </c>
      <c r="P430" s="99">
        <v>11.534600152002714</v>
      </c>
      <c r="Q430" s="99">
        <v>12.41252323974042</v>
      </c>
      <c r="R430" s="99">
        <v>13.472148369624863</v>
      </c>
      <c r="S430" s="99">
        <v>12.566045961142995</v>
      </c>
      <c r="T430" s="99">
        <v>13.218559943059647</v>
      </c>
      <c r="U430" s="99">
        <v>13.435833473215444</v>
      </c>
      <c r="V430" s="99">
        <v>11.990265516283142</v>
      </c>
      <c r="W430" s="99">
        <v>13.6147653953148</v>
      </c>
      <c r="DA430" s="63" t="s">
        <v>4548</v>
      </c>
    </row>
    <row r="431" spans="1:105" ht="12" customHeight="1" x14ac:dyDescent="0.25">
      <c r="A431" s="97" t="s">
        <v>127</v>
      </c>
      <c r="B431" s="99"/>
      <c r="C431" s="99">
        <v>10.035796274762889</v>
      </c>
      <c r="D431" s="99">
        <v>9.849301194022873</v>
      </c>
      <c r="E431" s="99">
        <v>9.6456844711795409</v>
      </c>
      <c r="F431" s="99">
        <v>10.022017495536904</v>
      </c>
      <c r="G431" s="99">
        <v>9.9411054510742591</v>
      </c>
      <c r="H431" s="99">
        <v>10.160087754293507</v>
      </c>
      <c r="I431" s="99">
        <v>10.118231419768307</v>
      </c>
      <c r="J431" s="99">
        <v>9.2042179843895831</v>
      </c>
      <c r="K431" s="99">
        <v>9.8935553161901009</v>
      </c>
      <c r="L431" s="99">
        <v>10.240798398770297</v>
      </c>
      <c r="M431" s="99">
        <v>0</v>
      </c>
      <c r="N431" s="99">
        <v>9.907394960169146</v>
      </c>
      <c r="O431" s="99">
        <v>10.726868924979728</v>
      </c>
      <c r="P431" s="99">
        <v>10.824853231847387</v>
      </c>
      <c r="Q431" s="99">
        <v>11.730965808029167</v>
      </c>
      <c r="R431" s="99">
        <v>12.81844652390879</v>
      </c>
      <c r="S431" s="99">
        <v>11.944214358393003</v>
      </c>
      <c r="T431" s="99">
        <v>12.634605326796656</v>
      </c>
      <c r="U431" s="99">
        <v>12.875293507333815</v>
      </c>
      <c r="V431" s="99">
        <v>11.502961427061333</v>
      </c>
      <c r="W431" s="99">
        <v>13.140070300792978</v>
      </c>
      <c r="DA431" s="63" t="s">
        <v>4549</v>
      </c>
    </row>
    <row r="432" spans="1:105" ht="12" customHeight="1" x14ac:dyDescent="0.25">
      <c r="A432" s="100" t="s">
        <v>203</v>
      </c>
      <c r="B432" s="102"/>
      <c r="C432" s="102">
        <v>7.4677143001030295</v>
      </c>
      <c r="D432" s="102">
        <v>7.1990669547551978</v>
      </c>
      <c r="E432" s="102">
        <v>6.7931555898841536</v>
      </c>
      <c r="F432" s="102">
        <v>7.0887911902456251</v>
      </c>
      <c r="G432" s="102">
        <v>6.4894183927541089</v>
      </c>
      <c r="H432" s="102">
        <v>6.8345042944721106</v>
      </c>
      <c r="I432" s="102">
        <v>6.7230547919862174</v>
      </c>
      <c r="J432" s="102">
        <v>6.0593778489315238</v>
      </c>
      <c r="K432" s="102">
        <v>6.5486261068565925</v>
      </c>
      <c r="L432" s="102">
        <v>6.6157368569948805</v>
      </c>
      <c r="M432" s="102">
        <v>0</v>
      </c>
      <c r="N432" s="102">
        <v>6.2443326206098391</v>
      </c>
      <c r="O432" s="102">
        <v>7.0598441923229709</v>
      </c>
      <c r="P432" s="102">
        <v>7.1244893378555636</v>
      </c>
      <c r="Q432" s="102">
        <v>8.0006553109016547</v>
      </c>
      <c r="R432" s="102">
        <v>9.1052409776881333</v>
      </c>
      <c r="S432" s="102">
        <v>8.2643335090729586</v>
      </c>
      <c r="T432" s="102">
        <v>9.0489891314298809</v>
      </c>
      <c r="U432" s="102">
        <v>9.2631580257845627</v>
      </c>
      <c r="V432" s="102">
        <v>8.2261007752495292</v>
      </c>
      <c r="W432" s="102">
        <v>9.7663069053188529</v>
      </c>
      <c r="DA432" s="131" t="s">
        <v>4550</v>
      </c>
    </row>
    <row r="433" spans="1:105" ht="12" customHeight="1" x14ac:dyDescent="0.25">
      <c r="A433" s="103" t="s">
        <v>52</v>
      </c>
      <c r="B433" s="105"/>
      <c r="C433" s="105">
        <v>2.5680819746598611</v>
      </c>
      <c r="D433" s="105">
        <v>2.6502342392676757</v>
      </c>
      <c r="E433" s="105">
        <v>2.8525288812953855</v>
      </c>
      <c r="F433" s="105">
        <v>2.9332263052912784</v>
      </c>
      <c r="G433" s="105">
        <v>3.4516870583201498</v>
      </c>
      <c r="H433" s="105">
        <v>3.3255834598213969</v>
      </c>
      <c r="I433" s="105">
        <v>3.395176627782087</v>
      </c>
      <c r="J433" s="105">
        <v>3.1448401354580584</v>
      </c>
      <c r="K433" s="105">
        <v>3.3449292093335088</v>
      </c>
      <c r="L433" s="105">
        <v>3.6250615417754166</v>
      </c>
      <c r="M433" s="105">
        <v>0</v>
      </c>
      <c r="N433" s="105">
        <v>3.6630623395593083</v>
      </c>
      <c r="O433" s="105">
        <v>3.6670247326567567</v>
      </c>
      <c r="P433" s="105">
        <v>3.7003638939918213</v>
      </c>
      <c r="Q433" s="105">
        <v>3.7303104971275114</v>
      </c>
      <c r="R433" s="105">
        <v>3.7132055462206561</v>
      </c>
      <c r="S433" s="105">
        <v>3.6798808493200421</v>
      </c>
      <c r="T433" s="105">
        <v>3.5856161953667742</v>
      </c>
      <c r="U433" s="105">
        <v>3.6121354815492523</v>
      </c>
      <c r="V433" s="105">
        <v>3.2768606518118042</v>
      </c>
      <c r="W433" s="105">
        <v>3.3737633954741226</v>
      </c>
      <c r="DA433" s="132" t="s">
        <v>4551</v>
      </c>
    </row>
    <row r="434" spans="1:105" ht="12" customHeight="1" x14ac:dyDescent="0.25">
      <c r="A434" s="106" t="s">
        <v>122</v>
      </c>
      <c r="B434" s="102"/>
      <c r="C434" s="102">
        <v>13.096953248134641</v>
      </c>
      <c r="D434" s="102">
        <v>12.985530202534726</v>
      </c>
      <c r="E434" s="102">
        <v>13.048198657169751</v>
      </c>
      <c r="F434" s="102">
        <v>13.141755044585469</v>
      </c>
      <c r="G434" s="102">
        <v>0</v>
      </c>
      <c r="H434" s="102">
        <v>0</v>
      </c>
      <c r="I434" s="102">
        <v>0</v>
      </c>
      <c r="J434" s="102">
        <v>12.326458978513823</v>
      </c>
      <c r="K434" s="102">
        <v>12.966085620802824</v>
      </c>
      <c r="L434" s="102">
        <v>0</v>
      </c>
      <c r="M434" s="102">
        <v>0</v>
      </c>
      <c r="N434" s="102">
        <v>13.208476769210048</v>
      </c>
      <c r="O434" s="102">
        <v>13.824368587815457</v>
      </c>
      <c r="P434" s="102">
        <v>13.753448173662218</v>
      </c>
      <c r="Q434" s="102">
        <v>14.487414078615027</v>
      </c>
      <c r="R434" s="102">
        <v>15.74131216397604</v>
      </c>
      <c r="S434" s="102">
        <v>14.514191848105304</v>
      </c>
      <c r="T434" s="102">
        <v>15.137648831880734</v>
      </c>
      <c r="U434" s="102">
        <v>14.788184709480051</v>
      </c>
      <c r="V434" s="102">
        <v>13.684767046949403</v>
      </c>
      <c r="W434" s="102">
        <v>14.721422017113795</v>
      </c>
      <c r="DA434" s="131" t="s">
        <v>4552</v>
      </c>
    </row>
    <row r="435" spans="1:105" ht="12" customHeight="1" x14ac:dyDescent="0.25">
      <c r="A435" s="107" t="s">
        <v>121</v>
      </c>
      <c r="B435" s="105"/>
      <c r="C435" s="105">
        <v>11.65831578110666</v>
      </c>
      <c r="D435" s="105">
        <v>11.500246096409281</v>
      </c>
      <c r="E435" s="105">
        <v>11.42911462319266</v>
      </c>
      <c r="F435" s="105">
        <v>11.537564407354846</v>
      </c>
      <c r="G435" s="105">
        <v>0</v>
      </c>
      <c r="H435" s="105">
        <v>0</v>
      </c>
      <c r="I435" s="105">
        <v>0</v>
      </c>
      <c r="J435" s="105">
        <v>10.647987802972407</v>
      </c>
      <c r="K435" s="105">
        <v>11.232139493468248</v>
      </c>
      <c r="L435" s="105">
        <v>0</v>
      </c>
      <c r="M435" s="105">
        <v>0</v>
      </c>
      <c r="N435" s="105">
        <v>11.402854220586132</v>
      </c>
      <c r="O435" s="105">
        <v>12.15180242032967</v>
      </c>
      <c r="P435" s="105">
        <v>12.199670952796458</v>
      </c>
      <c r="Q435" s="105">
        <v>13.066326931309181</v>
      </c>
      <c r="R435" s="105">
        <v>14.399731299787133</v>
      </c>
      <c r="S435" s="105">
        <v>13.26989431520585</v>
      </c>
      <c r="T435" s="105">
        <v>14.000584148689892</v>
      </c>
      <c r="U435" s="105">
        <v>13.746862570524325</v>
      </c>
      <c r="V435" s="105">
        <v>12.755978668415366</v>
      </c>
      <c r="W435" s="105">
        <v>13.856225475060631</v>
      </c>
      <c r="DA435" s="132" t="s">
        <v>4553</v>
      </c>
    </row>
    <row r="436" spans="1:105" ht="12" customHeight="1" x14ac:dyDescent="0.25">
      <c r="A436" s="108" t="s">
        <v>53</v>
      </c>
      <c r="B436" s="99"/>
      <c r="C436" s="99">
        <v>9.1543369696853034</v>
      </c>
      <c r="D436" s="99">
        <v>8.8950715270400256</v>
      </c>
      <c r="E436" s="99">
        <v>8.5664518181328155</v>
      </c>
      <c r="F436" s="99">
        <v>8.6783260779033142</v>
      </c>
      <c r="G436" s="99">
        <v>0</v>
      </c>
      <c r="H436" s="99">
        <v>0</v>
      </c>
      <c r="I436" s="99">
        <v>0</v>
      </c>
      <c r="J436" s="99">
        <v>7.5275724847849563</v>
      </c>
      <c r="K436" s="99">
        <v>7.9738740495603944</v>
      </c>
      <c r="L436" s="99">
        <v>0</v>
      </c>
      <c r="M436" s="99">
        <v>0</v>
      </c>
      <c r="N436" s="99">
        <v>7.7244092460610512</v>
      </c>
      <c r="O436" s="99">
        <v>8.512767819091275</v>
      </c>
      <c r="P436" s="99">
        <v>8.4997218440820124</v>
      </c>
      <c r="Q436" s="99">
        <v>9.3484585732128345</v>
      </c>
      <c r="R436" s="99">
        <v>10.650756062246383</v>
      </c>
      <c r="S436" s="99">
        <v>9.5550032737074293</v>
      </c>
      <c r="T436" s="99">
        <v>10.372431413589322</v>
      </c>
      <c r="U436" s="99">
        <v>10.200613194669513</v>
      </c>
      <c r="V436" s="99">
        <v>9.3923388184263157</v>
      </c>
      <c r="W436" s="99">
        <v>10.558037842268719</v>
      </c>
      <c r="DA436" s="63" t="s">
        <v>4554</v>
      </c>
    </row>
    <row r="437" spans="1:105" ht="12" customHeight="1" x14ac:dyDescent="0.25">
      <c r="A437" s="108" t="s">
        <v>52</v>
      </c>
      <c r="B437" s="99"/>
      <c r="C437" s="99">
        <v>2.5039788114213586</v>
      </c>
      <c r="D437" s="99">
        <v>2.6051745693692547</v>
      </c>
      <c r="E437" s="99">
        <v>2.8626628050598417</v>
      </c>
      <c r="F437" s="99">
        <v>2.8592383294515331</v>
      </c>
      <c r="G437" s="99">
        <v>0</v>
      </c>
      <c r="H437" s="99">
        <v>0</v>
      </c>
      <c r="I437" s="99">
        <v>0</v>
      </c>
      <c r="J437" s="99">
        <v>3.1204153181874528</v>
      </c>
      <c r="K437" s="99">
        <v>3.2582654439078538</v>
      </c>
      <c r="L437" s="99">
        <v>0</v>
      </c>
      <c r="M437" s="99">
        <v>0</v>
      </c>
      <c r="N437" s="99">
        <v>3.6784449745250822</v>
      </c>
      <c r="O437" s="99">
        <v>3.6390346012383956</v>
      </c>
      <c r="P437" s="99">
        <v>3.6999491087144443</v>
      </c>
      <c r="Q437" s="99">
        <v>3.7178683580963474</v>
      </c>
      <c r="R437" s="99">
        <v>3.748975237540749</v>
      </c>
      <c r="S437" s="99">
        <v>3.7148910414984155</v>
      </c>
      <c r="T437" s="99">
        <v>3.6281527351005738</v>
      </c>
      <c r="U437" s="99">
        <v>3.546249375854813</v>
      </c>
      <c r="V437" s="99">
        <v>3.3636398499890503</v>
      </c>
      <c r="W437" s="99">
        <v>3.2981876327919113</v>
      </c>
      <c r="DA437" s="63" t="s">
        <v>4555</v>
      </c>
    </row>
    <row r="438" spans="1:105" ht="12" customHeight="1" x14ac:dyDescent="0.25">
      <c r="A438" s="121" t="s">
        <v>54</v>
      </c>
      <c r="B438" s="123"/>
      <c r="C438" s="123">
        <v>1.7490631753820416</v>
      </c>
      <c r="D438" s="123">
        <v>1.7751459063627495</v>
      </c>
      <c r="E438" s="123">
        <v>1.8396690841090546</v>
      </c>
      <c r="F438" s="123">
        <v>1.9202254881000578</v>
      </c>
      <c r="G438" s="123">
        <v>2.0435064767829823</v>
      </c>
      <c r="H438" s="123">
        <v>2.1021353046849618</v>
      </c>
      <c r="I438" s="123">
        <v>2.0651348980909945</v>
      </c>
      <c r="J438" s="123">
        <v>1.9145006382470948</v>
      </c>
      <c r="K438" s="123">
        <v>2.1177328825521937</v>
      </c>
      <c r="L438" s="123">
        <v>2.3431635846069114</v>
      </c>
      <c r="M438" s="123">
        <v>2.3539189991452036</v>
      </c>
      <c r="N438" s="123">
        <v>2.3835753405182203</v>
      </c>
      <c r="O438" s="123">
        <v>2.5671435683473791</v>
      </c>
      <c r="P438" s="123">
        <v>2.5975329403457521</v>
      </c>
      <c r="Q438" s="123">
        <v>2.7908964021066733</v>
      </c>
      <c r="R438" s="123">
        <v>2.8196032230061481</v>
      </c>
      <c r="S438" s="123">
        <v>3.0219422163859844</v>
      </c>
      <c r="T438" s="123">
        <v>3.1296432083674581</v>
      </c>
      <c r="U438" s="123">
        <v>3.1115186557289545</v>
      </c>
      <c r="V438" s="123">
        <v>3.0268149432419218</v>
      </c>
      <c r="W438" s="123">
        <v>3.0599551653682329</v>
      </c>
      <c r="DA438" s="130" t="s">
        <v>4556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4557</v>
      </c>
    </row>
    <row r="440" spans="1:105" ht="12" customHeight="1" x14ac:dyDescent="0.25">
      <c r="A440" s="109" t="s">
        <v>120</v>
      </c>
      <c r="B440" s="110"/>
      <c r="C440" s="110">
        <v>1.7490631753820416</v>
      </c>
      <c r="D440" s="110">
        <v>1.7751459063627495</v>
      </c>
      <c r="E440" s="110">
        <v>1.8396690841090546</v>
      </c>
      <c r="F440" s="110">
        <v>1.9202254881000578</v>
      </c>
      <c r="G440" s="110">
        <v>2.0435064767829823</v>
      </c>
      <c r="H440" s="110">
        <v>2.1021353046849618</v>
      </c>
      <c r="I440" s="110">
        <v>2.0651348980909945</v>
      </c>
      <c r="J440" s="110">
        <v>1.9145006382470948</v>
      </c>
      <c r="K440" s="110">
        <v>2.1177328825521937</v>
      </c>
      <c r="L440" s="110">
        <v>2.3431635846069114</v>
      </c>
      <c r="M440" s="110">
        <v>2.3539189991452036</v>
      </c>
      <c r="N440" s="110">
        <v>2.3835753405182203</v>
      </c>
      <c r="O440" s="110">
        <v>2.5671435683473791</v>
      </c>
      <c r="P440" s="110">
        <v>2.5975329403457521</v>
      </c>
      <c r="Q440" s="110">
        <v>2.7908964021066733</v>
      </c>
      <c r="R440" s="110">
        <v>2.8196032230061481</v>
      </c>
      <c r="S440" s="110">
        <v>3.0219422163859844</v>
      </c>
      <c r="T440" s="110">
        <v>3.1296432083674581</v>
      </c>
      <c r="U440" s="110">
        <v>3.1115186557289545</v>
      </c>
      <c r="V440" s="110">
        <v>3.0268149432419218</v>
      </c>
      <c r="W440" s="110">
        <v>3.0599551653682329</v>
      </c>
      <c r="DA440" s="60" t="s">
        <v>4558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133.78376954783732</v>
      </c>
      <c r="D442" s="118">
        <f t="shared" si="232"/>
        <v>131.22599658769386</v>
      </c>
      <c r="E442" s="118">
        <f t="shared" si="232"/>
        <v>130.95068354328677</v>
      </c>
      <c r="F442" s="118">
        <f t="shared" si="232"/>
        <v>130.11696381335105</v>
      </c>
      <c r="G442" s="118">
        <f t="shared" si="232"/>
        <v>137.82836377968204</v>
      </c>
      <c r="H442" s="118">
        <f t="shared" si="232"/>
        <v>139.60706425392831</v>
      </c>
      <c r="I442" s="118">
        <f t="shared" si="232"/>
        <v>136.78375381048411</v>
      </c>
      <c r="J442" s="118">
        <f t="shared" si="232"/>
        <v>124.83304572926376</v>
      </c>
      <c r="K442" s="118">
        <f t="shared" si="232"/>
        <v>126.99421566778489</v>
      </c>
      <c r="L442" s="118">
        <f t="shared" si="232"/>
        <v>165.11156930685414</v>
      </c>
      <c r="M442" s="118">
        <f t="shared" si="232"/>
        <v>132.80434328069006</v>
      </c>
      <c r="N442" s="118">
        <f t="shared" si="232"/>
        <v>143.82575127513275</v>
      </c>
      <c r="O442" s="118">
        <f t="shared" si="232"/>
        <v>136.74970732571404</v>
      </c>
      <c r="P442" s="118">
        <f t="shared" si="232"/>
        <v>123.74668382453363</v>
      </c>
      <c r="Q442" s="118">
        <f t="shared" si="232"/>
        <v>121.65784753424738</v>
      </c>
      <c r="R442" s="118">
        <f t="shared" ref="R442:V442" si="233">R443+R446+R448+R457</f>
        <v>124.93965877190819</v>
      </c>
      <c r="S442" s="118">
        <f t="shared" si="233"/>
        <v>120.36733517733946</v>
      </c>
      <c r="T442" s="118">
        <f t="shared" si="233"/>
        <v>113.70088958927774</v>
      </c>
      <c r="U442" s="118">
        <f t="shared" si="233"/>
        <v>107.77975070736917</v>
      </c>
      <c r="V442" s="118">
        <f t="shared" si="233"/>
        <v>95.406103782109398</v>
      </c>
      <c r="W442" s="118">
        <f t="shared" ref="W442" si="234">W443+W446+W448+W457</f>
        <v>100.49101952349282</v>
      </c>
      <c r="DA442" s="129" t="s">
        <v>4709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123.89452810865377</v>
      </c>
      <c r="D443" s="123">
        <f t="shared" si="235"/>
        <v>121.41915454469316</v>
      </c>
      <c r="E443" s="123">
        <f t="shared" si="235"/>
        <v>121.18667333667484</v>
      </c>
      <c r="F443" s="123">
        <f t="shared" si="235"/>
        <v>120.00162540275534</v>
      </c>
      <c r="G443" s="123">
        <f t="shared" si="235"/>
        <v>127.50026585352536</v>
      </c>
      <c r="H443" s="123">
        <f t="shared" si="235"/>
        <v>129.05429050670233</v>
      </c>
      <c r="I443" s="123">
        <f t="shared" si="235"/>
        <v>126.27231797979108</v>
      </c>
      <c r="J443" s="123">
        <f t="shared" si="235"/>
        <v>115.25716232607815</v>
      </c>
      <c r="K443" s="123">
        <f t="shared" si="235"/>
        <v>116.66362507237504</v>
      </c>
      <c r="L443" s="123">
        <f t="shared" si="235"/>
        <v>154.14431025765398</v>
      </c>
      <c r="M443" s="123">
        <f t="shared" si="235"/>
        <v>122.51271968328282</v>
      </c>
      <c r="N443" s="123">
        <f t="shared" si="235"/>
        <v>133.01446454032325</v>
      </c>
      <c r="O443" s="123">
        <f t="shared" si="235"/>
        <v>125.08818346164848</v>
      </c>
      <c r="P443" s="123">
        <f t="shared" si="235"/>
        <v>111.86364376768357</v>
      </c>
      <c r="Q443" s="123">
        <f t="shared" si="235"/>
        <v>108.81519882919871</v>
      </c>
      <c r="R443" s="123">
        <f t="shared" ref="R443:V443" si="236">SUM(R444:R445)</f>
        <v>111.06285213075518</v>
      </c>
      <c r="S443" s="123">
        <f t="shared" si="236"/>
        <v>106.96408182389258</v>
      </c>
      <c r="T443" s="123">
        <f t="shared" si="236"/>
        <v>99.574112965283277</v>
      </c>
      <c r="U443" s="123">
        <f t="shared" si="236"/>
        <v>93.364187991587301</v>
      </c>
      <c r="V443" s="123">
        <f t="shared" si="236"/>
        <v>82.162917012543048</v>
      </c>
      <c r="W443" s="123">
        <f t="shared" ref="W443" si="237">SUM(W444:W445)</f>
        <v>85.826607847236431</v>
      </c>
      <c r="DA443" s="130" t="s">
        <v>4710</v>
      </c>
    </row>
    <row r="444" spans="1:105" ht="12" customHeight="1" x14ac:dyDescent="0.25">
      <c r="A444" s="97" t="s">
        <v>203</v>
      </c>
      <c r="B444" s="99"/>
      <c r="C444" s="99">
        <v>123.31331684619262</v>
      </c>
      <c r="D444" s="99">
        <v>120.86491818342634</v>
      </c>
      <c r="E444" s="99">
        <v>120.64641990602343</v>
      </c>
      <c r="F444" s="99">
        <v>119.48343078472918</v>
      </c>
      <c r="G444" s="99">
        <v>126.9545497536439</v>
      </c>
      <c r="H444" s="99">
        <v>128.51749518799829</v>
      </c>
      <c r="I444" s="99">
        <v>125.75862097521143</v>
      </c>
      <c r="J444" s="99">
        <v>114.79530537869256</v>
      </c>
      <c r="K444" s="99">
        <v>116.20517948902769</v>
      </c>
      <c r="L444" s="99">
        <v>153.54247434738147</v>
      </c>
      <c r="M444" s="99">
        <v>122.0465484566799</v>
      </c>
      <c r="N444" s="99">
        <v>132.51259041667001</v>
      </c>
      <c r="O444" s="99">
        <v>124.62811239477877</v>
      </c>
      <c r="P444" s="99">
        <v>111.45855111253375</v>
      </c>
      <c r="Q444" s="99">
        <v>108.42368676538979</v>
      </c>
      <c r="R444" s="99">
        <v>110.66420136765704</v>
      </c>
      <c r="S444" s="99">
        <v>106.58279082092002</v>
      </c>
      <c r="T444" s="99">
        <v>99.221324384683896</v>
      </c>
      <c r="U444" s="99">
        <v>93.034578545745333</v>
      </c>
      <c r="V444" s="99">
        <v>81.877017635921987</v>
      </c>
      <c r="W444" s="99">
        <v>85.52695184143667</v>
      </c>
      <c r="DA444" s="63" t="s">
        <v>4711</v>
      </c>
    </row>
    <row r="445" spans="1:105" ht="12" customHeight="1" x14ac:dyDescent="0.25">
      <c r="A445" s="97" t="s">
        <v>53</v>
      </c>
      <c r="B445" s="99"/>
      <c r="C445" s="99">
        <v>0.58121126246115939</v>
      </c>
      <c r="D445" s="99">
        <v>0.55423636126681874</v>
      </c>
      <c r="E445" s="99">
        <v>0.54025343065142395</v>
      </c>
      <c r="F445" s="99">
        <v>0.51819461802615374</v>
      </c>
      <c r="G445" s="99">
        <v>0.54571609988146375</v>
      </c>
      <c r="H445" s="99">
        <v>0.53679531870404007</v>
      </c>
      <c r="I445" s="99">
        <v>0.5136970045796504</v>
      </c>
      <c r="J445" s="99">
        <v>0.46185694738558408</v>
      </c>
      <c r="K445" s="99">
        <v>0.4584455833473558</v>
      </c>
      <c r="L445" s="99">
        <v>0.60183591027251593</v>
      </c>
      <c r="M445" s="99">
        <v>0.46617122660292387</v>
      </c>
      <c r="N445" s="99">
        <v>0.50187412365323636</v>
      </c>
      <c r="O445" s="99">
        <v>0.4600710668697186</v>
      </c>
      <c r="P445" s="99">
        <v>0.40509265514981285</v>
      </c>
      <c r="Q445" s="99">
        <v>0.39151206380891201</v>
      </c>
      <c r="R445" s="99">
        <v>0.39865076309813341</v>
      </c>
      <c r="S445" s="99">
        <v>0.38129100297256113</v>
      </c>
      <c r="T445" s="99">
        <v>0.35278858059937723</v>
      </c>
      <c r="U445" s="99">
        <v>0.32960944584196988</v>
      </c>
      <c r="V445" s="99">
        <v>0.28589937662106196</v>
      </c>
      <c r="W445" s="99">
        <v>0.29965600579975432</v>
      </c>
      <c r="DA445" s="63" t="s">
        <v>4712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1.0349293966849129E-2</v>
      </c>
      <c r="D446" s="123">
        <f t="shared" si="238"/>
        <v>1.0261608610883079E-2</v>
      </c>
      <c r="E446" s="123">
        <f t="shared" si="238"/>
        <v>1.1053823981662495E-2</v>
      </c>
      <c r="F446" s="123">
        <f t="shared" si="238"/>
        <v>1.5482487905817658E-2</v>
      </c>
      <c r="G446" s="123">
        <f t="shared" si="238"/>
        <v>3.0340698209814727E-2</v>
      </c>
      <c r="H446" s="123">
        <f t="shared" si="238"/>
        <v>3.8872132429897746E-2</v>
      </c>
      <c r="I446" s="123">
        <f t="shared" si="238"/>
        <v>3.3767250098967951E-2</v>
      </c>
      <c r="J446" s="123">
        <f t="shared" si="238"/>
        <v>8.8569730735983242E-3</v>
      </c>
      <c r="K446" s="123">
        <f t="shared" si="238"/>
        <v>2.4319975637149629E-2</v>
      </c>
      <c r="L446" s="123">
        <f t="shared" si="238"/>
        <v>6.535855040112859E-2</v>
      </c>
      <c r="M446" s="123">
        <f t="shared" si="238"/>
        <v>4.5274623324122139E-2</v>
      </c>
      <c r="N446" s="123">
        <f t="shared" si="238"/>
        <v>7.2525713086696059E-2</v>
      </c>
      <c r="O446" s="123">
        <f t="shared" si="238"/>
        <v>3.9797816174177179E-2</v>
      </c>
      <c r="P446" s="123">
        <f t="shared" si="238"/>
        <v>7.8175705645035218E-2</v>
      </c>
      <c r="Q446" s="123">
        <f t="shared" si="238"/>
        <v>3.894575517346964E-2</v>
      </c>
      <c r="R446" s="123">
        <f t="shared" si="238"/>
        <v>2.5769637559878246E-2</v>
      </c>
      <c r="S446" s="123">
        <f t="shared" si="238"/>
        <v>6.1559818289827477E-2</v>
      </c>
      <c r="T446" s="123">
        <f t="shared" si="238"/>
        <v>3.231247842011397E-2</v>
      </c>
      <c r="U446" s="123">
        <f t="shared" si="238"/>
        <v>5.2124084649154995E-2</v>
      </c>
      <c r="V446" s="123">
        <f t="shared" si="238"/>
        <v>0.10241514763638297</v>
      </c>
      <c r="W446" s="123">
        <f t="shared" si="238"/>
        <v>2.2519544631977483E-2</v>
      </c>
      <c r="DA446" s="130" t="s">
        <v>4713</v>
      </c>
    </row>
    <row r="447" spans="1:105" ht="12" customHeight="1" x14ac:dyDescent="0.25">
      <c r="A447" s="97" t="s">
        <v>53</v>
      </c>
      <c r="B447" s="99"/>
      <c r="C447" s="99">
        <f>RES_hhdet_in_tess!C129</f>
        <v>1.0349293966849129E-2</v>
      </c>
      <c r="D447" s="99">
        <f>RES_hhdet_in_tess!D129</f>
        <v>1.0261608610883079E-2</v>
      </c>
      <c r="E447" s="99">
        <f>RES_hhdet_in_tess!E129</f>
        <v>1.1053823981662495E-2</v>
      </c>
      <c r="F447" s="99">
        <f>RES_hhdet_in_tess!F129</f>
        <v>1.5482487905817658E-2</v>
      </c>
      <c r="G447" s="99">
        <f>RES_hhdet_in_tess!G129</f>
        <v>3.0340698209814727E-2</v>
      </c>
      <c r="H447" s="99">
        <f>RES_hhdet_in_tess!H129</f>
        <v>3.8872132429897746E-2</v>
      </c>
      <c r="I447" s="99">
        <f>RES_hhdet_in_tess!I129</f>
        <v>3.3767250098967951E-2</v>
      </c>
      <c r="J447" s="99">
        <f>RES_hhdet_in_tess!J129</f>
        <v>8.8569730735983242E-3</v>
      </c>
      <c r="K447" s="99">
        <f>RES_hhdet_in_tess!K129</f>
        <v>2.4319975637149629E-2</v>
      </c>
      <c r="L447" s="99">
        <f>RES_hhdet_in_tess!L129</f>
        <v>6.535855040112859E-2</v>
      </c>
      <c r="M447" s="99">
        <f>RES_hhdet_in_tess!M129</f>
        <v>4.5274623324122139E-2</v>
      </c>
      <c r="N447" s="99">
        <f>RES_hhdet_in_tess!N129</f>
        <v>7.2525713086696059E-2</v>
      </c>
      <c r="O447" s="99">
        <f>RES_hhdet_in_tess!O129</f>
        <v>3.9797816174177179E-2</v>
      </c>
      <c r="P447" s="99">
        <f>RES_hhdet_in_tess!P129</f>
        <v>7.8175705645035218E-2</v>
      </c>
      <c r="Q447" s="99">
        <f>RES_hhdet_in_tess!Q129</f>
        <v>3.894575517346964E-2</v>
      </c>
      <c r="R447" s="99">
        <f>RES_hhdet_in_tess!R129</f>
        <v>2.5769637559878246E-2</v>
      </c>
      <c r="S447" s="99">
        <f>RES_hhdet_in_tess!S129</f>
        <v>6.1559818289827477E-2</v>
      </c>
      <c r="T447" s="99">
        <f>RES_hhdet_in_tess!T129</f>
        <v>3.231247842011397E-2</v>
      </c>
      <c r="U447" s="99">
        <f>RES_hhdet_in_tess!U129</f>
        <v>5.2124084649154995E-2</v>
      </c>
      <c r="V447" s="99">
        <f>RES_hhdet_in_tess!V129</f>
        <v>0.10241514763638297</v>
      </c>
      <c r="W447" s="99">
        <f>RES_hhdet_in_tess!W129</f>
        <v>2.2519544631977483E-2</v>
      </c>
      <c r="DA447" s="63" t="s">
        <v>4714</v>
      </c>
    </row>
    <row r="448" spans="1:105" ht="12" customHeight="1" x14ac:dyDescent="0.25">
      <c r="A448" s="121" t="s">
        <v>55</v>
      </c>
      <c r="B448" s="123"/>
      <c r="C448" s="123">
        <v>8.5102089442816347</v>
      </c>
      <c r="D448" s="123">
        <v>8.4051077373671905</v>
      </c>
      <c r="E448" s="123">
        <v>8.3083495055986756</v>
      </c>
      <c r="F448" s="123">
        <v>8.5893101057400152</v>
      </c>
      <c r="G448" s="123">
        <v>8.6872852255877362</v>
      </c>
      <c r="H448" s="123">
        <v>8.8541070134026629</v>
      </c>
      <c r="I448" s="123">
        <v>8.8439215935956597</v>
      </c>
      <c r="J448" s="123">
        <v>8.0493398256405158</v>
      </c>
      <c r="K448" s="123">
        <v>8.623776929098991</v>
      </c>
      <c r="L448" s="123">
        <v>9.0359055951372262</v>
      </c>
      <c r="M448" s="123">
        <v>8.365773296547248</v>
      </c>
      <c r="N448" s="123">
        <v>8.826418435903463</v>
      </c>
      <c r="O448" s="123">
        <v>9.5503104423693337</v>
      </c>
      <c r="P448" s="123">
        <v>9.6933420107286405</v>
      </c>
      <c r="Q448" s="123">
        <v>10.513413102320195</v>
      </c>
      <c r="R448" s="123">
        <v>11.507526820711794</v>
      </c>
      <c r="S448" s="123">
        <v>10.790330959646484</v>
      </c>
      <c r="T448" s="123">
        <v>11.407990573920666</v>
      </c>
      <c r="U448" s="123">
        <v>11.650577226674594</v>
      </c>
      <c r="V448" s="123">
        <v>10.467795906901921</v>
      </c>
      <c r="W448" s="123">
        <v>11.913970881267895</v>
      </c>
      <c r="DA448" s="130" t="s">
        <v>4715</v>
      </c>
    </row>
    <row r="449" spans="1:105" ht="12" customHeight="1" x14ac:dyDescent="0.25">
      <c r="A449" s="97" t="s">
        <v>128</v>
      </c>
      <c r="B449" s="99"/>
      <c r="C449" s="99">
        <v>8.5314975390630199</v>
      </c>
      <c r="D449" s="99">
        <v>8.4133227418537366</v>
      </c>
      <c r="E449" s="99">
        <v>8.3047351763615485</v>
      </c>
      <c r="F449" s="99">
        <v>8.6372674213518099</v>
      </c>
      <c r="G449" s="99">
        <v>8.6872853745378062</v>
      </c>
      <c r="H449" s="99">
        <v>8.8541071887280509</v>
      </c>
      <c r="I449" s="99">
        <v>8.8438930757979755</v>
      </c>
      <c r="J449" s="99">
        <v>8.068108231849175</v>
      </c>
      <c r="K449" s="99">
        <v>8.6837729711787901</v>
      </c>
      <c r="L449" s="99">
        <v>9.035899799150739</v>
      </c>
      <c r="M449" s="99">
        <v>8.365773296547248</v>
      </c>
      <c r="N449" s="99">
        <v>8.8261095734994957</v>
      </c>
      <c r="O449" s="99">
        <v>9.5521464133672254</v>
      </c>
      <c r="P449" s="99">
        <v>9.6939378866526589</v>
      </c>
      <c r="Q449" s="99">
        <v>10.517873912743415</v>
      </c>
      <c r="R449" s="99">
        <v>11.487373481294508</v>
      </c>
      <c r="S449" s="99">
        <v>10.779746314170335</v>
      </c>
      <c r="T449" s="99">
        <v>11.405496593599372</v>
      </c>
      <c r="U449" s="99">
        <v>11.657177705529646</v>
      </c>
      <c r="V449" s="99">
        <v>10.457302347735999</v>
      </c>
      <c r="W449" s="99">
        <v>11.930934045045323</v>
      </c>
      <c r="DA449" s="63" t="s">
        <v>4716</v>
      </c>
    </row>
    <row r="450" spans="1:105" ht="12" customHeight="1" x14ac:dyDescent="0.25">
      <c r="A450" s="97" t="s">
        <v>127</v>
      </c>
      <c r="B450" s="99"/>
      <c r="C450" s="99">
        <v>8.5315644329344646</v>
      </c>
      <c r="D450" s="99">
        <v>8.4134989029417824</v>
      </c>
      <c r="E450" s="99">
        <v>8.3047113672612713</v>
      </c>
      <c r="F450" s="99">
        <v>8.6372144632706842</v>
      </c>
      <c r="G450" s="99">
        <v>8.68701167201678</v>
      </c>
      <c r="H450" s="99">
        <v>8.8539535245086363</v>
      </c>
      <c r="I450" s="99">
        <v>8.8481729480446649</v>
      </c>
      <c r="J450" s="99">
        <v>8.0734422506090642</v>
      </c>
      <c r="K450" s="99">
        <v>8.6873810484202334</v>
      </c>
      <c r="L450" s="99">
        <v>9.0392751498415755</v>
      </c>
      <c r="M450" s="99">
        <v>0</v>
      </c>
      <c r="N450" s="99">
        <v>8.8256365079403789</v>
      </c>
      <c r="O450" s="99">
        <v>9.5483663220069115</v>
      </c>
      <c r="P450" s="99">
        <v>9.6879452756749629</v>
      </c>
      <c r="Q450" s="99">
        <v>10.509744634255005</v>
      </c>
      <c r="R450" s="99">
        <v>11.47702322979945</v>
      </c>
      <c r="S450" s="99">
        <v>10.769415533418902</v>
      </c>
      <c r="T450" s="99">
        <v>11.393442097630079</v>
      </c>
      <c r="U450" s="99">
        <v>11.649022767793031</v>
      </c>
      <c r="V450" s="99">
        <v>10.451249144953032</v>
      </c>
      <c r="W450" s="99">
        <v>11.932204188815145</v>
      </c>
      <c r="DA450" s="63" t="s">
        <v>4717</v>
      </c>
    </row>
    <row r="451" spans="1:105" ht="12" customHeight="1" x14ac:dyDescent="0.25">
      <c r="A451" s="100" t="s">
        <v>203</v>
      </c>
      <c r="B451" s="102"/>
      <c r="C451" s="102">
        <v>5.9634824582746031</v>
      </c>
      <c r="D451" s="102">
        <v>5.7632646636741072</v>
      </c>
      <c r="E451" s="102">
        <v>5.452182485965885</v>
      </c>
      <c r="F451" s="102">
        <v>5.7039881579794045</v>
      </c>
      <c r="G451" s="102">
        <v>5.2353246136966307</v>
      </c>
      <c r="H451" s="102">
        <v>5.5283700646872402</v>
      </c>
      <c r="I451" s="102">
        <v>5.4529963202625762</v>
      </c>
      <c r="J451" s="102">
        <v>4.9286021151510049</v>
      </c>
      <c r="K451" s="102">
        <v>5.3424518390867233</v>
      </c>
      <c r="L451" s="102">
        <v>5.4142136080661576</v>
      </c>
      <c r="M451" s="102">
        <v>0</v>
      </c>
      <c r="N451" s="102">
        <v>5.1625741683810702</v>
      </c>
      <c r="O451" s="102">
        <v>5.8813415893501553</v>
      </c>
      <c r="P451" s="102">
        <v>5.9875813816831407</v>
      </c>
      <c r="Q451" s="102">
        <v>6.7794341371274927</v>
      </c>
      <c r="R451" s="102">
        <v>7.763817683578794</v>
      </c>
      <c r="S451" s="102">
        <v>7.0895346840988589</v>
      </c>
      <c r="T451" s="102">
        <v>7.8078259022633034</v>
      </c>
      <c r="U451" s="102">
        <v>8.036887286243779</v>
      </c>
      <c r="V451" s="102">
        <v>7.174388493141227</v>
      </c>
      <c r="W451" s="102">
        <v>8.558440793341024</v>
      </c>
      <c r="DA451" s="131" t="s">
        <v>4718</v>
      </c>
    </row>
    <row r="452" spans="1:105" ht="12" customHeight="1" x14ac:dyDescent="0.25">
      <c r="A452" s="103" t="s">
        <v>52</v>
      </c>
      <c r="B452" s="105"/>
      <c r="C452" s="105">
        <v>2.5680819746598611</v>
      </c>
      <c r="D452" s="105">
        <v>2.6502342392676757</v>
      </c>
      <c r="E452" s="105">
        <v>2.8525288812953855</v>
      </c>
      <c r="F452" s="105">
        <v>2.9332263052912784</v>
      </c>
      <c r="G452" s="105">
        <v>3.4516870583201498</v>
      </c>
      <c r="H452" s="105">
        <v>3.3255834598213969</v>
      </c>
      <c r="I452" s="105">
        <v>3.395176627782087</v>
      </c>
      <c r="J452" s="105">
        <v>3.1448401354580584</v>
      </c>
      <c r="K452" s="105">
        <v>3.3449292093335088</v>
      </c>
      <c r="L452" s="105">
        <v>3.6250615417754166</v>
      </c>
      <c r="M452" s="105">
        <v>0</v>
      </c>
      <c r="N452" s="105">
        <v>3.6630623395593083</v>
      </c>
      <c r="O452" s="105">
        <v>3.6670247326567567</v>
      </c>
      <c r="P452" s="105">
        <v>3.7003638939918213</v>
      </c>
      <c r="Q452" s="105">
        <v>3.7303104971275114</v>
      </c>
      <c r="R452" s="105">
        <v>3.7132055462206561</v>
      </c>
      <c r="S452" s="105">
        <v>3.6798808493200421</v>
      </c>
      <c r="T452" s="105">
        <v>3.5856161953667742</v>
      </c>
      <c r="U452" s="105">
        <v>3.6121354815492523</v>
      </c>
      <c r="V452" s="105">
        <v>3.2768606518118042</v>
      </c>
      <c r="W452" s="105">
        <v>3.3737633954741226</v>
      </c>
      <c r="DA452" s="132" t="s">
        <v>4719</v>
      </c>
    </row>
    <row r="453" spans="1:105" ht="12" customHeight="1" x14ac:dyDescent="0.25">
      <c r="A453" s="106" t="s">
        <v>122</v>
      </c>
      <c r="B453" s="102"/>
      <c r="C453" s="102">
        <v>8.3179771806546174</v>
      </c>
      <c r="D453" s="102">
        <v>8.2698159152763893</v>
      </c>
      <c r="E453" s="102">
        <v>8.3341866853159789</v>
      </c>
      <c r="F453" s="102">
        <v>8.4188158058616018</v>
      </c>
      <c r="G453" s="102">
        <v>0</v>
      </c>
      <c r="H453" s="102">
        <v>0</v>
      </c>
      <c r="I453" s="102">
        <v>0</v>
      </c>
      <c r="J453" s="102">
        <v>8.0066826526122163</v>
      </c>
      <c r="K453" s="102">
        <v>8.4593661458795424</v>
      </c>
      <c r="L453" s="102">
        <v>0</v>
      </c>
      <c r="M453" s="102">
        <v>0</v>
      </c>
      <c r="N453" s="102">
        <v>8.8640617942301141</v>
      </c>
      <c r="O453" s="102">
        <v>9.4767261862302199</v>
      </c>
      <c r="P453" s="102">
        <v>9.6861031361390424</v>
      </c>
      <c r="Q453" s="102">
        <v>10.469674763068097</v>
      </c>
      <c r="R453" s="102">
        <v>11.583538294380745</v>
      </c>
      <c r="S453" s="102">
        <v>10.870163444092816</v>
      </c>
      <c r="T453" s="102">
        <v>11.528745083051396</v>
      </c>
      <c r="U453" s="102">
        <v>11.438473231762275</v>
      </c>
      <c r="V453" s="102">
        <v>10.729610828655783</v>
      </c>
      <c r="W453" s="102">
        <v>11.664870850856779</v>
      </c>
      <c r="DA453" s="131" t="s">
        <v>4720</v>
      </c>
    </row>
    <row r="454" spans="1:105" ht="12" customHeight="1" x14ac:dyDescent="0.25">
      <c r="A454" s="107" t="s">
        <v>121</v>
      </c>
      <c r="B454" s="105"/>
      <c r="C454" s="105">
        <v>8.3179696362500639</v>
      </c>
      <c r="D454" s="105">
        <v>8.2699878603566912</v>
      </c>
      <c r="E454" s="105">
        <v>8.3342539847245867</v>
      </c>
      <c r="F454" s="105">
        <v>8.4187110562830441</v>
      </c>
      <c r="G454" s="105">
        <v>0</v>
      </c>
      <c r="H454" s="105">
        <v>0</v>
      </c>
      <c r="I454" s="105">
        <v>0</v>
      </c>
      <c r="J454" s="105">
        <v>8.0099690931415228</v>
      </c>
      <c r="K454" s="105">
        <v>8.4606003782179702</v>
      </c>
      <c r="L454" s="105">
        <v>0</v>
      </c>
      <c r="M454" s="105">
        <v>0</v>
      </c>
      <c r="N454" s="105">
        <v>8.8622100730575255</v>
      </c>
      <c r="O454" s="105">
        <v>9.4746117703529453</v>
      </c>
      <c r="P454" s="105">
        <v>9.6860248455563696</v>
      </c>
      <c r="Q454" s="105">
        <v>10.473754554655642</v>
      </c>
      <c r="R454" s="105">
        <v>11.586532832864899</v>
      </c>
      <c r="S454" s="105">
        <v>10.870952390349904</v>
      </c>
      <c r="T454" s="105">
        <v>11.527736018262829</v>
      </c>
      <c r="U454" s="105">
        <v>11.436294250665597</v>
      </c>
      <c r="V454" s="105">
        <v>10.72775061247777</v>
      </c>
      <c r="W454" s="105">
        <v>11.664101450448294</v>
      </c>
      <c r="DA454" s="132" t="s">
        <v>4721</v>
      </c>
    </row>
    <row r="455" spans="1:105" ht="12" customHeight="1" x14ac:dyDescent="0.25">
      <c r="A455" s="108" t="s">
        <v>53</v>
      </c>
      <c r="B455" s="99"/>
      <c r="C455" s="99">
        <v>5.8139908248287053</v>
      </c>
      <c r="D455" s="99">
        <v>5.6648132909874356</v>
      </c>
      <c r="E455" s="99">
        <v>5.4715911796647454</v>
      </c>
      <c r="F455" s="99">
        <v>5.5594727268315101</v>
      </c>
      <c r="G455" s="99">
        <v>0</v>
      </c>
      <c r="H455" s="99">
        <v>0</v>
      </c>
      <c r="I455" s="99">
        <v>0</v>
      </c>
      <c r="J455" s="99">
        <v>4.8895537749540692</v>
      </c>
      <c r="K455" s="99">
        <v>5.2023349343101177</v>
      </c>
      <c r="L455" s="99">
        <v>0</v>
      </c>
      <c r="M455" s="99">
        <v>0</v>
      </c>
      <c r="N455" s="99">
        <v>5.1837650985324428</v>
      </c>
      <c r="O455" s="99">
        <v>5.8355771691145488</v>
      </c>
      <c r="P455" s="99">
        <v>5.9860757368419266</v>
      </c>
      <c r="Q455" s="99">
        <v>6.7558861965592918</v>
      </c>
      <c r="R455" s="99">
        <v>7.8375575953241512</v>
      </c>
      <c r="S455" s="99">
        <v>7.1560613488514884</v>
      </c>
      <c r="T455" s="99">
        <v>7.8995832831622552</v>
      </c>
      <c r="U455" s="99">
        <v>7.8900448748107843</v>
      </c>
      <c r="V455" s="99">
        <v>7.3641107624887185</v>
      </c>
      <c r="W455" s="99">
        <v>8.3659138176563808</v>
      </c>
      <c r="DA455" s="63" t="s">
        <v>4722</v>
      </c>
    </row>
    <row r="456" spans="1:105" ht="12" customHeight="1" x14ac:dyDescent="0.25">
      <c r="A456" s="108" t="s">
        <v>52</v>
      </c>
      <c r="B456" s="99"/>
      <c r="C456" s="99">
        <v>2.5039788114213586</v>
      </c>
      <c r="D456" s="99">
        <v>2.6051745693692547</v>
      </c>
      <c r="E456" s="99">
        <v>2.8626628050598417</v>
      </c>
      <c r="F456" s="99">
        <v>2.8592383294515331</v>
      </c>
      <c r="G456" s="99">
        <v>0</v>
      </c>
      <c r="H456" s="99">
        <v>0</v>
      </c>
      <c r="I456" s="99">
        <v>0</v>
      </c>
      <c r="J456" s="99">
        <v>3.1204153181874528</v>
      </c>
      <c r="K456" s="99">
        <v>3.2582654439078538</v>
      </c>
      <c r="L456" s="99">
        <v>0</v>
      </c>
      <c r="M456" s="99">
        <v>0</v>
      </c>
      <c r="N456" s="99">
        <v>3.6784449745250822</v>
      </c>
      <c r="O456" s="99">
        <v>3.6390346012383956</v>
      </c>
      <c r="P456" s="99">
        <v>3.6999491087144443</v>
      </c>
      <c r="Q456" s="99">
        <v>3.7178683580963474</v>
      </c>
      <c r="R456" s="99">
        <v>3.748975237540749</v>
      </c>
      <c r="S456" s="99">
        <v>3.7148910414984155</v>
      </c>
      <c r="T456" s="99">
        <v>3.6281527351005738</v>
      </c>
      <c r="U456" s="99">
        <v>3.546249375854813</v>
      </c>
      <c r="V456" s="99">
        <v>3.3636398499890503</v>
      </c>
      <c r="W456" s="99">
        <v>3.2981876327919113</v>
      </c>
      <c r="DA456" s="63" t="s">
        <v>4723</v>
      </c>
    </row>
    <row r="457" spans="1:105" ht="12" customHeight="1" x14ac:dyDescent="0.25">
      <c r="A457" s="121" t="s">
        <v>54</v>
      </c>
      <c r="B457" s="123"/>
      <c r="C457" s="123">
        <v>1.3686832009350576</v>
      </c>
      <c r="D457" s="123">
        <v>1.3914726970225966</v>
      </c>
      <c r="E457" s="123">
        <v>1.444606877031593</v>
      </c>
      <c r="F457" s="123">
        <v>1.5105458169498776</v>
      </c>
      <c r="G457" s="123">
        <v>1.6104720023591426</v>
      </c>
      <c r="H457" s="123">
        <v>1.6597946013934406</v>
      </c>
      <c r="I457" s="123">
        <v>1.6337469869983949</v>
      </c>
      <c r="J457" s="123">
        <v>1.5176866044715047</v>
      </c>
      <c r="K457" s="123">
        <v>1.682493690673688</v>
      </c>
      <c r="L457" s="123">
        <v>1.86599490366181</v>
      </c>
      <c r="M457" s="123">
        <v>1.8805756775358675</v>
      </c>
      <c r="N457" s="123">
        <v>1.9123425858193399</v>
      </c>
      <c r="O457" s="123">
        <v>2.071415605522045</v>
      </c>
      <c r="P457" s="123">
        <v>2.1115223404763808</v>
      </c>
      <c r="Q457" s="123">
        <v>2.2902898475550049</v>
      </c>
      <c r="R457" s="123">
        <v>2.3435101828813441</v>
      </c>
      <c r="S457" s="123">
        <v>2.5513625755105602</v>
      </c>
      <c r="T457" s="123">
        <v>2.6864735716536829</v>
      </c>
      <c r="U457" s="123">
        <v>2.7128614044581201</v>
      </c>
      <c r="V457" s="123">
        <v>2.6729757150280422</v>
      </c>
      <c r="W457" s="123">
        <v>2.7279212503565118</v>
      </c>
      <c r="DA457" s="130" t="s">
        <v>4724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4725</v>
      </c>
    </row>
    <row r="459" spans="1:105" ht="12" customHeight="1" x14ac:dyDescent="0.25">
      <c r="A459" s="109" t="s">
        <v>120</v>
      </c>
      <c r="B459" s="110"/>
      <c r="C459" s="110">
        <v>1.3686832009350576</v>
      </c>
      <c r="D459" s="110">
        <v>1.3914726970225966</v>
      </c>
      <c r="E459" s="110">
        <v>1.444606877031593</v>
      </c>
      <c r="F459" s="110">
        <v>1.5105458169498776</v>
      </c>
      <c r="G459" s="110">
        <v>1.6104720023591426</v>
      </c>
      <c r="H459" s="110">
        <v>1.6597946013934406</v>
      </c>
      <c r="I459" s="110">
        <v>1.6337469869983949</v>
      </c>
      <c r="J459" s="110">
        <v>1.5176866044715047</v>
      </c>
      <c r="K459" s="110">
        <v>1.682493690673688</v>
      </c>
      <c r="L459" s="110">
        <v>1.86599490366181</v>
      </c>
      <c r="M459" s="110">
        <v>1.8805756775358675</v>
      </c>
      <c r="N459" s="110">
        <v>1.9123425858193399</v>
      </c>
      <c r="O459" s="110">
        <v>2.071415605522045</v>
      </c>
      <c r="P459" s="110">
        <v>2.1115223404763808</v>
      </c>
      <c r="Q459" s="110">
        <v>2.2902898475550049</v>
      </c>
      <c r="R459" s="110">
        <v>2.3435101828813441</v>
      </c>
      <c r="S459" s="110">
        <v>2.5513625755105602</v>
      </c>
      <c r="T459" s="110">
        <v>2.6864735716536829</v>
      </c>
      <c r="U459" s="110">
        <v>2.7128614044581201</v>
      </c>
      <c r="V459" s="110">
        <v>2.6729757150280422</v>
      </c>
      <c r="W459" s="110">
        <v>2.7279212503565118</v>
      </c>
      <c r="DA459" s="60" t="s">
        <v>4726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4877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4878</v>
      </c>
    </row>
    <row r="463" spans="1:105" ht="12" customHeight="1" x14ac:dyDescent="0.25">
      <c r="A463" s="97" t="s">
        <v>203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4879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4880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4881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4882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4883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4884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4885</v>
      </c>
    </row>
    <row r="470" spans="1:105" ht="12" customHeight="1" x14ac:dyDescent="0.25">
      <c r="A470" s="100" t="s">
        <v>203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4886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4887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4888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4889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4890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4891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4892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4893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4894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663036</v>
      </c>
      <c r="C5" s="120">
        <v>751781</v>
      </c>
      <c r="D5" s="120">
        <v>905682</v>
      </c>
      <c r="E5" s="120">
        <v>1053232</v>
      </c>
      <c r="F5" s="120">
        <v>1188815</v>
      </c>
      <c r="G5" s="120">
        <v>1299142</v>
      </c>
      <c r="H5" s="120">
        <v>1395902</v>
      </c>
      <c r="I5" s="120">
        <v>1482654</v>
      </c>
      <c r="J5" s="120">
        <v>1577693</v>
      </c>
      <c r="K5" s="120">
        <v>1659674</v>
      </c>
      <c r="L5" s="120">
        <v>1700387</v>
      </c>
      <c r="M5" s="120">
        <v>1708974</v>
      </c>
      <c r="N5" s="120">
        <v>1690357</v>
      </c>
      <c r="O5" s="120">
        <v>1729039</v>
      </c>
      <c r="P5" s="120">
        <v>1729217</v>
      </c>
      <c r="Q5" s="120">
        <v>1723942</v>
      </c>
      <c r="R5" s="120">
        <v>1728341</v>
      </c>
      <c r="S5" s="120">
        <v>1685725</v>
      </c>
      <c r="T5" s="120">
        <v>1728596</v>
      </c>
      <c r="U5" s="120">
        <v>1741337</v>
      </c>
      <c r="V5" s="120">
        <v>1767873</v>
      </c>
      <c r="W5" s="120">
        <v>1742451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663036</v>
      </c>
      <c r="C7" s="52">
        <v>751781</v>
      </c>
      <c r="D7" s="52">
        <v>905682</v>
      </c>
      <c r="E7" s="52">
        <v>1053232</v>
      </c>
      <c r="F7" s="52">
        <v>1188815</v>
      </c>
      <c r="G7" s="52">
        <v>1299142</v>
      </c>
      <c r="H7" s="52">
        <v>1395902</v>
      </c>
      <c r="I7" s="52">
        <v>1482654</v>
      </c>
      <c r="J7" s="52">
        <v>1577693</v>
      </c>
      <c r="K7" s="52">
        <v>1659674</v>
      </c>
      <c r="L7" s="52">
        <v>1700387</v>
      </c>
      <c r="M7" s="52">
        <v>1708974</v>
      </c>
      <c r="N7" s="52">
        <v>1690357</v>
      </c>
      <c r="O7" s="52">
        <v>1729039</v>
      </c>
      <c r="P7" s="52">
        <v>1729217</v>
      </c>
      <c r="Q7" s="52">
        <v>1723942</v>
      </c>
      <c r="R7" s="52">
        <v>1728341</v>
      </c>
      <c r="S7" s="52">
        <v>1685725</v>
      </c>
      <c r="T7" s="52">
        <v>1728596</v>
      </c>
      <c r="U7" s="52">
        <v>1741337</v>
      </c>
      <c r="V7" s="52">
        <v>1767873</v>
      </c>
      <c r="W7" s="52">
        <v>1742451</v>
      </c>
      <c r="DA7" s="63" t="s">
        <v>1119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13479</v>
      </c>
      <c r="C9" s="52">
        <v>15099</v>
      </c>
      <c r="D9" s="52">
        <v>17611</v>
      </c>
      <c r="E9" s="52">
        <v>22406</v>
      </c>
      <c r="F9" s="52">
        <v>28332</v>
      </c>
      <c r="G9" s="52">
        <v>36146</v>
      </c>
      <c r="H9" s="52">
        <v>44095</v>
      </c>
      <c r="I9" s="52">
        <v>50538</v>
      </c>
      <c r="J9" s="52">
        <v>53223</v>
      </c>
      <c r="K9" s="52">
        <v>58464</v>
      </c>
      <c r="L9" s="52">
        <v>63336</v>
      </c>
      <c r="M9" s="52">
        <v>64923</v>
      </c>
      <c r="N9" s="52">
        <v>66423</v>
      </c>
      <c r="O9" s="52">
        <v>68558</v>
      </c>
      <c r="P9" s="52">
        <v>76648</v>
      </c>
      <c r="Q9" s="52">
        <v>82215</v>
      </c>
      <c r="R9" s="52">
        <v>86888</v>
      </c>
      <c r="S9" s="52">
        <v>95644</v>
      </c>
      <c r="T9" s="52">
        <v>105047</v>
      </c>
      <c r="U9" s="52">
        <v>118945</v>
      </c>
      <c r="V9" s="52">
        <v>144596</v>
      </c>
      <c r="W9" s="52">
        <v>150361</v>
      </c>
      <c r="DA9" s="63" t="s">
        <v>1120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1722</v>
      </c>
      <c r="E11" s="52">
        <v>2950</v>
      </c>
      <c r="F11" s="52">
        <v>3889</v>
      </c>
      <c r="G11" s="52">
        <v>4970</v>
      </c>
      <c r="H11" s="52">
        <v>5667</v>
      </c>
      <c r="I11" s="52">
        <v>6563</v>
      </c>
      <c r="J11" s="52">
        <v>7116</v>
      </c>
      <c r="K11" s="52">
        <v>7353</v>
      </c>
      <c r="L11" s="52">
        <v>7387</v>
      </c>
      <c r="M11" s="52">
        <v>7384</v>
      </c>
      <c r="N11" s="52">
        <v>7568</v>
      </c>
      <c r="O11" s="52">
        <v>7930</v>
      </c>
      <c r="P11" s="52">
        <v>8615</v>
      </c>
      <c r="Q11" s="52">
        <v>7582</v>
      </c>
      <c r="R11" s="52">
        <v>7041</v>
      </c>
      <c r="S11" s="52">
        <v>6496</v>
      </c>
      <c r="T11" s="52">
        <v>6398</v>
      </c>
      <c r="U11" s="52">
        <v>6490</v>
      </c>
      <c r="V11" s="52">
        <v>6793</v>
      </c>
      <c r="W11" s="52">
        <v>6983</v>
      </c>
      <c r="DA11" s="63" t="s">
        <v>1121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1</v>
      </c>
      <c r="E12" s="52">
        <v>3</v>
      </c>
      <c r="F12" s="52">
        <v>3</v>
      </c>
      <c r="G12" s="52">
        <v>4</v>
      </c>
      <c r="H12" s="52">
        <v>4</v>
      </c>
      <c r="I12" s="52">
        <v>8</v>
      </c>
      <c r="J12" s="52">
        <v>10</v>
      </c>
      <c r="K12" s="52">
        <v>10</v>
      </c>
      <c r="L12" s="52">
        <v>9</v>
      </c>
      <c r="M12" s="52">
        <v>10</v>
      </c>
      <c r="N12" s="52">
        <v>8</v>
      </c>
      <c r="O12" s="52">
        <v>9</v>
      </c>
      <c r="P12" s="52">
        <v>15</v>
      </c>
      <c r="Q12" s="52">
        <v>12</v>
      </c>
      <c r="R12" s="52">
        <v>11</v>
      </c>
      <c r="S12" s="52">
        <v>10</v>
      </c>
      <c r="T12" s="52">
        <v>10</v>
      </c>
      <c r="U12" s="52">
        <v>10</v>
      </c>
      <c r="V12" s="52">
        <v>10</v>
      </c>
      <c r="W12" s="52">
        <v>7</v>
      </c>
      <c r="DA12" s="63" t="s">
        <v>1122</v>
      </c>
    </row>
    <row r="13" spans="1:105" ht="12" customHeight="1" x14ac:dyDescent="0.25">
      <c r="A13" s="97" t="s">
        <v>122</v>
      </c>
      <c r="B13" s="52">
        <v>600737</v>
      </c>
      <c r="C13" s="52">
        <v>681440</v>
      </c>
      <c r="D13" s="52">
        <v>812342</v>
      </c>
      <c r="E13" s="52">
        <v>946991</v>
      </c>
      <c r="F13" s="52">
        <v>1072292</v>
      </c>
      <c r="G13" s="52">
        <v>1168634</v>
      </c>
      <c r="H13" s="52">
        <v>1253655</v>
      </c>
      <c r="I13" s="52">
        <v>1257025</v>
      </c>
      <c r="J13" s="52">
        <v>1316809</v>
      </c>
      <c r="K13" s="52">
        <v>1397454</v>
      </c>
      <c r="L13" s="52">
        <v>1426690</v>
      </c>
      <c r="M13" s="52">
        <v>1435531</v>
      </c>
      <c r="N13" s="52">
        <v>1421632</v>
      </c>
      <c r="O13" s="52">
        <v>1463430</v>
      </c>
      <c r="P13" s="52">
        <v>1468946</v>
      </c>
      <c r="Q13" s="52">
        <v>1475395</v>
      </c>
      <c r="R13" s="52">
        <v>1484399</v>
      </c>
      <c r="S13" s="52">
        <v>1449479</v>
      </c>
      <c r="T13" s="52">
        <v>1494891</v>
      </c>
      <c r="U13" s="52">
        <v>1510619</v>
      </c>
      <c r="V13" s="52">
        <v>1537286</v>
      </c>
      <c r="W13" s="52">
        <v>1518339</v>
      </c>
      <c r="DA13" s="63" t="s">
        <v>1123</v>
      </c>
    </row>
    <row r="14" spans="1:105" ht="12" customHeight="1" x14ac:dyDescent="0.25">
      <c r="A14" s="97" t="s">
        <v>121</v>
      </c>
      <c r="B14" s="52">
        <v>62299</v>
      </c>
      <c r="C14" s="52">
        <v>70341</v>
      </c>
      <c r="D14" s="52">
        <v>91617</v>
      </c>
      <c r="E14" s="52">
        <v>103288</v>
      </c>
      <c r="F14" s="52">
        <v>112631</v>
      </c>
      <c r="G14" s="52">
        <v>125534</v>
      </c>
      <c r="H14" s="52">
        <v>136576</v>
      </c>
      <c r="I14" s="52">
        <v>219058</v>
      </c>
      <c r="J14" s="52">
        <v>253758</v>
      </c>
      <c r="K14" s="52">
        <v>254857</v>
      </c>
      <c r="L14" s="52">
        <v>266301</v>
      </c>
      <c r="M14" s="52">
        <v>266049</v>
      </c>
      <c r="N14" s="52">
        <v>261149</v>
      </c>
      <c r="O14" s="52">
        <v>257670</v>
      </c>
      <c r="P14" s="52">
        <v>251641</v>
      </c>
      <c r="Q14" s="52">
        <v>240953</v>
      </c>
      <c r="R14" s="52">
        <v>236890</v>
      </c>
      <c r="S14" s="52">
        <v>229740</v>
      </c>
      <c r="T14" s="52">
        <v>227297</v>
      </c>
      <c r="U14" s="52">
        <v>224218</v>
      </c>
      <c r="V14" s="52">
        <v>223784</v>
      </c>
      <c r="W14" s="52">
        <v>217122</v>
      </c>
      <c r="DA14" s="63" t="s">
        <v>1124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1125</v>
      </c>
    </row>
    <row r="17" spans="1:105" ht="12" customHeight="1" x14ac:dyDescent="0.25">
      <c r="A17" s="109" t="s">
        <v>120</v>
      </c>
      <c r="B17" s="36">
        <v>663036</v>
      </c>
      <c r="C17" s="36">
        <v>751781</v>
      </c>
      <c r="D17" s="36">
        <v>905682</v>
      </c>
      <c r="E17" s="36">
        <v>1053232</v>
      </c>
      <c r="F17" s="36">
        <v>1188815</v>
      </c>
      <c r="G17" s="36">
        <v>1299142</v>
      </c>
      <c r="H17" s="36">
        <v>1395902</v>
      </c>
      <c r="I17" s="36">
        <v>1482654</v>
      </c>
      <c r="J17" s="36">
        <v>1577693</v>
      </c>
      <c r="K17" s="36">
        <v>1659674</v>
      </c>
      <c r="L17" s="36">
        <v>1700387</v>
      </c>
      <c r="M17" s="36">
        <v>1708974</v>
      </c>
      <c r="N17" s="36">
        <v>1690357</v>
      </c>
      <c r="O17" s="36">
        <v>1729039</v>
      </c>
      <c r="P17" s="36">
        <v>1729217</v>
      </c>
      <c r="Q17" s="36">
        <v>1723942</v>
      </c>
      <c r="R17" s="36">
        <v>1728341</v>
      </c>
      <c r="S17" s="36">
        <v>1685725</v>
      </c>
      <c r="T17" s="36">
        <v>1728596</v>
      </c>
      <c r="U17" s="36">
        <v>1741337</v>
      </c>
      <c r="V17" s="36">
        <v>1767873</v>
      </c>
      <c r="W17" s="36">
        <v>1742451</v>
      </c>
      <c r="DA17" s="60" t="s">
        <v>1126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1204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51800</v>
      </c>
      <c r="D21" s="52">
        <v>51834</v>
      </c>
      <c r="E21" s="52">
        <v>52089</v>
      </c>
      <c r="F21" s="52">
        <v>52854</v>
      </c>
      <c r="G21" s="52">
        <v>54407</v>
      </c>
      <c r="H21" s="52">
        <v>57041</v>
      </c>
      <c r="I21" s="52">
        <v>60984</v>
      </c>
      <c r="J21" s="52">
        <v>66468</v>
      </c>
      <c r="K21" s="52">
        <v>73707</v>
      </c>
      <c r="L21" s="52">
        <v>82954</v>
      </c>
      <c r="M21" s="52">
        <v>94407</v>
      </c>
      <c r="N21" s="52">
        <v>108263</v>
      </c>
      <c r="O21" s="52">
        <v>114308</v>
      </c>
      <c r="P21" s="52">
        <v>91987</v>
      </c>
      <c r="Q21" s="52">
        <v>113984</v>
      </c>
      <c r="R21" s="52">
        <v>139038</v>
      </c>
      <c r="S21" s="52">
        <v>167306</v>
      </c>
      <c r="T21" s="52">
        <v>170959</v>
      </c>
      <c r="U21" s="52">
        <v>161707</v>
      </c>
      <c r="V21" s="52">
        <v>152271</v>
      </c>
      <c r="W21" s="52">
        <v>143741</v>
      </c>
      <c r="DA21" s="63" t="s">
        <v>1205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2106</v>
      </c>
      <c r="D23" s="52">
        <v>2113</v>
      </c>
      <c r="E23" s="52">
        <v>2166</v>
      </c>
      <c r="F23" s="52">
        <v>2321</v>
      </c>
      <c r="G23" s="52">
        <v>2657</v>
      </c>
      <c r="H23" s="52">
        <v>3276</v>
      </c>
      <c r="I23" s="52">
        <v>3030</v>
      </c>
      <c r="J23" s="52">
        <v>3729</v>
      </c>
      <c r="K23" s="52">
        <v>5917</v>
      </c>
      <c r="L23" s="52">
        <v>7238</v>
      </c>
      <c r="M23" s="52">
        <v>8638</v>
      </c>
      <c r="N23" s="52">
        <v>9509</v>
      </c>
      <c r="O23" s="52">
        <v>10215</v>
      </c>
      <c r="P23" s="52">
        <v>9892</v>
      </c>
      <c r="Q23" s="52">
        <v>9490</v>
      </c>
      <c r="R23" s="52">
        <v>9773</v>
      </c>
      <c r="S23" s="52">
        <v>11754</v>
      </c>
      <c r="T23" s="52">
        <v>12219</v>
      </c>
      <c r="U23" s="52">
        <v>12414</v>
      </c>
      <c r="V23" s="52">
        <v>13631</v>
      </c>
      <c r="W23" s="52">
        <v>15510</v>
      </c>
      <c r="DA23" s="63" t="s">
        <v>1206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0</v>
      </c>
      <c r="D25" s="52">
        <v>0</v>
      </c>
      <c r="E25" s="52">
        <v>4</v>
      </c>
      <c r="F25" s="52">
        <v>25</v>
      </c>
      <c r="G25" s="52">
        <v>81</v>
      </c>
      <c r="H25" s="52">
        <v>185</v>
      </c>
      <c r="I25" s="52">
        <v>347</v>
      </c>
      <c r="J25" s="52">
        <v>645</v>
      </c>
      <c r="K25" s="52">
        <v>899</v>
      </c>
      <c r="L25" s="52">
        <v>1322</v>
      </c>
      <c r="M25" s="52">
        <v>1134</v>
      </c>
      <c r="N25" s="52">
        <v>1106</v>
      </c>
      <c r="O25" s="52">
        <v>1128</v>
      </c>
      <c r="P25" s="52">
        <v>1012</v>
      </c>
      <c r="Q25" s="52">
        <v>1198</v>
      </c>
      <c r="R25" s="52">
        <v>1224</v>
      </c>
      <c r="S25" s="52">
        <v>1278</v>
      </c>
      <c r="T25" s="52">
        <v>1295</v>
      </c>
      <c r="U25" s="52">
        <v>1227</v>
      </c>
      <c r="V25" s="52">
        <v>1241</v>
      </c>
      <c r="W25" s="52">
        <v>1161</v>
      </c>
      <c r="DA25" s="63" t="s">
        <v>1207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1</v>
      </c>
      <c r="L26" s="52">
        <v>2</v>
      </c>
      <c r="M26" s="52">
        <v>0</v>
      </c>
      <c r="N26" s="52">
        <v>2</v>
      </c>
      <c r="O26" s="52">
        <v>0</v>
      </c>
      <c r="P26" s="52">
        <v>2</v>
      </c>
      <c r="Q26" s="52">
        <v>3</v>
      </c>
      <c r="R26" s="52">
        <v>1</v>
      </c>
      <c r="S26" s="52">
        <v>1</v>
      </c>
      <c r="T26" s="52">
        <v>1</v>
      </c>
      <c r="U26" s="52">
        <v>0</v>
      </c>
      <c r="V26" s="52">
        <v>2</v>
      </c>
      <c r="W26" s="52">
        <v>6</v>
      </c>
      <c r="DA26" s="63" t="s">
        <v>1208</v>
      </c>
    </row>
    <row r="27" spans="1:105" ht="12" customHeight="1" x14ac:dyDescent="0.25">
      <c r="A27" s="97" t="s">
        <v>122</v>
      </c>
      <c r="B27" s="52"/>
      <c r="C27" s="52">
        <v>93865</v>
      </c>
      <c r="D27" s="52">
        <v>94206</v>
      </c>
      <c r="E27" s="52">
        <v>96690</v>
      </c>
      <c r="F27" s="52">
        <v>103873</v>
      </c>
      <c r="G27" s="52">
        <v>118445</v>
      </c>
      <c r="H27" s="52">
        <v>143070</v>
      </c>
      <c r="I27" s="52">
        <v>123995</v>
      </c>
      <c r="J27" s="52">
        <v>153298</v>
      </c>
      <c r="K27" s="52">
        <v>207131</v>
      </c>
      <c r="L27" s="52">
        <v>224613</v>
      </c>
      <c r="M27" s="52">
        <v>225677</v>
      </c>
      <c r="N27" s="52">
        <v>222910</v>
      </c>
      <c r="O27" s="52">
        <v>212686</v>
      </c>
      <c r="P27" s="52">
        <v>188147</v>
      </c>
      <c r="Q27" s="52">
        <v>201785</v>
      </c>
      <c r="R27" s="52">
        <v>241958</v>
      </c>
      <c r="S27" s="52">
        <v>262208</v>
      </c>
      <c r="T27" s="52">
        <v>247609</v>
      </c>
      <c r="U27" s="52">
        <v>236329</v>
      </c>
      <c r="V27" s="52">
        <v>229867</v>
      </c>
      <c r="W27" s="52">
        <v>233169</v>
      </c>
      <c r="DA27" s="63" t="s">
        <v>1209</v>
      </c>
    </row>
    <row r="28" spans="1:105" ht="12" customHeight="1" x14ac:dyDescent="0.25">
      <c r="A28" s="97" t="s">
        <v>121</v>
      </c>
      <c r="B28" s="52"/>
      <c r="C28" s="52">
        <v>9734</v>
      </c>
      <c r="D28" s="52">
        <v>9768</v>
      </c>
      <c r="E28" s="52">
        <v>10040</v>
      </c>
      <c r="F28" s="52">
        <v>10858</v>
      </c>
      <c r="G28" s="52">
        <v>12505</v>
      </c>
      <c r="H28" s="52">
        <v>15228</v>
      </c>
      <c r="I28" s="52">
        <v>13470</v>
      </c>
      <c r="J28" s="52">
        <v>17310</v>
      </c>
      <c r="K28" s="52">
        <v>24167</v>
      </c>
      <c r="L28" s="52">
        <v>29062</v>
      </c>
      <c r="M28" s="52">
        <v>30285</v>
      </c>
      <c r="N28" s="52">
        <v>36055</v>
      </c>
      <c r="O28" s="52">
        <v>43235</v>
      </c>
      <c r="P28" s="52">
        <v>45626</v>
      </c>
      <c r="Q28" s="52">
        <v>56060</v>
      </c>
      <c r="R28" s="52">
        <v>38629</v>
      </c>
      <c r="S28" s="52">
        <v>34325</v>
      </c>
      <c r="T28" s="52">
        <v>38352</v>
      </c>
      <c r="U28" s="52">
        <v>35710</v>
      </c>
      <c r="V28" s="52">
        <v>37202</v>
      </c>
      <c r="W28" s="52">
        <v>38916</v>
      </c>
      <c r="DA28" s="63" t="s">
        <v>1210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1211</v>
      </c>
    </row>
    <row r="31" spans="1:105" ht="12" customHeight="1" x14ac:dyDescent="0.25">
      <c r="A31" s="109" t="s">
        <v>120</v>
      </c>
      <c r="B31" s="36"/>
      <c r="C31" s="36">
        <v>103599</v>
      </c>
      <c r="D31" s="36">
        <v>103975</v>
      </c>
      <c r="E31" s="36">
        <v>106732</v>
      </c>
      <c r="F31" s="36">
        <v>114758</v>
      </c>
      <c r="G31" s="36">
        <v>131037</v>
      </c>
      <c r="H31" s="36">
        <v>158482</v>
      </c>
      <c r="I31" s="36">
        <v>137810</v>
      </c>
      <c r="J31" s="36">
        <v>171265</v>
      </c>
      <c r="K31" s="36">
        <v>232189</v>
      </c>
      <c r="L31" s="36">
        <v>255012</v>
      </c>
      <c r="M31" s="36">
        <v>257098</v>
      </c>
      <c r="N31" s="36">
        <v>260079</v>
      </c>
      <c r="O31" s="36">
        <v>257051</v>
      </c>
      <c r="P31" s="36">
        <v>234793</v>
      </c>
      <c r="Q31" s="36">
        <v>259062</v>
      </c>
      <c r="R31" s="36">
        <v>281812</v>
      </c>
      <c r="S31" s="36">
        <v>297813</v>
      </c>
      <c r="T31" s="36">
        <v>287263</v>
      </c>
      <c r="U31" s="36">
        <v>273286</v>
      </c>
      <c r="V31" s="36">
        <v>268328</v>
      </c>
      <c r="W31" s="36">
        <v>273276</v>
      </c>
      <c r="DA31" s="60" t="s">
        <v>1212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1291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140545</v>
      </c>
      <c r="D35" s="52">
        <v>205735</v>
      </c>
      <c r="E35" s="52">
        <v>199639</v>
      </c>
      <c r="F35" s="52">
        <v>188437</v>
      </c>
      <c r="G35" s="52">
        <v>164734</v>
      </c>
      <c r="H35" s="52">
        <v>153801</v>
      </c>
      <c r="I35" s="52">
        <v>147736</v>
      </c>
      <c r="J35" s="52">
        <v>161507</v>
      </c>
      <c r="K35" s="52">
        <v>155688</v>
      </c>
      <c r="L35" s="52">
        <v>123667</v>
      </c>
      <c r="M35" s="52">
        <v>102994</v>
      </c>
      <c r="N35" s="52">
        <v>89646</v>
      </c>
      <c r="O35" s="52">
        <v>152990</v>
      </c>
      <c r="P35" s="52">
        <v>92165</v>
      </c>
      <c r="Q35" s="52">
        <v>108709</v>
      </c>
      <c r="R35" s="52">
        <v>143437</v>
      </c>
      <c r="S35" s="52">
        <v>124690</v>
      </c>
      <c r="T35" s="52">
        <v>213830</v>
      </c>
      <c r="U35" s="52">
        <v>174448</v>
      </c>
      <c r="V35" s="52">
        <v>178807</v>
      </c>
      <c r="W35" s="52">
        <v>118319</v>
      </c>
      <c r="DA35" s="63" t="s">
        <v>1292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3726</v>
      </c>
      <c r="D37" s="52">
        <v>4625</v>
      </c>
      <c r="E37" s="52">
        <v>6961</v>
      </c>
      <c r="F37" s="52">
        <v>8247</v>
      </c>
      <c r="G37" s="52">
        <v>10471</v>
      </c>
      <c r="H37" s="52">
        <v>11225</v>
      </c>
      <c r="I37" s="52">
        <v>9473</v>
      </c>
      <c r="J37" s="52">
        <v>6414</v>
      </c>
      <c r="K37" s="52">
        <v>11158</v>
      </c>
      <c r="L37" s="52">
        <v>12110</v>
      </c>
      <c r="M37" s="52">
        <v>10225</v>
      </c>
      <c r="N37" s="52">
        <v>11009</v>
      </c>
      <c r="O37" s="52">
        <v>12350</v>
      </c>
      <c r="P37" s="52">
        <v>17982</v>
      </c>
      <c r="Q37" s="52">
        <v>15057</v>
      </c>
      <c r="R37" s="52">
        <v>14446</v>
      </c>
      <c r="S37" s="52">
        <v>20510</v>
      </c>
      <c r="T37" s="52">
        <v>21622</v>
      </c>
      <c r="U37" s="52">
        <v>26312</v>
      </c>
      <c r="V37" s="52">
        <v>39282</v>
      </c>
      <c r="W37" s="52">
        <v>21275</v>
      </c>
      <c r="DA37" s="63" t="s">
        <v>1293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0</v>
      </c>
      <c r="D39" s="52">
        <v>1722</v>
      </c>
      <c r="E39" s="52">
        <v>1232</v>
      </c>
      <c r="F39" s="52">
        <v>964</v>
      </c>
      <c r="G39" s="52">
        <v>1162</v>
      </c>
      <c r="H39" s="52">
        <v>882</v>
      </c>
      <c r="I39" s="52">
        <v>1243</v>
      </c>
      <c r="J39" s="52">
        <v>1198</v>
      </c>
      <c r="K39" s="52">
        <v>1136</v>
      </c>
      <c r="L39" s="52">
        <v>1356</v>
      </c>
      <c r="M39" s="52">
        <v>1131</v>
      </c>
      <c r="N39" s="52">
        <v>1290</v>
      </c>
      <c r="O39" s="52">
        <v>1490</v>
      </c>
      <c r="P39" s="52">
        <v>1697</v>
      </c>
      <c r="Q39" s="52">
        <v>165</v>
      </c>
      <c r="R39" s="52">
        <v>683</v>
      </c>
      <c r="S39" s="52">
        <v>733</v>
      </c>
      <c r="T39" s="52">
        <v>1197</v>
      </c>
      <c r="U39" s="52">
        <v>1319</v>
      </c>
      <c r="V39" s="52">
        <v>1544</v>
      </c>
      <c r="W39" s="52">
        <v>1351</v>
      </c>
      <c r="DA39" s="63" t="s">
        <v>1294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1</v>
      </c>
      <c r="E40" s="52">
        <v>2</v>
      </c>
      <c r="F40" s="52">
        <v>0</v>
      </c>
      <c r="G40" s="52">
        <v>1</v>
      </c>
      <c r="H40" s="52">
        <v>0</v>
      </c>
      <c r="I40" s="52">
        <v>4</v>
      </c>
      <c r="J40" s="52">
        <v>2</v>
      </c>
      <c r="K40" s="52">
        <v>1</v>
      </c>
      <c r="L40" s="52">
        <v>1</v>
      </c>
      <c r="M40" s="52">
        <v>1</v>
      </c>
      <c r="N40" s="52">
        <v>0</v>
      </c>
      <c r="O40" s="52">
        <v>1</v>
      </c>
      <c r="P40" s="52">
        <v>8</v>
      </c>
      <c r="Q40" s="52">
        <v>0</v>
      </c>
      <c r="R40" s="52">
        <v>0</v>
      </c>
      <c r="S40" s="52">
        <v>0</v>
      </c>
      <c r="T40" s="52">
        <v>1</v>
      </c>
      <c r="U40" s="52">
        <v>0</v>
      </c>
      <c r="V40" s="52">
        <v>2</v>
      </c>
      <c r="W40" s="52">
        <v>3</v>
      </c>
      <c r="DA40" s="63" t="s">
        <v>1295</v>
      </c>
    </row>
    <row r="41" spans="1:105" ht="12" customHeight="1" x14ac:dyDescent="0.25">
      <c r="A41" s="97" t="s">
        <v>122</v>
      </c>
      <c r="B41" s="52"/>
      <c r="C41" s="52">
        <v>174568</v>
      </c>
      <c r="D41" s="52">
        <v>225108</v>
      </c>
      <c r="E41" s="52">
        <v>231339</v>
      </c>
      <c r="F41" s="52">
        <v>229174</v>
      </c>
      <c r="G41" s="52">
        <v>214787</v>
      </c>
      <c r="H41" s="52">
        <v>228091</v>
      </c>
      <c r="I41" s="52">
        <v>127365</v>
      </c>
      <c r="J41" s="52">
        <v>213082</v>
      </c>
      <c r="K41" s="52">
        <v>287776</v>
      </c>
      <c r="L41" s="52">
        <v>253849</v>
      </c>
      <c r="M41" s="52">
        <v>234518</v>
      </c>
      <c r="N41" s="52">
        <v>209011</v>
      </c>
      <c r="O41" s="52">
        <v>254484</v>
      </c>
      <c r="P41" s="52">
        <v>193663</v>
      </c>
      <c r="Q41" s="52">
        <v>208234</v>
      </c>
      <c r="R41" s="52">
        <v>250962</v>
      </c>
      <c r="S41" s="52">
        <v>227288</v>
      </c>
      <c r="T41" s="52">
        <v>293021</v>
      </c>
      <c r="U41" s="52">
        <v>252057</v>
      </c>
      <c r="V41" s="52">
        <v>256534</v>
      </c>
      <c r="W41" s="52">
        <v>214222</v>
      </c>
      <c r="DA41" s="63" t="s">
        <v>1296</v>
      </c>
    </row>
    <row r="42" spans="1:105" ht="12" customHeight="1" x14ac:dyDescent="0.25">
      <c r="A42" s="97" t="s">
        <v>121</v>
      </c>
      <c r="B42" s="52"/>
      <c r="C42" s="52">
        <v>17776</v>
      </c>
      <c r="D42" s="52">
        <v>31044</v>
      </c>
      <c r="E42" s="52">
        <v>21711</v>
      </c>
      <c r="F42" s="52">
        <v>20201</v>
      </c>
      <c r="G42" s="52">
        <v>25408</v>
      </c>
      <c r="H42" s="52">
        <v>26270</v>
      </c>
      <c r="I42" s="52">
        <v>95952</v>
      </c>
      <c r="J42" s="52">
        <v>52010</v>
      </c>
      <c r="K42" s="52">
        <v>25266</v>
      </c>
      <c r="L42" s="52">
        <v>40506</v>
      </c>
      <c r="M42" s="52">
        <v>30033</v>
      </c>
      <c r="N42" s="52">
        <v>31155</v>
      </c>
      <c r="O42" s="52">
        <v>39756</v>
      </c>
      <c r="P42" s="52">
        <v>39597</v>
      </c>
      <c r="Q42" s="52">
        <v>45372</v>
      </c>
      <c r="R42" s="52">
        <v>34566</v>
      </c>
      <c r="S42" s="52">
        <v>27175</v>
      </c>
      <c r="T42" s="52">
        <v>35909</v>
      </c>
      <c r="U42" s="52">
        <v>32631</v>
      </c>
      <c r="V42" s="52">
        <v>36768</v>
      </c>
      <c r="W42" s="52">
        <v>32254</v>
      </c>
      <c r="DA42" s="63" t="s">
        <v>1297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1298</v>
      </c>
    </row>
    <row r="45" spans="1:105" ht="12" customHeight="1" x14ac:dyDescent="0.25">
      <c r="A45" s="109" t="s">
        <v>120</v>
      </c>
      <c r="B45" s="36"/>
      <c r="C45" s="36">
        <v>192344</v>
      </c>
      <c r="D45" s="36">
        <v>257876</v>
      </c>
      <c r="E45" s="36">
        <v>254282</v>
      </c>
      <c r="F45" s="36">
        <v>250341</v>
      </c>
      <c r="G45" s="36">
        <v>241364</v>
      </c>
      <c r="H45" s="36">
        <v>255242</v>
      </c>
      <c r="I45" s="36">
        <v>224562</v>
      </c>
      <c r="J45" s="36">
        <v>266304</v>
      </c>
      <c r="K45" s="36">
        <v>314170</v>
      </c>
      <c r="L45" s="36">
        <v>295725</v>
      </c>
      <c r="M45" s="36">
        <v>265685</v>
      </c>
      <c r="N45" s="36">
        <v>241462</v>
      </c>
      <c r="O45" s="36">
        <v>295733</v>
      </c>
      <c r="P45" s="36">
        <v>234971</v>
      </c>
      <c r="Q45" s="36">
        <v>253787</v>
      </c>
      <c r="R45" s="36">
        <v>286211</v>
      </c>
      <c r="S45" s="36">
        <v>255197</v>
      </c>
      <c r="T45" s="36">
        <v>330134</v>
      </c>
      <c r="U45" s="36">
        <v>286027</v>
      </c>
      <c r="V45" s="36">
        <v>294864</v>
      </c>
      <c r="W45" s="36">
        <v>247854</v>
      </c>
      <c r="DA45" s="60" t="s">
        <v>1299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1378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43636</v>
      </c>
      <c r="D49" s="52">
        <v>62423</v>
      </c>
      <c r="E49" s="52">
        <v>64638</v>
      </c>
      <c r="F49" s="52">
        <v>60930</v>
      </c>
      <c r="G49" s="52">
        <v>51498</v>
      </c>
      <c r="H49" s="52">
        <v>43055</v>
      </c>
      <c r="I49" s="52">
        <v>42993</v>
      </c>
      <c r="J49" s="52">
        <v>74896</v>
      </c>
      <c r="K49" s="52">
        <v>66217</v>
      </c>
      <c r="L49" s="52">
        <v>32734</v>
      </c>
      <c r="M49" s="52">
        <v>24179</v>
      </c>
      <c r="N49" s="52">
        <v>22580</v>
      </c>
      <c r="O49" s="52">
        <v>55191</v>
      </c>
      <c r="P49" s="52">
        <v>52624</v>
      </c>
      <c r="Q49" s="52">
        <v>54586</v>
      </c>
      <c r="R49" s="52">
        <v>56940</v>
      </c>
      <c r="S49" s="52">
        <v>39695</v>
      </c>
      <c r="T49" s="52">
        <v>88516</v>
      </c>
      <c r="U49" s="52">
        <v>71336</v>
      </c>
      <c r="V49" s="52">
        <v>70481</v>
      </c>
      <c r="W49" s="52">
        <v>44007</v>
      </c>
      <c r="DA49" s="63" t="s">
        <v>1379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1252</v>
      </c>
      <c r="D51" s="52">
        <v>1752</v>
      </c>
      <c r="E51" s="52">
        <v>1919</v>
      </c>
      <c r="F51" s="52">
        <v>2494</v>
      </c>
      <c r="G51" s="52">
        <v>3038</v>
      </c>
      <c r="H51" s="52">
        <v>2926</v>
      </c>
      <c r="I51" s="52">
        <v>3211</v>
      </c>
      <c r="J51" s="52">
        <v>1604</v>
      </c>
      <c r="K51" s="52">
        <v>3880</v>
      </c>
      <c r="L51" s="52">
        <v>3078</v>
      </c>
      <c r="M51" s="52">
        <v>2440</v>
      </c>
      <c r="N51" s="52">
        <v>2571</v>
      </c>
      <c r="O51" s="52">
        <v>5253</v>
      </c>
      <c r="P51" s="52">
        <v>7427</v>
      </c>
      <c r="Q51" s="52">
        <v>5046</v>
      </c>
      <c r="R51" s="52">
        <v>3441</v>
      </c>
      <c r="S51" s="52">
        <v>5617</v>
      </c>
      <c r="T51" s="52">
        <v>6249</v>
      </c>
      <c r="U51" s="52">
        <v>8268</v>
      </c>
      <c r="V51" s="52">
        <v>15139</v>
      </c>
      <c r="W51" s="52">
        <v>2257</v>
      </c>
      <c r="DA51" s="63" t="s">
        <v>1380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417</v>
      </c>
      <c r="E53" s="52">
        <v>312</v>
      </c>
      <c r="F53" s="52">
        <v>235</v>
      </c>
      <c r="G53" s="52">
        <v>248</v>
      </c>
      <c r="H53" s="52">
        <v>149</v>
      </c>
      <c r="I53" s="52">
        <v>238</v>
      </c>
      <c r="J53" s="52">
        <v>337</v>
      </c>
      <c r="K53" s="52">
        <v>240</v>
      </c>
      <c r="L53" s="52">
        <v>150</v>
      </c>
      <c r="M53" s="52">
        <v>103</v>
      </c>
      <c r="N53" s="52">
        <v>121</v>
      </c>
      <c r="O53" s="52">
        <v>279</v>
      </c>
      <c r="P53" s="52">
        <v>380</v>
      </c>
      <c r="Q53" s="52">
        <v>36</v>
      </c>
      <c r="R53" s="52">
        <v>137</v>
      </c>
      <c r="S53" s="52">
        <v>115</v>
      </c>
      <c r="T53" s="52">
        <v>323</v>
      </c>
      <c r="U53" s="52">
        <v>330</v>
      </c>
      <c r="V53" s="52">
        <v>370</v>
      </c>
      <c r="W53" s="52">
        <v>241</v>
      </c>
      <c r="DA53" s="63" t="s">
        <v>1381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1</v>
      </c>
      <c r="F54" s="52">
        <v>0</v>
      </c>
      <c r="G54" s="52">
        <v>0</v>
      </c>
      <c r="H54" s="52">
        <v>0</v>
      </c>
      <c r="I54" s="52">
        <v>1</v>
      </c>
      <c r="J54" s="52">
        <v>1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2</v>
      </c>
      <c r="Q54" s="52">
        <v>0</v>
      </c>
      <c r="R54" s="52">
        <v>0</v>
      </c>
      <c r="S54" s="52">
        <v>0</v>
      </c>
      <c r="T54" s="52">
        <v>1</v>
      </c>
      <c r="U54" s="52">
        <v>0</v>
      </c>
      <c r="V54" s="52">
        <v>1</v>
      </c>
      <c r="W54" s="52">
        <v>1</v>
      </c>
      <c r="DA54" s="63" t="s">
        <v>1382</v>
      </c>
    </row>
    <row r="55" spans="1:105" ht="12" customHeight="1" x14ac:dyDescent="0.25">
      <c r="A55" s="108" t="s">
        <v>122</v>
      </c>
      <c r="B55" s="52"/>
      <c r="C55" s="52">
        <v>39603</v>
      </c>
      <c r="D55" s="52">
        <v>54491</v>
      </c>
      <c r="E55" s="52">
        <v>58806</v>
      </c>
      <c r="F55" s="52">
        <v>55778</v>
      </c>
      <c r="G55" s="52">
        <v>45829</v>
      </c>
      <c r="H55" s="52">
        <v>38475</v>
      </c>
      <c r="I55" s="52">
        <v>24383</v>
      </c>
      <c r="J55" s="52">
        <v>59930</v>
      </c>
      <c r="K55" s="52">
        <v>60652</v>
      </c>
      <c r="L55" s="52">
        <v>28100</v>
      </c>
      <c r="M55" s="52">
        <v>21342</v>
      </c>
      <c r="N55" s="52">
        <v>19545</v>
      </c>
      <c r="O55" s="52">
        <v>47492</v>
      </c>
      <c r="P55" s="52">
        <v>43374</v>
      </c>
      <c r="Q55" s="52">
        <v>44789</v>
      </c>
      <c r="R55" s="52">
        <v>49926</v>
      </c>
      <c r="S55" s="52">
        <v>35352</v>
      </c>
      <c r="T55" s="52">
        <v>78565</v>
      </c>
      <c r="U55" s="52">
        <v>62866</v>
      </c>
      <c r="V55" s="52">
        <v>61320</v>
      </c>
      <c r="W55" s="52">
        <v>38038</v>
      </c>
      <c r="DA55" s="63" t="s">
        <v>1383</v>
      </c>
    </row>
    <row r="56" spans="1:105" ht="12" customHeight="1" x14ac:dyDescent="0.25">
      <c r="A56" s="108" t="s">
        <v>121</v>
      </c>
      <c r="B56" s="52"/>
      <c r="C56" s="52">
        <v>4033</v>
      </c>
      <c r="D56" s="52">
        <v>7515</v>
      </c>
      <c r="E56" s="52">
        <v>5519</v>
      </c>
      <c r="F56" s="52">
        <v>4917</v>
      </c>
      <c r="G56" s="52">
        <v>5421</v>
      </c>
      <c r="H56" s="52">
        <v>4431</v>
      </c>
      <c r="I56" s="52">
        <v>18371</v>
      </c>
      <c r="J56" s="52">
        <v>14628</v>
      </c>
      <c r="K56" s="52">
        <v>5325</v>
      </c>
      <c r="L56" s="52">
        <v>4484</v>
      </c>
      <c r="M56" s="52">
        <v>2734</v>
      </c>
      <c r="N56" s="52">
        <v>2914</v>
      </c>
      <c r="O56" s="52">
        <v>7420</v>
      </c>
      <c r="P56" s="52">
        <v>8868</v>
      </c>
      <c r="Q56" s="52">
        <v>9761</v>
      </c>
      <c r="R56" s="52">
        <v>6877</v>
      </c>
      <c r="S56" s="52">
        <v>4228</v>
      </c>
      <c r="T56" s="52">
        <v>9627</v>
      </c>
      <c r="U56" s="52">
        <v>8140</v>
      </c>
      <c r="V56" s="52">
        <v>8790</v>
      </c>
      <c r="W56" s="52">
        <v>5727</v>
      </c>
      <c r="DA56" s="63" t="s">
        <v>1384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1385</v>
      </c>
    </row>
    <row r="59" spans="1:105" ht="12" customHeight="1" x14ac:dyDescent="0.25">
      <c r="A59" s="115" t="s">
        <v>120</v>
      </c>
      <c r="B59" s="36"/>
      <c r="C59" s="36">
        <v>43636</v>
      </c>
      <c r="D59" s="36">
        <v>62423</v>
      </c>
      <c r="E59" s="36">
        <v>64638</v>
      </c>
      <c r="F59" s="36">
        <v>60930</v>
      </c>
      <c r="G59" s="36">
        <v>51498</v>
      </c>
      <c r="H59" s="36">
        <v>43055</v>
      </c>
      <c r="I59" s="36">
        <v>42993</v>
      </c>
      <c r="J59" s="36">
        <v>74896</v>
      </c>
      <c r="K59" s="36">
        <v>66217</v>
      </c>
      <c r="L59" s="36">
        <v>32734</v>
      </c>
      <c r="M59" s="36">
        <v>24179</v>
      </c>
      <c r="N59" s="36">
        <v>22580</v>
      </c>
      <c r="O59" s="36">
        <v>55191</v>
      </c>
      <c r="P59" s="36">
        <v>52624</v>
      </c>
      <c r="Q59" s="36">
        <v>54586</v>
      </c>
      <c r="R59" s="36">
        <v>56940</v>
      </c>
      <c r="S59" s="36">
        <v>39695</v>
      </c>
      <c r="T59" s="36">
        <v>88516</v>
      </c>
      <c r="U59" s="36">
        <v>71336</v>
      </c>
      <c r="V59" s="36">
        <v>70481</v>
      </c>
      <c r="W59" s="36">
        <v>44007</v>
      </c>
      <c r="DA59" s="60" t="s">
        <v>1386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1465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96909</v>
      </c>
      <c r="D63" s="52">
        <v>143312</v>
      </c>
      <c r="E63" s="52">
        <v>135001</v>
      </c>
      <c r="F63" s="52">
        <v>127507</v>
      </c>
      <c r="G63" s="52">
        <v>113236</v>
      </c>
      <c r="H63" s="52">
        <v>110746</v>
      </c>
      <c r="I63" s="52">
        <v>104743</v>
      </c>
      <c r="J63" s="52">
        <v>86611</v>
      </c>
      <c r="K63" s="52">
        <v>89471</v>
      </c>
      <c r="L63" s="52">
        <v>90933</v>
      </c>
      <c r="M63" s="52">
        <v>78815</v>
      </c>
      <c r="N63" s="52">
        <v>67066</v>
      </c>
      <c r="O63" s="52">
        <v>97799</v>
      </c>
      <c r="P63" s="52">
        <v>39541</v>
      </c>
      <c r="Q63" s="52">
        <v>54123</v>
      </c>
      <c r="R63" s="52">
        <v>86497</v>
      </c>
      <c r="S63" s="52">
        <v>84995</v>
      </c>
      <c r="T63" s="52">
        <v>125314</v>
      </c>
      <c r="U63" s="52">
        <v>103112</v>
      </c>
      <c r="V63" s="52">
        <v>108326</v>
      </c>
      <c r="W63" s="52">
        <v>74312</v>
      </c>
      <c r="DA63" s="63" t="s">
        <v>1466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2474</v>
      </c>
      <c r="D65" s="52">
        <v>2873</v>
      </c>
      <c r="E65" s="52">
        <v>5042</v>
      </c>
      <c r="F65" s="52">
        <v>5753</v>
      </c>
      <c r="G65" s="52">
        <v>7433</v>
      </c>
      <c r="H65" s="52">
        <v>8299</v>
      </c>
      <c r="I65" s="52">
        <v>6262</v>
      </c>
      <c r="J65" s="52">
        <v>4810</v>
      </c>
      <c r="K65" s="52">
        <v>7278</v>
      </c>
      <c r="L65" s="52">
        <v>9032</v>
      </c>
      <c r="M65" s="52">
        <v>7785</v>
      </c>
      <c r="N65" s="52">
        <v>8438</v>
      </c>
      <c r="O65" s="52">
        <v>7097</v>
      </c>
      <c r="P65" s="52">
        <v>10555</v>
      </c>
      <c r="Q65" s="52">
        <v>10011</v>
      </c>
      <c r="R65" s="52">
        <v>11005</v>
      </c>
      <c r="S65" s="52">
        <v>14893</v>
      </c>
      <c r="T65" s="52">
        <v>15373</v>
      </c>
      <c r="U65" s="52">
        <v>18044</v>
      </c>
      <c r="V65" s="52">
        <v>24143</v>
      </c>
      <c r="W65" s="52">
        <v>19018</v>
      </c>
      <c r="DA65" s="63" t="s">
        <v>1467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0</v>
      </c>
      <c r="D67" s="52">
        <f t="shared" si="0"/>
        <v>1305</v>
      </c>
      <c r="E67" s="52">
        <f t="shared" si="0"/>
        <v>920</v>
      </c>
      <c r="F67" s="52">
        <f t="shared" si="0"/>
        <v>729</v>
      </c>
      <c r="G67" s="52">
        <f t="shared" si="0"/>
        <v>914</v>
      </c>
      <c r="H67" s="52">
        <f t="shared" si="0"/>
        <v>733</v>
      </c>
      <c r="I67" s="52">
        <f t="shared" si="0"/>
        <v>1005</v>
      </c>
      <c r="J67" s="52">
        <f t="shared" si="0"/>
        <v>861</v>
      </c>
      <c r="K67" s="52">
        <f t="shared" si="0"/>
        <v>896</v>
      </c>
      <c r="L67" s="52">
        <f t="shared" si="0"/>
        <v>1206</v>
      </c>
      <c r="M67" s="52">
        <f t="shared" si="0"/>
        <v>1028</v>
      </c>
      <c r="N67" s="52">
        <f t="shared" si="0"/>
        <v>1169</v>
      </c>
      <c r="O67" s="52">
        <f t="shared" si="0"/>
        <v>1211</v>
      </c>
      <c r="P67" s="52">
        <f t="shared" si="0"/>
        <v>1317</v>
      </c>
      <c r="Q67" s="52">
        <f t="shared" si="0"/>
        <v>129</v>
      </c>
      <c r="R67" s="52">
        <f t="shared" ref="R67:V67" si="1">R39-R53</f>
        <v>546</v>
      </c>
      <c r="S67" s="52">
        <f t="shared" si="1"/>
        <v>618</v>
      </c>
      <c r="T67" s="52">
        <f t="shared" si="1"/>
        <v>874</v>
      </c>
      <c r="U67" s="52">
        <f t="shared" si="1"/>
        <v>989</v>
      </c>
      <c r="V67" s="52">
        <f t="shared" si="1"/>
        <v>1174</v>
      </c>
      <c r="W67" s="52">
        <f t="shared" ref="W67" si="2">W39-W53</f>
        <v>1110</v>
      </c>
      <c r="DA67" s="63" t="s">
        <v>1468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1</v>
      </c>
      <c r="E68" s="52">
        <f t="shared" si="3"/>
        <v>1</v>
      </c>
      <c r="F68" s="52">
        <f t="shared" si="3"/>
        <v>0</v>
      </c>
      <c r="G68" s="52">
        <f t="shared" si="3"/>
        <v>1</v>
      </c>
      <c r="H68" s="52">
        <f t="shared" si="3"/>
        <v>0</v>
      </c>
      <c r="I68" s="52">
        <f t="shared" si="3"/>
        <v>3</v>
      </c>
      <c r="J68" s="52">
        <f t="shared" si="3"/>
        <v>1</v>
      </c>
      <c r="K68" s="52">
        <f t="shared" si="3"/>
        <v>1</v>
      </c>
      <c r="L68" s="52">
        <f t="shared" si="3"/>
        <v>1</v>
      </c>
      <c r="M68" s="52">
        <f t="shared" si="3"/>
        <v>1</v>
      </c>
      <c r="N68" s="52">
        <f t="shared" si="3"/>
        <v>0</v>
      </c>
      <c r="O68" s="52">
        <f t="shared" si="3"/>
        <v>1</v>
      </c>
      <c r="P68" s="52">
        <f t="shared" si="3"/>
        <v>6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1</v>
      </c>
      <c r="W68" s="52">
        <f t="shared" ref="W68" si="5">W40-W54</f>
        <v>2</v>
      </c>
      <c r="DA68" s="63" t="s">
        <v>1469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134965</v>
      </c>
      <c r="D69" s="52">
        <f t="shared" si="6"/>
        <v>170617</v>
      </c>
      <c r="E69" s="52">
        <f t="shared" si="6"/>
        <v>172533</v>
      </c>
      <c r="F69" s="52">
        <f t="shared" si="6"/>
        <v>173396</v>
      </c>
      <c r="G69" s="52">
        <f t="shared" si="6"/>
        <v>168958</v>
      </c>
      <c r="H69" s="52">
        <f t="shared" si="6"/>
        <v>189616</v>
      </c>
      <c r="I69" s="52">
        <f t="shared" si="6"/>
        <v>102982</v>
      </c>
      <c r="J69" s="52">
        <f t="shared" si="6"/>
        <v>153152</v>
      </c>
      <c r="K69" s="52">
        <f t="shared" si="6"/>
        <v>227124</v>
      </c>
      <c r="L69" s="52">
        <f t="shared" si="6"/>
        <v>225749</v>
      </c>
      <c r="M69" s="52">
        <f t="shared" si="6"/>
        <v>213176</v>
      </c>
      <c r="N69" s="52">
        <f t="shared" si="6"/>
        <v>189466</v>
      </c>
      <c r="O69" s="52">
        <f t="shared" si="6"/>
        <v>206992</v>
      </c>
      <c r="P69" s="52">
        <f t="shared" si="6"/>
        <v>150289</v>
      </c>
      <c r="Q69" s="52">
        <f t="shared" si="6"/>
        <v>163445</v>
      </c>
      <c r="R69" s="52">
        <f t="shared" ref="R69:V69" si="7">R41-R55</f>
        <v>201036</v>
      </c>
      <c r="S69" s="52">
        <f t="shared" si="7"/>
        <v>191936</v>
      </c>
      <c r="T69" s="52">
        <f t="shared" si="7"/>
        <v>214456</v>
      </c>
      <c r="U69" s="52">
        <f t="shared" si="7"/>
        <v>189191</v>
      </c>
      <c r="V69" s="52">
        <f t="shared" si="7"/>
        <v>195214</v>
      </c>
      <c r="W69" s="52">
        <f t="shared" ref="W69" si="8">W41-W55</f>
        <v>176184</v>
      </c>
      <c r="DA69" s="63" t="s">
        <v>1470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13743</v>
      </c>
      <c r="D70" s="52">
        <f t="shared" si="9"/>
        <v>23529</v>
      </c>
      <c r="E70" s="52">
        <f t="shared" si="9"/>
        <v>16192</v>
      </c>
      <c r="F70" s="52">
        <f t="shared" si="9"/>
        <v>15284</v>
      </c>
      <c r="G70" s="52">
        <f t="shared" si="9"/>
        <v>19987</v>
      </c>
      <c r="H70" s="52">
        <f t="shared" si="9"/>
        <v>21839</v>
      </c>
      <c r="I70" s="52">
        <f t="shared" si="9"/>
        <v>77581</v>
      </c>
      <c r="J70" s="52">
        <f t="shared" si="9"/>
        <v>37382</v>
      </c>
      <c r="K70" s="52">
        <f t="shared" si="9"/>
        <v>19941</v>
      </c>
      <c r="L70" s="52">
        <f t="shared" si="9"/>
        <v>36022</v>
      </c>
      <c r="M70" s="52">
        <f t="shared" si="9"/>
        <v>27299</v>
      </c>
      <c r="N70" s="52">
        <f t="shared" si="9"/>
        <v>28241</v>
      </c>
      <c r="O70" s="52">
        <f t="shared" si="9"/>
        <v>32336</v>
      </c>
      <c r="P70" s="52">
        <f t="shared" si="9"/>
        <v>30729</v>
      </c>
      <c r="Q70" s="52">
        <f t="shared" si="9"/>
        <v>35611</v>
      </c>
      <c r="R70" s="52">
        <f t="shared" ref="R70:V70" si="10">R42-R56</f>
        <v>27689</v>
      </c>
      <c r="S70" s="52">
        <f t="shared" si="10"/>
        <v>22947</v>
      </c>
      <c r="T70" s="52">
        <f t="shared" si="10"/>
        <v>26282</v>
      </c>
      <c r="U70" s="52">
        <f t="shared" si="10"/>
        <v>24491</v>
      </c>
      <c r="V70" s="52">
        <f t="shared" si="10"/>
        <v>27978</v>
      </c>
      <c r="W70" s="52">
        <f t="shared" ref="W70" si="11">W42-W56</f>
        <v>26527</v>
      </c>
      <c r="DA70" s="63" t="s">
        <v>1471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1472</v>
      </c>
    </row>
    <row r="73" spans="1:105" ht="12" customHeight="1" x14ac:dyDescent="0.25">
      <c r="A73" s="115" t="s">
        <v>120</v>
      </c>
      <c r="B73" s="36"/>
      <c r="C73" s="36">
        <v>148708</v>
      </c>
      <c r="D73" s="36">
        <v>195453</v>
      </c>
      <c r="E73" s="36">
        <v>189644</v>
      </c>
      <c r="F73" s="36">
        <v>189411</v>
      </c>
      <c r="G73" s="36">
        <v>189866</v>
      </c>
      <c r="H73" s="36">
        <v>212187</v>
      </c>
      <c r="I73" s="36">
        <v>181569</v>
      </c>
      <c r="J73" s="36">
        <v>191408</v>
      </c>
      <c r="K73" s="36">
        <v>247953</v>
      </c>
      <c r="L73" s="36">
        <v>262991</v>
      </c>
      <c r="M73" s="36">
        <v>241506</v>
      </c>
      <c r="N73" s="36">
        <v>218882</v>
      </c>
      <c r="O73" s="36">
        <v>240542</v>
      </c>
      <c r="P73" s="36">
        <v>182347</v>
      </c>
      <c r="Q73" s="36">
        <v>199201</v>
      </c>
      <c r="R73" s="36">
        <v>229271</v>
      </c>
      <c r="S73" s="36">
        <v>215502</v>
      </c>
      <c r="T73" s="36">
        <v>241618</v>
      </c>
      <c r="U73" s="36">
        <v>214691</v>
      </c>
      <c r="V73" s="36">
        <v>224383</v>
      </c>
      <c r="W73" s="36">
        <v>203847</v>
      </c>
      <c r="DA73" s="60" t="s">
        <v>1473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1552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27071</v>
      </c>
      <c r="I79" s="138">
        <f>RES_hhdet_numvin!I145</f>
        <v>48765</v>
      </c>
      <c r="J79" s="138">
        <f>RES_hhdet_numvin!J145</f>
        <v>74879</v>
      </c>
      <c r="K79" s="138">
        <f>RES_hhdet_numvin!K145</f>
        <v>90010</v>
      </c>
      <c r="L79" s="138">
        <f>RES_hhdet_numvin!L145</f>
        <v>83482</v>
      </c>
      <c r="M79" s="138">
        <f>RES_hhdet_numvin!M145</f>
        <v>77850</v>
      </c>
      <c r="N79" s="138">
        <f>RES_hhdet_numvin!N145</f>
        <v>73690</v>
      </c>
      <c r="O79" s="138">
        <f>RES_hhdet_numvin!O145</f>
        <v>133868</v>
      </c>
      <c r="P79" s="138">
        <f>RES_hhdet_numvin!P145</f>
        <v>84447</v>
      </c>
      <c r="Q79" s="138">
        <f>RES_hhdet_numvin!Q145</f>
        <v>102974</v>
      </c>
      <c r="R79" s="138">
        <f>RES_hhdet_numvin!R145</f>
        <v>139060</v>
      </c>
      <c r="S79" s="138">
        <f>RES_hhdet_numvin!S145</f>
        <v>122742</v>
      </c>
      <c r="T79" s="138">
        <f>RES_hhdet_numvin!T145</f>
        <v>212421</v>
      </c>
      <c r="U79" s="138">
        <f>RES_hhdet_numvin!U145</f>
        <v>174108</v>
      </c>
      <c r="V79" s="138">
        <f>RES_hhdet_numvin!V145</f>
        <v>178765</v>
      </c>
      <c r="W79" s="138">
        <f>RES_hhdet_numvin!W145</f>
        <v>118319</v>
      </c>
      <c r="DA79" s="63" t="s">
        <v>1553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5930</v>
      </c>
      <c r="Q81" s="138">
        <f>RES_hhdet_numvin!Q147</f>
        <v>8704</v>
      </c>
      <c r="R81" s="138">
        <f>RES_hhdet_numvin!R147</f>
        <v>10919</v>
      </c>
      <c r="S81" s="138">
        <f>RES_hhdet_numvin!S147</f>
        <v>17947</v>
      </c>
      <c r="T81" s="138">
        <f>RES_hhdet_numvin!T147</f>
        <v>20481</v>
      </c>
      <c r="U81" s="138">
        <f>RES_hhdet_numvin!U147</f>
        <v>25901</v>
      </c>
      <c r="V81" s="138">
        <f>RES_hhdet_numvin!V147</f>
        <v>39204</v>
      </c>
      <c r="W81" s="138">
        <f>RES_hhdet_numvin!W147</f>
        <v>21275</v>
      </c>
      <c r="DA81" s="63" t="s">
        <v>1554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537</v>
      </c>
      <c r="Q83" s="138">
        <f>RES_hhdet_numvin!Q149</f>
        <v>92</v>
      </c>
      <c r="R83" s="138">
        <f>RES_hhdet_numvin!R149</f>
        <v>495</v>
      </c>
      <c r="S83" s="138">
        <f>RES_hhdet_numvin!S149</f>
        <v>607</v>
      </c>
      <c r="T83" s="138">
        <f>RES_hhdet_numvin!T149</f>
        <v>1089</v>
      </c>
      <c r="U83" s="138">
        <f>RES_hhdet_numvin!U149</f>
        <v>1273</v>
      </c>
      <c r="V83" s="138">
        <f>RES_hhdet_numvin!V149</f>
        <v>1539</v>
      </c>
      <c r="W83" s="138">
        <f>RES_hhdet_numvin!W149</f>
        <v>1351</v>
      </c>
      <c r="DA83" s="63" t="s">
        <v>1555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1</v>
      </c>
      <c r="Q84" s="138">
        <f>RES_hhdet_numvin!Q150</f>
        <v>0</v>
      </c>
      <c r="R84" s="138">
        <f>RES_hhdet_numvin!R150</f>
        <v>0</v>
      </c>
      <c r="S84" s="138">
        <f>RES_hhdet_numvin!S150</f>
        <v>0</v>
      </c>
      <c r="T84" s="138">
        <f>RES_hhdet_numvin!T150</f>
        <v>1</v>
      </c>
      <c r="U84" s="138">
        <f>RES_hhdet_numvin!U150</f>
        <v>0</v>
      </c>
      <c r="V84" s="138">
        <f>RES_hhdet_numvin!V150</f>
        <v>2</v>
      </c>
      <c r="W84" s="138">
        <f>RES_hhdet_numvin!W150</f>
        <v>3</v>
      </c>
      <c r="DA84" s="63" t="s">
        <v>1556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61528</v>
      </c>
      <c r="Q87" s="138">
        <f>RES_hhdet_numvin!Q153</f>
        <v>113397</v>
      </c>
      <c r="R87" s="138">
        <f>RES_hhdet_numvin!R153</f>
        <v>178680</v>
      </c>
      <c r="S87" s="138">
        <f>RES_hhdet_numvin!S153</f>
        <v>186307</v>
      </c>
      <c r="T87" s="138">
        <f>RES_hhdet_numvin!T153</f>
        <v>266366</v>
      </c>
      <c r="U87" s="138">
        <f>RES_hhdet_numvin!U153</f>
        <v>242405</v>
      </c>
      <c r="V87" s="138">
        <f>RES_hhdet_numvin!V153</f>
        <v>255434</v>
      </c>
      <c r="W87" s="138">
        <f>RES_hhdet_numvin!W153</f>
        <v>214222</v>
      </c>
      <c r="DA87" s="63" t="s">
        <v>1557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12584</v>
      </c>
      <c r="Q88" s="138">
        <f>RES_hhdet_numvin!Q154</f>
        <v>24715</v>
      </c>
      <c r="R88" s="138">
        <f>RES_hhdet_numvin!R154</f>
        <v>24613</v>
      </c>
      <c r="S88" s="138">
        <f>RES_hhdet_numvin!S154</f>
        <v>22281</v>
      </c>
      <c r="T88" s="138">
        <f>RES_hhdet_numvin!T154</f>
        <v>32659</v>
      </c>
      <c r="U88" s="138">
        <f>RES_hhdet_numvin!U154</f>
        <v>31395</v>
      </c>
      <c r="V88" s="138">
        <f>RES_hhdet_numvin!V154</f>
        <v>36621</v>
      </c>
      <c r="W88" s="138">
        <f>RES_hhdet_numvin!W154</f>
        <v>32254</v>
      </c>
      <c r="DA88" s="63" t="s">
        <v>1558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0</v>
      </c>
      <c r="Q92" s="138">
        <f>RES_hhdet_numvin!Q158</f>
        <v>0</v>
      </c>
      <c r="R92" s="138">
        <f>RES_hhdet_numvin!R158</f>
        <v>0</v>
      </c>
      <c r="S92" s="138">
        <f>RES_hhdet_numvin!S158</f>
        <v>0</v>
      </c>
      <c r="T92" s="138">
        <f>RES_hhdet_numvin!T158</f>
        <v>0</v>
      </c>
      <c r="U92" s="138">
        <f>RES_hhdet_numvin!U158</f>
        <v>0</v>
      </c>
      <c r="V92" s="138">
        <f>RES_hhdet_numvin!V158</f>
        <v>0</v>
      </c>
      <c r="W92" s="138">
        <f>RES_hhdet_numvin!W158</f>
        <v>0</v>
      </c>
      <c r="DA92" s="63" t="s">
        <v>1559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74650</v>
      </c>
      <c r="Q93" s="39">
        <f>RES_hhdet_numvin!Q159</f>
        <v>138192</v>
      </c>
      <c r="R93" s="39">
        <f>RES_hhdet_numvin!R159</f>
        <v>203769</v>
      </c>
      <c r="S93" s="39">
        <f>RES_hhdet_numvin!S159</f>
        <v>209188</v>
      </c>
      <c r="T93" s="39">
        <f>RES_hhdet_numvin!T159</f>
        <v>300097</v>
      </c>
      <c r="U93" s="39">
        <f>RES_hhdet_numvin!U159</f>
        <v>275089</v>
      </c>
      <c r="V93" s="39">
        <f>RES_hhdet_numvin!V159</f>
        <v>293612</v>
      </c>
      <c r="W93" s="39">
        <f>RES_hhdet_numvin!W159</f>
        <v>247854</v>
      </c>
      <c r="DA93" s="60" t="s">
        <v>1560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543.9883203872248</v>
      </c>
      <c r="C97" s="117">
        <f t="shared" si="12"/>
        <v>660.03402046005988</v>
      </c>
      <c r="D97" s="117">
        <f t="shared" si="12"/>
        <v>780.51030892570748</v>
      </c>
      <c r="E97" s="117">
        <f t="shared" si="12"/>
        <v>914.64977023273798</v>
      </c>
      <c r="F97" s="117">
        <f t="shared" si="12"/>
        <v>996.10850058555366</v>
      </c>
      <c r="G97" s="117">
        <f t="shared" si="12"/>
        <v>1154.4334478236942</v>
      </c>
      <c r="H97" s="117">
        <f t="shared" si="12"/>
        <v>1196.9547813143522</v>
      </c>
      <c r="I97" s="117">
        <f t="shared" si="12"/>
        <v>1184.3403084707822</v>
      </c>
      <c r="J97" s="117">
        <f t="shared" si="12"/>
        <v>1201.04639618179</v>
      </c>
      <c r="K97" s="117">
        <f t="shared" si="12"/>
        <v>1280.0815781344766</v>
      </c>
      <c r="L97" s="117">
        <f t="shared" si="12"/>
        <v>1550.0646190842008</v>
      </c>
      <c r="M97" s="117">
        <f t="shared" si="12"/>
        <v>1427.2601268543547</v>
      </c>
      <c r="N97" s="117">
        <f t="shared" si="12"/>
        <v>1366.3049961623276</v>
      </c>
      <c r="O97" s="117">
        <f t="shared" si="12"/>
        <v>1304.8985344097766</v>
      </c>
      <c r="P97" s="117">
        <f t="shared" si="12"/>
        <v>1219.7727440148096</v>
      </c>
      <c r="Q97" s="117">
        <f t="shared" si="12"/>
        <v>1159.9256211342154</v>
      </c>
      <c r="R97" s="117">
        <f t="shared" ref="R97:V97" si="13">R98+R100+R102+R111</f>
        <v>1222.4822540845228</v>
      </c>
      <c r="S97" s="117">
        <f t="shared" si="13"/>
        <v>1099.3771964514983</v>
      </c>
      <c r="T97" s="117">
        <f t="shared" si="13"/>
        <v>1052.2870846604969</v>
      </c>
      <c r="U97" s="117">
        <f t="shared" si="13"/>
        <v>970.20147080045047</v>
      </c>
      <c r="V97" s="117">
        <f t="shared" si="13"/>
        <v>955.83988330861382</v>
      </c>
      <c r="W97" s="117">
        <f t="shared" ref="W97" si="14">W98+W100+W102+W111</f>
        <v>923.5511918284227</v>
      </c>
      <c r="DA97" s="129" t="s">
        <v>1704</v>
      </c>
    </row>
    <row r="98" spans="1:105" ht="12" customHeight="1" x14ac:dyDescent="0.25">
      <c r="A98" s="121" t="s">
        <v>57</v>
      </c>
      <c r="B98" s="122">
        <f t="shared" ref="B98:W98" si="15">B99</f>
        <v>462.38909131309606</v>
      </c>
      <c r="C98" s="122">
        <f t="shared" si="15"/>
        <v>572.24643859792411</v>
      </c>
      <c r="D98" s="122">
        <f t="shared" si="15"/>
        <v>675.89373625199232</v>
      </c>
      <c r="E98" s="122">
        <f t="shared" si="15"/>
        <v>792.14515692885709</v>
      </c>
      <c r="F98" s="122">
        <f t="shared" si="15"/>
        <v>856.30055573023174</v>
      </c>
      <c r="G98" s="122">
        <f t="shared" si="15"/>
        <v>996.08092677622221</v>
      </c>
      <c r="H98" s="122">
        <f t="shared" si="15"/>
        <v>1023.7339827977313</v>
      </c>
      <c r="I98" s="122">
        <f t="shared" si="15"/>
        <v>1003.0974712538368</v>
      </c>
      <c r="J98" s="122">
        <f t="shared" si="15"/>
        <v>1021.823990190799</v>
      </c>
      <c r="K98" s="122">
        <f t="shared" si="15"/>
        <v>1080.4884653258459</v>
      </c>
      <c r="L98" s="122">
        <f t="shared" si="15"/>
        <v>1344.3471767868416</v>
      </c>
      <c r="M98" s="122">
        <f t="shared" si="15"/>
        <v>1214.2927034882568</v>
      </c>
      <c r="N98" s="122">
        <f t="shared" si="15"/>
        <v>1156.3972006338577</v>
      </c>
      <c r="O98" s="122">
        <f t="shared" si="15"/>
        <v>1071.9899384571363</v>
      </c>
      <c r="P98" s="122">
        <f t="shared" si="15"/>
        <v>987.49112184518094</v>
      </c>
      <c r="Q98" s="122">
        <f t="shared" si="15"/>
        <v>911.71665297422157</v>
      </c>
      <c r="R98" s="122">
        <f t="shared" si="15"/>
        <v>959.23950249228426</v>
      </c>
      <c r="S98" s="122">
        <f t="shared" si="15"/>
        <v>857.29453209837072</v>
      </c>
      <c r="T98" s="122">
        <f t="shared" si="15"/>
        <v>792.53861800610264</v>
      </c>
      <c r="U98" s="122">
        <f t="shared" si="15"/>
        <v>715.11120252396745</v>
      </c>
      <c r="V98" s="122">
        <f t="shared" si="15"/>
        <v>707.97234419724919</v>
      </c>
      <c r="W98" s="122">
        <f t="shared" si="15"/>
        <v>666.48464510470956</v>
      </c>
      <c r="DA98" s="130" t="s">
        <v>1705</v>
      </c>
    </row>
    <row r="99" spans="1:105" ht="12" customHeight="1" x14ac:dyDescent="0.25">
      <c r="A99" s="97" t="s">
        <v>53</v>
      </c>
      <c r="B99" s="98">
        <v>462.38909131309606</v>
      </c>
      <c r="C99" s="98">
        <v>572.24643859792411</v>
      </c>
      <c r="D99" s="98">
        <v>675.89373625199232</v>
      </c>
      <c r="E99" s="98">
        <v>792.14515692885709</v>
      </c>
      <c r="F99" s="98">
        <v>856.30055573023174</v>
      </c>
      <c r="G99" s="98">
        <v>996.08092677622221</v>
      </c>
      <c r="H99" s="98">
        <v>1023.7339827977313</v>
      </c>
      <c r="I99" s="98">
        <v>1003.0974712538368</v>
      </c>
      <c r="J99" s="98">
        <v>1021.823990190799</v>
      </c>
      <c r="K99" s="98">
        <v>1080.4884653258459</v>
      </c>
      <c r="L99" s="98">
        <v>1344.3471767868416</v>
      </c>
      <c r="M99" s="98">
        <v>1214.2927034882568</v>
      </c>
      <c r="N99" s="98">
        <v>1156.3972006338577</v>
      </c>
      <c r="O99" s="98">
        <v>1071.9899384571363</v>
      </c>
      <c r="P99" s="98">
        <v>987.49112184518094</v>
      </c>
      <c r="Q99" s="98">
        <v>911.71665297422157</v>
      </c>
      <c r="R99" s="98">
        <v>959.23950249228426</v>
      </c>
      <c r="S99" s="98">
        <v>857.29453209837072</v>
      </c>
      <c r="T99" s="98">
        <v>792.53861800610264</v>
      </c>
      <c r="U99" s="98">
        <v>715.11120252396745</v>
      </c>
      <c r="V99" s="98">
        <v>707.97234419724919</v>
      </c>
      <c r="W99" s="98">
        <v>666.48464510470956</v>
      </c>
      <c r="DA99" s="63" t="s">
        <v>1706</v>
      </c>
    </row>
    <row r="100" spans="1:105" ht="12" customHeight="1" x14ac:dyDescent="0.25">
      <c r="A100" s="121" t="s">
        <v>92</v>
      </c>
      <c r="B100" s="122">
        <f t="shared" ref="B100:W100" si="16">B101</f>
        <v>0.20145597702658127</v>
      </c>
      <c r="C100" s="122">
        <f t="shared" si="16"/>
        <v>0.21871520533244046</v>
      </c>
      <c r="D100" s="122">
        <f t="shared" si="16"/>
        <v>0.24294254334028953</v>
      </c>
      <c r="E100" s="122">
        <f t="shared" si="16"/>
        <v>0.28955482186767512</v>
      </c>
      <c r="F100" s="122">
        <f t="shared" si="16"/>
        <v>0.34733401428679278</v>
      </c>
      <c r="G100" s="122">
        <f t="shared" si="16"/>
        <v>0.42507704952564096</v>
      </c>
      <c r="H100" s="122">
        <f t="shared" si="16"/>
        <v>0.50312095831975967</v>
      </c>
      <c r="I100" s="122">
        <f t="shared" si="16"/>
        <v>0.56766150223916956</v>
      </c>
      <c r="J100" s="122">
        <f t="shared" si="16"/>
        <v>0.61845646892595407</v>
      </c>
      <c r="K100" s="122">
        <f t="shared" si="16"/>
        <v>0.66803367622557597</v>
      </c>
      <c r="L100" s="122">
        <f t="shared" si="16"/>
        <v>0.75246999685382487</v>
      </c>
      <c r="M100" s="122">
        <f t="shared" si="16"/>
        <v>0.70634704680135951</v>
      </c>
      <c r="N100" s="122">
        <f t="shared" si="16"/>
        <v>0.70837265441934882</v>
      </c>
      <c r="O100" s="122">
        <f t="shared" si="16"/>
        <v>0.71552489260377039</v>
      </c>
      <c r="P100" s="122">
        <f t="shared" si="16"/>
        <v>0.80580272748985549</v>
      </c>
      <c r="Q100" s="122">
        <f t="shared" si="16"/>
        <v>0.80098834232197169</v>
      </c>
      <c r="R100" s="122">
        <f t="shared" si="16"/>
        <v>0.83203061265445089</v>
      </c>
      <c r="S100" s="122">
        <f t="shared" si="16"/>
        <v>0.90047339468749787</v>
      </c>
      <c r="T100" s="122">
        <f t="shared" si="16"/>
        <v>1.0112933393503962</v>
      </c>
      <c r="U100" s="122">
        <f t="shared" si="16"/>
        <v>1.0983998596227786</v>
      </c>
      <c r="V100" s="122">
        <f t="shared" si="16"/>
        <v>1.2636328719256344</v>
      </c>
      <c r="W100" s="122">
        <f t="shared" si="16"/>
        <v>1.3534837303952076</v>
      </c>
      <c r="DA100" s="130" t="s">
        <v>1707</v>
      </c>
    </row>
    <row r="101" spans="1:105" ht="12" customHeight="1" x14ac:dyDescent="0.25">
      <c r="A101" s="97" t="s">
        <v>53</v>
      </c>
      <c r="B101" s="98">
        <v>0.20145597702658127</v>
      </c>
      <c r="C101" s="98">
        <v>0.21871520533244046</v>
      </c>
      <c r="D101" s="98">
        <v>0.24294254334028953</v>
      </c>
      <c r="E101" s="98">
        <v>0.28955482186767512</v>
      </c>
      <c r="F101" s="98">
        <v>0.34733401428679278</v>
      </c>
      <c r="G101" s="98">
        <v>0.42507704952564096</v>
      </c>
      <c r="H101" s="98">
        <v>0.50312095831975967</v>
      </c>
      <c r="I101" s="98">
        <v>0.56766150223916956</v>
      </c>
      <c r="J101" s="98">
        <v>0.61845646892595407</v>
      </c>
      <c r="K101" s="98">
        <v>0.66803367622557597</v>
      </c>
      <c r="L101" s="98">
        <v>0.75246999685382487</v>
      </c>
      <c r="M101" s="98">
        <v>0.70634704680135951</v>
      </c>
      <c r="N101" s="98">
        <v>0.70837265441934882</v>
      </c>
      <c r="O101" s="98">
        <v>0.71552489260377039</v>
      </c>
      <c r="P101" s="98">
        <v>0.80580272748985549</v>
      </c>
      <c r="Q101" s="98">
        <v>0.80098834232197169</v>
      </c>
      <c r="R101" s="98">
        <v>0.83203061265445089</v>
      </c>
      <c r="S101" s="98">
        <v>0.90047339468749787</v>
      </c>
      <c r="T101" s="98">
        <v>1.0112933393503962</v>
      </c>
      <c r="U101" s="98">
        <v>1.0983998596227786</v>
      </c>
      <c r="V101" s="98">
        <v>1.2636328719256344</v>
      </c>
      <c r="W101" s="98">
        <v>1.3534837303952076</v>
      </c>
      <c r="DA101" s="63" t="s">
        <v>1708</v>
      </c>
    </row>
    <row r="102" spans="1:105" ht="12" customHeight="1" x14ac:dyDescent="0.25">
      <c r="A102" s="121" t="s">
        <v>55</v>
      </c>
      <c r="B102" s="122">
        <v>72.225759288921026</v>
      </c>
      <c r="C102" s="122">
        <v>77.287962823297917</v>
      </c>
      <c r="D102" s="122">
        <v>91.834161241486839</v>
      </c>
      <c r="E102" s="122">
        <v>107.12320027538622</v>
      </c>
      <c r="F102" s="122">
        <v>121.70282009228818</v>
      </c>
      <c r="G102" s="122">
        <v>137.6364526103838</v>
      </c>
      <c r="H102" s="122">
        <v>150.32823515470895</v>
      </c>
      <c r="I102" s="122">
        <v>157.04708663008321</v>
      </c>
      <c r="J102" s="122">
        <v>154.62191261312077</v>
      </c>
      <c r="K102" s="122">
        <v>171.14661728543814</v>
      </c>
      <c r="L102" s="122">
        <v>174.37592337981985</v>
      </c>
      <c r="M102" s="122">
        <v>181.38121003951198</v>
      </c>
      <c r="N102" s="122">
        <v>177.9668762084678</v>
      </c>
      <c r="O102" s="122">
        <v>197.16153649389577</v>
      </c>
      <c r="P102" s="122">
        <v>196.63026365738367</v>
      </c>
      <c r="Q102" s="122">
        <v>209.91732078068671</v>
      </c>
      <c r="R102" s="122">
        <v>225.07626752825789</v>
      </c>
      <c r="S102" s="122">
        <v>202.0929516599455</v>
      </c>
      <c r="T102" s="122">
        <v>216.90552572673292</v>
      </c>
      <c r="U102" s="122">
        <v>212.26051358285753</v>
      </c>
      <c r="V102" s="122">
        <v>204.41486557808705</v>
      </c>
      <c r="W102" s="122">
        <v>214.42649731427861</v>
      </c>
      <c r="DA102" s="130" t="s">
        <v>1709</v>
      </c>
    </row>
    <row r="103" spans="1:105" ht="12" customHeight="1" x14ac:dyDescent="0.25">
      <c r="A103" s="97" t="s">
        <v>124</v>
      </c>
      <c r="B103" s="98">
        <v>0</v>
      </c>
      <c r="C103" s="98">
        <v>0</v>
      </c>
      <c r="D103" s="98">
        <v>0.15400843016804594</v>
      </c>
      <c r="E103" s="98">
        <v>0.30828148824583013</v>
      </c>
      <c r="F103" s="98">
        <v>0.32135966410012773</v>
      </c>
      <c r="G103" s="98">
        <v>0.51158941220908816</v>
      </c>
      <c r="H103" s="98">
        <v>0.53494825508271715</v>
      </c>
      <c r="I103" s="98">
        <v>0.66612222158486178</v>
      </c>
      <c r="J103" s="98">
        <v>0.66810216598249361</v>
      </c>
      <c r="K103" s="98">
        <v>0.70531673044264764</v>
      </c>
      <c r="L103" s="98">
        <v>0.67984211437334807</v>
      </c>
      <c r="M103" s="98">
        <v>0.72728433319971364</v>
      </c>
      <c r="N103" s="98">
        <v>0.67033324007795758</v>
      </c>
      <c r="O103" s="98">
        <v>0.74719521716519977</v>
      </c>
      <c r="P103" s="98">
        <v>1.1517354603629073</v>
      </c>
      <c r="Q103" s="98">
        <v>0.72469236702848694</v>
      </c>
      <c r="R103" s="98">
        <v>0.76721606245523977</v>
      </c>
      <c r="S103" s="98">
        <v>0.72784378608567679</v>
      </c>
      <c r="T103" s="98">
        <v>0.68709924438454384</v>
      </c>
      <c r="U103" s="98">
        <v>0.67781624972457299</v>
      </c>
      <c r="V103" s="98">
        <v>0.67663399438597771</v>
      </c>
      <c r="W103" s="98">
        <v>0.77118099218129743</v>
      </c>
      <c r="DA103" s="63" t="s">
        <v>1710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8.1332329749526228E-5</v>
      </c>
      <c r="E104" s="98">
        <v>2.8202940001390757E-4</v>
      </c>
      <c r="F104" s="98">
        <v>2.235493814988454E-4</v>
      </c>
      <c r="G104" s="98">
        <v>3.6480252101571376E-4</v>
      </c>
      <c r="H104" s="98">
        <v>3.3739659549781979E-4</v>
      </c>
      <c r="I104" s="98">
        <v>7.2152666453476023E-4</v>
      </c>
      <c r="J104" s="98">
        <v>8.3307914148211619E-4</v>
      </c>
      <c r="K104" s="98">
        <v>8.5396821639013897E-4</v>
      </c>
      <c r="L104" s="98">
        <v>7.3546074085234264E-4</v>
      </c>
      <c r="M104" s="98">
        <v>8.7560664155582259E-4</v>
      </c>
      <c r="N104" s="98">
        <v>6.3346560794452452E-4</v>
      </c>
      <c r="O104" s="98">
        <v>7.7321087007822537E-4</v>
      </c>
      <c r="P104" s="98">
        <v>1.7929637661569216E-3</v>
      </c>
      <c r="Q104" s="98">
        <v>1.0283274591162874E-3</v>
      </c>
      <c r="R104" s="98">
        <v>1.0953236235982091E-3</v>
      </c>
      <c r="S104" s="98">
        <v>1.0355069522367684E-3</v>
      </c>
      <c r="T104" s="98">
        <v>1.0131689165282657E-3</v>
      </c>
      <c r="U104" s="98">
        <v>1.0201729786182873E-3</v>
      </c>
      <c r="V104" s="98">
        <v>9.8336762887867479E-4</v>
      </c>
      <c r="W104" s="98">
        <v>7.3526610629983942E-4</v>
      </c>
      <c r="DA104" s="63" t="s">
        <v>1711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6.1310453126082508E-5</v>
      </c>
      <c r="E105" s="101">
        <v>2.0557174226660656E-4</v>
      </c>
      <c r="F105" s="101">
        <v>1.6366073193237242E-4</v>
      </c>
      <c r="G105" s="101">
        <v>2.4819957417880335E-4</v>
      </c>
      <c r="H105" s="101">
        <v>2.3615672821819872E-4</v>
      </c>
      <c r="I105" s="101">
        <v>4.9878655430079881E-4</v>
      </c>
      <c r="J105" s="101">
        <v>5.7116220235781025E-4</v>
      </c>
      <c r="K105" s="101">
        <v>5.8848376364395178E-4</v>
      </c>
      <c r="L105" s="101">
        <v>4.9544877447098409E-4</v>
      </c>
      <c r="M105" s="101">
        <v>5.8116848491301845E-4</v>
      </c>
      <c r="N105" s="101">
        <v>4.1818416948632823E-4</v>
      </c>
      <c r="O105" s="101">
        <v>5.3133149324705812E-4</v>
      </c>
      <c r="P105" s="101">
        <v>1.2129276997539884E-3</v>
      </c>
      <c r="Q105" s="101">
        <v>7.1729623340103339E-4</v>
      </c>
      <c r="R105" s="101">
        <v>7.9389588444057988E-4</v>
      </c>
      <c r="S105" s="101">
        <v>7.3140295567465316E-4</v>
      </c>
      <c r="T105" s="101">
        <v>7.3684328009135131E-4</v>
      </c>
      <c r="U105" s="101">
        <v>7.462019766974106E-4</v>
      </c>
      <c r="V105" s="101">
        <v>7.1110436996169848E-4</v>
      </c>
      <c r="W105" s="101">
        <v>5.41583775465951E-4</v>
      </c>
      <c r="DA105" s="131" t="s">
        <v>1712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2.002187662344372E-5</v>
      </c>
      <c r="E106" s="104">
        <v>7.6457657747300991E-5</v>
      </c>
      <c r="F106" s="104">
        <v>5.9888649566472977E-5</v>
      </c>
      <c r="G106" s="104">
        <v>1.1660294683691041E-4</v>
      </c>
      <c r="H106" s="104">
        <v>1.0123986727962108E-4</v>
      </c>
      <c r="I106" s="104">
        <v>2.2274011023396147E-4</v>
      </c>
      <c r="J106" s="104">
        <v>2.6191693912430589E-4</v>
      </c>
      <c r="K106" s="104">
        <v>2.6548445274618719E-4</v>
      </c>
      <c r="L106" s="104">
        <v>2.4001196638135861E-4</v>
      </c>
      <c r="M106" s="104">
        <v>2.9443815664280414E-4</v>
      </c>
      <c r="N106" s="104">
        <v>2.1528143845819632E-4</v>
      </c>
      <c r="O106" s="104">
        <v>2.4187937683116728E-4</v>
      </c>
      <c r="P106" s="104">
        <v>5.8003606640293309E-4</v>
      </c>
      <c r="Q106" s="104">
        <v>3.1103122571525402E-4</v>
      </c>
      <c r="R106" s="104">
        <v>3.0142773915762931E-4</v>
      </c>
      <c r="S106" s="104">
        <v>3.0410399656211518E-4</v>
      </c>
      <c r="T106" s="104">
        <v>2.7632563643691435E-4</v>
      </c>
      <c r="U106" s="104">
        <v>2.7397100192087678E-4</v>
      </c>
      <c r="V106" s="104">
        <v>2.7226325891697631E-4</v>
      </c>
      <c r="W106" s="104">
        <v>1.9368233083388842E-4</v>
      </c>
      <c r="DA106" s="132" t="s">
        <v>1713</v>
      </c>
    </row>
    <row r="107" spans="1:105" ht="12" customHeight="1" x14ac:dyDescent="0.25">
      <c r="A107" s="106" t="s">
        <v>122</v>
      </c>
      <c r="B107" s="101">
        <v>66.404303308581419</v>
      </c>
      <c r="C107" s="101">
        <v>70.817421499392808</v>
      </c>
      <c r="D107" s="101">
        <v>83.39936305891986</v>
      </c>
      <c r="E107" s="101">
        <v>97.537411932457417</v>
      </c>
      <c r="F107" s="101">
        <v>111.16088449737414</v>
      </c>
      <c r="G107" s="101">
        <v>125.58585043053147</v>
      </c>
      <c r="H107" s="101">
        <v>136.89956661521705</v>
      </c>
      <c r="I107" s="101">
        <v>136.00126853954134</v>
      </c>
      <c r="J107" s="101">
        <v>132.09808426440708</v>
      </c>
      <c r="K107" s="101">
        <v>147.27323602241091</v>
      </c>
      <c r="L107" s="101">
        <v>149.70204469700704</v>
      </c>
      <c r="M107" s="101">
        <v>155.88231863279887</v>
      </c>
      <c r="N107" s="101">
        <v>153.1417387519362</v>
      </c>
      <c r="O107" s="101">
        <v>170.26162432305</v>
      </c>
      <c r="P107" s="101">
        <v>170.0241607456644</v>
      </c>
      <c r="Q107" s="101">
        <v>182.87191422176596</v>
      </c>
      <c r="R107" s="101">
        <v>196.23490730598556</v>
      </c>
      <c r="S107" s="101">
        <v>176.24770665320676</v>
      </c>
      <c r="T107" s="101">
        <v>189.81675378727368</v>
      </c>
      <c r="U107" s="101">
        <v>186.10762927557477</v>
      </c>
      <c r="V107" s="101">
        <v>179.55594710088252</v>
      </c>
      <c r="W107" s="101">
        <v>188.46184592928014</v>
      </c>
      <c r="DA107" s="131" t="s">
        <v>1714</v>
      </c>
    </row>
    <row r="108" spans="1:105" ht="12" customHeight="1" x14ac:dyDescent="0.25">
      <c r="A108" s="107" t="s">
        <v>121</v>
      </c>
      <c r="B108" s="104">
        <v>5.8214559803396035</v>
      </c>
      <c r="C108" s="104">
        <v>6.470541323905115</v>
      </c>
      <c r="D108" s="104">
        <v>8.2807084200691854</v>
      </c>
      <c r="E108" s="104">
        <v>9.2772248252829606</v>
      </c>
      <c r="F108" s="104">
        <v>10.220352381432406</v>
      </c>
      <c r="G108" s="104">
        <v>11.53864796512223</v>
      </c>
      <c r="H108" s="104">
        <v>12.893382887813697</v>
      </c>
      <c r="I108" s="104">
        <v>20.378974342292487</v>
      </c>
      <c r="J108" s="104">
        <v>21.854893103589713</v>
      </c>
      <c r="K108" s="104">
        <v>23.167210564368194</v>
      </c>
      <c r="L108" s="104">
        <v>23.99330110769861</v>
      </c>
      <c r="M108" s="104">
        <v>24.77073146687183</v>
      </c>
      <c r="N108" s="104">
        <v>24.154170750845676</v>
      </c>
      <c r="O108" s="104">
        <v>26.151943742810499</v>
      </c>
      <c r="P108" s="104">
        <v>25.452574487590205</v>
      </c>
      <c r="Q108" s="104">
        <v>26.319685864433147</v>
      </c>
      <c r="R108" s="104">
        <v>28.073048836193486</v>
      </c>
      <c r="S108" s="104">
        <v>25.116365713700809</v>
      </c>
      <c r="T108" s="104">
        <v>26.400659526158162</v>
      </c>
      <c r="U108" s="104">
        <v>25.474047884579562</v>
      </c>
      <c r="V108" s="104">
        <v>24.181301115189683</v>
      </c>
      <c r="W108" s="104">
        <v>25.192735126710872</v>
      </c>
      <c r="DA108" s="132" t="s">
        <v>1715</v>
      </c>
    </row>
    <row r="109" spans="1:105" ht="12" customHeight="1" x14ac:dyDescent="0.25">
      <c r="A109" s="108" t="s">
        <v>53</v>
      </c>
      <c r="B109" s="98">
        <v>4.137450542266583</v>
      </c>
      <c r="C109" s="98">
        <v>5.1101318570383922</v>
      </c>
      <c r="D109" s="98">
        <v>6.432095261403834</v>
      </c>
      <c r="E109" s="98">
        <v>6.9802729404605932</v>
      </c>
      <c r="F109" s="98">
        <v>7.7120152021568131</v>
      </c>
      <c r="G109" s="98">
        <v>8.1299531672254517</v>
      </c>
      <c r="H109" s="98">
        <v>9.3122654341116871</v>
      </c>
      <c r="I109" s="98">
        <v>14.551300511678026</v>
      </c>
      <c r="J109" s="98">
        <v>15.482612572644529</v>
      </c>
      <c r="K109" s="98">
        <v>16.491906057218962</v>
      </c>
      <c r="L109" s="98">
        <v>16.728831023835799</v>
      </c>
      <c r="M109" s="98">
        <v>17.030097667976602</v>
      </c>
      <c r="N109" s="98">
        <v>16.502307072125475</v>
      </c>
      <c r="O109" s="98">
        <v>18.532817490107959</v>
      </c>
      <c r="P109" s="98">
        <v>18.015673725649123</v>
      </c>
      <c r="Q109" s="98">
        <v>19.138731859383341</v>
      </c>
      <c r="R109" s="98">
        <v>21.07921291546468</v>
      </c>
      <c r="S109" s="98">
        <v>18.393210371826669</v>
      </c>
      <c r="T109" s="98">
        <v>19.853138962225579</v>
      </c>
      <c r="U109" s="98">
        <v>19.173272458998177</v>
      </c>
      <c r="V109" s="98">
        <v>18.03993580598393</v>
      </c>
      <c r="W109" s="98">
        <v>19.392909627758467</v>
      </c>
      <c r="DA109" s="63" t="s">
        <v>1716</v>
      </c>
    </row>
    <row r="110" spans="1:105" ht="12" customHeight="1" x14ac:dyDescent="0.25">
      <c r="A110" s="108" t="s">
        <v>52</v>
      </c>
      <c r="B110" s="98">
        <v>1.6840054380730209</v>
      </c>
      <c r="C110" s="98">
        <v>1.3604094668667228</v>
      </c>
      <c r="D110" s="98">
        <v>1.848613158665352</v>
      </c>
      <c r="E110" s="98">
        <v>2.2969518848223665</v>
      </c>
      <c r="F110" s="98">
        <v>2.5083371792755922</v>
      </c>
      <c r="G110" s="98">
        <v>3.4086947978967794</v>
      </c>
      <c r="H110" s="98">
        <v>3.581117453702011</v>
      </c>
      <c r="I110" s="98">
        <v>5.8276738306144598</v>
      </c>
      <c r="J110" s="98">
        <v>6.3722805309451855</v>
      </c>
      <c r="K110" s="98">
        <v>6.6753045071492307</v>
      </c>
      <c r="L110" s="98">
        <v>7.2644700838628111</v>
      </c>
      <c r="M110" s="98">
        <v>7.7406337988952281</v>
      </c>
      <c r="N110" s="98">
        <v>7.6518636787202015</v>
      </c>
      <c r="O110" s="98">
        <v>7.6191262527025385</v>
      </c>
      <c r="P110" s="98">
        <v>7.4369007619410823</v>
      </c>
      <c r="Q110" s="98">
        <v>7.1809540050498075</v>
      </c>
      <c r="R110" s="98">
        <v>6.9938359207288077</v>
      </c>
      <c r="S110" s="98">
        <v>6.7231553418741381</v>
      </c>
      <c r="T110" s="98">
        <v>6.5475205639325837</v>
      </c>
      <c r="U110" s="98">
        <v>6.3007754255813868</v>
      </c>
      <c r="V110" s="98">
        <v>6.1413653092057512</v>
      </c>
      <c r="W110" s="98">
        <v>5.7998254989524041</v>
      </c>
      <c r="DA110" s="63" t="s">
        <v>1717</v>
      </c>
    </row>
    <row r="111" spans="1:105" ht="12" customHeight="1" x14ac:dyDescent="0.25">
      <c r="A111" s="121" t="s">
        <v>54</v>
      </c>
      <c r="B111" s="122">
        <v>9.1720138081812372</v>
      </c>
      <c r="C111" s="122">
        <v>10.280903833505468</v>
      </c>
      <c r="D111" s="122">
        <v>12.53946888888799</v>
      </c>
      <c r="E111" s="122">
        <v>15.09185820662697</v>
      </c>
      <c r="F111" s="122">
        <v>17.7577907487468</v>
      </c>
      <c r="G111" s="122">
        <v>20.290991387562691</v>
      </c>
      <c r="H111" s="122">
        <v>22.389442403592255</v>
      </c>
      <c r="I111" s="122">
        <v>23.628089084623028</v>
      </c>
      <c r="J111" s="122">
        <v>23.98203690894433</v>
      </c>
      <c r="K111" s="122">
        <v>27.778461846966753</v>
      </c>
      <c r="L111" s="122">
        <v>30.589048920685542</v>
      </c>
      <c r="M111" s="122">
        <v>30.879866279784775</v>
      </c>
      <c r="N111" s="122">
        <v>31.232546665582884</v>
      </c>
      <c r="O111" s="122">
        <v>35.031534566140763</v>
      </c>
      <c r="P111" s="122">
        <v>34.84555578475522</v>
      </c>
      <c r="Q111" s="122">
        <v>37.490659036985093</v>
      </c>
      <c r="R111" s="122">
        <v>37.334453451326198</v>
      </c>
      <c r="S111" s="122">
        <v>39.089239298494427</v>
      </c>
      <c r="T111" s="122">
        <v>41.831647588310972</v>
      </c>
      <c r="U111" s="122">
        <v>41.731354834002623</v>
      </c>
      <c r="V111" s="122">
        <v>42.189040661351925</v>
      </c>
      <c r="W111" s="122">
        <v>41.286565679039477</v>
      </c>
      <c r="DA111" s="130" t="s">
        <v>1718</v>
      </c>
    </row>
    <row r="112" spans="1:105" ht="12" customHeight="1" x14ac:dyDescent="0.25">
      <c r="A112" s="97" t="s">
        <v>50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1719</v>
      </c>
    </row>
    <row r="113" spans="1:105" ht="12" customHeight="1" x14ac:dyDescent="0.25">
      <c r="A113" s="109" t="s">
        <v>120</v>
      </c>
      <c r="B113" s="33">
        <v>9.1720138081812372</v>
      </c>
      <c r="C113" s="33">
        <v>10.280903833505468</v>
      </c>
      <c r="D113" s="33">
        <v>12.53946888888799</v>
      </c>
      <c r="E113" s="33">
        <v>15.09185820662697</v>
      </c>
      <c r="F113" s="33">
        <v>17.7577907487468</v>
      </c>
      <c r="G113" s="33">
        <v>20.290991387562691</v>
      </c>
      <c r="H113" s="33">
        <v>22.389442403592255</v>
      </c>
      <c r="I113" s="33">
        <v>23.628089084623028</v>
      </c>
      <c r="J113" s="33">
        <v>23.98203690894433</v>
      </c>
      <c r="K113" s="33">
        <v>27.778461846966753</v>
      </c>
      <c r="L113" s="33">
        <v>30.589048920685542</v>
      </c>
      <c r="M113" s="33">
        <v>30.879866279784775</v>
      </c>
      <c r="N113" s="33">
        <v>31.232546665582884</v>
      </c>
      <c r="O113" s="33">
        <v>35.031534566140763</v>
      </c>
      <c r="P113" s="33">
        <v>34.84555578475522</v>
      </c>
      <c r="Q113" s="33">
        <v>37.490659036985093</v>
      </c>
      <c r="R113" s="33">
        <v>37.334453451326198</v>
      </c>
      <c r="S113" s="33">
        <v>39.089239298494427</v>
      </c>
      <c r="T113" s="33">
        <v>41.831647588310972</v>
      </c>
      <c r="U113" s="33">
        <v>41.731354834002623</v>
      </c>
      <c r="V113" s="33">
        <v>42.189040661351925</v>
      </c>
      <c r="W113" s="33">
        <v>41.286565679039477</v>
      </c>
      <c r="DA113" s="60" t="s">
        <v>1720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638.97944555603033</v>
      </c>
      <c r="C115" s="117">
        <f t="shared" si="17"/>
        <v>790.91556529261425</v>
      </c>
      <c r="D115" s="117">
        <f t="shared" si="17"/>
        <v>960.60633580210299</v>
      </c>
      <c r="E115" s="117">
        <f t="shared" si="17"/>
        <v>1161.5631505791123</v>
      </c>
      <c r="F115" s="117">
        <f t="shared" si="17"/>
        <v>1301.9488531352088</v>
      </c>
      <c r="G115" s="117">
        <f t="shared" si="17"/>
        <v>1559.3534110499356</v>
      </c>
      <c r="H115" s="117">
        <f t="shared" si="17"/>
        <v>1660.5523876470413</v>
      </c>
      <c r="I115" s="117">
        <f t="shared" si="17"/>
        <v>1688.2300539454498</v>
      </c>
      <c r="J115" s="117">
        <f t="shared" si="17"/>
        <v>1777.612406495643</v>
      </c>
      <c r="K115" s="117">
        <f t="shared" si="17"/>
        <v>1954.9874886561777</v>
      </c>
      <c r="L115" s="117">
        <f t="shared" si="17"/>
        <v>2485.6838473672028</v>
      </c>
      <c r="M115" s="117">
        <f t="shared" si="17"/>
        <v>2340.2094909334132</v>
      </c>
      <c r="N115" s="117">
        <f t="shared" si="17"/>
        <v>2313.8304838809831</v>
      </c>
      <c r="O115" s="117">
        <f t="shared" si="17"/>
        <v>2279.0561926838095</v>
      </c>
      <c r="P115" s="117">
        <f t="shared" si="17"/>
        <v>2172.059212034645</v>
      </c>
      <c r="Q115" s="117">
        <f t="shared" si="17"/>
        <v>2103.8455385475363</v>
      </c>
      <c r="R115" s="117">
        <f t="shared" ref="R115:V115" si="18">R116+R118+R120+R129</f>
        <v>2326.568229919581</v>
      </c>
      <c r="S115" s="117">
        <f t="shared" si="18"/>
        <v>2206.9872261811961</v>
      </c>
      <c r="T115" s="117">
        <f t="shared" si="18"/>
        <v>2212.6006419742071</v>
      </c>
      <c r="U115" s="117">
        <f t="shared" si="18"/>
        <v>2128.8043273967683</v>
      </c>
      <c r="V115" s="117">
        <f t="shared" si="18"/>
        <v>2212.8031914292192</v>
      </c>
      <c r="W115" s="117">
        <f t="shared" ref="W115" si="19">W116+W118+W120+W129</f>
        <v>2184.3153177010045</v>
      </c>
      <c r="DA115" s="129" t="s">
        <v>1872</v>
      </c>
    </row>
    <row r="116" spans="1:105" ht="12" customHeight="1" x14ac:dyDescent="0.25">
      <c r="A116" s="121" t="s">
        <v>57</v>
      </c>
      <c r="B116" s="122">
        <f t="shared" ref="B116:W116" si="20">B117</f>
        <v>586.65608879649164</v>
      </c>
      <c r="C116" s="122">
        <f t="shared" si="20"/>
        <v>734.24208057616045</v>
      </c>
      <c r="D116" s="122">
        <f t="shared" si="20"/>
        <v>892.34473312672924</v>
      </c>
      <c r="E116" s="122">
        <f t="shared" si="20"/>
        <v>1080.9202146188279</v>
      </c>
      <c r="F116" s="122">
        <f t="shared" si="20"/>
        <v>1209.288295188464</v>
      </c>
      <c r="G116" s="122">
        <f t="shared" si="20"/>
        <v>1453.5264516239959</v>
      </c>
      <c r="H116" s="122">
        <f t="shared" si="20"/>
        <v>1544.1257733816283</v>
      </c>
      <c r="I116" s="122">
        <f t="shared" si="20"/>
        <v>1565.159378741062</v>
      </c>
      <c r="J116" s="122">
        <f t="shared" si="20"/>
        <v>1655.1640773201057</v>
      </c>
      <c r="K116" s="122">
        <f t="shared" si="20"/>
        <v>1818.1505389304471</v>
      </c>
      <c r="L116" s="122">
        <f t="shared" si="20"/>
        <v>2343.5220885314925</v>
      </c>
      <c r="M116" s="122">
        <f t="shared" si="20"/>
        <v>2192.6000070136224</v>
      </c>
      <c r="N116" s="122">
        <f t="shared" si="20"/>
        <v>2167.3922801695403</v>
      </c>
      <c r="O116" s="122">
        <f t="shared" si="20"/>
        <v>2115.6271422404543</v>
      </c>
      <c r="P116" s="122">
        <f t="shared" si="20"/>
        <v>2007.296702240709</v>
      </c>
      <c r="Q116" s="122">
        <f t="shared" si="20"/>
        <v>1926.0097707730179</v>
      </c>
      <c r="R116" s="122">
        <f t="shared" si="20"/>
        <v>2135.4329006006255</v>
      </c>
      <c r="S116" s="122">
        <f t="shared" si="20"/>
        <v>2027.0709723391262</v>
      </c>
      <c r="T116" s="122">
        <f t="shared" si="20"/>
        <v>2015.6979434575198</v>
      </c>
      <c r="U116" s="122">
        <f t="shared" si="20"/>
        <v>1931.5127416469218</v>
      </c>
      <c r="V116" s="122">
        <f t="shared" si="20"/>
        <v>2016.889527774207</v>
      </c>
      <c r="W116" s="122">
        <f t="shared" si="20"/>
        <v>1978.3354619576746</v>
      </c>
      <c r="DA116" s="130" t="s">
        <v>1873</v>
      </c>
    </row>
    <row r="117" spans="1:105" ht="12" customHeight="1" x14ac:dyDescent="0.25">
      <c r="A117" s="97" t="s">
        <v>53</v>
      </c>
      <c r="B117" s="98">
        <v>586.65608879649164</v>
      </c>
      <c r="C117" s="98">
        <v>734.24208057616045</v>
      </c>
      <c r="D117" s="98">
        <v>892.34473312672924</v>
      </c>
      <c r="E117" s="98">
        <v>1080.9202146188279</v>
      </c>
      <c r="F117" s="98">
        <v>1209.288295188464</v>
      </c>
      <c r="G117" s="98">
        <v>1453.5264516239959</v>
      </c>
      <c r="H117" s="98">
        <v>1544.1257733816283</v>
      </c>
      <c r="I117" s="98">
        <v>1565.159378741062</v>
      </c>
      <c r="J117" s="98">
        <v>1655.1640773201057</v>
      </c>
      <c r="K117" s="98">
        <v>1818.1505389304471</v>
      </c>
      <c r="L117" s="98">
        <v>2343.5220885314925</v>
      </c>
      <c r="M117" s="98">
        <v>2192.6000070136224</v>
      </c>
      <c r="N117" s="98">
        <v>2167.3922801695403</v>
      </c>
      <c r="O117" s="98">
        <v>2115.6271422404543</v>
      </c>
      <c r="P117" s="98">
        <v>2007.296702240709</v>
      </c>
      <c r="Q117" s="98">
        <v>1926.0097707730179</v>
      </c>
      <c r="R117" s="98">
        <v>2135.4329006006255</v>
      </c>
      <c r="S117" s="98">
        <v>2027.0709723391262</v>
      </c>
      <c r="T117" s="98">
        <v>2015.6979434575198</v>
      </c>
      <c r="U117" s="98">
        <v>1931.5127416469218</v>
      </c>
      <c r="V117" s="98">
        <v>2016.889527774207</v>
      </c>
      <c r="W117" s="98">
        <v>1978.3354619576746</v>
      </c>
      <c r="DA117" s="63" t="s">
        <v>1874</v>
      </c>
    </row>
    <row r="118" spans="1:105" ht="12" customHeight="1" x14ac:dyDescent="0.25">
      <c r="A118" s="121" t="s">
        <v>92</v>
      </c>
      <c r="B118" s="122">
        <f t="shared" ref="B118:W118" si="21">B119</f>
        <v>0.38274471838119428</v>
      </c>
      <c r="C118" s="122">
        <f t="shared" si="21"/>
        <v>0.44199407509669786</v>
      </c>
      <c r="D118" s="122">
        <f t="shared" si="21"/>
        <v>0.52559928722334148</v>
      </c>
      <c r="E118" s="122">
        <f t="shared" si="21"/>
        <v>0.67538063720956676</v>
      </c>
      <c r="F118" s="122">
        <f t="shared" si="21"/>
        <v>0.8648040204749351</v>
      </c>
      <c r="G118" s="122">
        <f t="shared" si="21"/>
        <v>1.122033191819424</v>
      </c>
      <c r="H118" s="122">
        <f t="shared" si="21"/>
        <v>1.3949950635500059</v>
      </c>
      <c r="I118" s="122">
        <f t="shared" si="21"/>
        <v>1.61885535016168</v>
      </c>
      <c r="J118" s="122">
        <f t="shared" si="21"/>
        <v>1.7928512248982686</v>
      </c>
      <c r="K118" s="122">
        <f t="shared" si="21"/>
        <v>1.9927110829744257</v>
      </c>
      <c r="L118" s="122">
        <f t="shared" si="21"/>
        <v>2.3128271201364261</v>
      </c>
      <c r="M118" s="122">
        <f t="shared" si="21"/>
        <v>2.2347284534704448</v>
      </c>
      <c r="N118" s="122">
        <f t="shared" si="21"/>
        <v>2.3159388565896784</v>
      </c>
      <c r="O118" s="122">
        <f t="shared" si="21"/>
        <v>2.4291020926885207</v>
      </c>
      <c r="P118" s="122">
        <f t="shared" si="21"/>
        <v>2.8629615919375739</v>
      </c>
      <c r="Q118" s="122">
        <f t="shared" si="21"/>
        <v>2.9536930251861069</v>
      </c>
      <c r="R118" s="122">
        <f t="shared" si="21"/>
        <v>3.1703901463543134</v>
      </c>
      <c r="S118" s="122">
        <f t="shared" si="21"/>
        <v>3.5648704915257188</v>
      </c>
      <c r="T118" s="122">
        <f t="shared" si="21"/>
        <v>4.1367451878014965</v>
      </c>
      <c r="U118" s="122">
        <f t="shared" si="21"/>
        <v>4.6179995398850657</v>
      </c>
      <c r="V118" s="122">
        <f t="shared" si="21"/>
        <v>5.4502818226165335</v>
      </c>
      <c r="W118" s="122">
        <f t="shared" si="21"/>
        <v>5.9294486925000047</v>
      </c>
      <c r="DA118" s="130" t="s">
        <v>1875</v>
      </c>
    </row>
    <row r="119" spans="1:105" ht="12" customHeight="1" x14ac:dyDescent="0.25">
      <c r="A119" s="97" t="s">
        <v>53</v>
      </c>
      <c r="B119" s="98">
        <v>0.38274471838119428</v>
      </c>
      <c r="C119" s="98">
        <v>0.44199407509669786</v>
      </c>
      <c r="D119" s="98">
        <v>0.52559928722334148</v>
      </c>
      <c r="E119" s="98">
        <v>0.67538063720956676</v>
      </c>
      <c r="F119" s="98">
        <v>0.8648040204749351</v>
      </c>
      <c r="G119" s="98">
        <v>1.122033191819424</v>
      </c>
      <c r="H119" s="98">
        <v>1.3949950635500059</v>
      </c>
      <c r="I119" s="98">
        <v>1.61885535016168</v>
      </c>
      <c r="J119" s="98">
        <v>1.7928512248982686</v>
      </c>
      <c r="K119" s="98">
        <v>1.9927110829744257</v>
      </c>
      <c r="L119" s="98">
        <v>2.3128271201364261</v>
      </c>
      <c r="M119" s="98">
        <v>2.2347284534704448</v>
      </c>
      <c r="N119" s="98">
        <v>2.3159388565896784</v>
      </c>
      <c r="O119" s="98">
        <v>2.4291020926885207</v>
      </c>
      <c r="P119" s="98">
        <v>2.8629615919375739</v>
      </c>
      <c r="Q119" s="98">
        <v>2.9536930251861069</v>
      </c>
      <c r="R119" s="98">
        <v>3.1703901463543134</v>
      </c>
      <c r="S119" s="98">
        <v>3.5648704915257188</v>
      </c>
      <c r="T119" s="98">
        <v>4.1367451878014965</v>
      </c>
      <c r="U119" s="98">
        <v>4.6179995398850657</v>
      </c>
      <c r="V119" s="98">
        <v>5.4502818226165335</v>
      </c>
      <c r="W119" s="98">
        <v>5.9294486925000047</v>
      </c>
      <c r="DA119" s="63" t="s">
        <v>1876</v>
      </c>
    </row>
    <row r="120" spans="1:105" ht="12" customHeight="1" x14ac:dyDescent="0.25">
      <c r="A120" s="121" t="s">
        <v>55</v>
      </c>
      <c r="B120" s="122">
        <v>44.897690324430471</v>
      </c>
      <c r="C120" s="122">
        <v>48.299081895971831</v>
      </c>
      <c r="D120" s="122">
        <v>58.012229299179509</v>
      </c>
      <c r="E120" s="122">
        <v>68.21803209577719</v>
      </c>
      <c r="F120" s="122">
        <v>77.924541832835615</v>
      </c>
      <c r="G120" s="122">
        <v>88.807946051145521</v>
      </c>
      <c r="H120" s="122">
        <v>97.439428060130368</v>
      </c>
      <c r="I120" s="122">
        <v>102.85261898942234</v>
      </c>
      <c r="J120" s="122">
        <v>101.74877050614424</v>
      </c>
      <c r="K120" s="122">
        <v>112.89877677556547</v>
      </c>
      <c r="L120" s="122">
        <v>115.6313404244472</v>
      </c>
      <c r="M120" s="122">
        <v>120.87345244489909</v>
      </c>
      <c r="N120" s="122">
        <v>119.28125135392139</v>
      </c>
      <c r="O120" s="122">
        <v>133.04490337694864</v>
      </c>
      <c r="P120" s="122">
        <v>133.99789233125645</v>
      </c>
      <c r="Q120" s="122">
        <v>144.71806262961243</v>
      </c>
      <c r="R120" s="122">
        <v>157.71408718853795</v>
      </c>
      <c r="S120" s="122">
        <v>144.40485842190191</v>
      </c>
      <c r="T120" s="122">
        <v>158.15960517631819</v>
      </c>
      <c r="U120" s="122">
        <v>157.72530819330385</v>
      </c>
      <c r="V120" s="122">
        <v>154.66691570040877</v>
      </c>
      <c r="W120" s="122">
        <v>164.59082281907354</v>
      </c>
      <c r="DA120" s="130" t="s">
        <v>1877</v>
      </c>
    </row>
    <row r="121" spans="1:105" ht="12" customHeight="1" x14ac:dyDescent="0.25">
      <c r="A121" s="97" t="s">
        <v>124</v>
      </c>
      <c r="B121" s="98">
        <v>0</v>
      </c>
      <c r="C121" s="98">
        <v>0</v>
      </c>
      <c r="D121" s="98">
        <v>0.10936012614755522</v>
      </c>
      <c r="E121" s="98">
        <v>0.21915315971534466</v>
      </c>
      <c r="F121" s="98">
        <v>0.22869402323906401</v>
      </c>
      <c r="G121" s="98">
        <v>0.36461335391038047</v>
      </c>
      <c r="H121" s="98">
        <v>0.3817759811652201</v>
      </c>
      <c r="I121" s="98">
        <v>0.47642282213770226</v>
      </c>
      <c r="J121" s="98">
        <v>0.47905617526861466</v>
      </c>
      <c r="K121" s="98">
        <v>0.50736550236834299</v>
      </c>
      <c r="L121" s="98">
        <v>0.49151465606246864</v>
      </c>
      <c r="M121" s="98">
        <v>0.5287859821615627</v>
      </c>
      <c r="N121" s="98">
        <v>0.49173046854204466</v>
      </c>
      <c r="O121" s="98">
        <v>0.5559380655292725</v>
      </c>
      <c r="P121" s="98">
        <v>0.87366197681230429</v>
      </c>
      <c r="Q121" s="98">
        <v>0.55438809750373164</v>
      </c>
      <c r="R121" s="98">
        <v>0.59708581229293645</v>
      </c>
      <c r="S121" s="98">
        <v>0.57833151732249943</v>
      </c>
      <c r="T121" s="98">
        <v>0.56267493497753185</v>
      </c>
      <c r="U121" s="98">
        <v>0.5720416319289735</v>
      </c>
      <c r="V121" s="98">
        <v>0.5880307292248822</v>
      </c>
      <c r="W121" s="98">
        <v>0.68486097037305127</v>
      </c>
      <c r="DA121" s="63" t="s">
        <v>1878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6.3557927739061858E-5</v>
      </c>
      <c r="E122" s="98">
        <v>2.2269324973454824E-4</v>
      </c>
      <c r="F122" s="98">
        <v>1.7631040946067993E-4</v>
      </c>
      <c r="G122" s="98">
        <v>2.9345756877965164E-4</v>
      </c>
      <c r="H122" s="98">
        <v>2.6951335858777447E-4</v>
      </c>
      <c r="I122" s="98">
        <v>5.8030213599352177E-4</v>
      </c>
      <c r="J122" s="98">
        <v>6.7221345675153553E-4</v>
      </c>
      <c r="K122" s="98">
        <v>6.8929997907695036E-4</v>
      </c>
      <c r="L122" s="98">
        <v>5.9843399317604574E-4</v>
      </c>
      <c r="M122" s="98">
        <v>7.1595850535351646E-4</v>
      </c>
      <c r="N122" s="98">
        <v>5.1929309161506806E-4</v>
      </c>
      <c r="O122" s="98">
        <v>6.3121215117464781E-4</v>
      </c>
      <c r="P122" s="98">
        <v>1.5187405984326294E-3</v>
      </c>
      <c r="Q122" s="98">
        <v>8.7607462548301143E-4</v>
      </c>
      <c r="R122" s="98">
        <v>9.3154942834341504E-4</v>
      </c>
      <c r="S122" s="98">
        <v>8.8955524160084381E-4</v>
      </c>
      <c r="T122" s="98">
        <v>8.7644445979451083E-4</v>
      </c>
      <c r="U122" s="98">
        <v>8.8171197526224268E-4</v>
      </c>
      <c r="V122" s="98">
        <v>8.6630334256911957E-4</v>
      </c>
      <c r="W122" s="98">
        <v>6.7708992233111943E-4</v>
      </c>
      <c r="DA122" s="63" t="s">
        <v>1879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4.3536051115618138E-5</v>
      </c>
      <c r="E123" s="101">
        <v>1.4623559198724727E-4</v>
      </c>
      <c r="F123" s="101">
        <v>1.1642175989420694E-4</v>
      </c>
      <c r="G123" s="101">
        <v>1.7685462194274126E-4</v>
      </c>
      <c r="H123" s="101">
        <v>1.682734913081534E-4</v>
      </c>
      <c r="I123" s="101">
        <v>3.5756202575956025E-4</v>
      </c>
      <c r="J123" s="101">
        <v>4.1029651762722959E-4</v>
      </c>
      <c r="K123" s="101">
        <v>4.2381552633076317E-4</v>
      </c>
      <c r="L123" s="101">
        <v>3.5842202679468708E-4</v>
      </c>
      <c r="M123" s="101">
        <v>4.2152034871071226E-4</v>
      </c>
      <c r="N123" s="101">
        <v>3.0401165315687171E-4</v>
      </c>
      <c r="O123" s="101">
        <v>3.8933277434348055E-4</v>
      </c>
      <c r="P123" s="101">
        <v>9.3870453202969629E-4</v>
      </c>
      <c r="Q123" s="101">
        <v>5.6504339976775741E-4</v>
      </c>
      <c r="R123" s="101">
        <v>6.3012168918578579E-4</v>
      </c>
      <c r="S123" s="101">
        <v>5.8545124503872864E-4</v>
      </c>
      <c r="T123" s="101">
        <v>6.0011882335759647E-4</v>
      </c>
      <c r="U123" s="101">
        <v>6.077409733413659E-4</v>
      </c>
      <c r="V123" s="101">
        <v>5.9404008365214326E-4</v>
      </c>
      <c r="W123" s="101">
        <v>4.8340759149723101E-4</v>
      </c>
      <c r="DA123" s="131" t="s">
        <v>1880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2.002187662344372E-5</v>
      </c>
      <c r="E124" s="104">
        <v>7.6457657747300991E-5</v>
      </c>
      <c r="F124" s="104">
        <v>5.9888649566472977E-5</v>
      </c>
      <c r="G124" s="104">
        <v>1.1660294683691041E-4</v>
      </c>
      <c r="H124" s="104">
        <v>1.0123986727962108E-4</v>
      </c>
      <c r="I124" s="104">
        <v>2.2274011023396147E-4</v>
      </c>
      <c r="J124" s="104">
        <v>2.6191693912430589E-4</v>
      </c>
      <c r="K124" s="104">
        <v>2.6548445274618719E-4</v>
      </c>
      <c r="L124" s="104">
        <v>2.4001196638135861E-4</v>
      </c>
      <c r="M124" s="104">
        <v>2.9443815664280414E-4</v>
      </c>
      <c r="N124" s="104">
        <v>2.1528143845819632E-4</v>
      </c>
      <c r="O124" s="104">
        <v>2.4187937683116728E-4</v>
      </c>
      <c r="P124" s="104">
        <v>5.8003606640293309E-4</v>
      </c>
      <c r="Q124" s="104">
        <v>3.1103122571525402E-4</v>
      </c>
      <c r="R124" s="104">
        <v>3.0142773915762931E-4</v>
      </c>
      <c r="S124" s="104">
        <v>3.0410399656211518E-4</v>
      </c>
      <c r="T124" s="104">
        <v>2.7632563643691435E-4</v>
      </c>
      <c r="U124" s="104">
        <v>2.7397100192087678E-4</v>
      </c>
      <c r="V124" s="104">
        <v>2.7226325891697631E-4</v>
      </c>
      <c r="W124" s="104">
        <v>1.9368233083388842E-4</v>
      </c>
      <c r="DA124" s="132" t="s">
        <v>1881</v>
      </c>
    </row>
    <row r="125" spans="1:105" ht="12" customHeight="1" x14ac:dyDescent="0.25">
      <c r="A125" s="106" t="s">
        <v>122</v>
      </c>
      <c r="B125" s="101">
        <v>40.679094034754357</v>
      </c>
      <c r="C125" s="101">
        <v>43.779936371796566</v>
      </c>
      <c r="D125" s="101">
        <v>52.034481641575056</v>
      </c>
      <c r="E125" s="101">
        <v>61.311392774350168</v>
      </c>
      <c r="F125" s="101">
        <v>70.310150073240067</v>
      </c>
      <c r="G125" s="101">
        <v>79.863937244117992</v>
      </c>
      <c r="H125" s="101">
        <v>87.522390018790134</v>
      </c>
      <c r="I125" s="101">
        <v>87.187146681656969</v>
      </c>
      <c r="J125" s="101">
        <v>84.911677824210997</v>
      </c>
      <c r="K125" s="101">
        <v>95.057240459762781</v>
      </c>
      <c r="L125" s="101">
        <v>97.029315791003071</v>
      </c>
      <c r="M125" s="101">
        <v>101.52792558085527</v>
      </c>
      <c r="N125" s="101">
        <v>100.35392268235452</v>
      </c>
      <c r="O125" s="101">
        <v>112.65113242795287</v>
      </c>
      <c r="P125" s="101">
        <v>113.65379368077534</v>
      </c>
      <c r="Q125" s="101">
        <v>123.93304783885898</v>
      </c>
      <c r="R125" s="101">
        <v>135.50101387452634</v>
      </c>
      <c r="S125" s="101">
        <v>124.15154709527738</v>
      </c>
      <c r="T125" s="101">
        <v>136.79260528024341</v>
      </c>
      <c r="U125" s="101">
        <v>136.83302370550311</v>
      </c>
      <c r="V125" s="101">
        <v>134.49119059006833</v>
      </c>
      <c r="W125" s="101">
        <v>143.39409481249479</v>
      </c>
      <c r="DA125" s="131" t="s">
        <v>1882</v>
      </c>
    </row>
    <row r="126" spans="1:105" ht="12" customHeight="1" x14ac:dyDescent="0.25">
      <c r="A126" s="107" t="s">
        <v>121</v>
      </c>
      <c r="B126" s="104">
        <v>4.2185962896761176</v>
      </c>
      <c r="C126" s="104">
        <v>4.5191455241752676</v>
      </c>
      <c r="D126" s="104">
        <v>5.8683239735291588</v>
      </c>
      <c r="E126" s="104">
        <v>6.6872634684619401</v>
      </c>
      <c r="F126" s="104">
        <v>7.3855214259470134</v>
      </c>
      <c r="G126" s="104">
        <v>8.5791019955483652</v>
      </c>
      <c r="H126" s="104">
        <v>9.5349925468164223</v>
      </c>
      <c r="I126" s="104">
        <v>15.188469183491675</v>
      </c>
      <c r="J126" s="104">
        <v>16.357364293207883</v>
      </c>
      <c r="K126" s="104">
        <v>17.333481513455261</v>
      </c>
      <c r="L126" s="104">
        <v>18.109911543388492</v>
      </c>
      <c r="M126" s="104">
        <v>18.816024923376901</v>
      </c>
      <c r="N126" s="104">
        <v>18.43507890993321</v>
      </c>
      <c r="O126" s="104">
        <v>19.837201671315309</v>
      </c>
      <c r="P126" s="104">
        <v>19.468917933070383</v>
      </c>
      <c r="Q126" s="104">
        <v>20.229750618624244</v>
      </c>
      <c r="R126" s="104">
        <v>21.615055952290327</v>
      </c>
      <c r="S126" s="104">
        <v>19.674090254060445</v>
      </c>
      <c r="T126" s="104">
        <v>20.803448516637477</v>
      </c>
      <c r="U126" s="104">
        <v>20.319361143896515</v>
      </c>
      <c r="V126" s="104">
        <v>19.586828077773003</v>
      </c>
      <c r="W126" s="104">
        <v>20.511189946283373</v>
      </c>
      <c r="DA126" s="132" t="s">
        <v>1883</v>
      </c>
    </row>
    <row r="127" spans="1:105" ht="12" customHeight="1" x14ac:dyDescent="0.25">
      <c r="A127" s="108" t="s">
        <v>53</v>
      </c>
      <c r="B127" s="98">
        <v>2.5345908516030971</v>
      </c>
      <c r="C127" s="98">
        <v>3.1587360573085448</v>
      </c>
      <c r="D127" s="98">
        <v>4.0197108148638065</v>
      </c>
      <c r="E127" s="98">
        <v>4.3903115836395736</v>
      </c>
      <c r="F127" s="98">
        <v>4.8771842466714208</v>
      </c>
      <c r="G127" s="98">
        <v>5.1704071976515857</v>
      </c>
      <c r="H127" s="98">
        <v>5.9538750931144104</v>
      </c>
      <c r="I127" s="98">
        <v>9.360795352877215</v>
      </c>
      <c r="J127" s="98">
        <v>9.9850837622626987</v>
      </c>
      <c r="K127" s="98">
        <v>10.65817700630603</v>
      </c>
      <c r="L127" s="98">
        <v>10.845441459525679</v>
      </c>
      <c r="M127" s="98">
        <v>11.075391124481671</v>
      </c>
      <c r="N127" s="98">
        <v>10.78321523121301</v>
      </c>
      <c r="O127" s="98">
        <v>12.218075418612772</v>
      </c>
      <c r="P127" s="98">
        <v>12.032017171129301</v>
      </c>
      <c r="Q127" s="98">
        <v>13.048796613574435</v>
      </c>
      <c r="R127" s="98">
        <v>14.621220031561517</v>
      </c>
      <c r="S127" s="98">
        <v>12.950934912186307</v>
      </c>
      <c r="T127" s="98">
        <v>14.255927952704893</v>
      </c>
      <c r="U127" s="98">
        <v>14.018585718315126</v>
      </c>
      <c r="V127" s="98">
        <v>13.445462768567252</v>
      </c>
      <c r="W127" s="98">
        <v>14.711364447330968</v>
      </c>
      <c r="DA127" s="63" t="s">
        <v>1884</v>
      </c>
    </row>
    <row r="128" spans="1:105" ht="12" customHeight="1" x14ac:dyDescent="0.25">
      <c r="A128" s="108" t="s">
        <v>52</v>
      </c>
      <c r="B128" s="98">
        <v>1.6840054380730209</v>
      </c>
      <c r="C128" s="98">
        <v>1.3604094668667228</v>
      </c>
      <c r="D128" s="98">
        <v>1.848613158665352</v>
      </c>
      <c r="E128" s="98">
        <v>2.2969518848223665</v>
      </c>
      <c r="F128" s="98">
        <v>2.5083371792755922</v>
      </c>
      <c r="G128" s="98">
        <v>3.4086947978967794</v>
      </c>
      <c r="H128" s="98">
        <v>3.581117453702011</v>
      </c>
      <c r="I128" s="98">
        <v>5.8276738306144598</v>
      </c>
      <c r="J128" s="98">
        <v>6.3722805309451855</v>
      </c>
      <c r="K128" s="98">
        <v>6.6753045071492307</v>
      </c>
      <c r="L128" s="98">
        <v>7.2644700838628111</v>
      </c>
      <c r="M128" s="98">
        <v>7.7406337988952281</v>
      </c>
      <c r="N128" s="98">
        <v>7.6518636787202015</v>
      </c>
      <c r="O128" s="98">
        <v>7.6191262527025385</v>
      </c>
      <c r="P128" s="98">
        <v>7.4369007619410823</v>
      </c>
      <c r="Q128" s="98">
        <v>7.1809540050498075</v>
      </c>
      <c r="R128" s="98">
        <v>6.9938359207288077</v>
      </c>
      <c r="S128" s="98">
        <v>6.7231553418741381</v>
      </c>
      <c r="T128" s="98">
        <v>6.5475205639325837</v>
      </c>
      <c r="U128" s="98">
        <v>6.3007754255813868</v>
      </c>
      <c r="V128" s="98">
        <v>6.1413653092057512</v>
      </c>
      <c r="W128" s="98">
        <v>5.7998254989524041</v>
      </c>
      <c r="DA128" s="63" t="s">
        <v>1885</v>
      </c>
    </row>
    <row r="129" spans="1:105" ht="12" customHeight="1" x14ac:dyDescent="0.25">
      <c r="A129" s="121" t="s">
        <v>54</v>
      </c>
      <c r="B129" s="122">
        <v>7.0429217167268883</v>
      </c>
      <c r="C129" s="122">
        <v>7.9324087453852714</v>
      </c>
      <c r="D129" s="122">
        <v>9.7237740889708668</v>
      </c>
      <c r="E129" s="122">
        <v>11.7495232272974</v>
      </c>
      <c r="F129" s="122">
        <v>13.871212093434114</v>
      </c>
      <c r="G129" s="122">
        <v>15.896980182974749</v>
      </c>
      <c r="H129" s="122">
        <v>17.59219114173257</v>
      </c>
      <c r="I129" s="122">
        <v>18.599200864803581</v>
      </c>
      <c r="J129" s="122">
        <v>18.906707444495026</v>
      </c>
      <c r="K129" s="122">
        <v>21.945461867190762</v>
      </c>
      <c r="L129" s="122">
        <v>24.217591291127199</v>
      </c>
      <c r="M129" s="122">
        <v>24.501303021421297</v>
      </c>
      <c r="N129" s="122">
        <v>24.841013500931652</v>
      </c>
      <c r="O129" s="122">
        <v>27.955044973717907</v>
      </c>
      <c r="P129" s="122">
        <v>27.901655870742168</v>
      </c>
      <c r="Q129" s="122">
        <v>30.164012119719597</v>
      </c>
      <c r="R129" s="122">
        <v>30.250851984062965</v>
      </c>
      <c r="S129" s="122">
        <v>31.946524928642397</v>
      </c>
      <c r="T129" s="122">
        <v>34.606348152567548</v>
      </c>
      <c r="U129" s="122">
        <v>34.94827801665754</v>
      </c>
      <c r="V129" s="122">
        <v>35.796466131986932</v>
      </c>
      <c r="W129" s="122">
        <v>35.459584231756438</v>
      </c>
      <c r="DA129" s="130" t="s">
        <v>1886</v>
      </c>
    </row>
    <row r="130" spans="1:105" ht="12" customHeight="1" x14ac:dyDescent="0.25">
      <c r="A130" s="97" t="s">
        <v>50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1887</v>
      </c>
    </row>
    <row r="131" spans="1:105" ht="12" customHeight="1" x14ac:dyDescent="0.25">
      <c r="A131" s="109" t="s">
        <v>120</v>
      </c>
      <c r="B131" s="33">
        <v>7.0429217167268883</v>
      </c>
      <c r="C131" s="33">
        <v>7.9324087453852714</v>
      </c>
      <c r="D131" s="33">
        <v>9.7237740889708668</v>
      </c>
      <c r="E131" s="33">
        <v>11.7495232272974</v>
      </c>
      <c r="F131" s="33">
        <v>13.871212093434114</v>
      </c>
      <c r="G131" s="33">
        <v>15.896980182974749</v>
      </c>
      <c r="H131" s="33">
        <v>17.59219114173257</v>
      </c>
      <c r="I131" s="33">
        <v>18.599200864803581</v>
      </c>
      <c r="J131" s="33">
        <v>18.906707444495026</v>
      </c>
      <c r="K131" s="33">
        <v>21.945461867190762</v>
      </c>
      <c r="L131" s="33">
        <v>24.217591291127199</v>
      </c>
      <c r="M131" s="33">
        <v>24.501303021421297</v>
      </c>
      <c r="N131" s="33">
        <v>24.841013500931652</v>
      </c>
      <c r="O131" s="33">
        <v>27.955044973717907</v>
      </c>
      <c r="P131" s="33">
        <v>27.901655870742168</v>
      </c>
      <c r="Q131" s="33">
        <v>30.164012119719597</v>
      </c>
      <c r="R131" s="33">
        <v>30.250851984062965</v>
      </c>
      <c r="S131" s="33">
        <v>31.946524928642397</v>
      </c>
      <c r="T131" s="33">
        <v>34.606348152567548</v>
      </c>
      <c r="U131" s="33">
        <v>34.94827801665754</v>
      </c>
      <c r="V131" s="33">
        <v>35.796466131986932</v>
      </c>
      <c r="W131" s="33">
        <v>35.459584231756438</v>
      </c>
      <c r="DA131" s="60" t="s">
        <v>1888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1.1746197879785147</v>
      </c>
      <c r="C133" s="154">
        <f t="shared" si="22"/>
        <v>1.1982951496065715</v>
      </c>
      <c r="D133" s="154">
        <f t="shared" si="22"/>
        <v>1.2307413813973569</v>
      </c>
      <c r="E133" s="154">
        <f t="shared" si="22"/>
        <v>1.2699540177914719</v>
      </c>
      <c r="F133" s="154">
        <f t="shared" si="22"/>
        <v>1.3070351797719522</v>
      </c>
      <c r="G133" s="154">
        <f t="shared" si="22"/>
        <v>1.3507521061431347</v>
      </c>
      <c r="H133" s="154">
        <f t="shared" si="22"/>
        <v>1.3873142190247336</v>
      </c>
      <c r="I133" s="154">
        <f t="shared" si="22"/>
        <v>1.4254602683626372</v>
      </c>
      <c r="J133" s="154">
        <f t="shared" si="22"/>
        <v>1.4800530705115109</v>
      </c>
      <c r="K133" s="154">
        <f t="shared" si="22"/>
        <v>1.5272366402657505</v>
      </c>
      <c r="L133" s="154">
        <f t="shared" si="22"/>
        <v>1.6036001446415689</v>
      </c>
      <c r="M133" s="154">
        <f t="shared" si="22"/>
        <v>1.6396516983145715</v>
      </c>
      <c r="N133" s="154">
        <f t="shared" si="22"/>
        <v>1.6934948568438684</v>
      </c>
      <c r="O133" s="154">
        <f t="shared" si="22"/>
        <v>1.7465390086553034</v>
      </c>
      <c r="P133" s="154">
        <f t="shared" si="22"/>
        <v>1.780708105417605</v>
      </c>
      <c r="Q133" s="154">
        <f t="shared" si="22"/>
        <v>1.8137762458340418</v>
      </c>
      <c r="R133" s="154">
        <f t="shared" ref="R133:V133" si="23">IF(R115=0,"",R115/R97)</f>
        <v>1.9031509227607335</v>
      </c>
      <c r="S133" s="154">
        <f t="shared" si="23"/>
        <v>2.0074886338417541</v>
      </c>
      <c r="T133" s="154">
        <f t="shared" si="23"/>
        <v>2.1026587461045065</v>
      </c>
      <c r="U133" s="154">
        <f t="shared" si="23"/>
        <v>2.1941878995920607</v>
      </c>
      <c r="V133" s="154">
        <f t="shared" si="23"/>
        <v>2.3150354259854287</v>
      </c>
      <c r="W133" s="154">
        <f t="shared" ref="W133" si="24">IF(W115=0,"",W115/W97)</f>
        <v>2.3651264131623866</v>
      </c>
      <c r="DA133" s="129" t="s">
        <v>2040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1.2687498468670644</v>
      </c>
      <c r="C134" s="155">
        <f t="shared" si="25"/>
        <v>1.2830871999398477</v>
      </c>
      <c r="D134" s="155">
        <f t="shared" si="25"/>
        <v>1.3202441230999038</v>
      </c>
      <c r="E134" s="155">
        <f t="shared" si="25"/>
        <v>1.3645481578269698</v>
      </c>
      <c r="F134" s="155">
        <f t="shared" si="25"/>
        <v>1.4122241158155189</v>
      </c>
      <c r="G134" s="155">
        <f t="shared" si="25"/>
        <v>1.459245340966701</v>
      </c>
      <c r="H134" s="155">
        <f t="shared" si="25"/>
        <v>1.5083271624545804</v>
      </c>
      <c r="I134" s="155">
        <f t="shared" si="25"/>
        <v>1.5603263128404337</v>
      </c>
      <c r="J134" s="155">
        <f t="shared" si="25"/>
        <v>1.6198132880116143</v>
      </c>
      <c r="K134" s="155">
        <f t="shared" si="25"/>
        <v>1.6827116598437193</v>
      </c>
      <c r="L134" s="155">
        <f t="shared" si="25"/>
        <v>1.7432417228210382</v>
      </c>
      <c r="M134" s="155">
        <f t="shared" si="25"/>
        <v>1.8056602009672098</v>
      </c>
      <c r="N134" s="155">
        <f t="shared" si="25"/>
        <v>1.8742628216165902</v>
      </c>
      <c r="O134" s="155">
        <f t="shared" si="25"/>
        <v>1.9735513052346134</v>
      </c>
      <c r="P134" s="155">
        <f t="shared" si="25"/>
        <v>2.0327237965339533</v>
      </c>
      <c r="Q134" s="155">
        <f t="shared" si="25"/>
        <v>2.1125091490760286</v>
      </c>
      <c r="R134" s="155">
        <f t="shared" ref="R134:V134" si="26">IF(R116=0,"",R116/R98)</f>
        <v>2.2261728119540218</v>
      </c>
      <c r="S134" s="155">
        <f t="shared" si="26"/>
        <v>2.3644977267935365</v>
      </c>
      <c r="T134" s="155">
        <f t="shared" si="26"/>
        <v>2.5433435010759298</v>
      </c>
      <c r="U134" s="155">
        <f t="shared" si="26"/>
        <v>2.7009963413098479</v>
      </c>
      <c r="V134" s="155">
        <f t="shared" si="26"/>
        <v>2.8488253027187151</v>
      </c>
      <c r="W134" s="155">
        <f t="shared" ref="W134" si="27">IF(W116=0,"",W116/W98)</f>
        <v>2.9683136385638167</v>
      </c>
      <c r="DA134" s="130" t="s">
        <v>2041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1.2687498468670644</v>
      </c>
      <c r="C135" s="156">
        <f t="shared" si="28"/>
        <v>1.2830871999398477</v>
      </c>
      <c r="D135" s="156">
        <f t="shared" si="28"/>
        <v>1.3202441230999038</v>
      </c>
      <c r="E135" s="156">
        <f t="shared" si="28"/>
        <v>1.3645481578269698</v>
      </c>
      <c r="F135" s="156">
        <f t="shared" si="28"/>
        <v>1.4122241158155189</v>
      </c>
      <c r="G135" s="156">
        <f t="shared" si="28"/>
        <v>1.459245340966701</v>
      </c>
      <c r="H135" s="156">
        <f t="shared" si="28"/>
        <v>1.5083271624545804</v>
      </c>
      <c r="I135" s="156">
        <f t="shared" si="28"/>
        <v>1.5603263128404337</v>
      </c>
      <c r="J135" s="156">
        <f t="shared" si="28"/>
        <v>1.6198132880116143</v>
      </c>
      <c r="K135" s="156">
        <f t="shared" si="28"/>
        <v>1.6827116598437193</v>
      </c>
      <c r="L135" s="156">
        <f t="shared" si="28"/>
        <v>1.7432417228210382</v>
      </c>
      <c r="M135" s="156">
        <f t="shared" si="28"/>
        <v>1.8056602009672098</v>
      </c>
      <c r="N135" s="156">
        <f t="shared" si="28"/>
        <v>1.8742628216165902</v>
      </c>
      <c r="O135" s="156">
        <f t="shared" si="28"/>
        <v>1.9735513052346134</v>
      </c>
      <c r="P135" s="156">
        <f t="shared" si="28"/>
        <v>2.0327237965339533</v>
      </c>
      <c r="Q135" s="156">
        <f t="shared" si="28"/>
        <v>2.1125091490760286</v>
      </c>
      <c r="R135" s="156">
        <f t="shared" ref="R135:V135" si="29">IF(R117=0,"",R117/R99)</f>
        <v>2.2261728119540218</v>
      </c>
      <c r="S135" s="156">
        <f t="shared" si="29"/>
        <v>2.3644977267935365</v>
      </c>
      <c r="T135" s="156">
        <f t="shared" si="29"/>
        <v>2.5433435010759298</v>
      </c>
      <c r="U135" s="156">
        <f t="shared" si="29"/>
        <v>2.7009963413098479</v>
      </c>
      <c r="V135" s="156">
        <f t="shared" si="29"/>
        <v>2.8488253027187151</v>
      </c>
      <c r="W135" s="156">
        <f t="shared" ref="W135" si="30">IF(W117=0,"",W117/W99)</f>
        <v>2.9683136385638167</v>
      </c>
      <c r="DA135" s="63" t="s">
        <v>2042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1.8998925920708361</v>
      </c>
      <c r="C136" s="155">
        <f t="shared" si="31"/>
        <v>2.0208657849136751</v>
      </c>
      <c r="D136" s="155">
        <f t="shared" si="31"/>
        <v>2.1634715764341643</v>
      </c>
      <c r="E136" s="155">
        <f t="shared" si="31"/>
        <v>2.3324793310408478</v>
      </c>
      <c r="F136" s="155">
        <f t="shared" si="31"/>
        <v>2.489833949176278</v>
      </c>
      <c r="G136" s="155">
        <f t="shared" si="31"/>
        <v>2.6395995574720907</v>
      </c>
      <c r="H136" s="155">
        <f t="shared" si="31"/>
        <v>2.7726832692654666</v>
      </c>
      <c r="I136" s="155">
        <f t="shared" si="31"/>
        <v>2.851796966635967</v>
      </c>
      <c r="J136" s="155">
        <f t="shared" si="31"/>
        <v>2.8989125588933264</v>
      </c>
      <c r="K136" s="155">
        <f t="shared" si="31"/>
        <v>2.9829500426286053</v>
      </c>
      <c r="L136" s="155">
        <f t="shared" si="31"/>
        <v>3.0736469624126648</v>
      </c>
      <c r="M136" s="155">
        <f t="shared" si="31"/>
        <v>3.1637825394616539</v>
      </c>
      <c r="N136" s="155">
        <f t="shared" si="31"/>
        <v>3.2693792485369828</v>
      </c>
      <c r="O136" s="155">
        <f t="shared" si="31"/>
        <v>3.3948533695999061</v>
      </c>
      <c r="P136" s="155">
        <f t="shared" si="31"/>
        <v>3.5529311260287546</v>
      </c>
      <c r="Q136" s="155">
        <f t="shared" si="31"/>
        <v>3.687560566267039</v>
      </c>
      <c r="R136" s="155">
        <f t="shared" ref="R136:V136" si="32">IF(R118=0,"",R118/R100)</f>
        <v>3.8104248787670536</v>
      </c>
      <c r="S136" s="155">
        <f t="shared" si="32"/>
        <v>3.9588848627369817</v>
      </c>
      <c r="T136" s="155">
        <f t="shared" si="32"/>
        <v>4.0905492272486761</v>
      </c>
      <c r="U136" s="155">
        <f t="shared" si="32"/>
        <v>4.204297277924832</v>
      </c>
      <c r="V136" s="155">
        <f t="shared" si="32"/>
        <v>4.3131845836765201</v>
      </c>
      <c r="W136" s="155">
        <f t="shared" ref="W136" si="33">IF(W118=0,"",W118/W100)</f>
        <v>4.3808791781846157</v>
      </c>
      <c r="DA136" s="130" t="s">
        <v>2043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1.8998925920708361</v>
      </c>
      <c r="C137" s="156">
        <f t="shared" si="34"/>
        <v>2.0208657849136751</v>
      </c>
      <c r="D137" s="156">
        <f t="shared" si="34"/>
        <v>2.1634715764341643</v>
      </c>
      <c r="E137" s="156">
        <f t="shared" si="34"/>
        <v>2.3324793310408478</v>
      </c>
      <c r="F137" s="156">
        <f t="shared" si="34"/>
        <v>2.489833949176278</v>
      </c>
      <c r="G137" s="156">
        <f t="shared" si="34"/>
        <v>2.6395995574720907</v>
      </c>
      <c r="H137" s="156">
        <f t="shared" si="34"/>
        <v>2.7726832692654666</v>
      </c>
      <c r="I137" s="156">
        <f t="shared" si="34"/>
        <v>2.851796966635967</v>
      </c>
      <c r="J137" s="156">
        <f t="shared" si="34"/>
        <v>2.8989125588933264</v>
      </c>
      <c r="K137" s="156">
        <f t="shared" si="34"/>
        <v>2.9829500426286053</v>
      </c>
      <c r="L137" s="156">
        <f t="shared" si="34"/>
        <v>3.0736469624126648</v>
      </c>
      <c r="M137" s="156">
        <f t="shared" si="34"/>
        <v>3.1637825394616539</v>
      </c>
      <c r="N137" s="156">
        <f t="shared" si="34"/>
        <v>3.2693792485369828</v>
      </c>
      <c r="O137" s="156">
        <f t="shared" si="34"/>
        <v>3.3948533695999061</v>
      </c>
      <c r="P137" s="156">
        <f t="shared" si="34"/>
        <v>3.5529311260287546</v>
      </c>
      <c r="Q137" s="156">
        <f t="shared" si="34"/>
        <v>3.687560566267039</v>
      </c>
      <c r="R137" s="156">
        <f t="shared" ref="R137:V137" si="35">IF(R119=0,"",R119/R101)</f>
        <v>3.8104248787670536</v>
      </c>
      <c r="S137" s="156">
        <f t="shared" si="35"/>
        <v>3.9588848627369817</v>
      </c>
      <c r="T137" s="156">
        <f t="shared" si="35"/>
        <v>4.0905492272486761</v>
      </c>
      <c r="U137" s="156">
        <f t="shared" si="35"/>
        <v>4.204297277924832</v>
      </c>
      <c r="V137" s="156">
        <f t="shared" si="35"/>
        <v>4.3131845836765201</v>
      </c>
      <c r="W137" s="156">
        <f t="shared" ref="W137" si="36">IF(W119=0,"",W119/W101)</f>
        <v>4.3808791781846157</v>
      </c>
      <c r="DA137" s="63" t="s">
        <v>2044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0.62162988338867475</v>
      </c>
      <c r="C138" s="155">
        <f t="shared" si="37"/>
        <v>0.62492372850345601</v>
      </c>
      <c r="D138" s="155">
        <f t="shared" si="37"/>
        <v>0.63170642073629579</v>
      </c>
      <c r="E138" s="155">
        <f t="shared" si="37"/>
        <v>0.636818466218393</v>
      </c>
      <c r="F138" s="155">
        <f t="shared" si="37"/>
        <v>0.64028542455914206</v>
      </c>
      <c r="G138" s="155">
        <f t="shared" si="37"/>
        <v>0.64523565063493593</v>
      </c>
      <c r="H138" s="155">
        <f t="shared" si="37"/>
        <v>0.64817782208280073</v>
      </c>
      <c r="I138" s="155">
        <f t="shared" si="37"/>
        <v>0.65491580389317683</v>
      </c>
      <c r="J138" s="155">
        <f t="shared" si="37"/>
        <v>0.65804884176235534</v>
      </c>
      <c r="K138" s="155">
        <f t="shared" si="37"/>
        <v>0.65966116401396946</v>
      </c>
      <c r="L138" s="155">
        <f t="shared" si="37"/>
        <v>0.66311528669346653</v>
      </c>
      <c r="M138" s="155">
        <f t="shared" si="37"/>
        <v>0.66640559084685824</v>
      </c>
      <c r="N138" s="155">
        <f t="shared" si="37"/>
        <v>0.67024411449576204</v>
      </c>
      <c r="O138" s="155">
        <f t="shared" si="37"/>
        <v>0.67480151424498447</v>
      </c>
      <c r="P138" s="155">
        <f t="shared" si="37"/>
        <v>0.68147135562376948</v>
      </c>
      <c r="Q138" s="155">
        <f t="shared" si="37"/>
        <v>0.6894050576265125</v>
      </c>
      <c r="R138" s="155">
        <f t="shared" ref="R138:V138" si="38">IF(R120=0,"",R120/R102)</f>
        <v>0.70071397984568606</v>
      </c>
      <c r="S138" s="155">
        <f t="shared" si="38"/>
        <v>0.71454673325216578</v>
      </c>
      <c r="T138" s="155">
        <f t="shared" si="38"/>
        <v>0.72916355932570653</v>
      </c>
      <c r="U138" s="155">
        <f t="shared" si="38"/>
        <v>0.74307418525930669</v>
      </c>
      <c r="V138" s="155">
        <f t="shared" si="38"/>
        <v>0.75663242623284443</v>
      </c>
      <c r="W138" s="155">
        <f t="shared" ref="W138" si="39">IF(W120=0,"",W120/W102)</f>
        <v>0.76758621196818611</v>
      </c>
      <c r="DA138" s="130" t="s">
        <v>2045</v>
      </c>
    </row>
    <row r="139" spans="1:105" ht="12" customHeight="1" x14ac:dyDescent="0.25">
      <c r="A139" s="97" t="s">
        <v>124</v>
      </c>
      <c r="B139" s="156" t="str">
        <f t="shared" ref="B139:Q139" si="40">IF(B121=0,"",B121/B103)</f>
        <v/>
      </c>
      <c r="C139" s="156" t="str">
        <f t="shared" si="40"/>
        <v/>
      </c>
      <c r="D139" s="156">
        <f t="shared" si="40"/>
        <v>0.71009181788443121</v>
      </c>
      <c r="E139" s="156">
        <f t="shared" si="40"/>
        <v>0.71088653737323126</v>
      </c>
      <c r="F139" s="156">
        <f t="shared" si="40"/>
        <v>0.7116450780450424</v>
      </c>
      <c r="G139" s="156">
        <f t="shared" si="40"/>
        <v>0.71270699746491606</v>
      </c>
      <c r="H139" s="156">
        <f t="shared" si="40"/>
        <v>0.71366899048242982</v>
      </c>
      <c r="I139" s="156">
        <f t="shared" si="40"/>
        <v>0.71521832885889924</v>
      </c>
      <c r="J139" s="156">
        <f t="shared" si="40"/>
        <v>0.71704029662009428</v>
      </c>
      <c r="K139" s="156">
        <f t="shared" si="40"/>
        <v>0.71934420448232805</v>
      </c>
      <c r="L139" s="156">
        <f t="shared" si="40"/>
        <v>0.7229835364282009</v>
      </c>
      <c r="M139" s="156">
        <f t="shared" si="40"/>
        <v>0.72706912279431302</v>
      </c>
      <c r="N139" s="156">
        <f t="shared" si="40"/>
        <v>0.73356121872288182</v>
      </c>
      <c r="O139" s="156">
        <f t="shared" si="40"/>
        <v>0.74403322285500972</v>
      </c>
      <c r="P139" s="156">
        <f t="shared" si="40"/>
        <v>0.7585613249565285</v>
      </c>
      <c r="Q139" s="156">
        <f t="shared" si="40"/>
        <v>0.76499784284596883</v>
      </c>
      <c r="R139" s="156">
        <f t="shared" ref="R139:V139" si="41">IF(R121=0,"",R121/R103)</f>
        <v>0.77824988489180791</v>
      </c>
      <c r="S139" s="156">
        <f t="shared" si="41"/>
        <v>0.79458192592774601</v>
      </c>
      <c r="T139" s="156">
        <f t="shared" si="41"/>
        <v>0.81891362794546119</v>
      </c>
      <c r="U139" s="156">
        <f t="shared" si="41"/>
        <v>0.84394794630760117</v>
      </c>
      <c r="V139" s="156">
        <f t="shared" si="41"/>
        <v>0.86905289137667407</v>
      </c>
      <c r="W139" s="156">
        <f t="shared" ref="W139" si="42">IF(W121=0,"",W121/W103)</f>
        <v>0.88806775233906032</v>
      </c>
      <c r="DA139" s="63" t="s">
        <v>2046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>
        <f t="shared" si="43"/>
        <v>0.78145957376109831</v>
      </c>
      <c r="E140" s="156">
        <f t="shared" si="43"/>
        <v>0.78961005385809668</v>
      </c>
      <c r="F140" s="156">
        <f t="shared" si="43"/>
        <v>0.7886866350448416</v>
      </c>
      <c r="G140" s="156">
        <f t="shared" si="43"/>
        <v>0.80442856579659172</v>
      </c>
      <c r="H140" s="156">
        <f t="shared" si="43"/>
        <v>0.79880283969704735</v>
      </c>
      <c r="I140" s="156">
        <f t="shared" si="43"/>
        <v>0.80426984132000179</v>
      </c>
      <c r="J140" s="156">
        <f t="shared" si="43"/>
        <v>0.80690227768230105</v>
      </c>
      <c r="K140" s="156">
        <f t="shared" si="43"/>
        <v>0.80717287347148847</v>
      </c>
      <c r="L140" s="156">
        <f t="shared" si="43"/>
        <v>0.81368584335651495</v>
      </c>
      <c r="M140" s="156">
        <f t="shared" si="43"/>
        <v>0.81767139646333065</v>
      </c>
      <c r="N140" s="156">
        <f t="shared" si="43"/>
        <v>0.81976524866136846</v>
      </c>
      <c r="O140" s="156">
        <f t="shared" si="43"/>
        <v>0.81635188484971555</v>
      </c>
      <c r="P140" s="156">
        <f t="shared" si="43"/>
        <v>0.8470559344810028</v>
      </c>
      <c r="Q140" s="156">
        <f t="shared" si="43"/>
        <v>0.85194129332681889</v>
      </c>
      <c r="R140" s="156">
        <f t="shared" ref="R140:V140" si="44">IF(R122=0,"",R122/R104)</f>
        <v>0.85047871539848174</v>
      </c>
      <c r="S140" s="156">
        <f t="shared" si="44"/>
        <v>0.85905289160960374</v>
      </c>
      <c r="T140" s="156">
        <f t="shared" si="44"/>
        <v>0.86505265360661066</v>
      </c>
      <c r="U140" s="156">
        <f t="shared" si="44"/>
        <v>0.86427693512959447</v>
      </c>
      <c r="V140" s="156">
        <f t="shared" si="44"/>
        <v>0.88095572513095377</v>
      </c>
      <c r="W140" s="156">
        <f t="shared" ref="W140" si="45">IF(W122=0,"",W122/W104)</f>
        <v>0.9208773755919657</v>
      </c>
      <c r="DA140" s="63" t="s">
        <v>2047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>
        <f t="shared" si="46"/>
        <v>0.71009181788443121</v>
      </c>
      <c r="E141" s="157">
        <f t="shared" si="46"/>
        <v>0.71136037655211348</v>
      </c>
      <c r="F141" s="157">
        <f t="shared" si="46"/>
        <v>0.71136037655211348</v>
      </c>
      <c r="G141" s="157">
        <f t="shared" si="46"/>
        <v>0.71255006189226944</v>
      </c>
      <c r="H141" s="157">
        <f t="shared" si="46"/>
        <v>0.71255006189226966</v>
      </c>
      <c r="I141" s="157">
        <f t="shared" si="46"/>
        <v>0.71686380211429768</v>
      </c>
      <c r="J141" s="157">
        <f t="shared" si="46"/>
        <v>0.71835376349045454</v>
      </c>
      <c r="K141" s="157">
        <f t="shared" si="46"/>
        <v>0.72018219110490655</v>
      </c>
      <c r="L141" s="157">
        <f t="shared" si="46"/>
        <v>0.7234290309374416</v>
      </c>
      <c r="M141" s="157">
        <f t="shared" si="46"/>
        <v>0.72529801538326666</v>
      </c>
      <c r="N141" s="157">
        <f t="shared" si="46"/>
        <v>0.72698030040281292</v>
      </c>
      <c r="O141" s="157">
        <f t="shared" si="46"/>
        <v>0.73274928983448928</v>
      </c>
      <c r="P141" s="157">
        <f t="shared" si="46"/>
        <v>0.77391631192864063</v>
      </c>
      <c r="Q141" s="157">
        <f t="shared" si="46"/>
        <v>0.78774064808430011</v>
      </c>
      <c r="R141" s="157">
        <f t="shared" ref="R141:V141" si="47">IF(R123=0,"",R123/R105)</f>
        <v>0.79370821985026685</v>
      </c>
      <c r="S141" s="157">
        <f t="shared" si="47"/>
        <v>0.80044965705491677</v>
      </c>
      <c r="T141" s="157">
        <f t="shared" si="47"/>
        <v>0.8144456759966594</v>
      </c>
      <c r="U141" s="157">
        <f t="shared" si="47"/>
        <v>0.81444567599665918</v>
      </c>
      <c r="V141" s="157">
        <f t="shared" si="47"/>
        <v>0.83537678679170468</v>
      </c>
      <c r="W141" s="157">
        <f t="shared" ref="W141" si="48">IF(W123=0,"",W123/W105)</f>
        <v>0.89258137594932907</v>
      </c>
      <c r="DA141" s="131" t="s">
        <v>2048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2049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0.612597256622334</v>
      </c>
      <c r="C143" s="157">
        <f t="shared" si="52"/>
        <v>0.61820856287703074</v>
      </c>
      <c r="D143" s="157">
        <f t="shared" si="52"/>
        <v>0.62391941296738451</v>
      </c>
      <c r="E143" s="157">
        <f t="shared" si="52"/>
        <v>0.6285935986983846</v>
      </c>
      <c r="F143" s="157">
        <f t="shared" si="52"/>
        <v>0.63250801206876817</v>
      </c>
      <c r="G143" s="157">
        <f t="shared" si="52"/>
        <v>0.63593101428488708</v>
      </c>
      <c r="H143" s="157">
        <f t="shared" si="52"/>
        <v>0.63931824024533901</v>
      </c>
      <c r="I143" s="157">
        <f t="shared" si="52"/>
        <v>0.64107598126048337</v>
      </c>
      <c r="J143" s="157">
        <f t="shared" si="52"/>
        <v>0.64279265136239272</v>
      </c>
      <c r="K143" s="157">
        <f t="shared" si="52"/>
        <v>0.64544816850019981</v>
      </c>
      <c r="L143" s="157">
        <f t="shared" si="52"/>
        <v>0.64814956928202172</v>
      </c>
      <c r="M143" s="157">
        <f t="shared" si="52"/>
        <v>0.65131136405545476</v>
      </c>
      <c r="N143" s="157">
        <f t="shared" si="52"/>
        <v>0.65530092253236694</v>
      </c>
      <c r="O143" s="157">
        <f t="shared" si="52"/>
        <v>0.66163548524717186</v>
      </c>
      <c r="P143" s="157">
        <f t="shared" si="52"/>
        <v>0.66845672510501419</v>
      </c>
      <c r="Q143" s="157">
        <f t="shared" si="52"/>
        <v>0.67770410982064355</v>
      </c>
      <c r="R143" s="157">
        <f t="shared" ref="R143:V143" si="53">IF(R125=0,"",R125/R107)</f>
        <v>0.69050412964112473</v>
      </c>
      <c r="S143" s="157">
        <f t="shared" si="53"/>
        <v>0.70441510674271512</v>
      </c>
      <c r="T143" s="157">
        <f t="shared" si="53"/>
        <v>0.72065611992050993</v>
      </c>
      <c r="U143" s="157">
        <f t="shared" si="53"/>
        <v>0.73523597199172652</v>
      </c>
      <c r="V143" s="157">
        <f t="shared" si="53"/>
        <v>0.7490210865280067</v>
      </c>
      <c r="W143" s="157">
        <f t="shared" ref="W143" si="54">IF(W125=0,"",W125/W107)</f>
        <v>0.76086538421311589</v>
      </c>
      <c r="DA143" s="131" t="s">
        <v>2050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0.72466343538855027</v>
      </c>
      <c r="C144" s="158">
        <f t="shared" si="55"/>
        <v>0.69841846268402519</v>
      </c>
      <c r="D144" s="158">
        <f t="shared" si="55"/>
        <v>0.70867414668371198</v>
      </c>
      <c r="E144" s="158">
        <f t="shared" si="55"/>
        <v>0.72082584979910469</v>
      </c>
      <c r="F144" s="158">
        <f t="shared" si="55"/>
        <v>0.7226288439295393</v>
      </c>
      <c r="G144" s="158">
        <f t="shared" si="55"/>
        <v>0.74351016007077619</v>
      </c>
      <c r="H144" s="158">
        <f t="shared" si="55"/>
        <v>0.73952605222237766</v>
      </c>
      <c r="I144" s="158">
        <f t="shared" si="55"/>
        <v>0.7453009620788934</v>
      </c>
      <c r="J144" s="158">
        <f t="shared" si="55"/>
        <v>0.74845318234574898</v>
      </c>
      <c r="K144" s="158">
        <f t="shared" si="55"/>
        <v>0.74819026940233502</v>
      </c>
      <c r="L144" s="158">
        <f t="shared" si="55"/>
        <v>0.75479032510360389</v>
      </c>
      <c r="M144" s="158">
        <f t="shared" si="55"/>
        <v>0.75960715768693776</v>
      </c>
      <c r="N144" s="158">
        <f t="shared" si="55"/>
        <v>0.7632254942673935</v>
      </c>
      <c r="O144" s="158">
        <f t="shared" si="55"/>
        <v>0.75853641574037145</v>
      </c>
      <c r="P144" s="158">
        <f t="shared" si="55"/>
        <v>0.76490957496510825</v>
      </c>
      <c r="Q144" s="158">
        <f t="shared" si="55"/>
        <v>0.76861671992679526</v>
      </c>
      <c r="R144" s="158">
        <f t="shared" ref="R144:V144" si="56">IF(R126=0,"",R126/R108)</f>
        <v>0.76995755175771574</v>
      </c>
      <c r="S144" s="158">
        <f t="shared" si="56"/>
        <v>0.78331755789526358</v>
      </c>
      <c r="T144" s="158">
        <f t="shared" si="56"/>
        <v>0.78798972790907418</v>
      </c>
      <c r="U144" s="158">
        <f t="shared" si="56"/>
        <v>0.79764948373974831</v>
      </c>
      <c r="V144" s="158">
        <f t="shared" si="56"/>
        <v>0.80999893200409201</v>
      </c>
      <c r="W144" s="158">
        <f t="shared" ref="W144" si="57">IF(W126=0,"",W126/W108)</f>
        <v>0.81417082516523431</v>
      </c>
      <c r="DA144" s="132" t="s">
        <v>2051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0.612597256622334</v>
      </c>
      <c r="C145" s="156">
        <f t="shared" si="58"/>
        <v>0.61813200631171372</v>
      </c>
      <c r="D145" s="156">
        <f t="shared" si="58"/>
        <v>0.62494578383879318</v>
      </c>
      <c r="E145" s="156">
        <f t="shared" si="58"/>
        <v>0.6289598732151982</v>
      </c>
      <c r="F145" s="156">
        <f t="shared" si="58"/>
        <v>0.63241372310928834</v>
      </c>
      <c r="G145" s="156">
        <f t="shared" si="58"/>
        <v>0.63597010847432911</v>
      </c>
      <c r="H145" s="156">
        <f t="shared" si="58"/>
        <v>0.63935839621847734</v>
      </c>
      <c r="I145" s="156">
        <f t="shared" si="58"/>
        <v>0.64329613324697588</v>
      </c>
      <c r="J145" s="156">
        <f t="shared" si="58"/>
        <v>0.64492240669412959</v>
      </c>
      <c r="K145" s="156">
        <f t="shared" si="58"/>
        <v>0.64626714276247355</v>
      </c>
      <c r="L145" s="156">
        <f t="shared" si="58"/>
        <v>0.64830838712356709</v>
      </c>
      <c r="M145" s="156">
        <f t="shared" si="58"/>
        <v>0.65034219652819947</v>
      </c>
      <c r="N145" s="156">
        <f t="shared" si="58"/>
        <v>0.65343683062517066</v>
      </c>
      <c r="O145" s="156">
        <f t="shared" si="58"/>
        <v>0.65926702322160502</v>
      </c>
      <c r="P145" s="156">
        <f t="shared" si="58"/>
        <v>0.66786384757841055</v>
      </c>
      <c r="Q145" s="156">
        <f t="shared" si="58"/>
        <v>0.68180048236460711</v>
      </c>
      <c r="R145" s="156">
        <f t="shared" ref="R145:V145" si="59">IF(R127=0,"",R127/R109)</f>
        <v>0.69363216217787327</v>
      </c>
      <c r="S145" s="156">
        <f t="shared" si="59"/>
        <v>0.70411497777590648</v>
      </c>
      <c r="T145" s="156">
        <f t="shared" si="59"/>
        <v>0.71806921715651828</v>
      </c>
      <c r="U145" s="156">
        <f t="shared" si="59"/>
        <v>0.73115248053214243</v>
      </c>
      <c r="V145" s="156">
        <f t="shared" si="59"/>
        <v>0.74531655285088816</v>
      </c>
      <c r="W145" s="156">
        <f t="shared" ref="W145" si="60">IF(W127=0,"",W127/W109)</f>
        <v>0.75859500867644603</v>
      </c>
      <c r="DA145" s="63" t="s">
        <v>2052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2053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0.76787081485254138</v>
      </c>
      <c r="C147" s="155">
        <f t="shared" si="64"/>
        <v>0.77156725457673769</v>
      </c>
      <c r="D147" s="155">
        <f t="shared" si="64"/>
        <v>0.77545342431430353</v>
      </c>
      <c r="E147" s="155">
        <f t="shared" si="64"/>
        <v>0.77853389996323186</v>
      </c>
      <c r="F147" s="155">
        <f t="shared" si="64"/>
        <v>0.78113388594879296</v>
      </c>
      <c r="G147" s="155">
        <f t="shared" si="64"/>
        <v>0.78345014688236281</v>
      </c>
      <c r="H147" s="155">
        <f t="shared" si="64"/>
        <v>0.78573601006293958</v>
      </c>
      <c r="I147" s="155">
        <f t="shared" si="64"/>
        <v>0.78716483581009489</v>
      </c>
      <c r="J147" s="155">
        <f t="shared" si="64"/>
        <v>0.78836954159817796</v>
      </c>
      <c r="K147" s="155">
        <f t="shared" si="64"/>
        <v>0.79001717186825016</v>
      </c>
      <c r="L147" s="155">
        <f t="shared" si="64"/>
        <v>0.79170788715664486</v>
      </c>
      <c r="M147" s="155">
        <f t="shared" si="64"/>
        <v>0.79343941451782951</v>
      </c>
      <c r="N147" s="155">
        <f t="shared" si="64"/>
        <v>0.79535664404547368</v>
      </c>
      <c r="O147" s="155">
        <f t="shared" si="64"/>
        <v>0.79799658564593579</v>
      </c>
      <c r="P147" s="155">
        <f t="shared" si="64"/>
        <v>0.80072351387057006</v>
      </c>
      <c r="Q147" s="155">
        <f t="shared" si="64"/>
        <v>0.8045740697692817</v>
      </c>
      <c r="R147" s="155">
        <f t="shared" ref="R147:V147" si="65">IF(R129=0,"",R129/R111)</f>
        <v>0.81026636759265036</v>
      </c>
      <c r="S147" s="155">
        <f t="shared" si="65"/>
        <v>0.81727159448387776</v>
      </c>
      <c r="T147" s="155">
        <f t="shared" si="65"/>
        <v>0.82727671864967633</v>
      </c>
      <c r="U147" s="155">
        <f t="shared" si="65"/>
        <v>0.83745850465851046</v>
      </c>
      <c r="V147" s="155">
        <f t="shared" si="65"/>
        <v>0.84847784094742329</v>
      </c>
      <c r="W147" s="155">
        <f t="shared" ref="W147" si="66">IF(W129=0,"",W129/W111)</f>
        <v>0.85886495155393117</v>
      </c>
      <c r="DA147" s="130" t="s">
        <v>2054</v>
      </c>
    </row>
    <row r="148" spans="1:105" ht="12" customHeight="1" x14ac:dyDescent="0.25">
      <c r="A148" s="97" t="s">
        <v>50</v>
      </c>
      <c r="B148" s="156" t="str">
        <f t="shared" ref="B148:Q148" si="67">IF(B130=0,"",B130/B112)</f>
        <v/>
      </c>
      <c r="C148" s="156" t="str">
        <f t="shared" si="67"/>
        <v/>
      </c>
      <c r="D148" s="156" t="str">
        <f t="shared" si="67"/>
        <v/>
      </c>
      <c r="E148" s="156" t="str">
        <f t="shared" si="67"/>
        <v/>
      </c>
      <c r="F148" s="156" t="str">
        <f t="shared" si="67"/>
        <v/>
      </c>
      <c r="G148" s="156" t="str">
        <f t="shared" si="67"/>
        <v/>
      </c>
      <c r="H148" s="156" t="str">
        <f t="shared" si="67"/>
        <v/>
      </c>
      <c r="I148" s="156" t="str">
        <f t="shared" si="67"/>
        <v/>
      </c>
      <c r="J148" s="156" t="str">
        <f t="shared" si="67"/>
        <v/>
      </c>
      <c r="K148" s="156" t="str">
        <f t="shared" si="67"/>
        <v/>
      </c>
      <c r="L148" s="156" t="str">
        <f t="shared" si="67"/>
        <v/>
      </c>
      <c r="M148" s="156" t="str">
        <f t="shared" si="67"/>
        <v/>
      </c>
      <c r="N148" s="156" t="str">
        <f t="shared" si="67"/>
        <v/>
      </c>
      <c r="O148" s="156" t="str">
        <f t="shared" si="67"/>
        <v/>
      </c>
      <c r="P148" s="156" t="str">
        <f t="shared" si="67"/>
        <v/>
      </c>
      <c r="Q148" s="156" t="str">
        <f t="shared" si="67"/>
        <v/>
      </c>
      <c r="R148" s="156" t="str">
        <f t="shared" ref="R148:V148" si="68">IF(R130=0,"",R130/R112)</f>
        <v/>
      </c>
      <c r="S148" s="156" t="str">
        <f t="shared" si="68"/>
        <v/>
      </c>
      <c r="T148" s="156" t="str">
        <f t="shared" si="68"/>
        <v/>
      </c>
      <c r="U148" s="156" t="str">
        <f t="shared" si="68"/>
        <v/>
      </c>
      <c r="V148" s="156" t="str">
        <f t="shared" si="68"/>
        <v/>
      </c>
      <c r="W148" s="156" t="str">
        <f t="shared" ref="W148" si="69">IF(W130=0,"",W130/W112)</f>
        <v/>
      </c>
      <c r="DA148" s="63" t="s">
        <v>2055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0.76787081485254138</v>
      </c>
      <c r="C149" s="159">
        <f t="shared" si="70"/>
        <v>0.77156725457673769</v>
      </c>
      <c r="D149" s="159">
        <f t="shared" si="70"/>
        <v>0.77545342431430353</v>
      </c>
      <c r="E149" s="159">
        <f t="shared" si="70"/>
        <v>0.77853389996323186</v>
      </c>
      <c r="F149" s="159">
        <f t="shared" si="70"/>
        <v>0.78113388594879296</v>
      </c>
      <c r="G149" s="159">
        <f t="shared" si="70"/>
        <v>0.78345014688236281</v>
      </c>
      <c r="H149" s="159">
        <f t="shared" si="70"/>
        <v>0.78573601006293958</v>
      </c>
      <c r="I149" s="159">
        <f t="shared" si="70"/>
        <v>0.78716483581009489</v>
      </c>
      <c r="J149" s="159">
        <f t="shared" si="70"/>
        <v>0.78836954159817796</v>
      </c>
      <c r="K149" s="159">
        <f t="shared" si="70"/>
        <v>0.79001717186825016</v>
      </c>
      <c r="L149" s="159">
        <f t="shared" si="70"/>
        <v>0.79170788715664486</v>
      </c>
      <c r="M149" s="159">
        <f t="shared" si="70"/>
        <v>0.79343941451782951</v>
      </c>
      <c r="N149" s="159">
        <f t="shared" si="70"/>
        <v>0.79535664404547368</v>
      </c>
      <c r="O149" s="159">
        <f t="shared" si="70"/>
        <v>0.79799658564593579</v>
      </c>
      <c r="P149" s="159">
        <f t="shared" si="70"/>
        <v>0.80072351387057006</v>
      </c>
      <c r="Q149" s="159">
        <f t="shared" si="70"/>
        <v>0.8045740697692817</v>
      </c>
      <c r="R149" s="159">
        <f t="shared" ref="R149:V149" si="71">IF(R131=0,"",R131/R113)</f>
        <v>0.81026636759265036</v>
      </c>
      <c r="S149" s="159">
        <f t="shared" si="71"/>
        <v>0.81727159448387776</v>
      </c>
      <c r="T149" s="159">
        <f t="shared" si="71"/>
        <v>0.82727671864967633</v>
      </c>
      <c r="U149" s="159">
        <f t="shared" si="71"/>
        <v>0.83745850465851046</v>
      </c>
      <c r="V149" s="159">
        <f t="shared" si="71"/>
        <v>0.84847784094742329</v>
      </c>
      <c r="W149" s="159">
        <f t="shared" ref="W149" si="72">IF(W131=0,"",W131/W113)</f>
        <v>0.85886495155393117</v>
      </c>
      <c r="DA149" s="60" t="s">
        <v>2056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</v>
      </c>
      <c r="C151" s="117">
        <f t="shared" si="73"/>
        <v>0</v>
      </c>
      <c r="D151" s="117">
        <f t="shared" si="73"/>
        <v>0.40703234891064832</v>
      </c>
      <c r="E151" s="117">
        <f t="shared" si="73"/>
        <v>0.81498295596040127</v>
      </c>
      <c r="F151" s="117">
        <f t="shared" si="73"/>
        <v>0.84942308339273465</v>
      </c>
      <c r="G151" s="117">
        <f t="shared" si="73"/>
        <v>1.352208840911949</v>
      </c>
      <c r="H151" s="117">
        <f t="shared" si="73"/>
        <v>1.4138880701784855</v>
      </c>
      <c r="I151" s="117">
        <f t="shared" si="73"/>
        <v>1.7611265760694161</v>
      </c>
      <c r="J151" s="117">
        <f t="shared" si="73"/>
        <v>1.7665485404703762</v>
      </c>
      <c r="K151" s="117">
        <f t="shared" si="73"/>
        <v>1.8649103729793473</v>
      </c>
      <c r="L151" s="117">
        <f t="shared" si="73"/>
        <v>1.7973639422233796</v>
      </c>
      <c r="M151" s="117">
        <f t="shared" si="73"/>
        <v>1.9229266152279663</v>
      </c>
      <c r="N151" s="117">
        <f t="shared" si="73"/>
        <v>1.7720386017777343</v>
      </c>
      <c r="O151" s="117">
        <f t="shared" si="73"/>
        <v>1.9753969352855301</v>
      </c>
      <c r="P151" s="117">
        <f t="shared" si="73"/>
        <v>3.0459406803298137</v>
      </c>
      <c r="Q151" s="117">
        <f t="shared" si="73"/>
        <v>1.9164386074094149</v>
      </c>
      <c r="R151" s="117">
        <f t="shared" ref="R151:V151" si="74">R152+R154+R156+R165</f>
        <v>2.0289830830468185</v>
      </c>
      <c r="S151" s="117">
        <f t="shared" si="74"/>
        <v>1.9248015175328268</v>
      </c>
      <c r="T151" s="117">
        <f t="shared" si="74"/>
        <v>1.8171740751874401</v>
      </c>
      <c r="U151" s="117">
        <f t="shared" si="74"/>
        <v>1.7926743271259968</v>
      </c>
      <c r="V151" s="117">
        <f t="shared" si="74"/>
        <v>1.789458237926433</v>
      </c>
      <c r="W151" s="117">
        <f t="shared" ref="W151" si="75">W152+W154+W156+W165</f>
        <v>2.0387913391209556</v>
      </c>
      <c r="DA151" s="129" t="s">
        <v>2208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2209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2210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2211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2212</v>
      </c>
    </row>
    <row r="156" spans="1:105" ht="12" customHeight="1" x14ac:dyDescent="0.25">
      <c r="A156" s="121" t="s">
        <v>55</v>
      </c>
      <c r="B156" s="122">
        <v>0</v>
      </c>
      <c r="C156" s="122">
        <v>0</v>
      </c>
      <c r="D156" s="122">
        <v>0.40703234891064832</v>
      </c>
      <c r="E156" s="122">
        <v>0.81498295596040127</v>
      </c>
      <c r="F156" s="122">
        <v>0.84942308339273465</v>
      </c>
      <c r="G156" s="122">
        <v>1.352208840911949</v>
      </c>
      <c r="H156" s="122">
        <v>1.4138880701784855</v>
      </c>
      <c r="I156" s="122">
        <v>1.7611265760694161</v>
      </c>
      <c r="J156" s="122">
        <v>1.7665485404703762</v>
      </c>
      <c r="K156" s="122">
        <v>1.8649103729793473</v>
      </c>
      <c r="L156" s="122">
        <v>1.7973639422233796</v>
      </c>
      <c r="M156" s="122">
        <v>1.9229266152279663</v>
      </c>
      <c r="N156" s="122">
        <v>1.7720386017777343</v>
      </c>
      <c r="O156" s="122">
        <v>1.9753969352855301</v>
      </c>
      <c r="P156" s="122">
        <v>3.0459406803298137</v>
      </c>
      <c r="Q156" s="122">
        <v>1.9164386074094149</v>
      </c>
      <c r="R156" s="122">
        <v>2.0289830830468185</v>
      </c>
      <c r="S156" s="122">
        <v>1.9248015175328268</v>
      </c>
      <c r="T156" s="122">
        <v>1.8171740751874401</v>
      </c>
      <c r="U156" s="122">
        <v>1.7926743271259968</v>
      </c>
      <c r="V156" s="122">
        <v>1.789458237926433</v>
      </c>
      <c r="W156" s="122">
        <v>2.0387913391209556</v>
      </c>
      <c r="DA156" s="130" t="s">
        <v>2213</v>
      </c>
    </row>
    <row r="157" spans="1:105" ht="12" customHeight="1" x14ac:dyDescent="0.25">
      <c r="A157" s="97" t="s">
        <v>124</v>
      </c>
      <c r="B157" s="98">
        <v>0</v>
      </c>
      <c r="C157" s="98">
        <v>0</v>
      </c>
      <c r="D157" s="98">
        <v>0.40687037461479975</v>
      </c>
      <c r="E157" s="98">
        <v>0.81443986197720197</v>
      </c>
      <c r="F157" s="98">
        <v>0.84899071288393591</v>
      </c>
      <c r="G157" s="98">
        <v>1.3515531297043537</v>
      </c>
      <c r="H157" s="98">
        <v>1.4132641746139822</v>
      </c>
      <c r="I157" s="98">
        <v>1.7598088464361763</v>
      </c>
      <c r="J157" s="98">
        <v>1.7650396037259035</v>
      </c>
      <c r="K157" s="98">
        <v>1.8633556749079021</v>
      </c>
      <c r="L157" s="98">
        <v>1.7960550305732088</v>
      </c>
      <c r="M157" s="98">
        <v>1.9213912431777944</v>
      </c>
      <c r="N157" s="98">
        <v>1.7709338132313461</v>
      </c>
      <c r="O157" s="98">
        <v>1.9739932261284003</v>
      </c>
      <c r="P157" s="98">
        <v>3.0427362820573225</v>
      </c>
      <c r="Q157" s="98">
        <v>1.9145436034354426</v>
      </c>
      <c r="R157" s="98">
        <v>2.0268857126914748</v>
      </c>
      <c r="S157" s="98">
        <v>1.9228692454211962</v>
      </c>
      <c r="T157" s="98">
        <v>1.8152274304415905</v>
      </c>
      <c r="U157" s="98">
        <v>1.7907029579128577</v>
      </c>
      <c r="V157" s="98">
        <v>1.7875795920556787</v>
      </c>
      <c r="W157" s="98">
        <v>2.0373605447587981</v>
      </c>
      <c r="DA157" s="63" t="s">
        <v>2214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1.6197429584856611E-4</v>
      </c>
      <c r="E158" s="98">
        <v>5.4309398319927376E-4</v>
      </c>
      <c r="F158" s="98">
        <v>4.3237050879876235E-4</v>
      </c>
      <c r="G158" s="98">
        <v>6.5571120759541461E-4</v>
      </c>
      <c r="H158" s="98">
        <v>6.2389556450319534E-4</v>
      </c>
      <c r="I158" s="98">
        <v>1.3177296332398951E-3</v>
      </c>
      <c r="J158" s="98">
        <v>1.5089367444727903E-3</v>
      </c>
      <c r="K158" s="98">
        <v>1.554698071445058E-3</v>
      </c>
      <c r="L158" s="98">
        <v>1.3089116501706784E-3</v>
      </c>
      <c r="M158" s="98">
        <v>1.5353720501719442E-3</v>
      </c>
      <c r="N158" s="98">
        <v>1.1047885463881817E-3</v>
      </c>
      <c r="O158" s="98">
        <v>1.4037091571298002E-3</v>
      </c>
      <c r="P158" s="98">
        <v>3.2043982724912295E-3</v>
      </c>
      <c r="Q158" s="98">
        <v>1.8950039739721752E-3</v>
      </c>
      <c r="R158" s="98">
        <v>2.0973703553437426E-3</v>
      </c>
      <c r="S158" s="98">
        <v>1.9322721116305608E-3</v>
      </c>
      <c r="T158" s="98">
        <v>1.9466447458495626E-3</v>
      </c>
      <c r="U158" s="98">
        <v>1.9713692131391697E-3</v>
      </c>
      <c r="V158" s="98">
        <v>1.8786458707542087E-3</v>
      </c>
      <c r="W158" s="98">
        <v>1.4307943621572525E-3</v>
      </c>
      <c r="DA158" s="63" t="s">
        <v>2215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1.6197429584856611E-4</v>
      </c>
      <c r="E159" s="101">
        <v>5.4309398319927376E-4</v>
      </c>
      <c r="F159" s="101">
        <v>4.3237050879876235E-4</v>
      </c>
      <c r="G159" s="101">
        <v>6.5571120759541461E-4</v>
      </c>
      <c r="H159" s="101">
        <v>6.2389556450319534E-4</v>
      </c>
      <c r="I159" s="101">
        <v>1.3177296332398951E-3</v>
      </c>
      <c r="J159" s="101">
        <v>1.5089367444727903E-3</v>
      </c>
      <c r="K159" s="101">
        <v>1.554698071445058E-3</v>
      </c>
      <c r="L159" s="101">
        <v>1.3089116501706784E-3</v>
      </c>
      <c r="M159" s="101">
        <v>1.5353720501719442E-3</v>
      </c>
      <c r="N159" s="101">
        <v>1.1047885463881817E-3</v>
      </c>
      <c r="O159" s="101">
        <v>1.4037091571298002E-3</v>
      </c>
      <c r="P159" s="101">
        <v>3.2043982724912295E-3</v>
      </c>
      <c r="Q159" s="101">
        <v>1.8950039739721752E-3</v>
      </c>
      <c r="R159" s="101">
        <v>2.0973703553437426E-3</v>
      </c>
      <c r="S159" s="101">
        <v>1.9322721116305608E-3</v>
      </c>
      <c r="T159" s="101">
        <v>1.9466447458495626E-3</v>
      </c>
      <c r="U159" s="101">
        <v>1.9713692131391697E-3</v>
      </c>
      <c r="V159" s="101">
        <v>1.8786458707542087E-3</v>
      </c>
      <c r="W159" s="101">
        <v>1.4307943621572525E-3</v>
      </c>
      <c r="DA159" s="131" t="s">
        <v>2216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2217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2218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2219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2220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2221</v>
      </c>
    </row>
    <row r="165" spans="1:105" ht="12" customHeight="1" x14ac:dyDescent="0.25">
      <c r="A165" s="121" t="s">
        <v>54</v>
      </c>
      <c r="B165" s="122">
        <v>0</v>
      </c>
      <c r="C165" s="122">
        <v>0</v>
      </c>
      <c r="D165" s="122">
        <v>0</v>
      </c>
      <c r="E165" s="122">
        <v>0</v>
      </c>
      <c r="F165" s="122">
        <v>0</v>
      </c>
      <c r="G165" s="122">
        <v>0</v>
      </c>
      <c r="H165" s="122">
        <v>0</v>
      </c>
      <c r="I165" s="122">
        <v>0</v>
      </c>
      <c r="J165" s="122">
        <v>0</v>
      </c>
      <c r="K165" s="122">
        <v>0</v>
      </c>
      <c r="L165" s="122">
        <v>0</v>
      </c>
      <c r="M165" s="122">
        <v>0</v>
      </c>
      <c r="N165" s="122">
        <v>0</v>
      </c>
      <c r="O165" s="122">
        <v>0</v>
      </c>
      <c r="P165" s="122">
        <v>0</v>
      </c>
      <c r="Q165" s="122">
        <v>0</v>
      </c>
      <c r="R165" s="122">
        <v>0</v>
      </c>
      <c r="S165" s="122">
        <v>0</v>
      </c>
      <c r="T165" s="122">
        <v>0</v>
      </c>
      <c r="U165" s="122">
        <v>0</v>
      </c>
      <c r="V165" s="122">
        <v>0</v>
      </c>
      <c r="W165" s="122">
        <v>0</v>
      </c>
      <c r="DA165" s="130" t="s">
        <v>2222</v>
      </c>
    </row>
    <row r="166" spans="1:105" ht="12" customHeight="1" x14ac:dyDescent="0.25">
      <c r="A166" s="97" t="s">
        <v>50</v>
      </c>
      <c r="B166" s="98">
        <v>0</v>
      </c>
      <c r="C166" s="98">
        <v>0</v>
      </c>
      <c r="D166" s="98">
        <v>0</v>
      </c>
      <c r="E166" s="98">
        <v>0</v>
      </c>
      <c r="F166" s="98">
        <v>0</v>
      </c>
      <c r="G166" s="98">
        <v>0</v>
      </c>
      <c r="H166" s="98">
        <v>0</v>
      </c>
      <c r="I166" s="98">
        <v>0</v>
      </c>
      <c r="J166" s="98">
        <v>0</v>
      </c>
      <c r="K166" s="98">
        <v>0</v>
      </c>
      <c r="L166" s="98">
        <v>0</v>
      </c>
      <c r="M166" s="98">
        <v>0</v>
      </c>
      <c r="N166" s="98">
        <v>0</v>
      </c>
      <c r="O166" s="98">
        <v>0</v>
      </c>
      <c r="P166" s="98">
        <v>0</v>
      </c>
      <c r="Q166" s="98">
        <v>0</v>
      </c>
      <c r="R166" s="98">
        <v>0</v>
      </c>
      <c r="S166" s="98">
        <v>0</v>
      </c>
      <c r="T166" s="98">
        <v>0</v>
      </c>
      <c r="U166" s="98">
        <v>0</v>
      </c>
      <c r="V166" s="98">
        <v>0</v>
      </c>
      <c r="W166" s="98">
        <v>0</v>
      </c>
      <c r="DA166" s="63" t="s">
        <v>2223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2224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9541.8411158721774</v>
      </c>
      <c r="C169" s="117">
        <f t="shared" si="78"/>
        <v>10210.680581114042</v>
      </c>
      <c r="D169" s="117">
        <f t="shared" si="78"/>
        <v>10022.651320006336</v>
      </c>
      <c r="E169" s="117">
        <f t="shared" si="78"/>
        <v>10099.747090675883</v>
      </c>
      <c r="F169" s="117">
        <f t="shared" si="78"/>
        <v>9744.7810313715636</v>
      </c>
      <c r="G169" s="117">
        <f t="shared" si="78"/>
        <v>10334.560039002332</v>
      </c>
      <c r="H169" s="117">
        <f t="shared" si="78"/>
        <v>9972.4651921738896</v>
      </c>
      <c r="I169" s="117">
        <f t="shared" si="78"/>
        <v>9290.0149242609532</v>
      </c>
      <c r="J169" s="117">
        <f t="shared" si="78"/>
        <v>8853.5409535278541</v>
      </c>
      <c r="K169" s="117">
        <f t="shared" si="78"/>
        <v>8970.0439686974441</v>
      </c>
      <c r="L169" s="117">
        <f t="shared" si="78"/>
        <v>10601.852119517062</v>
      </c>
      <c r="M169" s="117">
        <f t="shared" si="78"/>
        <v>9712.8658922348422</v>
      </c>
      <c r="N169" s="117">
        <f t="shared" si="78"/>
        <v>9400.4562973193661</v>
      </c>
      <c r="O169" s="117">
        <f t="shared" si="78"/>
        <v>8777.1125782505187</v>
      </c>
      <c r="P169" s="117">
        <f t="shared" si="78"/>
        <v>8203.6881507018697</v>
      </c>
      <c r="Q169" s="117">
        <f t="shared" si="78"/>
        <v>7825.051523653884</v>
      </c>
      <c r="R169" s="117">
        <f t="shared" ref="R169:V169" si="79">R170+R172+R174+R183</f>
        <v>8226.0784272334004</v>
      </c>
      <c r="S169" s="117">
        <f t="shared" si="79"/>
        <v>7584.7227719414041</v>
      </c>
      <c r="T169" s="117">
        <f t="shared" si="79"/>
        <v>7079.7912262909203</v>
      </c>
      <c r="U169" s="117">
        <f t="shared" si="79"/>
        <v>6479.7584301081515</v>
      </c>
      <c r="V169" s="117">
        <f t="shared" si="79"/>
        <v>6288.0183377873745</v>
      </c>
      <c r="W169" s="117">
        <f t="shared" ref="W169" si="80">W170+W172+W174+W183</f>
        <v>6164.248154447132</v>
      </c>
      <c r="DA169" s="129" t="s">
        <v>2376</v>
      </c>
    </row>
    <row r="170" spans="1:105" ht="12" customHeight="1" x14ac:dyDescent="0.25">
      <c r="A170" s="121" t="s">
        <v>57</v>
      </c>
      <c r="B170" s="122">
        <f t="shared" ref="B170:W170" si="81">B171</f>
        <v>8110.5477409541963</v>
      </c>
      <c r="C170" s="122">
        <f t="shared" si="81"/>
        <v>8852.6127700671568</v>
      </c>
      <c r="D170" s="122">
        <f t="shared" si="81"/>
        <v>8679.2540346508722</v>
      </c>
      <c r="E170" s="122">
        <f t="shared" si="81"/>
        <v>8747.0264624343035</v>
      </c>
      <c r="F170" s="122">
        <f t="shared" si="81"/>
        <v>8377.0607395958104</v>
      </c>
      <c r="G170" s="122">
        <f t="shared" si="81"/>
        <v>8916.9784199167334</v>
      </c>
      <c r="H170" s="122">
        <f t="shared" si="81"/>
        <v>8529.2708370198015</v>
      </c>
      <c r="I170" s="122">
        <f t="shared" si="81"/>
        <v>7868.3385271830939</v>
      </c>
      <c r="J170" s="122">
        <f t="shared" si="81"/>
        <v>7532.3988925088679</v>
      </c>
      <c r="K170" s="122">
        <f t="shared" si="81"/>
        <v>7571.4151404068443</v>
      </c>
      <c r="L170" s="122">
        <f t="shared" si="81"/>
        <v>9194.8230997008141</v>
      </c>
      <c r="M170" s="122">
        <f t="shared" si="81"/>
        <v>8263.568750354556</v>
      </c>
      <c r="N170" s="122">
        <f t="shared" si="81"/>
        <v>7956.2479661821526</v>
      </c>
      <c r="O170" s="122">
        <f t="shared" si="81"/>
        <v>7210.5042073987306</v>
      </c>
      <c r="P170" s="122">
        <f t="shared" si="81"/>
        <v>6641.4578083950455</v>
      </c>
      <c r="Q170" s="122">
        <f t="shared" si="81"/>
        <v>6150.5924642999571</v>
      </c>
      <c r="R170" s="122">
        <f t="shared" si="81"/>
        <v>6454.7189553365142</v>
      </c>
      <c r="S170" s="122">
        <f t="shared" si="81"/>
        <v>5914.5681580946193</v>
      </c>
      <c r="T170" s="122">
        <f t="shared" si="81"/>
        <v>5332.2026242169795</v>
      </c>
      <c r="U170" s="122">
        <f t="shared" si="81"/>
        <v>4776.0676338662424</v>
      </c>
      <c r="V170" s="122">
        <f t="shared" si="81"/>
        <v>4657.4150762040081</v>
      </c>
      <c r="W170" s="122">
        <f t="shared" si="81"/>
        <v>4448.4558949248913</v>
      </c>
      <c r="DA170" s="130" t="s">
        <v>2377</v>
      </c>
    </row>
    <row r="171" spans="1:105" ht="12" customHeight="1" x14ac:dyDescent="0.25">
      <c r="A171" s="97" t="s">
        <v>53</v>
      </c>
      <c r="B171" s="98">
        <v>8110.5477409541963</v>
      </c>
      <c r="C171" s="98">
        <v>8852.6127700671568</v>
      </c>
      <c r="D171" s="98">
        <v>8679.2540346508722</v>
      </c>
      <c r="E171" s="98">
        <v>8747.0264624343035</v>
      </c>
      <c r="F171" s="98">
        <v>8377.0607395958104</v>
      </c>
      <c r="G171" s="98">
        <v>8916.9784199167334</v>
      </c>
      <c r="H171" s="98">
        <v>8529.2708370198015</v>
      </c>
      <c r="I171" s="98">
        <v>7868.3385271830939</v>
      </c>
      <c r="J171" s="98">
        <v>7532.3988925088679</v>
      </c>
      <c r="K171" s="98">
        <v>7571.4151404068443</v>
      </c>
      <c r="L171" s="98">
        <v>9194.8230997008141</v>
      </c>
      <c r="M171" s="98">
        <v>8263.568750354556</v>
      </c>
      <c r="N171" s="98">
        <v>7956.2479661821526</v>
      </c>
      <c r="O171" s="98">
        <v>7210.5042073987306</v>
      </c>
      <c r="P171" s="98">
        <v>6641.4578083950455</v>
      </c>
      <c r="Q171" s="98">
        <v>6150.5924642999571</v>
      </c>
      <c r="R171" s="98">
        <v>6454.7189553365142</v>
      </c>
      <c r="S171" s="98">
        <v>5914.5681580946193</v>
      </c>
      <c r="T171" s="98">
        <v>5332.2026242169795</v>
      </c>
      <c r="U171" s="98">
        <v>4776.0676338662424</v>
      </c>
      <c r="V171" s="98">
        <v>4657.4150762040081</v>
      </c>
      <c r="W171" s="98">
        <v>4448.4558949248913</v>
      </c>
      <c r="DA171" s="63" t="s">
        <v>2378</v>
      </c>
    </row>
    <row r="172" spans="1:105" ht="12" customHeight="1" x14ac:dyDescent="0.25">
      <c r="A172" s="121" t="s">
        <v>92</v>
      </c>
      <c r="B172" s="122">
        <f t="shared" ref="B172:W172" si="82">B173</f>
        <v>3.5336437430533789</v>
      </c>
      <c r="C172" s="122">
        <f t="shared" si="82"/>
        <v>3.3835090777982986</v>
      </c>
      <c r="D172" s="122">
        <f t="shared" si="82"/>
        <v>3.1196620657665348</v>
      </c>
      <c r="E172" s="122">
        <f t="shared" si="82"/>
        <v>3.1973226965389028</v>
      </c>
      <c r="F172" s="122">
        <f t="shared" si="82"/>
        <v>3.3979169056206393</v>
      </c>
      <c r="G172" s="122">
        <f t="shared" si="82"/>
        <v>3.8053161902110815</v>
      </c>
      <c r="H172" s="122">
        <f t="shared" si="82"/>
        <v>4.1917675777087542</v>
      </c>
      <c r="I172" s="122">
        <f t="shared" si="82"/>
        <v>4.4527605705994393</v>
      </c>
      <c r="J172" s="122">
        <f t="shared" si="82"/>
        <v>4.5589659925022454</v>
      </c>
      <c r="K172" s="122">
        <f t="shared" si="82"/>
        <v>4.6811793487778015</v>
      </c>
      <c r="L172" s="122">
        <f t="shared" si="82"/>
        <v>5.1466084270286609</v>
      </c>
      <c r="M172" s="122">
        <f t="shared" si="82"/>
        <v>4.8068701772524403</v>
      </c>
      <c r="N172" s="122">
        <f t="shared" si="82"/>
        <v>4.8737479543652773</v>
      </c>
      <c r="O172" s="122">
        <f t="shared" si="82"/>
        <v>4.8128205905024988</v>
      </c>
      <c r="P172" s="122">
        <f t="shared" si="82"/>
        <v>5.419496639639223</v>
      </c>
      <c r="Q172" s="122">
        <f t="shared" si="82"/>
        <v>5.4036008294968925</v>
      </c>
      <c r="R172" s="122">
        <f t="shared" si="82"/>
        <v>5.598730820579541</v>
      </c>
      <c r="S172" s="122">
        <f t="shared" si="82"/>
        <v>6.2124638242985064</v>
      </c>
      <c r="T172" s="122">
        <f t="shared" si="82"/>
        <v>6.8039851628981598</v>
      </c>
      <c r="U172" s="122">
        <f t="shared" si="82"/>
        <v>7.3359667700237896</v>
      </c>
      <c r="V172" s="122">
        <f t="shared" si="82"/>
        <v>8.3128427780135379</v>
      </c>
      <c r="W172" s="122">
        <f t="shared" si="82"/>
        <v>9.0338355480276142</v>
      </c>
      <c r="DA172" s="130" t="s">
        <v>2379</v>
      </c>
    </row>
    <row r="173" spans="1:105" ht="12" customHeight="1" x14ac:dyDescent="0.25">
      <c r="A173" s="97" t="s">
        <v>53</v>
      </c>
      <c r="B173" s="98">
        <f>RES_hhdet_fech!B147</f>
        <v>3.5336437430533789</v>
      </c>
      <c r="C173" s="98">
        <f>RES_hhdet_fech!C147</f>
        <v>3.3835090777982986</v>
      </c>
      <c r="D173" s="98">
        <f>RES_hhdet_fech!D147</f>
        <v>3.1196620657665348</v>
      </c>
      <c r="E173" s="98">
        <f>RES_hhdet_fech!E147</f>
        <v>3.1973226965389028</v>
      </c>
      <c r="F173" s="98">
        <f>RES_hhdet_fech!F147</f>
        <v>3.3979169056206393</v>
      </c>
      <c r="G173" s="98">
        <f>RES_hhdet_fech!G147</f>
        <v>3.8053161902110815</v>
      </c>
      <c r="H173" s="98">
        <f>RES_hhdet_fech!H147</f>
        <v>4.1917675777087542</v>
      </c>
      <c r="I173" s="98">
        <f>RES_hhdet_fech!I147</f>
        <v>4.4527605705994393</v>
      </c>
      <c r="J173" s="98">
        <f>RES_hhdet_fech!J147</f>
        <v>4.5589659925022454</v>
      </c>
      <c r="K173" s="98">
        <f>RES_hhdet_fech!K147</f>
        <v>4.6811793487778015</v>
      </c>
      <c r="L173" s="98">
        <f>RES_hhdet_fech!L147</f>
        <v>5.1466084270286609</v>
      </c>
      <c r="M173" s="98">
        <f>RES_hhdet_fech!M147</f>
        <v>4.8068701772524403</v>
      </c>
      <c r="N173" s="98">
        <f>RES_hhdet_fech!N147</f>
        <v>4.8737479543652773</v>
      </c>
      <c r="O173" s="98">
        <f>RES_hhdet_fech!O147</f>
        <v>4.8128205905024988</v>
      </c>
      <c r="P173" s="98">
        <f>RES_hhdet_fech!P147</f>
        <v>5.419496639639223</v>
      </c>
      <c r="Q173" s="98">
        <f>RES_hhdet_fech!Q147</f>
        <v>5.4036008294968925</v>
      </c>
      <c r="R173" s="98">
        <f>RES_hhdet_fech!R147</f>
        <v>5.598730820579541</v>
      </c>
      <c r="S173" s="98">
        <f>RES_hhdet_fech!S147</f>
        <v>6.2124638242985064</v>
      </c>
      <c r="T173" s="98">
        <f>RES_hhdet_fech!T147</f>
        <v>6.8039851628981598</v>
      </c>
      <c r="U173" s="98">
        <f>RES_hhdet_fech!U147</f>
        <v>7.3359667700237896</v>
      </c>
      <c r="V173" s="98">
        <f>RES_hhdet_fech!V147</f>
        <v>8.3128427780135379</v>
      </c>
      <c r="W173" s="98">
        <f>RES_hhdet_fech!W147</f>
        <v>9.0338355480276142</v>
      </c>
      <c r="DA173" s="63" t="s">
        <v>2380</v>
      </c>
    </row>
    <row r="174" spans="1:105" ht="12" customHeight="1" x14ac:dyDescent="0.25">
      <c r="A174" s="121" t="s">
        <v>55</v>
      </c>
      <c r="B174" s="122">
        <v>1266.8777872244516</v>
      </c>
      <c r="C174" s="122">
        <v>1195.6394317426948</v>
      </c>
      <c r="D174" s="122">
        <v>1179.2564004126082</v>
      </c>
      <c r="E174" s="122">
        <v>1182.8759657917171</v>
      </c>
      <c r="F174" s="122">
        <v>1190.6005540587153</v>
      </c>
      <c r="G174" s="122">
        <v>1232.1300857479503</v>
      </c>
      <c r="H174" s="122">
        <v>1252.4642667245014</v>
      </c>
      <c r="I174" s="122">
        <v>1231.8839172914704</v>
      </c>
      <c r="J174" s="122">
        <v>1139.7989619593893</v>
      </c>
      <c r="K174" s="122">
        <v>1199.2928484929243</v>
      </c>
      <c r="L174" s="122">
        <v>1192.664957393408</v>
      </c>
      <c r="M174" s="122">
        <v>1234.3449770210223</v>
      </c>
      <c r="N174" s="122">
        <v>1224.4483090284955</v>
      </c>
      <c r="O174" s="122">
        <v>1326.1636489541343</v>
      </c>
      <c r="P174" s="122">
        <v>1322.4540160866866</v>
      </c>
      <c r="Q174" s="122">
        <v>1416.1372254283417</v>
      </c>
      <c r="R174" s="122">
        <v>1514.5373461334539</v>
      </c>
      <c r="S174" s="122">
        <v>1394.2612394104412</v>
      </c>
      <c r="T174" s="122">
        <v>1459.3411440278144</v>
      </c>
      <c r="U174" s="122">
        <v>1417.6404526916003</v>
      </c>
      <c r="V174" s="122">
        <v>1344.7486819885548</v>
      </c>
      <c r="W174" s="122">
        <v>1431.1909854366409</v>
      </c>
      <c r="DA174" s="130" t="s">
        <v>2381</v>
      </c>
    </row>
    <row r="175" spans="1:105" ht="12" customHeight="1" x14ac:dyDescent="0.25">
      <c r="A175" s="97" t="s">
        <v>124</v>
      </c>
      <c r="B175" s="98">
        <v>0</v>
      </c>
      <c r="C175" s="98">
        <v>0</v>
      </c>
      <c r="D175" s="98">
        <v>1040.1382362685101</v>
      </c>
      <c r="E175" s="98">
        <v>1215.3605790844083</v>
      </c>
      <c r="F175" s="98">
        <v>961.02157199395356</v>
      </c>
      <c r="G175" s="98">
        <v>1197.1398116683492</v>
      </c>
      <c r="H175" s="98">
        <v>1097.838045987648</v>
      </c>
      <c r="I175" s="98">
        <v>1180.4055214127598</v>
      </c>
      <c r="J175" s="98">
        <v>1091.9095264722316</v>
      </c>
      <c r="K175" s="98">
        <v>1115.5764415949943</v>
      </c>
      <c r="L175" s="98">
        <v>1070.3348842780613</v>
      </c>
      <c r="M175" s="98">
        <v>1145.4925237151504</v>
      </c>
      <c r="N175" s="98">
        <v>1030.1236234284681</v>
      </c>
      <c r="O175" s="98">
        <v>1095.8235026016737</v>
      </c>
      <c r="P175" s="98">
        <v>1554.8094491027989</v>
      </c>
      <c r="Q175" s="98">
        <v>1111.6027734821027</v>
      </c>
      <c r="R175" s="98">
        <v>1267.2522093956027</v>
      </c>
      <c r="S175" s="98">
        <v>1303.0823941158285</v>
      </c>
      <c r="T175" s="98">
        <v>1248.9784639250149</v>
      </c>
      <c r="U175" s="98">
        <v>1214.6383642984258</v>
      </c>
      <c r="V175" s="98">
        <v>1158.43564768275</v>
      </c>
      <c r="W175" s="98">
        <v>1284.3813459929097</v>
      </c>
      <c r="DA175" s="63" t="s">
        <v>2382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945.89499498699001</v>
      </c>
      <c r="E176" s="98">
        <v>1093.333974053915</v>
      </c>
      <c r="F176" s="98">
        <v>866.62643561052391</v>
      </c>
      <c r="G176" s="98">
        <v>1060.6633298531879</v>
      </c>
      <c r="H176" s="98">
        <v>980.98060140991106</v>
      </c>
      <c r="I176" s="98">
        <v>1048.9193885674079</v>
      </c>
      <c r="J176" s="98">
        <v>968.87104154370115</v>
      </c>
      <c r="K176" s="98">
        <v>993.16503566173162</v>
      </c>
      <c r="L176" s="98">
        <v>950.37871290141607</v>
      </c>
      <c r="M176" s="98">
        <v>1018.3305241294217</v>
      </c>
      <c r="N176" s="98">
        <v>920.90062754935252</v>
      </c>
      <c r="O176" s="98">
        <v>999.16026877886236</v>
      </c>
      <c r="P176" s="98">
        <v>1390.1445733603332</v>
      </c>
      <c r="Q176" s="98">
        <v>996.62069579353511</v>
      </c>
      <c r="R176" s="98">
        <v>1158.0557947679247</v>
      </c>
      <c r="S176" s="98">
        <v>1204.2945854513616</v>
      </c>
      <c r="T176" s="98">
        <v>1178.3154499223731</v>
      </c>
      <c r="U176" s="98">
        <v>1186.461174133068</v>
      </c>
      <c r="V176" s="98">
        <v>1143.6565523858987</v>
      </c>
      <c r="W176" s="98">
        <v>1221.5921166095904</v>
      </c>
      <c r="DA176" s="63" t="s">
        <v>2383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713.04056985633952</v>
      </c>
      <c r="E177" s="101">
        <v>796.93312085354466</v>
      </c>
      <c r="F177" s="101">
        <v>634.45810412449703</v>
      </c>
      <c r="G177" s="101">
        <v>721.64026192487074</v>
      </c>
      <c r="H177" s="101">
        <v>686.62568729441273</v>
      </c>
      <c r="I177" s="101">
        <v>725.11095331478623</v>
      </c>
      <c r="J177" s="101">
        <v>664.26164134213332</v>
      </c>
      <c r="K177" s="101">
        <v>684.40661711791597</v>
      </c>
      <c r="L177" s="101">
        <v>640.22991634417167</v>
      </c>
      <c r="M177" s="101">
        <v>675.89894795384043</v>
      </c>
      <c r="N177" s="101">
        <v>607.93523639074965</v>
      </c>
      <c r="O177" s="101">
        <v>686.59836294036506</v>
      </c>
      <c r="P177" s="101">
        <v>940.42327654259248</v>
      </c>
      <c r="Q177" s="101">
        <v>695.17959953783486</v>
      </c>
      <c r="R177" s="101">
        <v>839.36446691308583</v>
      </c>
      <c r="S177" s="101">
        <v>850.62163744962163</v>
      </c>
      <c r="T177" s="101">
        <v>856.94873474624148</v>
      </c>
      <c r="U177" s="101">
        <v>867.8328988990886</v>
      </c>
      <c r="V177" s="101">
        <v>827.01438226545542</v>
      </c>
      <c r="W177" s="101">
        <v>899.80275838128716</v>
      </c>
      <c r="DA177" s="131" t="s">
        <v>2384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232.85442513065047</v>
      </c>
      <c r="E178" s="104">
        <v>296.40085320037014</v>
      </c>
      <c r="F178" s="104">
        <v>232.16833148602689</v>
      </c>
      <c r="G178" s="104">
        <v>339.023067928317</v>
      </c>
      <c r="H178" s="104">
        <v>294.35491411549827</v>
      </c>
      <c r="I178" s="104">
        <v>323.80843525262151</v>
      </c>
      <c r="J178" s="104">
        <v>304.60940020156778</v>
      </c>
      <c r="K178" s="104">
        <v>308.75841854381571</v>
      </c>
      <c r="L178" s="104">
        <v>310.14879655724451</v>
      </c>
      <c r="M178" s="104">
        <v>342.4315761755812</v>
      </c>
      <c r="N178" s="104">
        <v>312.96539115860287</v>
      </c>
      <c r="O178" s="104">
        <v>312.5619058384973</v>
      </c>
      <c r="P178" s="104">
        <v>449.72129681774078</v>
      </c>
      <c r="Q178" s="104">
        <v>301.44109625570036</v>
      </c>
      <c r="R178" s="104">
        <v>318.69132785483902</v>
      </c>
      <c r="S178" s="104">
        <v>353.67294800173994</v>
      </c>
      <c r="T178" s="104">
        <v>321.36671517613138</v>
      </c>
      <c r="U178" s="104">
        <v>318.62827523397971</v>
      </c>
      <c r="V178" s="104">
        <v>316.64217012044344</v>
      </c>
      <c r="W178" s="104">
        <v>321.78935822830323</v>
      </c>
      <c r="DA178" s="132" t="s">
        <v>2385</v>
      </c>
    </row>
    <row r="179" spans="1:105" ht="12" customHeight="1" x14ac:dyDescent="0.25">
      <c r="A179" s="106" t="s">
        <v>122</v>
      </c>
      <c r="B179" s="101">
        <v>1285.5576524815385</v>
      </c>
      <c r="C179" s="101">
        <v>1208.6267492925838</v>
      </c>
      <c r="D179" s="101">
        <v>1193.9978388107938</v>
      </c>
      <c r="E179" s="101">
        <v>1197.8573194195931</v>
      </c>
      <c r="F179" s="101">
        <v>1205.6427602784142</v>
      </c>
      <c r="G179" s="101">
        <v>1249.8039938142144</v>
      </c>
      <c r="H179" s="101">
        <v>1270.0000875320359</v>
      </c>
      <c r="I179" s="101">
        <v>1258.2842450347971</v>
      </c>
      <c r="J179" s="101">
        <v>1166.6845533369337</v>
      </c>
      <c r="K179" s="101">
        <v>1225.648740452737</v>
      </c>
      <c r="L179" s="101">
        <v>1220.3315224934581</v>
      </c>
      <c r="M179" s="101">
        <v>1262.8855564243829</v>
      </c>
      <c r="N179" s="101">
        <v>1252.8125574586236</v>
      </c>
      <c r="O179" s="101">
        <v>1353.083298058036</v>
      </c>
      <c r="P179" s="101">
        <v>1346.122314552119</v>
      </c>
      <c r="Q179" s="101">
        <v>1441.5125186130751</v>
      </c>
      <c r="R179" s="101">
        <v>1537.4653122028594</v>
      </c>
      <c r="S179" s="101">
        <v>1414.136271292509</v>
      </c>
      <c r="T179" s="101">
        <v>1476.7423488040217</v>
      </c>
      <c r="U179" s="101">
        <v>1432.8111380003393</v>
      </c>
      <c r="V179" s="101">
        <v>1358.3911287706151</v>
      </c>
      <c r="W179" s="101">
        <v>1443.5585650882499</v>
      </c>
      <c r="DA179" s="131" t="s">
        <v>2386</v>
      </c>
    </row>
    <row r="180" spans="1:105" ht="12" customHeight="1" x14ac:dyDescent="0.25">
      <c r="A180" s="107" t="s">
        <v>121</v>
      </c>
      <c r="B180" s="104">
        <v>1086.75152171543</v>
      </c>
      <c r="C180" s="104">
        <v>1069.8226581512415</v>
      </c>
      <c r="D180" s="104">
        <v>1051.1656016394843</v>
      </c>
      <c r="E180" s="104">
        <v>1044.5949647397647</v>
      </c>
      <c r="F180" s="104">
        <v>1055.3284459523477</v>
      </c>
      <c r="G180" s="104">
        <v>1068.9890853025599</v>
      </c>
      <c r="H180" s="104">
        <v>1097.9238152037935</v>
      </c>
      <c r="I180" s="104">
        <v>1081.9393567039854</v>
      </c>
      <c r="J180" s="104">
        <v>1001.6330787393831</v>
      </c>
      <c r="K180" s="104">
        <v>1057.1993661684871</v>
      </c>
      <c r="L180" s="104">
        <v>1047.8447016065838</v>
      </c>
      <c r="M180" s="104">
        <v>1082.8216116569481</v>
      </c>
      <c r="N180" s="104">
        <v>1075.6809554405156</v>
      </c>
      <c r="O180" s="104">
        <v>1180.3745322656346</v>
      </c>
      <c r="P180" s="104">
        <v>1176.3323198154278</v>
      </c>
      <c r="Q180" s="104">
        <v>1270.363708288992</v>
      </c>
      <c r="R180" s="104">
        <v>1378.2327576720429</v>
      </c>
      <c r="S180" s="104">
        <v>1271.4517857157673</v>
      </c>
      <c r="T180" s="104">
        <v>1350.8302805985977</v>
      </c>
      <c r="U180" s="104">
        <v>1321.3175431841346</v>
      </c>
      <c r="V180" s="104">
        <v>1256.6963320418618</v>
      </c>
      <c r="W180" s="104">
        <v>1349.4326209395981</v>
      </c>
      <c r="DA180" s="132" t="s">
        <v>2387</v>
      </c>
    </row>
    <row r="181" spans="1:105" ht="12" customHeight="1" x14ac:dyDescent="0.25">
      <c r="A181" s="108" t="s">
        <v>53</v>
      </c>
      <c r="B181" s="98">
        <v>772.38077347245314</v>
      </c>
      <c r="C181" s="98">
        <v>844.89605631646543</v>
      </c>
      <c r="D181" s="98">
        <v>816.49986236317045</v>
      </c>
      <c r="E181" s="98">
        <v>785.96327063702176</v>
      </c>
      <c r="F181" s="98">
        <v>796.3237190567761</v>
      </c>
      <c r="G181" s="98">
        <v>753.19320132260577</v>
      </c>
      <c r="H181" s="98">
        <v>792.9771482450717</v>
      </c>
      <c r="I181" s="98">
        <v>772.54254558525793</v>
      </c>
      <c r="J181" s="98">
        <v>709.58466026630049</v>
      </c>
      <c r="K181" s="98">
        <v>752.5823008410855</v>
      </c>
      <c r="L181" s="98">
        <v>730.58796176961528</v>
      </c>
      <c r="M181" s="98">
        <v>744.44946561937036</v>
      </c>
      <c r="N181" s="98">
        <v>734.91313866344217</v>
      </c>
      <c r="O181" s="98">
        <v>836.48336015040775</v>
      </c>
      <c r="P181" s="98">
        <v>832.62379909990545</v>
      </c>
      <c r="Q181" s="98">
        <v>923.76293934762498</v>
      </c>
      <c r="R181" s="98">
        <v>1034.8737650675598</v>
      </c>
      <c r="S181" s="98">
        <v>931.1092392458612</v>
      </c>
      <c r="T181" s="98">
        <v>1015.8163377901313</v>
      </c>
      <c r="U181" s="98">
        <v>994.50159531415318</v>
      </c>
      <c r="V181" s="98">
        <v>937.5310720319286</v>
      </c>
      <c r="W181" s="98">
        <v>1038.7687059387395</v>
      </c>
      <c r="DA181" s="63" t="s">
        <v>2388</v>
      </c>
    </row>
    <row r="182" spans="1:105" ht="12" customHeight="1" x14ac:dyDescent="0.25">
      <c r="A182" s="108" t="s">
        <v>52</v>
      </c>
      <c r="B182" s="98">
        <v>314.37074824297713</v>
      </c>
      <c r="C182" s="98">
        <v>224.92660183477611</v>
      </c>
      <c r="D182" s="98">
        <v>234.66573927631384</v>
      </c>
      <c r="E182" s="98">
        <v>258.63169410274304</v>
      </c>
      <c r="F182" s="98">
        <v>259.00472689557171</v>
      </c>
      <c r="G182" s="98">
        <v>315.795883979954</v>
      </c>
      <c r="H182" s="98">
        <v>304.94666695872178</v>
      </c>
      <c r="I182" s="98">
        <v>309.39681111872733</v>
      </c>
      <c r="J182" s="98">
        <v>292.04841847308262</v>
      </c>
      <c r="K182" s="98">
        <v>304.61706532740146</v>
      </c>
      <c r="L182" s="98">
        <v>317.25673983696828</v>
      </c>
      <c r="M182" s="98">
        <v>338.37214603757769</v>
      </c>
      <c r="N182" s="98">
        <v>340.76781677707339</v>
      </c>
      <c r="O182" s="98">
        <v>343.89117211522694</v>
      </c>
      <c r="P182" s="98">
        <v>343.70852071552247</v>
      </c>
      <c r="Q182" s="98">
        <v>346.60076894136722</v>
      </c>
      <c r="R182" s="98">
        <v>343.35899260448321</v>
      </c>
      <c r="S182" s="98">
        <v>340.3425464699061</v>
      </c>
      <c r="T182" s="98">
        <v>335.0139428084662</v>
      </c>
      <c r="U182" s="98">
        <v>326.81594786998158</v>
      </c>
      <c r="V182" s="98">
        <v>319.16526000993321</v>
      </c>
      <c r="W182" s="98">
        <v>310.66391500085882</v>
      </c>
      <c r="DA182" s="63" t="s">
        <v>2389</v>
      </c>
    </row>
    <row r="183" spans="1:105" ht="12" customHeight="1" x14ac:dyDescent="0.25">
      <c r="A183" s="121" t="s">
        <v>54</v>
      </c>
      <c r="B183" s="122">
        <v>160.88194395047597</v>
      </c>
      <c r="C183" s="122">
        <v>159.04487022639384</v>
      </c>
      <c r="D183" s="122">
        <v>161.02122287708855</v>
      </c>
      <c r="E183" s="122">
        <v>166.6473397533228</v>
      </c>
      <c r="F183" s="122">
        <v>173.72182081141747</v>
      </c>
      <c r="G183" s="122">
        <v>181.64621714743583</v>
      </c>
      <c r="H183" s="122">
        <v>186.53832085187781</v>
      </c>
      <c r="I183" s="122">
        <v>185.33971921578862</v>
      </c>
      <c r="J183" s="122">
        <v>176.7841330670939</v>
      </c>
      <c r="K183" s="122">
        <v>194.65480044889739</v>
      </c>
      <c r="L183" s="122">
        <v>209.21745399580968</v>
      </c>
      <c r="M183" s="122">
        <v>210.14529468201206</v>
      </c>
      <c r="N183" s="122">
        <v>214.88627415435255</v>
      </c>
      <c r="O183" s="122">
        <v>235.63190130715216</v>
      </c>
      <c r="P183" s="122">
        <v>234.35682958049983</v>
      </c>
      <c r="Q183" s="122">
        <v>252.9182330960883</v>
      </c>
      <c r="R183" s="122">
        <v>251.22339494285197</v>
      </c>
      <c r="S183" s="122">
        <v>269.68091061204535</v>
      </c>
      <c r="T183" s="122">
        <v>281.44347288322814</v>
      </c>
      <c r="U183" s="122">
        <v>278.71437678028462</v>
      </c>
      <c r="V183" s="122">
        <v>277.54173681679788</v>
      </c>
      <c r="W183" s="122">
        <v>275.56743853757098</v>
      </c>
      <c r="DA183" s="130" t="s">
        <v>2390</v>
      </c>
    </row>
    <row r="184" spans="1:105" ht="12" customHeight="1" x14ac:dyDescent="0.25">
      <c r="A184" s="97" t="s">
        <v>50</v>
      </c>
      <c r="B184" s="98">
        <v>0</v>
      </c>
      <c r="C184" s="98">
        <v>0</v>
      </c>
      <c r="D184" s="98">
        <v>0</v>
      </c>
      <c r="E184" s="98">
        <v>0</v>
      </c>
      <c r="F184" s="98">
        <v>0</v>
      </c>
      <c r="G184" s="98">
        <v>0</v>
      </c>
      <c r="H184" s="98">
        <v>0</v>
      </c>
      <c r="I184" s="98">
        <v>0</v>
      </c>
      <c r="J184" s="98">
        <v>0</v>
      </c>
      <c r="K184" s="98">
        <v>0</v>
      </c>
      <c r="L184" s="98">
        <v>0</v>
      </c>
      <c r="M184" s="98">
        <v>0</v>
      </c>
      <c r="N184" s="98">
        <v>0</v>
      </c>
      <c r="O184" s="98">
        <v>0</v>
      </c>
      <c r="P184" s="98">
        <v>0</v>
      </c>
      <c r="Q184" s="98">
        <v>0</v>
      </c>
      <c r="R184" s="98">
        <v>0</v>
      </c>
      <c r="S184" s="98">
        <v>0</v>
      </c>
      <c r="T184" s="98">
        <v>0</v>
      </c>
      <c r="U184" s="98">
        <v>0</v>
      </c>
      <c r="V184" s="98">
        <v>0</v>
      </c>
      <c r="W184" s="98">
        <v>0</v>
      </c>
      <c r="DA184" s="63" t="s">
        <v>2391</v>
      </c>
    </row>
    <row r="185" spans="1:105" ht="12" customHeight="1" x14ac:dyDescent="0.25">
      <c r="A185" s="109" t="s">
        <v>120</v>
      </c>
      <c r="B185" s="33">
        <v>160.88194395047597</v>
      </c>
      <c r="C185" s="33">
        <v>159.04487022639384</v>
      </c>
      <c r="D185" s="33">
        <v>161.02122287708855</v>
      </c>
      <c r="E185" s="33">
        <v>166.6473397533228</v>
      </c>
      <c r="F185" s="33">
        <v>173.72182081141747</v>
      </c>
      <c r="G185" s="33">
        <v>181.64621714743583</v>
      </c>
      <c r="H185" s="33">
        <v>186.53832085187781</v>
      </c>
      <c r="I185" s="33">
        <v>185.33971921578862</v>
      </c>
      <c r="J185" s="33">
        <v>176.7841330670939</v>
      </c>
      <c r="K185" s="33">
        <v>194.65480044889739</v>
      </c>
      <c r="L185" s="33">
        <v>209.21745399580968</v>
      </c>
      <c r="M185" s="33">
        <v>210.14529468201206</v>
      </c>
      <c r="N185" s="33">
        <v>214.88627415435255</v>
      </c>
      <c r="O185" s="33">
        <v>235.63190130715216</v>
      </c>
      <c r="P185" s="33">
        <v>234.35682958049983</v>
      </c>
      <c r="Q185" s="33">
        <v>252.9182330960883</v>
      </c>
      <c r="R185" s="33">
        <v>251.22339494285197</v>
      </c>
      <c r="S185" s="33">
        <v>269.68091061204535</v>
      </c>
      <c r="T185" s="33">
        <v>281.44347288322814</v>
      </c>
      <c r="U185" s="33">
        <v>278.71437678028462</v>
      </c>
      <c r="V185" s="33">
        <v>277.54173681679788</v>
      </c>
      <c r="W185" s="33">
        <v>275.56743853757098</v>
      </c>
      <c r="DA185" s="60" t="s">
        <v>2392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11208.035388450447</v>
      </c>
      <c r="C187" s="117">
        <f t="shared" si="83"/>
        <v>12235.409014530967</v>
      </c>
      <c r="D187" s="117">
        <f t="shared" si="83"/>
        <v>12335.291730848639</v>
      </c>
      <c r="E187" s="117">
        <f t="shared" si="83"/>
        <v>12826.214396481568</v>
      </c>
      <c r="F187" s="117">
        <f t="shared" si="83"/>
        <v>12736.771627177041</v>
      </c>
      <c r="G187" s="117">
        <f t="shared" si="83"/>
        <v>13959.428738745073</v>
      </c>
      <c r="H187" s="117">
        <f t="shared" si="83"/>
        <v>13834.942759832058</v>
      </c>
      <c r="I187" s="117">
        <f t="shared" si="83"/>
        <v>13242.547167029919</v>
      </c>
      <c r="J187" s="117">
        <f t="shared" si="83"/>
        <v>13103.710473168308</v>
      </c>
      <c r="K187" s="117">
        <f t="shared" si="83"/>
        <v>13699.379813789546</v>
      </c>
      <c r="L187" s="117">
        <f t="shared" si="83"/>
        <v>17001.131592326088</v>
      </c>
      <c r="M187" s="117">
        <f t="shared" si="83"/>
        <v>15925.717055704532</v>
      </c>
      <c r="N187" s="117">
        <f t="shared" si="83"/>
        <v>15919.624391495898</v>
      </c>
      <c r="O187" s="117">
        <f t="shared" si="83"/>
        <v>15329.569501273656</v>
      </c>
      <c r="P187" s="117">
        <f t="shared" si="83"/>
        <v>14608.373984273185</v>
      </c>
      <c r="Q187" s="117">
        <f t="shared" si="83"/>
        <v>14192.892576030887</v>
      </c>
      <c r="R187" s="117">
        <f t="shared" ref="R187:V187" si="84">R188+R190+R192+R201</f>
        <v>15655.468749491405</v>
      </c>
      <c r="S187" s="117">
        <f t="shared" si="84"/>
        <v>15226.244755513095</v>
      </c>
      <c r="T187" s="117">
        <f t="shared" si="84"/>
        <v>14886.38494255455</v>
      </c>
      <c r="U187" s="117">
        <f t="shared" si="84"/>
        <v>14217.807539622952</v>
      </c>
      <c r="V187" s="117">
        <f t="shared" si="84"/>
        <v>14556.985211223782</v>
      </c>
      <c r="W187" s="117">
        <f t="shared" ref="W187" si="85">W188+W190+W192+W201</f>
        <v>14579.226127370401</v>
      </c>
      <c r="DA187" s="129" t="s">
        <v>2544</v>
      </c>
    </row>
    <row r="188" spans="1:105" ht="12" customHeight="1" x14ac:dyDescent="0.25">
      <c r="A188" s="121" t="s">
        <v>57</v>
      </c>
      <c r="B188" s="122">
        <f t="shared" ref="B188:W188" si="86">B189</f>
        <v>10290.256204343652</v>
      </c>
      <c r="C188" s="122">
        <f t="shared" si="86"/>
        <v>11358.674131297208</v>
      </c>
      <c r="D188" s="122">
        <f t="shared" si="86"/>
        <v>11458.734132138943</v>
      </c>
      <c r="E188" s="122">
        <f t="shared" si="86"/>
        <v>11935.738845778489</v>
      </c>
      <c r="F188" s="122">
        <f t="shared" si="86"/>
        <v>11830.287196108591</v>
      </c>
      <c r="G188" s="122">
        <f t="shared" si="86"/>
        <v>13012.059214764107</v>
      </c>
      <c r="H188" s="122">
        <f t="shared" si="86"/>
        <v>12864.930879408681</v>
      </c>
      <c r="I188" s="122">
        <f t="shared" si="86"/>
        <v>12277.175642299924</v>
      </c>
      <c r="J188" s="122">
        <f t="shared" si="86"/>
        <v>12201.079816689829</v>
      </c>
      <c r="K188" s="122">
        <f t="shared" si="86"/>
        <v>12740.508538279868</v>
      </c>
      <c r="L188" s="122">
        <f t="shared" si="86"/>
        <v>16028.799261357126</v>
      </c>
      <c r="M188" s="122">
        <f t="shared" si="86"/>
        <v>14921.197210471562</v>
      </c>
      <c r="N188" s="122">
        <f t="shared" si="86"/>
        <v>14912.099762577818</v>
      </c>
      <c r="O188" s="122">
        <f t="shared" si="86"/>
        <v>14230.299989911438</v>
      </c>
      <c r="P188" s="122">
        <f t="shared" si="86"/>
        <v>13500.249330800845</v>
      </c>
      <c r="Q188" s="122">
        <f t="shared" si="86"/>
        <v>12993.182853071736</v>
      </c>
      <c r="R188" s="122">
        <f t="shared" si="86"/>
        <v>14369.319847174414</v>
      </c>
      <c r="S188" s="122">
        <f t="shared" si="86"/>
        <v>13984.982964780162</v>
      </c>
      <c r="T188" s="122">
        <f t="shared" si="86"/>
        <v>13561.62289072227</v>
      </c>
      <c r="U188" s="122">
        <f t="shared" si="86"/>
        <v>12900.141204921103</v>
      </c>
      <c r="V188" s="122">
        <f t="shared" si="86"/>
        <v>13268.161914353592</v>
      </c>
      <c r="W188" s="122">
        <f t="shared" si="86"/>
        <v>13204.412303455165</v>
      </c>
      <c r="DA188" s="130" t="s">
        <v>2545</v>
      </c>
    </row>
    <row r="189" spans="1:105" ht="12" customHeight="1" x14ac:dyDescent="0.25">
      <c r="A189" s="97" t="s">
        <v>53</v>
      </c>
      <c r="B189" s="98">
        <v>10290.256204343652</v>
      </c>
      <c r="C189" s="98">
        <v>11358.674131297208</v>
      </c>
      <c r="D189" s="98">
        <v>11458.734132138943</v>
      </c>
      <c r="E189" s="98">
        <v>11935.738845778489</v>
      </c>
      <c r="F189" s="98">
        <v>11830.287196108591</v>
      </c>
      <c r="G189" s="98">
        <v>13012.059214764107</v>
      </c>
      <c r="H189" s="98">
        <v>12864.930879408681</v>
      </c>
      <c r="I189" s="98">
        <v>12277.175642299924</v>
      </c>
      <c r="J189" s="98">
        <v>12201.079816689829</v>
      </c>
      <c r="K189" s="98">
        <v>12740.508538279868</v>
      </c>
      <c r="L189" s="98">
        <v>16028.799261357126</v>
      </c>
      <c r="M189" s="98">
        <v>14921.197210471562</v>
      </c>
      <c r="N189" s="98">
        <v>14912.099762577818</v>
      </c>
      <c r="O189" s="98">
        <v>14230.299989911438</v>
      </c>
      <c r="P189" s="98">
        <v>13500.249330800845</v>
      </c>
      <c r="Q189" s="98">
        <v>12993.182853071736</v>
      </c>
      <c r="R189" s="98">
        <v>14369.319847174414</v>
      </c>
      <c r="S189" s="98">
        <v>13984.982964780162</v>
      </c>
      <c r="T189" s="98">
        <v>13561.62289072227</v>
      </c>
      <c r="U189" s="98">
        <v>12900.141204921103</v>
      </c>
      <c r="V189" s="98">
        <v>13268.161914353592</v>
      </c>
      <c r="W189" s="98">
        <v>13204.412303455165</v>
      </c>
      <c r="DA189" s="63" t="s">
        <v>2546</v>
      </c>
    </row>
    <row r="190" spans="1:105" ht="12" customHeight="1" x14ac:dyDescent="0.25">
      <c r="A190" s="121" t="s">
        <v>92</v>
      </c>
      <c r="B190" s="122">
        <f t="shared" ref="B190:W190" si="87">B191</f>
        <v>6.7135435704445747</v>
      </c>
      <c r="C190" s="122">
        <f t="shared" si="87"/>
        <v>6.8376177282674027</v>
      </c>
      <c r="D190" s="122">
        <f t="shared" si="87"/>
        <v>6.7493002073657875</v>
      </c>
      <c r="E190" s="122">
        <f t="shared" si="87"/>
        <v>7.4576891043447802</v>
      </c>
      <c r="F190" s="122">
        <f t="shared" si="87"/>
        <v>8.4602488680942738</v>
      </c>
      <c r="G190" s="122">
        <f t="shared" si="87"/>
        <v>10.044510931722552</v>
      </c>
      <c r="H190" s="122">
        <f t="shared" si="87"/>
        <v>11.622443831362494</v>
      </c>
      <c r="I190" s="122">
        <f t="shared" si="87"/>
        <v>12.698369088391722</v>
      </c>
      <c r="J190" s="122">
        <f t="shared" si="87"/>
        <v>13.216043771232339</v>
      </c>
      <c r="K190" s="122">
        <f t="shared" si="87"/>
        <v>13.963724137988889</v>
      </c>
      <c r="L190" s="122">
        <f t="shared" si="87"/>
        <v>15.818857358464065</v>
      </c>
      <c r="M190" s="122">
        <f t="shared" si="87"/>
        <v>15.207891936250215</v>
      </c>
      <c r="N190" s="122">
        <f t="shared" si="87"/>
        <v>15.934130424601408</v>
      </c>
      <c r="O190" s="122">
        <f t="shared" si="87"/>
        <v>16.338820198947218</v>
      </c>
      <c r="P190" s="122">
        <f t="shared" si="87"/>
        <v>19.255098298382435</v>
      </c>
      <c r="Q190" s="122">
        <f t="shared" si="87"/>
        <v>19.926105334700601</v>
      </c>
      <c r="R190" s="122">
        <f t="shared" si="87"/>
        <v>21.333543208256163</v>
      </c>
      <c r="S190" s="122">
        <f t="shared" si="87"/>
        <v>24.594428994316459</v>
      </c>
      <c r="T190" s="122">
        <f t="shared" si="87"/>
        <v>27.832036250304526</v>
      </c>
      <c r="U190" s="122">
        <f t="shared" si="87"/>
        <v>30.842585122158042</v>
      </c>
      <c r="V190" s="122">
        <f t="shared" si="87"/>
        <v>35.854825316654697</v>
      </c>
      <c r="W190" s="122">
        <f t="shared" si="87"/>
        <v>39.576142051498181</v>
      </c>
      <c r="DA190" s="130" t="s">
        <v>2547</v>
      </c>
    </row>
    <row r="191" spans="1:105" ht="12" customHeight="1" x14ac:dyDescent="0.25">
      <c r="A191" s="97" t="s">
        <v>53</v>
      </c>
      <c r="B191" s="98">
        <f>RES_hhdet_tesh!B147</f>
        <v>6.7135435704445747</v>
      </c>
      <c r="C191" s="98">
        <f>RES_hhdet_tesh!C147</f>
        <v>6.8376177282674027</v>
      </c>
      <c r="D191" s="98">
        <f>RES_hhdet_tesh!D147</f>
        <v>6.7493002073657875</v>
      </c>
      <c r="E191" s="98">
        <f>RES_hhdet_tesh!E147</f>
        <v>7.4576891043447802</v>
      </c>
      <c r="F191" s="98">
        <f>RES_hhdet_tesh!F147</f>
        <v>8.4602488680942738</v>
      </c>
      <c r="G191" s="98">
        <f>RES_hhdet_tesh!G147</f>
        <v>10.044510931722552</v>
      </c>
      <c r="H191" s="98">
        <f>RES_hhdet_tesh!H147</f>
        <v>11.622443831362494</v>
      </c>
      <c r="I191" s="98">
        <f>RES_hhdet_tesh!I147</f>
        <v>12.698369088391722</v>
      </c>
      <c r="J191" s="98">
        <f>RES_hhdet_tesh!J147</f>
        <v>13.216043771232339</v>
      </c>
      <c r="K191" s="98">
        <f>RES_hhdet_tesh!K147</f>
        <v>13.963724137988889</v>
      </c>
      <c r="L191" s="98">
        <f>RES_hhdet_tesh!L147</f>
        <v>15.818857358464065</v>
      </c>
      <c r="M191" s="98">
        <f>RES_hhdet_tesh!M147</f>
        <v>15.207891936250215</v>
      </c>
      <c r="N191" s="98">
        <f>RES_hhdet_tesh!N147</f>
        <v>15.934130424601408</v>
      </c>
      <c r="O191" s="98">
        <f>RES_hhdet_tesh!O147</f>
        <v>16.338820198947218</v>
      </c>
      <c r="P191" s="98">
        <f>RES_hhdet_tesh!P147</f>
        <v>19.255098298382435</v>
      </c>
      <c r="Q191" s="98">
        <f>RES_hhdet_tesh!Q147</f>
        <v>19.926105334700601</v>
      </c>
      <c r="R191" s="98">
        <f>RES_hhdet_tesh!R147</f>
        <v>21.333543208256163</v>
      </c>
      <c r="S191" s="98">
        <f>RES_hhdet_tesh!S147</f>
        <v>24.594428994316459</v>
      </c>
      <c r="T191" s="98">
        <f>RES_hhdet_tesh!T147</f>
        <v>27.832036250304526</v>
      </c>
      <c r="U191" s="98">
        <f>RES_hhdet_tesh!U147</f>
        <v>30.842585122158042</v>
      </c>
      <c r="V191" s="98">
        <f>RES_hhdet_tesh!V147</f>
        <v>35.854825316654697</v>
      </c>
      <c r="W191" s="98">
        <f>RES_hhdet_tesh!W147</f>
        <v>39.576142051498181</v>
      </c>
      <c r="DA191" s="63" t="s">
        <v>2548</v>
      </c>
    </row>
    <row r="192" spans="1:105" ht="12" customHeight="1" x14ac:dyDescent="0.25">
      <c r="A192" s="121" t="s">
        <v>55</v>
      </c>
      <c r="B192" s="122">
        <v>787.5290911400383</v>
      </c>
      <c r="C192" s="122">
        <v>747.18345163039817</v>
      </c>
      <c r="D192" s="122">
        <v>744.94383983501666</v>
      </c>
      <c r="E192" s="122">
        <v>753.27725826208155</v>
      </c>
      <c r="F192" s="122">
        <v>762.3241812358342</v>
      </c>
      <c r="G192" s="122">
        <v>795.01425754445813</v>
      </c>
      <c r="H192" s="122">
        <v>811.81956064201938</v>
      </c>
      <c r="I192" s="122">
        <v>806.78024599601918</v>
      </c>
      <c r="J192" s="122">
        <v>750.04338675931092</v>
      </c>
      <c r="K192" s="122">
        <v>791.12691643047162</v>
      </c>
      <c r="L192" s="122">
        <v>790.87436515118088</v>
      </c>
      <c r="M192" s="122">
        <v>822.57439372054591</v>
      </c>
      <c r="N192" s="122">
        <v>820.679272630637</v>
      </c>
      <c r="O192" s="122">
        <v>894.89723845090407</v>
      </c>
      <c r="P192" s="122">
        <v>901.2145310926926</v>
      </c>
      <c r="Q192" s="122">
        <v>976.29216550347553</v>
      </c>
      <c r="R192" s="122">
        <v>1061.2574914340955</v>
      </c>
      <c r="S192" s="122">
        <v>996.26481392084668</v>
      </c>
      <c r="T192" s="122">
        <v>1064.0983828497697</v>
      </c>
      <c r="U192" s="122">
        <v>1053.4120243744455</v>
      </c>
      <c r="V192" s="122">
        <v>1017.4804579264201</v>
      </c>
      <c r="W192" s="122">
        <v>1098.5624671143264</v>
      </c>
      <c r="DA192" s="130" t="s">
        <v>2549</v>
      </c>
    </row>
    <row r="193" spans="1:105" ht="12" customHeight="1" x14ac:dyDescent="0.25">
      <c r="A193" s="97" t="s">
        <v>124</v>
      </c>
      <c r="B193" s="98">
        <v>0</v>
      </c>
      <c r="C193" s="98">
        <v>0</v>
      </c>
      <c r="D193" s="98">
        <v>738.59365104301241</v>
      </c>
      <c r="E193" s="98">
        <v>863.98347372524017</v>
      </c>
      <c r="F193" s="98">
        <v>683.90627160460656</v>
      </c>
      <c r="G193" s="98">
        <v>853.20992071986427</v>
      </c>
      <c r="H193" s="98">
        <v>783.49296999320791</v>
      </c>
      <c r="I193" s="98">
        <v>844.24766440065173</v>
      </c>
      <c r="J193" s="98">
        <v>782.94313074395575</v>
      </c>
      <c r="K193" s="98">
        <v>802.48344791837746</v>
      </c>
      <c r="L193" s="98">
        <v>773.83449979782188</v>
      </c>
      <c r="M193" s="98">
        <v>832.85224438501814</v>
      </c>
      <c r="N193" s="98">
        <v>755.65874063741796</v>
      </c>
      <c r="O193" s="98">
        <v>815.32909232098859</v>
      </c>
      <c r="P193" s="98">
        <v>1179.4183157663492</v>
      </c>
      <c r="Q193" s="98">
        <v>850.37372381540467</v>
      </c>
      <c r="R193" s="98">
        <v>986.23888609101698</v>
      </c>
      <c r="S193" s="98">
        <v>1035.405718359093</v>
      </c>
      <c r="T193" s="98">
        <v>1022.8054851185833</v>
      </c>
      <c r="U193" s="98">
        <v>1025.0915530560803</v>
      </c>
      <c r="V193" s="98">
        <v>1006.7418490925041</v>
      </c>
      <c r="W193" s="98">
        <v>1140.6176550821403</v>
      </c>
      <c r="DA193" s="63" t="s">
        <v>2550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739.17869960528935</v>
      </c>
      <c r="E194" s="98">
        <v>863.3074981375986</v>
      </c>
      <c r="F194" s="98">
        <v>683.4966873425692</v>
      </c>
      <c r="G194" s="98">
        <v>853.2278812268371</v>
      </c>
      <c r="H194" s="98">
        <v>783.61009009395434</v>
      </c>
      <c r="I194" s="98">
        <v>843.61423020058226</v>
      </c>
      <c r="J194" s="98">
        <v>781.78425020203588</v>
      </c>
      <c r="K194" s="98">
        <v>801.65587566649333</v>
      </c>
      <c r="L194" s="98">
        <v>773.30970451526798</v>
      </c>
      <c r="M194" s="98">
        <v>832.65974172613971</v>
      </c>
      <c r="N194" s="98">
        <v>754.92233193540517</v>
      </c>
      <c r="O194" s="98">
        <v>815.66636868457272</v>
      </c>
      <c r="P194" s="98">
        <v>1177.5302106514321</v>
      </c>
      <c r="Q194" s="98">
        <v>849.06232453061841</v>
      </c>
      <c r="R194" s="98">
        <v>984.9018046939924</v>
      </c>
      <c r="S194" s="98">
        <v>1034.5527459817813</v>
      </c>
      <c r="T194" s="98">
        <v>1019.3049067410162</v>
      </c>
      <c r="U194" s="98">
        <v>1025.4310272299883</v>
      </c>
      <c r="V194" s="98">
        <v>1007.510787407886</v>
      </c>
      <c r="W194" s="98">
        <v>1124.9365423872744</v>
      </c>
      <c r="DA194" s="63" t="s">
        <v>2551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506.32427447463891</v>
      </c>
      <c r="E195" s="101">
        <v>566.90664493722863</v>
      </c>
      <c r="F195" s="101">
        <v>451.32835585654226</v>
      </c>
      <c r="G195" s="101">
        <v>514.20481329852021</v>
      </c>
      <c r="H195" s="101">
        <v>489.25517597845601</v>
      </c>
      <c r="I195" s="101">
        <v>519.80579494796075</v>
      </c>
      <c r="J195" s="101">
        <v>477.17485000046798</v>
      </c>
      <c r="K195" s="101">
        <v>492.89745712267751</v>
      </c>
      <c r="L195" s="101">
        <v>463.16090795802342</v>
      </c>
      <c r="M195" s="101">
        <v>490.22816555055834</v>
      </c>
      <c r="N195" s="101">
        <v>441.95694077680224</v>
      </c>
      <c r="O195" s="101">
        <v>503.10446284607536</v>
      </c>
      <c r="P195" s="101">
        <v>727.80891383369112</v>
      </c>
      <c r="Q195" s="101">
        <v>547.62122827491828</v>
      </c>
      <c r="R195" s="101">
        <v>666.21047683915356</v>
      </c>
      <c r="S195" s="101">
        <v>680.87979798004142</v>
      </c>
      <c r="T195" s="101">
        <v>697.93819156488462</v>
      </c>
      <c r="U195" s="101">
        <v>706.80275199600851</v>
      </c>
      <c r="V195" s="101">
        <v>690.86861728744259</v>
      </c>
      <c r="W195" s="101">
        <v>803.14718415897096</v>
      </c>
      <c r="DA195" s="131" t="s">
        <v>2552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232.85442513065047</v>
      </c>
      <c r="E196" s="104">
        <v>296.40085320037014</v>
      </c>
      <c r="F196" s="104">
        <v>232.16833148602689</v>
      </c>
      <c r="G196" s="104">
        <v>339.023067928317</v>
      </c>
      <c r="H196" s="104">
        <v>294.35491411549827</v>
      </c>
      <c r="I196" s="104">
        <v>323.80843525262151</v>
      </c>
      <c r="J196" s="104">
        <v>304.60940020156778</v>
      </c>
      <c r="K196" s="104">
        <v>308.75841854381571</v>
      </c>
      <c r="L196" s="104">
        <v>310.14879655724451</v>
      </c>
      <c r="M196" s="104">
        <v>342.4315761755812</v>
      </c>
      <c r="N196" s="104">
        <v>312.96539115860287</v>
      </c>
      <c r="O196" s="104">
        <v>312.5619058384973</v>
      </c>
      <c r="P196" s="104">
        <v>449.72129681774078</v>
      </c>
      <c r="Q196" s="104">
        <v>301.44109625570036</v>
      </c>
      <c r="R196" s="104">
        <v>318.69132785483902</v>
      </c>
      <c r="S196" s="104">
        <v>353.67294800173994</v>
      </c>
      <c r="T196" s="104">
        <v>321.36671517613138</v>
      </c>
      <c r="U196" s="104">
        <v>318.62827523397971</v>
      </c>
      <c r="V196" s="104">
        <v>316.64217012044344</v>
      </c>
      <c r="W196" s="104">
        <v>321.78935822830323</v>
      </c>
      <c r="DA196" s="132" t="s">
        <v>2553</v>
      </c>
    </row>
    <row r="197" spans="1:105" ht="12" customHeight="1" x14ac:dyDescent="0.25">
      <c r="A197" s="106" t="s">
        <v>122</v>
      </c>
      <c r="B197" s="101">
        <v>787.5290911400383</v>
      </c>
      <c r="C197" s="101">
        <v>747.18340573490559</v>
      </c>
      <c r="D197" s="101">
        <v>744.95843067515636</v>
      </c>
      <c r="E197" s="101">
        <v>752.96544314116227</v>
      </c>
      <c r="F197" s="101">
        <v>762.57870556880209</v>
      </c>
      <c r="G197" s="101">
        <v>794.78912144357616</v>
      </c>
      <c r="H197" s="101">
        <v>811.93422107240769</v>
      </c>
      <c r="I197" s="101">
        <v>806.65580709028904</v>
      </c>
      <c r="J197" s="101">
        <v>749.93625734299656</v>
      </c>
      <c r="K197" s="101">
        <v>791.0927347497958</v>
      </c>
      <c r="L197" s="101">
        <v>790.95735068540864</v>
      </c>
      <c r="M197" s="101">
        <v>822.53171440069684</v>
      </c>
      <c r="N197" s="101">
        <v>820.96922466276999</v>
      </c>
      <c r="O197" s="101">
        <v>895.24792449047243</v>
      </c>
      <c r="P197" s="101">
        <v>899.82451397629131</v>
      </c>
      <c r="Q197" s="101">
        <v>976.91895822198808</v>
      </c>
      <c r="R197" s="101">
        <v>1061.6261472560552</v>
      </c>
      <c r="S197" s="101">
        <v>996.13895249125767</v>
      </c>
      <c r="T197" s="101">
        <v>1064.2234112114068</v>
      </c>
      <c r="U197" s="101">
        <v>1053.4542897282513</v>
      </c>
      <c r="V197" s="101">
        <v>1017.4635992017717</v>
      </c>
      <c r="W197" s="101">
        <v>1098.3537422600054</v>
      </c>
      <c r="DA197" s="131" t="s">
        <v>2554</v>
      </c>
    </row>
    <row r="198" spans="1:105" ht="12" customHeight="1" x14ac:dyDescent="0.25">
      <c r="A198" s="107" t="s">
        <v>121</v>
      </c>
      <c r="B198" s="104">
        <v>787.52909114003819</v>
      </c>
      <c r="C198" s="104">
        <v>747.1838962505276</v>
      </c>
      <c r="D198" s="104">
        <v>744.93388576513223</v>
      </c>
      <c r="E198" s="104">
        <v>752.97105315440683</v>
      </c>
      <c r="F198" s="104">
        <v>762.61077486450245</v>
      </c>
      <c r="G198" s="104">
        <v>794.80424592721897</v>
      </c>
      <c r="H198" s="104">
        <v>811.94326469859266</v>
      </c>
      <c r="I198" s="104">
        <v>806.37044346249945</v>
      </c>
      <c r="J198" s="104">
        <v>749.67546532526137</v>
      </c>
      <c r="K198" s="104">
        <v>790.98627858557813</v>
      </c>
      <c r="L198" s="104">
        <v>790.903042983722</v>
      </c>
      <c r="M198" s="104">
        <v>822.51904671272348</v>
      </c>
      <c r="N198" s="104">
        <v>820.9871288901096</v>
      </c>
      <c r="O198" s="104">
        <v>895.35706693599195</v>
      </c>
      <c r="P198" s="104">
        <v>899.78785476773885</v>
      </c>
      <c r="Q198" s="104">
        <v>976.42278657912539</v>
      </c>
      <c r="R198" s="104">
        <v>1061.1807198494512</v>
      </c>
      <c r="S198" s="104">
        <v>995.95050776844676</v>
      </c>
      <c r="T198" s="104">
        <v>1064.4403852602272</v>
      </c>
      <c r="U198" s="104">
        <v>1053.9482561770976</v>
      </c>
      <c r="V198" s="104">
        <v>1017.9226868073679</v>
      </c>
      <c r="W198" s="104">
        <v>1098.6686704952774</v>
      </c>
      <c r="DA198" s="132" t="s">
        <v>2555</v>
      </c>
    </row>
    <row r="199" spans="1:105" ht="12" customHeight="1" x14ac:dyDescent="0.25">
      <c r="A199" s="108" t="s">
        <v>53</v>
      </c>
      <c r="B199" s="98">
        <v>473.15834289706123</v>
      </c>
      <c r="C199" s="98">
        <v>522.2572944157514</v>
      </c>
      <c r="D199" s="98">
        <v>510.26814648881833</v>
      </c>
      <c r="E199" s="98">
        <v>494.33935905166373</v>
      </c>
      <c r="F199" s="98">
        <v>503.60604796893062</v>
      </c>
      <c r="G199" s="98">
        <v>479.0083619472648</v>
      </c>
      <c r="H199" s="98">
        <v>506.99659773987082</v>
      </c>
      <c r="I199" s="98">
        <v>496.97363234377201</v>
      </c>
      <c r="J199" s="98">
        <v>457.62704685217881</v>
      </c>
      <c r="K199" s="98">
        <v>486.36921325817667</v>
      </c>
      <c r="L199" s="98">
        <v>473.64630314675361</v>
      </c>
      <c r="M199" s="98">
        <v>484.14690067514567</v>
      </c>
      <c r="N199" s="98">
        <v>480.21931211303621</v>
      </c>
      <c r="O199" s="98">
        <v>551.46589482076502</v>
      </c>
      <c r="P199" s="98">
        <v>556.07933405221627</v>
      </c>
      <c r="Q199" s="98">
        <v>629.82201763775788</v>
      </c>
      <c r="R199" s="98">
        <v>717.82172724496786</v>
      </c>
      <c r="S199" s="98">
        <v>655.60796129854077</v>
      </c>
      <c r="T199" s="98">
        <v>729.42644245176098</v>
      </c>
      <c r="U199" s="98">
        <v>727.13230830711598</v>
      </c>
      <c r="V199" s="98">
        <v>698.75742679743473</v>
      </c>
      <c r="W199" s="98">
        <v>788.00475549441853</v>
      </c>
      <c r="DA199" s="63" t="s">
        <v>2556</v>
      </c>
    </row>
    <row r="200" spans="1:105" ht="12" customHeight="1" x14ac:dyDescent="0.25">
      <c r="A200" s="108" t="s">
        <v>52</v>
      </c>
      <c r="B200" s="98">
        <v>314.37074824297713</v>
      </c>
      <c r="C200" s="98">
        <v>224.92660183477611</v>
      </c>
      <c r="D200" s="98">
        <v>234.66573927631384</v>
      </c>
      <c r="E200" s="98">
        <v>258.63169410274304</v>
      </c>
      <c r="F200" s="98">
        <v>259.00472689557171</v>
      </c>
      <c r="G200" s="98">
        <v>315.795883979954</v>
      </c>
      <c r="H200" s="98">
        <v>304.94666695872178</v>
      </c>
      <c r="I200" s="98">
        <v>309.39681111872733</v>
      </c>
      <c r="J200" s="98">
        <v>292.04841847308262</v>
      </c>
      <c r="K200" s="98">
        <v>304.61706532740146</v>
      </c>
      <c r="L200" s="98">
        <v>317.25673983696828</v>
      </c>
      <c r="M200" s="98">
        <v>338.37214603757769</v>
      </c>
      <c r="N200" s="98">
        <v>340.76781677707339</v>
      </c>
      <c r="O200" s="98">
        <v>343.89117211522694</v>
      </c>
      <c r="P200" s="98">
        <v>343.70852071552247</v>
      </c>
      <c r="Q200" s="98">
        <v>346.60076894136722</v>
      </c>
      <c r="R200" s="98">
        <v>343.35899260448321</v>
      </c>
      <c r="S200" s="98">
        <v>340.3425464699061</v>
      </c>
      <c r="T200" s="98">
        <v>335.0139428084662</v>
      </c>
      <c r="U200" s="98">
        <v>326.81594786998158</v>
      </c>
      <c r="V200" s="98">
        <v>319.16526000993321</v>
      </c>
      <c r="W200" s="98">
        <v>310.66391500085882</v>
      </c>
      <c r="DA200" s="63" t="s">
        <v>2557</v>
      </c>
    </row>
    <row r="201" spans="1:105" ht="12" customHeight="1" x14ac:dyDescent="0.25">
      <c r="A201" s="121" t="s">
        <v>54</v>
      </c>
      <c r="B201" s="122">
        <v>123.53654939631286</v>
      </c>
      <c r="C201" s="122">
        <v>122.71381387509221</v>
      </c>
      <c r="D201" s="122">
        <v>124.86445866731501</v>
      </c>
      <c r="E201" s="122">
        <v>129.74060333665207</v>
      </c>
      <c r="F201" s="122">
        <v>135.70000096452245</v>
      </c>
      <c r="G201" s="122">
        <v>142.31075550478417</v>
      </c>
      <c r="H201" s="122">
        <v>146.56987594999492</v>
      </c>
      <c r="I201" s="122">
        <v>145.89290964558532</v>
      </c>
      <c r="J201" s="122">
        <v>139.3712259479361</v>
      </c>
      <c r="K201" s="122">
        <v>153.7806349412165</v>
      </c>
      <c r="L201" s="122">
        <v>165.63910845931503</v>
      </c>
      <c r="M201" s="122">
        <v>166.73755957617243</v>
      </c>
      <c r="N201" s="122">
        <v>170.91122586284146</v>
      </c>
      <c r="O201" s="122">
        <v>188.03345271236756</v>
      </c>
      <c r="P201" s="122">
        <v>187.65502408126417</v>
      </c>
      <c r="Q201" s="122">
        <v>203.49145212097562</v>
      </c>
      <c r="R201" s="122">
        <v>203.55786767463843</v>
      </c>
      <c r="S201" s="122">
        <v>220.40254781777043</v>
      </c>
      <c r="T201" s="122">
        <v>232.83163273220615</v>
      </c>
      <c r="U201" s="122">
        <v>233.41172520524583</v>
      </c>
      <c r="V201" s="122">
        <v>235.48801362711464</v>
      </c>
      <c r="W201" s="122">
        <v>236.67521474941182</v>
      </c>
      <c r="DA201" s="130" t="s">
        <v>2558</v>
      </c>
    </row>
    <row r="202" spans="1:105" ht="12" customHeight="1" x14ac:dyDescent="0.25">
      <c r="A202" s="97" t="s">
        <v>50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DA202" s="63" t="s">
        <v>2559</v>
      </c>
    </row>
    <row r="203" spans="1:105" ht="12" customHeight="1" x14ac:dyDescent="0.25">
      <c r="A203" s="109" t="s">
        <v>120</v>
      </c>
      <c r="B203" s="33">
        <v>123.53654939631286</v>
      </c>
      <c r="C203" s="33">
        <v>122.71381387509221</v>
      </c>
      <c r="D203" s="33">
        <v>124.86445866731501</v>
      </c>
      <c r="E203" s="33">
        <v>129.74060333665207</v>
      </c>
      <c r="F203" s="33">
        <v>135.70000096452245</v>
      </c>
      <c r="G203" s="33">
        <v>142.31075550478417</v>
      </c>
      <c r="H203" s="33">
        <v>146.56987594999492</v>
      </c>
      <c r="I203" s="33">
        <v>145.89290964558532</v>
      </c>
      <c r="J203" s="33">
        <v>139.3712259479361</v>
      </c>
      <c r="K203" s="33">
        <v>153.7806349412165</v>
      </c>
      <c r="L203" s="33">
        <v>165.63910845931503</v>
      </c>
      <c r="M203" s="33">
        <v>166.73755957617243</v>
      </c>
      <c r="N203" s="33">
        <v>170.91122586284146</v>
      </c>
      <c r="O203" s="33">
        <v>188.03345271236756</v>
      </c>
      <c r="P203" s="33">
        <v>187.65502408126417</v>
      </c>
      <c r="Q203" s="33">
        <v>203.49145212097562</v>
      </c>
      <c r="R203" s="33">
        <v>203.55786767463843</v>
      </c>
      <c r="S203" s="33">
        <v>220.40254781777043</v>
      </c>
      <c r="T203" s="33">
        <v>232.83163273220615</v>
      </c>
      <c r="U203" s="33">
        <v>233.41172520524583</v>
      </c>
      <c r="V203" s="33">
        <v>235.48801362711464</v>
      </c>
      <c r="W203" s="33">
        <v>236.67521474941182</v>
      </c>
      <c r="DA203" s="60" t="s">
        <v>2560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0</v>
      </c>
      <c r="C205" s="117">
        <f t="shared" si="88"/>
        <v>0</v>
      </c>
      <c r="D205" s="117">
        <f t="shared" si="88"/>
        <v>0.44942082200004896</v>
      </c>
      <c r="E205" s="117">
        <f t="shared" si="88"/>
        <v>0.77379243695634126</v>
      </c>
      <c r="F205" s="117">
        <f t="shared" si="88"/>
        <v>0.71451242068171639</v>
      </c>
      <c r="G205" s="117">
        <f t="shared" si="88"/>
        <v>1.0408476062754872</v>
      </c>
      <c r="H205" s="117">
        <f t="shared" si="88"/>
        <v>1.0128849089538416</v>
      </c>
      <c r="I205" s="117">
        <f t="shared" si="88"/>
        <v>1.1878203384399977</v>
      </c>
      <c r="J205" s="117">
        <f t="shared" si="88"/>
        <v>1.1197036054989</v>
      </c>
      <c r="K205" s="117">
        <f t="shared" si="88"/>
        <v>1.1236606544293322</v>
      </c>
      <c r="L205" s="117">
        <f t="shared" si="88"/>
        <v>1.0570322769013052</v>
      </c>
      <c r="M205" s="117">
        <f t="shared" si="88"/>
        <v>1.1251936046001674</v>
      </c>
      <c r="N205" s="117">
        <f t="shared" si="88"/>
        <v>1.048322101057785</v>
      </c>
      <c r="O205" s="117">
        <f t="shared" si="88"/>
        <v>1.1424825786379198</v>
      </c>
      <c r="P205" s="117">
        <f t="shared" si="88"/>
        <v>1.7614565900808363</v>
      </c>
      <c r="Q205" s="117">
        <f t="shared" si="88"/>
        <v>1.111660721421843</v>
      </c>
      <c r="R205" s="117">
        <f t="shared" ref="R205:V205" si="89">R206+R208+R210+R219</f>
        <v>1.1739483603333014</v>
      </c>
      <c r="S205" s="117">
        <f t="shared" si="89"/>
        <v>1.1418241513490202</v>
      </c>
      <c r="T205" s="117">
        <f t="shared" si="89"/>
        <v>1.0512427861613933</v>
      </c>
      <c r="U205" s="117">
        <f t="shared" si="89"/>
        <v>1.0294815576341609</v>
      </c>
      <c r="V205" s="117">
        <f t="shared" si="89"/>
        <v>1.0122097220368393</v>
      </c>
      <c r="W205" s="117">
        <f t="shared" ref="W205" si="90">W206+W208+W210+W219</f>
        <v>1.1700709742316746</v>
      </c>
      <c r="DA205" s="129" t="s">
        <v>2712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2713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2714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2715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2716</v>
      </c>
    </row>
    <row r="210" spans="1:105" ht="12" customHeight="1" x14ac:dyDescent="0.25">
      <c r="A210" s="121" t="s">
        <v>55</v>
      </c>
      <c r="B210" s="122">
        <v>0</v>
      </c>
      <c r="C210" s="122">
        <v>0</v>
      </c>
      <c r="D210" s="122">
        <v>0.44942082200004896</v>
      </c>
      <c r="E210" s="122">
        <v>0.77379243695634126</v>
      </c>
      <c r="F210" s="122">
        <v>0.71451242068171639</v>
      </c>
      <c r="G210" s="122">
        <v>1.0408476062754872</v>
      </c>
      <c r="H210" s="122">
        <v>1.0128849089538416</v>
      </c>
      <c r="I210" s="122">
        <v>1.1878203384399977</v>
      </c>
      <c r="J210" s="122">
        <v>1.1197036054989</v>
      </c>
      <c r="K210" s="122">
        <v>1.1236606544293322</v>
      </c>
      <c r="L210" s="122">
        <v>1.0570322769013052</v>
      </c>
      <c r="M210" s="122">
        <v>1.1251936046001674</v>
      </c>
      <c r="N210" s="122">
        <v>1.048322101057785</v>
      </c>
      <c r="O210" s="122">
        <v>1.1424825786379198</v>
      </c>
      <c r="P210" s="122">
        <v>1.7614565900808363</v>
      </c>
      <c r="Q210" s="122">
        <v>1.111660721421843</v>
      </c>
      <c r="R210" s="122">
        <v>1.1739483603333014</v>
      </c>
      <c r="S210" s="122">
        <v>1.1418241513490202</v>
      </c>
      <c r="T210" s="122">
        <v>1.0512427861613933</v>
      </c>
      <c r="U210" s="122">
        <v>1.0294815576341609</v>
      </c>
      <c r="V210" s="122">
        <v>1.0122097220368393</v>
      </c>
      <c r="W210" s="122">
        <v>1.1700709742316746</v>
      </c>
      <c r="DA210" s="130" t="s">
        <v>2717</v>
      </c>
    </row>
    <row r="211" spans="1:105" ht="12" customHeight="1" x14ac:dyDescent="0.25">
      <c r="A211" s="97" t="s">
        <v>124</v>
      </c>
      <c r="B211" s="98">
        <v>0</v>
      </c>
      <c r="C211" s="98">
        <v>0</v>
      </c>
      <c r="D211" s="98">
        <v>236.27780175075478</v>
      </c>
      <c r="E211" s="98">
        <v>276.08130914481421</v>
      </c>
      <c r="F211" s="98">
        <v>218.30566029414655</v>
      </c>
      <c r="G211" s="98">
        <v>271.94227961858223</v>
      </c>
      <c r="H211" s="98">
        <v>249.38489052655413</v>
      </c>
      <c r="I211" s="98">
        <v>268.14091824412253</v>
      </c>
      <c r="J211" s="98">
        <v>248.03816803343219</v>
      </c>
      <c r="K211" s="98">
        <v>253.41434447271888</v>
      </c>
      <c r="L211" s="98">
        <v>243.13727231260441</v>
      </c>
      <c r="M211" s="98">
        <v>260.2100816871336</v>
      </c>
      <c r="N211" s="98">
        <v>234.00288229801086</v>
      </c>
      <c r="O211" s="98">
        <v>248.92726685099626</v>
      </c>
      <c r="P211" s="98">
        <v>353.19051445819184</v>
      </c>
      <c r="Q211" s="98">
        <v>252.51168602419449</v>
      </c>
      <c r="R211" s="98">
        <v>287.86901188630515</v>
      </c>
      <c r="S211" s="98">
        <v>296.00819664735161</v>
      </c>
      <c r="T211" s="98">
        <v>283.71794786520638</v>
      </c>
      <c r="U211" s="98">
        <v>275.91725083403043</v>
      </c>
      <c r="V211" s="98">
        <v>263.15024172761355</v>
      </c>
      <c r="W211" s="98">
        <v>291.7600665557494</v>
      </c>
      <c r="DA211" s="63" t="s">
        <v>2718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161.9742958485661</v>
      </c>
      <c r="E212" s="98">
        <v>181.03132773309127</v>
      </c>
      <c r="F212" s="98">
        <v>144.12350293292079</v>
      </c>
      <c r="G212" s="98">
        <v>163.92780189885366</v>
      </c>
      <c r="H212" s="98">
        <v>155.97389112579884</v>
      </c>
      <c r="I212" s="98">
        <v>164.71620415498688</v>
      </c>
      <c r="J212" s="98">
        <v>150.89367444727901</v>
      </c>
      <c r="K212" s="98">
        <v>155.46980714450578</v>
      </c>
      <c r="L212" s="98">
        <v>145.43462779674206</v>
      </c>
      <c r="M212" s="98">
        <v>153.53720501719442</v>
      </c>
      <c r="N212" s="98">
        <v>138.09856829852271</v>
      </c>
      <c r="O212" s="98">
        <v>155.96768412553334</v>
      </c>
      <c r="P212" s="98">
        <v>213.62655149941529</v>
      </c>
      <c r="Q212" s="98">
        <v>157.91699783101458</v>
      </c>
      <c r="R212" s="98">
        <v>190.6700323039766</v>
      </c>
      <c r="S212" s="98">
        <v>193.2272111630561</v>
      </c>
      <c r="T212" s="98">
        <v>194.66447458495628</v>
      </c>
      <c r="U212" s="98">
        <v>197.13692131391696</v>
      </c>
      <c r="V212" s="98">
        <v>187.86458707542087</v>
      </c>
      <c r="W212" s="98">
        <v>204.39919459389324</v>
      </c>
      <c r="DA212" s="63" t="s">
        <v>2719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161.9742958485661</v>
      </c>
      <c r="E213" s="101">
        <v>181.03132773309127</v>
      </c>
      <c r="F213" s="101">
        <v>144.12350293292079</v>
      </c>
      <c r="G213" s="101">
        <v>163.92780189885366</v>
      </c>
      <c r="H213" s="101">
        <v>155.97389112579884</v>
      </c>
      <c r="I213" s="101">
        <v>164.71620415498688</v>
      </c>
      <c r="J213" s="101">
        <v>150.89367444727901</v>
      </c>
      <c r="K213" s="101">
        <v>155.46980714450578</v>
      </c>
      <c r="L213" s="101">
        <v>145.43462779674206</v>
      </c>
      <c r="M213" s="101">
        <v>153.53720501719442</v>
      </c>
      <c r="N213" s="101">
        <v>138.09856829852271</v>
      </c>
      <c r="O213" s="101">
        <v>155.96768412553334</v>
      </c>
      <c r="P213" s="101">
        <v>213.62655149941529</v>
      </c>
      <c r="Q213" s="101">
        <v>157.91699783101458</v>
      </c>
      <c r="R213" s="101">
        <v>190.6700323039766</v>
      </c>
      <c r="S213" s="101">
        <v>193.2272111630561</v>
      </c>
      <c r="T213" s="101">
        <v>194.66447458495628</v>
      </c>
      <c r="U213" s="101">
        <v>197.13692131391696</v>
      </c>
      <c r="V213" s="101">
        <v>187.86458707542087</v>
      </c>
      <c r="W213" s="101">
        <v>204.39919459389324</v>
      </c>
      <c r="DA213" s="131" t="s">
        <v>2720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2721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2722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2723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2724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2725</v>
      </c>
    </row>
    <row r="219" spans="1:105" ht="12" customHeight="1" x14ac:dyDescent="0.25">
      <c r="A219" s="121" t="s">
        <v>54</v>
      </c>
      <c r="B219" s="122">
        <v>0</v>
      </c>
      <c r="C219" s="122">
        <v>0</v>
      </c>
      <c r="D219" s="122">
        <v>0</v>
      </c>
      <c r="E219" s="122">
        <v>0</v>
      </c>
      <c r="F219" s="122">
        <v>0</v>
      </c>
      <c r="G219" s="122">
        <v>0</v>
      </c>
      <c r="H219" s="122">
        <v>0</v>
      </c>
      <c r="I219" s="122">
        <v>0</v>
      </c>
      <c r="J219" s="122">
        <v>0</v>
      </c>
      <c r="K219" s="122">
        <v>0</v>
      </c>
      <c r="L219" s="122">
        <v>0</v>
      </c>
      <c r="M219" s="122">
        <v>0</v>
      </c>
      <c r="N219" s="122">
        <v>0</v>
      </c>
      <c r="O219" s="122">
        <v>0</v>
      </c>
      <c r="P219" s="122">
        <v>0</v>
      </c>
      <c r="Q219" s="122">
        <v>0</v>
      </c>
      <c r="R219" s="122">
        <v>0</v>
      </c>
      <c r="S219" s="122">
        <v>0</v>
      </c>
      <c r="T219" s="122">
        <v>0</v>
      </c>
      <c r="U219" s="122">
        <v>0</v>
      </c>
      <c r="V219" s="122">
        <v>0</v>
      </c>
      <c r="W219" s="122">
        <v>0</v>
      </c>
      <c r="DA219" s="130" t="s">
        <v>2726</v>
      </c>
    </row>
    <row r="220" spans="1:105" ht="12" customHeight="1" x14ac:dyDescent="0.25">
      <c r="A220" s="97" t="s">
        <v>50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2727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2728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100.28657237134998</v>
      </c>
      <c r="C223" s="118">
        <f t="shared" si="93"/>
        <v>107.47744344756366</v>
      </c>
      <c r="D223" s="118">
        <f t="shared" si="93"/>
        <v>105.65702030321431</v>
      </c>
      <c r="E223" s="118">
        <f t="shared" si="93"/>
        <v>106.63022909939427</v>
      </c>
      <c r="F223" s="118">
        <f t="shared" si="93"/>
        <v>103.0379028390779</v>
      </c>
      <c r="G223" s="118">
        <f t="shared" si="93"/>
        <v>109.43921446533255</v>
      </c>
      <c r="H223" s="118">
        <f t="shared" si="93"/>
        <v>105.76464603230968</v>
      </c>
      <c r="I223" s="118">
        <f t="shared" si="93"/>
        <v>98.676183786516319</v>
      </c>
      <c r="J223" s="118">
        <f t="shared" si="93"/>
        <v>94.182845254840601</v>
      </c>
      <c r="K223" s="118">
        <f t="shared" si="93"/>
        <v>95.56726796962046</v>
      </c>
      <c r="L223" s="118">
        <f t="shared" si="93"/>
        <v>113.12458112098469</v>
      </c>
      <c r="M223" s="118">
        <f t="shared" si="93"/>
        <v>103.79680947478974</v>
      </c>
      <c r="N223" s="118">
        <f t="shared" si="93"/>
        <v>100.61144515659932</v>
      </c>
      <c r="O223" s="118">
        <f t="shared" si="93"/>
        <v>94.078841528538135</v>
      </c>
      <c r="P223" s="118">
        <f t="shared" si="93"/>
        <v>88.088411103065511</v>
      </c>
      <c r="Q223" s="118">
        <f t="shared" si="93"/>
        <v>84.179694163594561</v>
      </c>
      <c r="R223" s="118">
        <f t="shared" ref="R223:V223" si="94">R224+R226+R228+R237</f>
        <v>88.703253110571353</v>
      </c>
      <c r="S223" s="118">
        <f t="shared" si="94"/>
        <v>81.978751733988062</v>
      </c>
      <c r="T223" s="118">
        <f t="shared" si="94"/>
        <v>76.756456580874627</v>
      </c>
      <c r="U223" s="118">
        <f t="shared" si="94"/>
        <v>70.474552705054975</v>
      </c>
      <c r="V223" s="118">
        <f t="shared" si="94"/>
        <v>68.538344199032764</v>
      </c>
      <c r="W223" s="118">
        <f t="shared" ref="W223" si="95">W224+W226+W228+W237</f>
        <v>67.354528037199614</v>
      </c>
      <c r="DA223" s="129" t="s">
        <v>2880</v>
      </c>
    </row>
    <row r="224" spans="1:105" ht="12" customHeight="1" x14ac:dyDescent="0.25">
      <c r="A224" s="121" t="s">
        <v>57</v>
      </c>
      <c r="B224" s="123">
        <f t="shared" ref="B224:W224" si="96">B225</f>
        <v>85.243405661145786</v>
      </c>
      <c r="C224" s="123">
        <f t="shared" si="96"/>
        <v>93.182445655768745</v>
      </c>
      <c r="D224" s="123">
        <f t="shared" si="96"/>
        <v>91.495163353171733</v>
      </c>
      <c r="E224" s="123">
        <f t="shared" si="96"/>
        <v>92.348593212685813</v>
      </c>
      <c r="F224" s="123">
        <f t="shared" si="96"/>
        <v>88.576107332197225</v>
      </c>
      <c r="G224" s="123">
        <f t="shared" si="96"/>
        <v>94.427543117183049</v>
      </c>
      <c r="H224" s="123">
        <f t="shared" si="96"/>
        <v>90.458607135479411</v>
      </c>
      <c r="I224" s="123">
        <f t="shared" si="96"/>
        <v>83.575497448903448</v>
      </c>
      <c r="J224" s="123">
        <f t="shared" si="96"/>
        <v>80.128703646896568</v>
      </c>
      <c r="K224" s="123">
        <f t="shared" si="96"/>
        <v>80.666211019428786</v>
      </c>
      <c r="L224" s="123">
        <f t="shared" si="96"/>
        <v>98.111207354077891</v>
      </c>
      <c r="M224" s="123">
        <f t="shared" si="96"/>
        <v>88.308855561169679</v>
      </c>
      <c r="N224" s="123">
        <f t="shared" si="96"/>
        <v>85.15433512840309</v>
      </c>
      <c r="O224" s="123">
        <f t="shared" si="96"/>
        <v>77.286906898023915</v>
      </c>
      <c r="P224" s="123">
        <f t="shared" si="96"/>
        <v>71.313713417972153</v>
      </c>
      <c r="Q224" s="123">
        <f t="shared" si="96"/>
        <v>66.166336541630301</v>
      </c>
      <c r="R224" s="123">
        <f t="shared" si="96"/>
        <v>69.6023718127107</v>
      </c>
      <c r="S224" s="123">
        <f t="shared" si="96"/>
        <v>63.927045091205308</v>
      </c>
      <c r="T224" s="123">
        <f t="shared" si="96"/>
        <v>57.809752593588456</v>
      </c>
      <c r="U224" s="123">
        <f t="shared" si="96"/>
        <v>51.945027552546549</v>
      </c>
      <c r="V224" s="123">
        <f t="shared" si="96"/>
        <v>50.765042406501436</v>
      </c>
      <c r="W224" s="123">
        <f t="shared" si="96"/>
        <v>48.606681591947954</v>
      </c>
      <c r="DA224" s="130" t="s">
        <v>2881</v>
      </c>
    </row>
    <row r="225" spans="1:105" ht="12" customHeight="1" x14ac:dyDescent="0.25">
      <c r="A225" s="97" t="s">
        <v>53</v>
      </c>
      <c r="B225" s="99">
        <v>85.243405661145786</v>
      </c>
      <c r="C225" s="99">
        <v>93.182445655768745</v>
      </c>
      <c r="D225" s="99">
        <v>91.495163353171733</v>
      </c>
      <c r="E225" s="99">
        <v>92.348593212685813</v>
      </c>
      <c r="F225" s="99">
        <v>88.576107332197225</v>
      </c>
      <c r="G225" s="99">
        <v>94.427543117183049</v>
      </c>
      <c r="H225" s="99">
        <v>90.458607135479411</v>
      </c>
      <c r="I225" s="99">
        <v>83.575497448903448</v>
      </c>
      <c r="J225" s="99">
        <v>80.128703646896568</v>
      </c>
      <c r="K225" s="99">
        <v>80.666211019428786</v>
      </c>
      <c r="L225" s="99">
        <v>98.111207354077891</v>
      </c>
      <c r="M225" s="99">
        <v>88.308855561169679</v>
      </c>
      <c r="N225" s="99">
        <v>85.15433512840309</v>
      </c>
      <c r="O225" s="99">
        <v>77.286906898023915</v>
      </c>
      <c r="P225" s="99">
        <v>71.313713417972153</v>
      </c>
      <c r="Q225" s="99">
        <v>66.166336541630301</v>
      </c>
      <c r="R225" s="99">
        <v>69.6023718127107</v>
      </c>
      <c r="S225" s="99">
        <v>63.927045091205308</v>
      </c>
      <c r="T225" s="99">
        <v>57.809752593588456</v>
      </c>
      <c r="U225" s="99">
        <v>51.945027552546549</v>
      </c>
      <c r="V225" s="99">
        <v>50.765042406501436</v>
      </c>
      <c r="W225" s="99">
        <v>48.606681591947954</v>
      </c>
      <c r="DA225" s="63" t="s">
        <v>2882</v>
      </c>
    </row>
    <row r="226" spans="1:105" ht="12" customHeight="1" x14ac:dyDescent="0.25">
      <c r="A226" s="121" t="s">
        <v>92</v>
      </c>
      <c r="B226" s="123">
        <f t="shared" ref="B226:W226" si="97">B227</f>
        <v>3.7139270573559389E-2</v>
      </c>
      <c r="C226" s="123">
        <f t="shared" si="97"/>
        <v>3.561475679064955E-2</v>
      </c>
      <c r="D226" s="123">
        <f t="shared" si="97"/>
        <v>3.2886926592359388E-2</v>
      </c>
      <c r="E226" s="123">
        <f t="shared" si="97"/>
        <v>3.3756414747393534E-2</v>
      </c>
      <c r="F226" s="123">
        <f t="shared" si="97"/>
        <v>3.5928383700923612E-2</v>
      </c>
      <c r="G226" s="123">
        <f t="shared" si="97"/>
        <v>4.0296907955175584E-2</v>
      </c>
      <c r="H226" s="123">
        <f t="shared" si="97"/>
        <v>4.445649150563092E-2</v>
      </c>
      <c r="I226" s="123">
        <f t="shared" si="97"/>
        <v>4.7296094140212339E-2</v>
      </c>
      <c r="J226" s="123">
        <f t="shared" si="97"/>
        <v>4.8497701749809718E-2</v>
      </c>
      <c r="K226" s="123">
        <f t="shared" si="97"/>
        <v>4.9873503719677373E-2</v>
      </c>
      <c r="L226" s="123">
        <f t="shared" si="97"/>
        <v>5.491568038659532E-2</v>
      </c>
      <c r="M226" s="123">
        <f t="shared" si="97"/>
        <v>5.1368750839770862E-2</v>
      </c>
      <c r="N226" s="123">
        <f t="shared" si="97"/>
        <v>5.2162874812527966E-2</v>
      </c>
      <c r="O226" s="123">
        <f t="shared" si="97"/>
        <v>5.1586963435009306E-2</v>
      </c>
      <c r="P226" s="123">
        <f t="shared" si="97"/>
        <v>5.8192710302302032E-2</v>
      </c>
      <c r="Q226" s="123">
        <f t="shared" si="97"/>
        <v>5.8130411516676195E-2</v>
      </c>
      <c r="R226" s="123">
        <f t="shared" si="97"/>
        <v>6.0372100931068963E-2</v>
      </c>
      <c r="S226" s="123">
        <f t="shared" si="97"/>
        <v>6.7146821950117258E-2</v>
      </c>
      <c r="T226" s="123">
        <f t="shared" si="97"/>
        <v>7.3766270083434754E-2</v>
      </c>
      <c r="U226" s="123">
        <f t="shared" si="97"/>
        <v>7.9786767107604101E-2</v>
      </c>
      <c r="V226" s="123">
        <f t="shared" si="97"/>
        <v>9.0608590653763657E-2</v>
      </c>
      <c r="W226" s="123">
        <f t="shared" si="97"/>
        <v>9.8709479965387592E-2</v>
      </c>
      <c r="DA226" s="130" t="s">
        <v>2883</v>
      </c>
    </row>
    <row r="227" spans="1:105" ht="12" customHeight="1" x14ac:dyDescent="0.25">
      <c r="A227" s="97" t="s">
        <v>53</v>
      </c>
      <c r="B227" s="99">
        <f>RES_hhdet_fecs!B147</f>
        <v>3.7139270573559389E-2</v>
      </c>
      <c r="C227" s="99">
        <f>RES_hhdet_fecs!C147</f>
        <v>3.561475679064955E-2</v>
      </c>
      <c r="D227" s="99">
        <f>RES_hhdet_fecs!D147</f>
        <v>3.2886926592359388E-2</v>
      </c>
      <c r="E227" s="99">
        <f>RES_hhdet_fecs!E147</f>
        <v>3.3756414747393534E-2</v>
      </c>
      <c r="F227" s="99">
        <f>RES_hhdet_fecs!F147</f>
        <v>3.5928383700923612E-2</v>
      </c>
      <c r="G227" s="99">
        <f>RES_hhdet_fecs!G147</f>
        <v>4.0296907955175584E-2</v>
      </c>
      <c r="H227" s="99">
        <f>RES_hhdet_fecs!H147</f>
        <v>4.445649150563092E-2</v>
      </c>
      <c r="I227" s="99">
        <f>RES_hhdet_fecs!I147</f>
        <v>4.7296094140212339E-2</v>
      </c>
      <c r="J227" s="99">
        <f>RES_hhdet_fecs!J147</f>
        <v>4.8497701749809718E-2</v>
      </c>
      <c r="K227" s="99">
        <f>RES_hhdet_fecs!K147</f>
        <v>4.9873503719677373E-2</v>
      </c>
      <c r="L227" s="99">
        <f>RES_hhdet_fecs!L147</f>
        <v>5.491568038659532E-2</v>
      </c>
      <c r="M227" s="99">
        <f>RES_hhdet_fecs!M147</f>
        <v>5.1368750839770862E-2</v>
      </c>
      <c r="N227" s="99">
        <f>RES_hhdet_fecs!N147</f>
        <v>5.2162874812527966E-2</v>
      </c>
      <c r="O227" s="99">
        <f>RES_hhdet_fecs!O147</f>
        <v>5.1586963435009306E-2</v>
      </c>
      <c r="P227" s="99">
        <f>RES_hhdet_fecs!P147</f>
        <v>5.8192710302302032E-2</v>
      </c>
      <c r="Q227" s="99">
        <f>RES_hhdet_fecs!Q147</f>
        <v>5.8130411516676195E-2</v>
      </c>
      <c r="R227" s="99">
        <f>RES_hhdet_fecs!R147</f>
        <v>6.0372100931068963E-2</v>
      </c>
      <c r="S227" s="99">
        <f>RES_hhdet_fecs!S147</f>
        <v>6.7146821950117258E-2</v>
      </c>
      <c r="T227" s="99">
        <f>RES_hhdet_fecs!T147</f>
        <v>7.3766270083434754E-2</v>
      </c>
      <c r="U227" s="99">
        <f>RES_hhdet_fecs!U147</f>
        <v>7.9786767107604101E-2</v>
      </c>
      <c r="V227" s="99">
        <f>RES_hhdet_fecs!V147</f>
        <v>9.0608590653763657E-2</v>
      </c>
      <c r="W227" s="99">
        <f>RES_hhdet_fecs!W147</f>
        <v>9.8709479965387592E-2</v>
      </c>
      <c r="DA227" s="63" t="s">
        <v>2884</v>
      </c>
    </row>
    <row r="228" spans="1:105" ht="12" customHeight="1" x14ac:dyDescent="0.25">
      <c r="A228" s="121" t="s">
        <v>55</v>
      </c>
      <c r="B228" s="123">
        <v>13.315127484443291</v>
      </c>
      <c r="C228" s="123">
        <v>12.585279540179492</v>
      </c>
      <c r="D228" s="123">
        <v>12.431512726815244</v>
      </c>
      <c r="E228" s="123">
        <v>12.488464720565329</v>
      </c>
      <c r="F228" s="123">
        <v>12.588993412403811</v>
      </c>
      <c r="G228" s="123">
        <v>13.047807375878955</v>
      </c>
      <c r="H228" s="123">
        <v>13.283219072270027</v>
      </c>
      <c r="I228" s="123">
        <v>13.08475872399926</v>
      </c>
      <c r="J228" s="123">
        <v>12.125036730425217</v>
      </c>
      <c r="K228" s="123">
        <v>12.77732209852433</v>
      </c>
      <c r="L228" s="123">
        <v>12.726052221991587</v>
      </c>
      <c r="M228" s="123">
        <v>13.190861670235135</v>
      </c>
      <c r="N228" s="123">
        <v>13.105056817937776</v>
      </c>
      <c r="O228" s="123">
        <v>14.214690612494362</v>
      </c>
      <c r="P228" s="123">
        <v>14.200061105928</v>
      </c>
      <c r="Q228" s="123">
        <v>15.234404293682458</v>
      </c>
      <c r="R228" s="123">
        <v>16.331523063860644</v>
      </c>
      <c r="S228" s="123">
        <v>15.069739453205434</v>
      </c>
      <c r="T228" s="123">
        <v>15.821632528130145</v>
      </c>
      <c r="U228" s="123">
        <v>15.418410713555668</v>
      </c>
      <c r="V228" s="123">
        <v>14.65753486650277</v>
      </c>
      <c r="W228" s="123">
        <v>15.638110429677438</v>
      </c>
      <c r="DA228" s="130" t="s">
        <v>2885</v>
      </c>
    </row>
    <row r="229" spans="1:105" ht="12" customHeight="1" x14ac:dyDescent="0.25">
      <c r="A229" s="97" t="s">
        <v>124</v>
      </c>
      <c r="B229" s="99">
        <v>0</v>
      </c>
      <c r="C229" s="99">
        <v>0</v>
      </c>
      <c r="D229" s="99">
        <v>10.96495360745544</v>
      </c>
      <c r="E229" s="99">
        <v>12.831427938010915</v>
      </c>
      <c r="F229" s="99">
        <v>10.161505634922793</v>
      </c>
      <c r="G229" s="99">
        <v>12.677273159158888</v>
      </c>
      <c r="H229" s="99">
        <v>11.643304849618117</v>
      </c>
      <c r="I229" s="99">
        <v>12.537968251198507</v>
      </c>
      <c r="J229" s="99">
        <v>11.615594992311223</v>
      </c>
      <c r="K229" s="99">
        <v>11.885403584034592</v>
      </c>
      <c r="L229" s="99">
        <v>11.420757814592948</v>
      </c>
      <c r="M229" s="99">
        <v>12.241337475267052</v>
      </c>
      <c r="N229" s="99">
        <v>11.025233580698131</v>
      </c>
      <c r="O229" s="99">
        <v>11.745754053556801</v>
      </c>
      <c r="P229" s="99">
        <v>16.695014659690642</v>
      </c>
      <c r="Q229" s="99">
        <v>11.958308673146298</v>
      </c>
      <c r="R229" s="99">
        <v>13.665003862934785</v>
      </c>
      <c r="S229" s="99">
        <v>14.084241611484646</v>
      </c>
      <c r="T229" s="99">
        <v>13.540958789957481</v>
      </c>
      <c r="U229" s="99">
        <v>13.21053806953455</v>
      </c>
      <c r="V229" s="99">
        <v>12.626754072292998</v>
      </c>
      <c r="W229" s="99">
        <v>14.033974170349502</v>
      </c>
      <c r="DA229" s="63" t="s">
        <v>2886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9.971458000395252</v>
      </c>
      <c r="E230" s="99">
        <v>11.543106088582103</v>
      </c>
      <c r="F230" s="99">
        <v>9.1634045118862328</v>
      </c>
      <c r="G230" s="99">
        <v>11.232037086556289</v>
      </c>
      <c r="H230" s="99">
        <v>10.40395369382728</v>
      </c>
      <c r="I230" s="99">
        <v>11.14135587588971</v>
      </c>
      <c r="J230" s="99">
        <v>10.306727201758301</v>
      </c>
      <c r="K230" s="99">
        <v>10.581226740065246</v>
      </c>
      <c r="L230" s="99">
        <v>10.140793569960739</v>
      </c>
      <c r="M230" s="99">
        <v>10.882417256468871</v>
      </c>
      <c r="N230" s="99">
        <v>9.8562388944652142</v>
      </c>
      <c r="O230" s="99">
        <v>10.709654200059774</v>
      </c>
      <c r="P230" s="99">
        <v>14.926899270346334</v>
      </c>
      <c r="Q230" s="99">
        <v>10.721363957209318</v>
      </c>
      <c r="R230" s="99">
        <v>12.487519683666701</v>
      </c>
      <c r="S230" s="99">
        <v>13.016503015842325</v>
      </c>
      <c r="T230" s="99">
        <v>12.774856740786033</v>
      </c>
      <c r="U230" s="99">
        <v>12.904079905266887</v>
      </c>
      <c r="V230" s="99">
        <v>12.465664414790133</v>
      </c>
      <c r="W230" s="99">
        <v>13.347898787760975</v>
      </c>
      <c r="DA230" s="63" t="s">
        <v>2887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7.5167477707165355</v>
      </c>
      <c r="E231" s="102">
        <v>8.4137910078916658</v>
      </c>
      <c r="F231" s="102">
        <v>6.708537860192874</v>
      </c>
      <c r="G231" s="102">
        <v>7.6419066794873229</v>
      </c>
      <c r="H231" s="102">
        <v>7.2821234643541919</v>
      </c>
      <c r="I231" s="102">
        <v>7.7019447523221292</v>
      </c>
      <c r="J231" s="102">
        <v>7.0663310537151345</v>
      </c>
      <c r="K231" s="102">
        <v>7.2917001083314821</v>
      </c>
      <c r="L231" s="102">
        <v>6.8314234429122225</v>
      </c>
      <c r="M231" s="102">
        <v>7.223012765064885</v>
      </c>
      <c r="N231" s="102">
        <v>6.5066248658944392</v>
      </c>
      <c r="O231" s="102">
        <v>7.3594109685779427</v>
      </c>
      <c r="P231" s="102">
        <v>10.097945055101624</v>
      </c>
      <c r="Q231" s="102">
        <v>7.4785457834965605</v>
      </c>
      <c r="R231" s="102">
        <v>9.0510149422015402</v>
      </c>
      <c r="S231" s="102">
        <v>9.1938627333892562</v>
      </c>
      <c r="T231" s="102">
        <v>9.2907186452509762</v>
      </c>
      <c r="U231" s="102">
        <v>9.4386443618737896</v>
      </c>
      <c r="V231" s="102">
        <v>9.0143179208993143</v>
      </c>
      <c r="W231" s="102">
        <v>9.8318219187231399</v>
      </c>
      <c r="DA231" s="131" t="s">
        <v>2888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2.4547102296787155</v>
      </c>
      <c r="E232" s="105">
        <v>3.1293150806904366</v>
      </c>
      <c r="F232" s="105">
        <v>2.4548666516933593</v>
      </c>
      <c r="G232" s="105">
        <v>3.5901304070689641</v>
      </c>
      <c r="H232" s="105">
        <v>3.1218302294730877</v>
      </c>
      <c r="I232" s="105">
        <v>3.4394111235675804</v>
      </c>
      <c r="J232" s="105">
        <v>3.2403961480431653</v>
      </c>
      <c r="K232" s="105">
        <v>3.2895266317337639</v>
      </c>
      <c r="L232" s="105">
        <v>3.3093701270485183</v>
      </c>
      <c r="M232" s="105">
        <v>3.6594044914039845</v>
      </c>
      <c r="N232" s="105">
        <v>3.3496140285707745</v>
      </c>
      <c r="O232" s="105">
        <v>3.3502432314818305</v>
      </c>
      <c r="P232" s="105">
        <v>4.8289542152447114</v>
      </c>
      <c r="Q232" s="105">
        <v>3.242818173712759</v>
      </c>
      <c r="R232" s="105">
        <v>3.4365047414651624</v>
      </c>
      <c r="S232" s="105">
        <v>3.8226402824530683</v>
      </c>
      <c r="T232" s="105">
        <v>3.4841380955350538</v>
      </c>
      <c r="U232" s="105">
        <v>3.4654355433931006</v>
      </c>
      <c r="V232" s="105">
        <v>3.4513464938908207</v>
      </c>
      <c r="W232" s="105">
        <v>3.516076869037835</v>
      </c>
      <c r="DA232" s="132" t="s">
        <v>2889</v>
      </c>
    </row>
    <row r="233" spans="1:105" ht="12" customHeight="1" x14ac:dyDescent="0.25">
      <c r="A233" s="106" t="s">
        <v>122</v>
      </c>
      <c r="B233" s="102">
        <v>13.511456435663799</v>
      </c>
      <c r="C233" s="102">
        <v>12.721983815317188</v>
      </c>
      <c r="D233" s="102">
        <v>12.586914367200226</v>
      </c>
      <c r="E233" s="102">
        <v>12.646633549469396</v>
      </c>
      <c r="F233" s="102">
        <v>12.748044434480247</v>
      </c>
      <c r="G233" s="102">
        <v>13.234967604084584</v>
      </c>
      <c r="H233" s="102">
        <v>13.469198150146417</v>
      </c>
      <c r="I233" s="102">
        <v>13.365176313600927</v>
      </c>
      <c r="J233" s="102">
        <v>12.411042240038537</v>
      </c>
      <c r="K233" s="102">
        <v>13.05811900412384</v>
      </c>
      <c r="L233" s="102">
        <v>13.021261828079</v>
      </c>
      <c r="M233" s="102">
        <v>13.495861359873505</v>
      </c>
      <c r="N233" s="102">
        <v>13.408634424713073</v>
      </c>
      <c r="O233" s="102">
        <v>14.503233043672182</v>
      </c>
      <c r="P233" s="102">
        <v>14.454203238958092</v>
      </c>
      <c r="Q233" s="102">
        <v>15.507384530700113</v>
      </c>
      <c r="R233" s="102">
        <v>16.578759361879879</v>
      </c>
      <c r="S233" s="102">
        <v>15.284556837222764</v>
      </c>
      <c r="T233" s="102">
        <v>16.010289901796742</v>
      </c>
      <c r="U233" s="102">
        <v>15.583408725888155</v>
      </c>
      <c r="V233" s="102">
        <v>14.806235246024062</v>
      </c>
      <c r="W233" s="102">
        <v>15.773246535415756</v>
      </c>
      <c r="DA233" s="131" t="s">
        <v>2890</v>
      </c>
    </row>
    <row r="234" spans="1:105" ht="12" customHeight="1" x14ac:dyDescent="0.25">
      <c r="A234" s="107" t="s">
        <v>121</v>
      </c>
      <c r="B234" s="105">
        <v>11.421966034510646</v>
      </c>
      <c r="C234" s="105">
        <v>11.260934403632779</v>
      </c>
      <c r="D234" s="105">
        <v>11.081202145860271</v>
      </c>
      <c r="E234" s="105">
        <v>11.028533626263389</v>
      </c>
      <c r="F234" s="105">
        <v>11.158673501978962</v>
      </c>
      <c r="G234" s="105">
        <v>11.320203794453967</v>
      </c>
      <c r="H234" s="105">
        <v>11.64421448937231</v>
      </c>
      <c r="I234" s="105">
        <v>11.49208560786902</v>
      </c>
      <c r="J234" s="105">
        <v>10.655245596334058</v>
      </c>
      <c r="K234" s="105">
        <v>11.263451492156731</v>
      </c>
      <c r="L234" s="105">
        <v>11.180781585405439</v>
      </c>
      <c r="M234" s="105">
        <v>11.571603043566816</v>
      </c>
      <c r="N234" s="105">
        <v>11.51282576412418</v>
      </c>
      <c r="O234" s="105">
        <v>12.652027369515114</v>
      </c>
      <c r="P234" s="105">
        <v>12.631056066271698</v>
      </c>
      <c r="Q234" s="105">
        <v>13.666213968948087</v>
      </c>
      <c r="R234" s="105">
        <v>14.861726669700671</v>
      </c>
      <c r="S234" s="105">
        <v>13.742365201338689</v>
      </c>
      <c r="T234" s="105">
        <v>14.645198208085743</v>
      </c>
      <c r="U234" s="105">
        <v>14.370792343826592</v>
      </c>
      <c r="V234" s="105">
        <v>13.69777903501712</v>
      </c>
      <c r="W234" s="105">
        <v>14.744766113255194</v>
      </c>
      <c r="DA234" s="132" t="s">
        <v>2891</v>
      </c>
    </row>
    <row r="235" spans="1:105" ht="12" customHeight="1" x14ac:dyDescent="0.25">
      <c r="A235" s="108" t="s">
        <v>53</v>
      </c>
      <c r="B235" s="99">
        <v>8.1178694338387345</v>
      </c>
      <c r="C235" s="99">
        <v>8.8933609655542547</v>
      </c>
      <c r="D235" s="99">
        <v>8.6073973623201585</v>
      </c>
      <c r="E235" s="99">
        <v>8.2979744798863493</v>
      </c>
      <c r="F235" s="99">
        <v>8.4200482010293705</v>
      </c>
      <c r="G235" s="99">
        <v>7.9760407779616029</v>
      </c>
      <c r="H235" s="99">
        <v>8.4100516551983926</v>
      </c>
      <c r="I235" s="99">
        <v>8.2057511029389989</v>
      </c>
      <c r="J235" s="99">
        <v>7.5484715780796972</v>
      </c>
      <c r="K235" s="99">
        <v>8.0180470312808847</v>
      </c>
      <c r="L235" s="99">
        <v>7.7955678135780753</v>
      </c>
      <c r="M235" s="99">
        <v>7.9555797643905652</v>
      </c>
      <c r="N235" s="99">
        <v>7.8656472203999401</v>
      </c>
      <c r="O235" s="99">
        <v>8.9659765417450181</v>
      </c>
      <c r="P235" s="99">
        <v>8.9404309576338115</v>
      </c>
      <c r="Q235" s="99">
        <v>9.9375807914981582</v>
      </c>
      <c r="R235" s="99">
        <v>11.159226152813478</v>
      </c>
      <c r="S235" s="99">
        <v>10.063805290779406</v>
      </c>
      <c r="T235" s="99">
        <v>11.013101959304493</v>
      </c>
      <c r="U235" s="99">
        <v>10.816306788316295</v>
      </c>
      <c r="V235" s="99">
        <v>10.218931284927388</v>
      </c>
      <c r="W235" s="99">
        <v>11.350252970889942</v>
      </c>
      <c r="DA235" s="63" t="s">
        <v>2892</v>
      </c>
    </row>
    <row r="236" spans="1:105" ht="12" customHeight="1" x14ac:dyDescent="0.25">
      <c r="A236" s="108" t="s">
        <v>52</v>
      </c>
      <c r="B236" s="99">
        <v>3.3040966006719144</v>
      </c>
      <c r="C236" s="99">
        <v>2.3675734380785256</v>
      </c>
      <c r="D236" s="99">
        <v>2.4738047835401118</v>
      </c>
      <c r="E236" s="99">
        <v>2.730559146377042</v>
      </c>
      <c r="F236" s="99">
        <v>2.7386253009495922</v>
      </c>
      <c r="G236" s="99">
        <v>3.3441630164923621</v>
      </c>
      <c r="H236" s="99">
        <v>3.2341628341739161</v>
      </c>
      <c r="I236" s="99">
        <v>3.2863345049300201</v>
      </c>
      <c r="J236" s="99">
        <v>3.1067740182543608</v>
      </c>
      <c r="K236" s="99">
        <v>3.2454044608758457</v>
      </c>
      <c r="L236" s="99">
        <v>3.3852137718273609</v>
      </c>
      <c r="M236" s="99">
        <v>3.6160232791762494</v>
      </c>
      <c r="N236" s="99">
        <v>3.6471785437242401</v>
      </c>
      <c r="O236" s="99">
        <v>3.6860508277700972</v>
      </c>
      <c r="P236" s="99">
        <v>3.6906251086378878</v>
      </c>
      <c r="Q236" s="99">
        <v>3.7286331774499306</v>
      </c>
      <c r="R236" s="99">
        <v>3.7025005168871954</v>
      </c>
      <c r="S236" s="99">
        <v>3.678559910559283</v>
      </c>
      <c r="T236" s="99">
        <v>3.6320962487812491</v>
      </c>
      <c r="U236" s="99">
        <v>3.5544855555102988</v>
      </c>
      <c r="V236" s="99">
        <v>3.478847750089733</v>
      </c>
      <c r="W236" s="99">
        <v>3.3945131423652537</v>
      </c>
      <c r="DA236" s="63" t="s">
        <v>2893</v>
      </c>
    </row>
    <row r="237" spans="1:105" ht="12" customHeight="1" x14ac:dyDescent="0.25">
      <c r="A237" s="121" t="s">
        <v>54</v>
      </c>
      <c r="B237" s="123">
        <v>1.6908999551873289</v>
      </c>
      <c r="C237" s="123">
        <v>1.6741034948247611</v>
      </c>
      <c r="D237" s="123">
        <v>1.6974572966349772</v>
      </c>
      <c r="E237" s="123">
        <v>1.759414751395745</v>
      </c>
      <c r="F237" s="123">
        <v>1.8368737107759461</v>
      </c>
      <c r="G237" s="123">
        <v>1.9235670643153648</v>
      </c>
      <c r="H237" s="123">
        <v>1.9783633330546151</v>
      </c>
      <c r="I237" s="123">
        <v>1.9686315194734094</v>
      </c>
      <c r="J237" s="123">
        <v>1.8806071757690068</v>
      </c>
      <c r="K237" s="123">
        <v>2.0738613479476729</v>
      </c>
      <c r="L237" s="123">
        <v>2.2324058645285998</v>
      </c>
      <c r="M237" s="123">
        <v>2.2457234925451557</v>
      </c>
      <c r="N237" s="123">
        <v>2.2998903354459266</v>
      </c>
      <c r="O237" s="123">
        <v>2.5256570545848334</v>
      </c>
      <c r="P237" s="123">
        <v>2.5164438688630444</v>
      </c>
      <c r="Q237" s="123">
        <v>2.7208229167651363</v>
      </c>
      <c r="R237" s="123">
        <v>2.7089861330689393</v>
      </c>
      <c r="S237" s="123">
        <v>2.9148203676272071</v>
      </c>
      <c r="T237" s="123">
        <v>3.051305189072588</v>
      </c>
      <c r="U237" s="123">
        <v>3.0313276718451485</v>
      </c>
      <c r="V237" s="123">
        <v>3.0251583353747979</v>
      </c>
      <c r="W237" s="123">
        <v>3.0110265356088362</v>
      </c>
      <c r="DA237" s="130" t="s">
        <v>2894</v>
      </c>
    </row>
    <row r="238" spans="1:105" ht="12" customHeight="1" x14ac:dyDescent="0.25">
      <c r="A238" s="97" t="s">
        <v>50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2895</v>
      </c>
    </row>
    <row r="239" spans="1:105" ht="12" customHeight="1" x14ac:dyDescent="0.25">
      <c r="A239" s="109" t="s">
        <v>120</v>
      </c>
      <c r="B239" s="110">
        <v>1.6908999551873289</v>
      </c>
      <c r="C239" s="110">
        <v>1.6741034948247611</v>
      </c>
      <c r="D239" s="110">
        <v>1.6974572966349772</v>
      </c>
      <c r="E239" s="110">
        <v>1.759414751395745</v>
      </c>
      <c r="F239" s="110">
        <v>1.8368737107759461</v>
      </c>
      <c r="G239" s="110">
        <v>1.9235670643153648</v>
      </c>
      <c r="H239" s="110">
        <v>1.9783633330546151</v>
      </c>
      <c r="I239" s="110">
        <v>1.9686315194734094</v>
      </c>
      <c r="J239" s="110">
        <v>1.8806071757690068</v>
      </c>
      <c r="K239" s="110">
        <v>2.0738613479476729</v>
      </c>
      <c r="L239" s="110">
        <v>2.2324058645285998</v>
      </c>
      <c r="M239" s="110">
        <v>2.2457234925451557</v>
      </c>
      <c r="N239" s="110">
        <v>2.2998903354459266</v>
      </c>
      <c r="O239" s="110">
        <v>2.5256570545848334</v>
      </c>
      <c r="P239" s="110">
        <v>2.5164438688630444</v>
      </c>
      <c r="Q239" s="110">
        <v>2.7208229167651363</v>
      </c>
      <c r="R239" s="110">
        <v>2.7089861330689393</v>
      </c>
      <c r="S239" s="110">
        <v>2.9148203676272071</v>
      </c>
      <c r="T239" s="110">
        <v>3.051305189072588</v>
      </c>
      <c r="U239" s="110">
        <v>3.0313276718451485</v>
      </c>
      <c r="V239" s="110">
        <v>3.0251583353747979</v>
      </c>
      <c r="W239" s="110">
        <v>3.0110265356088362</v>
      </c>
      <c r="DA239" s="60" t="s">
        <v>2896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117.79859237592702</v>
      </c>
      <c r="C241" s="118">
        <f t="shared" si="98"/>
        <v>128.7896991753301</v>
      </c>
      <c r="D241" s="118">
        <f t="shared" si="98"/>
        <v>130.03646712230656</v>
      </c>
      <c r="E241" s="118">
        <f t="shared" si="98"/>
        <v>135.41548786280092</v>
      </c>
      <c r="F241" s="118">
        <f t="shared" si="98"/>
        <v>134.67416386059912</v>
      </c>
      <c r="G241" s="118">
        <f t="shared" si="98"/>
        <v>147.8252494336981</v>
      </c>
      <c r="H241" s="118">
        <f t="shared" si="98"/>
        <v>146.7287973107411</v>
      </c>
      <c r="I241" s="118">
        <f t="shared" si="98"/>
        <v>140.65897942132847</v>
      </c>
      <c r="J241" s="118">
        <f t="shared" si="98"/>
        <v>139.39560930893734</v>
      </c>
      <c r="K241" s="118">
        <f t="shared" si="98"/>
        <v>145.95383325329982</v>
      </c>
      <c r="L241" s="118">
        <f t="shared" si="98"/>
        <v>181.40659464812796</v>
      </c>
      <c r="M241" s="118">
        <f t="shared" si="98"/>
        <v>170.19061493497296</v>
      </c>
      <c r="N241" s="118">
        <f t="shared" si="98"/>
        <v>170.38496491232985</v>
      </c>
      <c r="O241" s="118">
        <f t="shared" si="98"/>
        <v>164.31236661869232</v>
      </c>
      <c r="P241" s="118">
        <f t="shared" si="98"/>
        <v>156.85974764458689</v>
      </c>
      <c r="Q241" s="118">
        <f t="shared" si="98"/>
        <v>152.68312965550234</v>
      </c>
      <c r="R241" s="118">
        <f t="shared" ref="R241:V241" si="99">R242+R244+R246+R255</f>
        <v>168.81567800926274</v>
      </c>
      <c r="S241" s="118">
        <f t="shared" si="99"/>
        <v>164.5714123225161</v>
      </c>
      <c r="T241" s="118">
        <f t="shared" si="99"/>
        <v>161.39263474976678</v>
      </c>
      <c r="U241" s="118">
        <f t="shared" si="99"/>
        <v>154.63441077459456</v>
      </c>
      <c r="V241" s="118">
        <f t="shared" si="99"/>
        <v>158.66869485914373</v>
      </c>
      <c r="W241" s="118">
        <f t="shared" ref="W241" si="100">W242+W244+W246+W255</f>
        <v>159.3019733068673</v>
      </c>
      <c r="DA241" s="129" t="s">
        <v>3048</v>
      </c>
    </row>
    <row r="242" spans="1:105" ht="12" customHeight="1" x14ac:dyDescent="0.25">
      <c r="A242" s="121" t="s">
        <v>57</v>
      </c>
      <c r="B242" s="123">
        <f t="shared" ref="B242:W242" si="101">B243</f>
        <v>108.15255787900577</v>
      </c>
      <c r="C242" s="123">
        <f t="shared" si="101"/>
        <v>119.56120328000736</v>
      </c>
      <c r="D242" s="123">
        <f t="shared" si="101"/>
        <v>120.79595170909066</v>
      </c>
      <c r="E242" s="123">
        <f t="shared" si="101"/>
        <v>126.01410274628269</v>
      </c>
      <c r="F242" s="123">
        <f t="shared" si="101"/>
        <v>125.08931485959273</v>
      </c>
      <c r="G242" s="123">
        <f t="shared" si="101"/>
        <v>137.79295235268162</v>
      </c>
      <c r="H242" s="123">
        <f t="shared" si="101"/>
        <v>136.44117422025133</v>
      </c>
      <c r="I242" s="123">
        <f t="shared" si="101"/>
        <v>130.40504777825257</v>
      </c>
      <c r="J242" s="123">
        <f t="shared" si="101"/>
        <v>129.79353891838775</v>
      </c>
      <c r="K242" s="123">
        <f t="shared" si="101"/>
        <v>135.73797383780672</v>
      </c>
      <c r="L242" s="123">
        <f t="shared" si="101"/>
        <v>171.03155013597484</v>
      </c>
      <c r="M242" s="123">
        <f t="shared" si="101"/>
        <v>159.45578587976595</v>
      </c>
      <c r="N242" s="123">
        <f t="shared" si="101"/>
        <v>159.60160443064549</v>
      </c>
      <c r="O242" s="123">
        <f t="shared" si="101"/>
        <v>152.52967598614114</v>
      </c>
      <c r="P242" s="123">
        <f t="shared" si="101"/>
        <v>144.96108228391466</v>
      </c>
      <c r="Q242" s="123">
        <f t="shared" si="101"/>
        <v>139.77699130503757</v>
      </c>
      <c r="R242" s="123">
        <f t="shared" si="101"/>
        <v>154.94690777697153</v>
      </c>
      <c r="S242" s="123">
        <f t="shared" si="101"/>
        <v>151.15535279878287</v>
      </c>
      <c r="T242" s="123">
        <f t="shared" si="101"/>
        <v>147.03005855771053</v>
      </c>
      <c r="U242" s="123">
        <f t="shared" si="101"/>
        <v>140.30332936866748</v>
      </c>
      <c r="V242" s="123">
        <f t="shared" si="101"/>
        <v>144.62073730122987</v>
      </c>
      <c r="W242" s="123">
        <f t="shared" si="101"/>
        <v>144.27987589470794</v>
      </c>
      <c r="DA242" s="130" t="s">
        <v>3049</v>
      </c>
    </row>
    <row r="243" spans="1:105" ht="12" customHeight="1" x14ac:dyDescent="0.25">
      <c r="A243" s="97" t="s">
        <v>53</v>
      </c>
      <c r="B243" s="99">
        <v>108.15255787900577</v>
      </c>
      <c r="C243" s="99">
        <v>119.56120328000736</v>
      </c>
      <c r="D243" s="99">
        <v>120.79595170909066</v>
      </c>
      <c r="E243" s="99">
        <v>126.01410274628269</v>
      </c>
      <c r="F243" s="99">
        <v>125.08931485959273</v>
      </c>
      <c r="G243" s="99">
        <v>137.79295235268162</v>
      </c>
      <c r="H243" s="99">
        <v>136.44117422025133</v>
      </c>
      <c r="I243" s="99">
        <v>130.40504777825257</v>
      </c>
      <c r="J243" s="99">
        <v>129.79353891838775</v>
      </c>
      <c r="K243" s="99">
        <v>135.73797383780672</v>
      </c>
      <c r="L243" s="99">
        <v>171.03155013597484</v>
      </c>
      <c r="M243" s="99">
        <v>159.45578587976595</v>
      </c>
      <c r="N243" s="99">
        <v>159.60160443064549</v>
      </c>
      <c r="O243" s="99">
        <v>152.52967598614114</v>
      </c>
      <c r="P243" s="99">
        <v>144.96108228391466</v>
      </c>
      <c r="Q243" s="99">
        <v>139.77699130503757</v>
      </c>
      <c r="R243" s="99">
        <v>154.94690777697153</v>
      </c>
      <c r="S243" s="99">
        <v>151.15535279878287</v>
      </c>
      <c r="T243" s="99">
        <v>147.03005855771053</v>
      </c>
      <c r="U243" s="99">
        <v>140.30332936866748</v>
      </c>
      <c r="V243" s="99">
        <v>144.62073730122987</v>
      </c>
      <c r="W243" s="99">
        <v>144.27987589470794</v>
      </c>
      <c r="DA243" s="63" t="s">
        <v>3050</v>
      </c>
    </row>
    <row r="244" spans="1:105" ht="12" customHeight="1" x14ac:dyDescent="0.25">
      <c r="A244" s="121" t="s">
        <v>92</v>
      </c>
      <c r="B244" s="123">
        <f t="shared" ref="B244:W244" si="102">B245</f>
        <v>7.0560625037619867E-2</v>
      </c>
      <c r="C244" s="123">
        <f t="shared" si="102"/>
        <v>7.1972643436245626E-2</v>
      </c>
      <c r="D244" s="123">
        <f t="shared" si="102"/>
        <v>7.1149930918846416E-2</v>
      </c>
      <c r="E244" s="123">
        <f t="shared" si="102"/>
        <v>7.8736139688337897E-2</v>
      </c>
      <c r="F244" s="123">
        <f t="shared" si="102"/>
        <v>8.9455709477591253E-2</v>
      </c>
      <c r="G244" s="123">
        <f t="shared" si="102"/>
        <v>0.10636770040597504</v>
      </c>
      <c r="H244" s="123">
        <f t="shared" si="102"/>
        <v>0.12326377020790519</v>
      </c>
      <c r="I244" s="123">
        <f t="shared" si="102"/>
        <v>0.13487885780278672</v>
      </c>
      <c r="J244" s="123">
        <f t="shared" si="102"/>
        <v>0.14059059667998627</v>
      </c>
      <c r="K244" s="123">
        <f t="shared" si="102"/>
        <v>0.14877017004664952</v>
      </c>
      <c r="L244" s="123">
        <f t="shared" si="102"/>
        <v>0.16879141420908345</v>
      </c>
      <c r="M244" s="123">
        <f t="shared" si="102"/>
        <v>0.16251955698082321</v>
      </c>
      <c r="N244" s="123">
        <f t="shared" si="102"/>
        <v>0.17054022045611139</v>
      </c>
      <c r="O244" s="123">
        <f t="shared" si="102"/>
        <v>0.17513017664476849</v>
      </c>
      <c r="P244" s="123">
        <f t="shared" si="102"/>
        <v>0.20675469174102307</v>
      </c>
      <c r="Q244" s="123">
        <f t="shared" si="102"/>
        <v>0.21435941320977048</v>
      </c>
      <c r="R244" s="123">
        <f t="shared" si="102"/>
        <v>0.23004335537118079</v>
      </c>
      <c r="S244" s="123">
        <f t="shared" si="102"/>
        <v>0.26582653699921455</v>
      </c>
      <c r="T244" s="123">
        <f t="shared" si="102"/>
        <v>0.30174455908681119</v>
      </c>
      <c r="U244" s="123">
        <f t="shared" si="102"/>
        <v>0.33544728776492244</v>
      </c>
      <c r="V244" s="123">
        <f t="shared" si="102"/>
        <v>0.39081157635646996</v>
      </c>
      <c r="W244" s="123">
        <f t="shared" si="102"/>
        <v>0.432434305469798</v>
      </c>
      <c r="DA244" s="130" t="s">
        <v>3051</v>
      </c>
    </row>
    <row r="245" spans="1:105" ht="12" customHeight="1" x14ac:dyDescent="0.25">
      <c r="A245" s="97" t="s">
        <v>53</v>
      </c>
      <c r="B245" s="99">
        <f>RES_hhdet_tess!B147</f>
        <v>7.0560625037619867E-2</v>
      </c>
      <c r="C245" s="99">
        <f>RES_hhdet_tess!C147</f>
        <v>7.1972643436245626E-2</v>
      </c>
      <c r="D245" s="99">
        <f>RES_hhdet_tess!D147</f>
        <v>7.1149930918846416E-2</v>
      </c>
      <c r="E245" s="99">
        <f>RES_hhdet_tess!E147</f>
        <v>7.8736139688337897E-2</v>
      </c>
      <c r="F245" s="99">
        <f>RES_hhdet_tess!F147</f>
        <v>8.9455709477591253E-2</v>
      </c>
      <c r="G245" s="99">
        <f>RES_hhdet_tess!G147</f>
        <v>0.10636770040597504</v>
      </c>
      <c r="H245" s="99">
        <f>RES_hhdet_tess!H147</f>
        <v>0.12326377020790519</v>
      </c>
      <c r="I245" s="99">
        <f>RES_hhdet_tess!I147</f>
        <v>0.13487885780278672</v>
      </c>
      <c r="J245" s="99">
        <f>RES_hhdet_tess!J147</f>
        <v>0.14059059667998627</v>
      </c>
      <c r="K245" s="99">
        <f>RES_hhdet_tess!K147</f>
        <v>0.14877017004664952</v>
      </c>
      <c r="L245" s="99">
        <f>RES_hhdet_tess!L147</f>
        <v>0.16879141420908345</v>
      </c>
      <c r="M245" s="99">
        <f>RES_hhdet_tess!M147</f>
        <v>0.16251955698082321</v>
      </c>
      <c r="N245" s="99">
        <f>RES_hhdet_tess!N147</f>
        <v>0.17054022045611139</v>
      </c>
      <c r="O245" s="99">
        <f>RES_hhdet_tess!O147</f>
        <v>0.17513017664476849</v>
      </c>
      <c r="P245" s="99">
        <f>RES_hhdet_tess!P147</f>
        <v>0.20675469174102307</v>
      </c>
      <c r="Q245" s="99">
        <f>RES_hhdet_tess!Q147</f>
        <v>0.21435941320977048</v>
      </c>
      <c r="R245" s="99">
        <f>RES_hhdet_tess!R147</f>
        <v>0.23004335537118079</v>
      </c>
      <c r="S245" s="99">
        <f>RES_hhdet_tess!S147</f>
        <v>0.26582653699921455</v>
      </c>
      <c r="T245" s="99">
        <f>RES_hhdet_tess!T147</f>
        <v>0.30174455908681119</v>
      </c>
      <c r="U245" s="99">
        <f>RES_hhdet_tess!U147</f>
        <v>0.33544728776492244</v>
      </c>
      <c r="V245" s="99">
        <f>RES_hhdet_tess!V147</f>
        <v>0.39081157635646996</v>
      </c>
      <c r="W245" s="99">
        <f>RES_hhdet_tess!W147</f>
        <v>0.432434305469798</v>
      </c>
      <c r="DA245" s="63" t="s">
        <v>3052</v>
      </c>
    </row>
    <row r="246" spans="1:105" ht="12" customHeight="1" x14ac:dyDescent="0.25">
      <c r="A246" s="121" t="s">
        <v>55</v>
      </c>
      <c r="B246" s="123">
        <v>8.2770811454598228</v>
      </c>
      <c r="C246" s="123">
        <v>7.8648398145072278</v>
      </c>
      <c r="D246" s="123">
        <v>7.8530664089941649</v>
      </c>
      <c r="E246" s="123">
        <v>7.9528849487729243</v>
      </c>
      <c r="F246" s="123">
        <v>8.0605489918332154</v>
      </c>
      <c r="G246" s="123">
        <v>8.4189104815345743</v>
      </c>
      <c r="H246" s="123">
        <v>8.6098880085127085</v>
      </c>
      <c r="I246" s="123">
        <v>8.5694152784762334</v>
      </c>
      <c r="J246" s="123">
        <v>7.978866376782328</v>
      </c>
      <c r="K246" s="123">
        <v>8.4287031684939748</v>
      </c>
      <c r="L246" s="123">
        <v>8.43883976766198</v>
      </c>
      <c r="M246" s="123">
        <v>8.7904639651322203</v>
      </c>
      <c r="N246" s="123">
        <v>8.783587202355351</v>
      </c>
      <c r="O246" s="123">
        <v>9.5920947498351641</v>
      </c>
      <c r="P246" s="123">
        <v>9.6769348917971172</v>
      </c>
      <c r="Q246" s="123">
        <v>10.502675369991746</v>
      </c>
      <c r="R246" s="123">
        <v>11.443726523019402</v>
      </c>
      <c r="S246" s="123">
        <v>10.768033097249223</v>
      </c>
      <c r="T246" s="123">
        <v>11.536557888554754</v>
      </c>
      <c r="U246" s="123">
        <v>11.457022978968743</v>
      </c>
      <c r="V246" s="123">
        <v>11.090366168634503</v>
      </c>
      <c r="W246" s="123">
        <v>12.003597947056287</v>
      </c>
      <c r="DA246" s="130" t="s">
        <v>3053</v>
      </c>
    </row>
    <row r="247" spans="1:105" ht="12" customHeight="1" x14ac:dyDescent="0.25">
      <c r="A247" s="97" t="s">
        <v>124</v>
      </c>
      <c r="B247" s="99">
        <v>0</v>
      </c>
      <c r="C247" s="99">
        <v>0</v>
      </c>
      <c r="D247" s="99">
        <v>7.7861238401364856</v>
      </c>
      <c r="E247" s="99">
        <v>9.1216893764067191</v>
      </c>
      <c r="F247" s="99">
        <v>7.2313854706197711</v>
      </c>
      <c r="G247" s="99">
        <v>9.0351812893067027</v>
      </c>
      <c r="H247" s="99">
        <v>8.3094656179061381</v>
      </c>
      <c r="I247" s="99">
        <v>8.9673846999081324</v>
      </c>
      <c r="J247" s="99">
        <v>8.3288496787057227</v>
      </c>
      <c r="K247" s="99">
        <v>8.5496961861087737</v>
      </c>
      <c r="L247" s="99">
        <v>8.2570198734844205</v>
      </c>
      <c r="M247" s="99">
        <v>8.9002984999715657</v>
      </c>
      <c r="N247" s="99">
        <v>8.0876837821613634</v>
      </c>
      <c r="O247" s="99">
        <v>8.7392312433301633</v>
      </c>
      <c r="P247" s="99">
        <v>12.664192440423598</v>
      </c>
      <c r="Q247" s="99">
        <v>9.1480803390431582</v>
      </c>
      <c r="R247" s="99">
        <v>10.634787683375107</v>
      </c>
      <c r="S247" s="99">
        <v>11.191083824885169</v>
      </c>
      <c r="T247" s="99">
        <v>11.088875688544062</v>
      </c>
      <c r="U247" s="99">
        <v>11.149006473402066</v>
      </c>
      <c r="V247" s="99">
        <v>10.973317135228426</v>
      </c>
      <c r="W247" s="99">
        <v>12.463119897846711</v>
      </c>
      <c r="DA247" s="63" t="s">
        <v>3054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7.7922913187655656</v>
      </c>
      <c r="E248" s="99">
        <v>9.1145526202950382</v>
      </c>
      <c r="F248" s="99">
        <v>7.2270546700342724</v>
      </c>
      <c r="G248" s="99">
        <v>9.0353714845126021</v>
      </c>
      <c r="H248" s="99">
        <v>8.3107077547058168</v>
      </c>
      <c r="I248" s="99">
        <v>8.9606565223914849</v>
      </c>
      <c r="J248" s="99">
        <v>8.316521654548902</v>
      </c>
      <c r="K248" s="99">
        <v>8.5408791926318166</v>
      </c>
      <c r="L248" s="99">
        <v>8.2514201682778285</v>
      </c>
      <c r="M248" s="99">
        <v>8.89824131499355</v>
      </c>
      <c r="N248" s="99">
        <v>8.0798021281871257</v>
      </c>
      <c r="O248" s="99">
        <v>8.7428463923074684</v>
      </c>
      <c r="P248" s="99">
        <v>12.643918610347013</v>
      </c>
      <c r="Q248" s="99">
        <v>9.1339726759324478</v>
      </c>
      <c r="R248" s="99">
        <v>10.620369699078111</v>
      </c>
      <c r="S248" s="99">
        <v>11.181864554404479</v>
      </c>
      <c r="T248" s="99">
        <v>11.050923723061256</v>
      </c>
      <c r="U248" s="99">
        <v>11.152698631191456</v>
      </c>
      <c r="V248" s="99">
        <v>10.981698433770568</v>
      </c>
      <c r="W248" s="99">
        <v>12.291778005340509</v>
      </c>
      <c r="DA248" s="63" t="s">
        <v>3055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5.3375810890868509</v>
      </c>
      <c r="E249" s="102">
        <v>5.9852375396046025</v>
      </c>
      <c r="F249" s="102">
        <v>4.7721880183409127</v>
      </c>
      <c r="G249" s="102">
        <v>5.4452410774436393</v>
      </c>
      <c r="H249" s="102">
        <v>5.188877525232729</v>
      </c>
      <c r="I249" s="102">
        <v>5.521245398823905</v>
      </c>
      <c r="J249" s="102">
        <v>5.0761255065057362</v>
      </c>
      <c r="K249" s="102">
        <v>5.2513525608980505</v>
      </c>
      <c r="L249" s="102">
        <v>4.9420500412293098</v>
      </c>
      <c r="M249" s="102">
        <v>5.2388368235895628</v>
      </c>
      <c r="N249" s="102">
        <v>4.7301880996163517</v>
      </c>
      <c r="O249" s="102">
        <v>5.3926031608256384</v>
      </c>
      <c r="P249" s="102">
        <v>7.8149643951023</v>
      </c>
      <c r="Q249" s="102">
        <v>5.8911545022196909</v>
      </c>
      <c r="R249" s="102">
        <v>7.1838649576129496</v>
      </c>
      <c r="S249" s="102">
        <v>7.35922427195141</v>
      </c>
      <c r="T249" s="102">
        <v>7.5667856275261993</v>
      </c>
      <c r="U249" s="102">
        <v>7.6872630877983532</v>
      </c>
      <c r="V249" s="102">
        <v>7.5303519398797478</v>
      </c>
      <c r="W249" s="102">
        <v>8.775701136302672</v>
      </c>
      <c r="DA249" s="131" t="s">
        <v>3056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2.4547102296787155</v>
      </c>
      <c r="E250" s="105">
        <v>3.1293150806904366</v>
      </c>
      <c r="F250" s="105">
        <v>2.4548666516933593</v>
      </c>
      <c r="G250" s="105">
        <v>3.5901304070689641</v>
      </c>
      <c r="H250" s="105">
        <v>3.1218302294730877</v>
      </c>
      <c r="I250" s="105">
        <v>3.4394111235675804</v>
      </c>
      <c r="J250" s="105">
        <v>3.2403961480431653</v>
      </c>
      <c r="K250" s="105">
        <v>3.2895266317337639</v>
      </c>
      <c r="L250" s="105">
        <v>3.3093701270485183</v>
      </c>
      <c r="M250" s="105">
        <v>3.6594044914039845</v>
      </c>
      <c r="N250" s="105">
        <v>3.3496140285707745</v>
      </c>
      <c r="O250" s="105">
        <v>3.3502432314818305</v>
      </c>
      <c r="P250" s="105">
        <v>4.8289542152447114</v>
      </c>
      <c r="Q250" s="105">
        <v>3.242818173712759</v>
      </c>
      <c r="R250" s="105">
        <v>3.4365047414651624</v>
      </c>
      <c r="S250" s="105">
        <v>3.8226402824530683</v>
      </c>
      <c r="T250" s="105">
        <v>3.4841380955350538</v>
      </c>
      <c r="U250" s="105">
        <v>3.4654355433931006</v>
      </c>
      <c r="V250" s="105">
        <v>3.4513464938908207</v>
      </c>
      <c r="W250" s="105">
        <v>3.516076869037835</v>
      </c>
      <c r="DA250" s="132" t="s">
        <v>3057</v>
      </c>
    </row>
    <row r="251" spans="1:105" ht="12" customHeight="1" x14ac:dyDescent="0.25">
      <c r="A251" s="106" t="s">
        <v>122</v>
      </c>
      <c r="B251" s="102">
        <v>8.2770811454598228</v>
      </c>
      <c r="C251" s="102">
        <v>7.8648393314120835</v>
      </c>
      <c r="D251" s="102">
        <v>7.8532202230543033</v>
      </c>
      <c r="E251" s="102">
        <v>7.9495928942806913</v>
      </c>
      <c r="F251" s="102">
        <v>8.0632402430174235</v>
      </c>
      <c r="G251" s="102">
        <v>8.4165263724931325</v>
      </c>
      <c r="H251" s="102">
        <v>8.6111040588673831</v>
      </c>
      <c r="I251" s="102">
        <v>8.5680935199610833</v>
      </c>
      <c r="J251" s="102">
        <v>7.977726747645022</v>
      </c>
      <c r="K251" s="102">
        <v>8.4283389952693852</v>
      </c>
      <c r="L251" s="102">
        <v>8.4397252453778329</v>
      </c>
      <c r="M251" s="102">
        <v>8.7900078714025174</v>
      </c>
      <c r="N251" s="102">
        <v>8.7866905084137308</v>
      </c>
      <c r="O251" s="102">
        <v>9.5958536325028625</v>
      </c>
      <c r="P251" s="102">
        <v>9.6620093611162154</v>
      </c>
      <c r="Q251" s="102">
        <v>10.50941822902454</v>
      </c>
      <c r="R251" s="102">
        <v>11.447701803704511</v>
      </c>
      <c r="S251" s="102">
        <v>10.766672736007367</v>
      </c>
      <c r="T251" s="102">
        <v>11.537913399431366</v>
      </c>
      <c r="U251" s="102">
        <v>11.457482661522731</v>
      </c>
      <c r="V251" s="102">
        <v>11.090182411366213</v>
      </c>
      <c r="W251" s="102">
        <v>12.001317285457308</v>
      </c>
      <c r="DA251" s="131" t="s">
        <v>3058</v>
      </c>
    </row>
    <row r="252" spans="1:105" ht="12" customHeight="1" x14ac:dyDescent="0.25">
      <c r="A252" s="107" t="s">
        <v>121</v>
      </c>
      <c r="B252" s="105">
        <v>8.277081145459821</v>
      </c>
      <c r="C252" s="105">
        <v>7.8648444945708569</v>
      </c>
      <c r="D252" s="105">
        <v>7.8529614749472447</v>
      </c>
      <c r="E252" s="105">
        <v>7.9496521231893107</v>
      </c>
      <c r="F252" s="105">
        <v>8.0635793325222416</v>
      </c>
      <c r="G252" s="105">
        <v>8.416686535248278</v>
      </c>
      <c r="H252" s="105">
        <v>8.6111999725561112</v>
      </c>
      <c r="I252" s="105">
        <v>8.5650624598377867</v>
      </c>
      <c r="J252" s="105">
        <v>7.9749524752517527</v>
      </c>
      <c r="K252" s="105">
        <v>8.4272048063168761</v>
      </c>
      <c r="L252" s="105">
        <v>8.4391457677605572</v>
      </c>
      <c r="M252" s="105">
        <v>8.7898724978053071</v>
      </c>
      <c r="N252" s="105">
        <v>8.7868821342380592</v>
      </c>
      <c r="O252" s="105">
        <v>9.5970234927210747</v>
      </c>
      <c r="P252" s="105">
        <v>9.6616157270123395</v>
      </c>
      <c r="Q252" s="105">
        <v>10.504080554630631</v>
      </c>
      <c r="R252" s="105">
        <v>11.442898681495079</v>
      </c>
      <c r="S252" s="105">
        <v>10.764635949217475</v>
      </c>
      <c r="T252" s="105">
        <v>11.540265751163945</v>
      </c>
      <c r="U252" s="105">
        <v>11.462855093984409</v>
      </c>
      <c r="V252" s="105">
        <v>11.095186389191909</v>
      </c>
      <c r="W252" s="105">
        <v>12.004758393297365</v>
      </c>
      <c r="DA252" s="132" t="s">
        <v>3059</v>
      </c>
    </row>
    <row r="253" spans="1:105" ht="12" customHeight="1" x14ac:dyDescent="0.25">
      <c r="A253" s="108" t="s">
        <v>53</v>
      </c>
      <c r="B253" s="99">
        <v>4.9729845447879093</v>
      </c>
      <c r="C253" s="99">
        <v>5.4972710564923304</v>
      </c>
      <c r="D253" s="99">
        <v>5.3791566914071325</v>
      </c>
      <c r="E253" s="99">
        <v>5.2190929768122682</v>
      </c>
      <c r="F253" s="99">
        <v>5.3249540315726485</v>
      </c>
      <c r="G253" s="99">
        <v>5.0725235187559132</v>
      </c>
      <c r="H253" s="99">
        <v>5.3770371383821951</v>
      </c>
      <c r="I253" s="99">
        <v>5.2787279549077661</v>
      </c>
      <c r="J253" s="99">
        <v>4.8681784569973923</v>
      </c>
      <c r="K253" s="99">
        <v>5.1818003454410313</v>
      </c>
      <c r="L253" s="99">
        <v>5.0539319959331941</v>
      </c>
      <c r="M253" s="99">
        <v>5.1738492186290559</v>
      </c>
      <c r="N253" s="99">
        <v>5.13970359051382</v>
      </c>
      <c r="O253" s="99">
        <v>5.910972664950978</v>
      </c>
      <c r="P253" s="99">
        <v>5.9709906183744499</v>
      </c>
      <c r="Q253" s="99">
        <v>6.7754473771806971</v>
      </c>
      <c r="R253" s="99">
        <v>7.740398164607881</v>
      </c>
      <c r="S253" s="99">
        <v>7.0860760386581925</v>
      </c>
      <c r="T253" s="99">
        <v>7.9081695023826946</v>
      </c>
      <c r="U253" s="99">
        <v>7.9083695384741102</v>
      </c>
      <c r="V253" s="99">
        <v>7.6163386391021772</v>
      </c>
      <c r="W253" s="99">
        <v>8.6102452509321115</v>
      </c>
      <c r="DA253" s="63" t="s">
        <v>3060</v>
      </c>
    </row>
    <row r="254" spans="1:105" ht="12" customHeight="1" x14ac:dyDescent="0.25">
      <c r="A254" s="108" t="s">
        <v>52</v>
      </c>
      <c r="B254" s="99">
        <v>3.3040966006719144</v>
      </c>
      <c r="C254" s="99">
        <v>2.3675734380785256</v>
      </c>
      <c r="D254" s="99">
        <v>2.4738047835401118</v>
      </c>
      <c r="E254" s="99">
        <v>2.730559146377042</v>
      </c>
      <c r="F254" s="99">
        <v>2.7386253009495922</v>
      </c>
      <c r="G254" s="99">
        <v>3.3441630164923621</v>
      </c>
      <c r="H254" s="99">
        <v>3.2341628341739161</v>
      </c>
      <c r="I254" s="99">
        <v>3.2863345049300201</v>
      </c>
      <c r="J254" s="99">
        <v>3.1067740182543608</v>
      </c>
      <c r="K254" s="99">
        <v>3.2454044608758457</v>
      </c>
      <c r="L254" s="99">
        <v>3.3852137718273609</v>
      </c>
      <c r="M254" s="99">
        <v>3.6160232791762494</v>
      </c>
      <c r="N254" s="99">
        <v>3.6471785437242401</v>
      </c>
      <c r="O254" s="99">
        <v>3.6860508277700972</v>
      </c>
      <c r="P254" s="99">
        <v>3.6906251086378878</v>
      </c>
      <c r="Q254" s="99">
        <v>3.7286331774499306</v>
      </c>
      <c r="R254" s="99">
        <v>3.7025005168871954</v>
      </c>
      <c r="S254" s="99">
        <v>3.678559910559283</v>
      </c>
      <c r="T254" s="99">
        <v>3.6320962487812491</v>
      </c>
      <c r="U254" s="99">
        <v>3.5544855555102988</v>
      </c>
      <c r="V254" s="99">
        <v>3.478847750089733</v>
      </c>
      <c r="W254" s="99">
        <v>3.3945131423652537</v>
      </c>
      <c r="DA254" s="63" t="s">
        <v>3061</v>
      </c>
    </row>
    <row r="255" spans="1:105" ht="12" customHeight="1" x14ac:dyDescent="0.25">
      <c r="A255" s="121" t="s">
        <v>54</v>
      </c>
      <c r="B255" s="123">
        <v>1.2983927264238198</v>
      </c>
      <c r="C255" s="123">
        <v>1.2916834373792627</v>
      </c>
      <c r="D255" s="123">
        <v>1.3162990733028939</v>
      </c>
      <c r="E255" s="123">
        <v>1.369764028056969</v>
      </c>
      <c r="F255" s="123">
        <v>1.4348442996955941</v>
      </c>
      <c r="G255" s="123">
        <v>1.5070188990759481</v>
      </c>
      <c r="H255" s="123">
        <v>1.5544713117691518</v>
      </c>
      <c r="I255" s="123">
        <v>1.5496375067968637</v>
      </c>
      <c r="J255" s="123">
        <v>1.4826134170872558</v>
      </c>
      <c r="K255" s="123">
        <v>1.6383860769524976</v>
      </c>
      <c r="L255" s="123">
        <v>1.7674133302820407</v>
      </c>
      <c r="M255" s="123">
        <v>1.781845533093964</v>
      </c>
      <c r="N255" s="123">
        <v>1.8292330588728909</v>
      </c>
      <c r="O255" s="123">
        <v>2.0154657060712684</v>
      </c>
      <c r="P255" s="123">
        <v>2.0149757771340688</v>
      </c>
      <c r="Q255" s="123">
        <v>2.1891035672632535</v>
      </c>
      <c r="R255" s="123">
        <v>2.1950003539006291</v>
      </c>
      <c r="S255" s="123">
        <v>2.3821998894847702</v>
      </c>
      <c r="T255" s="123">
        <v>2.524273744414701</v>
      </c>
      <c r="U255" s="123">
        <v>2.5386111391934021</v>
      </c>
      <c r="V255" s="123">
        <v>2.5667798129229098</v>
      </c>
      <c r="W255" s="123">
        <v>2.5860651596332844</v>
      </c>
      <c r="DA255" s="130" t="s">
        <v>3062</v>
      </c>
    </row>
    <row r="256" spans="1:105" ht="12" customHeight="1" x14ac:dyDescent="0.25">
      <c r="A256" s="97" t="s">
        <v>50</v>
      </c>
      <c r="B256" s="99">
        <v>0</v>
      </c>
      <c r="C256" s="99">
        <v>0</v>
      </c>
      <c r="D256" s="99">
        <v>0</v>
      </c>
      <c r="E256" s="99">
        <v>0</v>
      </c>
      <c r="F256" s="99">
        <v>0</v>
      </c>
      <c r="G256" s="99">
        <v>0</v>
      </c>
      <c r="H256" s="99">
        <v>0</v>
      </c>
      <c r="I256" s="99">
        <v>0</v>
      </c>
      <c r="J256" s="99">
        <v>0</v>
      </c>
      <c r="K256" s="99">
        <v>0</v>
      </c>
      <c r="L256" s="99">
        <v>0</v>
      </c>
      <c r="M256" s="99">
        <v>0</v>
      </c>
      <c r="N256" s="99">
        <v>0</v>
      </c>
      <c r="O256" s="99">
        <v>0</v>
      </c>
      <c r="P256" s="99">
        <v>0</v>
      </c>
      <c r="Q256" s="99">
        <v>0</v>
      </c>
      <c r="R256" s="99">
        <v>0</v>
      </c>
      <c r="S256" s="99">
        <v>0</v>
      </c>
      <c r="T256" s="99">
        <v>0</v>
      </c>
      <c r="U256" s="99">
        <v>0</v>
      </c>
      <c r="V256" s="99">
        <v>0</v>
      </c>
      <c r="W256" s="99">
        <v>0</v>
      </c>
      <c r="DA256" s="63" t="s">
        <v>3063</v>
      </c>
    </row>
    <row r="257" spans="1:105" ht="12" customHeight="1" x14ac:dyDescent="0.25">
      <c r="A257" s="109" t="s">
        <v>120</v>
      </c>
      <c r="B257" s="110">
        <v>1.2983927264238198</v>
      </c>
      <c r="C257" s="110">
        <v>1.2916834373792627</v>
      </c>
      <c r="D257" s="110">
        <v>1.3162990733028939</v>
      </c>
      <c r="E257" s="110">
        <v>1.369764028056969</v>
      </c>
      <c r="F257" s="110">
        <v>1.4348442996955941</v>
      </c>
      <c r="G257" s="110">
        <v>1.5070188990759481</v>
      </c>
      <c r="H257" s="110">
        <v>1.5544713117691518</v>
      </c>
      <c r="I257" s="110">
        <v>1.5496375067968637</v>
      </c>
      <c r="J257" s="110">
        <v>1.4826134170872558</v>
      </c>
      <c r="K257" s="110">
        <v>1.6383860769524976</v>
      </c>
      <c r="L257" s="110">
        <v>1.7674133302820407</v>
      </c>
      <c r="M257" s="110">
        <v>1.781845533093964</v>
      </c>
      <c r="N257" s="110">
        <v>1.8292330588728909</v>
      </c>
      <c r="O257" s="110">
        <v>2.0154657060712684</v>
      </c>
      <c r="P257" s="110">
        <v>2.0149757771340688</v>
      </c>
      <c r="Q257" s="110">
        <v>2.1891035672632535</v>
      </c>
      <c r="R257" s="110">
        <v>2.1950003539006291</v>
      </c>
      <c r="S257" s="110">
        <v>2.3821998894847702</v>
      </c>
      <c r="T257" s="110">
        <v>2.524273744414701</v>
      </c>
      <c r="U257" s="110">
        <v>2.5386111391934021</v>
      </c>
      <c r="V257" s="110">
        <v>2.5667798129229098</v>
      </c>
      <c r="W257" s="110">
        <v>2.5860651596332844</v>
      </c>
      <c r="DA257" s="60" t="s">
        <v>3064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</v>
      </c>
      <c r="C259" s="118">
        <f t="shared" si="103"/>
        <v>0</v>
      </c>
      <c r="D259" s="118">
        <f t="shared" si="103"/>
        <v>4.7377149417502052E-3</v>
      </c>
      <c r="E259" s="118">
        <f t="shared" si="103"/>
        <v>8.1694783133932584E-3</v>
      </c>
      <c r="F259" s="118">
        <f t="shared" si="103"/>
        <v>7.5550041753123806E-3</v>
      </c>
      <c r="G259" s="118">
        <f t="shared" si="103"/>
        <v>1.1022195814724548E-2</v>
      </c>
      <c r="H259" s="118">
        <f t="shared" si="103"/>
        <v>1.0742320158815081E-2</v>
      </c>
      <c r="I259" s="118">
        <f t="shared" si="103"/>
        <v>1.2616726558229032E-2</v>
      </c>
      <c r="J259" s="118">
        <f t="shared" si="103"/>
        <v>1.1911264878259675E-2</v>
      </c>
      <c r="K259" s="118">
        <f t="shared" si="103"/>
        <v>1.1971533165668605E-2</v>
      </c>
      <c r="L259" s="118">
        <f t="shared" si="103"/>
        <v>1.1278815456753213E-2</v>
      </c>
      <c r="M259" s="118">
        <f t="shared" si="103"/>
        <v>1.2024412515806167E-2</v>
      </c>
      <c r="N259" s="118">
        <f t="shared" si="103"/>
        <v>1.1220008714587934E-2</v>
      </c>
      <c r="O259" s="118">
        <f t="shared" si="103"/>
        <v>1.2245876591708975E-2</v>
      </c>
      <c r="P259" s="118">
        <f t="shared" si="103"/>
        <v>1.8913921323785266E-2</v>
      </c>
      <c r="Q259" s="118">
        <f t="shared" si="103"/>
        <v>1.1958932060715058E-2</v>
      </c>
      <c r="R259" s="118">
        <f t="shared" ref="R259:V259" si="104">R260+R262+R264+R273</f>
        <v>1.2658892018417961E-2</v>
      </c>
      <c r="S259" s="118">
        <f t="shared" si="104"/>
        <v>1.2341297294819056E-2</v>
      </c>
      <c r="T259" s="118">
        <f t="shared" si="104"/>
        <v>1.1397182302821621E-2</v>
      </c>
      <c r="U259" s="118">
        <f t="shared" si="104"/>
        <v>1.1196752637452847E-2</v>
      </c>
      <c r="V259" s="118">
        <f t="shared" si="104"/>
        <v>1.1032916032331402E-2</v>
      </c>
      <c r="W259" s="118">
        <f t="shared" ref="W259" si="105">W260+W262+W264+W273</f>
        <v>1.27849457492305E-2</v>
      </c>
      <c r="DA259" s="129" t="s">
        <v>3216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3217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3218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3219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3220</v>
      </c>
    </row>
    <row r="264" spans="1:105" ht="12" customHeight="1" x14ac:dyDescent="0.25">
      <c r="A264" s="121" t="s">
        <v>55</v>
      </c>
      <c r="B264" s="123">
        <v>0</v>
      </c>
      <c r="C264" s="123">
        <v>0</v>
      </c>
      <c r="D264" s="123">
        <v>4.7377149417502052E-3</v>
      </c>
      <c r="E264" s="123">
        <v>8.1694783133932584E-3</v>
      </c>
      <c r="F264" s="123">
        <v>7.5550041753123806E-3</v>
      </c>
      <c r="G264" s="123">
        <v>1.1022195814724548E-2</v>
      </c>
      <c r="H264" s="123">
        <v>1.0742320158815081E-2</v>
      </c>
      <c r="I264" s="123">
        <v>1.2616726558229032E-2</v>
      </c>
      <c r="J264" s="123">
        <v>1.1911264878259675E-2</v>
      </c>
      <c r="K264" s="123">
        <v>1.1971533165668605E-2</v>
      </c>
      <c r="L264" s="123">
        <v>1.1278815456753213E-2</v>
      </c>
      <c r="M264" s="123">
        <v>1.2024412515806167E-2</v>
      </c>
      <c r="N264" s="123">
        <v>1.1220008714587934E-2</v>
      </c>
      <c r="O264" s="123">
        <v>1.2245876591708975E-2</v>
      </c>
      <c r="P264" s="123">
        <v>1.8913921323785266E-2</v>
      </c>
      <c r="Q264" s="123">
        <v>1.1958932060715058E-2</v>
      </c>
      <c r="R264" s="123">
        <v>1.2658892018417961E-2</v>
      </c>
      <c r="S264" s="123">
        <v>1.2341297294819056E-2</v>
      </c>
      <c r="T264" s="123">
        <v>1.1397182302821621E-2</v>
      </c>
      <c r="U264" s="123">
        <v>1.1196752637452847E-2</v>
      </c>
      <c r="V264" s="123">
        <v>1.1032916032331402E-2</v>
      </c>
      <c r="W264" s="123">
        <v>1.27849457492305E-2</v>
      </c>
      <c r="DA264" s="130" t="s">
        <v>3221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2.4907988614695777</v>
      </c>
      <c r="E265" s="99">
        <v>2.9147871703985597</v>
      </c>
      <c r="F265" s="99">
        <v>2.3082876200290623</v>
      </c>
      <c r="G265" s="99">
        <v>2.8797693708345333</v>
      </c>
      <c r="H265" s="99">
        <v>2.6448931296392515</v>
      </c>
      <c r="I265" s="99">
        <v>2.8481248679422531</v>
      </c>
      <c r="J265" s="99">
        <v>2.6385985584534182</v>
      </c>
      <c r="K265" s="99">
        <v>2.6998882781492974</v>
      </c>
      <c r="L265" s="99">
        <v>2.5943393451629344</v>
      </c>
      <c r="M265" s="99">
        <v>2.7807422208816641</v>
      </c>
      <c r="N265" s="99">
        <v>2.5044920601913883</v>
      </c>
      <c r="O265" s="99">
        <v>2.668165490805964</v>
      </c>
      <c r="P265" s="99">
        <v>3.7924395300953262</v>
      </c>
      <c r="Q265" s="99">
        <v>2.7164493981919136</v>
      </c>
      <c r="R265" s="99">
        <v>3.1041422775042662</v>
      </c>
      <c r="S265" s="99">
        <v>3.1993763244648523</v>
      </c>
      <c r="T265" s="99">
        <v>3.0759641987267412</v>
      </c>
      <c r="U265" s="99">
        <v>3.000905827875469</v>
      </c>
      <c r="V265" s="99">
        <v>2.8682934550620782</v>
      </c>
      <c r="W265" s="99">
        <v>3.1879575725365932</v>
      </c>
      <c r="DA265" s="63" t="s">
        <v>3222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1.7075044235959684</v>
      </c>
      <c r="E266" s="99">
        <v>1.9112767653526714</v>
      </c>
      <c r="F266" s="99">
        <v>1.5239114603214137</v>
      </c>
      <c r="G266" s="99">
        <v>1.7359355213123406</v>
      </c>
      <c r="H266" s="99">
        <v>1.6542071661626987</v>
      </c>
      <c r="I266" s="99">
        <v>1.7495737699374954</v>
      </c>
      <c r="J266" s="99">
        <v>1.6051877621619299</v>
      </c>
      <c r="K266" s="99">
        <v>1.6563825966085792</v>
      </c>
      <c r="L266" s="99">
        <v>1.5518261492919407</v>
      </c>
      <c r="M266" s="99">
        <v>1.6407795797121396</v>
      </c>
      <c r="N266" s="99">
        <v>1.4780449045365809</v>
      </c>
      <c r="O266" s="99">
        <v>1.6717637956221656</v>
      </c>
      <c r="P266" s="99">
        <v>2.2938491987168845</v>
      </c>
      <c r="Q266" s="99">
        <v>1.6988264601790788</v>
      </c>
      <c r="R266" s="99">
        <v>2.0560285542705019</v>
      </c>
      <c r="S266" s="99">
        <v>2.0884778585167041</v>
      </c>
      <c r="T266" s="99">
        <v>2.1104796474552128</v>
      </c>
      <c r="U266" s="99">
        <v>2.1440824532432501</v>
      </c>
      <c r="V266" s="99">
        <v>2.0476924589114884</v>
      </c>
      <c r="W266" s="99">
        <v>2.233396667057149</v>
      </c>
      <c r="DA266" s="63" t="s">
        <v>3223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1.7075044235959684</v>
      </c>
      <c r="E267" s="102">
        <v>1.9112767653526714</v>
      </c>
      <c r="F267" s="102">
        <v>1.5239114603214137</v>
      </c>
      <c r="G267" s="102">
        <v>1.7359355213123406</v>
      </c>
      <c r="H267" s="102">
        <v>1.6542071661626987</v>
      </c>
      <c r="I267" s="102">
        <v>1.7495737699374954</v>
      </c>
      <c r="J267" s="102">
        <v>1.6051877621619299</v>
      </c>
      <c r="K267" s="102">
        <v>1.6563825966085792</v>
      </c>
      <c r="L267" s="102">
        <v>1.5518261492919407</v>
      </c>
      <c r="M267" s="102">
        <v>1.6407795797121396</v>
      </c>
      <c r="N267" s="102">
        <v>1.4780449045365809</v>
      </c>
      <c r="O267" s="102">
        <v>1.6717637956221656</v>
      </c>
      <c r="P267" s="102">
        <v>2.2938491987168845</v>
      </c>
      <c r="Q267" s="102">
        <v>1.6988264601790788</v>
      </c>
      <c r="R267" s="102">
        <v>2.0560285542705019</v>
      </c>
      <c r="S267" s="102">
        <v>2.0884778585167041</v>
      </c>
      <c r="T267" s="102">
        <v>2.1104796474552128</v>
      </c>
      <c r="U267" s="102">
        <v>2.1440824532432501</v>
      </c>
      <c r="V267" s="102">
        <v>2.0476924589114884</v>
      </c>
      <c r="W267" s="102">
        <v>2.233396667057149</v>
      </c>
      <c r="DA267" s="131" t="s">
        <v>3224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3225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3226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3227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3228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3229</v>
      </c>
    </row>
    <row r="273" spans="1:105" ht="12" customHeight="1" x14ac:dyDescent="0.25">
      <c r="A273" s="121" t="s">
        <v>54</v>
      </c>
      <c r="B273" s="123">
        <v>0</v>
      </c>
      <c r="C273" s="123">
        <v>0</v>
      </c>
      <c r="D273" s="123">
        <v>0</v>
      </c>
      <c r="E273" s="123">
        <v>0</v>
      </c>
      <c r="F273" s="123">
        <v>0</v>
      </c>
      <c r="G273" s="123">
        <v>0</v>
      </c>
      <c r="H273" s="123">
        <v>0</v>
      </c>
      <c r="I273" s="123">
        <v>0</v>
      </c>
      <c r="J273" s="123">
        <v>0</v>
      </c>
      <c r="K273" s="123">
        <v>0</v>
      </c>
      <c r="L273" s="123">
        <v>0</v>
      </c>
      <c r="M273" s="123">
        <v>0</v>
      </c>
      <c r="N273" s="123">
        <v>0</v>
      </c>
      <c r="O273" s="123">
        <v>0</v>
      </c>
      <c r="P273" s="123">
        <v>0</v>
      </c>
      <c r="Q273" s="123">
        <v>0</v>
      </c>
      <c r="R273" s="123">
        <v>0</v>
      </c>
      <c r="S273" s="123">
        <v>0</v>
      </c>
      <c r="T273" s="123">
        <v>0</v>
      </c>
      <c r="U273" s="123">
        <v>0</v>
      </c>
      <c r="V273" s="123">
        <v>0</v>
      </c>
      <c r="W273" s="123">
        <v>0</v>
      </c>
      <c r="DA273" s="130" t="s">
        <v>3230</v>
      </c>
    </row>
    <row r="274" spans="1:105" ht="12" customHeight="1" x14ac:dyDescent="0.25">
      <c r="A274" s="97" t="s">
        <v>50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3231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3232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34.850770035931802</v>
      </c>
      <c r="D279" s="117">
        <f t="shared" si="108"/>
        <v>46.611740603620163</v>
      </c>
      <c r="E279" s="117">
        <f t="shared" si="108"/>
        <v>46.634332552013753</v>
      </c>
      <c r="F279" s="117">
        <f t="shared" si="108"/>
        <v>40.822921634168395</v>
      </c>
      <c r="G279" s="117">
        <f t="shared" si="108"/>
        <v>34.74455570703396</v>
      </c>
      <c r="H279" s="117">
        <f t="shared" si="108"/>
        <v>27.040026282680333</v>
      </c>
      <c r="I279" s="117">
        <f t="shared" si="108"/>
        <v>24.333800538876631</v>
      </c>
      <c r="J279" s="117">
        <f t="shared" si="108"/>
        <v>39.969277576949253</v>
      </c>
      <c r="K279" s="117">
        <f t="shared" si="108"/>
        <v>34.82976980215328</v>
      </c>
      <c r="L279" s="117">
        <f t="shared" si="108"/>
        <v>19.017128349482928</v>
      </c>
      <c r="M279" s="117">
        <f t="shared" si="108"/>
        <v>12.491568676407358</v>
      </c>
      <c r="N279" s="117">
        <f t="shared" si="108"/>
        <v>10.905769153338994</v>
      </c>
      <c r="O279" s="117">
        <f t="shared" si="108"/>
        <v>24.746950581148383</v>
      </c>
      <c r="P279" s="117">
        <f t="shared" si="108"/>
        <v>20.992724561272162</v>
      </c>
      <c r="Q279" s="117">
        <f t="shared" si="108"/>
        <v>20.493180795305136</v>
      </c>
      <c r="R279" s="117">
        <f t="shared" ref="R279:V279" si="109">R280+R282+R284+R293</f>
        <v>22.232413965839573</v>
      </c>
      <c r="S279" s="117">
        <f t="shared" si="109"/>
        <v>14.408525941169255</v>
      </c>
      <c r="T279" s="117">
        <f t="shared" si="109"/>
        <v>31.203508423482671</v>
      </c>
      <c r="U279" s="117">
        <f t="shared" si="109"/>
        <v>23.348268301238086</v>
      </c>
      <c r="V279" s="117">
        <f t="shared" si="109"/>
        <v>22.520294063526279</v>
      </c>
      <c r="W279" s="117">
        <f t="shared" ref="W279" si="110">W280+W282+W284+W293</f>
        <v>13.426123469654199</v>
      </c>
      <c r="DA279" s="129" t="s">
        <v>3384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29.887479558376853</v>
      </c>
      <c r="D280" s="122">
        <f t="shared" si="111"/>
        <v>39.574028295845366</v>
      </c>
      <c r="E280" s="122">
        <f t="shared" si="111"/>
        <v>39.250586131435398</v>
      </c>
      <c r="F280" s="122">
        <f t="shared" si="111"/>
        <v>33.773394739805155</v>
      </c>
      <c r="G280" s="122">
        <f t="shared" si="111"/>
        <v>28.578334028167482</v>
      </c>
      <c r="H280" s="122">
        <f t="shared" si="111"/>
        <v>21.789985390514097</v>
      </c>
      <c r="I280" s="122">
        <f t="shared" si="111"/>
        <v>19.351606135088605</v>
      </c>
      <c r="J280" s="122">
        <f t="shared" si="111"/>
        <v>31.726817192500373</v>
      </c>
      <c r="K280" s="122">
        <f t="shared" si="111"/>
        <v>27.016014297527352</v>
      </c>
      <c r="L280" s="122">
        <f t="shared" si="111"/>
        <v>15.159458613068374</v>
      </c>
      <c r="M280" s="122">
        <f t="shared" si="111"/>
        <v>9.5702056297314595</v>
      </c>
      <c r="N280" s="122">
        <f t="shared" si="111"/>
        <v>8.2202430516537515</v>
      </c>
      <c r="O280" s="122">
        <f t="shared" si="111"/>
        <v>17.743550090137699</v>
      </c>
      <c r="P280" s="122">
        <f t="shared" si="111"/>
        <v>14.454105841478709</v>
      </c>
      <c r="Q280" s="122">
        <f t="shared" si="111"/>
        <v>13.355423535139835</v>
      </c>
      <c r="R280" s="122">
        <f t="shared" si="111"/>
        <v>14.385403930685651</v>
      </c>
      <c r="S280" s="122">
        <f t="shared" si="111"/>
        <v>9.2363453358173313</v>
      </c>
      <c r="T280" s="122">
        <f t="shared" si="111"/>
        <v>19.193204181628666</v>
      </c>
      <c r="U280" s="122">
        <f t="shared" si="111"/>
        <v>13.908445544506993</v>
      </c>
      <c r="V280" s="122">
        <f t="shared" si="111"/>
        <v>13.554867098388486</v>
      </c>
      <c r="W280" s="122">
        <f t="shared" si="111"/>
        <v>7.6119613190677597</v>
      </c>
      <c r="DA280" s="130" t="s">
        <v>3385</v>
      </c>
    </row>
    <row r="281" spans="1:105" ht="12" customHeight="1" x14ac:dyDescent="0.25">
      <c r="A281" s="97" t="s">
        <v>53</v>
      </c>
      <c r="B281" s="98"/>
      <c r="C281" s="98">
        <v>29.887479558376853</v>
      </c>
      <c r="D281" s="98">
        <v>39.574028295845366</v>
      </c>
      <c r="E281" s="98">
        <v>39.250586131435398</v>
      </c>
      <c r="F281" s="98">
        <v>33.773394739805155</v>
      </c>
      <c r="G281" s="98">
        <v>28.578334028167482</v>
      </c>
      <c r="H281" s="98">
        <v>21.789985390514097</v>
      </c>
      <c r="I281" s="98">
        <v>19.351606135088605</v>
      </c>
      <c r="J281" s="98">
        <v>31.726817192500373</v>
      </c>
      <c r="K281" s="98">
        <v>27.016014297527352</v>
      </c>
      <c r="L281" s="98">
        <v>15.159458613068374</v>
      </c>
      <c r="M281" s="98">
        <v>9.5702056297314595</v>
      </c>
      <c r="N281" s="98">
        <v>8.2202430516537515</v>
      </c>
      <c r="O281" s="98">
        <v>17.743550090137699</v>
      </c>
      <c r="P281" s="98">
        <v>14.454105841478709</v>
      </c>
      <c r="Q281" s="98">
        <v>13.355423535139835</v>
      </c>
      <c r="R281" s="98">
        <v>14.385403930685651</v>
      </c>
      <c r="S281" s="98">
        <v>9.2363453358173313</v>
      </c>
      <c r="T281" s="98">
        <v>19.193204181628666</v>
      </c>
      <c r="U281" s="98">
        <v>13.908445544506993</v>
      </c>
      <c r="V281" s="98">
        <v>13.554867098388486</v>
      </c>
      <c r="W281" s="98">
        <v>7.6119613190677597</v>
      </c>
      <c r="DA281" s="63" t="s">
        <v>3386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1.3822570225596667E-2</v>
      </c>
      <c r="D282" s="122">
        <f t="shared" si="112"/>
        <v>1.9003083191348542E-2</v>
      </c>
      <c r="E282" s="122">
        <f t="shared" si="112"/>
        <v>2.0480338711489549E-2</v>
      </c>
      <c r="F282" s="122">
        <f t="shared" si="112"/>
        <v>2.6195652910500866E-2</v>
      </c>
      <c r="G282" s="122">
        <f t="shared" si="112"/>
        <v>3.1111416784131238E-2</v>
      </c>
      <c r="H282" s="122">
        <f t="shared" si="112"/>
        <v>2.9573952347010601E-2</v>
      </c>
      <c r="I282" s="122">
        <f t="shared" si="112"/>
        <v>3.2046417820370592E-2</v>
      </c>
      <c r="J282" s="122">
        <f t="shared" si="112"/>
        <v>1.6553936145684435E-2</v>
      </c>
      <c r="K282" s="122">
        <f t="shared" si="112"/>
        <v>3.8921980924294483E-2</v>
      </c>
      <c r="L282" s="122">
        <f t="shared" si="112"/>
        <v>3.1139887698011886E-2</v>
      </c>
      <c r="M282" s="122">
        <f t="shared" si="112"/>
        <v>2.2265754349081495E-2</v>
      </c>
      <c r="N282" s="122">
        <f t="shared" si="112"/>
        <v>2.2710003967315075E-2</v>
      </c>
      <c r="O282" s="122">
        <f t="shared" si="112"/>
        <v>4.5191260109188301E-2</v>
      </c>
      <c r="P282" s="122">
        <f t="shared" si="112"/>
        <v>6.309176637983327E-2</v>
      </c>
      <c r="Q282" s="122">
        <f t="shared" si="112"/>
        <v>3.931266323892342E-2</v>
      </c>
      <c r="R282" s="122">
        <f t="shared" si="112"/>
        <v>2.5860372839271083E-2</v>
      </c>
      <c r="S282" s="122">
        <f t="shared" si="112"/>
        <v>4.2076156455388584E-2</v>
      </c>
      <c r="T282" s="122">
        <f t="shared" si="112"/>
        <v>4.8626221586371879E-2</v>
      </c>
      <c r="U282" s="122">
        <f t="shared" si="112"/>
        <v>6.1972191973201342E-2</v>
      </c>
      <c r="V282" s="122">
        <f t="shared" si="112"/>
        <v>0.11044767675653848</v>
      </c>
      <c r="W282" s="122">
        <f t="shared" si="112"/>
        <v>1.6207358873191916E-2</v>
      </c>
      <c r="DA282" s="130" t="s">
        <v>3387</v>
      </c>
    </row>
    <row r="283" spans="1:105" ht="12" customHeight="1" x14ac:dyDescent="0.25">
      <c r="A283" s="97" t="s">
        <v>53</v>
      </c>
      <c r="B283" s="98"/>
      <c r="C283" s="98">
        <v>1.3822570225596667E-2</v>
      </c>
      <c r="D283" s="98">
        <v>1.9003083191348542E-2</v>
      </c>
      <c r="E283" s="98">
        <v>2.0480338711489549E-2</v>
      </c>
      <c r="F283" s="98">
        <v>2.6195652910500866E-2</v>
      </c>
      <c r="G283" s="98">
        <v>3.1111416784131238E-2</v>
      </c>
      <c r="H283" s="98">
        <v>2.9573952347010601E-2</v>
      </c>
      <c r="I283" s="98">
        <v>3.2046417820370592E-2</v>
      </c>
      <c r="J283" s="98">
        <v>1.6553936145684435E-2</v>
      </c>
      <c r="K283" s="98">
        <v>3.8921980924294483E-2</v>
      </c>
      <c r="L283" s="98">
        <v>3.1139887698011886E-2</v>
      </c>
      <c r="M283" s="98">
        <v>2.2265754349081495E-2</v>
      </c>
      <c r="N283" s="98">
        <v>2.2710003967315075E-2</v>
      </c>
      <c r="O283" s="98">
        <v>4.5191260109188301E-2</v>
      </c>
      <c r="P283" s="98">
        <v>6.309176637983327E-2</v>
      </c>
      <c r="Q283" s="98">
        <v>3.931266323892342E-2</v>
      </c>
      <c r="R283" s="98">
        <v>2.5860372839271083E-2</v>
      </c>
      <c r="S283" s="98">
        <v>4.2076156455388584E-2</v>
      </c>
      <c r="T283" s="98">
        <v>4.8626221586371879E-2</v>
      </c>
      <c r="U283" s="98">
        <v>6.1972191973201342E-2</v>
      </c>
      <c r="V283" s="98">
        <v>0.11044767675653848</v>
      </c>
      <c r="W283" s="98">
        <v>1.6207358873191916E-2</v>
      </c>
      <c r="DA283" s="63" t="s">
        <v>3388</v>
      </c>
    </row>
    <row r="284" spans="1:105" ht="12" customHeight="1" x14ac:dyDescent="0.25">
      <c r="A284" s="121" t="s">
        <v>55</v>
      </c>
      <c r="B284" s="122"/>
      <c r="C284" s="122">
        <v>4.3610833960507964</v>
      </c>
      <c r="D284" s="122">
        <v>6.1637151070919547</v>
      </c>
      <c r="E284" s="122">
        <v>6.4449881641107885</v>
      </c>
      <c r="F284" s="122">
        <v>6.1195784711144876</v>
      </c>
      <c r="G284" s="122">
        <v>5.3355131593234475</v>
      </c>
      <c r="H284" s="122">
        <v>4.5332483206376502</v>
      </c>
      <c r="I284" s="122">
        <v>4.2684125827745207</v>
      </c>
      <c r="J284" s="122">
        <v>7.0937004697725641</v>
      </c>
      <c r="K284" s="122">
        <v>6.6727635459163945</v>
      </c>
      <c r="L284" s="122">
        <v>3.2411006173121577</v>
      </c>
      <c r="M284" s="122">
        <v>2.4651941846288028</v>
      </c>
      <c r="N284" s="122">
        <v>2.2492185078444451</v>
      </c>
      <c r="O284" s="122">
        <v>5.8523328496954239</v>
      </c>
      <c r="P284" s="122">
        <v>5.430975781505758</v>
      </c>
      <c r="Q284" s="122">
        <v>5.9345839202708373</v>
      </c>
      <c r="R284" s="122">
        <v>6.622073430772093</v>
      </c>
      <c r="S284" s="122">
        <v>4.2390860395363958</v>
      </c>
      <c r="T284" s="122">
        <v>9.8972663494962116</v>
      </c>
      <c r="U284" s="122">
        <v>7.7357622531722088</v>
      </c>
      <c r="V284" s="122">
        <v>7.2389396636981447</v>
      </c>
      <c r="W284" s="122">
        <v>4.7933897458356247</v>
      </c>
      <c r="DA284" s="130" t="s">
        <v>3389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3.7175274078470336E-2</v>
      </c>
      <c r="E285" s="98">
        <v>3.2378808073425962E-2</v>
      </c>
      <c r="F285" s="98">
        <v>1.9204950081931287E-2</v>
      </c>
      <c r="G285" s="98">
        <v>2.5139715535827129E-2</v>
      </c>
      <c r="H285" s="98">
        <v>1.3781094080276713E-2</v>
      </c>
      <c r="I285" s="98">
        <v>2.3558453864382045E-2</v>
      </c>
      <c r="J285" s="98">
        <v>3.071005222393387E-2</v>
      </c>
      <c r="K285" s="98">
        <v>2.2222251130489187E-2</v>
      </c>
      <c r="L285" s="98">
        <v>1.3258349461172391E-2</v>
      </c>
      <c r="M285" s="98">
        <v>9.6297177787297711E-3</v>
      </c>
      <c r="N285" s="98">
        <v>1.0001222386109785E-2</v>
      </c>
      <c r="O285" s="98">
        <v>2.4030926693742002E-2</v>
      </c>
      <c r="P285" s="98">
        <v>4.5492235895477344E-2</v>
      </c>
      <c r="Q285" s="98">
        <v>2.9934389572787668E-3</v>
      </c>
      <c r="R285" s="98">
        <v>1.2869927340763875E-2</v>
      </c>
      <c r="S285" s="98">
        <v>1.1057944499249725E-2</v>
      </c>
      <c r="T285" s="98">
        <v>3.0028878337551412E-2</v>
      </c>
      <c r="U285" s="98">
        <v>3.0183542064464892E-2</v>
      </c>
      <c r="V285" s="98">
        <v>3.2755841064772383E-2</v>
      </c>
      <c r="W285" s="98">
        <v>2.3878961329082786E-2</v>
      </c>
      <c r="DA285" s="63" t="s">
        <v>3390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9.3529531465846353E-5</v>
      </c>
      <c r="F286" s="98">
        <v>0</v>
      </c>
      <c r="G286" s="98">
        <v>0</v>
      </c>
      <c r="H286" s="98">
        <v>0</v>
      </c>
      <c r="I286" s="98">
        <v>8.839556728661098E-5</v>
      </c>
      <c r="J286" s="98">
        <v>8.1345977670443153E-5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2.2218223244429485E-4</v>
      </c>
      <c r="Q286" s="98">
        <v>0</v>
      </c>
      <c r="R286" s="98">
        <v>0</v>
      </c>
      <c r="S286" s="98">
        <v>0</v>
      </c>
      <c r="T286" s="98">
        <v>8.9810347435184175E-5</v>
      </c>
      <c r="U286" s="98">
        <v>0</v>
      </c>
      <c r="V286" s="98">
        <v>8.6100325560704133E-5</v>
      </c>
      <c r="W286" s="98">
        <v>9.7049579730725541E-5</v>
      </c>
      <c r="DA286" s="63" t="s">
        <v>3391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6.815727078004535E-5</v>
      </c>
      <c r="F287" s="101">
        <v>0</v>
      </c>
      <c r="G287" s="101">
        <v>0</v>
      </c>
      <c r="H287" s="101">
        <v>0</v>
      </c>
      <c r="I287" s="101">
        <v>6.0992226754664614E-5</v>
      </c>
      <c r="J287" s="101">
        <v>5.5623286393415106E-5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1.4801523589888318E-4</v>
      </c>
      <c r="Q287" s="101">
        <v>0</v>
      </c>
      <c r="R287" s="101">
        <v>0</v>
      </c>
      <c r="S287" s="101">
        <v>0</v>
      </c>
      <c r="T287" s="101">
        <v>6.376551292973037E-5</v>
      </c>
      <c r="U287" s="101">
        <v>0</v>
      </c>
      <c r="V287" s="101">
        <v>6.0775327316542048E-5</v>
      </c>
      <c r="W287" s="101">
        <v>7.1045306912364197E-5</v>
      </c>
      <c r="DA287" s="131" t="s">
        <v>3392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2.5372260685801007E-5</v>
      </c>
      <c r="F288" s="104">
        <v>0</v>
      </c>
      <c r="G288" s="104">
        <v>0</v>
      </c>
      <c r="H288" s="104">
        <v>0</v>
      </c>
      <c r="I288" s="104">
        <v>2.7403340531946362E-5</v>
      </c>
      <c r="J288" s="104">
        <v>2.572269127702805E-5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7.4166996545411669E-5</v>
      </c>
      <c r="Q288" s="104">
        <v>0</v>
      </c>
      <c r="R288" s="104">
        <v>0</v>
      </c>
      <c r="S288" s="104">
        <v>0</v>
      </c>
      <c r="T288" s="104">
        <v>2.6044834505453811E-5</v>
      </c>
      <c r="U288" s="104">
        <v>0</v>
      </c>
      <c r="V288" s="104">
        <v>2.5324998244162089E-5</v>
      </c>
      <c r="W288" s="104">
        <v>2.6004272818361337E-5</v>
      </c>
      <c r="DA288" s="132" t="s">
        <v>3393</v>
      </c>
    </row>
    <row r="289" spans="1:105" ht="12" customHeight="1" x14ac:dyDescent="0.25">
      <c r="A289" s="106" t="s">
        <v>122</v>
      </c>
      <c r="B289" s="101"/>
      <c r="C289" s="101">
        <v>3.9986110831518134</v>
      </c>
      <c r="D289" s="101">
        <v>5.4597015053020694</v>
      </c>
      <c r="E289" s="101">
        <v>5.9254142862317805</v>
      </c>
      <c r="F289" s="101">
        <v>5.6621652401819444</v>
      </c>
      <c r="G289" s="101">
        <v>4.821075651675411</v>
      </c>
      <c r="H289" s="101">
        <v>4.1093524195735984</v>
      </c>
      <c r="I289" s="101">
        <v>2.5700648764564402</v>
      </c>
      <c r="J289" s="101">
        <v>5.8330260639611176</v>
      </c>
      <c r="K289" s="101">
        <v>6.1804842226108718</v>
      </c>
      <c r="L289" s="101">
        <v>2.8375660756051699</v>
      </c>
      <c r="M289" s="101">
        <v>2.2117056970549593</v>
      </c>
      <c r="N289" s="101">
        <v>1.9838717331380173</v>
      </c>
      <c r="O289" s="101">
        <v>5.1245286542896089</v>
      </c>
      <c r="P289" s="101">
        <v>4.5585410623162774</v>
      </c>
      <c r="Q289" s="101">
        <v>4.9572206214934385</v>
      </c>
      <c r="R289" s="101">
        <v>5.8696071763266424</v>
      </c>
      <c r="S289" s="101">
        <v>3.811286204348181</v>
      </c>
      <c r="T289" s="101">
        <v>8.862724254986416</v>
      </c>
      <c r="U289" s="101">
        <v>6.8777445520509932</v>
      </c>
      <c r="V289" s="101">
        <v>6.3567280734280587</v>
      </c>
      <c r="W289" s="101">
        <v>4.1774251110421465</v>
      </c>
      <c r="DA289" s="131" t="s">
        <v>3394</v>
      </c>
    </row>
    <row r="290" spans="1:105" ht="12" customHeight="1" x14ac:dyDescent="0.25">
      <c r="A290" s="107" t="s">
        <v>121</v>
      </c>
      <c r="B290" s="104"/>
      <c r="C290" s="104">
        <v>0.36247231289898285</v>
      </c>
      <c r="D290" s="104">
        <v>0.66683832771141494</v>
      </c>
      <c r="E290" s="104">
        <v>0.48710154027411612</v>
      </c>
      <c r="F290" s="104">
        <v>0.4382082808506117</v>
      </c>
      <c r="G290" s="104">
        <v>0.48929779211220936</v>
      </c>
      <c r="H290" s="104">
        <v>0.41011480698377484</v>
      </c>
      <c r="I290" s="104">
        <v>1.6747008568864117</v>
      </c>
      <c r="J290" s="104">
        <v>1.2298830076098424</v>
      </c>
      <c r="K290" s="104">
        <v>0.47005707217503334</v>
      </c>
      <c r="L290" s="104">
        <v>0.39027619224581528</v>
      </c>
      <c r="M290" s="104">
        <v>0.24385876979511381</v>
      </c>
      <c r="N290" s="104">
        <v>0.25534555232031819</v>
      </c>
      <c r="O290" s="104">
        <v>0.7037732687120728</v>
      </c>
      <c r="P290" s="104">
        <v>0.82672030106155914</v>
      </c>
      <c r="Q290" s="104">
        <v>0.9743698598201207</v>
      </c>
      <c r="R290" s="104">
        <v>0.73959632710468703</v>
      </c>
      <c r="S290" s="104">
        <v>0.41674189068896511</v>
      </c>
      <c r="T290" s="104">
        <v>1.0044234058248094</v>
      </c>
      <c r="U290" s="104">
        <v>0.82783415905675106</v>
      </c>
      <c r="V290" s="104">
        <v>0.84936964887975253</v>
      </c>
      <c r="W290" s="104">
        <v>0.59198862388466456</v>
      </c>
      <c r="DA290" s="132" t="s">
        <v>3395</v>
      </c>
    </row>
    <row r="291" spans="1:105" ht="12" customHeight="1" x14ac:dyDescent="0.25">
      <c r="A291" s="108" t="s">
        <v>53</v>
      </c>
      <c r="B291" s="98"/>
      <c r="C291" s="98">
        <v>0.28462033082307875</v>
      </c>
      <c r="D291" s="98">
        <v>0.51577806007271509</v>
      </c>
      <c r="E291" s="98">
        <v>0.3650966862147777</v>
      </c>
      <c r="F291" s="98">
        <v>0.32961153818866662</v>
      </c>
      <c r="G291" s="98">
        <v>0.34368798969416781</v>
      </c>
      <c r="H291" s="98">
        <v>0.29551231968378788</v>
      </c>
      <c r="I291" s="98">
        <v>1.1938124845963358</v>
      </c>
      <c r="J291" s="98">
        <v>0.86946319425760576</v>
      </c>
      <c r="K291" s="98">
        <v>0.33370097404937749</v>
      </c>
      <c r="L291" s="98">
        <v>0.27117887473291136</v>
      </c>
      <c r="M291" s="98">
        <v>0.16675557402401214</v>
      </c>
      <c r="N291" s="98">
        <v>0.17297367019941137</v>
      </c>
      <c r="O291" s="98">
        <v>0.49301809119327972</v>
      </c>
      <c r="P291" s="98">
        <v>0.57599033851550407</v>
      </c>
      <c r="Q291" s="98">
        <v>0.69712447250108212</v>
      </c>
      <c r="R291" s="98">
        <v>0.54704215658814792</v>
      </c>
      <c r="S291" s="98">
        <v>0.30007549685314255</v>
      </c>
      <c r="T291" s="98">
        <v>0.74413415729489563</v>
      </c>
      <c r="U291" s="98">
        <v>0.6142795130562182</v>
      </c>
      <c r="V291" s="98">
        <v>0.62539831178296079</v>
      </c>
      <c r="W291" s="98">
        <v>0.4510779868887434</v>
      </c>
      <c r="DA291" s="63" t="s">
        <v>3396</v>
      </c>
    </row>
    <row r="292" spans="1:105" ht="12" customHeight="1" x14ac:dyDescent="0.25">
      <c r="A292" s="108" t="s">
        <v>52</v>
      </c>
      <c r="B292" s="98"/>
      <c r="C292" s="98">
        <v>7.7851982075904103E-2</v>
      </c>
      <c r="D292" s="98">
        <v>0.15106026763869987</v>
      </c>
      <c r="E292" s="98">
        <v>0.12200485405933839</v>
      </c>
      <c r="F292" s="98">
        <v>0.10859674266194511</v>
      </c>
      <c r="G292" s="98">
        <v>0.14560980241804153</v>
      </c>
      <c r="H292" s="98">
        <v>0.11460248729998695</v>
      </c>
      <c r="I292" s="98">
        <v>0.48088837229007581</v>
      </c>
      <c r="J292" s="98">
        <v>0.36041981335223655</v>
      </c>
      <c r="K292" s="98">
        <v>0.13635609812565586</v>
      </c>
      <c r="L292" s="98">
        <v>0.11909731751290391</v>
      </c>
      <c r="M292" s="98">
        <v>7.7103195771101668E-2</v>
      </c>
      <c r="N292" s="98">
        <v>8.237188212090682E-2</v>
      </c>
      <c r="O292" s="98">
        <v>0.21075517751879311</v>
      </c>
      <c r="P292" s="98">
        <v>0.25072996254605512</v>
      </c>
      <c r="Q292" s="98">
        <v>0.27724538731903864</v>
      </c>
      <c r="R292" s="98">
        <v>0.19255417051653914</v>
      </c>
      <c r="S292" s="98">
        <v>0.11666639383582256</v>
      </c>
      <c r="T292" s="98">
        <v>0.26028924852991381</v>
      </c>
      <c r="U292" s="98">
        <v>0.21355464600053287</v>
      </c>
      <c r="V292" s="98">
        <v>0.22397133709679176</v>
      </c>
      <c r="W292" s="98">
        <v>0.1409106369959211</v>
      </c>
      <c r="DA292" s="63" t="s">
        <v>3397</v>
      </c>
    </row>
    <row r="293" spans="1:105" ht="12" customHeight="1" x14ac:dyDescent="0.25">
      <c r="A293" s="121" t="s">
        <v>54</v>
      </c>
      <c r="B293" s="122"/>
      <c r="C293" s="122">
        <v>0.58838451127855718</v>
      </c>
      <c r="D293" s="122">
        <v>0.85499411749149223</v>
      </c>
      <c r="E293" s="122">
        <v>0.91827791775607692</v>
      </c>
      <c r="F293" s="122">
        <v>0.90375277033824841</v>
      </c>
      <c r="G293" s="122">
        <v>0.79959710275890505</v>
      </c>
      <c r="H293" s="122">
        <v>0.68721861918157612</v>
      </c>
      <c r="I293" s="122">
        <v>0.68173540319313197</v>
      </c>
      <c r="J293" s="122">
        <v>1.1322059785306335</v>
      </c>
      <c r="K293" s="122">
        <v>1.1020699777852405</v>
      </c>
      <c r="L293" s="122">
        <v>0.58542923140438208</v>
      </c>
      <c r="M293" s="122">
        <v>0.43390310769801321</v>
      </c>
      <c r="N293" s="122">
        <v>0.41359758987348194</v>
      </c>
      <c r="O293" s="122">
        <v>1.1058763812060721</v>
      </c>
      <c r="P293" s="122">
        <v>1.0445511719078608</v>
      </c>
      <c r="Q293" s="122">
        <v>1.1638606766555371</v>
      </c>
      <c r="R293" s="122">
        <v>1.1990762315425576</v>
      </c>
      <c r="S293" s="122">
        <v>0.89101840936013921</v>
      </c>
      <c r="T293" s="122">
        <v>2.0644116707714244</v>
      </c>
      <c r="U293" s="122">
        <v>1.6420883115856841</v>
      </c>
      <c r="V293" s="122">
        <v>1.6160396246831101</v>
      </c>
      <c r="W293" s="122">
        <v>1.0045650458776205</v>
      </c>
      <c r="DA293" s="130" t="s">
        <v>3398</v>
      </c>
    </row>
    <row r="294" spans="1:105" ht="12" customHeight="1" x14ac:dyDescent="0.25">
      <c r="A294" s="97" t="s">
        <v>50</v>
      </c>
      <c r="B294" s="98"/>
      <c r="C294" s="98">
        <v>0</v>
      </c>
      <c r="D294" s="98">
        <v>0</v>
      </c>
      <c r="E294" s="98">
        <v>0</v>
      </c>
      <c r="F294" s="98">
        <v>0</v>
      </c>
      <c r="G294" s="98">
        <v>0</v>
      </c>
      <c r="H294" s="98">
        <v>0</v>
      </c>
      <c r="I294" s="98">
        <v>0</v>
      </c>
      <c r="J294" s="98">
        <v>0</v>
      </c>
      <c r="K294" s="98">
        <v>0</v>
      </c>
      <c r="L294" s="98">
        <v>0</v>
      </c>
      <c r="M294" s="98">
        <v>0</v>
      </c>
      <c r="N294" s="98">
        <v>0</v>
      </c>
      <c r="O294" s="98">
        <v>0</v>
      </c>
      <c r="P294" s="98">
        <v>0</v>
      </c>
      <c r="Q294" s="98">
        <v>0</v>
      </c>
      <c r="R294" s="98">
        <v>0</v>
      </c>
      <c r="S294" s="98">
        <v>0</v>
      </c>
      <c r="T294" s="98">
        <v>0</v>
      </c>
      <c r="U294" s="98">
        <v>0</v>
      </c>
      <c r="V294" s="98">
        <v>0</v>
      </c>
      <c r="W294" s="98">
        <v>0</v>
      </c>
      <c r="DA294" s="63" t="s">
        <v>3399</v>
      </c>
    </row>
    <row r="295" spans="1:105" ht="12" customHeight="1" x14ac:dyDescent="0.25">
      <c r="A295" s="109" t="s">
        <v>120</v>
      </c>
      <c r="B295" s="33"/>
      <c r="C295" s="33">
        <v>0.58838451127855718</v>
      </c>
      <c r="D295" s="33">
        <v>0.85499411749149223</v>
      </c>
      <c r="E295" s="33">
        <v>0.91827791775607692</v>
      </c>
      <c r="F295" s="33">
        <v>0.90375277033824841</v>
      </c>
      <c r="G295" s="33">
        <v>0.79959710275890505</v>
      </c>
      <c r="H295" s="33">
        <v>0.68721861918157612</v>
      </c>
      <c r="I295" s="33">
        <v>0.68173540319313197</v>
      </c>
      <c r="J295" s="33">
        <v>1.1322059785306335</v>
      </c>
      <c r="K295" s="33">
        <v>1.1020699777852405</v>
      </c>
      <c r="L295" s="33">
        <v>0.58542923140438208</v>
      </c>
      <c r="M295" s="33">
        <v>0.43390310769801321</v>
      </c>
      <c r="N295" s="33">
        <v>0.41359758987348194</v>
      </c>
      <c r="O295" s="33">
        <v>1.1058763812060721</v>
      </c>
      <c r="P295" s="33">
        <v>1.0445511719078608</v>
      </c>
      <c r="Q295" s="33">
        <v>1.1638606766555371</v>
      </c>
      <c r="R295" s="33">
        <v>1.1990762315425576</v>
      </c>
      <c r="S295" s="33">
        <v>0.89101840936013921</v>
      </c>
      <c r="T295" s="33">
        <v>2.0644116707714244</v>
      </c>
      <c r="U295" s="33">
        <v>1.6420883115856841</v>
      </c>
      <c r="V295" s="33">
        <v>1.6160396246831101</v>
      </c>
      <c r="W295" s="33">
        <v>1.0045650458776205</v>
      </c>
      <c r="DA295" s="60" t="s">
        <v>3400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43.660567727310756</v>
      </c>
      <c r="D297" s="117">
        <f t="shared" si="113"/>
        <v>62.575638435165921</v>
      </c>
      <c r="E297" s="117">
        <f t="shared" si="113"/>
        <v>66.851564169293169</v>
      </c>
      <c r="F297" s="117">
        <f t="shared" si="113"/>
        <v>61.991983948648816</v>
      </c>
      <c r="G297" s="117">
        <f t="shared" si="113"/>
        <v>56.096181472109478</v>
      </c>
      <c r="H297" s="117">
        <f t="shared" si="113"/>
        <v>45.860929066471144</v>
      </c>
      <c r="I297" s="117">
        <f t="shared" si="113"/>
        <v>43.563911959158794</v>
      </c>
      <c r="J297" s="117">
        <f t="shared" si="113"/>
        <v>75.392627151729812</v>
      </c>
      <c r="K297" s="117">
        <f t="shared" si="113"/>
        <v>68.385497185299656</v>
      </c>
      <c r="L297" s="117">
        <f t="shared" si="113"/>
        <v>40.168188446063979</v>
      </c>
      <c r="M297" s="117">
        <f t="shared" si="113"/>
        <v>27.162526248517796</v>
      </c>
      <c r="N297" s="117">
        <f t="shared" si="113"/>
        <v>24.874241381495285</v>
      </c>
      <c r="O297" s="117">
        <f t="shared" si="113"/>
        <v>57.860736056532751</v>
      </c>
      <c r="P297" s="117">
        <f t="shared" si="113"/>
        <v>50.594474823186204</v>
      </c>
      <c r="Q297" s="117">
        <f t="shared" si="113"/>
        <v>49.613869316429181</v>
      </c>
      <c r="R297" s="117">
        <f t="shared" ref="R297:V297" si="114">R298+R300+R302+R311</f>
        <v>54.389567868660514</v>
      </c>
      <c r="S297" s="117">
        <f t="shared" si="114"/>
        <v>35.523216031106735</v>
      </c>
      <c r="T297" s="117">
        <f t="shared" si="114"/>
        <v>75.251452413237558</v>
      </c>
      <c r="U297" s="117">
        <f t="shared" si="114"/>
        <v>55.582994361112881</v>
      </c>
      <c r="V297" s="117">
        <f t="shared" si="114"/>
        <v>54.579729393779417</v>
      </c>
      <c r="W297" s="117">
        <f t="shared" ref="W297" si="115">W298+W300+W302+W311</f>
        <v>31.347109958234885</v>
      </c>
      <c r="DA297" s="129" t="s">
        <v>3552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40.367149865388534</v>
      </c>
      <c r="D298" s="122">
        <f t="shared" si="116"/>
        <v>57.872932517353476</v>
      </c>
      <c r="E298" s="122">
        <f t="shared" si="116"/>
        <v>61.912184499478222</v>
      </c>
      <c r="F298" s="122">
        <f t="shared" si="116"/>
        <v>57.247255462567075</v>
      </c>
      <c r="G298" s="122">
        <f t="shared" si="116"/>
        <v>51.893768632166712</v>
      </c>
      <c r="H298" s="122">
        <f t="shared" si="116"/>
        <v>42.265840255510291</v>
      </c>
      <c r="I298" s="122">
        <f t="shared" si="116"/>
        <v>39.993085172671975</v>
      </c>
      <c r="J298" s="122">
        <f t="shared" si="116"/>
        <v>69.706450198664015</v>
      </c>
      <c r="K298" s="122">
        <f t="shared" si="116"/>
        <v>62.980677687274067</v>
      </c>
      <c r="L298" s="122">
        <f t="shared" si="116"/>
        <v>37.430371097109919</v>
      </c>
      <c r="M298" s="122">
        <f t="shared" si="116"/>
        <v>25.080776424162991</v>
      </c>
      <c r="N298" s="122">
        <f t="shared" si="116"/>
        <v>22.922890072475788</v>
      </c>
      <c r="O298" s="122">
        <f t="shared" si="116"/>
        <v>52.716818035695866</v>
      </c>
      <c r="P298" s="122">
        <f t="shared" si="116"/>
        <v>45.590797406811717</v>
      </c>
      <c r="Q298" s="122">
        <f t="shared" si="116"/>
        <v>44.130311368371288</v>
      </c>
      <c r="R298" s="122">
        <f t="shared" si="116"/>
        <v>48.358135001765881</v>
      </c>
      <c r="S298" s="122">
        <f t="shared" si="116"/>
        <v>31.384063624477378</v>
      </c>
      <c r="T298" s="122">
        <f t="shared" si="116"/>
        <v>65.66290931321943</v>
      </c>
      <c r="U298" s="122">
        <f t="shared" si="116"/>
        <v>47.840477160686675</v>
      </c>
      <c r="V298" s="122">
        <f t="shared" si="116"/>
        <v>46.927265437950517</v>
      </c>
      <c r="W298" s="122">
        <f t="shared" si="116"/>
        <v>26.547297226047778</v>
      </c>
      <c r="DA298" s="130" t="s">
        <v>3553</v>
      </c>
    </row>
    <row r="299" spans="1:105" ht="12" customHeight="1" x14ac:dyDescent="0.25">
      <c r="A299" s="97" t="s">
        <v>53</v>
      </c>
      <c r="B299" s="98"/>
      <c r="C299" s="98">
        <v>40.367149865388534</v>
      </c>
      <c r="D299" s="98">
        <v>57.872932517353476</v>
      </c>
      <c r="E299" s="98">
        <v>61.912184499478222</v>
      </c>
      <c r="F299" s="98">
        <v>57.247255462567075</v>
      </c>
      <c r="G299" s="98">
        <v>51.893768632166712</v>
      </c>
      <c r="H299" s="98">
        <v>42.265840255510291</v>
      </c>
      <c r="I299" s="98">
        <v>39.993085172671975</v>
      </c>
      <c r="J299" s="98">
        <v>69.706450198664015</v>
      </c>
      <c r="K299" s="98">
        <v>62.980677687274067</v>
      </c>
      <c r="L299" s="98">
        <v>37.430371097109919</v>
      </c>
      <c r="M299" s="98">
        <v>25.080776424162991</v>
      </c>
      <c r="N299" s="98">
        <v>22.922890072475788</v>
      </c>
      <c r="O299" s="98">
        <v>52.716818035695866</v>
      </c>
      <c r="P299" s="98">
        <v>45.590797406811717</v>
      </c>
      <c r="Q299" s="98">
        <v>44.130311368371288</v>
      </c>
      <c r="R299" s="98">
        <v>48.358135001765881</v>
      </c>
      <c r="S299" s="98">
        <v>31.384063624477378</v>
      </c>
      <c r="T299" s="98">
        <v>65.66290931321943</v>
      </c>
      <c r="U299" s="98">
        <v>47.840477160686675</v>
      </c>
      <c r="V299" s="98">
        <v>46.927265437950517</v>
      </c>
      <c r="W299" s="98">
        <v>26.547297226047778</v>
      </c>
      <c r="DA299" s="63" t="s">
        <v>3554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3.48274322035481E-2</v>
      </c>
      <c r="D300" s="122">
        <f t="shared" si="117"/>
        <v>4.9573394397930216E-2</v>
      </c>
      <c r="E300" s="122">
        <f t="shared" si="117"/>
        <v>5.5271110073383138E-2</v>
      </c>
      <c r="F300" s="122">
        <f t="shared" si="117"/>
        <v>7.3056377286853033E-2</v>
      </c>
      <c r="G300" s="122">
        <f t="shared" si="117"/>
        <v>8.9596668129499596E-2</v>
      </c>
      <c r="H300" s="122">
        <f t="shared" si="117"/>
        <v>8.7882362297088137E-2</v>
      </c>
      <c r="I300" s="122">
        <f t="shared" si="117"/>
        <v>9.8199949171869125E-2</v>
      </c>
      <c r="J300" s="122">
        <f t="shared" si="117"/>
        <v>5.2288773241856983E-2</v>
      </c>
      <c r="K300" s="122">
        <f t="shared" si="117"/>
        <v>0.12670715709885985</v>
      </c>
      <c r="L300" s="122">
        <f t="shared" si="117"/>
        <v>0.10446276473408593</v>
      </c>
      <c r="M300" s="122">
        <f t="shared" si="117"/>
        <v>7.7331897538046646E-2</v>
      </c>
      <c r="N300" s="122">
        <f t="shared" si="117"/>
        <v>8.2128892292504613E-2</v>
      </c>
      <c r="O300" s="122">
        <f t="shared" si="117"/>
        <v>0.17116324256729121</v>
      </c>
      <c r="P300" s="122">
        <f t="shared" si="117"/>
        <v>0.25066961801107646</v>
      </c>
      <c r="Q300" s="122">
        <f t="shared" si="117"/>
        <v>0.16246224607192403</v>
      </c>
      <c r="R300" s="122">
        <f t="shared" si="117"/>
        <v>0.10945697617889548</v>
      </c>
      <c r="S300" s="122">
        <f t="shared" si="117"/>
        <v>0.1814427319012131</v>
      </c>
      <c r="T300" s="122">
        <f t="shared" si="117"/>
        <v>0.21292359108672099</v>
      </c>
      <c r="U300" s="122">
        <f t="shared" si="117"/>
        <v>0.27511645647672189</v>
      </c>
      <c r="V300" s="122">
        <f t="shared" si="117"/>
        <v>0.497137484988948</v>
      </c>
      <c r="W300" s="122">
        <f t="shared" si="117"/>
        <v>7.3931112024686274E-2</v>
      </c>
      <c r="DA300" s="130" t="s">
        <v>3555</v>
      </c>
    </row>
    <row r="301" spans="1:105" ht="12" customHeight="1" x14ac:dyDescent="0.25">
      <c r="A301" s="97" t="s">
        <v>53</v>
      </c>
      <c r="B301" s="98"/>
      <c r="C301" s="98">
        <v>3.48274322035481E-2</v>
      </c>
      <c r="D301" s="98">
        <v>4.9573394397930216E-2</v>
      </c>
      <c r="E301" s="98">
        <v>5.5271110073383138E-2</v>
      </c>
      <c r="F301" s="98">
        <v>7.3056377286853033E-2</v>
      </c>
      <c r="G301" s="98">
        <v>8.9596668129499596E-2</v>
      </c>
      <c r="H301" s="98">
        <v>8.7882362297088137E-2</v>
      </c>
      <c r="I301" s="98">
        <v>9.8199949171869125E-2</v>
      </c>
      <c r="J301" s="98">
        <v>5.2288773241856983E-2</v>
      </c>
      <c r="K301" s="98">
        <v>0.12670715709885985</v>
      </c>
      <c r="L301" s="98">
        <v>0.10446276473408593</v>
      </c>
      <c r="M301" s="98">
        <v>7.7331897538046646E-2</v>
      </c>
      <c r="N301" s="98">
        <v>8.2128892292504613E-2</v>
      </c>
      <c r="O301" s="98">
        <v>0.17116324256729121</v>
      </c>
      <c r="P301" s="98">
        <v>0.25066961801107646</v>
      </c>
      <c r="Q301" s="98">
        <v>0.16246224607192403</v>
      </c>
      <c r="R301" s="98">
        <v>0.10945697617889548</v>
      </c>
      <c r="S301" s="98">
        <v>0.1814427319012131</v>
      </c>
      <c r="T301" s="98">
        <v>0.21292359108672099</v>
      </c>
      <c r="U301" s="98">
        <v>0.27511645647672189</v>
      </c>
      <c r="V301" s="98">
        <v>0.497137484988948</v>
      </c>
      <c r="W301" s="98">
        <v>7.3931112024686274E-2</v>
      </c>
      <c r="DA301" s="63" t="s">
        <v>3556</v>
      </c>
    </row>
    <row r="302" spans="1:105" ht="12" customHeight="1" x14ac:dyDescent="0.25">
      <c r="A302" s="121" t="s">
        <v>55</v>
      </c>
      <c r="B302" s="122"/>
      <c r="C302" s="122">
        <v>2.798165667702027</v>
      </c>
      <c r="D302" s="122">
        <v>3.9829335463388609</v>
      </c>
      <c r="E302" s="122">
        <v>4.163027466149603</v>
      </c>
      <c r="F302" s="122">
        <v>3.9607347864588309</v>
      </c>
      <c r="G302" s="122">
        <v>3.4826597412900151</v>
      </c>
      <c r="H302" s="122">
        <v>2.9645954418686649</v>
      </c>
      <c r="I302" s="122">
        <v>2.9332997638504104</v>
      </c>
      <c r="J302" s="122">
        <v>4.7363518652412564</v>
      </c>
      <c r="K302" s="122">
        <v>4.4025412055954751</v>
      </c>
      <c r="L302" s="122">
        <v>2.167143872585648</v>
      </c>
      <c r="M302" s="122">
        <v>1.6577672429825117</v>
      </c>
      <c r="N302" s="122">
        <v>1.5373930547336161</v>
      </c>
      <c r="O302" s="122">
        <v>4.0804285281708612</v>
      </c>
      <c r="P302" s="122">
        <v>3.9038970513941527</v>
      </c>
      <c r="Q302" s="122">
        <v>4.3659981606725022</v>
      </c>
      <c r="R302" s="122">
        <v>4.9253649719372348</v>
      </c>
      <c r="S302" s="122">
        <v>3.205441477339801</v>
      </c>
      <c r="T302" s="122">
        <v>7.6035365508124073</v>
      </c>
      <c r="U302" s="122">
        <v>6.0357017904463524</v>
      </c>
      <c r="V302" s="122">
        <v>5.7282043136213252</v>
      </c>
      <c r="W302" s="122">
        <v>3.8303213299236099</v>
      </c>
      <c r="DA302" s="130" t="s">
        <v>3557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2.6397857950732975E-2</v>
      </c>
      <c r="E303" s="98">
        <v>2.3053662389679017E-2</v>
      </c>
      <c r="F303" s="98">
        <v>1.3711222127866109E-2</v>
      </c>
      <c r="G303" s="98">
        <v>1.8003432247646056E-2</v>
      </c>
      <c r="H303" s="98">
        <v>9.9024254339828508E-3</v>
      </c>
      <c r="I303" s="98">
        <v>1.6991384261063933E-2</v>
      </c>
      <c r="J303" s="98">
        <v>2.2247159056204693E-2</v>
      </c>
      <c r="K303" s="98">
        <v>1.6184040670956933E-2</v>
      </c>
      <c r="L303" s="98">
        <v>9.7164763928195615E-3</v>
      </c>
      <c r="M303" s="98">
        <v>7.1498936308527043E-3</v>
      </c>
      <c r="N303" s="98">
        <v>7.5862208133769572E-3</v>
      </c>
      <c r="O303" s="98">
        <v>1.8795677134939875E-2</v>
      </c>
      <c r="P303" s="98">
        <v>3.6890578786031594E-2</v>
      </c>
      <c r="Q303" s="98">
        <v>2.5056480188857758E-3</v>
      </c>
      <c r="R303" s="98">
        <v>1.099965282220213E-2</v>
      </c>
      <c r="S303" s="98">
        <v>9.6388740927797339E-3</v>
      </c>
      <c r="T303" s="98">
        <v>2.6637344359957654E-2</v>
      </c>
      <c r="U303" s="98">
        <v>2.716159320971415E-2</v>
      </c>
      <c r="V303" s="98">
        <v>2.9780883974296051E-2</v>
      </c>
      <c r="W303" s="98">
        <v>2.1814648251581078E-2</v>
      </c>
      <c r="DA303" s="63" t="s">
        <v>3558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7.3900134423521502E-5</v>
      </c>
      <c r="F304" s="98">
        <v>0</v>
      </c>
      <c r="G304" s="98">
        <v>0</v>
      </c>
      <c r="H304" s="98">
        <v>0</v>
      </c>
      <c r="I304" s="98">
        <v>7.1393594208707967E-5</v>
      </c>
      <c r="J304" s="98">
        <v>6.601764390686167E-5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1.9419555996899249E-4</v>
      </c>
      <c r="Q304" s="98">
        <v>0</v>
      </c>
      <c r="R304" s="98">
        <v>0</v>
      </c>
      <c r="S304" s="98">
        <v>0</v>
      </c>
      <c r="T304" s="98">
        <v>8.2608516541972436E-5</v>
      </c>
      <c r="U304" s="98">
        <v>0</v>
      </c>
      <c r="V304" s="98">
        <v>8.0580577477641963E-5</v>
      </c>
      <c r="W304" s="98">
        <v>9.0907781763336753E-5</v>
      </c>
      <c r="DA304" s="63" t="s">
        <v>3559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4.8527873737720499E-5</v>
      </c>
      <c r="F305" s="101">
        <v>0</v>
      </c>
      <c r="G305" s="101">
        <v>0</v>
      </c>
      <c r="H305" s="101">
        <v>0</v>
      </c>
      <c r="I305" s="101">
        <v>4.3990253676761601E-5</v>
      </c>
      <c r="J305" s="101">
        <v>4.0294952629833623E-5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1.2002856342358082E-4</v>
      </c>
      <c r="Q305" s="101">
        <v>0</v>
      </c>
      <c r="R305" s="101">
        <v>0</v>
      </c>
      <c r="S305" s="101">
        <v>0</v>
      </c>
      <c r="T305" s="101">
        <v>5.6563682036518625E-5</v>
      </c>
      <c r="U305" s="101">
        <v>0</v>
      </c>
      <c r="V305" s="101">
        <v>5.5255579233479871E-5</v>
      </c>
      <c r="W305" s="101">
        <v>6.4903508944975409E-5</v>
      </c>
      <c r="DA305" s="131" t="s">
        <v>3560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2.5372260685801007E-5</v>
      </c>
      <c r="F306" s="104">
        <v>0</v>
      </c>
      <c r="G306" s="104">
        <v>0</v>
      </c>
      <c r="H306" s="104">
        <v>0</v>
      </c>
      <c r="I306" s="104">
        <v>2.7403340531946362E-5</v>
      </c>
      <c r="J306" s="104">
        <v>2.572269127702805E-5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7.4166996545411669E-5</v>
      </c>
      <c r="Q306" s="104">
        <v>0</v>
      </c>
      <c r="R306" s="104">
        <v>0</v>
      </c>
      <c r="S306" s="104">
        <v>0</v>
      </c>
      <c r="T306" s="104">
        <v>2.6044834505453811E-5</v>
      </c>
      <c r="U306" s="104">
        <v>0</v>
      </c>
      <c r="V306" s="104">
        <v>2.5324998244162089E-5</v>
      </c>
      <c r="W306" s="104">
        <v>2.6004272818361337E-5</v>
      </c>
      <c r="DA306" s="132" t="s">
        <v>3561</v>
      </c>
    </row>
    <row r="307" spans="1:105" ht="12" customHeight="1" x14ac:dyDescent="0.25">
      <c r="A307" s="106" t="s">
        <v>122</v>
      </c>
      <c r="B307" s="101"/>
      <c r="C307" s="101">
        <v>2.5395490931226008</v>
      </c>
      <c r="D307" s="101">
        <v>3.4770029176315242</v>
      </c>
      <c r="E307" s="101">
        <v>3.784699340254039</v>
      </c>
      <c r="F307" s="101">
        <v>3.6272724653381729</v>
      </c>
      <c r="G307" s="101">
        <v>3.0981813323836196</v>
      </c>
      <c r="H307" s="101">
        <v>2.6495553390534567</v>
      </c>
      <c r="I307" s="101">
        <v>1.6629138873588556</v>
      </c>
      <c r="J307" s="101">
        <v>3.7888568549946453</v>
      </c>
      <c r="K307" s="101">
        <v>4.0322870391981755</v>
      </c>
      <c r="L307" s="101">
        <v>1.8605245443241532</v>
      </c>
      <c r="M307" s="101">
        <v>1.4631939818351494</v>
      </c>
      <c r="N307" s="101">
        <v>1.3313542463392991</v>
      </c>
      <c r="O307" s="101">
        <v>3.5129094382651704</v>
      </c>
      <c r="P307" s="101">
        <v>3.2104311822307903</v>
      </c>
      <c r="Q307" s="101">
        <v>3.5824535251202132</v>
      </c>
      <c r="R307" s="101">
        <v>4.3192599696706697</v>
      </c>
      <c r="S307" s="101">
        <v>2.8543996391290007</v>
      </c>
      <c r="T307" s="101">
        <v>6.749799114240675</v>
      </c>
      <c r="U307" s="101">
        <v>5.319848142220029</v>
      </c>
      <c r="V307" s="101">
        <v>4.9840248019916533</v>
      </c>
      <c r="W307" s="101">
        <v>3.3100827048354842</v>
      </c>
      <c r="DA307" s="131" t="s">
        <v>3562</v>
      </c>
    </row>
    <row r="308" spans="1:105" ht="12" customHeight="1" x14ac:dyDescent="0.25">
      <c r="A308" s="107" t="s">
        <v>121</v>
      </c>
      <c r="B308" s="104"/>
      <c r="C308" s="104">
        <v>0.25861657457942611</v>
      </c>
      <c r="D308" s="104">
        <v>0.47953277075660361</v>
      </c>
      <c r="E308" s="104">
        <v>0.35520056337146105</v>
      </c>
      <c r="F308" s="104">
        <v>0.31975109899279175</v>
      </c>
      <c r="G308" s="104">
        <v>0.36647497665874951</v>
      </c>
      <c r="H308" s="104">
        <v>0.30513767738122527</v>
      </c>
      <c r="I308" s="104">
        <v>1.253323098636282</v>
      </c>
      <c r="J308" s="104">
        <v>0.92518183354649941</v>
      </c>
      <c r="K308" s="104">
        <v>0.35407012572634244</v>
      </c>
      <c r="L308" s="104">
        <v>0.29690285186867532</v>
      </c>
      <c r="M308" s="104">
        <v>0.18742336751650962</v>
      </c>
      <c r="N308" s="104">
        <v>0.19845258758094003</v>
      </c>
      <c r="O308" s="104">
        <v>0.54872341277075121</v>
      </c>
      <c r="P308" s="104">
        <v>0.65638109481736184</v>
      </c>
      <c r="Q308" s="104">
        <v>0.78103898753340362</v>
      </c>
      <c r="R308" s="104">
        <v>0.59510534944436233</v>
      </c>
      <c r="S308" s="104">
        <v>0.34140296411802029</v>
      </c>
      <c r="T308" s="104">
        <v>0.82701748369523287</v>
      </c>
      <c r="U308" s="104">
        <v>0.68869205501660957</v>
      </c>
      <c r="V308" s="104">
        <v>0.71431804707789814</v>
      </c>
      <c r="W308" s="104">
        <v>0.49833306905478097</v>
      </c>
      <c r="DA308" s="132" t="s">
        <v>3563</v>
      </c>
    </row>
    <row r="309" spans="1:105" ht="12" customHeight="1" x14ac:dyDescent="0.25">
      <c r="A309" s="108" t="s">
        <v>53</v>
      </c>
      <c r="B309" s="98"/>
      <c r="C309" s="98">
        <v>0.180764592503522</v>
      </c>
      <c r="D309" s="98">
        <v>0.32847250311790377</v>
      </c>
      <c r="E309" s="98">
        <v>0.23319570931212266</v>
      </c>
      <c r="F309" s="98">
        <v>0.21115435633084664</v>
      </c>
      <c r="G309" s="98">
        <v>0.22086517424070801</v>
      </c>
      <c r="H309" s="98">
        <v>0.19053519008123831</v>
      </c>
      <c r="I309" s="98">
        <v>0.77243472634620625</v>
      </c>
      <c r="J309" s="98">
        <v>0.56476202019426291</v>
      </c>
      <c r="K309" s="98">
        <v>0.21771402760068662</v>
      </c>
      <c r="L309" s="98">
        <v>0.1778055343557714</v>
      </c>
      <c r="M309" s="98">
        <v>0.11032017174540797</v>
      </c>
      <c r="N309" s="98">
        <v>0.11608070546003321</v>
      </c>
      <c r="O309" s="98">
        <v>0.33796823525195813</v>
      </c>
      <c r="P309" s="98">
        <v>0.40565113227130667</v>
      </c>
      <c r="Q309" s="98">
        <v>0.50379360021436492</v>
      </c>
      <c r="R309" s="98">
        <v>0.40255117892782322</v>
      </c>
      <c r="S309" s="98">
        <v>0.22473657028219776</v>
      </c>
      <c r="T309" s="98">
        <v>0.56672823516531901</v>
      </c>
      <c r="U309" s="98">
        <v>0.47513740901607671</v>
      </c>
      <c r="V309" s="98">
        <v>0.49034670998110641</v>
      </c>
      <c r="W309" s="98">
        <v>0.35742243205885987</v>
      </c>
      <c r="DA309" s="63" t="s">
        <v>3564</v>
      </c>
    </row>
    <row r="310" spans="1:105" ht="12" customHeight="1" x14ac:dyDescent="0.25">
      <c r="A310" s="108" t="s">
        <v>52</v>
      </c>
      <c r="B310" s="98"/>
      <c r="C310" s="98">
        <v>7.7851982075904103E-2</v>
      </c>
      <c r="D310" s="98">
        <v>0.15106026763869987</v>
      </c>
      <c r="E310" s="98">
        <v>0.12200485405933839</v>
      </c>
      <c r="F310" s="98">
        <v>0.10859674266194511</v>
      </c>
      <c r="G310" s="98">
        <v>0.14560980241804153</v>
      </c>
      <c r="H310" s="98">
        <v>0.11460248729998695</v>
      </c>
      <c r="I310" s="98">
        <v>0.48088837229007581</v>
      </c>
      <c r="J310" s="98">
        <v>0.36041981335223655</v>
      </c>
      <c r="K310" s="98">
        <v>0.13635609812565586</v>
      </c>
      <c r="L310" s="98">
        <v>0.11909731751290391</v>
      </c>
      <c r="M310" s="98">
        <v>7.7103195771101668E-2</v>
      </c>
      <c r="N310" s="98">
        <v>8.237188212090682E-2</v>
      </c>
      <c r="O310" s="98">
        <v>0.21075517751879311</v>
      </c>
      <c r="P310" s="98">
        <v>0.25072996254605512</v>
      </c>
      <c r="Q310" s="98">
        <v>0.27724538731903864</v>
      </c>
      <c r="R310" s="98">
        <v>0.19255417051653914</v>
      </c>
      <c r="S310" s="98">
        <v>0.11666639383582256</v>
      </c>
      <c r="T310" s="98">
        <v>0.26028924852991381</v>
      </c>
      <c r="U310" s="98">
        <v>0.21355464600053287</v>
      </c>
      <c r="V310" s="98">
        <v>0.22397133709679176</v>
      </c>
      <c r="W310" s="98">
        <v>0.1409106369959211</v>
      </c>
      <c r="DA310" s="63" t="s">
        <v>3565</v>
      </c>
    </row>
    <row r="311" spans="1:105" ht="12" customHeight="1" x14ac:dyDescent="0.25">
      <c r="A311" s="121" t="s">
        <v>54</v>
      </c>
      <c r="B311" s="122"/>
      <c r="C311" s="122">
        <v>0.46042476201664001</v>
      </c>
      <c r="D311" s="122">
        <v>0.67019897707564946</v>
      </c>
      <c r="E311" s="122">
        <v>0.72108109359196182</v>
      </c>
      <c r="F311" s="122">
        <v>0.71093732233605766</v>
      </c>
      <c r="G311" s="122">
        <v>0.63015643052324799</v>
      </c>
      <c r="H311" s="122">
        <v>0.54261100679510155</v>
      </c>
      <c r="I311" s="122">
        <v>0.53932707346454412</v>
      </c>
      <c r="J311" s="122">
        <v>0.89753631458268457</v>
      </c>
      <c r="K311" s="122">
        <v>0.87557113533125652</v>
      </c>
      <c r="L311" s="122">
        <v>0.46621071163432648</v>
      </c>
      <c r="M311" s="122">
        <v>0.34665068383424641</v>
      </c>
      <c r="N311" s="122">
        <v>0.33182936199337448</v>
      </c>
      <c r="O311" s="122">
        <v>0.89232625009873545</v>
      </c>
      <c r="P311" s="122">
        <v>0.84911074696925726</v>
      </c>
      <c r="Q311" s="122">
        <v>0.95509754131346336</v>
      </c>
      <c r="R311" s="122">
        <v>0.99661091877849817</v>
      </c>
      <c r="S311" s="122">
        <v>0.75226819738833939</v>
      </c>
      <c r="T311" s="122">
        <v>1.7720829581190038</v>
      </c>
      <c r="U311" s="122">
        <v>1.4316989535031273</v>
      </c>
      <c r="V311" s="122">
        <v>1.4271221572186268</v>
      </c>
      <c r="W311" s="122">
        <v>0.89556029023881156</v>
      </c>
      <c r="DA311" s="130" t="s">
        <v>3566</v>
      </c>
    </row>
    <row r="312" spans="1:105" ht="12" customHeight="1" x14ac:dyDescent="0.25">
      <c r="A312" s="97" t="s">
        <v>50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3567</v>
      </c>
    </row>
    <row r="313" spans="1:105" ht="12" customHeight="1" x14ac:dyDescent="0.25">
      <c r="A313" s="109" t="s">
        <v>120</v>
      </c>
      <c r="B313" s="33"/>
      <c r="C313" s="33">
        <v>0.46042476201664001</v>
      </c>
      <c r="D313" s="33">
        <v>0.67019897707564946</v>
      </c>
      <c r="E313" s="33">
        <v>0.72108109359196182</v>
      </c>
      <c r="F313" s="33">
        <v>0.71093732233605766</v>
      </c>
      <c r="G313" s="33">
        <v>0.63015643052324799</v>
      </c>
      <c r="H313" s="33">
        <v>0.54261100679510155</v>
      </c>
      <c r="I313" s="33">
        <v>0.53932707346454412</v>
      </c>
      <c r="J313" s="33">
        <v>0.89753631458268457</v>
      </c>
      <c r="K313" s="33">
        <v>0.87557113533125652</v>
      </c>
      <c r="L313" s="33">
        <v>0.46621071163432648</v>
      </c>
      <c r="M313" s="33">
        <v>0.34665068383424641</v>
      </c>
      <c r="N313" s="33">
        <v>0.33182936199337448</v>
      </c>
      <c r="O313" s="33">
        <v>0.89232625009873545</v>
      </c>
      <c r="P313" s="33">
        <v>0.84911074696925726</v>
      </c>
      <c r="Q313" s="33">
        <v>0.95509754131346336</v>
      </c>
      <c r="R313" s="33">
        <v>0.99661091877849817</v>
      </c>
      <c r="S313" s="33">
        <v>0.75226819738833939</v>
      </c>
      <c r="T313" s="33">
        <v>1.7720829581190038</v>
      </c>
      <c r="U313" s="33">
        <v>1.4316989535031273</v>
      </c>
      <c r="V313" s="33">
        <v>1.4271221572186268</v>
      </c>
      <c r="W313" s="33">
        <v>0.89556029023881156</v>
      </c>
      <c r="DA313" s="60" t="s">
        <v>3568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1.2527863138259465</v>
      </c>
      <c r="D315" s="154">
        <f t="shared" si="118"/>
        <v>1.3424866272920497</v>
      </c>
      <c r="E315" s="154">
        <f t="shared" si="118"/>
        <v>1.4335267711772237</v>
      </c>
      <c r="F315" s="154">
        <f t="shared" si="118"/>
        <v>1.518558238045415</v>
      </c>
      <c r="G315" s="154">
        <f t="shared" si="118"/>
        <v>1.6145315526585631</v>
      </c>
      <c r="H315" s="154">
        <f t="shared" si="118"/>
        <v>1.6960386275898691</v>
      </c>
      <c r="I315" s="154">
        <f t="shared" si="118"/>
        <v>1.7902633782815547</v>
      </c>
      <c r="J315" s="154">
        <f t="shared" si="118"/>
        <v>1.8862644441492136</v>
      </c>
      <c r="K315" s="154">
        <f t="shared" si="118"/>
        <v>1.9634208774205526</v>
      </c>
      <c r="L315" s="154">
        <f t="shared" si="118"/>
        <v>2.1122110398521943</v>
      </c>
      <c r="M315" s="154">
        <f t="shared" si="118"/>
        <v>2.1744687918835415</v>
      </c>
      <c r="N315" s="154">
        <f t="shared" si="118"/>
        <v>2.2808332939891356</v>
      </c>
      <c r="O315" s="154">
        <f t="shared" si="118"/>
        <v>2.3380955914871238</v>
      </c>
      <c r="P315" s="154">
        <f t="shared" si="118"/>
        <v>2.4100956822214492</v>
      </c>
      <c r="Q315" s="154">
        <f t="shared" si="118"/>
        <v>2.4209940766147642</v>
      </c>
      <c r="R315" s="154">
        <f t="shared" ref="R315:V315" si="119">IF(R297=0,"",R297/R279)</f>
        <v>2.4464085614918325</v>
      </c>
      <c r="S315" s="154">
        <f t="shared" si="119"/>
        <v>2.4654302720590455</v>
      </c>
      <c r="T315" s="154">
        <f t="shared" si="119"/>
        <v>2.4116343390606021</v>
      </c>
      <c r="U315" s="154">
        <f t="shared" si="119"/>
        <v>2.3806045760646621</v>
      </c>
      <c r="V315" s="154">
        <f t="shared" si="119"/>
        <v>2.4235797827425527</v>
      </c>
      <c r="W315" s="154">
        <f t="shared" ref="W315" si="120">IF(W297=0,"",W297/W279)</f>
        <v>2.33478487138047</v>
      </c>
      <c r="DA315" s="129" t="s">
        <v>3720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1.3506374730108162</v>
      </c>
      <c r="D316" s="155">
        <f t="shared" si="121"/>
        <v>1.4623968044069247</v>
      </c>
      <c r="E316" s="155">
        <f t="shared" si="121"/>
        <v>1.5773569416812703</v>
      </c>
      <c r="F316" s="155">
        <f t="shared" si="121"/>
        <v>1.6950400131111412</v>
      </c>
      <c r="G316" s="155">
        <f t="shared" si="121"/>
        <v>1.8158430292339289</v>
      </c>
      <c r="H316" s="155">
        <f t="shared" si="121"/>
        <v>1.9396910781734626</v>
      </c>
      <c r="I316" s="155">
        <f t="shared" si="121"/>
        <v>2.0666545656980868</v>
      </c>
      <c r="J316" s="155">
        <f t="shared" si="121"/>
        <v>2.1970829842692607</v>
      </c>
      <c r="K316" s="155">
        <f t="shared" si="121"/>
        <v>2.3312349850598943</v>
      </c>
      <c r="L316" s="155">
        <f t="shared" si="121"/>
        <v>2.4691100158974453</v>
      </c>
      <c r="M316" s="155">
        <f t="shared" si="121"/>
        <v>2.6207144751671088</v>
      </c>
      <c r="N316" s="155">
        <f t="shared" si="121"/>
        <v>2.7885903042567763</v>
      </c>
      <c r="O316" s="155">
        <f t="shared" si="121"/>
        <v>2.9710411821700307</v>
      </c>
      <c r="P316" s="155">
        <f t="shared" si="121"/>
        <v>3.1541762532263018</v>
      </c>
      <c r="Q316" s="155">
        <f t="shared" si="121"/>
        <v>3.3042989054041429</v>
      </c>
      <c r="R316" s="155">
        <f t="shared" ref="R316:V316" si="122">IF(R298=0,"",R298/R280)</f>
        <v>3.3616112022139784</v>
      </c>
      <c r="S316" s="155">
        <f t="shared" si="122"/>
        <v>3.3978876366579875</v>
      </c>
      <c r="T316" s="155">
        <f t="shared" si="122"/>
        <v>3.4211541070391256</v>
      </c>
      <c r="U316" s="155">
        <f t="shared" si="122"/>
        <v>3.4396710263269363</v>
      </c>
      <c r="V316" s="155">
        <f t="shared" si="122"/>
        <v>3.4620232789688963</v>
      </c>
      <c r="W316" s="155">
        <f t="shared" ref="W316" si="123">IF(W298=0,"",W298/W280)</f>
        <v>3.4875764751388725</v>
      </c>
      <c r="DA316" s="130" t="s">
        <v>3721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1.3506374730108162</v>
      </c>
      <c r="D317" s="156">
        <f t="shared" si="124"/>
        <v>1.4623968044069247</v>
      </c>
      <c r="E317" s="156">
        <f t="shared" si="124"/>
        <v>1.5773569416812703</v>
      </c>
      <c r="F317" s="156">
        <f t="shared" si="124"/>
        <v>1.6950400131111412</v>
      </c>
      <c r="G317" s="156">
        <f t="shared" si="124"/>
        <v>1.8158430292339289</v>
      </c>
      <c r="H317" s="156">
        <f t="shared" si="124"/>
        <v>1.9396910781734626</v>
      </c>
      <c r="I317" s="156">
        <f t="shared" si="124"/>
        <v>2.0666545656980868</v>
      </c>
      <c r="J317" s="156">
        <f t="shared" si="124"/>
        <v>2.1970829842692607</v>
      </c>
      <c r="K317" s="156">
        <f t="shared" si="124"/>
        <v>2.3312349850598943</v>
      </c>
      <c r="L317" s="156">
        <f t="shared" si="124"/>
        <v>2.4691100158974453</v>
      </c>
      <c r="M317" s="156">
        <f t="shared" si="124"/>
        <v>2.6207144751671088</v>
      </c>
      <c r="N317" s="156">
        <f t="shared" si="124"/>
        <v>2.7885903042567763</v>
      </c>
      <c r="O317" s="156">
        <f t="shared" si="124"/>
        <v>2.9710411821700307</v>
      </c>
      <c r="P317" s="156">
        <f t="shared" si="124"/>
        <v>3.1541762532263018</v>
      </c>
      <c r="Q317" s="156">
        <f t="shared" si="124"/>
        <v>3.3042989054041429</v>
      </c>
      <c r="R317" s="156">
        <f t="shared" ref="R317:V317" si="125">IF(R299=0,"",R299/R281)</f>
        <v>3.3616112022139784</v>
      </c>
      <c r="S317" s="156">
        <f t="shared" si="125"/>
        <v>3.3978876366579875</v>
      </c>
      <c r="T317" s="156">
        <f t="shared" si="125"/>
        <v>3.4211541070391256</v>
      </c>
      <c r="U317" s="156">
        <f t="shared" si="125"/>
        <v>3.4396710263269363</v>
      </c>
      <c r="V317" s="156">
        <f t="shared" si="125"/>
        <v>3.4620232789688963</v>
      </c>
      <c r="W317" s="156">
        <f t="shared" ref="W317" si="126">IF(W299=0,"",W299/W281)</f>
        <v>3.4875764751388725</v>
      </c>
      <c r="DA317" s="63" t="s">
        <v>3722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2.5196060960540163</v>
      </c>
      <c r="D318" s="155">
        <f t="shared" si="127"/>
        <v>2.6087026983336736</v>
      </c>
      <c r="E318" s="155">
        <f t="shared" si="127"/>
        <v>2.6987400380432103</v>
      </c>
      <c r="F318" s="155">
        <f t="shared" si="127"/>
        <v>2.7888740752694674</v>
      </c>
      <c r="G318" s="155">
        <f t="shared" si="127"/>
        <v>2.8798646089045832</v>
      </c>
      <c r="H318" s="155">
        <f t="shared" si="127"/>
        <v>2.9716137114818699</v>
      </c>
      <c r="I318" s="155">
        <f t="shared" si="127"/>
        <v>3.0643034651269963</v>
      </c>
      <c r="J318" s="155">
        <f t="shared" si="127"/>
        <v>3.1586912491195345</v>
      </c>
      <c r="K318" s="155">
        <f t="shared" si="127"/>
        <v>3.2554138841317619</v>
      </c>
      <c r="L318" s="155">
        <f t="shared" si="127"/>
        <v>3.3546288203459165</v>
      </c>
      <c r="M318" s="155">
        <f t="shared" si="127"/>
        <v>3.4731317127477754</v>
      </c>
      <c r="N318" s="155">
        <f t="shared" si="127"/>
        <v>3.6164191081035035</v>
      </c>
      <c r="O318" s="155">
        <f t="shared" si="127"/>
        <v>3.7875297602619904</v>
      </c>
      <c r="P318" s="155">
        <f t="shared" si="127"/>
        <v>3.9730955779865567</v>
      </c>
      <c r="Q318" s="155">
        <f t="shared" si="127"/>
        <v>4.1325677958920464</v>
      </c>
      <c r="R318" s="155">
        <f t="shared" ref="R318:V318" si="128">IF(R300=0,"",R300/R282)</f>
        <v>4.2326140020949792</v>
      </c>
      <c r="S318" s="155">
        <f t="shared" si="128"/>
        <v>4.3122458700235251</v>
      </c>
      <c r="T318" s="155">
        <f t="shared" si="128"/>
        <v>4.3787813270360196</v>
      </c>
      <c r="U318" s="155">
        <f t="shared" si="128"/>
        <v>4.4393533247249124</v>
      </c>
      <c r="V318" s="155">
        <f t="shared" si="128"/>
        <v>4.5011131024946396</v>
      </c>
      <c r="W318" s="155">
        <f t="shared" ref="W318" si="129">IF(W300=0,"",W300/W282)</f>
        <v>4.5615767876266009</v>
      </c>
      <c r="DA318" s="130" t="s">
        <v>3723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2.5196060960540163</v>
      </c>
      <c r="D319" s="156">
        <f t="shared" si="130"/>
        <v>2.6087026983336736</v>
      </c>
      <c r="E319" s="156">
        <f t="shared" si="130"/>
        <v>2.6987400380432103</v>
      </c>
      <c r="F319" s="156">
        <f t="shared" si="130"/>
        <v>2.7888740752694674</v>
      </c>
      <c r="G319" s="156">
        <f t="shared" si="130"/>
        <v>2.8798646089045832</v>
      </c>
      <c r="H319" s="156">
        <f t="shared" si="130"/>
        <v>2.9716137114818699</v>
      </c>
      <c r="I319" s="156">
        <f t="shared" si="130"/>
        <v>3.0643034651269963</v>
      </c>
      <c r="J319" s="156">
        <f t="shared" si="130"/>
        <v>3.1586912491195345</v>
      </c>
      <c r="K319" s="156">
        <f t="shared" si="130"/>
        <v>3.2554138841317619</v>
      </c>
      <c r="L319" s="156">
        <f t="shared" si="130"/>
        <v>3.3546288203459165</v>
      </c>
      <c r="M319" s="156">
        <f t="shared" si="130"/>
        <v>3.4731317127477754</v>
      </c>
      <c r="N319" s="156">
        <f t="shared" si="130"/>
        <v>3.6164191081035035</v>
      </c>
      <c r="O319" s="156">
        <f t="shared" si="130"/>
        <v>3.7875297602619904</v>
      </c>
      <c r="P319" s="156">
        <f t="shared" si="130"/>
        <v>3.9730955779865567</v>
      </c>
      <c r="Q319" s="156">
        <f t="shared" si="130"/>
        <v>4.1325677958920464</v>
      </c>
      <c r="R319" s="156">
        <f t="shared" ref="R319:V319" si="131">IF(R301=0,"",R301/R283)</f>
        <v>4.2326140020949792</v>
      </c>
      <c r="S319" s="156">
        <f t="shared" si="131"/>
        <v>4.3122458700235251</v>
      </c>
      <c r="T319" s="156">
        <f t="shared" si="131"/>
        <v>4.3787813270360196</v>
      </c>
      <c r="U319" s="156">
        <f t="shared" si="131"/>
        <v>4.4393533247249124</v>
      </c>
      <c r="V319" s="156">
        <f t="shared" si="131"/>
        <v>4.5011131024946396</v>
      </c>
      <c r="W319" s="156">
        <f t="shared" ref="W319" si="132">IF(W301=0,"",W301/W283)</f>
        <v>4.5615767876266009</v>
      </c>
      <c r="DA319" s="63" t="s">
        <v>3724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0.64162168286805099</v>
      </c>
      <c r="D320" s="155">
        <f t="shared" si="133"/>
        <v>0.64619040256356231</v>
      </c>
      <c r="E320" s="155">
        <f t="shared" si="133"/>
        <v>0.64593252309315508</v>
      </c>
      <c r="F320" s="155">
        <f t="shared" si="133"/>
        <v>0.6472234656609458</v>
      </c>
      <c r="G320" s="155">
        <f t="shared" si="133"/>
        <v>0.65273191861673197</v>
      </c>
      <c r="H320" s="155">
        <f t="shared" si="133"/>
        <v>0.65396714059812688</v>
      </c>
      <c r="I320" s="155">
        <f t="shared" si="133"/>
        <v>0.68721092606838141</v>
      </c>
      <c r="J320" s="155">
        <f t="shared" si="133"/>
        <v>0.66768422002361649</v>
      </c>
      <c r="K320" s="155">
        <f t="shared" si="133"/>
        <v>0.6597777930089771</v>
      </c>
      <c r="L320" s="155">
        <f t="shared" si="133"/>
        <v>0.66864442930588774</v>
      </c>
      <c r="M320" s="155">
        <f t="shared" si="133"/>
        <v>0.67246923318218454</v>
      </c>
      <c r="N320" s="155">
        <f t="shared" si="133"/>
        <v>0.68352321011576056</v>
      </c>
      <c r="O320" s="155">
        <f t="shared" si="133"/>
        <v>0.6972311098783831</v>
      </c>
      <c r="P320" s="155">
        <f t="shared" si="133"/>
        <v>0.71882055977642068</v>
      </c>
      <c r="Q320" s="155">
        <f t="shared" si="133"/>
        <v>0.73568732354757072</v>
      </c>
      <c r="R320" s="155">
        <f t="shared" ref="R320:V320" si="134">IF(R302=0,"",R302/R284)</f>
        <v>0.7437798785271047</v>
      </c>
      <c r="S320" s="155">
        <f t="shared" si="134"/>
        <v>0.75616334451431932</v>
      </c>
      <c r="T320" s="155">
        <f t="shared" si="134"/>
        <v>0.76824612800275305</v>
      </c>
      <c r="U320" s="155">
        <f t="shared" si="134"/>
        <v>0.78023362054221468</v>
      </c>
      <c r="V320" s="155">
        <f t="shared" si="134"/>
        <v>0.7913043318135583</v>
      </c>
      <c r="W320" s="155">
        <f t="shared" ref="W320" si="135">IF(W302=0,"",W302/W284)</f>
        <v>0.79908405805125604</v>
      </c>
      <c r="DA320" s="130" t="s">
        <v>3725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>
        <f t="shared" si="136"/>
        <v>0.71009181788443121</v>
      </c>
      <c r="E321" s="156">
        <f t="shared" si="136"/>
        <v>0.71199848794309673</v>
      </c>
      <c r="F321" s="156">
        <f t="shared" si="136"/>
        <v>0.71394208625234201</v>
      </c>
      <c r="G321" s="156">
        <f t="shared" si="136"/>
        <v>0.71613508203738396</v>
      </c>
      <c r="H321" s="156">
        <f t="shared" si="136"/>
        <v>0.71855147176994083</v>
      </c>
      <c r="I321" s="156">
        <f t="shared" si="136"/>
        <v>0.72124360787331443</v>
      </c>
      <c r="J321" s="156">
        <f t="shared" si="136"/>
        <v>0.7244259597470295</v>
      </c>
      <c r="K321" s="156">
        <f t="shared" si="136"/>
        <v>0.72828088279284364</v>
      </c>
      <c r="L321" s="156">
        <f t="shared" si="136"/>
        <v>0.73285716455691963</v>
      </c>
      <c r="M321" s="156">
        <f t="shared" si="136"/>
        <v>0.74248215733232281</v>
      </c>
      <c r="N321" s="156">
        <f t="shared" si="136"/>
        <v>0.7585293597623719</v>
      </c>
      <c r="O321" s="156">
        <f t="shared" si="136"/>
        <v>0.78214533190825886</v>
      </c>
      <c r="P321" s="156">
        <f t="shared" si="136"/>
        <v>0.81092032651002555</v>
      </c>
      <c r="Q321" s="156">
        <f t="shared" si="136"/>
        <v>0.83704663921511024</v>
      </c>
      <c r="R321" s="156">
        <f t="shared" ref="R321:V321" si="137">IF(R303=0,"",R303/R285)</f>
        <v>0.85467870415725766</v>
      </c>
      <c r="S321" s="156">
        <f t="shared" si="137"/>
        <v>0.87166960310152808</v>
      </c>
      <c r="T321" s="156">
        <f t="shared" si="137"/>
        <v>0.88705758705104176</v>
      </c>
      <c r="U321" s="156">
        <f t="shared" si="137"/>
        <v>0.89988090700897283</v>
      </c>
      <c r="V321" s="156">
        <f t="shared" si="137"/>
        <v>0.90917781397847297</v>
      </c>
      <c r="W321" s="156">
        <f t="shared" ref="W321" si="138">IF(W303=0,"",W303/W285)</f>
        <v>0.91355096860986451</v>
      </c>
      <c r="DA321" s="63" t="s">
        <v>3726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>
        <f t="shared" si="139"/>
        <v>0.79012621217403611</v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>
        <f t="shared" si="139"/>
        <v>0.80766034316204616</v>
      </c>
      <c r="J322" s="156">
        <f t="shared" si="139"/>
        <v>0.81156617447415602</v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>
        <f t="shared" si="139"/>
        <v>0.87403730637048516</v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>
        <f t="shared" si="140"/>
        <v>0.91981067773499847</v>
      </c>
      <c r="U322" s="156" t="str">
        <f t="shared" si="140"/>
        <v/>
      </c>
      <c r="V322" s="156">
        <f t="shared" si="140"/>
        <v>0.93589167001266993</v>
      </c>
      <c r="W322" s="156">
        <f t="shared" ref="W322" si="141">IF(W304=0,"",W304/W286)</f>
        <v>0.93671484220302792</v>
      </c>
      <c r="DA322" s="63" t="s">
        <v>3727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>
        <f t="shared" si="142"/>
        <v>0.71199848794309673</v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>
        <f t="shared" si="142"/>
        <v>0.72124360787331443</v>
      </c>
      <c r="J323" s="157">
        <f t="shared" si="142"/>
        <v>0.7244259597470295</v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>
        <f t="shared" si="142"/>
        <v>0.81092032651002566</v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>
        <f t="shared" si="143"/>
        <v>0.88705758705104176</v>
      </c>
      <c r="U323" s="157" t="str">
        <f t="shared" si="143"/>
        <v/>
      </c>
      <c r="V323" s="157">
        <f t="shared" si="143"/>
        <v>0.90917781397847297</v>
      </c>
      <c r="W323" s="157">
        <f t="shared" ref="W323" si="144">IF(W305=0,"",W305/W287)</f>
        <v>0.9135509686098644</v>
      </c>
      <c r="DA323" s="131" t="s">
        <v>3728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>
        <f t="shared" si="145"/>
        <v>1</v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>
        <f t="shared" si="145"/>
        <v>1</v>
      </c>
      <c r="J324" s="158">
        <f t="shared" si="145"/>
        <v>1</v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>
        <f t="shared" si="145"/>
        <v>1</v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>
        <f t="shared" si="146"/>
        <v>1</v>
      </c>
      <c r="U324" s="158" t="str">
        <f t="shared" si="146"/>
        <v/>
      </c>
      <c r="V324" s="158">
        <f t="shared" si="146"/>
        <v>1</v>
      </c>
      <c r="W324" s="158">
        <f t="shared" ref="W324" si="147">IF(W306=0,"",W306/W288)</f>
        <v>1</v>
      </c>
      <c r="DA324" s="132" t="s">
        <v>3729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0.63510780126204713</v>
      </c>
      <c r="D325" s="157">
        <f t="shared" si="148"/>
        <v>0.63684853727899027</v>
      </c>
      <c r="E325" s="157">
        <f t="shared" si="148"/>
        <v>0.63872316051353906</v>
      </c>
      <c r="F325" s="157">
        <f t="shared" si="148"/>
        <v>0.64061579121657997</v>
      </c>
      <c r="G325" s="157">
        <f t="shared" si="148"/>
        <v>0.64263279737312262</v>
      </c>
      <c r="H325" s="157">
        <f t="shared" si="148"/>
        <v>0.64476225656216279</v>
      </c>
      <c r="I325" s="157">
        <f t="shared" si="148"/>
        <v>0.64703187168241905</v>
      </c>
      <c r="J325" s="157">
        <f t="shared" si="148"/>
        <v>0.64955253301606053</v>
      </c>
      <c r="K325" s="157">
        <f t="shared" si="148"/>
        <v>0.65242251156411557</v>
      </c>
      <c r="L325" s="157">
        <f t="shared" si="148"/>
        <v>0.65567620092418732</v>
      </c>
      <c r="M325" s="157">
        <f t="shared" si="148"/>
        <v>0.6615681208324844</v>
      </c>
      <c r="N325" s="157">
        <f t="shared" si="148"/>
        <v>0.67108887338870971</v>
      </c>
      <c r="O325" s="157">
        <f t="shared" si="148"/>
        <v>0.68550879022300049</v>
      </c>
      <c r="P325" s="157">
        <f t="shared" si="148"/>
        <v>0.70426725093477871</v>
      </c>
      <c r="Q325" s="157">
        <f t="shared" si="148"/>
        <v>0.72267381233497419</v>
      </c>
      <c r="R325" s="157">
        <f t="shared" ref="R325:V325" si="149">IF(R307=0,"",R307/R289)</f>
        <v>0.73586866035791143</v>
      </c>
      <c r="S325" s="157">
        <f t="shared" si="149"/>
        <v>0.74893342721743195</v>
      </c>
      <c r="T325" s="157">
        <f t="shared" si="149"/>
        <v>0.76159416902122956</v>
      </c>
      <c r="U325" s="157">
        <f t="shared" si="149"/>
        <v>0.77348731142298843</v>
      </c>
      <c r="V325" s="157">
        <f t="shared" si="149"/>
        <v>0.78405505858045399</v>
      </c>
      <c r="W325" s="157">
        <f t="shared" ref="W325" si="150">IF(W307=0,"",W307/W289)</f>
        <v>0.79237391858587125</v>
      </c>
      <c r="DA325" s="131" t="s">
        <v>3730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0.7134795276115331</v>
      </c>
      <c r="D326" s="158">
        <f t="shared" si="151"/>
        <v>0.7191139903465914</v>
      </c>
      <c r="E326" s="158">
        <f t="shared" si="151"/>
        <v>0.72921256453340744</v>
      </c>
      <c r="F326" s="158">
        <f t="shared" si="151"/>
        <v>0.72967835836447181</v>
      </c>
      <c r="G326" s="158">
        <f t="shared" si="151"/>
        <v>0.7489814639807465</v>
      </c>
      <c r="H326" s="158">
        <f t="shared" si="151"/>
        <v>0.74402989647066631</v>
      </c>
      <c r="I326" s="158">
        <f t="shared" si="151"/>
        <v>0.74838625267467096</v>
      </c>
      <c r="J326" s="158">
        <f t="shared" si="151"/>
        <v>0.75225190349161752</v>
      </c>
      <c r="K326" s="158">
        <f t="shared" si="151"/>
        <v>0.75324922586102205</v>
      </c>
      <c r="L326" s="158">
        <f t="shared" si="151"/>
        <v>0.76075061140719336</v>
      </c>
      <c r="M326" s="158">
        <f t="shared" si="151"/>
        <v>0.76857341515328603</v>
      </c>
      <c r="N326" s="158">
        <f t="shared" si="151"/>
        <v>0.77719226271069419</v>
      </c>
      <c r="O326" s="158">
        <f t="shared" si="151"/>
        <v>0.77968777327239536</v>
      </c>
      <c r="P326" s="158">
        <f t="shared" si="151"/>
        <v>0.79395787665372264</v>
      </c>
      <c r="Q326" s="158">
        <f t="shared" si="151"/>
        <v>0.80158368987069439</v>
      </c>
      <c r="R326" s="158">
        <f t="shared" ref="R326:V326" si="152">IF(R308=0,"",R308/R290)</f>
        <v>0.8046353498996317</v>
      </c>
      <c r="S326" s="158">
        <f t="shared" si="152"/>
        <v>0.81921921396864339</v>
      </c>
      <c r="T326" s="158">
        <f t="shared" si="152"/>
        <v>0.82337536033034309</v>
      </c>
      <c r="U326" s="158">
        <f t="shared" si="152"/>
        <v>0.83192031578078096</v>
      </c>
      <c r="V326" s="158">
        <f t="shared" si="152"/>
        <v>0.84099784825137547</v>
      </c>
      <c r="W326" s="158">
        <f t="shared" ref="W326" si="153">IF(W308=0,"",W308/W290)</f>
        <v>0.84179500914171246</v>
      </c>
      <c r="DA326" s="132" t="s">
        <v>3731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0.63510780126204713</v>
      </c>
      <c r="D327" s="156">
        <f t="shared" si="154"/>
        <v>0.63684853727899027</v>
      </c>
      <c r="E327" s="156">
        <f t="shared" si="154"/>
        <v>0.63872316051353906</v>
      </c>
      <c r="F327" s="156">
        <f t="shared" si="154"/>
        <v>0.64061579121657997</v>
      </c>
      <c r="G327" s="156">
        <f t="shared" si="154"/>
        <v>0.64263279737312262</v>
      </c>
      <c r="H327" s="156">
        <f t="shared" si="154"/>
        <v>0.64476225656216279</v>
      </c>
      <c r="I327" s="156">
        <f t="shared" si="154"/>
        <v>0.64703187168241905</v>
      </c>
      <c r="J327" s="156">
        <f t="shared" si="154"/>
        <v>0.64955253301606053</v>
      </c>
      <c r="K327" s="156">
        <f t="shared" si="154"/>
        <v>0.65242251156411557</v>
      </c>
      <c r="L327" s="156">
        <f t="shared" si="154"/>
        <v>0.65567620092418732</v>
      </c>
      <c r="M327" s="156">
        <f t="shared" si="154"/>
        <v>0.6615681208324844</v>
      </c>
      <c r="N327" s="156">
        <f t="shared" si="154"/>
        <v>0.67108887338870971</v>
      </c>
      <c r="O327" s="156">
        <f t="shared" si="154"/>
        <v>0.68550879022300049</v>
      </c>
      <c r="P327" s="156">
        <f t="shared" si="154"/>
        <v>0.70426725093477871</v>
      </c>
      <c r="Q327" s="156">
        <f t="shared" si="154"/>
        <v>0.72267381233497419</v>
      </c>
      <c r="R327" s="156">
        <f t="shared" ref="R327:V327" si="155">IF(R309=0,"",R309/R291)</f>
        <v>0.73586866035791143</v>
      </c>
      <c r="S327" s="156">
        <f t="shared" si="155"/>
        <v>0.74893342721743195</v>
      </c>
      <c r="T327" s="156">
        <f t="shared" si="155"/>
        <v>0.76159416902122967</v>
      </c>
      <c r="U327" s="156">
        <f t="shared" si="155"/>
        <v>0.77348731142298843</v>
      </c>
      <c r="V327" s="156">
        <f t="shared" si="155"/>
        <v>0.7840550585804541</v>
      </c>
      <c r="W327" s="156">
        <f t="shared" ref="W327" si="156">IF(W309=0,"",W309/W291)</f>
        <v>0.79237391858587125</v>
      </c>
      <c r="DA327" s="63" t="s">
        <v>3732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3733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0.78252359331509058</v>
      </c>
      <c r="D329" s="155">
        <f t="shared" si="160"/>
        <v>0.78386384580279689</v>
      </c>
      <c r="E329" s="155">
        <f t="shared" si="160"/>
        <v>0.78525365757897203</v>
      </c>
      <c r="F329" s="155">
        <f t="shared" si="160"/>
        <v>0.78665022743993851</v>
      </c>
      <c r="G329" s="155">
        <f t="shared" si="160"/>
        <v>0.78809243849055455</v>
      </c>
      <c r="H329" s="155">
        <f t="shared" si="160"/>
        <v>0.7895755319337957</v>
      </c>
      <c r="I329" s="155">
        <f t="shared" si="160"/>
        <v>0.79110908856783491</v>
      </c>
      <c r="J329" s="155">
        <f t="shared" si="160"/>
        <v>0.79273235754107119</v>
      </c>
      <c r="K329" s="155">
        <f t="shared" si="160"/>
        <v>0.79447871095339684</v>
      </c>
      <c r="L329" s="155">
        <f t="shared" si="160"/>
        <v>0.79635707720971993</v>
      </c>
      <c r="M329" s="155">
        <f t="shared" si="160"/>
        <v>0.79891265511632947</v>
      </c>
      <c r="N329" s="155">
        <f t="shared" si="160"/>
        <v>0.80230003780940773</v>
      </c>
      <c r="O329" s="155">
        <f t="shared" si="160"/>
        <v>0.80689511528002955</v>
      </c>
      <c r="P329" s="155">
        <f t="shared" si="160"/>
        <v>0.8128953083441246</v>
      </c>
      <c r="Q329" s="155">
        <f t="shared" si="160"/>
        <v>0.82062875778054967</v>
      </c>
      <c r="R329" s="155">
        <f t="shared" ref="R329:V329" si="161">IF(R311=0,"",R311/R293)</f>
        <v>0.83114892328105205</v>
      </c>
      <c r="S329" s="155">
        <f t="shared" si="161"/>
        <v>0.8442790737944017</v>
      </c>
      <c r="T329" s="155">
        <f t="shared" si="161"/>
        <v>0.85839611508145375</v>
      </c>
      <c r="U329" s="155">
        <f t="shared" si="161"/>
        <v>0.87187695290310285</v>
      </c>
      <c r="V329" s="155">
        <f t="shared" si="161"/>
        <v>0.88309849302022636</v>
      </c>
      <c r="W329" s="155">
        <f t="shared" ref="W329" si="162">IF(W311=0,"",W311/W293)</f>
        <v>0.89149059477420012</v>
      </c>
      <c r="DA329" s="130" t="s">
        <v>3734</v>
      </c>
    </row>
    <row r="330" spans="1:105" ht="12" customHeight="1" x14ac:dyDescent="0.25">
      <c r="A330" s="97" t="s">
        <v>50</v>
      </c>
      <c r="B330" s="156"/>
      <c r="C330" s="156" t="str">
        <f t="shared" ref="C330:Q330" si="163">IF(C312=0,"",C312/C294)</f>
        <v/>
      </c>
      <c r="D330" s="156" t="str">
        <f t="shared" si="163"/>
        <v/>
      </c>
      <c r="E330" s="156" t="str">
        <f t="shared" si="163"/>
        <v/>
      </c>
      <c r="F330" s="156" t="str">
        <f t="shared" si="163"/>
        <v/>
      </c>
      <c r="G330" s="156" t="str">
        <f t="shared" si="163"/>
        <v/>
      </c>
      <c r="H330" s="156" t="str">
        <f t="shared" si="163"/>
        <v/>
      </c>
      <c r="I330" s="156" t="str">
        <f t="shared" si="163"/>
        <v/>
      </c>
      <c r="J330" s="156" t="str">
        <f t="shared" si="163"/>
        <v/>
      </c>
      <c r="K330" s="156" t="str">
        <f t="shared" si="163"/>
        <v/>
      </c>
      <c r="L330" s="156" t="str">
        <f t="shared" si="163"/>
        <v/>
      </c>
      <c r="M330" s="156" t="str">
        <f t="shared" si="163"/>
        <v/>
      </c>
      <c r="N330" s="156" t="str">
        <f t="shared" si="163"/>
        <v/>
      </c>
      <c r="O330" s="156" t="str">
        <f t="shared" si="163"/>
        <v/>
      </c>
      <c r="P330" s="156" t="str">
        <f t="shared" si="163"/>
        <v/>
      </c>
      <c r="Q330" s="156" t="str">
        <f t="shared" si="163"/>
        <v/>
      </c>
      <c r="R330" s="156" t="str">
        <f t="shared" ref="R330:V330" si="164">IF(R312=0,"",R312/R294)</f>
        <v/>
      </c>
      <c r="S330" s="156" t="str">
        <f t="shared" si="164"/>
        <v/>
      </c>
      <c r="T330" s="156" t="str">
        <f t="shared" si="164"/>
        <v/>
      </c>
      <c r="U330" s="156" t="str">
        <f t="shared" si="164"/>
        <v/>
      </c>
      <c r="V330" s="156" t="str">
        <f t="shared" si="164"/>
        <v/>
      </c>
      <c r="W330" s="156" t="str">
        <f t="shared" ref="W330" si="165">IF(W312=0,"",W312/W294)</f>
        <v/>
      </c>
      <c r="DA330" s="63" t="s">
        <v>3735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0.78252359331509058</v>
      </c>
      <c r="D331" s="159">
        <f t="shared" si="166"/>
        <v>0.78386384580279689</v>
      </c>
      <c r="E331" s="159">
        <f t="shared" si="166"/>
        <v>0.78525365757897203</v>
      </c>
      <c r="F331" s="159">
        <f t="shared" si="166"/>
        <v>0.78665022743993851</v>
      </c>
      <c r="G331" s="159">
        <f t="shared" si="166"/>
        <v>0.78809243849055455</v>
      </c>
      <c r="H331" s="159">
        <f t="shared" si="166"/>
        <v>0.7895755319337957</v>
      </c>
      <c r="I331" s="159">
        <f t="shared" si="166"/>
        <v>0.79110908856783491</v>
      </c>
      <c r="J331" s="159">
        <f t="shared" si="166"/>
        <v>0.79273235754107119</v>
      </c>
      <c r="K331" s="159">
        <f t="shared" si="166"/>
        <v>0.79447871095339684</v>
      </c>
      <c r="L331" s="159">
        <f t="shared" si="166"/>
        <v>0.79635707720971993</v>
      </c>
      <c r="M331" s="159">
        <f t="shared" si="166"/>
        <v>0.79891265511632947</v>
      </c>
      <c r="N331" s="159">
        <f t="shared" si="166"/>
        <v>0.80230003780940773</v>
      </c>
      <c r="O331" s="159">
        <f t="shared" si="166"/>
        <v>0.80689511528002955</v>
      </c>
      <c r="P331" s="159">
        <f t="shared" si="166"/>
        <v>0.8128953083441246</v>
      </c>
      <c r="Q331" s="159">
        <f t="shared" si="166"/>
        <v>0.82062875778054967</v>
      </c>
      <c r="R331" s="159">
        <f t="shared" ref="R331:V331" si="167">IF(R313=0,"",R313/R295)</f>
        <v>0.83114892328105205</v>
      </c>
      <c r="S331" s="159">
        <f t="shared" si="167"/>
        <v>0.8442790737944017</v>
      </c>
      <c r="T331" s="159">
        <f t="shared" si="167"/>
        <v>0.85839611508145375</v>
      </c>
      <c r="U331" s="159">
        <f t="shared" si="167"/>
        <v>0.87187695290310285</v>
      </c>
      <c r="V331" s="159">
        <f t="shared" si="167"/>
        <v>0.88309849302022636</v>
      </c>
      <c r="W331" s="159">
        <f t="shared" ref="W331" si="168">IF(W313=0,"",W313/W295)</f>
        <v>0.89149059477420012</v>
      </c>
      <c r="DA331" s="60" t="s">
        <v>3736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</v>
      </c>
      <c r="D333" s="117">
        <f t="shared" si="169"/>
        <v>9.8212271069907708E-2</v>
      </c>
      <c r="E333" s="117">
        <f t="shared" si="169"/>
        <v>8.5720690291469809E-2</v>
      </c>
      <c r="F333" s="117">
        <f t="shared" si="169"/>
        <v>5.073699683691188E-2</v>
      </c>
      <c r="G333" s="117">
        <f t="shared" si="169"/>
        <v>6.6415880394408058E-2</v>
      </c>
      <c r="H333" s="117">
        <f t="shared" si="169"/>
        <v>3.6407870042735907E-2</v>
      </c>
      <c r="I333" s="117">
        <f t="shared" si="169"/>
        <v>6.2399524940348221E-2</v>
      </c>
      <c r="J333" s="117">
        <f t="shared" si="169"/>
        <v>8.1278939773008776E-2</v>
      </c>
      <c r="K333" s="117">
        <f t="shared" si="169"/>
        <v>5.8708316371906384E-2</v>
      </c>
      <c r="L333" s="117">
        <f t="shared" si="169"/>
        <v>3.5026846297667079E-2</v>
      </c>
      <c r="M333" s="117">
        <f t="shared" si="169"/>
        <v>2.5440470211867048E-2</v>
      </c>
      <c r="N333" s="117">
        <f t="shared" si="169"/>
        <v>2.6421937386169773E-2</v>
      </c>
      <c r="O333" s="117">
        <f t="shared" si="169"/>
        <v>6.3486603529137542E-2</v>
      </c>
      <c r="P333" s="117">
        <f t="shared" si="169"/>
        <v>0.12057564676864985</v>
      </c>
      <c r="Q333" s="117">
        <f t="shared" si="169"/>
        <v>7.9082789728172221E-3</v>
      </c>
      <c r="R333" s="117">
        <f t="shared" ref="R333:V333" si="170">R334+R336+R338+R347</f>
        <v>3.4000685239685739E-2</v>
      </c>
      <c r="S333" s="117">
        <f t="shared" si="170"/>
        <v>2.9213660680588473E-2</v>
      </c>
      <c r="T333" s="117">
        <f t="shared" si="170"/>
        <v>7.9500877083385713E-2</v>
      </c>
      <c r="U333" s="117">
        <f t="shared" si="170"/>
        <v>7.9741018420681528E-2</v>
      </c>
      <c r="V333" s="117">
        <f t="shared" si="170"/>
        <v>8.6697260601061088E-2</v>
      </c>
      <c r="W333" s="117">
        <f t="shared" ref="W333" si="171">W334+W336+W338+W347</f>
        <v>6.3272823191441827E-2</v>
      </c>
      <c r="DA333" s="129" t="s">
        <v>3888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3889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3890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3891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3892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9.8212271069907708E-2</v>
      </c>
      <c r="E338" s="122">
        <v>8.5720690291469809E-2</v>
      </c>
      <c r="F338" s="122">
        <v>5.073699683691188E-2</v>
      </c>
      <c r="G338" s="122">
        <v>6.6415880394408058E-2</v>
      </c>
      <c r="H338" s="122">
        <v>3.6407870042735907E-2</v>
      </c>
      <c r="I338" s="122">
        <v>6.2399524940348221E-2</v>
      </c>
      <c r="J338" s="122">
        <v>8.1278939773008776E-2</v>
      </c>
      <c r="K338" s="122">
        <v>5.8708316371906384E-2</v>
      </c>
      <c r="L338" s="122">
        <v>3.5026846297667079E-2</v>
      </c>
      <c r="M338" s="122">
        <v>2.5440470211867048E-2</v>
      </c>
      <c r="N338" s="122">
        <v>2.6421937386169773E-2</v>
      </c>
      <c r="O338" s="122">
        <v>6.3486603529137542E-2</v>
      </c>
      <c r="P338" s="122">
        <v>0.12057564676864985</v>
      </c>
      <c r="Q338" s="122">
        <v>7.9082789728172221E-3</v>
      </c>
      <c r="R338" s="122">
        <v>3.4000685239685739E-2</v>
      </c>
      <c r="S338" s="122">
        <v>2.9213660680588473E-2</v>
      </c>
      <c r="T338" s="122">
        <v>7.9500877083385713E-2</v>
      </c>
      <c r="U338" s="122">
        <v>7.9741018420681528E-2</v>
      </c>
      <c r="V338" s="122">
        <v>8.6697260601061088E-2</v>
      </c>
      <c r="W338" s="122">
        <v>6.3272823191441827E-2</v>
      </c>
      <c r="DA338" s="130" t="s">
        <v>3893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9.8212271069907708E-2</v>
      </c>
      <c r="E339" s="98">
        <v>8.5540627587988319E-2</v>
      </c>
      <c r="F339" s="98">
        <v>5.073699683691188E-2</v>
      </c>
      <c r="G339" s="98">
        <v>6.6415880394408058E-2</v>
      </c>
      <c r="H339" s="98">
        <v>3.6407870042735907E-2</v>
      </c>
      <c r="I339" s="98">
        <v>6.2238391357458095E-2</v>
      </c>
      <c r="J339" s="98">
        <v>8.113199023688597E-2</v>
      </c>
      <c r="K339" s="98">
        <v>5.8708316371906384E-2</v>
      </c>
      <c r="L339" s="98">
        <v>3.5026846297667079E-2</v>
      </c>
      <c r="M339" s="98">
        <v>2.5440470211867048E-2</v>
      </c>
      <c r="N339" s="98">
        <v>2.6421937386169773E-2</v>
      </c>
      <c r="O339" s="98">
        <v>6.3486603529137542E-2</v>
      </c>
      <c r="P339" s="98">
        <v>0.12018460963897347</v>
      </c>
      <c r="Q339" s="98">
        <v>7.9082789728172221E-3</v>
      </c>
      <c r="R339" s="98">
        <v>3.4000685239685739E-2</v>
      </c>
      <c r="S339" s="98">
        <v>2.9213660680588473E-2</v>
      </c>
      <c r="T339" s="98">
        <v>7.9332416836729633E-2</v>
      </c>
      <c r="U339" s="98">
        <v>7.9741018420681528E-2</v>
      </c>
      <c r="V339" s="98">
        <v>8.6536700038463074E-2</v>
      </c>
      <c r="W339" s="98">
        <v>6.3085130669633019E-2</v>
      </c>
      <c r="DA339" s="63" t="s">
        <v>3894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1.8006270348149507E-4</v>
      </c>
      <c r="F340" s="98">
        <v>0</v>
      </c>
      <c r="G340" s="98">
        <v>0</v>
      </c>
      <c r="H340" s="98">
        <v>0</v>
      </c>
      <c r="I340" s="98">
        <v>1.6113358289012724E-4</v>
      </c>
      <c r="J340" s="98">
        <v>1.469495361228007E-4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3.9103712967637126E-4</v>
      </c>
      <c r="Q340" s="98">
        <v>0</v>
      </c>
      <c r="R340" s="98">
        <v>0</v>
      </c>
      <c r="S340" s="98">
        <v>0</v>
      </c>
      <c r="T340" s="98">
        <v>1.6846024665607715E-4</v>
      </c>
      <c r="U340" s="98">
        <v>0</v>
      </c>
      <c r="V340" s="98">
        <v>1.6056056259801483E-4</v>
      </c>
      <c r="W340" s="98">
        <v>1.8769252180881316E-4</v>
      </c>
      <c r="DA340" s="63" t="s">
        <v>3895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1.8006270348149507E-4</v>
      </c>
      <c r="F341" s="101">
        <v>0</v>
      </c>
      <c r="G341" s="101">
        <v>0</v>
      </c>
      <c r="H341" s="101">
        <v>0</v>
      </c>
      <c r="I341" s="101">
        <v>1.6113358289012724E-4</v>
      </c>
      <c r="J341" s="101">
        <v>1.469495361228007E-4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3.9103712967637126E-4</v>
      </c>
      <c r="Q341" s="101">
        <v>0</v>
      </c>
      <c r="R341" s="101">
        <v>0</v>
      </c>
      <c r="S341" s="101">
        <v>0</v>
      </c>
      <c r="T341" s="101">
        <v>1.6846024665607715E-4</v>
      </c>
      <c r="U341" s="101">
        <v>0</v>
      </c>
      <c r="V341" s="101">
        <v>1.6056056259801483E-4</v>
      </c>
      <c r="W341" s="101">
        <v>1.8769252180881316E-4</v>
      </c>
      <c r="DA341" s="131" t="s">
        <v>3896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3897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3898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3899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3900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3901</v>
      </c>
    </row>
    <row r="347" spans="1:105" ht="12" customHeight="1" x14ac:dyDescent="0.25">
      <c r="A347" s="121" t="s">
        <v>54</v>
      </c>
      <c r="B347" s="122"/>
      <c r="C347" s="122">
        <v>0</v>
      </c>
      <c r="D347" s="122">
        <v>0</v>
      </c>
      <c r="E347" s="122">
        <v>0</v>
      </c>
      <c r="F347" s="122">
        <v>0</v>
      </c>
      <c r="G347" s="122">
        <v>0</v>
      </c>
      <c r="H347" s="122">
        <v>0</v>
      </c>
      <c r="I347" s="122">
        <v>0</v>
      </c>
      <c r="J347" s="122">
        <v>0</v>
      </c>
      <c r="K347" s="122">
        <v>0</v>
      </c>
      <c r="L347" s="122">
        <v>0</v>
      </c>
      <c r="M347" s="122">
        <v>0</v>
      </c>
      <c r="N347" s="122">
        <v>0</v>
      </c>
      <c r="O347" s="122">
        <v>0</v>
      </c>
      <c r="P347" s="122">
        <v>0</v>
      </c>
      <c r="Q347" s="122">
        <v>0</v>
      </c>
      <c r="R347" s="122">
        <v>0</v>
      </c>
      <c r="S347" s="122">
        <v>0</v>
      </c>
      <c r="T347" s="122">
        <v>0</v>
      </c>
      <c r="U347" s="122">
        <v>0</v>
      </c>
      <c r="V347" s="122">
        <v>0</v>
      </c>
      <c r="W347" s="122">
        <v>0</v>
      </c>
      <c r="DA347" s="130" t="s">
        <v>3902</v>
      </c>
    </row>
    <row r="348" spans="1:105" ht="12" customHeight="1" x14ac:dyDescent="0.25">
      <c r="A348" s="97" t="s">
        <v>50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DA348" s="63" t="s">
        <v>3903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3904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9288.5336767322133</v>
      </c>
      <c r="D351" s="117">
        <f t="shared" si="174"/>
        <v>8684.2116402624433</v>
      </c>
      <c r="E351" s="117">
        <f t="shared" si="174"/>
        <v>8390.6879479550698</v>
      </c>
      <c r="F351" s="117">
        <f t="shared" si="174"/>
        <v>7792.0659544621431</v>
      </c>
      <c r="G351" s="117">
        <f t="shared" si="174"/>
        <v>7846.5024442270578</v>
      </c>
      <c r="H351" s="117">
        <f t="shared" si="174"/>
        <v>7304.0414741045706</v>
      </c>
      <c r="I351" s="117">
        <f t="shared" si="174"/>
        <v>6582.5157645927293</v>
      </c>
      <c r="J351" s="117">
        <f t="shared" si="174"/>
        <v>6206.5090020818179</v>
      </c>
      <c r="K351" s="117">
        <f t="shared" si="174"/>
        <v>6117.3146291593193</v>
      </c>
      <c r="L351" s="117">
        <f t="shared" si="174"/>
        <v>6756.5590121734713</v>
      </c>
      <c r="M351" s="117">
        <f t="shared" si="174"/>
        <v>6008.3933870969668</v>
      </c>
      <c r="N351" s="117">
        <f t="shared" si="174"/>
        <v>5617.0989926187995</v>
      </c>
      <c r="O351" s="117">
        <f t="shared" si="174"/>
        <v>5214.7457965747253</v>
      </c>
      <c r="P351" s="117">
        <f t="shared" si="174"/>
        <v>4639.4304242854068</v>
      </c>
      <c r="Q351" s="117">
        <f t="shared" si="174"/>
        <v>4366.2421252592003</v>
      </c>
      <c r="R351" s="117">
        <f t="shared" ref="R351:V351" si="175">R352+R354+R356+R365</f>
        <v>4540.9725047895017</v>
      </c>
      <c r="S351" s="117">
        <f t="shared" si="175"/>
        <v>4221.4676079052379</v>
      </c>
      <c r="T351" s="117">
        <f t="shared" si="175"/>
        <v>4099.7876425177765</v>
      </c>
      <c r="U351" s="117">
        <f t="shared" si="175"/>
        <v>3806.4982665610482</v>
      </c>
      <c r="V351" s="117">
        <f t="shared" si="175"/>
        <v>3716.0514175282788</v>
      </c>
      <c r="W351" s="117">
        <f t="shared" ref="W351" si="176">W352+W354+W356+W365</f>
        <v>3548.2040573562913</v>
      </c>
      <c r="DA351" s="129" t="s">
        <v>4056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7965.7023389843889</v>
      </c>
      <c r="D352" s="122">
        <f t="shared" si="177"/>
        <v>7373.0187443839868</v>
      </c>
      <c r="E352" s="122">
        <f t="shared" si="177"/>
        <v>7062.1664765090763</v>
      </c>
      <c r="F352" s="122">
        <f t="shared" si="177"/>
        <v>6446.4890993588369</v>
      </c>
      <c r="G352" s="122">
        <f t="shared" si="177"/>
        <v>6453.9598576175349</v>
      </c>
      <c r="H352" s="122">
        <f t="shared" si="177"/>
        <v>5885.9024524835431</v>
      </c>
      <c r="I352" s="122">
        <f t="shared" si="177"/>
        <v>5234.7865780727207</v>
      </c>
      <c r="J352" s="122">
        <f t="shared" si="177"/>
        <v>4926.6033426188224</v>
      </c>
      <c r="K352" s="122">
        <f t="shared" si="177"/>
        <v>4744.9483709658107</v>
      </c>
      <c r="L352" s="122">
        <f t="shared" si="177"/>
        <v>5385.9749395119807</v>
      </c>
      <c r="M352" s="122">
        <f t="shared" si="177"/>
        <v>4603.2297230562417</v>
      </c>
      <c r="N352" s="122">
        <f t="shared" si="177"/>
        <v>4233.8984362592173</v>
      </c>
      <c r="O352" s="122">
        <f t="shared" si="177"/>
        <v>3738.9698963291376</v>
      </c>
      <c r="P352" s="122">
        <f t="shared" si="177"/>
        <v>3194.3837590528537</v>
      </c>
      <c r="Q352" s="122">
        <f t="shared" si="177"/>
        <v>2845.4837451668245</v>
      </c>
      <c r="R352" s="122">
        <f t="shared" si="177"/>
        <v>2938.2200160497741</v>
      </c>
      <c r="S352" s="122">
        <f t="shared" si="177"/>
        <v>2706.101429791046</v>
      </c>
      <c r="T352" s="122">
        <f t="shared" si="177"/>
        <v>2521.7696759042587</v>
      </c>
      <c r="U352" s="122">
        <f t="shared" si="177"/>
        <v>2267.5117988479356</v>
      </c>
      <c r="V352" s="122">
        <f t="shared" si="177"/>
        <v>2236.675194084336</v>
      </c>
      <c r="W352" s="122">
        <f t="shared" si="177"/>
        <v>2011.6597391496364</v>
      </c>
      <c r="DA352" s="130" t="s">
        <v>4057</v>
      </c>
    </row>
    <row r="353" spans="1:105" ht="12" customHeight="1" x14ac:dyDescent="0.25">
      <c r="A353" s="97" t="s">
        <v>53</v>
      </c>
      <c r="B353" s="98"/>
      <c r="C353" s="98">
        <v>7965.7023389843889</v>
      </c>
      <c r="D353" s="98">
        <v>7373.0187443839868</v>
      </c>
      <c r="E353" s="98">
        <v>7062.1664765090763</v>
      </c>
      <c r="F353" s="98">
        <v>6446.4890993588369</v>
      </c>
      <c r="G353" s="98">
        <v>6453.9598576175349</v>
      </c>
      <c r="H353" s="98">
        <v>5885.9024524835431</v>
      </c>
      <c r="I353" s="98">
        <v>5234.7865780727207</v>
      </c>
      <c r="J353" s="98">
        <v>4926.6033426188224</v>
      </c>
      <c r="K353" s="98">
        <v>4744.9483709658107</v>
      </c>
      <c r="L353" s="98">
        <v>5385.9749395119807</v>
      </c>
      <c r="M353" s="98">
        <v>4603.2297230562417</v>
      </c>
      <c r="N353" s="98">
        <v>4233.8984362592173</v>
      </c>
      <c r="O353" s="98">
        <v>3738.9698963291376</v>
      </c>
      <c r="P353" s="98">
        <v>3194.3837590528537</v>
      </c>
      <c r="Q353" s="98">
        <v>2845.4837451668245</v>
      </c>
      <c r="R353" s="98">
        <v>2938.2200160497741</v>
      </c>
      <c r="S353" s="98">
        <v>2706.101429791046</v>
      </c>
      <c r="T353" s="98">
        <v>2521.7696759042587</v>
      </c>
      <c r="U353" s="98">
        <v>2267.5117988479356</v>
      </c>
      <c r="V353" s="98">
        <v>2236.675194084336</v>
      </c>
      <c r="W353" s="98">
        <v>2011.6597391496364</v>
      </c>
      <c r="DA353" s="63" t="s">
        <v>4058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3.684033635614842</v>
      </c>
      <c r="D354" s="122">
        <f t="shared" si="178"/>
        <v>3.5404555614979021</v>
      </c>
      <c r="E354" s="122">
        <f t="shared" si="178"/>
        <v>3.6849274299115602</v>
      </c>
      <c r="F354" s="122">
        <f t="shared" si="178"/>
        <v>5.0000893377502882</v>
      </c>
      <c r="G354" s="122">
        <f t="shared" si="178"/>
        <v>7.0260161015854274</v>
      </c>
      <c r="H354" s="122">
        <f t="shared" si="178"/>
        <v>7.9885046056377496</v>
      </c>
      <c r="I354" s="122">
        <f t="shared" si="178"/>
        <v>8.6688493301446741</v>
      </c>
      <c r="J354" s="122">
        <f t="shared" si="178"/>
        <v>2.570528164044942</v>
      </c>
      <c r="K354" s="122">
        <f t="shared" si="178"/>
        <v>6.8360487208654099</v>
      </c>
      <c r="L354" s="122">
        <f t="shared" si="178"/>
        <v>11.063630901444316</v>
      </c>
      <c r="M354" s="122">
        <f t="shared" si="178"/>
        <v>10.709736675620075</v>
      </c>
      <c r="N354" s="122">
        <f t="shared" si="178"/>
        <v>11.696959527895231</v>
      </c>
      <c r="O354" s="122">
        <f t="shared" si="178"/>
        <v>9.5228271832338578</v>
      </c>
      <c r="P354" s="122">
        <f t="shared" si="178"/>
        <v>13.943395465898845</v>
      </c>
      <c r="Q354" s="122">
        <f t="shared" si="178"/>
        <v>8.3758889361499183</v>
      </c>
      <c r="R354" s="122">
        <f t="shared" si="178"/>
        <v>5.2819834232652383</v>
      </c>
      <c r="S354" s="122">
        <f t="shared" si="178"/>
        <v>12.327640750123926</v>
      </c>
      <c r="T354" s="122">
        <f t="shared" si="178"/>
        <v>6.3889348484963735</v>
      </c>
      <c r="U354" s="122">
        <f t="shared" si="178"/>
        <v>10.103406311656549</v>
      </c>
      <c r="V354" s="122">
        <f t="shared" si="178"/>
        <v>18.224861745414263</v>
      </c>
      <c r="W354" s="122">
        <f t="shared" si="178"/>
        <v>4.2832182083582602</v>
      </c>
      <c r="DA354" s="130" t="s">
        <v>4059</v>
      </c>
    </row>
    <row r="355" spans="1:105" ht="12" customHeight="1" x14ac:dyDescent="0.25">
      <c r="A355" s="97" t="s">
        <v>53</v>
      </c>
      <c r="B355" s="98"/>
      <c r="C355" s="98">
        <f>RES_hhdet_in_fech!C147</f>
        <v>3.684033635614842</v>
      </c>
      <c r="D355" s="98">
        <f>RES_hhdet_in_fech!D147</f>
        <v>3.5404555614979021</v>
      </c>
      <c r="E355" s="98">
        <f>RES_hhdet_in_fech!E147</f>
        <v>3.6849274299115602</v>
      </c>
      <c r="F355" s="98">
        <f>RES_hhdet_in_fech!F147</f>
        <v>5.0000893377502882</v>
      </c>
      <c r="G355" s="98">
        <f>RES_hhdet_in_fech!G147</f>
        <v>7.0260161015854274</v>
      </c>
      <c r="H355" s="98">
        <f>RES_hhdet_in_fech!H147</f>
        <v>7.9885046056377496</v>
      </c>
      <c r="I355" s="98">
        <f>RES_hhdet_in_fech!I147</f>
        <v>8.6688493301446741</v>
      </c>
      <c r="J355" s="98">
        <f>RES_hhdet_in_fech!J147</f>
        <v>2.570528164044942</v>
      </c>
      <c r="K355" s="98">
        <f>RES_hhdet_in_fech!K147</f>
        <v>6.8360487208654099</v>
      </c>
      <c r="L355" s="98">
        <f>RES_hhdet_in_fech!L147</f>
        <v>11.063630901444316</v>
      </c>
      <c r="M355" s="98">
        <f>RES_hhdet_in_fech!M147</f>
        <v>10.709736675620075</v>
      </c>
      <c r="N355" s="98">
        <f>RES_hhdet_in_fech!N147</f>
        <v>11.696959527895231</v>
      </c>
      <c r="O355" s="98">
        <f>RES_hhdet_in_fech!O147</f>
        <v>9.5228271832338578</v>
      </c>
      <c r="P355" s="98">
        <f>RES_hhdet_in_fech!P147</f>
        <v>13.943395465898845</v>
      </c>
      <c r="Q355" s="98">
        <f>RES_hhdet_in_fech!Q147</f>
        <v>8.3758889361499183</v>
      </c>
      <c r="R355" s="98">
        <f>RES_hhdet_in_fech!R147</f>
        <v>5.2819834232652383</v>
      </c>
      <c r="S355" s="98">
        <f>RES_hhdet_in_fech!S147</f>
        <v>12.327640750123926</v>
      </c>
      <c r="T355" s="98">
        <f>RES_hhdet_in_fech!T147</f>
        <v>6.3889348484963735</v>
      </c>
      <c r="U355" s="98">
        <f>RES_hhdet_in_fech!U147</f>
        <v>10.103406311656549</v>
      </c>
      <c r="V355" s="98">
        <f>RES_hhdet_in_fech!V147</f>
        <v>18.224861745414263</v>
      </c>
      <c r="W355" s="98">
        <f>RES_hhdet_in_fech!W147</f>
        <v>4.2832182083582602</v>
      </c>
      <c r="DA355" s="63" t="s">
        <v>4060</v>
      </c>
    </row>
    <row r="356" spans="1:105" ht="12" customHeight="1" x14ac:dyDescent="0.25">
      <c r="A356" s="121" t="s">
        <v>55</v>
      </c>
      <c r="B356" s="122"/>
      <c r="C356" s="122">
        <v>1162.329267028847</v>
      </c>
      <c r="D356" s="122">
        <v>1148.3588852743289</v>
      </c>
      <c r="E356" s="122">
        <v>1159.6152781430192</v>
      </c>
      <c r="F356" s="122">
        <v>1168.0731596760463</v>
      </c>
      <c r="G356" s="122">
        <v>1204.9403480316071</v>
      </c>
      <c r="H356" s="122">
        <v>1224.5192885615113</v>
      </c>
      <c r="I356" s="122">
        <v>1154.6446709387033</v>
      </c>
      <c r="J356" s="122">
        <v>1101.5239326994088</v>
      </c>
      <c r="K356" s="122">
        <v>1171.9685283085562</v>
      </c>
      <c r="L356" s="122">
        <v>1151.5244143502289</v>
      </c>
      <c r="M356" s="122">
        <v>1185.7483091622057</v>
      </c>
      <c r="N356" s="122">
        <v>1158.4770259623958</v>
      </c>
      <c r="O356" s="122">
        <v>1233.219746733304</v>
      </c>
      <c r="P356" s="122">
        <v>1200.2555552392819</v>
      </c>
      <c r="Q356" s="122">
        <v>1264.4123217079441</v>
      </c>
      <c r="R356" s="122">
        <v>1352.5590797309351</v>
      </c>
      <c r="S356" s="122">
        <v>1241.9843970225036</v>
      </c>
      <c r="T356" s="122">
        <v>1300.3887166686357</v>
      </c>
      <c r="U356" s="122">
        <v>1261.1712880508128</v>
      </c>
      <c r="V356" s="122">
        <v>1194.4902638840172</v>
      </c>
      <c r="W356" s="122">
        <v>1266.7785294173273</v>
      </c>
      <c r="DA356" s="130" t="s">
        <v>4061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1036.8068046345563</v>
      </c>
      <c r="E357" s="98">
        <v>1206.9408265831537</v>
      </c>
      <c r="F357" s="98">
        <v>950.44072107600368</v>
      </c>
      <c r="G357" s="98">
        <v>1178.9310148454415</v>
      </c>
      <c r="H357" s="98">
        <v>1075.6652627759609</v>
      </c>
      <c r="I357" s="98">
        <v>1151.1967161460639</v>
      </c>
      <c r="J357" s="98">
        <v>1059.8157488556405</v>
      </c>
      <c r="K357" s="98">
        <v>1076.8532526982885</v>
      </c>
      <c r="L357" s="98">
        <v>1027.9640282228995</v>
      </c>
      <c r="M357" s="98">
        <v>1087.3166773458956</v>
      </c>
      <c r="N357" s="98">
        <v>961.27451529303141</v>
      </c>
      <c r="O357" s="98">
        <v>1001.7192740079552</v>
      </c>
      <c r="P357" s="98">
        <v>1392.3018512221092</v>
      </c>
      <c r="Q357" s="98">
        <v>967.04708536533508</v>
      </c>
      <c r="R357" s="98">
        <v>1092.5347078327291</v>
      </c>
      <c r="S357" s="98">
        <v>1118.294735011081</v>
      </c>
      <c r="T357" s="98">
        <v>1081.2255574790183</v>
      </c>
      <c r="U357" s="98">
        <v>1063.7411945749295</v>
      </c>
      <c r="V357" s="98">
        <v>1029.5957610359535</v>
      </c>
      <c r="W357" s="98">
        <v>1152.3332790756549</v>
      </c>
      <c r="DA357" s="63" t="s">
        <v>4062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1087.7484509477931</v>
      </c>
      <c r="F358" s="98">
        <v>0</v>
      </c>
      <c r="G358" s="98">
        <v>0</v>
      </c>
      <c r="H358" s="98">
        <v>0</v>
      </c>
      <c r="I358" s="98">
        <v>1028.0404475432856</v>
      </c>
      <c r="J358" s="98">
        <v>946.05372030725391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1291.9896816635746</v>
      </c>
      <c r="Q358" s="98">
        <v>0</v>
      </c>
      <c r="R358" s="98">
        <v>0</v>
      </c>
      <c r="S358" s="98">
        <v>0</v>
      </c>
      <c r="T358" s="98">
        <v>1044.494340671192</v>
      </c>
      <c r="U358" s="98">
        <v>0</v>
      </c>
      <c r="V358" s="98">
        <v>1001.346786270989</v>
      </c>
      <c r="W358" s="98">
        <v>1128.6866122683382</v>
      </c>
      <c r="DA358" s="63" t="s">
        <v>4063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792.66905917192742</v>
      </c>
      <c r="F359" s="101">
        <v>0</v>
      </c>
      <c r="G359" s="101">
        <v>0</v>
      </c>
      <c r="H359" s="101">
        <v>0</v>
      </c>
      <c r="I359" s="101">
        <v>709.33959715674939</v>
      </c>
      <c r="J359" s="101">
        <v>646.89882075541766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860.70859675200563</v>
      </c>
      <c r="Q359" s="101">
        <v>0</v>
      </c>
      <c r="R359" s="101">
        <v>0</v>
      </c>
      <c r="S359" s="101">
        <v>0</v>
      </c>
      <c r="T359" s="101">
        <v>741.5929153727642</v>
      </c>
      <c r="U359" s="101">
        <v>0</v>
      </c>
      <c r="V359" s="101">
        <v>706.8170566913841</v>
      </c>
      <c r="W359" s="101">
        <v>826.25691939079559</v>
      </c>
      <c r="DA359" s="131" t="s">
        <v>4064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295.0793917758657</v>
      </c>
      <c r="F360" s="104">
        <v>0</v>
      </c>
      <c r="G360" s="104">
        <v>0</v>
      </c>
      <c r="H360" s="104">
        <v>0</v>
      </c>
      <c r="I360" s="104">
        <v>318.70085038653616</v>
      </c>
      <c r="J360" s="104">
        <v>299.15489955183619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431.28108491156888</v>
      </c>
      <c r="Q360" s="104">
        <v>0</v>
      </c>
      <c r="R360" s="104">
        <v>0</v>
      </c>
      <c r="S360" s="104">
        <v>0</v>
      </c>
      <c r="T360" s="104">
        <v>302.90142529842785</v>
      </c>
      <c r="U360" s="104">
        <v>0</v>
      </c>
      <c r="V360" s="104">
        <v>294.52972957960509</v>
      </c>
      <c r="W360" s="104">
        <v>302.42969287754232</v>
      </c>
      <c r="DA360" s="132" t="s">
        <v>4065</v>
      </c>
    </row>
    <row r="361" spans="1:105" ht="12" customHeight="1" x14ac:dyDescent="0.25">
      <c r="A361" s="106" t="s">
        <v>122</v>
      </c>
      <c r="B361" s="101"/>
      <c r="C361" s="101">
        <v>1174.2506097279395</v>
      </c>
      <c r="D361" s="101">
        <v>1165.2626765275563</v>
      </c>
      <c r="E361" s="101">
        <v>1171.8628736672381</v>
      </c>
      <c r="F361" s="101">
        <v>1180.5905866706589</v>
      </c>
      <c r="G361" s="101">
        <v>1223.4417034843664</v>
      </c>
      <c r="H361" s="101">
        <v>1242.1512316995697</v>
      </c>
      <c r="I361" s="101">
        <v>1225.8481119299677</v>
      </c>
      <c r="J361" s="101">
        <v>1131.9555001479691</v>
      </c>
      <c r="K361" s="101">
        <v>1185.1057097699079</v>
      </c>
      <c r="L361" s="101">
        <v>1174.409019903492</v>
      </c>
      <c r="M361" s="101">
        <v>1205.2355569651006</v>
      </c>
      <c r="N361" s="101">
        <v>1180.4772707288382</v>
      </c>
      <c r="O361" s="101">
        <v>1254.9117377534774</v>
      </c>
      <c r="P361" s="101">
        <v>1222.2952126789853</v>
      </c>
      <c r="Q361" s="101">
        <v>1287.2016751427514</v>
      </c>
      <c r="R361" s="101">
        <v>1367.2942246660828</v>
      </c>
      <c r="S361" s="101">
        <v>1253.8260510457499</v>
      </c>
      <c r="T361" s="101">
        <v>1311.9516716793994</v>
      </c>
      <c r="U361" s="101">
        <v>1272.3597674474765</v>
      </c>
      <c r="V361" s="101">
        <v>1205.6221052506251</v>
      </c>
      <c r="W361" s="101">
        <v>1277.2347137446807</v>
      </c>
      <c r="DA361" s="131" t="s">
        <v>4066</v>
      </c>
    </row>
    <row r="362" spans="1:105" ht="12" customHeight="1" x14ac:dyDescent="0.25">
      <c r="A362" s="107" t="s">
        <v>121</v>
      </c>
      <c r="B362" s="104"/>
      <c r="C362" s="104">
        <v>1045.2648150297969</v>
      </c>
      <c r="D362" s="104">
        <v>1031.9800068241857</v>
      </c>
      <c r="E362" s="104">
        <v>1026.4524213422667</v>
      </c>
      <c r="F362" s="104">
        <v>1036.4779959919899</v>
      </c>
      <c r="G362" s="104">
        <v>1049.7202217791912</v>
      </c>
      <c r="H362" s="104">
        <v>1076.4241040896641</v>
      </c>
      <c r="I362" s="104">
        <v>1060.1911145603924</v>
      </c>
      <c r="J362" s="104">
        <v>977.81920826513988</v>
      </c>
      <c r="K362" s="104">
        <v>1026.6223003559883</v>
      </c>
      <c r="L362" s="104">
        <v>1012.2462345715504</v>
      </c>
      <c r="M362" s="104">
        <v>1037.3363177458573</v>
      </c>
      <c r="N362" s="104">
        <v>1019.1039030491766</v>
      </c>
      <c r="O362" s="104">
        <v>1103.0839777791653</v>
      </c>
      <c r="P362" s="104">
        <v>1084.2080628491128</v>
      </c>
      <c r="Q362" s="104">
        <v>1160.9385790091185</v>
      </c>
      <c r="R362" s="104">
        <v>1250.7641826708609</v>
      </c>
      <c r="S362" s="104">
        <v>1146.3359008308098</v>
      </c>
      <c r="T362" s="104">
        <v>1213.4044052916311</v>
      </c>
      <c r="U362" s="104">
        <v>1182.7655122641295</v>
      </c>
      <c r="V362" s="104">
        <v>1123.7962476076816</v>
      </c>
      <c r="W362" s="104">
        <v>1202.1700184701674</v>
      </c>
      <c r="DA362" s="132" t="s">
        <v>4067</v>
      </c>
    </row>
    <row r="363" spans="1:105" ht="12" customHeight="1" x14ac:dyDescent="0.25">
      <c r="A363" s="108" t="s">
        <v>53</v>
      </c>
      <c r="B363" s="98"/>
      <c r="C363" s="98">
        <v>820.76232270577884</v>
      </c>
      <c r="D363" s="98">
        <v>798.20343827620445</v>
      </c>
      <c r="E363" s="98">
        <v>769.35576384813623</v>
      </c>
      <c r="F363" s="98">
        <v>779.61809825792</v>
      </c>
      <c r="G363" s="98">
        <v>737.3346836641158</v>
      </c>
      <c r="H363" s="98">
        <v>775.62813764894008</v>
      </c>
      <c r="I363" s="98">
        <v>755.75848869715242</v>
      </c>
      <c r="J363" s="98">
        <v>691.26722376373766</v>
      </c>
      <c r="K363" s="98">
        <v>728.81546069375781</v>
      </c>
      <c r="L363" s="98">
        <v>703.34752746292577</v>
      </c>
      <c r="M363" s="98">
        <v>709.35161883659885</v>
      </c>
      <c r="N363" s="98">
        <v>690.35133301961366</v>
      </c>
      <c r="O363" s="98">
        <v>772.74938013178485</v>
      </c>
      <c r="P363" s="98">
        <v>755.38651747128017</v>
      </c>
      <c r="Q363" s="98">
        <v>830.60727540083849</v>
      </c>
      <c r="R363" s="98">
        <v>925.1272765915603</v>
      </c>
      <c r="S363" s="98">
        <v>825.42053651893275</v>
      </c>
      <c r="T363" s="98">
        <v>898.95920321383983</v>
      </c>
      <c r="U363" s="98">
        <v>877.64996767123068</v>
      </c>
      <c r="V363" s="98">
        <v>827.46102002682983</v>
      </c>
      <c r="W363" s="98">
        <v>916.01833202655587</v>
      </c>
      <c r="DA363" s="63" t="s">
        <v>4068</v>
      </c>
    </row>
    <row r="364" spans="1:105" ht="12" customHeight="1" x14ac:dyDescent="0.25">
      <c r="A364" s="108" t="s">
        <v>52</v>
      </c>
      <c r="B364" s="98"/>
      <c r="C364" s="98">
        <v>224.50249232401802</v>
      </c>
      <c r="D364" s="98">
        <v>233.77656854798133</v>
      </c>
      <c r="E364" s="98">
        <v>257.09665749413034</v>
      </c>
      <c r="F364" s="98">
        <v>256.85989773406988</v>
      </c>
      <c r="G364" s="98">
        <v>312.38553811507524</v>
      </c>
      <c r="H364" s="98">
        <v>300.79596644072404</v>
      </c>
      <c r="I364" s="98">
        <v>304.43262586323999</v>
      </c>
      <c r="J364" s="98">
        <v>286.55198450140216</v>
      </c>
      <c r="K364" s="98">
        <v>297.80683966223052</v>
      </c>
      <c r="L364" s="98">
        <v>308.89870710862454</v>
      </c>
      <c r="M364" s="98">
        <v>327.98469890925838</v>
      </c>
      <c r="N364" s="98">
        <v>328.75257002956289</v>
      </c>
      <c r="O364" s="98">
        <v>330.33459764738058</v>
      </c>
      <c r="P364" s="98">
        <v>328.82154537783282</v>
      </c>
      <c r="Q364" s="98">
        <v>330.33130360827982</v>
      </c>
      <c r="R364" s="98">
        <v>325.63690607930062</v>
      </c>
      <c r="S364" s="98">
        <v>320.91536431187706</v>
      </c>
      <c r="T364" s="98">
        <v>314.44520207779135</v>
      </c>
      <c r="U364" s="98">
        <v>305.11554459289891</v>
      </c>
      <c r="V364" s="98">
        <v>296.33522758085189</v>
      </c>
      <c r="W364" s="98">
        <v>286.15168644361142</v>
      </c>
      <c r="DA364" s="63" t="s">
        <v>4069</v>
      </c>
    </row>
    <row r="365" spans="1:105" ht="12" customHeight="1" x14ac:dyDescent="0.25">
      <c r="A365" s="121" t="s">
        <v>54</v>
      </c>
      <c r="B365" s="122"/>
      <c r="C365" s="122">
        <v>156.81803708336284</v>
      </c>
      <c r="D365" s="122">
        <v>159.29355504262941</v>
      </c>
      <c r="E365" s="122">
        <v>165.22126587306499</v>
      </c>
      <c r="F365" s="122">
        <v>172.50360608950976</v>
      </c>
      <c r="G365" s="122">
        <v>180.57622247633043</v>
      </c>
      <c r="H365" s="122">
        <v>185.63122845387829</v>
      </c>
      <c r="I365" s="122">
        <v>184.41566625116005</v>
      </c>
      <c r="J365" s="122">
        <v>175.8111985995416</v>
      </c>
      <c r="K365" s="122">
        <v>193.56168116408696</v>
      </c>
      <c r="L365" s="122">
        <v>207.9960274098174</v>
      </c>
      <c r="M365" s="122">
        <v>208.70561820289896</v>
      </c>
      <c r="N365" s="122">
        <v>213.02657086929122</v>
      </c>
      <c r="O365" s="122">
        <v>233.03332632905037</v>
      </c>
      <c r="P365" s="122">
        <v>230.84771452737195</v>
      </c>
      <c r="Q365" s="122">
        <v>247.97016944828152</v>
      </c>
      <c r="R365" s="122">
        <v>244.91142558552764</v>
      </c>
      <c r="S365" s="122">
        <v>261.0541403415649</v>
      </c>
      <c r="T365" s="122">
        <v>271.24031509638559</v>
      </c>
      <c r="U365" s="122">
        <v>267.71177335064357</v>
      </c>
      <c r="V365" s="122">
        <v>266.66109781451132</v>
      </c>
      <c r="W365" s="122">
        <v>265.48257058096954</v>
      </c>
      <c r="DA365" s="130" t="s">
        <v>4070</v>
      </c>
    </row>
    <row r="366" spans="1:105" ht="12" customHeight="1" x14ac:dyDescent="0.25">
      <c r="A366" s="97" t="s">
        <v>50</v>
      </c>
      <c r="B366" s="98"/>
      <c r="C366" s="98">
        <v>0</v>
      </c>
      <c r="D366" s="98">
        <v>0</v>
      </c>
      <c r="E366" s="98">
        <v>0</v>
      </c>
      <c r="F366" s="98">
        <v>0</v>
      </c>
      <c r="G366" s="98">
        <v>0</v>
      </c>
      <c r="H366" s="98">
        <v>0</v>
      </c>
      <c r="I366" s="98">
        <v>0</v>
      </c>
      <c r="J366" s="98">
        <v>0</v>
      </c>
      <c r="K366" s="98">
        <v>0</v>
      </c>
      <c r="L366" s="98">
        <v>0</v>
      </c>
      <c r="M366" s="98">
        <v>0</v>
      </c>
      <c r="N366" s="98">
        <v>0</v>
      </c>
      <c r="O366" s="98">
        <v>0</v>
      </c>
      <c r="P366" s="98">
        <v>0</v>
      </c>
      <c r="Q366" s="98">
        <v>0</v>
      </c>
      <c r="R366" s="98">
        <v>0</v>
      </c>
      <c r="S366" s="98">
        <v>0</v>
      </c>
      <c r="T366" s="98">
        <v>0</v>
      </c>
      <c r="U366" s="98">
        <v>0</v>
      </c>
      <c r="V366" s="98">
        <v>0</v>
      </c>
      <c r="W366" s="98">
        <v>0</v>
      </c>
      <c r="DA366" s="63" t="s">
        <v>4071</v>
      </c>
    </row>
    <row r="367" spans="1:105" ht="12" customHeight="1" x14ac:dyDescent="0.25">
      <c r="A367" s="109" t="s">
        <v>120</v>
      </c>
      <c r="B367" s="33"/>
      <c r="C367" s="33">
        <v>156.81803708336284</v>
      </c>
      <c r="D367" s="33">
        <v>159.29355504262941</v>
      </c>
      <c r="E367" s="33">
        <v>165.22126587306499</v>
      </c>
      <c r="F367" s="33">
        <v>172.50360608950976</v>
      </c>
      <c r="G367" s="33">
        <v>180.57622247633043</v>
      </c>
      <c r="H367" s="33">
        <v>185.63122845387829</v>
      </c>
      <c r="I367" s="33">
        <v>184.41566625116005</v>
      </c>
      <c r="J367" s="33">
        <v>175.8111985995416</v>
      </c>
      <c r="K367" s="33">
        <v>193.56168116408696</v>
      </c>
      <c r="L367" s="33">
        <v>207.9960274098174</v>
      </c>
      <c r="M367" s="33">
        <v>208.70561820289896</v>
      </c>
      <c r="N367" s="33">
        <v>213.02657086929122</v>
      </c>
      <c r="O367" s="33">
        <v>233.03332632905037</v>
      </c>
      <c r="P367" s="33">
        <v>230.84771452737195</v>
      </c>
      <c r="Q367" s="33">
        <v>247.97016944828152</v>
      </c>
      <c r="R367" s="33">
        <v>244.91142558552764</v>
      </c>
      <c r="S367" s="33">
        <v>261.0541403415649</v>
      </c>
      <c r="T367" s="33">
        <v>271.24031509638559</v>
      </c>
      <c r="U367" s="33">
        <v>267.71177335064357</v>
      </c>
      <c r="V367" s="33">
        <v>266.66109781451132</v>
      </c>
      <c r="W367" s="33">
        <v>265.48257058096954</v>
      </c>
      <c r="DA367" s="60" t="s">
        <v>4072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11636.547865721514</v>
      </c>
      <c r="D369" s="117">
        <f t="shared" si="179"/>
        <v>11658.437995626286</v>
      </c>
      <c r="E369" s="117">
        <f t="shared" si="179"/>
        <v>12028.275801987676</v>
      </c>
      <c r="F369" s="117">
        <f t="shared" si="179"/>
        <v>11832.705946541699</v>
      </c>
      <c r="G369" s="117">
        <f t="shared" si="179"/>
        <v>12668.425774217119</v>
      </c>
      <c r="H369" s="117">
        <f t="shared" si="179"/>
        <v>12387.936477599802</v>
      </c>
      <c r="I369" s="117">
        <f t="shared" si="179"/>
        <v>11784.436910311371</v>
      </c>
      <c r="J369" s="117">
        <f t="shared" si="179"/>
        <v>11707.117252918952</v>
      </c>
      <c r="K369" s="117">
        <f t="shared" si="179"/>
        <v>12010.863256641573</v>
      </c>
      <c r="L369" s="117">
        <f t="shared" si="179"/>
        <v>14271.278536925645</v>
      </c>
      <c r="M369" s="117">
        <f t="shared" si="179"/>
        <v>13065.063909601802</v>
      </c>
      <c r="N369" s="117">
        <f t="shared" si="179"/>
        <v>12811.666397997793</v>
      </c>
      <c r="O369" s="117">
        <f t="shared" si="179"/>
        <v>12192.574157697378</v>
      </c>
      <c r="P369" s="117">
        <f t="shared" si="179"/>
        <v>11181.471233537086</v>
      </c>
      <c r="Q369" s="117">
        <f t="shared" si="179"/>
        <v>10570.646322318384</v>
      </c>
      <c r="R369" s="117">
        <f t="shared" ref="R369:V369" si="180">R370+R372+R374+R383</f>
        <v>11109.074013216046</v>
      </c>
      <c r="S369" s="117">
        <f t="shared" si="180"/>
        <v>10407.734033046259</v>
      </c>
      <c r="T369" s="117">
        <f t="shared" si="180"/>
        <v>9887.1886615521817</v>
      </c>
      <c r="U369" s="117">
        <f t="shared" si="180"/>
        <v>9061.7671921574347</v>
      </c>
      <c r="V369" s="117">
        <f t="shared" si="180"/>
        <v>9006.147087153342</v>
      </c>
      <c r="W369" s="117">
        <f t="shared" ref="W369" si="181">W370+W372+W374+W383</f>
        <v>8284.2931536862707</v>
      </c>
      <c r="DA369" s="129" t="s">
        <v>4224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10758.776077882221</v>
      </c>
      <c r="D370" s="122">
        <f t="shared" si="182"/>
        <v>10782.279050619498</v>
      </c>
      <c r="E370" s="122">
        <f t="shared" si="182"/>
        <v>11139.557315030348</v>
      </c>
      <c r="F370" s="122">
        <f t="shared" si="182"/>
        <v>10927.056967498032</v>
      </c>
      <c r="G370" s="122">
        <f t="shared" si="182"/>
        <v>11719.378018410402</v>
      </c>
      <c r="H370" s="122">
        <f t="shared" si="182"/>
        <v>11416.832474081632</v>
      </c>
      <c r="I370" s="122">
        <f t="shared" si="182"/>
        <v>10818.495582029052</v>
      </c>
      <c r="J370" s="122">
        <f t="shared" si="182"/>
        <v>10824.156374311879</v>
      </c>
      <c r="K370" s="122">
        <f t="shared" si="182"/>
        <v>11061.589644698452</v>
      </c>
      <c r="L370" s="122">
        <f t="shared" si="182"/>
        <v>13298.564668521671</v>
      </c>
      <c r="M370" s="122">
        <f t="shared" si="182"/>
        <v>12063.750767732974</v>
      </c>
      <c r="N370" s="122">
        <f t="shared" si="182"/>
        <v>11806.608128560381</v>
      </c>
      <c r="O370" s="122">
        <f t="shared" si="182"/>
        <v>11108.633540887879</v>
      </c>
      <c r="P370" s="122">
        <f t="shared" si="182"/>
        <v>10075.649396496281</v>
      </c>
      <c r="Q370" s="122">
        <f t="shared" si="182"/>
        <v>9402.3288245000185</v>
      </c>
      <c r="R370" s="122">
        <f t="shared" si="182"/>
        <v>9877.1533205222549</v>
      </c>
      <c r="S370" s="122">
        <f t="shared" si="182"/>
        <v>9195.0285918294976</v>
      </c>
      <c r="T370" s="122">
        <f t="shared" si="182"/>
        <v>8627.3626837265801</v>
      </c>
      <c r="U370" s="122">
        <f t="shared" si="182"/>
        <v>7799.4946363517156</v>
      </c>
      <c r="V370" s="122">
        <f t="shared" si="182"/>
        <v>7743.4215894122462</v>
      </c>
      <c r="W370" s="122">
        <f t="shared" si="182"/>
        <v>7015.8171822422719</v>
      </c>
      <c r="DA370" s="130" t="s">
        <v>4225</v>
      </c>
    </row>
    <row r="371" spans="1:105" ht="12" customHeight="1" x14ac:dyDescent="0.25">
      <c r="A371" s="97" t="s">
        <v>53</v>
      </c>
      <c r="B371" s="98"/>
      <c r="C371" s="98">
        <v>10758.776077882221</v>
      </c>
      <c r="D371" s="98">
        <v>10782.279050619498</v>
      </c>
      <c r="E371" s="98">
        <v>11139.557315030348</v>
      </c>
      <c r="F371" s="98">
        <v>10927.056967498032</v>
      </c>
      <c r="G371" s="98">
        <v>11719.378018410402</v>
      </c>
      <c r="H371" s="98">
        <v>11416.832474081632</v>
      </c>
      <c r="I371" s="98">
        <v>10818.495582029052</v>
      </c>
      <c r="J371" s="98">
        <v>10824.156374311879</v>
      </c>
      <c r="K371" s="98">
        <v>11061.589644698452</v>
      </c>
      <c r="L371" s="98">
        <v>13298.564668521671</v>
      </c>
      <c r="M371" s="98">
        <v>12063.750767732974</v>
      </c>
      <c r="N371" s="98">
        <v>11806.608128560381</v>
      </c>
      <c r="O371" s="98">
        <v>11108.633540887879</v>
      </c>
      <c r="P371" s="98">
        <v>10075.649396496281</v>
      </c>
      <c r="Q371" s="98">
        <v>9402.3288245000185</v>
      </c>
      <c r="R371" s="98">
        <v>9877.1533205222549</v>
      </c>
      <c r="S371" s="98">
        <v>9195.0285918294976</v>
      </c>
      <c r="T371" s="98">
        <v>8627.3626837265801</v>
      </c>
      <c r="U371" s="98">
        <v>7799.4946363517156</v>
      </c>
      <c r="V371" s="98">
        <v>7743.4215894122462</v>
      </c>
      <c r="W371" s="98">
        <v>7015.8171822422719</v>
      </c>
      <c r="DA371" s="63" t="s">
        <v>4226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9.2823136063631964</v>
      </c>
      <c r="D372" s="122">
        <f t="shared" si="183"/>
        <v>9.2359959766100381</v>
      </c>
      <c r="E372" s="122">
        <f t="shared" si="183"/>
        <v>9.9446611923859933</v>
      </c>
      <c r="F372" s="122">
        <f t="shared" si="183"/>
        <v>13.944619528083059</v>
      </c>
      <c r="G372" s="122">
        <f t="shared" si="183"/>
        <v>20.233975112549619</v>
      </c>
      <c r="H372" s="122">
        <f t="shared" si="183"/>
        <v>23.738749820349206</v>
      </c>
      <c r="I372" s="122">
        <f t="shared" si="183"/>
        <v>26.563985041026164</v>
      </c>
      <c r="J372" s="122">
        <f t="shared" si="183"/>
        <v>8.1195048173840618</v>
      </c>
      <c r="K372" s="122">
        <f t="shared" si="183"/>
        <v>22.254167918506429</v>
      </c>
      <c r="L372" s="122">
        <f t="shared" si="183"/>
        <v>37.114375079654778</v>
      </c>
      <c r="M372" s="122">
        <f t="shared" si="183"/>
        <v>37.196326083274023</v>
      </c>
      <c r="N372" s="122">
        <f t="shared" si="183"/>
        <v>42.301107943393653</v>
      </c>
      <c r="O372" s="122">
        <f t="shared" si="183"/>
        <v>36.067991358330104</v>
      </c>
      <c r="P372" s="122">
        <f t="shared" si="183"/>
        <v>55.398442867680515</v>
      </c>
      <c r="Q372" s="122">
        <f t="shared" si="183"/>
        <v>34.613928879501636</v>
      </c>
      <c r="R372" s="122">
        <f t="shared" si="183"/>
        <v>22.35659699614602</v>
      </c>
      <c r="S372" s="122">
        <f t="shared" si="183"/>
        <v>53.159817911855612</v>
      </c>
      <c r="T372" s="122">
        <f t="shared" si="183"/>
        <v>27.975748614245617</v>
      </c>
      <c r="U372" s="122">
        <f t="shared" si="183"/>
        <v>44.852590400699164</v>
      </c>
      <c r="V372" s="122">
        <f t="shared" si="183"/>
        <v>82.032163993437464</v>
      </c>
      <c r="W372" s="122">
        <f t="shared" si="183"/>
        <v>19.538228755586644</v>
      </c>
      <c r="DA372" s="130" t="s">
        <v>4227</v>
      </c>
    </row>
    <row r="373" spans="1:105" ht="12" customHeight="1" x14ac:dyDescent="0.25">
      <c r="A373" s="97" t="s">
        <v>53</v>
      </c>
      <c r="B373" s="98"/>
      <c r="C373" s="98">
        <f>RES_hhdet_in_tesh!C147</f>
        <v>9.2823136063631964</v>
      </c>
      <c r="D373" s="98">
        <f>RES_hhdet_in_tesh!D147</f>
        <v>9.2359959766100381</v>
      </c>
      <c r="E373" s="98">
        <f>RES_hhdet_in_tesh!E147</f>
        <v>9.9446611923859933</v>
      </c>
      <c r="F373" s="98">
        <f>RES_hhdet_in_tesh!F147</f>
        <v>13.944619528083059</v>
      </c>
      <c r="G373" s="98">
        <f>RES_hhdet_in_tesh!G147</f>
        <v>20.233975112549619</v>
      </c>
      <c r="H373" s="98">
        <f>RES_hhdet_in_tesh!H147</f>
        <v>23.738749820349206</v>
      </c>
      <c r="I373" s="98">
        <f>RES_hhdet_in_tesh!I147</f>
        <v>26.563985041026164</v>
      </c>
      <c r="J373" s="98">
        <f>RES_hhdet_in_tesh!J147</f>
        <v>8.1195048173840618</v>
      </c>
      <c r="K373" s="98">
        <f>RES_hhdet_in_tesh!K147</f>
        <v>22.254167918506429</v>
      </c>
      <c r="L373" s="98">
        <f>RES_hhdet_in_tesh!L147</f>
        <v>37.114375079654778</v>
      </c>
      <c r="M373" s="98">
        <f>RES_hhdet_in_tesh!M147</f>
        <v>37.196326083274023</v>
      </c>
      <c r="N373" s="98">
        <f>RES_hhdet_in_tesh!N147</f>
        <v>42.301107943393653</v>
      </c>
      <c r="O373" s="98">
        <f>RES_hhdet_in_tesh!O147</f>
        <v>36.067991358330104</v>
      </c>
      <c r="P373" s="98">
        <f>RES_hhdet_in_tesh!P147</f>
        <v>55.398442867680515</v>
      </c>
      <c r="Q373" s="98">
        <f>RES_hhdet_in_tesh!Q147</f>
        <v>34.613928879501636</v>
      </c>
      <c r="R373" s="98">
        <f>RES_hhdet_in_tesh!R147</f>
        <v>22.35659699614602</v>
      </c>
      <c r="S373" s="98">
        <f>RES_hhdet_in_tesh!S147</f>
        <v>53.159817911855612</v>
      </c>
      <c r="T373" s="98">
        <f>RES_hhdet_in_tesh!T147</f>
        <v>27.975748614245617</v>
      </c>
      <c r="U373" s="98">
        <f>RES_hhdet_in_tesh!U147</f>
        <v>44.852590400699164</v>
      </c>
      <c r="V373" s="98">
        <f>RES_hhdet_in_tesh!V147</f>
        <v>82.032163993437464</v>
      </c>
      <c r="W373" s="98">
        <f>RES_hhdet_in_tesh!W147</f>
        <v>19.538228755586644</v>
      </c>
      <c r="DA373" s="63" t="s">
        <v>4228</v>
      </c>
    </row>
    <row r="374" spans="1:105" ht="12" customHeight="1" x14ac:dyDescent="0.25">
      <c r="A374" s="121" t="s">
        <v>55</v>
      </c>
      <c r="B374" s="122"/>
      <c r="C374" s="122">
        <v>745.77566035783695</v>
      </c>
      <c r="D374" s="122">
        <v>742.05849036286224</v>
      </c>
      <c r="E374" s="122">
        <v>749.03322242829108</v>
      </c>
      <c r="F374" s="122">
        <v>756.00435855106196</v>
      </c>
      <c r="G374" s="122">
        <v>786.50302518938349</v>
      </c>
      <c r="H374" s="122">
        <v>800.7953777478242</v>
      </c>
      <c r="I374" s="122">
        <v>793.48443359570797</v>
      </c>
      <c r="J374" s="122">
        <v>735.47014784175133</v>
      </c>
      <c r="K374" s="122">
        <v>773.23880908339822</v>
      </c>
      <c r="L374" s="122">
        <v>769.96038486500538</v>
      </c>
      <c r="M374" s="122">
        <v>797.37925620938051</v>
      </c>
      <c r="N374" s="122">
        <v>791.84593563117596</v>
      </c>
      <c r="O374" s="122">
        <v>859.83917273880013</v>
      </c>
      <c r="P374" s="122">
        <v>862.7683700918592</v>
      </c>
      <c r="Q374" s="122">
        <v>930.21211681788736</v>
      </c>
      <c r="R374" s="122">
        <v>1006.0062280230073</v>
      </c>
      <c r="S374" s="122">
        <v>939.14307548713646</v>
      </c>
      <c r="T374" s="122">
        <v>999.01859647914841</v>
      </c>
      <c r="U374" s="122">
        <v>984.00824019977415</v>
      </c>
      <c r="V374" s="122">
        <v>945.20532012054343</v>
      </c>
      <c r="W374" s="122">
        <v>1012.2625279390002</v>
      </c>
      <c r="DA374" s="130" t="s">
        <v>4229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736.22802869790053</v>
      </c>
      <c r="E375" s="98">
        <v>859.3400435639968</v>
      </c>
      <c r="F375" s="98">
        <v>678.55963126418226</v>
      </c>
      <c r="G375" s="98">
        <v>844.2738590327566</v>
      </c>
      <c r="H375" s="98">
        <v>772.92085769946686</v>
      </c>
      <c r="I375" s="98">
        <v>830.2932729250989</v>
      </c>
      <c r="J375" s="98">
        <v>767.75804101976439</v>
      </c>
      <c r="K375" s="98">
        <v>784.25163751345474</v>
      </c>
      <c r="L375" s="98">
        <v>753.3508029899433</v>
      </c>
      <c r="M375" s="98">
        <v>807.31323229919371</v>
      </c>
      <c r="N375" s="98">
        <v>729.15494264110748</v>
      </c>
      <c r="O375" s="98">
        <v>783.49005404785214</v>
      </c>
      <c r="P375" s="98">
        <v>1129.0458717935458</v>
      </c>
      <c r="Q375" s="98">
        <v>809.4635127678215</v>
      </c>
      <c r="R375" s="98">
        <v>933.7661483373048</v>
      </c>
      <c r="S375" s="98">
        <v>974.78352781763749</v>
      </c>
      <c r="T375" s="98">
        <v>959.10933407525545</v>
      </c>
      <c r="U375" s="98">
        <v>957.24039099689571</v>
      </c>
      <c r="V375" s="98">
        <v>936.08562330017037</v>
      </c>
      <c r="W375" s="98">
        <v>1052.7151832609459</v>
      </c>
      <c r="DA375" s="63" t="s">
        <v>4230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859.45856334555504</v>
      </c>
      <c r="F376" s="98">
        <v>0</v>
      </c>
      <c r="G376" s="98">
        <v>0</v>
      </c>
      <c r="H376" s="98">
        <v>0</v>
      </c>
      <c r="I376" s="98">
        <v>830.30750064727363</v>
      </c>
      <c r="J376" s="98">
        <v>767.78519863680117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1129.2471812196914</v>
      </c>
      <c r="Q376" s="98">
        <v>0</v>
      </c>
      <c r="R376" s="98">
        <v>0</v>
      </c>
      <c r="S376" s="98">
        <v>0</v>
      </c>
      <c r="T376" s="98">
        <v>960.7370473831395</v>
      </c>
      <c r="U376" s="98">
        <v>0</v>
      </c>
      <c r="V376" s="98">
        <v>937.1521160649761</v>
      </c>
      <c r="W376" s="98">
        <v>1057.2575019076064</v>
      </c>
      <c r="DA376" s="63" t="s">
        <v>4231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564.37917156968945</v>
      </c>
      <c r="F377" s="101">
        <v>0</v>
      </c>
      <c r="G377" s="101">
        <v>0</v>
      </c>
      <c r="H377" s="101">
        <v>0</v>
      </c>
      <c r="I377" s="101">
        <v>511.60665026073735</v>
      </c>
      <c r="J377" s="101">
        <v>468.63029908496509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697.96609630812247</v>
      </c>
      <c r="Q377" s="101">
        <v>0</v>
      </c>
      <c r="R377" s="101">
        <v>0</v>
      </c>
      <c r="S377" s="101">
        <v>0</v>
      </c>
      <c r="T377" s="101">
        <v>657.83562208471153</v>
      </c>
      <c r="U377" s="101">
        <v>0</v>
      </c>
      <c r="V377" s="101">
        <v>642.62238648537084</v>
      </c>
      <c r="W377" s="101">
        <v>754.82780903006392</v>
      </c>
      <c r="DA377" s="131" t="s">
        <v>4232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295.0793917758657</v>
      </c>
      <c r="F378" s="104">
        <v>0</v>
      </c>
      <c r="G378" s="104">
        <v>0</v>
      </c>
      <c r="H378" s="104">
        <v>0</v>
      </c>
      <c r="I378" s="104">
        <v>318.70085038653616</v>
      </c>
      <c r="J378" s="104">
        <v>299.15489955183619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431.28108491156888</v>
      </c>
      <c r="Q378" s="104">
        <v>0</v>
      </c>
      <c r="R378" s="104">
        <v>0</v>
      </c>
      <c r="S378" s="104">
        <v>0</v>
      </c>
      <c r="T378" s="104">
        <v>302.90142529842785</v>
      </c>
      <c r="U378" s="104">
        <v>0</v>
      </c>
      <c r="V378" s="104">
        <v>294.52972957960509</v>
      </c>
      <c r="W378" s="104">
        <v>302.42969287754232</v>
      </c>
      <c r="DA378" s="132" t="s">
        <v>4233</v>
      </c>
    </row>
    <row r="379" spans="1:105" ht="12" customHeight="1" x14ac:dyDescent="0.25">
      <c r="A379" s="106" t="s">
        <v>122</v>
      </c>
      <c r="B379" s="101"/>
      <c r="C379" s="101">
        <v>745.7757228749299</v>
      </c>
      <c r="D379" s="101">
        <v>742.09583109237542</v>
      </c>
      <c r="E379" s="101">
        <v>748.49595835721652</v>
      </c>
      <c r="F379" s="101">
        <v>756.30497278287055</v>
      </c>
      <c r="G379" s="101">
        <v>786.22376433309682</v>
      </c>
      <c r="H379" s="101">
        <v>800.89223114208448</v>
      </c>
      <c r="I379" s="101">
        <v>793.16279826040648</v>
      </c>
      <c r="J379" s="101">
        <v>735.26456238257504</v>
      </c>
      <c r="K379" s="101">
        <v>773.18964363705697</v>
      </c>
      <c r="L379" s="101">
        <v>770.03204450141993</v>
      </c>
      <c r="M379" s="101">
        <v>797.34542258189424</v>
      </c>
      <c r="N379" s="101">
        <v>792.20516167439484</v>
      </c>
      <c r="O379" s="101">
        <v>860.25302718402963</v>
      </c>
      <c r="P379" s="101">
        <v>860.82248926416946</v>
      </c>
      <c r="Q379" s="101">
        <v>930.22694181937709</v>
      </c>
      <c r="R379" s="101">
        <v>1006.1489694201396</v>
      </c>
      <c r="S379" s="101">
        <v>939.03224154419206</v>
      </c>
      <c r="T379" s="101">
        <v>999.17474318868517</v>
      </c>
      <c r="U379" s="101">
        <v>984.15413568572728</v>
      </c>
      <c r="V379" s="101">
        <v>945.27411035816908</v>
      </c>
      <c r="W379" s="101">
        <v>1012.0474750837761</v>
      </c>
      <c r="DA379" s="131" t="s">
        <v>4234</v>
      </c>
    </row>
    <row r="380" spans="1:105" ht="12" customHeight="1" x14ac:dyDescent="0.25">
      <c r="A380" s="107" t="s">
        <v>121</v>
      </c>
      <c r="B380" s="104"/>
      <c r="C380" s="104">
        <v>745.77504645641602</v>
      </c>
      <c r="D380" s="104">
        <v>742.11126066524298</v>
      </c>
      <c r="E380" s="104">
        <v>748.50200253852006</v>
      </c>
      <c r="F380" s="104">
        <v>756.29556259633273</v>
      </c>
      <c r="G380" s="104">
        <v>786.22098847837242</v>
      </c>
      <c r="H380" s="104">
        <v>800.89171472436237</v>
      </c>
      <c r="I380" s="104">
        <v>793.43245534483481</v>
      </c>
      <c r="J380" s="104">
        <v>735.56636068811781</v>
      </c>
      <c r="K380" s="104">
        <v>773.30245299480987</v>
      </c>
      <c r="L380" s="104">
        <v>770.0669418449362</v>
      </c>
      <c r="M380" s="104">
        <v>797.26911639246782</v>
      </c>
      <c r="N380" s="104">
        <v>792.03966834808955</v>
      </c>
      <c r="O380" s="104">
        <v>860.06109036709381</v>
      </c>
      <c r="P380" s="104">
        <v>860.81553143052759</v>
      </c>
      <c r="Q380" s="104">
        <v>930.58942987536977</v>
      </c>
      <c r="R380" s="104">
        <v>1006.4090757652949</v>
      </c>
      <c r="S380" s="104">
        <v>939.10039562265274</v>
      </c>
      <c r="T380" s="104">
        <v>999.08728943342248</v>
      </c>
      <c r="U380" s="104">
        <v>983.96665845739187</v>
      </c>
      <c r="V380" s="104">
        <v>945.1102261110301</v>
      </c>
      <c r="W380" s="104">
        <v>1011.9807216879873</v>
      </c>
      <c r="DA380" s="132" t="s">
        <v>4235</v>
      </c>
    </row>
    <row r="381" spans="1:105" ht="12" customHeight="1" x14ac:dyDescent="0.25">
      <c r="A381" s="108" t="s">
        <v>53</v>
      </c>
      <c r="B381" s="98"/>
      <c r="C381" s="98">
        <v>521.272554132398</v>
      </c>
      <c r="D381" s="98">
        <v>508.33469211726157</v>
      </c>
      <c r="E381" s="98">
        <v>491.40534504438961</v>
      </c>
      <c r="F381" s="98">
        <v>499.43566486226291</v>
      </c>
      <c r="G381" s="98">
        <v>473.83545036329724</v>
      </c>
      <c r="H381" s="98">
        <v>500.09574828363833</v>
      </c>
      <c r="I381" s="98">
        <v>488.99982948159476</v>
      </c>
      <c r="J381" s="98">
        <v>449.01437618671577</v>
      </c>
      <c r="K381" s="98">
        <v>475.49561333257941</v>
      </c>
      <c r="L381" s="98">
        <v>461.1682347363116</v>
      </c>
      <c r="M381" s="98">
        <v>469.28441748320944</v>
      </c>
      <c r="N381" s="98">
        <v>463.28709831852649</v>
      </c>
      <c r="O381" s="98">
        <v>529.72649271971341</v>
      </c>
      <c r="P381" s="98">
        <v>531.99398605269471</v>
      </c>
      <c r="Q381" s="98">
        <v>600.25812626708989</v>
      </c>
      <c r="R381" s="98">
        <v>680.77216968599453</v>
      </c>
      <c r="S381" s="98">
        <v>618.1850313107758</v>
      </c>
      <c r="T381" s="98">
        <v>684.64208735563102</v>
      </c>
      <c r="U381" s="98">
        <v>678.85111386449285</v>
      </c>
      <c r="V381" s="98">
        <v>648.77499853017832</v>
      </c>
      <c r="W381" s="98">
        <v>725.82903524437586</v>
      </c>
      <c r="DA381" s="63" t="s">
        <v>4236</v>
      </c>
    </row>
    <row r="382" spans="1:105" ht="12" customHeight="1" x14ac:dyDescent="0.25">
      <c r="A382" s="108" t="s">
        <v>52</v>
      </c>
      <c r="B382" s="98"/>
      <c r="C382" s="98">
        <v>224.50249232401802</v>
      </c>
      <c r="D382" s="98">
        <v>233.77656854798133</v>
      </c>
      <c r="E382" s="98">
        <v>257.09665749413034</v>
      </c>
      <c r="F382" s="98">
        <v>256.85989773406988</v>
      </c>
      <c r="G382" s="98">
        <v>312.38553811507524</v>
      </c>
      <c r="H382" s="98">
        <v>300.79596644072404</v>
      </c>
      <c r="I382" s="98">
        <v>304.43262586323999</v>
      </c>
      <c r="J382" s="98">
        <v>286.55198450140216</v>
      </c>
      <c r="K382" s="98">
        <v>297.80683966223052</v>
      </c>
      <c r="L382" s="98">
        <v>308.89870710862454</v>
      </c>
      <c r="M382" s="98">
        <v>327.98469890925838</v>
      </c>
      <c r="N382" s="98">
        <v>328.75257002956289</v>
      </c>
      <c r="O382" s="98">
        <v>330.33459764738058</v>
      </c>
      <c r="P382" s="98">
        <v>328.82154537783282</v>
      </c>
      <c r="Q382" s="98">
        <v>330.33130360827982</v>
      </c>
      <c r="R382" s="98">
        <v>325.63690607930062</v>
      </c>
      <c r="S382" s="98">
        <v>320.91536431187706</v>
      </c>
      <c r="T382" s="98">
        <v>314.44520207779135</v>
      </c>
      <c r="U382" s="98">
        <v>305.11554459289891</v>
      </c>
      <c r="V382" s="98">
        <v>296.33522758085189</v>
      </c>
      <c r="W382" s="98">
        <v>286.15168644361142</v>
      </c>
      <c r="DA382" s="63" t="s">
        <v>4237</v>
      </c>
    </row>
    <row r="383" spans="1:105" ht="12" customHeight="1" x14ac:dyDescent="0.25">
      <c r="A383" s="121" t="s">
        <v>54</v>
      </c>
      <c r="B383" s="122"/>
      <c r="C383" s="122">
        <v>122.71381387509221</v>
      </c>
      <c r="D383" s="122">
        <v>124.86445866731499</v>
      </c>
      <c r="E383" s="122">
        <v>129.74060333665207</v>
      </c>
      <c r="F383" s="122">
        <v>135.70000096452242</v>
      </c>
      <c r="G383" s="122">
        <v>142.31075550478414</v>
      </c>
      <c r="H383" s="122">
        <v>146.56987594999492</v>
      </c>
      <c r="I383" s="122">
        <v>145.89290964558529</v>
      </c>
      <c r="J383" s="122">
        <v>139.3712259479361</v>
      </c>
      <c r="K383" s="122">
        <v>153.78063494121622</v>
      </c>
      <c r="L383" s="122">
        <v>165.63910845931503</v>
      </c>
      <c r="M383" s="122">
        <v>166.73755957617294</v>
      </c>
      <c r="N383" s="122">
        <v>170.91122586284081</v>
      </c>
      <c r="O383" s="122">
        <v>188.03345271236785</v>
      </c>
      <c r="P383" s="122">
        <v>187.65502408126446</v>
      </c>
      <c r="Q383" s="122">
        <v>203.49145212097568</v>
      </c>
      <c r="R383" s="122">
        <v>203.5578676746388</v>
      </c>
      <c r="S383" s="122">
        <v>220.40254781777017</v>
      </c>
      <c r="T383" s="122">
        <v>232.83163273220677</v>
      </c>
      <c r="U383" s="122">
        <v>233.41172520524518</v>
      </c>
      <c r="V383" s="122">
        <v>235.48801362711413</v>
      </c>
      <c r="W383" s="122">
        <v>236.67521474941211</v>
      </c>
      <c r="DA383" s="130" t="s">
        <v>4238</v>
      </c>
    </row>
    <row r="384" spans="1:105" ht="12" customHeight="1" x14ac:dyDescent="0.25">
      <c r="A384" s="97" t="s">
        <v>50</v>
      </c>
      <c r="B384" s="98"/>
      <c r="C384" s="98">
        <v>0</v>
      </c>
      <c r="D384" s="98">
        <v>0</v>
      </c>
      <c r="E384" s="98">
        <v>0</v>
      </c>
      <c r="F384" s="98">
        <v>0</v>
      </c>
      <c r="G384" s="98">
        <v>0</v>
      </c>
      <c r="H384" s="98">
        <v>0</v>
      </c>
      <c r="I384" s="98">
        <v>0</v>
      </c>
      <c r="J384" s="98">
        <v>0</v>
      </c>
      <c r="K384" s="98">
        <v>0</v>
      </c>
      <c r="L384" s="98">
        <v>0</v>
      </c>
      <c r="M384" s="98">
        <v>0</v>
      </c>
      <c r="N384" s="98">
        <v>0</v>
      </c>
      <c r="O384" s="98">
        <v>0</v>
      </c>
      <c r="P384" s="98">
        <v>0</v>
      </c>
      <c r="Q384" s="98">
        <v>0</v>
      </c>
      <c r="R384" s="98">
        <v>0</v>
      </c>
      <c r="S384" s="98">
        <v>0</v>
      </c>
      <c r="T384" s="98">
        <v>0</v>
      </c>
      <c r="U384" s="98">
        <v>0</v>
      </c>
      <c r="V384" s="98">
        <v>0</v>
      </c>
      <c r="W384" s="98">
        <v>0</v>
      </c>
      <c r="DA384" s="63" t="s">
        <v>4239</v>
      </c>
    </row>
    <row r="385" spans="1:105" ht="12" customHeight="1" x14ac:dyDescent="0.25">
      <c r="A385" s="109" t="s">
        <v>120</v>
      </c>
      <c r="B385" s="33"/>
      <c r="C385" s="33">
        <v>122.71381387509221</v>
      </c>
      <c r="D385" s="33">
        <v>124.86445866731499</v>
      </c>
      <c r="E385" s="33">
        <v>129.74060333665207</v>
      </c>
      <c r="F385" s="33">
        <v>135.70000096452242</v>
      </c>
      <c r="G385" s="33">
        <v>142.31075550478414</v>
      </c>
      <c r="H385" s="33">
        <v>146.56987594999492</v>
      </c>
      <c r="I385" s="33">
        <v>145.89290964558529</v>
      </c>
      <c r="J385" s="33">
        <v>139.3712259479361</v>
      </c>
      <c r="K385" s="33">
        <v>153.78063494121622</v>
      </c>
      <c r="L385" s="33">
        <v>165.63910845931503</v>
      </c>
      <c r="M385" s="33">
        <v>166.73755957617294</v>
      </c>
      <c r="N385" s="33">
        <v>170.91122586284081</v>
      </c>
      <c r="O385" s="33">
        <v>188.03345271236785</v>
      </c>
      <c r="P385" s="33">
        <v>187.65502408126446</v>
      </c>
      <c r="Q385" s="33">
        <v>203.49145212097568</v>
      </c>
      <c r="R385" s="33">
        <v>203.5578676746388</v>
      </c>
      <c r="S385" s="33">
        <v>220.40254781777017</v>
      </c>
      <c r="T385" s="33">
        <v>232.83163273220677</v>
      </c>
      <c r="U385" s="33">
        <v>233.41172520524518</v>
      </c>
      <c r="V385" s="33">
        <v>235.48801362711413</v>
      </c>
      <c r="W385" s="33">
        <v>236.67521474941211</v>
      </c>
      <c r="DA385" s="60" t="s">
        <v>4240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0</v>
      </c>
      <c r="D387" s="117">
        <f t="shared" si="184"/>
        <v>1.5733346854509991</v>
      </c>
      <c r="E387" s="117">
        <f t="shared" si="184"/>
        <v>1.3261655727508557</v>
      </c>
      <c r="F387" s="117">
        <f t="shared" si="184"/>
        <v>0.83270961491731299</v>
      </c>
      <c r="G387" s="117">
        <f t="shared" si="184"/>
        <v>1.2896788301372493</v>
      </c>
      <c r="H387" s="117">
        <f t="shared" si="184"/>
        <v>0.84561305406424125</v>
      </c>
      <c r="I387" s="117">
        <f t="shared" si="184"/>
        <v>1.4513880152663974</v>
      </c>
      <c r="J387" s="117">
        <f t="shared" si="184"/>
        <v>1.0852240409769385</v>
      </c>
      <c r="K387" s="117">
        <f t="shared" si="184"/>
        <v>0.8866048955994138</v>
      </c>
      <c r="L387" s="117">
        <f t="shared" si="184"/>
        <v>1.0700447943321036</v>
      </c>
      <c r="M387" s="117">
        <f t="shared" si="184"/>
        <v>1.0521721416049896</v>
      </c>
      <c r="N387" s="117">
        <f t="shared" si="184"/>
        <v>1.1701478027533114</v>
      </c>
      <c r="O387" s="117">
        <f t="shared" si="184"/>
        <v>1.1503071792346133</v>
      </c>
      <c r="P387" s="117">
        <f t="shared" si="184"/>
        <v>2.2912672310856235</v>
      </c>
      <c r="Q387" s="117">
        <f t="shared" si="184"/>
        <v>0.14487742228441766</v>
      </c>
      <c r="R387" s="117">
        <f t="shared" ref="R387:V387" si="185">R388+R390+R392+R401</f>
        <v>0.59713180961864654</v>
      </c>
      <c r="S387" s="117">
        <f t="shared" si="185"/>
        <v>0.73595315985863385</v>
      </c>
      <c r="T387" s="117">
        <f t="shared" si="185"/>
        <v>0.89815261741815844</v>
      </c>
      <c r="U387" s="117">
        <f t="shared" si="185"/>
        <v>1.1178229564410891</v>
      </c>
      <c r="V387" s="117">
        <f t="shared" si="185"/>
        <v>1.230079888211874</v>
      </c>
      <c r="W387" s="117">
        <f t="shared" ref="W387" si="186">W388+W390+W392+W401</f>
        <v>1.4377899695830625</v>
      </c>
      <c r="DA387" s="129" t="s">
        <v>4391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4392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4393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4394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4395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1.5733346854509991</v>
      </c>
      <c r="E392" s="122">
        <v>1.3261655727508557</v>
      </c>
      <c r="F392" s="122">
        <v>0.83270961491731299</v>
      </c>
      <c r="G392" s="122">
        <v>1.2896788301372493</v>
      </c>
      <c r="H392" s="122">
        <v>0.84561305406424125</v>
      </c>
      <c r="I392" s="122">
        <v>1.4513880152663974</v>
      </c>
      <c r="J392" s="122">
        <v>1.0852240409769385</v>
      </c>
      <c r="K392" s="122">
        <v>0.8866048955994138</v>
      </c>
      <c r="L392" s="122">
        <v>1.0700447943321036</v>
      </c>
      <c r="M392" s="122">
        <v>1.0521721416049896</v>
      </c>
      <c r="N392" s="122">
        <v>1.1701478027533114</v>
      </c>
      <c r="O392" s="122">
        <v>1.1503071792346133</v>
      </c>
      <c r="P392" s="122">
        <v>2.2912672310856235</v>
      </c>
      <c r="Q392" s="122">
        <v>0.14487742228441766</v>
      </c>
      <c r="R392" s="122">
        <v>0.59713180961864654</v>
      </c>
      <c r="S392" s="122">
        <v>0.73595315985863385</v>
      </c>
      <c r="T392" s="122">
        <v>0.89815261741815844</v>
      </c>
      <c r="U392" s="122">
        <v>1.1178229564410891</v>
      </c>
      <c r="V392" s="122">
        <v>1.230079888211874</v>
      </c>
      <c r="W392" s="122">
        <v>1.4377899695830625</v>
      </c>
      <c r="DA392" s="130" t="s">
        <v>4396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235.5210337407859</v>
      </c>
      <c r="E393" s="98">
        <v>274.16867816662921</v>
      </c>
      <c r="F393" s="98">
        <v>215.90211419962503</v>
      </c>
      <c r="G393" s="98">
        <v>267.80596933229054</v>
      </c>
      <c r="H393" s="98">
        <v>244.34812109218728</v>
      </c>
      <c r="I393" s="98">
        <v>261.50584603973988</v>
      </c>
      <c r="J393" s="98">
        <v>240.74774551004739</v>
      </c>
      <c r="K393" s="98">
        <v>244.61798488294326</v>
      </c>
      <c r="L393" s="98">
        <v>233.51230865111384</v>
      </c>
      <c r="M393" s="98">
        <v>246.99485642589366</v>
      </c>
      <c r="N393" s="98">
        <v>218.36311889396507</v>
      </c>
      <c r="O393" s="98">
        <v>227.55055028364711</v>
      </c>
      <c r="P393" s="98">
        <v>316.27528852361439</v>
      </c>
      <c r="Q393" s="98">
        <v>219.67441591158951</v>
      </c>
      <c r="R393" s="98">
        <v>248.18018423128274</v>
      </c>
      <c r="S393" s="98">
        <v>254.03183200511717</v>
      </c>
      <c r="T393" s="98">
        <v>245.61119763693387</v>
      </c>
      <c r="U393" s="98">
        <v>241.639449759641</v>
      </c>
      <c r="V393" s="98">
        <v>233.88297307692724</v>
      </c>
      <c r="W393" s="98">
        <v>261.7640276748258</v>
      </c>
      <c r="DA393" s="63" t="s">
        <v>4397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180.06270348149508</v>
      </c>
      <c r="F394" s="98">
        <v>0</v>
      </c>
      <c r="G394" s="98">
        <v>0</v>
      </c>
      <c r="H394" s="98">
        <v>0</v>
      </c>
      <c r="I394" s="98">
        <v>161.13358289012723</v>
      </c>
      <c r="J394" s="98">
        <v>146.94953612280071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195.51856483818563</v>
      </c>
      <c r="Q394" s="98">
        <v>0</v>
      </c>
      <c r="R394" s="98">
        <v>0</v>
      </c>
      <c r="S394" s="98">
        <v>0</v>
      </c>
      <c r="T394" s="98">
        <v>168.46024665607715</v>
      </c>
      <c r="U394" s="98">
        <v>0</v>
      </c>
      <c r="V394" s="98">
        <v>160.56056259801483</v>
      </c>
      <c r="W394" s="98">
        <v>187.69252180881315</v>
      </c>
      <c r="DA394" s="63" t="s">
        <v>4398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180.06270348149508</v>
      </c>
      <c r="F395" s="101">
        <v>0</v>
      </c>
      <c r="G395" s="101">
        <v>0</v>
      </c>
      <c r="H395" s="101">
        <v>0</v>
      </c>
      <c r="I395" s="101">
        <v>161.13358289012723</v>
      </c>
      <c r="J395" s="101">
        <v>146.94953612280071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195.51856483818563</v>
      </c>
      <c r="Q395" s="101">
        <v>0</v>
      </c>
      <c r="R395" s="101">
        <v>0</v>
      </c>
      <c r="S395" s="101">
        <v>0</v>
      </c>
      <c r="T395" s="101">
        <v>168.46024665607715</v>
      </c>
      <c r="U395" s="101">
        <v>0</v>
      </c>
      <c r="V395" s="101">
        <v>160.56056259801483</v>
      </c>
      <c r="W395" s="101">
        <v>187.69252180881315</v>
      </c>
      <c r="DA395" s="131" t="s">
        <v>4399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4400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4401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4402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4403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4404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DA401" s="130" t="s">
        <v>4405</v>
      </c>
    </row>
    <row r="402" spans="1:105" ht="12" customHeight="1" x14ac:dyDescent="0.25">
      <c r="A402" s="97" t="s">
        <v>50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4406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4407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103.59925751801082</v>
      </c>
      <c r="D405" s="118">
        <f t="shared" si="189"/>
        <v>96.775683982155599</v>
      </c>
      <c r="E405" s="118">
        <f t="shared" si="189"/>
        <v>93.426770038903584</v>
      </c>
      <c r="F405" s="118">
        <f t="shared" si="189"/>
        <v>86.73745430545415</v>
      </c>
      <c r="G405" s="118">
        <f t="shared" si="189"/>
        <v>88.795625165839581</v>
      </c>
      <c r="H405" s="118">
        <f t="shared" si="189"/>
        <v>82.712825732407765</v>
      </c>
      <c r="I405" s="118">
        <f t="shared" si="189"/>
        <v>73.712734384403504</v>
      </c>
      <c r="J405" s="118">
        <f t="shared" si="189"/>
        <v>67.585941853666185</v>
      </c>
      <c r="K405" s="118">
        <f t="shared" si="189"/>
        <v>66.928734371273265</v>
      </c>
      <c r="L405" s="118">
        <f t="shared" si="189"/>
        <v>76.115506780228358</v>
      </c>
      <c r="M405" s="118">
        <f t="shared" si="189"/>
        <v>67.766605757954153</v>
      </c>
      <c r="N405" s="118">
        <f t="shared" si="189"/>
        <v>62.850275387810626</v>
      </c>
      <c r="O405" s="118">
        <f t="shared" si="189"/>
        <v>57.446723793233211</v>
      </c>
      <c r="P405" s="118">
        <f t="shared" si="189"/>
        <v>52.203563618537352</v>
      </c>
      <c r="Q405" s="118">
        <f t="shared" si="189"/>
        <v>49.141916808884702</v>
      </c>
      <c r="R405" s="118">
        <f t="shared" ref="R405:V405" si="190">R406+R408+R410+R419</f>
        <v>52.279066521604449</v>
      </c>
      <c r="S405" s="118">
        <f t="shared" si="190"/>
        <v>48.86737732925215</v>
      </c>
      <c r="T405" s="118">
        <f t="shared" si="190"/>
        <v>47.304444940624407</v>
      </c>
      <c r="U405" s="118">
        <f t="shared" si="190"/>
        <v>44.24157451563255</v>
      </c>
      <c r="V405" s="118">
        <f t="shared" si="190"/>
        <v>42.180130707531468</v>
      </c>
      <c r="W405" s="118">
        <f t="shared" ref="W405" si="191">W406+W408+W410+W419</f>
        <v>40.89664082025498</v>
      </c>
      <c r="DA405" s="129" t="s">
        <v>4559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88.84511556388</v>
      </c>
      <c r="D406" s="123">
        <f t="shared" si="192"/>
        <v>82.163927084974986</v>
      </c>
      <c r="E406" s="123">
        <f t="shared" si="192"/>
        <v>78.634243994030157</v>
      </c>
      <c r="F406" s="123">
        <f t="shared" si="192"/>
        <v>71.759153086486094</v>
      </c>
      <c r="G406" s="123">
        <f t="shared" si="192"/>
        <v>73.03679625742285</v>
      </c>
      <c r="H406" s="123">
        <f t="shared" si="192"/>
        <v>66.65345830198838</v>
      </c>
      <c r="I406" s="123">
        <f t="shared" si="192"/>
        <v>58.620510210413364</v>
      </c>
      <c r="J406" s="123">
        <f t="shared" si="192"/>
        <v>53.648375751751438</v>
      </c>
      <c r="K406" s="123">
        <f t="shared" si="192"/>
        <v>51.913855732056653</v>
      </c>
      <c r="L406" s="123">
        <f t="shared" si="192"/>
        <v>60.67529511515184</v>
      </c>
      <c r="M406" s="123">
        <f t="shared" si="192"/>
        <v>51.918247318085342</v>
      </c>
      <c r="N406" s="123">
        <f t="shared" si="192"/>
        <v>47.373507754195884</v>
      </c>
      <c r="O406" s="123">
        <f t="shared" si="192"/>
        <v>41.189269675756456</v>
      </c>
      <c r="P406" s="123">
        <f t="shared" si="192"/>
        <v>35.943682852712087</v>
      </c>
      <c r="Q406" s="123">
        <f t="shared" si="192"/>
        <v>32.025829414515272</v>
      </c>
      <c r="R406" s="123">
        <f t="shared" si="192"/>
        <v>33.826982989252066</v>
      </c>
      <c r="S406" s="123">
        <f t="shared" si="192"/>
        <v>31.325617520596701</v>
      </c>
      <c r="T406" s="123">
        <f t="shared" si="192"/>
        <v>29.096852127075028</v>
      </c>
      <c r="U406" s="123">
        <f t="shared" si="192"/>
        <v>26.354482568683455</v>
      </c>
      <c r="V406" s="123">
        <f t="shared" si="192"/>
        <v>25.388037310722343</v>
      </c>
      <c r="W406" s="123">
        <f t="shared" si="192"/>
        <v>23.186413316338022</v>
      </c>
      <c r="DA406" s="130" t="s">
        <v>4560</v>
      </c>
    </row>
    <row r="407" spans="1:105" ht="12" customHeight="1" x14ac:dyDescent="0.25">
      <c r="A407" s="97" t="s">
        <v>53</v>
      </c>
      <c r="B407" s="99"/>
      <c r="C407" s="99">
        <v>88.84511556388</v>
      </c>
      <c r="D407" s="99">
        <v>82.163927084974986</v>
      </c>
      <c r="E407" s="99">
        <v>78.634243994030157</v>
      </c>
      <c r="F407" s="99">
        <v>71.759153086486094</v>
      </c>
      <c r="G407" s="99">
        <v>73.03679625742285</v>
      </c>
      <c r="H407" s="99">
        <v>66.65345830198838</v>
      </c>
      <c r="I407" s="99">
        <v>58.620510210413364</v>
      </c>
      <c r="J407" s="99">
        <v>53.648375751751438</v>
      </c>
      <c r="K407" s="99">
        <v>51.913855732056653</v>
      </c>
      <c r="L407" s="99">
        <v>60.67529511515184</v>
      </c>
      <c r="M407" s="99">
        <v>51.918247318085342</v>
      </c>
      <c r="N407" s="99">
        <v>47.373507754195884</v>
      </c>
      <c r="O407" s="99">
        <v>41.189269675756456</v>
      </c>
      <c r="P407" s="99">
        <v>35.943682852712087</v>
      </c>
      <c r="Q407" s="99">
        <v>32.025829414515272</v>
      </c>
      <c r="R407" s="99">
        <v>33.826982989252066</v>
      </c>
      <c r="S407" s="99">
        <v>31.325617520596701</v>
      </c>
      <c r="T407" s="99">
        <v>29.096852127075028</v>
      </c>
      <c r="U407" s="99">
        <v>26.354482568683455</v>
      </c>
      <c r="V407" s="99">
        <v>25.388037310722343</v>
      </c>
      <c r="W407" s="99">
        <v>23.186413316338022</v>
      </c>
      <c r="DA407" s="63" t="s">
        <v>4561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4.1089709377610611E-2</v>
      </c>
      <c r="D408" s="123">
        <f t="shared" si="193"/>
        <v>3.9454359562571845E-2</v>
      </c>
      <c r="E408" s="123">
        <f t="shared" si="193"/>
        <v>4.1030112160028415E-2</v>
      </c>
      <c r="F408" s="123">
        <f t="shared" si="193"/>
        <v>5.5658540750408776E-2</v>
      </c>
      <c r="G408" s="123">
        <f t="shared" si="193"/>
        <v>7.9510520336935939E-2</v>
      </c>
      <c r="H408" s="123">
        <f t="shared" si="193"/>
        <v>9.0463860542311064E-2</v>
      </c>
      <c r="I408" s="123">
        <f t="shared" si="193"/>
        <v>9.7076043710911622E-2</v>
      </c>
      <c r="J408" s="123">
        <f t="shared" si="193"/>
        <v>2.7991833568609802E-2</v>
      </c>
      <c r="K408" s="123">
        <f t="shared" si="193"/>
        <v>7.479230948936165E-2</v>
      </c>
      <c r="L408" s="123">
        <f t="shared" si="193"/>
        <v>0.12463650082469049</v>
      </c>
      <c r="M408" s="123">
        <f t="shared" si="193"/>
        <v>0.12079144228918567</v>
      </c>
      <c r="N408" s="123">
        <f t="shared" si="193"/>
        <v>0.13087843537995869</v>
      </c>
      <c r="O408" s="123">
        <f t="shared" si="193"/>
        <v>0.10490544395956143</v>
      </c>
      <c r="P408" s="123">
        <f t="shared" si="193"/>
        <v>0.15689316698279626</v>
      </c>
      <c r="Q408" s="123">
        <f t="shared" si="193"/>
        <v>9.4270364650540811E-2</v>
      </c>
      <c r="R408" s="123">
        <f t="shared" si="193"/>
        <v>6.0810137577280002E-2</v>
      </c>
      <c r="S408" s="123">
        <f t="shared" si="193"/>
        <v>0.14270380068478158</v>
      </c>
      <c r="T408" s="123">
        <f t="shared" si="193"/>
        <v>7.3717236872378536E-2</v>
      </c>
      <c r="U408" s="123">
        <f t="shared" si="193"/>
        <v>0.11742829548237142</v>
      </c>
      <c r="V408" s="123">
        <f t="shared" si="193"/>
        <v>0.20686663454715604</v>
      </c>
      <c r="W408" s="123">
        <f t="shared" si="193"/>
        <v>4.9368422387893768E-2</v>
      </c>
      <c r="DA408" s="130" t="s">
        <v>4562</v>
      </c>
    </row>
    <row r="409" spans="1:105" ht="12" customHeight="1" x14ac:dyDescent="0.25">
      <c r="A409" s="97" t="s">
        <v>53</v>
      </c>
      <c r="B409" s="99"/>
      <c r="C409" s="99">
        <f>RES_hhdet_in_fecs!C147</f>
        <v>4.1089709377610611E-2</v>
      </c>
      <c r="D409" s="99">
        <f>RES_hhdet_in_fecs!D147</f>
        <v>3.9454359562571845E-2</v>
      </c>
      <c r="E409" s="99">
        <f>RES_hhdet_in_fecs!E147</f>
        <v>4.1030112160028415E-2</v>
      </c>
      <c r="F409" s="99">
        <f>RES_hhdet_in_fecs!F147</f>
        <v>5.5658540750408776E-2</v>
      </c>
      <c r="G409" s="99">
        <f>RES_hhdet_in_fecs!G147</f>
        <v>7.9510520336935939E-2</v>
      </c>
      <c r="H409" s="99">
        <f>RES_hhdet_in_fecs!H147</f>
        <v>9.0463860542311064E-2</v>
      </c>
      <c r="I409" s="99">
        <f>RES_hhdet_in_fecs!I147</f>
        <v>9.7076043710911622E-2</v>
      </c>
      <c r="J409" s="99">
        <f>RES_hhdet_in_fecs!J147</f>
        <v>2.7991833568609802E-2</v>
      </c>
      <c r="K409" s="99">
        <f>RES_hhdet_in_fecs!K147</f>
        <v>7.479230948936165E-2</v>
      </c>
      <c r="L409" s="99">
        <f>RES_hhdet_in_fecs!L147</f>
        <v>0.12463650082469049</v>
      </c>
      <c r="M409" s="99">
        <f>RES_hhdet_in_fecs!M147</f>
        <v>0.12079144228918567</v>
      </c>
      <c r="N409" s="99">
        <f>RES_hhdet_in_fecs!N147</f>
        <v>0.13087843537995869</v>
      </c>
      <c r="O409" s="99">
        <f>RES_hhdet_in_fecs!O147</f>
        <v>0.10490544395956143</v>
      </c>
      <c r="P409" s="99">
        <f>RES_hhdet_in_fecs!P147</f>
        <v>0.15689316698279626</v>
      </c>
      <c r="Q409" s="99">
        <f>RES_hhdet_in_fecs!Q147</f>
        <v>9.4270364650540811E-2</v>
      </c>
      <c r="R409" s="99">
        <f>RES_hhdet_in_fecs!R147</f>
        <v>6.0810137577280002E-2</v>
      </c>
      <c r="S409" s="99">
        <f>RES_hhdet_in_fecs!S147</f>
        <v>0.14270380068478158</v>
      </c>
      <c r="T409" s="99">
        <f>RES_hhdet_in_fecs!T147</f>
        <v>7.3717236872378536E-2</v>
      </c>
      <c r="U409" s="99">
        <f>RES_hhdet_in_fecs!U147</f>
        <v>0.11742829548237142</v>
      </c>
      <c r="V409" s="99">
        <f>RES_hhdet_in_fecs!V147</f>
        <v>0.20686663454715604</v>
      </c>
      <c r="W409" s="99">
        <f>RES_hhdet_in_fecs!W147</f>
        <v>4.9368422387893768E-2</v>
      </c>
      <c r="DA409" s="63" t="s">
        <v>4563</v>
      </c>
    </row>
    <row r="410" spans="1:105" ht="12" customHeight="1" x14ac:dyDescent="0.25">
      <c r="A410" s="121" t="s">
        <v>55</v>
      </c>
      <c r="B410" s="123"/>
      <c r="C410" s="123">
        <v>12.963989069371154</v>
      </c>
      <c r="D410" s="123">
        <v>12.797156631255294</v>
      </c>
      <c r="E410" s="123">
        <v>12.911826848604328</v>
      </c>
      <c r="F410" s="123">
        <v>13.002417190117578</v>
      </c>
      <c r="G410" s="123">
        <v>13.635811911296813</v>
      </c>
      <c r="H410" s="123">
        <v>13.866768265192105</v>
      </c>
      <c r="I410" s="123">
        <v>12.930013232188232</v>
      </c>
      <c r="J410" s="123">
        <v>11.995073630099045</v>
      </c>
      <c r="K410" s="123">
        <v>12.822353447175059</v>
      </c>
      <c r="L410" s="123">
        <v>12.972411579644913</v>
      </c>
      <c r="M410" s="123">
        <v>13.373647998434416</v>
      </c>
      <c r="N410" s="123">
        <v>12.962313857716564</v>
      </c>
      <c r="O410" s="123">
        <v>13.585405105169817</v>
      </c>
      <c r="P410" s="123">
        <v>13.505454658496713</v>
      </c>
      <c r="Q410" s="123">
        <v>14.230920627612216</v>
      </c>
      <c r="R410" s="123">
        <v>15.571670171768957</v>
      </c>
      <c r="S410" s="123">
        <v>14.377113791584678</v>
      </c>
      <c r="T410" s="123">
        <v>15.004232368309548</v>
      </c>
      <c r="U410" s="123">
        <v>14.658144995737766</v>
      </c>
      <c r="V410" s="123">
        <v>13.558411819020041</v>
      </c>
      <c r="W410" s="123">
        <v>14.600903916160837</v>
      </c>
      <c r="DA410" s="130" t="s">
        <v>4564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11.554035280608396</v>
      </c>
      <c r="E411" s="99">
        <v>13.438776862537216</v>
      </c>
      <c r="F411" s="99">
        <v>10.579839685156154</v>
      </c>
      <c r="G411" s="99">
        <v>13.341475037405774</v>
      </c>
      <c r="H411" s="99">
        <v>12.181107369369089</v>
      </c>
      <c r="I411" s="99">
        <v>12.891402131981474</v>
      </c>
      <c r="J411" s="99">
        <v>11.540891272973418</v>
      </c>
      <c r="K411" s="99">
        <v>11.781709733081037</v>
      </c>
      <c r="L411" s="99">
        <v>11.580451353870613</v>
      </c>
      <c r="M411" s="99">
        <v>12.263471424155403</v>
      </c>
      <c r="N411" s="99">
        <v>10.755795489600928</v>
      </c>
      <c r="O411" s="99">
        <v>11.035147770787122</v>
      </c>
      <c r="P411" s="99">
        <v>15.66638824585365</v>
      </c>
      <c r="Q411" s="99">
        <v>10.88408431231389</v>
      </c>
      <c r="R411" s="99">
        <v>12.578075424968155</v>
      </c>
      <c r="S411" s="99">
        <v>12.945291982998262</v>
      </c>
      <c r="T411" s="99">
        <v>12.475469295466171</v>
      </c>
      <c r="U411" s="99">
        <v>12.363485290025405</v>
      </c>
      <c r="V411" s="99">
        <v>11.686728437493791</v>
      </c>
      <c r="W411" s="99">
        <v>13.281806642963183</v>
      </c>
      <c r="DA411" s="63" t="s">
        <v>4565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12.111620050372681</v>
      </c>
      <c r="F412" s="99">
        <v>0</v>
      </c>
      <c r="G412" s="99">
        <v>0</v>
      </c>
      <c r="H412" s="99">
        <v>0</v>
      </c>
      <c r="I412" s="99">
        <v>11.512266002278254</v>
      </c>
      <c r="J412" s="99">
        <v>10.302076692337607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14.537660741319719</v>
      </c>
      <c r="Q412" s="99">
        <v>0</v>
      </c>
      <c r="R412" s="99">
        <v>0</v>
      </c>
      <c r="S412" s="99">
        <v>0</v>
      </c>
      <c r="T412" s="99">
        <v>12.051654704420454</v>
      </c>
      <c r="U412" s="99">
        <v>0</v>
      </c>
      <c r="V412" s="99">
        <v>11.366080170271344</v>
      </c>
      <c r="W412" s="99">
        <v>13.009254889066698</v>
      </c>
      <c r="DA412" s="63" t="s">
        <v>4566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8.8260355250439648</v>
      </c>
      <c r="F413" s="102">
        <v>0</v>
      </c>
      <c r="G413" s="102">
        <v>0</v>
      </c>
      <c r="H413" s="102">
        <v>0</v>
      </c>
      <c r="I413" s="102">
        <v>7.9433704655609523</v>
      </c>
      <c r="J413" s="102">
        <v>7.044421601598529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9.6848216005925014</v>
      </c>
      <c r="Q413" s="102">
        <v>0</v>
      </c>
      <c r="R413" s="102">
        <v>0</v>
      </c>
      <c r="S413" s="102">
        <v>0</v>
      </c>
      <c r="T413" s="102">
        <v>8.5566971493343527</v>
      </c>
      <c r="U413" s="102">
        <v>0</v>
      </c>
      <c r="V413" s="102">
        <v>8.0229341544971717</v>
      </c>
      <c r="W413" s="102">
        <v>9.5234467666870781</v>
      </c>
      <c r="DA413" s="131" t="s">
        <v>4567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3.2855845253287153</v>
      </c>
      <c r="F414" s="105">
        <v>0</v>
      </c>
      <c r="G414" s="105">
        <v>0</v>
      </c>
      <c r="H414" s="105">
        <v>0</v>
      </c>
      <c r="I414" s="105">
        <v>3.5688955367173008</v>
      </c>
      <c r="J414" s="105">
        <v>3.2576550907390787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4.852839140727216</v>
      </c>
      <c r="Q414" s="105">
        <v>0</v>
      </c>
      <c r="R414" s="105">
        <v>0</v>
      </c>
      <c r="S414" s="105">
        <v>0</v>
      </c>
      <c r="T414" s="105">
        <v>3.4949575550861014</v>
      </c>
      <c r="U414" s="105">
        <v>0</v>
      </c>
      <c r="V414" s="105">
        <v>3.3431460157741744</v>
      </c>
      <c r="W414" s="105">
        <v>3.4858081223796176</v>
      </c>
      <c r="DA414" s="132" t="s">
        <v>4568</v>
      </c>
    </row>
    <row r="415" spans="1:105" ht="12" customHeight="1" x14ac:dyDescent="0.25">
      <c r="A415" s="106" t="s">
        <v>122</v>
      </c>
      <c r="B415" s="102"/>
      <c r="C415" s="102">
        <v>13.096953248134646</v>
      </c>
      <c r="D415" s="102">
        <v>12.985530202534727</v>
      </c>
      <c r="E415" s="102">
        <v>13.048198657169747</v>
      </c>
      <c r="F415" s="102">
        <v>13.141755044585469</v>
      </c>
      <c r="G415" s="102">
        <v>13.845184104260554</v>
      </c>
      <c r="H415" s="102">
        <v>14.066436879516441</v>
      </c>
      <c r="I415" s="102">
        <v>13.727368000600148</v>
      </c>
      <c r="J415" s="102">
        <v>12.32645897851382</v>
      </c>
      <c r="K415" s="102">
        <v>12.966085620802829</v>
      </c>
      <c r="L415" s="102">
        <v>13.230216380285871</v>
      </c>
      <c r="M415" s="102">
        <v>13.593437974570515</v>
      </c>
      <c r="N415" s="102">
        <v>13.208476769210044</v>
      </c>
      <c r="O415" s="102">
        <v>13.824368587815457</v>
      </c>
      <c r="P415" s="102">
        <v>13.753448173662218</v>
      </c>
      <c r="Q415" s="102">
        <v>14.487414078615025</v>
      </c>
      <c r="R415" s="102">
        <v>15.741312163976037</v>
      </c>
      <c r="S415" s="102">
        <v>14.514191848105305</v>
      </c>
      <c r="T415" s="102">
        <v>15.137648831880739</v>
      </c>
      <c r="U415" s="102">
        <v>14.788184709480056</v>
      </c>
      <c r="V415" s="102">
        <v>13.684767046949405</v>
      </c>
      <c r="W415" s="102">
        <v>14.721422017113792</v>
      </c>
      <c r="DA415" s="131" t="s">
        <v>4569</v>
      </c>
    </row>
    <row r="416" spans="1:105" ht="12" customHeight="1" x14ac:dyDescent="0.25">
      <c r="A416" s="107" t="s">
        <v>121</v>
      </c>
      <c r="B416" s="105"/>
      <c r="C416" s="105">
        <v>11.658315781106664</v>
      </c>
      <c r="D416" s="105">
        <v>11.500246096409279</v>
      </c>
      <c r="E416" s="105">
        <v>11.429114623192657</v>
      </c>
      <c r="F416" s="105">
        <v>11.537564407354846</v>
      </c>
      <c r="G416" s="105">
        <v>11.879249895688909</v>
      </c>
      <c r="H416" s="105">
        <v>12.189700681655363</v>
      </c>
      <c r="I416" s="105">
        <v>11.872297586381878</v>
      </c>
      <c r="J416" s="105">
        <v>10.647987802972409</v>
      </c>
      <c r="K416" s="105">
        <v>11.232139493468248</v>
      </c>
      <c r="L416" s="105">
        <v>11.403383733047059</v>
      </c>
      <c r="M416" s="105">
        <v>11.699760111255991</v>
      </c>
      <c r="N416" s="105">
        <v>11.402854220586136</v>
      </c>
      <c r="O416" s="105">
        <v>12.151802420329666</v>
      </c>
      <c r="P416" s="105">
        <v>12.199670952796454</v>
      </c>
      <c r="Q416" s="105">
        <v>13.066326931309181</v>
      </c>
      <c r="R416" s="105">
        <v>14.399731299787131</v>
      </c>
      <c r="S416" s="105">
        <v>13.269894315205848</v>
      </c>
      <c r="T416" s="105">
        <v>14.000584148689891</v>
      </c>
      <c r="U416" s="105">
        <v>13.746862570524321</v>
      </c>
      <c r="V416" s="105">
        <v>12.755978668415365</v>
      </c>
      <c r="W416" s="105">
        <v>13.856225475060631</v>
      </c>
      <c r="DA416" s="132" t="s">
        <v>4570</v>
      </c>
    </row>
    <row r="417" spans="1:105" ht="12" customHeight="1" x14ac:dyDescent="0.25">
      <c r="A417" s="108" t="s">
        <v>53</v>
      </c>
      <c r="B417" s="99"/>
      <c r="C417" s="99">
        <v>9.1543369696853052</v>
      </c>
      <c r="D417" s="99">
        <v>8.8950715270400256</v>
      </c>
      <c r="E417" s="99">
        <v>8.5664518181328155</v>
      </c>
      <c r="F417" s="99">
        <v>8.6783260779033125</v>
      </c>
      <c r="G417" s="99">
        <v>8.3441118712174482</v>
      </c>
      <c r="H417" s="99">
        <v>8.783410555643604</v>
      </c>
      <c r="I417" s="99">
        <v>8.4631813623219205</v>
      </c>
      <c r="J417" s="99">
        <v>7.5275724847849563</v>
      </c>
      <c r="K417" s="99">
        <v>7.9738740495603952</v>
      </c>
      <c r="L417" s="99">
        <v>7.9235086083026243</v>
      </c>
      <c r="M417" s="99">
        <v>8.000533320720562</v>
      </c>
      <c r="N417" s="99">
        <v>7.7244092460610529</v>
      </c>
      <c r="O417" s="99">
        <v>8.512767819091275</v>
      </c>
      <c r="P417" s="99">
        <v>8.4997218440820124</v>
      </c>
      <c r="Q417" s="99">
        <v>9.3484585732128345</v>
      </c>
      <c r="R417" s="99">
        <v>10.650756062246385</v>
      </c>
      <c r="S417" s="99">
        <v>9.5550032737074329</v>
      </c>
      <c r="T417" s="99">
        <v>10.372431413589318</v>
      </c>
      <c r="U417" s="99">
        <v>10.20061319466951</v>
      </c>
      <c r="V417" s="99">
        <v>9.3923388184263157</v>
      </c>
      <c r="W417" s="99">
        <v>10.558037842268718</v>
      </c>
      <c r="DA417" s="63" t="s">
        <v>4571</v>
      </c>
    </row>
    <row r="418" spans="1:105" ht="12" customHeight="1" x14ac:dyDescent="0.25">
      <c r="A418" s="108" t="s">
        <v>52</v>
      </c>
      <c r="B418" s="99"/>
      <c r="C418" s="99">
        <v>2.5039788114213586</v>
      </c>
      <c r="D418" s="99">
        <v>2.6051745693692547</v>
      </c>
      <c r="E418" s="99">
        <v>2.8626628050598413</v>
      </c>
      <c r="F418" s="99">
        <v>2.8592383294515336</v>
      </c>
      <c r="G418" s="99">
        <v>3.5351380244714585</v>
      </c>
      <c r="H418" s="99">
        <v>3.4062901260117604</v>
      </c>
      <c r="I418" s="99">
        <v>3.409116224059956</v>
      </c>
      <c r="J418" s="99">
        <v>3.1204153181874523</v>
      </c>
      <c r="K418" s="99">
        <v>3.2582654439078533</v>
      </c>
      <c r="L418" s="99">
        <v>3.4798751247444333</v>
      </c>
      <c r="M418" s="99">
        <v>3.699226790535429</v>
      </c>
      <c r="N418" s="99">
        <v>3.6784449745250822</v>
      </c>
      <c r="O418" s="99">
        <v>3.6390346012383938</v>
      </c>
      <c r="P418" s="99">
        <v>3.6999491087144434</v>
      </c>
      <c r="Q418" s="99">
        <v>3.7178683580963461</v>
      </c>
      <c r="R418" s="99">
        <v>3.7489752375407455</v>
      </c>
      <c r="S418" s="99">
        <v>3.7148910414984151</v>
      </c>
      <c r="T418" s="99">
        <v>3.6281527351005725</v>
      </c>
      <c r="U418" s="99">
        <v>3.5462493758548121</v>
      </c>
      <c r="V418" s="99">
        <v>3.3636398499890494</v>
      </c>
      <c r="W418" s="99">
        <v>3.2981876327919117</v>
      </c>
      <c r="DA418" s="63" t="s">
        <v>4572</v>
      </c>
    </row>
    <row r="419" spans="1:105" ht="12" customHeight="1" x14ac:dyDescent="0.25">
      <c r="A419" s="121" t="s">
        <v>54</v>
      </c>
      <c r="B419" s="123"/>
      <c r="C419" s="123">
        <v>1.7490631753820416</v>
      </c>
      <c r="D419" s="123">
        <v>1.7751459063627495</v>
      </c>
      <c r="E419" s="123">
        <v>1.8396690841090546</v>
      </c>
      <c r="F419" s="123">
        <v>1.9202254881000578</v>
      </c>
      <c r="G419" s="123">
        <v>2.0435064767829823</v>
      </c>
      <c r="H419" s="123">
        <v>2.1021353046849618</v>
      </c>
      <c r="I419" s="123">
        <v>2.065134898090994</v>
      </c>
      <c r="J419" s="123">
        <v>1.9145006382470944</v>
      </c>
      <c r="K419" s="123">
        <v>2.1177328825521928</v>
      </c>
      <c r="L419" s="123">
        <v>2.343163584606911</v>
      </c>
      <c r="M419" s="123">
        <v>2.3539189991452041</v>
      </c>
      <c r="N419" s="123">
        <v>2.3835753405182207</v>
      </c>
      <c r="O419" s="123">
        <v>2.5671435683473791</v>
      </c>
      <c r="P419" s="123">
        <v>2.5975329403457517</v>
      </c>
      <c r="Q419" s="123">
        <v>2.7908964021066729</v>
      </c>
      <c r="R419" s="123">
        <v>2.8196032230061472</v>
      </c>
      <c r="S419" s="123">
        <v>3.0219422163859844</v>
      </c>
      <c r="T419" s="123">
        <v>3.1296432083674577</v>
      </c>
      <c r="U419" s="123">
        <v>3.1115186557289545</v>
      </c>
      <c r="V419" s="123">
        <v>3.0268149432419218</v>
      </c>
      <c r="W419" s="123">
        <v>3.0599551653682324</v>
      </c>
      <c r="DA419" s="130" t="s">
        <v>4573</v>
      </c>
    </row>
    <row r="420" spans="1:105" ht="12" customHeight="1" x14ac:dyDescent="0.25">
      <c r="A420" s="97" t="s">
        <v>50</v>
      </c>
      <c r="B420" s="99"/>
      <c r="C420" s="99">
        <v>0</v>
      </c>
      <c r="D420" s="99">
        <v>0</v>
      </c>
      <c r="E420" s="99">
        <v>0</v>
      </c>
      <c r="F420" s="99">
        <v>0</v>
      </c>
      <c r="G420" s="99">
        <v>0</v>
      </c>
      <c r="H420" s="99">
        <v>0</v>
      </c>
      <c r="I420" s="99">
        <v>0</v>
      </c>
      <c r="J420" s="99">
        <v>0</v>
      </c>
      <c r="K420" s="99">
        <v>0</v>
      </c>
      <c r="L420" s="99">
        <v>0</v>
      </c>
      <c r="M420" s="99">
        <v>0</v>
      </c>
      <c r="N420" s="99">
        <v>0</v>
      </c>
      <c r="O420" s="99">
        <v>0</v>
      </c>
      <c r="P420" s="99">
        <v>0</v>
      </c>
      <c r="Q420" s="99">
        <v>0</v>
      </c>
      <c r="R420" s="99">
        <v>0</v>
      </c>
      <c r="S420" s="99">
        <v>0</v>
      </c>
      <c r="T420" s="99">
        <v>0</v>
      </c>
      <c r="U420" s="99">
        <v>0</v>
      </c>
      <c r="V420" s="99">
        <v>0</v>
      </c>
      <c r="W420" s="99">
        <v>0</v>
      </c>
      <c r="DA420" s="63" t="s">
        <v>4574</v>
      </c>
    </row>
    <row r="421" spans="1:105" ht="12" customHeight="1" x14ac:dyDescent="0.25">
      <c r="A421" s="109" t="s">
        <v>120</v>
      </c>
      <c r="B421" s="110"/>
      <c r="C421" s="110">
        <v>1.7490631753820416</v>
      </c>
      <c r="D421" s="110">
        <v>1.7751459063627495</v>
      </c>
      <c r="E421" s="110">
        <v>1.8396690841090546</v>
      </c>
      <c r="F421" s="110">
        <v>1.9202254881000578</v>
      </c>
      <c r="G421" s="110">
        <v>2.0435064767829823</v>
      </c>
      <c r="H421" s="110">
        <v>2.1021353046849618</v>
      </c>
      <c r="I421" s="110">
        <v>2.065134898090994</v>
      </c>
      <c r="J421" s="110">
        <v>1.9145006382470944</v>
      </c>
      <c r="K421" s="110">
        <v>2.1177328825521928</v>
      </c>
      <c r="L421" s="110">
        <v>2.343163584606911</v>
      </c>
      <c r="M421" s="110">
        <v>2.3539189991452041</v>
      </c>
      <c r="N421" s="110">
        <v>2.3835753405182207</v>
      </c>
      <c r="O421" s="110">
        <v>2.5671435683473791</v>
      </c>
      <c r="P421" s="110">
        <v>2.5975329403457517</v>
      </c>
      <c r="Q421" s="110">
        <v>2.7908964021066729</v>
      </c>
      <c r="R421" s="110">
        <v>2.8196032230061472</v>
      </c>
      <c r="S421" s="110">
        <v>3.0219422163859844</v>
      </c>
      <c r="T421" s="110">
        <v>3.1296432083674577</v>
      </c>
      <c r="U421" s="110">
        <v>3.1115186557289545</v>
      </c>
      <c r="V421" s="110">
        <v>3.0268149432419218</v>
      </c>
      <c r="W421" s="110">
        <v>3.0599551653682324</v>
      </c>
      <c r="DA421" s="60" t="s">
        <v>4575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129.78773194109374</v>
      </c>
      <c r="D423" s="118">
        <f t="shared" si="194"/>
        <v>129.92006159308531</v>
      </c>
      <c r="E423" s="118">
        <f t="shared" si="194"/>
        <v>133.92977599538639</v>
      </c>
      <c r="F423" s="118">
        <f t="shared" si="194"/>
        <v>131.71587578263515</v>
      </c>
      <c r="G423" s="118">
        <f t="shared" si="194"/>
        <v>143.36333856829071</v>
      </c>
      <c r="H423" s="118">
        <f t="shared" si="194"/>
        <v>140.28414743927283</v>
      </c>
      <c r="I423" s="118">
        <f t="shared" si="194"/>
        <v>131.96520888139315</v>
      </c>
      <c r="J423" s="118">
        <f t="shared" si="194"/>
        <v>127.48495904290672</v>
      </c>
      <c r="K423" s="118">
        <f t="shared" si="194"/>
        <v>131.40927436389245</v>
      </c>
      <c r="L423" s="118">
        <f t="shared" si="194"/>
        <v>160.77201372514293</v>
      </c>
      <c r="M423" s="118">
        <f t="shared" si="194"/>
        <v>147.35636935254681</v>
      </c>
      <c r="N423" s="118">
        <f t="shared" si="194"/>
        <v>143.3510006409044</v>
      </c>
      <c r="O423" s="118">
        <f t="shared" si="194"/>
        <v>134.31593164633705</v>
      </c>
      <c r="P423" s="118">
        <f t="shared" si="194"/>
        <v>125.81558327360962</v>
      </c>
      <c r="Q423" s="118">
        <f t="shared" si="194"/>
        <v>118.97228950780539</v>
      </c>
      <c r="R423" s="118">
        <f t="shared" ref="R423:V423" si="195">R424+R426+R428+R437</f>
        <v>127.89595592525414</v>
      </c>
      <c r="S423" s="118">
        <f t="shared" si="195"/>
        <v>120.47911138367014</v>
      </c>
      <c r="T423" s="118">
        <f t="shared" si="195"/>
        <v>114.0810238090114</v>
      </c>
      <c r="U423" s="118">
        <f t="shared" si="195"/>
        <v>105.32169474422057</v>
      </c>
      <c r="V423" s="118">
        <f t="shared" si="195"/>
        <v>102.22691201621159</v>
      </c>
      <c r="W423" s="118">
        <f t="shared" ref="W423" si="196">W424+W426+W428+W437</f>
        <v>95.484858277412314</v>
      </c>
      <c r="DA423" s="129" t="s">
        <v>4727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119.99754237455281</v>
      </c>
      <c r="D424" s="123">
        <f t="shared" si="197"/>
        <v>120.15626440659098</v>
      </c>
      <c r="E424" s="123">
        <f t="shared" si="197"/>
        <v>124.0342706178422</v>
      </c>
      <c r="F424" s="123">
        <f t="shared" si="197"/>
        <v>121.63463578856178</v>
      </c>
      <c r="G424" s="123">
        <f t="shared" si="197"/>
        <v>132.62335736161998</v>
      </c>
      <c r="H424" s="123">
        <f t="shared" si="197"/>
        <v>129.28711839777378</v>
      </c>
      <c r="I424" s="123">
        <f t="shared" si="197"/>
        <v>121.14834506990209</v>
      </c>
      <c r="J424" s="123">
        <f t="shared" si="197"/>
        <v>117.86993349785671</v>
      </c>
      <c r="K424" s="123">
        <f t="shared" si="197"/>
        <v>121.0233966919226</v>
      </c>
      <c r="L424" s="123">
        <f t="shared" si="197"/>
        <v>149.81397888635479</v>
      </c>
      <c r="M424" s="123">
        <f t="shared" si="197"/>
        <v>136.06290227181219</v>
      </c>
      <c r="N424" s="123">
        <f t="shared" si="197"/>
        <v>132.10530440198386</v>
      </c>
      <c r="O424" s="123">
        <f t="shared" si="197"/>
        <v>122.37501647017966</v>
      </c>
      <c r="P424" s="123">
        <f t="shared" si="197"/>
        <v>113.37271090752191</v>
      </c>
      <c r="Q424" s="123">
        <f t="shared" si="197"/>
        <v>105.82291307904262</v>
      </c>
      <c r="R424" s="123">
        <f t="shared" si="197"/>
        <v>113.71316495377143</v>
      </c>
      <c r="S424" s="123">
        <f t="shared" si="197"/>
        <v>106.44092848391236</v>
      </c>
      <c r="T424" s="123">
        <f t="shared" si="197"/>
        <v>99.544815156452856</v>
      </c>
      <c r="U424" s="123">
        <f t="shared" si="197"/>
        <v>90.650750105338773</v>
      </c>
      <c r="V424" s="123">
        <f t="shared" si="197"/>
        <v>87.893976177051655</v>
      </c>
      <c r="W424" s="123">
        <f t="shared" si="197"/>
        <v>80.864389624907162</v>
      </c>
      <c r="DA424" s="130" t="s">
        <v>4728</v>
      </c>
    </row>
    <row r="425" spans="1:105" ht="12" customHeight="1" x14ac:dyDescent="0.25">
      <c r="A425" s="97" t="s">
        <v>53</v>
      </c>
      <c r="B425" s="99"/>
      <c r="C425" s="99">
        <v>119.99754237455281</v>
      </c>
      <c r="D425" s="99">
        <v>120.15626440659098</v>
      </c>
      <c r="E425" s="99">
        <v>124.0342706178422</v>
      </c>
      <c r="F425" s="99">
        <v>121.63463578856178</v>
      </c>
      <c r="G425" s="99">
        <v>132.62335736161998</v>
      </c>
      <c r="H425" s="99">
        <v>129.28711839777378</v>
      </c>
      <c r="I425" s="99">
        <v>121.14834506990209</v>
      </c>
      <c r="J425" s="99">
        <v>117.86993349785671</v>
      </c>
      <c r="K425" s="99">
        <v>121.0233966919226</v>
      </c>
      <c r="L425" s="99">
        <v>149.81397888635479</v>
      </c>
      <c r="M425" s="99">
        <v>136.06290227181219</v>
      </c>
      <c r="N425" s="99">
        <v>132.10530440198386</v>
      </c>
      <c r="O425" s="99">
        <v>122.37501647017966</v>
      </c>
      <c r="P425" s="99">
        <v>113.37271090752191</v>
      </c>
      <c r="Q425" s="99">
        <v>105.82291307904262</v>
      </c>
      <c r="R425" s="99">
        <v>113.71316495377143</v>
      </c>
      <c r="S425" s="99">
        <v>106.44092848391236</v>
      </c>
      <c r="T425" s="99">
        <v>99.544815156452856</v>
      </c>
      <c r="U425" s="99">
        <v>90.650750105338773</v>
      </c>
      <c r="V425" s="99">
        <v>87.893976177051655</v>
      </c>
      <c r="W425" s="99">
        <v>80.864389624907162</v>
      </c>
      <c r="DA425" s="63" t="s">
        <v>4729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0.10352988223291558</v>
      </c>
      <c r="D426" s="123">
        <f t="shared" si="198"/>
        <v>0.10292469425190814</v>
      </c>
      <c r="E426" s="123">
        <f t="shared" si="198"/>
        <v>0.11072960645167228</v>
      </c>
      <c r="F426" s="123">
        <f t="shared" si="198"/>
        <v>0.15522466136614424</v>
      </c>
      <c r="G426" s="123">
        <f t="shared" si="198"/>
        <v>0.22897953355392989</v>
      </c>
      <c r="H426" s="123">
        <f t="shared" si="198"/>
        <v>0.26882364838111528</v>
      </c>
      <c r="I426" s="123">
        <f t="shared" si="198"/>
        <v>0.29747045712416625</v>
      </c>
      <c r="J426" s="123">
        <f t="shared" si="198"/>
        <v>8.8417559739978224E-2</v>
      </c>
      <c r="K426" s="123">
        <f t="shared" si="198"/>
        <v>0.24347992273794769</v>
      </c>
      <c r="L426" s="123">
        <f t="shared" si="198"/>
        <v>0.41810919773357436</v>
      </c>
      <c r="M426" s="123">
        <f t="shared" si="198"/>
        <v>0.41952458884311361</v>
      </c>
      <c r="N426" s="123">
        <f t="shared" si="198"/>
        <v>0.4733112745467723</v>
      </c>
      <c r="O426" s="123">
        <f t="shared" si="198"/>
        <v>0.39733249101033546</v>
      </c>
      <c r="P426" s="123">
        <f t="shared" si="198"/>
        <v>0.62335154795565439</v>
      </c>
      <c r="Q426" s="123">
        <f t="shared" si="198"/>
        <v>0.38957867306182481</v>
      </c>
      <c r="R426" s="123">
        <f t="shared" si="198"/>
        <v>0.25738583977891744</v>
      </c>
      <c r="S426" s="123">
        <f t="shared" si="198"/>
        <v>0.61537387513960973</v>
      </c>
      <c r="T426" s="123">
        <f t="shared" si="198"/>
        <v>0.3227916602974622</v>
      </c>
      <c r="U426" s="123">
        <f t="shared" si="198"/>
        <v>0.52130569396644499</v>
      </c>
      <c r="V426" s="123">
        <f t="shared" si="198"/>
        <v>0.93113011922917421</v>
      </c>
      <c r="W426" s="123">
        <f t="shared" si="198"/>
        <v>0.22519784960636169</v>
      </c>
      <c r="DA426" s="130" t="s">
        <v>4730</v>
      </c>
    </row>
    <row r="427" spans="1:105" ht="12" customHeight="1" x14ac:dyDescent="0.25">
      <c r="A427" s="97" t="s">
        <v>53</v>
      </c>
      <c r="B427" s="99"/>
      <c r="C427" s="99">
        <f>RES_hhdet_in_tess!C147</f>
        <v>0.10352988223291558</v>
      </c>
      <c r="D427" s="99">
        <f>RES_hhdet_in_tess!D147</f>
        <v>0.10292469425190814</v>
      </c>
      <c r="E427" s="99">
        <f>RES_hhdet_in_tess!E147</f>
        <v>0.11072960645167228</v>
      </c>
      <c r="F427" s="99">
        <f>RES_hhdet_in_tess!F147</f>
        <v>0.15522466136614424</v>
      </c>
      <c r="G427" s="99">
        <f>RES_hhdet_in_tess!G147</f>
        <v>0.22897953355392989</v>
      </c>
      <c r="H427" s="99">
        <f>RES_hhdet_in_tess!H147</f>
        <v>0.26882364838111528</v>
      </c>
      <c r="I427" s="99">
        <f>RES_hhdet_in_tess!I147</f>
        <v>0.29747045712416625</v>
      </c>
      <c r="J427" s="99">
        <f>RES_hhdet_in_tess!J147</f>
        <v>8.8417559739978224E-2</v>
      </c>
      <c r="K427" s="99">
        <f>RES_hhdet_in_tess!K147</f>
        <v>0.24347992273794769</v>
      </c>
      <c r="L427" s="99">
        <f>RES_hhdet_in_tess!L147</f>
        <v>0.41810919773357436</v>
      </c>
      <c r="M427" s="99">
        <f>RES_hhdet_in_tess!M147</f>
        <v>0.41952458884311361</v>
      </c>
      <c r="N427" s="99">
        <f>RES_hhdet_in_tess!N147</f>
        <v>0.4733112745467723</v>
      </c>
      <c r="O427" s="99">
        <f>RES_hhdet_in_tess!O147</f>
        <v>0.39733249101033546</v>
      </c>
      <c r="P427" s="99">
        <f>RES_hhdet_in_tess!P147</f>
        <v>0.62335154795565439</v>
      </c>
      <c r="Q427" s="99">
        <f>RES_hhdet_in_tess!Q147</f>
        <v>0.38957867306182481</v>
      </c>
      <c r="R427" s="99">
        <f>RES_hhdet_in_tess!R147</f>
        <v>0.25738583977891744</v>
      </c>
      <c r="S427" s="99">
        <f>RES_hhdet_in_tess!S147</f>
        <v>0.61537387513960973</v>
      </c>
      <c r="T427" s="99">
        <f>RES_hhdet_in_tess!T147</f>
        <v>0.3227916602974622</v>
      </c>
      <c r="U427" s="99">
        <f>RES_hhdet_in_tess!U147</f>
        <v>0.52130569396644499</v>
      </c>
      <c r="V427" s="99">
        <f>RES_hhdet_in_tess!V147</f>
        <v>0.93113011922917421</v>
      </c>
      <c r="W427" s="99">
        <f>RES_hhdet_in_tess!W147</f>
        <v>0.22519784960636169</v>
      </c>
      <c r="DA427" s="63" t="s">
        <v>4731</v>
      </c>
    </row>
    <row r="428" spans="1:105" ht="12" customHeight="1" x14ac:dyDescent="0.25">
      <c r="A428" s="121" t="s">
        <v>55</v>
      </c>
      <c r="B428" s="123"/>
      <c r="C428" s="123">
        <v>8.3179764833729379</v>
      </c>
      <c r="D428" s="123">
        <v>8.2693997952198188</v>
      </c>
      <c r="E428" s="123">
        <v>8.340168894060934</v>
      </c>
      <c r="F428" s="123">
        <v>8.4154695157573549</v>
      </c>
      <c r="G428" s="123">
        <v>8.9005296707576527</v>
      </c>
      <c r="H428" s="123">
        <v>9.0684107917245296</v>
      </c>
      <c r="I428" s="123">
        <v>8.8856463673685031</v>
      </c>
      <c r="J428" s="123">
        <v>8.0089213808385313</v>
      </c>
      <c r="K428" s="123">
        <v>8.4599040585582106</v>
      </c>
      <c r="L428" s="123">
        <v>8.6739307373927623</v>
      </c>
      <c r="M428" s="123">
        <v>8.9933668143556513</v>
      </c>
      <c r="N428" s="123">
        <v>8.8600423785544322</v>
      </c>
      <c r="O428" s="123">
        <v>9.4721670796250059</v>
      </c>
      <c r="P428" s="123">
        <v>9.7079984776556749</v>
      </c>
      <c r="Q428" s="123">
        <v>10.469507908145946</v>
      </c>
      <c r="R428" s="123">
        <v>11.581894948822454</v>
      </c>
      <c r="S428" s="123">
        <v>10.871446449107616</v>
      </c>
      <c r="T428" s="123">
        <v>11.526943420607388</v>
      </c>
      <c r="U428" s="123">
        <v>11.436777540457225</v>
      </c>
      <c r="V428" s="123">
        <v>10.728830004902708</v>
      </c>
      <c r="W428" s="123">
        <v>11.667349552542277</v>
      </c>
      <c r="DA428" s="130" t="s">
        <v>4732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8.2044259163080717</v>
      </c>
      <c r="E429" s="99">
        <v>9.5683888059311712</v>
      </c>
      <c r="F429" s="99">
        <v>7.5533928170357045</v>
      </c>
      <c r="G429" s="99">
        <v>9.5542983204122933</v>
      </c>
      <c r="H429" s="99">
        <v>8.7527526280478316</v>
      </c>
      <c r="I429" s="99">
        <v>9.2978413842160545</v>
      </c>
      <c r="J429" s="99">
        <v>8.3605212367598885</v>
      </c>
      <c r="K429" s="99">
        <v>8.5803939652172954</v>
      </c>
      <c r="L429" s="99">
        <v>8.4868167434869566</v>
      </c>
      <c r="M429" s="99">
        <v>9.105408719390196</v>
      </c>
      <c r="N429" s="99">
        <v>8.1585866664619999</v>
      </c>
      <c r="O429" s="99">
        <v>8.6310893158389757</v>
      </c>
      <c r="P429" s="99">
        <v>12.704192671560468</v>
      </c>
      <c r="Q429" s="99">
        <v>9.1104861945562465</v>
      </c>
      <c r="R429" s="99">
        <v>10.75021320500403</v>
      </c>
      <c r="S429" s="99">
        <v>11.284017524853489</v>
      </c>
      <c r="T429" s="99">
        <v>11.066459690565582</v>
      </c>
      <c r="U429" s="99">
        <v>11.125664356580154</v>
      </c>
      <c r="V429" s="99">
        <v>10.625314213360658</v>
      </c>
      <c r="W429" s="99">
        <v>12.133607323567949</v>
      </c>
      <c r="DA429" s="63" t="s">
        <v>4733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9.5697084736920726</v>
      </c>
      <c r="F430" s="99">
        <v>0</v>
      </c>
      <c r="G430" s="99">
        <v>0</v>
      </c>
      <c r="H430" s="99">
        <v>0</v>
      </c>
      <c r="I430" s="99">
        <v>9.298000709972813</v>
      </c>
      <c r="J430" s="99">
        <v>8.3608169703397994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12.706457835271037</v>
      </c>
      <c r="Q430" s="99">
        <v>0</v>
      </c>
      <c r="R430" s="99">
        <v>0</v>
      </c>
      <c r="S430" s="99">
        <v>0</v>
      </c>
      <c r="T430" s="99">
        <v>11.08524068150116</v>
      </c>
      <c r="U430" s="99">
        <v>0</v>
      </c>
      <c r="V430" s="99">
        <v>10.637419752053141</v>
      </c>
      <c r="W430" s="99">
        <v>12.18596214059108</v>
      </c>
      <c r="DA430" s="63" t="s">
        <v>4734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6.2841239483633595</v>
      </c>
      <c r="F431" s="102">
        <v>0</v>
      </c>
      <c r="G431" s="102">
        <v>0</v>
      </c>
      <c r="H431" s="102">
        <v>0</v>
      </c>
      <c r="I431" s="102">
        <v>5.7291051732555101</v>
      </c>
      <c r="J431" s="102">
        <v>5.1031618796007212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7.8536186945438207</v>
      </c>
      <c r="Q431" s="102">
        <v>0</v>
      </c>
      <c r="R431" s="102">
        <v>0</v>
      </c>
      <c r="S431" s="102">
        <v>0</v>
      </c>
      <c r="T431" s="102">
        <v>7.5902831264150574</v>
      </c>
      <c r="U431" s="102">
        <v>0</v>
      </c>
      <c r="V431" s="102">
        <v>7.2942737362789645</v>
      </c>
      <c r="W431" s="102">
        <v>8.7001540182114603</v>
      </c>
      <c r="DA431" s="131" t="s">
        <v>4735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3.2855845253287153</v>
      </c>
      <c r="F432" s="105">
        <v>0</v>
      </c>
      <c r="G432" s="105">
        <v>0</v>
      </c>
      <c r="H432" s="105">
        <v>0</v>
      </c>
      <c r="I432" s="105">
        <v>3.5688955367173008</v>
      </c>
      <c r="J432" s="105">
        <v>3.2576550907390787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4.852839140727216</v>
      </c>
      <c r="Q432" s="105">
        <v>0</v>
      </c>
      <c r="R432" s="105">
        <v>0</v>
      </c>
      <c r="S432" s="105">
        <v>0</v>
      </c>
      <c r="T432" s="105">
        <v>3.4949575550861014</v>
      </c>
      <c r="U432" s="105">
        <v>0</v>
      </c>
      <c r="V432" s="105">
        <v>3.3431460157741744</v>
      </c>
      <c r="W432" s="105">
        <v>3.4858081223796176</v>
      </c>
      <c r="DA432" s="132" t="s">
        <v>4736</v>
      </c>
    </row>
    <row r="433" spans="1:105" ht="12" customHeight="1" x14ac:dyDescent="0.25">
      <c r="A433" s="106" t="s">
        <v>122</v>
      </c>
      <c r="B433" s="102"/>
      <c r="C433" s="102">
        <v>8.3179771806546228</v>
      </c>
      <c r="D433" s="102">
        <v>8.269815915276391</v>
      </c>
      <c r="E433" s="102">
        <v>8.3341866853159789</v>
      </c>
      <c r="F433" s="102">
        <v>8.4188158058616036</v>
      </c>
      <c r="G433" s="102">
        <v>8.8973693910668512</v>
      </c>
      <c r="H433" s="102">
        <v>9.0695075842262476</v>
      </c>
      <c r="I433" s="102">
        <v>8.8820446107016604</v>
      </c>
      <c r="J433" s="102">
        <v>8.0066826526122146</v>
      </c>
      <c r="K433" s="102">
        <v>8.4593661458795442</v>
      </c>
      <c r="L433" s="102">
        <v>8.6747380136307939</v>
      </c>
      <c r="M433" s="102">
        <v>8.9929852164895472</v>
      </c>
      <c r="N433" s="102">
        <v>8.8640617942301123</v>
      </c>
      <c r="O433" s="102">
        <v>9.4767261862302234</v>
      </c>
      <c r="P433" s="102">
        <v>9.6861031361390406</v>
      </c>
      <c r="Q433" s="102">
        <v>10.469674763068097</v>
      </c>
      <c r="R433" s="102">
        <v>11.583538294380743</v>
      </c>
      <c r="S433" s="102">
        <v>10.870163444092817</v>
      </c>
      <c r="T433" s="102">
        <v>11.528745083051398</v>
      </c>
      <c r="U433" s="102">
        <v>11.438473231762273</v>
      </c>
      <c r="V433" s="102">
        <v>10.729610828655783</v>
      </c>
      <c r="W433" s="102">
        <v>11.664870850856776</v>
      </c>
      <c r="DA433" s="131" t="s">
        <v>4737</v>
      </c>
    </row>
    <row r="434" spans="1:105" ht="12" customHeight="1" x14ac:dyDescent="0.25">
      <c r="A434" s="107" t="s">
        <v>121</v>
      </c>
      <c r="B434" s="105"/>
      <c r="C434" s="105">
        <v>8.3179696362500639</v>
      </c>
      <c r="D434" s="105">
        <v>8.2699878603566894</v>
      </c>
      <c r="E434" s="105">
        <v>8.3342539847245867</v>
      </c>
      <c r="F434" s="105">
        <v>8.4187110562830441</v>
      </c>
      <c r="G434" s="105">
        <v>8.8973379778662078</v>
      </c>
      <c r="H434" s="105">
        <v>9.0695017361804506</v>
      </c>
      <c r="I434" s="105">
        <v>8.885064301310873</v>
      </c>
      <c r="J434" s="105">
        <v>8.0099690931415211</v>
      </c>
      <c r="K434" s="105">
        <v>8.4606003782179702</v>
      </c>
      <c r="L434" s="105">
        <v>8.6751311470263932</v>
      </c>
      <c r="M434" s="105">
        <v>8.9921245851822071</v>
      </c>
      <c r="N434" s="105">
        <v>8.8622100730575291</v>
      </c>
      <c r="O434" s="105">
        <v>9.4746117703529418</v>
      </c>
      <c r="P434" s="105">
        <v>9.6860248455563713</v>
      </c>
      <c r="Q434" s="105">
        <v>10.47375455465564</v>
      </c>
      <c r="R434" s="105">
        <v>11.586532832864895</v>
      </c>
      <c r="S434" s="105">
        <v>10.870952390349903</v>
      </c>
      <c r="T434" s="105">
        <v>11.527736018262829</v>
      </c>
      <c r="U434" s="105">
        <v>11.436294250665593</v>
      </c>
      <c r="V434" s="105">
        <v>10.727750612477767</v>
      </c>
      <c r="W434" s="105">
        <v>11.664101450448294</v>
      </c>
      <c r="DA434" s="132" t="s">
        <v>4738</v>
      </c>
    </row>
    <row r="435" spans="1:105" ht="12" customHeight="1" x14ac:dyDescent="0.25">
      <c r="A435" s="108" t="s">
        <v>53</v>
      </c>
      <c r="B435" s="99"/>
      <c r="C435" s="99">
        <v>5.8139908248287053</v>
      </c>
      <c r="D435" s="99">
        <v>5.6648132909874338</v>
      </c>
      <c r="E435" s="99">
        <v>5.4715911796647445</v>
      </c>
      <c r="F435" s="99">
        <v>5.5594727268315109</v>
      </c>
      <c r="G435" s="99">
        <v>5.3621999533947502</v>
      </c>
      <c r="H435" s="99">
        <v>5.6632116101686893</v>
      </c>
      <c r="I435" s="99">
        <v>5.4759480772509166</v>
      </c>
      <c r="J435" s="99">
        <v>4.8895537749540701</v>
      </c>
      <c r="K435" s="99">
        <v>5.2023349343101177</v>
      </c>
      <c r="L435" s="99">
        <v>5.195256022281959</v>
      </c>
      <c r="M435" s="99">
        <v>5.2928977946467786</v>
      </c>
      <c r="N435" s="99">
        <v>5.1837650985324446</v>
      </c>
      <c r="O435" s="99">
        <v>5.8355771691145506</v>
      </c>
      <c r="P435" s="99">
        <v>5.9860757368419275</v>
      </c>
      <c r="Q435" s="99">
        <v>6.7558861965592936</v>
      </c>
      <c r="R435" s="99">
        <v>7.8375575953241521</v>
      </c>
      <c r="S435" s="99">
        <v>7.1560613488514893</v>
      </c>
      <c r="T435" s="99">
        <v>7.8995832831622552</v>
      </c>
      <c r="U435" s="99">
        <v>7.890044874810779</v>
      </c>
      <c r="V435" s="99">
        <v>7.3641107624887177</v>
      </c>
      <c r="W435" s="99">
        <v>8.3659138176563825</v>
      </c>
      <c r="DA435" s="63" t="s">
        <v>4739</v>
      </c>
    </row>
    <row r="436" spans="1:105" ht="12" customHeight="1" x14ac:dyDescent="0.25">
      <c r="A436" s="108" t="s">
        <v>52</v>
      </c>
      <c r="B436" s="99"/>
      <c r="C436" s="99">
        <v>2.5039788114213586</v>
      </c>
      <c r="D436" s="99">
        <v>2.6051745693692547</v>
      </c>
      <c r="E436" s="99">
        <v>2.8626628050598413</v>
      </c>
      <c r="F436" s="99">
        <v>2.8592383294515336</v>
      </c>
      <c r="G436" s="99">
        <v>3.5351380244714585</v>
      </c>
      <c r="H436" s="99">
        <v>3.4062901260117604</v>
      </c>
      <c r="I436" s="99">
        <v>3.409116224059956</v>
      </c>
      <c r="J436" s="99">
        <v>3.1204153181874523</v>
      </c>
      <c r="K436" s="99">
        <v>3.2582654439078533</v>
      </c>
      <c r="L436" s="99">
        <v>3.4798751247444333</v>
      </c>
      <c r="M436" s="99">
        <v>3.699226790535429</v>
      </c>
      <c r="N436" s="99">
        <v>3.6784449745250822</v>
      </c>
      <c r="O436" s="99">
        <v>3.6390346012383938</v>
      </c>
      <c r="P436" s="99">
        <v>3.6999491087144434</v>
      </c>
      <c r="Q436" s="99">
        <v>3.7178683580963461</v>
      </c>
      <c r="R436" s="99">
        <v>3.7489752375407455</v>
      </c>
      <c r="S436" s="99">
        <v>3.7148910414984151</v>
      </c>
      <c r="T436" s="99">
        <v>3.6281527351005725</v>
      </c>
      <c r="U436" s="99">
        <v>3.5462493758548121</v>
      </c>
      <c r="V436" s="99">
        <v>3.3636398499890494</v>
      </c>
      <c r="W436" s="99">
        <v>3.2981876327919117</v>
      </c>
      <c r="DA436" s="63" t="s">
        <v>4740</v>
      </c>
    </row>
    <row r="437" spans="1:105" ht="12" customHeight="1" x14ac:dyDescent="0.25">
      <c r="A437" s="121" t="s">
        <v>54</v>
      </c>
      <c r="B437" s="123"/>
      <c r="C437" s="123">
        <v>1.3686832009350576</v>
      </c>
      <c r="D437" s="123">
        <v>1.3914726970225963</v>
      </c>
      <c r="E437" s="123">
        <v>1.4446068770315925</v>
      </c>
      <c r="F437" s="123">
        <v>1.5105458169498776</v>
      </c>
      <c r="G437" s="123">
        <v>1.6104720023591421</v>
      </c>
      <c r="H437" s="123">
        <v>1.6597946013934406</v>
      </c>
      <c r="I437" s="123">
        <v>1.6337469869983952</v>
      </c>
      <c r="J437" s="123">
        <v>1.5176866044715047</v>
      </c>
      <c r="K437" s="123">
        <v>1.6824936906736878</v>
      </c>
      <c r="L437" s="123">
        <v>1.8659949036618104</v>
      </c>
      <c r="M437" s="123">
        <v>1.8805756775358675</v>
      </c>
      <c r="N437" s="123">
        <v>1.9123425858193401</v>
      </c>
      <c r="O437" s="123">
        <v>2.071415605522045</v>
      </c>
      <c r="P437" s="123">
        <v>2.1115223404763803</v>
      </c>
      <c r="Q437" s="123">
        <v>2.2902898475550044</v>
      </c>
      <c r="R437" s="123">
        <v>2.3435101828813436</v>
      </c>
      <c r="S437" s="123">
        <v>2.5513625755105602</v>
      </c>
      <c r="T437" s="123">
        <v>2.6864735716536821</v>
      </c>
      <c r="U437" s="123">
        <v>2.7128614044581192</v>
      </c>
      <c r="V437" s="123">
        <v>2.6729757150280431</v>
      </c>
      <c r="W437" s="123">
        <v>2.7279212503565113</v>
      </c>
      <c r="DA437" s="130" t="s">
        <v>4741</v>
      </c>
    </row>
    <row r="438" spans="1:105" ht="12" customHeight="1" x14ac:dyDescent="0.25">
      <c r="A438" s="97" t="s">
        <v>50</v>
      </c>
      <c r="B438" s="99"/>
      <c r="C438" s="99">
        <v>0</v>
      </c>
      <c r="D438" s="99">
        <v>0</v>
      </c>
      <c r="E438" s="99">
        <v>0</v>
      </c>
      <c r="F438" s="99">
        <v>0</v>
      </c>
      <c r="G438" s="99">
        <v>0</v>
      </c>
      <c r="H438" s="99">
        <v>0</v>
      </c>
      <c r="I438" s="99">
        <v>0</v>
      </c>
      <c r="J438" s="99">
        <v>0</v>
      </c>
      <c r="K438" s="99">
        <v>0</v>
      </c>
      <c r="L438" s="99">
        <v>0</v>
      </c>
      <c r="M438" s="99">
        <v>0</v>
      </c>
      <c r="N438" s="99">
        <v>0</v>
      </c>
      <c r="O438" s="99">
        <v>0</v>
      </c>
      <c r="P438" s="99">
        <v>0</v>
      </c>
      <c r="Q438" s="99">
        <v>0</v>
      </c>
      <c r="R438" s="99">
        <v>0</v>
      </c>
      <c r="S438" s="99">
        <v>0</v>
      </c>
      <c r="T438" s="99">
        <v>0</v>
      </c>
      <c r="U438" s="99">
        <v>0</v>
      </c>
      <c r="V438" s="99">
        <v>0</v>
      </c>
      <c r="W438" s="99">
        <v>0</v>
      </c>
      <c r="DA438" s="63" t="s">
        <v>4742</v>
      </c>
    </row>
    <row r="439" spans="1:105" ht="12" customHeight="1" x14ac:dyDescent="0.25">
      <c r="A439" s="109" t="s">
        <v>120</v>
      </c>
      <c r="B439" s="110"/>
      <c r="C439" s="110">
        <v>1.3686832009350576</v>
      </c>
      <c r="D439" s="110">
        <v>1.3914726970225963</v>
      </c>
      <c r="E439" s="110">
        <v>1.4446068770315925</v>
      </c>
      <c r="F439" s="110">
        <v>1.5105458169498776</v>
      </c>
      <c r="G439" s="110">
        <v>1.6104720023591421</v>
      </c>
      <c r="H439" s="110">
        <v>1.6597946013934406</v>
      </c>
      <c r="I439" s="110">
        <v>1.6337469869983952</v>
      </c>
      <c r="J439" s="110">
        <v>1.5176866044715047</v>
      </c>
      <c r="K439" s="110">
        <v>1.6824936906736878</v>
      </c>
      <c r="L439" s="110">
        <v>1.8659949036618104</v>
      </c>
      <c r="M439" s="110">
        <v>1.8805756775358675</v>
      </c>
      <c r="N439" s="110">
        <v>1.9123425858193401</v>
      </c>
      <c r="O439" s="110">
        <v>2.071415605522045</v>
      </c>
      <c r="P439" s="110">
        <v>2.1115223404763803</v>
      </c>
      <c r="Q439" s="110">
        <v>2.2902898475550044</v>
      </c>
      <c r="R439" s="110">
        <v>2.3435101828813436</v>
      </c>
      <c r="S439" s="110">
        <v>2.5513625755105602</v>
      </c>
      <c r="T439" s="110">
        <v>2.6864735716536821</v>
      </c>
      <c r="U439" s="110">
        <v>2.7128614044581192</v>
      </c>
      <c r="V439" s="110">
        <v>2.6729757150280431</v>
      </c>
      <c r="W439" s="110">
        <v>2.7279212503565113</v>
      </c>
      <c r="DA439" s="60" t="s">
        <v>4743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</v>
      </c>
      <c r="D441" s="118">
        <f t="shared" si="199"/>
        <v>1.7533029666325434E-2</v>
      </c>
      <c r="E441" s="118">
        <f t="shared" si="199"/>
        <v>1.4766294106921356E-2</v>
      </c>
      <c r="F441" s="118">
        <f t="shared" si="199"/>
        <v>9.2693147870805351E-3</v>
      </c>
      <c r="G441" s="118">
        <f t="shared" si="199"/>
        <v>1.4594762290482736E-2</v>
      </c>
      <c r="H441" s="118">
        <f t="shared" si="199"/>
        <v>9.5759375718001746E-3</v>
      </c>
      <c r="I441" s="118">
        <f t="shared" si="199"/>
        <v>1.6253022869085056E-2</v>
      </c>
      <c r="J441" s="118">
        <f t="shared" si="199"/>
        <v>1.1817575533535194E-2</v>
      </c>
      <c r="K441" s="118">
        <f t="shared" si="199"/>
        <v>9.7002274931211815E-3</v>
      </c>
      <c r="L441" s="118">
        <f t="shared" si="199"/>
        <v>1.205450905577648E-2</v>
      </c>
      <c r="M441" s="118">
        <f t="shared" si="199"/>
        <v>1.1867088274008336E-2</v>
      </c>
      <c r="N441" s="118">
        <f t="shared" si="199"/>
        <v>1.3092899331866581E-2</v>
      </c>
      <c r="O441" s="118">
        <f t="shared" si="199"/>
        <v>1.2672023024836455E-2</v>
      </c>
      <c r="P441" s="118">
        <f t="shared" si="199"/>
        <v>2.5781680880249798E-2</v>
      </c>
      <c r="Q441" s="118">
        <f t="shared" si="199"/>
        <v>1.6305907984807101E-3</v>
      </c>
      <c r="R441" s="118">
        <f t="shared" ref="R441:V441" si="200">R442+R444+R446+R455</f>
        <v>6.8746273104039338E-3</v>
      </c>
      <c r="S441" s="118">
        <f t="shared" si="200"/>
        <v>8.5193359513454289E-3</v>
      </c>
      <c r="T441" s="118">
        <f t="shared" si="200"/>
        <v>1.0363124811226308E-2</v>
      </c>
      <c r="U441" s="118">
        <f t="shared" si="200"/>
        <v>1.2992058359020921E-2</v>
      </c>
      <c r="V441" s="118">
        <f t="shared" si="200"/>
        <v>1.3962382280488909E-2</v>
      </c>
      <c r="W441" s="118">
        <f t="shared" ref="W441" si="201">W442+W444+W446+W455</f>
        <v>1.6571983744592001E-2</v>
      </c>
      <c r="DA441" s="129" t="s">
        <v>4895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4896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4897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4898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4899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1.7533029666325434E-2</v>
      </c>
      <c r="E446" s="123">
        <v>1.4766294106921356E-2</v>
      </c>
      <c r="F446" s="123">
        <v>9.2693147870805351E-3</v>
      </c>
      <c r="G446" s="123">
        <v>1.4594762290482736E-2</v>
      </c>
      <c r="H446" s="123">
        <v>9.5759375718001746E-3</v>
      </c>
      <c r="I446" s="123">
        <v>1.6253022869085056E-2</v>
      </c>
      <c r="J446" s="123">
        <v>1.1817575533535194E-2</v>
      </c>
      <c r="K446" s="123">
        <v>9.7002274931211815E-3</v>
      </c>
      <c r="L446" s="123">
        <v>1.205450905577648E-2</v>
      </c>
      <c r="M446" s="123">
        <v>1.1867088274008336E-2</v>
      </c>
      <c r="N446" s="123">
        <v>1.3092899331866581E-2</v>
      </c>
      <c r="O446" s="123">
        <v>1.2672023024836455E-2</v>
      </c>
      <c r="P446" s="123">
        <v>2.5781680880249798E-2</v>
      </c>
      <c r="Q446" s="123">
        <v>1.6305907984807101E-3</v>
      </c>
      <c r="R446" s="123">
        <v>6.8746273104039338E-3</v>
      </c>
      <c r="S446" s="123">
        <v>8.5193359513454289E-3</v>
      </c>
      <c r="T446" s="123">
        <v>1.0363124811226308E-2</v>
      </c>
      <c r="U446" s="123">
        <v>1.2992058359020921E-2</v>
      </c>
      <c r="V446" s="123">
        <v>1.3962382280488909E-2</v>
      </c>
      <c r="W446" s="123">
        <v>1.6571983744592001E-2</v>
      </c>
      <c r="DA446" s="130" t="s">
        <v>4900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2.624614654343004</v>
      </c>
      <c r="E447" s="99">
        <v>3.052752552093954</v>
      </c>
      <c r="F447" s="99">
        <v>2.4033163828800723</v>
      </c>
      <c r="G447" s="99">
        <v>3.0306494694970958</v>
      </c>
      <c r="H447" s="99">
        <v>2.7670603500258824</v>
      </c>
      <c r="I447" s="99">
        <v>2.9284109083009118</v>
      </c>
      <c r="J447" s="99">
        <v>2.6216288615686429</v>
      </c>
      <c r="K447" s="99">
        <v>2.6763331829666885</v>
      </c>
      <c r="L447" s="99">
        <v>2.6306153295452481</v>
      </c>
      <c r="M447" s="99">
        <v>2.7857701687111414</v>
      </c>
      <c r="N447" s="99">
        <v>2.4432865034177471</v>
      </c>
      <c r="O447" s="99">
        <v>2.5067441676120028</v>
      </c>
      <c r="P447" s="99">
        <v>3.5587767539281159</v>
      </c>
      <c r="Q447" s="99">
        <v>2.4724285923852234</v>
      </c>
      <c r="R447" s="99">
        <v>2.8572356135357664</v>
      </c>
      <c r="S447" s="99">
        <v>2.9406525268578854</v>
      </c>
      <c r="T447" s="99">
        <v>2.8339276051580962</v>
      </c>
      <c r="U447" s="99">
        <v>2.8084893184821711</v>
      </c>
      <c r="V447" s="99">
        <v>2.6547572318610899</v>
      </c>
      <c r="W447" s="99">
        <v>3.0170951970155166</v>
      </c>
      <c r="DA447" s="63" t="s">
        <v>4901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2.0049222298689875</v>
      </c>
      <c r="F448" s="99">
        <v>0</v>
      </c>
      <c r="G448" s="99">
        <v>0</v>
      </c>
      <c r="H448" s="99">
        <v>0</v>
      </c>
      <c r="I448" s="99">
        <v>1.8044160349568263</v>
      </c>
      <c r="J448" s="99">
        <v>1.6002108110191222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2.2000040747905927</v>
      </c>
      <c r="Q448" s="99">
        <v>0</v>
      </c>
      <c r="R448" s="99">
        <v>0</v>
      </c>
      <c r="S448" s="99">
        <v>0</v>
      </c>
      <c r="T448" s="99">
        <v>1.9437393244427918</v>
      </c>
      <c r="U448" s="99">
        <v>0</v>
      </c>
      <c r="V448" s="99">
        <v>1.8224897225355776</v>
      </c>
      <c r="W448" s="99">
        <v>2.1633461675206367</v>
      </c>
      <c r="DA448" s="63" t="s">
        <v>4902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2.0049222298689875</v>
      </c>
      <c r="F449" s="102">
        <v>0</v>
      </c>
      <c r="G449" s="102">
        <v>0</v>
      </c>
      <c r="H449" s="102">
        <v>0</v>
      </c>
      <c r="I449" s="102">
        <v>1.8044160349568263</v>
      </c>
      <c r="J449" s="102">
        <v>1.6002108110191222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2.2000040747905927</v>
      </c>
      <c r="Q449" s="102">
        <v>0</v>
      </c>
      <c r="R449" s="102">
        <v>0</v>
      </c>
      <c r="S449" s="102">
        <v>0</v>
      </c>
      <c r="T449" s="102">
        <v>1.9437393244427918</v>
      </c>
      <c r="U449" s="102">
        <v>0</v>
      </c>
      <c r="V449" s="102">
        <v>1.8224897225355776</v>
      </c>
      <c r="W449" s="102">
        <v>2.1633461675206367</v>
      </c>
      <c r="DA449" s="131" t="s">
        <v>4903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4904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4905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4906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4907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4908</v>
      </c>
    </row>
    <row r="455" spans="1:105" ht="12" customHeight="1" x14ac:dyDescent="0.25">
      <c r="A455" s="121" t="s">
        <v>54</v>
      </c>
      <c r="B455" s="123"/>
      <c r="C455" s="123">
        <v>0</v>
      </c>
      <c r="D455" s="123">
        <v>0</v>
      </c>
      <c r="E455" s="123">
        <v>0</v>
      </c>
      <c r="F455" s="123">
        <v>0</v>
      </c>
      <c r="G455" s="123">
        <v>0</v>
      </c>
      <c r="H455" s="123">
        <v>0</v>
      </c>
      <c r="I455" s="123">
        <v>0</v>
      </c>
      <c r="J455" s="123">
        <v>0</v>
      </c>
      <c r="K455" s="123">
        <v>0</v>
      </c>
      <c r="L455" s="123">
        <v>0</v>
      </c>
      <c r="M455" s="123">
        <v>0</v>
      </c>
      <c r="N455" s="123">
        <v>0</v>
      </c>
      <c r="O455" s="123">
        <v>0</v>
      </c>
      <c r="P455" s="123">
        <v>0</v>
      </c>
      <c r="Q455" s="123">
        <v>0</v>
      </c>
      <c r="R455" s="123">
        <v>0</v>
      </c>
      <c r="S455" s="123">
        <v>0</v>
      </c>
      <c r="T455" s="123">
        <v>0</v>
      </c>
      <c r="U455" s="123">
        <v>0</v>
      </c>
      <c r="V455" s="123">
        <v>0</v>
      </c>
      <c r="W455" s="123">
        <v>0</v>
      </c>
      <c r="DA455" s="130" t="s">
        <v>4909</v>
      </c>
    </row>
    <row r="456" spans="1:105" ht="12" customHeight="1" x14ac:dyDescent="0.25">
      <c r="A456" s="97" t="s">
        <v>50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4910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4911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1341213</v>
      </c>
      <c r="C5" s="120">
        <v>1252174</v>
      </c>
      <c r="D5" s="120">
        <v>1145016</v>
      </c>
      <c r="E5" s="120">
        <v>1044947</v>
      </c>
      <c r="F5" s="120">
        <v>954476</v>
      </c>
      <c r="G5" s="120">
        <v>863963</v>
      </c>
      <c r="H5" s="120">
        <v>789986</v>
      </c>
      <c r="I5" s="120">
        <v>736011</v>
      </c>
      <c r="J5" s="120">
        <v>704378</v>
      </c>
      <c r="K5" s="120">
        <v>688196</v>
      </c>
      <c r="L5" s="120">
        <v>674866</v>
      </c>
      <c r="M5" s="120">
        <v>680806</v>
      </c>
      <c r="N5" s="120">
        <v>719254</v>
      </c>
      <c r="O5" s="120">
        <v>769705</v>
      </c>
      <c r="P5" s="120">
        <v>812504</v>
      </c>
      <c r="Q5" s="120">
        <v>877068</v>
      </c>
      <c r="R5" s="120">
        <v>930539</v>
      </c>
      <c r="S5" s="120">
        <v>1007576</v>
      </c>
      <c r="T5" s="120">
        <v>1061116</v>
      </c>
      <c r="U5" s="120">
        <v>1104673</v>
      </c>
      <c r="V5" s="120">
        <v>1121954</v>
      </c>
      <c r="W5" s="120">
        <v>1168823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1341213</v>
      </c>
      <c r="C7" s="52">
        <v>1252174</v>
      </c>
      <c r="D7" s="52">
        <v>1145016</v>
      </c>
      <c r="E7" s="52">
        <v>1044947</v>
      </c>
      <c r="F7" s="52">
        <v>954476</v>
      </c>
      <c r="G7" s="52">
        <v>863963</v>
      </c>
      <c r="H7" s="52">
        <v>789986</v>
      </c>
      <c r="I7" s="52">
        <v>736011</v>
      </c>
      <c r="J7" s="52">
        <v>704378</v>
      </c>
      <c r="K7" s="52">
        <v>688196</v>
      </c>
      <c r="L7" s="52">
        <v>674866</v>
      </c>
      <c r="M7" s="52">
        <v>680806</v>
      </c>
      <c r="N7" s="52">
        <v>719254</v>
      </c>
      <c r="O7" s="52">
        <v>769705</v>
      </c>
      <c r="P7" s="52">
        <v>812504</v>
      </c>
      <c r="Q7" s="52">
        <v>877068</v>
      </c>
      <c r="R7" s="52">
        <v>930539</v>
      </c>
      <c r="S7" s="52">
        <v>1007576</v>
      </c>
      <c r="T7" s="52">
        <v>1061116</v>
      </c>
      <c r="U7" s="52">
        <v>1104673</v>
      </c>
      <c r="V7" s="52">
        <v>1121954</v>
      </c>
      <c r="W7" s="52">
        <v>1168823</v>
      </c>
      <c r="DA7" s="63" t="s">
        <v>1127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13633</v>
      </c>
      <c r="C9" s="52">
        <v>13767</v>
      </c>
      <c r="D9" s="52">
        <v>13594</v>
      </c>
      <c r="E9" s="52">
        <v>11578</v>
      </c>
      <c r="F9" s="52">
        <v>9449</v>
      </c>
      <c r="G9" s="52">
        <v>7446</v>
      </c>
      <c r="H9" s="52">
        <v>5902</v>
      </c>
      <c r="I9" s="52">
        <v>5481</v>
      </c>
      <c r="J9" s="52">
        <v>5577</v>
      </c>
      <c r="K9" s="52">
        <v>6914</v>
      </c>
      <c r="L9" s="52">
        <v>10269</v>
      </c>
      <c r="M9" s="52">
        <v>13913</v>
      </c>
      <c r="N9" s="52">
        <v>21361</v>
      </c>
      <c r="O9" s="52">
        <v>28433</v>
      </c>
      <c r="P9" s="52">
        <v>35801</v>
      </c>
      <c r="Q9" s="52">
        <v>39524</v>
      </c>
      <c r="R9" s="52">
        <v>41129</v>
      </c>
      <c r="S9" s="52">
        <v>43868</v>
      </c>
      <c r="T9" s="52">
        <v>44996</v>
      </c>
      <c r="U9" s="52">
        <v>45667</v>
      </c>
      <c r="V9" s="52">
        <v>47344</v>
      </c>
      <c r="W9" s="52">
        <v>45882</v>
      </c>
      <c r="DA9" s="63" t="s">
        <v>1128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685</v>
      </c>
      <c r="E11" s="52">
        <v>1223</v>
      </c>
      <c r="F11" s="52">
        <v>1695</v>
      </c>
      <c r="G11" s="52">
        <v>2301</v>
      </c>
      <c r="H11" s="52">
        <v>2787</v>
      </c>
      <c r="I11" s="52">
        <v>3073</v>
      </c>
      <c r="J11" s="52">
        <v>3037</v>
      </c>
      <c r="K11" s="52">
        <v>3000</v>
      </c>
      <c r="L11" s="52">
        <v>2892</v>
      </c>
      <c r="M11" s="52">
        <v>2908</v>
      </c>
      <c r="N11" s="52">
        <v>3274</v>
      </c>
      <c r="O11" s="52">
        <v>3639</v>
      </c>
      <c r="P11" s="52">
        <v>4130</v>
      </c>
      <c r="Q11" s="52">
        <v>3832</v>
      </c>
      <c r="R11" s="52">
        <v>3727</v>
      </c>
      <c r="S11" s="52">
        <v>3751</v>
      </c>
      <c r="T11" s="52">
        <v>3805</v>
      </c>
      <c r="U11" s="52">
        <v>4007</v>
      </c>
      <c r="V11" s="52">
        <v>4208</v>
      </c>
      <c r="W11" s="52">
        <v>4687</v>
      </c>
      <c r="DA11" s="63" t="s">
        <v>1129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1</v>
      </c>
      <c r="E12" s="52">
        <v>2</v>
      </c>
      <c r="F12" s="52">
        <v>2</v>
      </c>
      <c r="G12" s="52">
        <v>3</v>
      </c>
      <c r="H12" s="52">
        <v>3</v>
      </c>
      <c r="I12" s="52">
        <v>5</v>
      </c>
      <c r="J12" s="52">
        <v>6</v>
      </c>
      <c r="K12" s="52">
        <v>5</v>
      </c>
      <c r="L12" s="52">
        <v>5</v>
      </c>
      <c r="M12" s="52">
        <v>6</v>
      </c>
      <c r="N12" s="52">
        <v>6</v>
      </c>
      <c r="O12" s="52">
        <v>5</v>
      </c>
      <c r="P12" s="52">
        <v>5</v>
      </c>
      <c r="Q12" s="52">
        <v>4</v>
      </c>
      <c r="R12" s="52">
        <v>4</v>
      </c>
      <c r="S12" s="52">
        <v>3</v>
      </c>
      <c r="T12" s="52">
        <v>2</v>
      </c>
      <c r="U12" s="52">
        <v>1</v>
      </c>
      <c r="V12" s="52">
        <v>1</v>
      </c>
      <c r="W12" s="52">
        <v>3</v>
      </c>
      <c r="DA12" s="63" t="s">
        <v>1130</v>
      </c>
    </row>
    <row r="13" spans="1:105" ht="12" customHeight="1" x14ac:dyDescent="0.25">
      <c r="A13" s="97" t="s">
        <v>122</v>
      </c>
      <c r="B13" s="52">
        <v>1215193</v>
      </c>
      <c r="C13" s="52">
        <v>1134706</v>
      </c>
      <c r="D13" s="52">
        <v>1034217</v>
      </c>
      <c r="E13" s="52">
        <v>943969</v>
      </c>
      <c r="F13" s="52">
        <v>863214</v>
      </c>
      <c r="G13" s="52">
        <v>779159</v>
      </c>
      <c r="H13" s="52">
        <v>710299</v>
      </c>
      <c r="I13" s="52">
        <v>635182</v>
      </c>
      <c r="J13" s="52">
        <v>599435</v>
      </c>
      <c r="K13" s="52">
        <v>587318</v>
      </c>
      <c r="L13" s="52">
        <v>572969</v>
      </c>
      <c r="M13" s="52">
        <v>578207</v>
      </c>
      <c r="N13" s="52">
        <v>611502</v>
      </c>
      <c r="O13" s="52">
        <v>658156</v>
      </c>
      <c r="P13" s="52">
        <v>694749</v>
      </c>
      <c r="Q13" s="52">
        <v>749547</v>
      </c>
      <c r="R13" s="52">
        <v>798109</v>
      </c>
      <c r="S13" s="52">
        <v>868362</v>
      </c>
      <c r="T13" s="52">
        <v>919192</v>
      </c>
      <c r="U13" s="52">
        <v>960215</v>
      </c>
      <c r="V13" s="52">
        <v>977336</v>
      </c>
      <c r="W13" s="52">
        <v>1019437</v>
      </c>
      <c r="DA13" s="63" t="s">
        <v>1131</v>
      </c>
    </row>
    <row r="14" spans="1:105" ht="12" customHeight="1" x14ac:dyDescent="0.25">
      <c r="A14" s="97" t="s">
        <v>121</v>
      </c>
      <c r="B14" s="52">
        <v>126020</v>
      </c>
      <c r="C14" s="52">
        <v>117468</v>
      </c>
      <c r="D14" s="52">
        <v>110113</v>
      </c>
      <c r="E14" s="52">
        <v>99753</v>
      </c>
      <c r="F14" s="52">
        <v>89565</v>
      </c>
      <c r="G14" s="52">
        <v>82500</v>
      </c>
      <c r="H14" s="52">
        <v>76897</v>
      </c>
      <c r="I14" s="52">
        <v>97751</v>
      </c>
      <c r="J14" s="52">
        <v>101900</v>
      </c>
      <c r="K14" s="52">
        <v>97873</v>
      </c>
      <c r="L14" s="52">
        <v>99000</v>
      </c>
      <c r="M14" s="52">
        <v>99685</v>
      </c>
      <c r="N14" s="52">
        <v>104472</v>
      </c>
      <c r="O14" s="52">
        <v>107905</v>
      </c>
      <c r="P14" s="52">
        <v>113620</v>
      </c>
      <c r="Q14" s="52">
        <v>123685</v>
      </c>
      <c r="R14" s="52">
        <v>128699</v>
      </c>
      <c r="S14" s="52">
        <v>135460</v>
      </c>
      <c r="T14" s="52">
        <v>138117</v>
      </c>
      <c r="U14" s="52">
        <v>140450</v>
      </c>
      <c r="V14" s="52">
        <v>140409</v>
      </c>
      <c r="W14" s="52">
        <v>144696</v>
      </c>
      <c r="DA14" s="63" t="s">
        <v>1132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1133</v>
      </c>
    </row>
    <row r="17" spans="1:105" ht="12" customHeight="1" x14ac:dyDescent="0.25">
      <c r="A17" s="109" t="s">
        <v>120</v>
      </c>
      <c r="B17" s="36">
        <v>1341213</v>
      </c>
      <c r="C17" s="36">
        <v>1252174</v>
      </c>
      <c r="D17" s="36">
        <v>1145016</v>
      </c>
      <c r="E17" s="36">
        <v>1044947</v>
      </c>
      <c r="F17" s="36">
        <v>954476</v>
      </c>
      <c r="G17" s="36">
        <v>863963</v>
      </c>
      <c r="H17" s="36">
        <v>789986</v>
      </c>
      <c r="I17" s="36">
        <v>736011</v>
      </c>
      <c r="J17" s="36">
        <v>704378</v>
      </c>
      <c r="K17" s="36">
        <v>688196</v>
      </c>
      <c r="L17" s="36">
        <v>674866</v>
      </c>
      <c r="M17" s="36">
        <v>680806</v>
      </c>
      <c r="N17" s="36">
        <v>719254</v>
      </c>
      <c r="O17" s="36">
        <v>769705</v>
      </c>
      <c r="P17" s="36">
        <v>812504</v>
      </c>
      <c r="Q17" s="36">
        <v>877068</v>
      </c>
      <c r="R17" s="36">
        <v>930539</v>
      </c>
      <c r="S17" s="36">
        <v>1007576</v>
      </c>
      <c r="T17" s="36">
        <v>1061116</v>
      </c>
      <c r="U17" s="36">
        <v>1104673</v>
      </c>
      <c r="V17" s="36">
        <v>1121954</v>
      </c>
      <c r="W17" s="36">
        <v>1168823</v>
      </c>
      <c r="DA17" s="60" t="s">
        <v>1134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1213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104782</v>
      </c>
      <c r="D21" s="52">
        <v>107158</v>
      </c>
      <c r="E21" s="52">
        <v>102443</v>
      </c>
      <c r="F21" s="52">
        <v>104850</v>
      </c>
      <c r="G21" s="52">
        <v>104931</v>
      </c>
      <c r="H21" s="52">
        <v>105057</v>
      </c>
      <c r="I21" s="52">
        <v>105252</v>
      </c>
      <c r="J21" s="52">
        <v>105568</v>
      </c>
      <c r="K21" s="52">
        <v>106075</v>
      </c>
      <c r="L21" s="52">
        <v>106894</v>
      </c>
      <c r="M21" s="52">
        <v>108132</v>
      </c>
      <c r="N21" s="52">
        <v>109944</v>
      </c>
      <c r="O21" s="52">
        <v>91550</v>
      </c>
      <c r="P21" s="52">
        <v>11226</v>
      </c>
      <c r="Q21" s="52">
        <v>15867</v>
      </c>
      <c r="R21" s="52">
        <v>21755</v>
      </c>
      <c r="S21" s="52">
        <v>28992</v>
      </c>
      <c r="T21" s="52">
        <v>34581</v>
      </c>
      <c r="U21" s="52">
        <v>44510</v>
      </c>
      <c r="V21" s="52">
        <v>55704</v>
      </c>
      <c r="W21" s="52">
        <v>66299</v>
      </c>
      <c r="DA21" s="63" t="s">
        <v>1214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2130</v>
      </c>
      <c r="D23" s="52">
        <v>2134</v>
      </c>
      <c r="E23" s="52">
        <v>2165</v>
      </c>
      <c r="F23" s="52">
        <v>2242</v>
      </c>
      <c r="G23" s="52">
        <v>2368</v>
      </c>
      <c r="H23" s="52">
        <v>2549</v>
      </c>
      <c r="I23" s="52">
        <v>1510</v>
      </c>
      <c r="J23" s="52">
        <v>967</v>
      </c>
      <c r="K23" s="52">
        <v>1354</v>
      </c>
      <c r="L23" s="52">
        <v>878</v>
      </c>
      <c r="M23" s="52">
        <v>426</v>
      </c>
      <c r="N23" s="52">
        <v>678</v>
      </c>
      <c r="O23" s="52">
        <v>1233</v>
      </c>
      <c r="P23" s="52">
        <v>1626</v>
      </c>
      <c r="Q23" s="52">
        <v>2327</v>
      </c>
      <c r="R23" s="52">
        <v>3288</v>
      </c>
      <c r="S23" s="52">
        <v>4648</v>
      </c>
      <c r="T23" s="52">
        <v>5782</v>
      </c>
      <c r="U23" s="52">
        <v>6633</v>
      </c>
      <c r="V23" s="52">
        <v>7781</v>
      </c>
      <c r="W23" s="52">
        <v>7540</v>
      </c>
      <c r="DA23" s="63" t="s">
        <v>1215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0</v>
      </c>
      <c r="D25" s="52">
        <v>0</v>
      </c>
      <c r="E25" s="52">
        <v>1</v>
      </c>
      <c r="F25" s="52">
        <v>11</v>
      </c>
      <c r="G25" s="52">
        <v>33</v>
      </c>
      <c r="H25" s="52">
        <v>78</v>
      </c>
      <c r="I25" s="52">
        <v>147</v>
      </c>
      <c r="J25" s="52">
        <v>393</v>
      </c>
      <c r="K25" s="52">
        <v>396</v>
      </c>
      <c r="L25" s="52">
        <v>578</v>
      </c>
      <c r="M25" s="52">
        <v>539</v>
      </c>
      <c r="N25" s="52">
        <v>569</v>
      </c>
      <c r="O25" s="52">
        <v>540</v>
      </c>
      <c r="P25" s="52">
        <v>288</v>
      </c>
      <c r="Q25" s="52">
        <v>395</v>
      </c>
      <c r="R25" s="52">
        <v>479</v>
      </c>
      <c r="S25" s="52">
        <v>550</v>
      </c>
      <c r="T25" s="52">
        <v>631</v>
      </c>
      <c r="U25" s="52">
        <v>699</v>
      </c>
      <c r="V25" s="52">
        <v>746</v>
      </c>
      <c r="W25" s="52">
        <v>646</v>
      </c>
      <c r="DA25" s="63" t="s">
        <v>1216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1</v>
      </c>
      <c r="L26" s="52">
        <v>1</v>
      </c>
      <c r="M26" s="52">
        <v>0</v>
      </c>
      <c r="N26" s="52">
        <v>1</v>
      </c>
      <c r="O26" s="52">
        <v>1</v>
      </c>
      <c r="P26" s="52">
        <v>1</v>
      </c>
      <c r="Q26" s="52">
        <v>1</v>
      </c>
      <c r="R26" s="52">
        <v>0</v>
      </c>
      <c r="S26" s="52">
        <v>1</v>
      </c>
      <c r="T26" s="52">
        <v>1</v>
      </c>
      <c r="U26" s="52">
        <v>1</v>
      </c>
      <c r="V26" s="52">
        <v>0</v>
      </c>
      <c r="W26" s="52">
        <v>1</v>
      </c>
      <c r="DA26" s="63" t="s">
        <v>1217</v>
      </c>
    </row>
    <row r="27" spans="1:105" ht="12" customHeight="1" x14ac:dyDescent="0.25">
      <c r="A27" s="97" t="s">
        <v>122</v>
      </c>
      <c r="B27" s="52"/>
      <c r="C27" s="52">
        <v>189874</v>
      </c>
      <c r="D27" s="52">
        <v>190093</v>
      </c>
      <c r="E27" s="52">
        <v>191539</v>
      </c>
      <c r="F27" s="52">
        <v>195356</v>
      </c>
      <c r="G27" s="52">
        <v>202712</v>
      </c>
      <c r="H27" s="52">
        <v>214940</v>
      </c>
      <c r="I27" s="52">
        <v>119543</v>
      </c>
      <c r="J27" s="52">
        <v>99417</v>
      </c>
      <c r="K27" s="52">
        <v>103057</v>
      </c>
      <c r="L27" s="52">
        <v>102401</v>
      </c>
      <c r="M27" s="52">
        <v>109956</v>
      </c>
      <c r="N27" s="52">
        <v>118462</v>
      </c>
      <c r="O27" s="52">
        <v>108177</v>
      </c>
      <c r="P27" s="52">
        <v>52874</v>
      </c>
      <c r="Q27" s="52">
        <v>69344</v>
      </c>
      <c r="R27" s="52">
        <v>91824</v>
      </c>
      <c r="S27" s="52">
        <v>108803</v>
      </c>
      <c r="T27" s="52">
        <v>117372</v>
      </c>
      <c r="U27" s="52">
        <v>131608</v>
      </c>
      <c r="V27" s="52">
        <v>140064</v>
      </c>
      <c r="W27" s="52">
        <v>135692</v>
      </c>
      <c r="DA27" s="63" t="s">
        <v>1218</v>
      </c>
    </row>
    <row r="28" spans="1:105" ht="12" customHeight="1" x14ac:dyDescent="0.25">
      <c r="A28" s="97" t="s">
        <v>121</v>
      </c>
      <c r="B28" s="52"/>
      <c r="C28" s="52">
        <v>19691</v>
      </c>
      <c r="D28" s="52">
        <v>19712</v>
      </c>
      <c r="E28" s="52">
        <v>19867</v>
      </c>
      <c r="F28" s="52">
        <v>20291</v>
      </c>
      <c r="G28" s="52">
        <v>21103</v>
      </c>
      <c r="H28" s="52">
        <v>22429</v>
      </c>
      <c r="I28" s="52">
        <v>12615</v>
      </c>
      <c r="J28" s="52">
        <v>11389</v>
      </c>
      <c r="K28" s="52">
        <v>12006</v>
      </c>
      <c r="L28" s="52">
        <v>12925</v>
      </c>
      <c r="M28" s="52">
        <v>14067</v>
      </c>
      <c r="N28" s="52">
        <v>17835</v>
      </c>
      <c r="O28" s="52">
        <v>20756</v>
      </c>
      <c r="P28" s="52">
        <v>12583</v>
      </c>
      <c r="Q28" s="52">
        <v>16986</v>
      </c>
      <c r="R28" s="52">
        <v>14319</v>
      </c>
      <c r="S28" s="52">
        <v>14647</v>
      </c>
      <c r="T28" s="52">
        <v>17948</v>
      </c>
      <c r="U28" s="52">
        <v>20016</v>
      </c>
      <c r="V28" s="52">
        <v>22570</v>
      </c>
      <c r="W28" s="52">
        <v>22488</v>
      </c>
      <c r="DA28" s="63" t="s">
        <v>1219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1220</v>
      </c>
    </row>
    <row r="31" spans="1:105" ht="12" customHeight="1" x14ac:dyDescent="0.25">
      <c r="A31" s="109" t="s">
        <v>120</v>
      </c>
      <c r="B31" s="36"/>
      <c r="C31" s="36">
        <v>209565</v>
      </c>
      <c r="D31" s="36">
        <v>209805</v>
      </c>
      <c r="E31" s="36">
        <v>211407</v>
      </c>
      <c r="F31" s="36">
        <v>215657</v>
      </c>
      <c r="G31" s="36">
        <v>223851</v>
      </c>
      <c r="H31" s="36">
        <v>237446</v>
      </c>
      <c r="I31" s="36">
        <v>132306</v>
      </c>
      <c r="J31" s="36">
        <v>111205</v>
      </c>
      <c r="K31" s="36">
        <v>115457</v>
      </c>
      <c r="L31" s="36">
        <v>115911</v>
      </c>
      <c r="M31" s="36">
        <v>124559</v>
      </c>
      <c r="N31" s="36">
        <v>136873</v>
      </c>
      <c r="O31" s="36">
        <v>129477</v>
      </c>
      <c r="P31" s="36">
        <v>65751</v>
      </c>
      <c r="Q31" s="36">
        <v>86731</v>
      </c>
      <c r="R31" s="36">
        <v>106639</v>
      </c>
      <c r="S31" s="36">
        <v>124021</v>
      </c>
      <c r="T31" s="36">
        <v>135958</v>
      </c>
      <c r="U31" s="36">
        <v>152329</v>
      </c>
      <c r="V31" s="36">
        <v>163388</v>
      </c>
      <c r="W31" s="36">
        <v>158821</v>
      </c>
      <c r="DA31" s="60" t="s">
        <v>1221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1300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15743</v>
      </c>
      <c r="D35" s="52">
        <v>0</v>
      </c>
      <c r="E35" s="52">
        <v>2374</v>
      </c>
      <c r="F35" s="52">
        <v>14379</v>
      </c>
      <c r="G35" s="52">
        <v>14418</v>
      </c>
      <c r="H35" s="52">
        <v>31080</v>
      </c>
      <c r="I35" s="52">
        <v>51277</v>
      </c>
      <c r="J35" s="52">
        <v>73935</v>
      </c>
      <c r="K35" s="52">
        <v>89893</v>
      </c>
      <c r="L35" s="52">
        <v>93564</v>
      </c>
      <c r="M35" s="52">
        <v>114072</v>
      </c>
      <c r="N35" s="52">
        <v>148392</v>
      </c>
      <c r="O35" s="52">
        <v>142001</v>
      </c>
      <c r="P35" s="52">
        <v>54025</v>
      </c>
      <c r="Q35" s="52">
        <v>80431</v>
      </c>
      <c r="R35" s="52">
        <v>75226</v>
      </c>
      <c r="S35" s="52">
        <v>106029</v>
      </c>
      <c r="T35" s="52">
        <v>88121</v>
      </c>
      <c r="U35" s="52">
        <v>88067</v>
      </c>
      <c r="V35" s="52">
        <v>72985</v>
      </c>
      <c r="W35" s="52">
        <v>113168</v>
      </c>
      <c r="DA35" s="63" t="s">
        <v>1301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2264</v>
      </c>
      <c r="D37" s="52">
        <v>1961</v>
      </c>
      <c r="E37" s="52">
        <v>149</v>
      </c>
      <c r="F37" s="52">
        <v>113</v>
      </c>
      <c r="G37" s="52">
        <v>365</v>
      </c>
      <c r="H37" s="52">
        <v>1005</v>
      </c>
      <c r="I37" s="52">
        <v>1089</v>
      </c>
      <c r="J37" s="52">
        <v>1063</v>
      </c>
      <c r="K37" s="52">
        <v>2691</v>
      </c>
      <c r="L37" s="52">
        <v>4233</v>
      </c>
      <c r="M37" s="52">
        <v>4070</v>
      </c>
      <c r="N37" s="52">
        <v>8126</v>
      </c>
      <c r="O37" s="52">
        <v>8305</v>
      </c>
      <c r="P37" s="52">
        <v>8994</v>
      </c>
      <c r="Q37" s="52">
        <v>6050</v>
      </c>
      <c r="R37" s="52">
        <v>4893</v>
      </c>
      <c r="S37" s="52">
        <v>7387</v>
      </c>
      <c r="T37" s="52">
        <v>6910</v>
      </c>
      <c r="U37" s="52">
        <v>7304</v>
      </c>
      <c r="V37" s="52">
        <v>9458</v>
      </c>
      <c r="W37" s="52">
        <v>6078</v>
      </c>
      <c r="DA37" s="63" t="s">
        <v>1302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0</v>
      </c>
      <c r="D39" s="52">
        <v>685</v>
      </c>
      <c r="E39" s="52">
        <v>539</v>
      </c>
      <c r="F39" s="52">
        <v>483</v>
      </c>
      <c r="G39" s="52">
        <v>639</v>
      </c>
      <c r="H39" s="52">
        <v>564</v>
      </c>
      <c r="I39" s="52">
        <v>433</v>
      </c>
      <c r="J39" s="52">
        <v>357</v>
      </c>
      <c r="K39" s="52">
        <v>359</v>
      </c>
      <c r="L39" s="52">
        <v>470</v>
      </c>
      <c r="M39" s="52">
        <v>555</v>
      </c>
      <c r="N39" s="52">
        <v>935</v>
      </c>
      <c r="O39" s="52">
        <v>905</v>
      </c>
      <c r="P39" s="52">
        <v>779</v>
      </c>
      <c r="Q39" s="52">
        <v>97</v>
      </c>
      <c r="R39" s="52">
        <v>374</v>
      </c>
      <c r="S39" s="52">
        <v>574</v>
      </c>
      <c r="T39" s="52">
        <v>685</v>
      </c>
      <c r="U39" s="52">
        <v>901</v>
      </c>
      <c r="V39" s="52">
        <v>947</v>
      </c>
      <c r="W39" s="52">
        <v>1125</v>
      </c>
      <c r="DA39" s="63" t="s">
        <v>1303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1</v>
      </c>
      <c r="E40" s="52">
        <v>1</v>
      </c>
      <c r="F40" s="52">
        <v>0</v>
      </c>
      <c r="G40" s="52">
        <v>1</v>
      </c>
      <c r="H40" s="52">
        <v>0</v>
      </c>
      <c r="I40" s="52">
        <v>2</v>
      </c>
      <c r="J40" s="52">
        <v>1</v>
      </c>
      <c r="K40" s="52">
        <v>0</v>
      </c>
      <c r="L40" s="52">
        <v>1</v>
      </c>
      <c r="M40" s="52">
        <v>1</v>
      </c>
      <c r="N40" s="52">
        <v>1</v>
      </c>
      <c r="O40" s="52">
        <v>0</v>
      </c>
      <c r="P40" s="52">
        <v>1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3</v>
      </c>
      <c r="DA40" s="63" t="s">
        <v>1304</v>
      </c>
    </row>
    <row r="41" spans="1:105" ht="12" customHeight="1" x14ac:dyDescent="0.25">
      <c r="A41" s="97" t="s">
        <v>122</v>
      </c>
      <c r="B41" s="52"/>
      <c r="C41" s="52">
        <v>109387</v>
      </c>
      <c r="D41" s="52">
        <v>89604</v>
      </c>
      <c r="E41" s="52">
        <v>101291</v>
      </c>
      <c r="F41" s="52">
        <v>114601</v>
      </c>
      <c r="G41" s="52">
        <v>118657</v>
      </c>
      <c r="H41" s="52">
        <v>146080</v>
      </c>
      <c r="I41" s="52">
        <v>44426</v>
      </c>
      <c r="J41" s="52">
        <v>63670</v>
      </c>
      <c r="K41" s="52">
        <v>90940</v>
      </c>
      <c r="L41" s="52">
        <v>88052</v>
      </c>
      <c r="M41" s="52">
        <v>115194</v>
      </c>
      <c r="N41" s="52">
        <v>151757</v>
      </c>
      <c r="O41" s="52">
        <v>154831</v>
      </c>
      <c r="P41" s="52">
        <v>89467</v>
      </c>
      <c r="Q41" s="52">
        <v>124142</v>
      </c>
      <c r="R41" s="52">
        <v>140386</v>
      </c>
      <c r="S41" s="52">
        <v>179056</v>
      </c>
      <c r="T41" s="52">
        <v>168202</v>
      </c>
      <c r="U41" s="52">
        <v>172631</v>
      </c>
      <c r="V41" s="52">
        <v>157185</v>
      </c>
      <c r="W41" s="52">
        <v>177793</v>
      </c>
      <c r="DA41" s="63" t="s">
        <v>1305</v>
      </c>
    </row>
    <row r="42" spans="1:105" ht="12" customHeight="1" x14ac:dyDescent="0.25">
      <c r="A42" s="97" t="s">
        <v>121</v>
      </c>
      <c r="B42" s="52"/>
      <c r="C42" s="52">
        <v>11139</v>
      </c>
      <c r="D42" s="52">
        <v>12357</v>
      </c>
      <c r="E42" s="52">
        <v>9507</v>
      </c>
      <c r="F42" s="52">
        <v>10103</v>
      </c>
      <c r="G42" s="52">
        <v>14038</v>
      </c>
      <c r="H42" s="52">
        <v>16826</v>
      </c>
      <c r="I42" s="52">
        <v>33469</v>
      </c>
      <c r="J42" s="52">
        <v>15538</v>
      </c>
      <c r="K42" s="52">
        <v>7979</v>
      </c>
      <c r="L42" s="52">
        <v>14052</v>
      </c>
      <c r="M42" s="52">
        <v>14752</v>
      </c>
      <c r="N42" s="52">
        <v>22622</v>
      </c>
      <c r="O42" s="52">
        <v>24189</v>
      </c>
      <c r="P42" s="52">
        <v>18298</v>
      </c>
      <c r="Q42" s="52">
        <v>27051</v>
      </c>
      <c r="R42" s="52">
        <v>19333</v>
      </c>
      <c r="S42" s="52">
        <v>21408</v>
      </c>
      <c r="T42" s="52">
        <v>20605</v>
      </c>
      <c r="U42" s="52">
        <v>22349</v>
      </c>
      <c r="V42" s="52">
        <v>22529</v>
      </c>
      <c r="W42" s="52">
        <v>26775</v>
      </c>
      <c r="DA42" s="63" t="s">
        <v>1306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1307</v>
      </c>
    </row>
    <row r="45" spans="1:105" ht="12" customHeight="1" x14ac:dyDescent="0.25">
      <c r="A45" s="109" t="s">
        <v>120</v>
      </c>
      <c r="B45" s="36"/>
      <c r="C45" s="36">
        <v>120526</v>
      </c>
      <c r="D45" s="36">
        <v>102647</v>
      </c>
      <c r="E45" s="36">
        <v>111338</v>
      </c>
      <c r="F45" s="36">
        <v>125186</v>
      </c>
      <c r="G45" s="36">
        <v>133338</v>
      </c>
      <c r="H45" s="36">
        <v>163469</v>
      </c>
      <c r="I45" s="36">
        <v>78331</v>
      </c>
      <c r="J45" s="36">
        <v>79572</v>
      </c>
      <c r="K45" s="36">
        <v>99275</v>
      </c>
      <c r="L45" s="36">
        <v>102581</v>
      </c>
      <c r="M45" s="36">
        <v>130499</v>
      </c>
      <c r="N45" s="36">
        <v>175321</v>
      </c>
      <c r="O45" s="36">
        <v>179928</v>
      </c>
      <c r="P45" s="36">
        <v>108550</v>
      </c>
      <c r="Q45" s="36">
        <v>151295</v>
      </c>
      <c r="R45" s="36">
        <v>160110</v>
      </c>
      <c r="S45" s="36">
        <v>201058</v>
      </c>
      <c r="T45" s="36">
        <v>189498</v>
      </c>
      <c r="U45" s="36">
        <v>195886</v>
      </c>
      <c r="V45" s="36">
        <v>180669</v>
      </c>
      <c r="W45" s="36">
        <v>205690</v>
      </c>
      <c r="DA45" s="60" t="s">
        <v>1308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1387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4887</v>
      </c>
      <c r="D49" s="52">
        <v>0</v>
      </c>
      <c r="E49" s="52">
        <v>768</v>
      </c>
      <c r="F49" s="52">
        <v>4649</v>
      </c>
      <c r="G49" s="52">
        <v>4506</v>
      </c>
      <c r="H49" s="52">
        <v>8699</v>
      </c>
      <c r="I49" s="52">
        <v>14921</v>
      </c>
      <c r="J49" s="52">
        <v>34286</v>
      </c>
      <c r="K49" s="52">
        <v>38233</v>
      </c>
      <c r="L49" s="52">
        <v>24765</v>
      </c>
      <c r="M49" s="52">
        <v>26780</v>
      </c>
      <c r="N49" s="52">
        <v>37377</v>
      </c>
      <c r="O49" s="52">
        <v>51227</v>
      </c>
      <c r="P49" s="52">
        <v>30845</v>
      </c>
      <c r="Q49" s="52">
        <v>40383</v>
      </c>
      <c r="R49" s="52">
        <v>29861</v>
      </c>
      <c r="S49" s="52">
        <v>33754</v>
      </c>
      <c r="T49" s="52">
        <v>36477</v>
      </c>
      <c r="U49" s="52">
        <v>36010</v>
      </c>
      <c r="V49" s="52">
        <v>28766</v>
      </c>
      <c r="W49" s="52">
        <v>42091</v>
      </c>
      <c r="DA49" s="63" t="s">
        <v>1388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70</v>
      </c>
      <c r="D51" s="52">
        <v>0</v>
      </c>
      <c r="E51" s="52">
        <v>11</v>
      </c>
      <c r="F51" s="52">
        <v>95</v>
      </c>
      <c r="G51" s="52">
        <v>176</v>
      </c>
      <c r="H51" s="52">
        <v>428</v>
      </c>
      <c r="I51" s="52">
        <v>632</v>
      </c>
      <c r="J51" s="52">
        <v>367</v>
      </c>
      <c r="K51" s="52">
        <v>1120</v>
      </c>
      <c r="L51" s="52">
        <v>1818</v>
      </c>
      <c r="M51" s="52">
        <v>1456</v>
      </c>
      <c r="N51" s="52">
        <v>3257</v>
      </c>
      <c r="O51" s="52">
        <v>2438</v>
      </c>
      <c r="P51" s="52">
        <v>2731</v>
      </c>
      <c r="Q51" s="52">
        <v>1866</v>
      </c>
      <c r="R51" s="52">
        <v>902</v>
      </c>
      <c r="S51" s="52">
        <v>2388</v>
      </c>
      <c r="T51" s="52">
        <v>1288</v>
      </c>
      <c r="U51" s="52">
        <v>2087</v>
      </c>
      <c r="V51" s="52">
        <v>3397</v>
      </c>
      <c r="W51" s="52">
        <v>1079</v>
      </c>
      <c r="DA51" s="63" t="s">
        <v>1389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0</v>
      </c>
      <c r="E53" s="52">
        <v>4</v>
      </c>
      <c r="F53" s="52">
        <v>18</v>
      </c>
      <c r="G53" s="52">
        <v>22</v>
      </c>
      <c r="H53" s="52">
        <v>30</v>
      </c>
      <c r="I53" s="52">
        <v>83</v>
      </c>
      <c r="J53" s="52">
        <v>155</v>
      </c>
      <c r="K53" s="52">
        <v>138</v>
      </c>
      <c r="L53" s="52">
        <v>114</v>
      </c>
      <c r="M53" s="52">
        <v>115</v>
      </c>
      <c r="N53" s="52">
        <v>200</v>
      </c>
      <c r="O53" s="52">
        <v>259</v>
      </c>
      <c r="P53" s="52">
        <v>223</v>
      </c>
      <c r="Q53" s="52">
        <v>27</v>
      </c>
      <c r="R53" s="52">
        <v>72</v>
      </c>
      <c r="S53" s="52">
        <v>98</v>
      </c>
      <c r="T53" s="52">
        <v>134</v>
      </c>
      <c r="U53" s="52">
        <v>167</v>
      </c>
      <c r="V53" s="52">
        <v>151</v>
      </c>
      <c r="W53" s="52">
        <v>231</v>
      </c>
      <c r="DA53" s="63" t="s">
        <v>1390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1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1</v>
      </c>
      <c r="DA54" s="63" t="s">
        <v>1391</v>
      </c>
    </row>
    <row r="55" spans="1:105" ht="12" customHeight="1" x14ac:dyDescent="0.25">
      <c r="A55" s="108" t="s">
        <v>122</v>
      </c>
      <c r="B55" s="52"/>
      <c r="C55" s="52">
        <v>4435</v>
      </c>
      <c r="D55" s="52">
        <v>0</v>
      </c>
      <c r="E55" s="52">
        <v>698</v>
      </c>
      <c r="F55" s="52">
        <v>4256</v>
      </c>
      <c r="G55" s="52">
        <v>4010</v>
      </c>
      <c r="H55" s="52">
        <v>7774</v>
      </c>
      <c r="I55" s="52">
        <v>8462</v>
      </c>
      <c r="J55" s="52">
        <v>27434</v>
      </c>
      <c r="K55" s="52">
        <v>35020</v>
      </c>
      <c r="L55" s="52">
        <v>21259</v>
      </c>
      <c r="M55" s="52">
        <v>23637</v>
      </c>
      <c r="N55" s="52">
        <v>32353</v>
      </c>
      <c r="O55" s="52">
        <v>44081</v>
      </c>
      <c r="P55" s="52">
        <v>25423</v>
      </c>
      <c r="Q55" s="52">
        <v>33135</v>
      </c>
      <c r="R55" s="52">
        <v>26183</v>
      </c>
      <c r="S55" s="52">
        <v>30061</v>
      </c>
      <c r="T55" s="52">
        <v>32376</v>
      </c>
      <c r="U55" s="52">
        <v>31734</v>
      </c>
      <c r="V55" s="52">
        <v>25027</v>
      </c>
      <c r="W55" s="52">
        <v>36381</v>
      </c>
      <c r="DA55" s="63" t="s">
        <v>1392</v>
      </c>
    </row>
    <row r="56" spans="1:105" ht="12" customHeight="1" x14ac:dyDescent="0.25">
      <c r="A56" s="108" t="s">
        <v>121</v>
      </c>
      <c r="B56" s="52"/>
      <c r="C56" s="52">
        <v>452</v>
      </c>
      <c r="D56" s="52">
        <v>0</v>
      </c>
      <c r="E56" s="52">
        <v>66</v>
      </c>
      <c r="F56" s="52">
        <v>375</v>
      </c>
      <c r="G56" s="52">
        <v>474</v>
      </c>
      <c r="H56" s="52">
        <v>895</v>
      </c>
      <c r="I56" s="52">
        <v>6376</v>
      </c>
      <c r="J56" s="52">
        <v>6697</v>
      </c>
      <c r="K56" s="52">
        <v>3075</v>
      </c>
      <c r="L56" s="52">
        <v>3392</v>
      </c>
      <c r="M56" s="52">
        <v>3028</v>
      </c>
      <c r="N56" s="52">
        <v>4824</v>
      </c>
      <c r="O56" s="52">
        <v>6887</v>
      </c>
      <c r="P56" s="52">
        <v>5198</v>
      </c>
      <c r="Q56" s="52">
        <v>7221</v>
      </c>
      <c r="R56" s="52">
        <v>3606</v>
      </c>
      <c r="S56" s="52">
        <v>3595</v>
      </c>
      <c r="T56" s="52">
        <v>3967</v>
      </c>
      <c r="U56" s="52">
        <v>4109</v>
      </c>
      <c r="V56" s="52">
        <v>3588</v>
      </c>
      <c r="W56" s="52">
        <v>5478</v>
      </c>
      <c r="DA56" s="63" t="s">
        <v>1393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1394</v>
      </c>
    </row>
    <row r="59" spans="1:105" ht="12" customHeight="1" x14ac:dyDescent="0.25">
      <c r="A59" s="115" t="s">
        <v>120</v>
      </c>
      <c r="B59" s="36"/>
      <c r="C59" s="36">
        <v>4887</v>
      </c>
      <c r="D59" s="36">
        <v>0</v>
      </c>
      <c r="E59" s="36">
        <v>768</v>
      </c>
      <c r="F59" s="36">
        <v>4649</v>
      </c>
      <c r="G59" s="36">
        <v>4506</v>
      </c>
      <c r="H59" s="36">
        <v>8699</v>
      </c>
      <c r="I59" s="36">
        <v>14921</v>
      </c>
      <c r="J59" s="36">
        <v>34286</v>
      </c>
      <c r="K59" s="36">
        <v>38233</v>
      </c>
      <c r="L59" s="36">
        <v>24765</v>
      </c>
      <c r="M59" s="36">
        <v>26780</v>
      </c>
      <c r="N59" s="36">
        <v>37377</v>
      </c>
      <c r="O59" s="36">
        <v>51227</v>
      </c>
      <c r="P59" s="36">
        <v>30845</v>
      </c>
      <c r="Q59" s="36">
        <v>40383</v>
      </c>
      <c r="R59" s="36">
        <v>29861</v>
      </c>
      <c r="S59" s="36">
        <v>33754</v>
      </c>
      <c r="T59" s="36">
        <v>36477</v>
      </c>
      <c r="U59" s="36">
        <v>36010</v>
      </c>
      <c r="V59" s="36">
        <v>28766</v>
      </c>
      <c r="W59" s="36">
        <v>42091</v>
      </c>
      <c r="DA59" s="60" t="s">
        <v>1395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1474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10856</v>
      </c>
      <c r="D63" s="52">
        <v>0</v>
      </c>
      <c r="E63" s="52">
        <v>1606</v>
      </c>
      <c r="F63" s="52">
        <v>9730</v>
      </c>
      <c r="G63" s="52">
        <v>9912</v>
      </c>
      <c r="H63" s="52">
        <v>22381</v>
      </c>
      <c r="I63" s="52">
        <v>36356</v>
      </c>
      <c r="J63" s="52">
        <v>39649</v>
      </c>
      <c r="K63" s="52">
        <v>51660</v>
      </c>
      <c r="L63" s="52">
        <v>68799</v>
      </c>
      <c r="M63" s="52">
        <v>87292</v>
      </c>
      <c r="N63" s="52">
        <v>111015</v>
      </c>
      <c r="O63" s="52">
        <v>90774</v>
      </c>
      <c r="P63" s="52">
        <v>23180</v>
      </c>
      <c r="Q63" s="52">
        <v>40048</v>
      </c>
      <c r="R63" s="52">
        <v>45365</v>
      </c>
      <c r="S63" s="52">
        <v>72275</v>
      </c>
      <c r="T63" s="52">
        <v>51644</v>
      </c>
      <c r="U63" s="52">
        <v>52057</v>
      </c>
      <c r="V63" s="52">
        <v>44219</v>
      </c>
      <c r="W63" s="52">
        <v>71077</v>
      </c>
      <c r="DA63" s="63" t="s">
        <v>1475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2194</v>
      </c>
      <c r="D65" s="52">
        <v>1961</v>
      </c>
      <c r="E65" s="52">
        <v>138</v>
      </c>
      <c r="F65" s="52">
        <v>18</v>
      </c>
      <c r="G65" s="52">
        <v>189</v>
      </c>
      <c r="H65" s="52">
        <v>577</v>
      </c>
      <c r="I65" s="52">
        <v>457</v>
      </c>
      <c r="J65" s="52">
        <v>696</v>
      </c>
      <c r="K65" s="52">
        <v>1571</v>
      </c>
      <c r="L65" s="52">
        <v>2415</v>
      </c>
      <c r="M65" s="52">
        <v>2614</v>
      </c>
      <c r="N65" s="52">
        <v>4869</v>
      </c>
      <c r="O65" s="52">
        <v>5867</v>
      </c>
      <c r="P65" s="52">
        <v>6263</v>
      </c>
      <c r="Q65" s="52">
        <v>4184</v>
      </c>
      <c r="R65" s="52">
        <v>3991</v>
      </c>
      <c r="S65" s="52">
        <v>4999</v>
      </c>
      <c r="T65" s="52">
        <v>5622</v>
      </c>
      <c r="U65" s="52">
        <v>5217</v>
      </c>
      <c r="V65" s="52">
        <v>6061</v>
      </c>
      <c r="W65" s="52">
        <v>4999</v>
      </c>
      <c r="DA65" s="63" t="s">
        <v>1476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0</v>
      </c>
      <c r="D67" s="52">
        <f t="shared" si="0"/>
        <v>685</v>
      </c>
      <c r="E67" s="52">
        <f t="shared" si="0"/>
        <v>535</v>
      </c>
      <c r="F67" s="52">
        <f t="shared" si="0"/>
        <v>465</v>
      </c>
      <c r="G67" s="52">
        <f t="shared" si="0"/>
        <v>617</v>
      </c>
      <c r="H67" s="52">
        <f t="shared" si="0"/>
        <v>534</v>
      </c>
      <c r="I67" s="52">
        <f t="shared" si="0"/>
        <v>350</v>
      </c>
      <c r="J67" s="52">
        <f t="shared" si="0"/>
        <v>202</v>
      </c>
      <c r="K67" s="52">
        <f t="shared" si="0"/>
        <v>221</v>
      </c>
      <c r="L67" s="52">
        <f t="shared" si="0"/>
        <v>356</v>
      </c>
      <c r="M67" s="52">
        <f t="shared" si="0"/>
        <v>440</v>
      </c>
      <c r="N67" s="52">
        <f t="shared" si="0"/>
        <v>735</v>
      </c>
      <c r="O67" s="52">
        <f t="shared" si="0"/>
        <v>646</v>
      </c>
      <c r="P67" s="52">
        <f t="shared" si="0"/>
        <v>556</v>
      </c>
      <c r="Q67" s="52">
        <f t="shared" si="0"/>
        <v>70</v>
      </c>
      <c r="R67" s="52">
        <f t="shared" ref="R67:V67" si="1">R39-R53</f>
        <v>302</v>
      </c>
      <c r="S67" s="52">
        <f t="shared" si="1"/>
        <v>476</v>
      </c>
      <c r="T67" s="52">
        <f t="shared" si="1"/>
        <v>551</v>
      </c>
      <c r="U67" s="52">
        <f t="shared" si="1"/>
        <v>734</v>
      </c>
      <c r="V67" s="52">
        <f t="shared" si="1"/>
        <v>796</v>
      </c>
      <c r="W67" s="52">
        <f t="shared" ref="W67" si="2">W39-W53</f>
        <v>894</v>
      </c>
      <c r="DA67" s="63" t="s">
        <v>1477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1</v>
      </c>
      <c r="E68" s="52">
        <f t="shared" si="3"/>
        <v>1</v>
      </c>
      <c r="F68" s="52">
        <f t="shared" si="3"/>
        <v>0</v>
      </c>
      <c r="G68" s="52">
        <f t="shared" si="3"/>
        <v>1</v>
      </c>
      <c r="H68" s="52">
        <f t="shared" si="3"/>
        <v>0</v>
      </c>
      <c r="I68" s="52">
        <f t="shared" si="3"/>
        <v>2</v>
      </c>
      <c r="J68" s="52">
        <f t="shared" si="3"/>
        <v>1</v>
      </c>
      <c r="K68" s="52">
        <f t="shared" si="3"/>
        <v>0</v>
      </c>
      <c r="L68" s="52">
        <f t="shared" si="3"/>
        <v>1</v>
      </c>
      <c r="M68" s="52">
        <f t="shared" si="3"/>
        <v>1</v>
      </c>
      <c r="N68" s="52">
        <f t="shared" si="3"/>
        <v>1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2</v>
      </c>
      <c r="DA68" s="63" t="s">
        <v>1478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104952</v>
      </c>
      <c r="D69" s="52">
        <f t="shared" si="6"/>
        <v>89604</v>
      </c>
      <c r="E69" s="52">
        <f t="shared" si="6"/>
        <v>100593</v>
      </c>
      <c r="F69" s="52">
        <f t="shared" si="6"/>
        <v>110345</v>
      </c>
      <c r="G69" s="52">
        <f t="shared" si="6"/>
        <v>114647</v>
      </c>
      <c r="H69" s="52">
        <f t="shared" si="6"/>
        <v>138306</v>
      </c>
      <c r="I69" s="52">
        <f t="shared" si="6"/>
        <v>35964</v>
      </c>
      <c r="J69" s="52">
        <f t="shared" si="6"/>
        <v>36236</v>
      </c>
      <c r="K69" s="52">
        <f t="shared" si="6"/>
        <v>55920</v>
      </c>
      <c r="L69" s="52">
        <f t="shared" si="6"/>
        <v>66793</v>
      </c>
      <c r="M69" s="52">
        <f t="shared" si="6"/>
        <v>91557</v>
      </c>
      <c r="N69" s="52">
        <f t="shared" si="6"/>
        <v>119404</v>
      </c>
      <c r="O69" s="52">
        <f t="shared" si="6"/>
        <v>110750</v>
      </c>
      <c r="P69" s="52">
        <f t="shared" si="6"/>
        <v>64044</v>
      </c>
      <c r="Q69" s="52">
        <f t="shared" si="6"/>
        <v>91007</v>
      </c>
      <c r="R69" s="52">
        <f t="shared" ref="R69:V69" si="7">R41-R55</f>
        <v>114203</v>
      </c>
      <c r="S69" s="52">
        <f t="shared" si="7"/>
        <v>148995</v>
      </c>
      <c r="T69" s="52">
        <f t="shared" si="7"/>
        <v>135826</v>
      </c>
      <c r="U69" s="52">
        <f t="shared" si="7"/>
        <v>140897</v>
      </c>
      <c r="V69" s="52">
        <f t="shared" si="7"/>
        <v>132158</v>
      </c>
      <c r="W69" s="52">
        <f t="shared" ref="W69" si="8">W41-W55</f>
        <v>141412</v>
      </c>
      <c r="DA69" s="63" t="s">
        <v>1479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10687</v>
      </c>
      <c r="D70" s="52">
        <f t="shared" si="9"/>
        <v>12357</v>
      </c>
      <c r="E70" s="52">
        <f t="shared" si="9"/>
        <v>9441</v>
      </c>
      <c r="F70" s="52">
        <f t="shared" si="9"/>
        <v>9728</v>
      </c>
      <c r="G70" s="52">
        <f t="shared" si="9"/>
        <v>13564</v>
      </c>
      <c r="H70" s="52">
        <f t="shared" si="9"/>
        <v>15931</v>
      </c>
      <c r="I70" s="52">
        <f t="shared" si="9"/>
        <v>27093</v>
      </c>
      <c r="J70" s="52">
        <f t="shared" si="9"/>
        <v>8841</v>
      </c>
      <c r="K70" s="52">
        <f t="shared" si="9"/>
        <v>4904</v>
      </c>
      <c r="L70" s="52">
        <f t="shared" si="9"/>
        <v>10660</v>
      </c>
      <c r="M70" s="52">
        <f t="shared" si="9"/>
        <v>11724</v>
      </c>
      <c r="N70" s="52">
        <f t="shared" si="9"/>
        <v>17798</v>
      </c>
      <c r="O70" s="52">
        <f t="shared" si="9"/>
        <v>17302</v>
      </c>
      <c r="P70" s="52">
        <f t="shared" si="9"/>
        <v>13100</v>
      </c>
      <c r="Q70" s="52">
        <f t="shared" si="9"/>
        <v>19830</v>
      </c>
      <c r="R70" s="52">
        <f t="shared" ref="R70:V70" si="10">R42-R56</f>
        <v>15727</v>
      </c>
      <c r="S70" s="52">
        <f t="shared" si="10"/>
        <v>17813</v>
      </c>
      <c r="T70" s="52">
        <f t="shared" si="10"/>
        <v>16638</v>
      </c>
      <c r="U70" s="52">
        <f t="shared" si="10"/>
        <v>18240</v>
      </c>
      <c r="V70" s="52">
        <f t="shared" si="10"/>
        <v>18941</v>
      </c>
      <c r="W70" s="52">
        <f t="shared" ref="W70" si="11">W42-W56</f>
        <v>21297</v>
      </c>
      <c r="DA70" s="63" t="s">
        <v>1480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1481</v>
      </c>
    </row>
    <row r="73" spans="1:105" ht="12" customHeight="1" x14ac:dyDescent="0.25">
      <c r="A73" s="115" t="s">
        <v>120</v>
      </c>
      <c r="B73" s="36"/>
      <c r="C73" s="36">
        <v>115639</v>
      </c>
      <c r="D73" s="36">
        <v>102647</v>
      </c>
      <c r="E73" s="36">
        <v>110570</v>
      </c>
      <c r="F73" s="36">
        <v>120537</v>
      </c>
      <c r="G73" s="36">
        <v>128832</v>
      </c>
      <c r="H73" s="36">
        <v>154770</v>
      </c>
      <c r="I73" s="36">
        <v>63410</v>
      </c>
      <c r="J73" s="36">
        <v>45286</v>
      </c>
      <c r="K73" s="36">
        <v>61042</v>
      </c>
      <c r="L73" s="36">
        <v>77816</v>
      </c>
      <c r="M73" s="36">
        <v>103719</v>
      </c>
      <c r="N73" s="36">
        <v>137944</v>
      </c>
      <c r="O73" s="36">
        <v>128701</v>
      </c>
      <c r="P73" s="36">
        <v>77705</v>
      </c>
      <c r="Q73" s="36">
        <v>110912</v>
      </c>
      <c r="R73" s="36">
        <v>130249</v>
      </c>
      <c r="S73" s="36">
        <v>167304</v>
      </c>
      <c r="T73" s="36">
        <v>153021</v>
      </c>
      <c r="U73" s="36">
        <v>159876</v>
      </c>
      <c r="V73" s="36">
        <v>151903</v>
      </c>
      <c r="W73" s="36">
        <v>163599</v>
      </c>
      <c r="DA73" s="60" t="s">
        <v>1482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1561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5471</v>
      </c>
      <c r="I79" s="138">
        <f>RES_hhdet_numvin!I163</f>
        <v>16926</v>
      </c>
      <c r="J79" s="138">
        <f>RES_hhdet_numvin!J163</f>
        <v>34278</v>
      </c>
      <c r="K79" s="138">
        <f>RES_hhdet_numvin!K163</f>
        <v>51969</v>
      </c>
      <c r="L79" s="138">
        <f>RES_hhdet_numvin!L163</f>
        <v>63161</v>
      </c>
      <c r="M79" s="138">
        <f>RES_hhdet_numvin!M163</f>
        <v>86222</v>
      </c>
      <c r="N79" s="138">
        <f>RES_hhdet_numvin!N163</f>
        <v>121983</v>
      </c>
      <c r="O79" s="138">
        <f>RES_hhdet_numvin!O163</f>
        <v>124252</v>
      </c>
      <c r="P79" s="138">
        <f>RES_hhdet_numvin!P163</f>
        <v>49499</v>
      </c>
      <c r="Q79" s="138">
        <f>RES_hhdet_numvin!Q163</f>
        <v>76190</v>
      </c>
      <c r="R79" s="138">
        <f>RES_hhdet_numvin!R163</f>
        <v>72930</v>
      </c>
      <c r="S79" s="138">
        <f>RES_hhdet_numvin!S163</f>
        <v>104372</v>
      </c>
      <c r="T79" s="138">
        <f>RES_hhdet_numvin!T163</f>
        <v>87538</v>
      </c>
      <c r="U79" s="138">
        <f>RES_hhdet_numvin!U163</f>
        <v>87896</v>
      </c>
      <c r="V79" s="138">
        <f>RES_hhdet_numvin!V163</f>
        <v>72968</v>
      </c>
      <c r="W79" s="138">
        <f>RES_hhdet_numvin!W163</f>
        <v>113168</v>
      </c>
      <c r="DA79" s="63" t="s">
        <v>1562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2966</v>
      </c>
      <c r="Q81" s="138">
        <f>RES_hhdet_numvin!Q165</f>
        <v>3499</v>
      </c>
      <c r="R81" s="138">
        <f>RES_hhdet_numvin!R165</f>
        <v>3700</v>
      </c>
      <c r="S81" s="138">
        <f>RES_hhdet_numvin!S165</f>
        <v>6464</v>
      </c>
      <c r="T81" s="138">
        <f>RES_hhdet_numvin!T165</f>
        <v>6546</v>
      </c>
      <c r="U81" s="138">
        <f>RES_hhdet_numvin!U165</f>
        <v>7190</v>
      </c>
      <c r="V81" s="138">
        <f>RES_hhdet_numvin!V165</f>
        <v>9439</v>
      </c>
      <c r="W81" s="138">
        <f>RES_hhdet_numvin!W165</f>
        <v>6078</v>
      </c>
      <c r="DA81" s="63" t="s">
        <v>1563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255</v>
      </c>
      <c r="Q83" s="138">
        <f>RES_hhdet_numvin!Q167</f>
        <v>59</v>
      </c>
      <c r="R83" s="138">
        <f>RES_hhdet_numvin!R167</f>
        <v>283</v>
      </c>
      <c r="S83" s="138">
        <f>RES_hhdet_numvin!S167</f>
        <v>503</v>
      </c>
      <c r="T83" s="138">
        <f>RES_hhdet_numvin!T167</f>
        <v>642</v>
      </c>
      <c r="U83" s="138">
        <f>RES_hhdet_numvin!U167</f>
        <v>878</v>
      </c>
      <c r="V83" s="138">
        <f>RES_hhdet_numvin!V167</f>
        <v>942</v>
      </c>
      <c r="W83" s="138">
        <f>RES_hhdet_numvin!W167</f>
        <v>1125</v>
      </c>
      <c r="DA83" s="63" t="s">
        <v>1564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0</v>
      </c>
      <c r="S84" s="138">
        <f>RES_hhdet_numvin!S168</f>
        <v>0</v>
      </c>
      <c r="T84" s="138">
        <f>RES_hhdet_numvin!T168</f>
        <v>0</v>
      </c>
      <c r="U84" s="138">
        <f>RES_hhdet_numvin!U168</f>
        <v>0</v>
      </c>
      <c r="V84" s="138">
        <f>RES_hhdet_numvin!V168</f>
        <v>0</v>
      </c>
      <c r="W84" s="138">
        <f>RES_hhdet_numvin!W168</f>
        <v>3</v>
      </c>
      <c r="DA84" s="63" t="s">
        <v>1565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29260</v>
      </c>
      <c r="Q87" s="138">
        <f>RES_hhdet_numvin!Q171</f>
        <v>71290</v>
      </c>
      <c r="R87" s="138">
        <f>RES_hhdet_numvin!R171</f>
        <v>105362</v>
      </c>
      <c r="S87" s="138">
        <f>RES_hhdet_numvin!S171</f>
        <v>155051</v>
      </c>
      <c r="T87" s="138">
        <f>RES_hhdet_numvin!T171</f>
        <v>156960</v>
      </c>
      <c r="U87" s="138">
        <f>RES_hhdet_numvin!U171</f>
        <v>167742</v>
      </c>
      <c r="V87" s="138">
        <f>RES_hhdet_numvin!V171</f>
        <v>155979</v>
      </c>
      <c r="W87" s="138">
        <f>RES_hhdet_numvin!W171</f>
        <v>177793</v>
      </c>
      <c r="DA87" s="63" t="s">
        <v>1566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5987</v>
      </c>
      <c r="Q88" s="138">
        <f>RES_hhdet_numvin!Q172</f>
        <v>15536</v>
      </c>
      <c r="R88" s="138">
        <f>RES_hhdet_numvin!R172</f>
        <v>14520</v>
      </c>
      <c r="S88" s="138">
        <f>RES_hhdet_numvin!S172</f>
        <v>18548</v>
      </c>
      <c r="T88" s="138">
        <f>RES_hhdet_numvin!T172</f>
        <v>19234</v>
      </c>
      <c r="U88" s="138">
        <f>RES_hhdet_numvin!U172</f>
        <v>21731</v>
      </c>
      <c r="V88" s="138">
        <f>RES_hhdet_numvin!V172</f>
        <v>22365</v>
      </c>
      <c r="W88" s="138">
        <f>RES_hhdet_numvin!W172</f>
        <v>26775</v>
      </c>
      <c r="DA88" s="63" t="s">
        <v>1567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0</v>
      </c>
      <c r="Q92" s="138">
        <f>RES_hhdet_numvin!Q176</f>
        <v>0</v>
      </c>
      <c r="R92" s="138">
        <f>RES_hhdet_numvin!R176</f>
        <v>0</v>
      </c>
      <c r="S92" s="138">
        <f>RES_hhdet_numvin!S176</f>
        <v>0</v>
      </c>
      <c r="T92" s="138">
        <f>RES_hhdet_numvin!T176</f>
        <v>0</v>
      </c>
      <c r="U92" s="138">
        <f>RES_hhdet_numvin!U176</f>
        <v>0</v>
      </c>
      <c r="V92" s="138">
        <f>RES_hhdet_numvin!V176</f>
        <v>0</v>
      </c>
      <c r="W92" s="138">
        <f>RES_hhdet_numvin!W176</f>
        <v>0</v>
      </c>
      <c r="DA92" s="63" t="s">
        <v>1568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35502</v>
      </c>
      <c r="Q93" s="39">
        <f>RES_hhdet_numvin!Q177</f>
        <v>86884</v>
      </c>
      <c r="R93" s="39">
        <f>RES_hhdet_numvin!R177</f>
        <v>120162</v>
      </c>
      <c r="S93" s="39">
        <f>RES_hhdet_numvin!S177</f>
        <v>174107</v>
      </c>
      <c r="T93" s="39">
        <f>RES_hhdet_numvin!T177</f>
        <v>176834</v>
      </c>
      <c r="U93" s="39">
        <f>RES_hhdet_numvin!U177</f>
        <v>190357</v>
      </c>
      <c r="V93" s="39">
        <f>RES_hhdet_numvin!V177</f>
        <v>179287</v>
      </c>
      <c r="W93" s="39">
        <f>RES_hhdet_numvin!W177</f>
        <v>205690</v>
      </c>
      <c r="DA93" s="60" t="s">
        <v>1569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2148.4987151329296</v>
      </c>
      <c r="C97" s="117">
        <f t="shared" si="12"/>
        <v>2024.1558593203611</v>
      </c>
      <c r="D97" s="117">
        <f t="shared" si="12"/>
        <v>1830.5582808805482</v>
      </c>
      <c r="E97" s="117">
        <f t="shared" si="12"/>
        <v>1729.122841870525</v>
      </c>
      <c r="F97" s="117">
        <f t="shared" si="12"/>
        <v>1576.8321431710106</v>
      </c>
      <c r="G97" s="117">
        <f t="shared" si="12"/>
        <v>1533.0210254775614</v>
      </c>
      <c r="H97" s="117">
        <f t="shared" si="12"/>
        <v>1390.9955810352626</v>
      </c>
      <c r="I97" s="117">
        <f t="shared" si="12"/>
        <v>1240.5210496800012</v>
      </c>
      <c r="J97" s="117">
        <f t="shared" si="12"/>
        <v>1142.9309808065098</v>
      </c>
      <c r="K97" s="117">
        <f t="shared" si="12"/>
        <v>1203.0208674959144</v>
      </c>
      <c r="L97" s="117">
        <f t="shared" si="12"/>
        <v>1369.2902663488494</v>
      </c>
      <c r="M97" s="117">
        <f t="shared" si="12"/>
        <v>1184.9871281789142</v>
      </c>
      <c r="N97" s="117">
        <f t="shared" si="12"/>
        <v>1389.2998969323519</v>
      </c>
      <c r="O97" s="117">
        <f t="shared" si="12"/>
        <v>1399.6411659253474</v>
      </c>
      <c r="P97" s="117">
        <f t="shared" si="12"/>
        <v>1294.704822229261</v>
      </c>
      <c r="Q97" s="117">
        <f t="shared" si="12"/>
        <v>1489.4413818927969</v>
      </c>
      <c r="R97" s="117">
        <f t="shared" ref="R97:V97" si="13">R98+R100+R102+R111</f>
        <v>1564.1574290173951</v>
      </c>
      <c r="S97" s="117">
        <f t="shared" si="13"/>
        <v>1745.8824971244137</v>
      </c>
      <c r="T97" s="117">
        <f t="shared" si="13"/>
        <v>1788.8336000688246</v>
      </c>
      <c r="U97" s="117">
        <f t="shared" si="13"/>
        <v>1761.1793848877755</v>
      </c>
      <c r="V97" s="117">
        <f t="shared" si="13"/>
        <v>1645.602458716279</v>
      </c>
      <c r="W97" s="117">
        <f t="shared" ref="W97" si="14">W98+W100+W102+W111</f>
        <v>1958.980246008527</v>
      </c>
      <c r="DA97" s="129" t="s">
        <v>1721</v>
      </c>
    </row>
    <row r="98" spans="1:105" ht="12" customHeight="1" x14ac:dyDescent="0.25">
      <c r="A98" s="121" t="s">
        <v>57</v>
      </c>
      <c r="B98" s="122">
        <f t="shared" ref="B98:W98" si="15">B99</f>
        <v>1983.6406116682494</v>
      </c>
      <c r="C98" s="122">
        <f t="shared" si="15"/>
        <v>1877.3123545806145</v>
      </c>
      <c r="D98" s="122">
        <f t="shared" si="15"/>
        <v>1696.8795723820742</v>
      </c>
      <c r="E98" s="122">
        <f t="shared" si="15"/>
        <v>1606.046299831414</v>
      </c>
      <c r="F98" s="122">
        <f t="shared" si="15"/>
        <v>1463.2177244620618</v>
      </c>
      <c r="G98" s="122">
        <f t="shared" si="15"/>
        <v>1426.7985910536286</v>
      </c>
      <c r="H98" s="122">
        <f t="shared" si="15"/>
        <v>1292.7498750214627</v>
      </c>
      <c r="I98" s="122">
        <f t="shared" si="15"/>
        <v>1150.4755145597439</v>
      </c>
      <c r="J98" s="122">
        <f t="shared" si="15"/>
        <v>1062.8234053505842</v>
      </c>
      <c r="K98" s="122">
        <f t="shared" si="15"/>
        <v>1120.2076329956799</v>
      </c>
      <c r="L98" s="122">
        <f t="shared" si="15"/>
        <v>1287.6251540622213</v>
      </c>
      <c r="M98" s="122">
        <f t="shared" si="15"/>
        <v>1100.2325723656372</v>
      </c>
      <c r="N98" s="122">
        <f t="shared" si="15"/>
        <v>1300.3984651760734</v>
      </c>
      <c r="O98" s="122">
        <f t="shared" si="15"/>
        <v>1296.7879670612167</v>
      </c>
      <c r="P98" s="122">
        <f t="shared" si="15"/>
        <v>1186.2924419735912</v>
      </c>
      <c r="Q98" s="122">
        <f t="shared" si="15"/>
        <v>1364.1370026063298</v>
      </c>
      <c r="R98" s="122">
        <f t="shared" si="15"/>
        <v>1423.2474394105841</v>
      </c>
      <c r="S98" s="122">
        <f t="shared" si="15"/>
        <v>1602.1055084996813</v>
      </c>
      <c r="T98" s="122">
        <f t="shared" si="15"/>
        <v>1629.7948161074257</v>
      </c>
      <c r="U98" s="122">
        <f t="shared" si="15"/>
        <v>1599.7227537594486</v>
      </c>
      <c r="V98" s="122">
        <f t="shared" si="15"/>
        <v>1488.5822400552834</v>
      </c>
      <c r="W98" s="122">
        <f t="shared" si="15"/>
        <v>1787.0926912441466</v>
      </c>
      <c r="DA98" s="130" t="s">
        <v>1722</v>
      </c>
    </row>
    <row r="99" spans="1:105" ht="12" customHeight="1" x14ac:dyDescent="0.25">
      <c r="A99" s="97" t="s">
        <v>53</v>
      </c>
      <c r="B99" s="98">
        <v>1983.6406116682494</v>
      </c>
      <c r="C99" s="98">
        <v>1877.3123545806145</v>
      </c>
      <c r="D99" s="98">
        <v>1696.8795723820742</v>
      </c>
      <c r="E99" s="98">
        <v>1606.046299831414</v>
      </c>
      <c r="F99" s="98">
        <v>1463.2177244620618</v>
      </c>
      <c r="G99" s="98">
        <v>1426.7985910536286</v>
      </c>
      <c r="H99" s="98">
        <v>1292.7498750214627</v>
      </c>
      <c r="I99" s="98">
        <v>1150.4755145597439</v>
      </c>
      <c r="J99" s="98">
        <v>1062.8234053505842</v>
      </c>
      <c r="K99" s="98">
        <v>1120.2076329956799</v>
      </c>
      <c r="L99" s="98">
        <v>1287.6251540622213</v>
      </c>
      <c r="M99" s="98">
        <v>1100.2325723656372</v>
      </c>
      <c r="N99" s="98">
        <v>1300.3984651760734</v>
      </c>
      <c r="O99" s="98">
        <v>1296.7879670612167</v>
      </c>
      <c r="P99" s="98">
        <v>1186.2924419735912</v>
      </c>
      <c r="Q99" s="98">
        <v>1364.1370026063298</v>
      </c>
      <c r="R99" s="98">
        <v>1423.2474394105841</v>
      </c>
      <c r="S99" s="98">
        <v>1602.1055084996813</v>
      </c>
      <c r="T99" s="98">
        <v>1629.7948161074257</v>
      </c>
      <c r="U99" s="98">
        <v>1599.7227537594486</v>
      </c>
      <c r="V99" s="98">
        <v>1488.5822400552834</v>
      </c>
      <c r="W99" s="98">
        <v>1787.0926912441466</v>
      </c>
      <c r="DA99" s="63" t="s">
        <v>1723</v>
      </c>
    </row>
    <row r="100" spans="1:105" ht="12" customHeight="1" x14ac:dyDescent="0.25">
      <c r="A100" s="121" t="s">
        <v>92</v>
      </c>
      <c r="B100" s="122">
        <f t="shared" ref="B100:W100" si="16">B101</f>
        <v>0.2037576478079518</v>
      </c>
      <c r="C100" s="122">
        <f t="shared" si="16"/>
        <v>0.2044097778495079</v>
      </c>
      <c r="D100" s="122">
        <f t="shared" si="16"/>
        <v>0.19846342188299315</v>
      </c>
      <c r="E100" s="122">
        <f t="shared" si="16"/>
        <v>0.17037591681622752</v>
      </c>
      <c r="F100" s="122">
        <f t="shared" si="16"/>
        <v>0.1392372096288115</v>
      </c>
      <c r="G100" s="122">
        <f t="shared" si="16"/>
        <v>0.10764294615284747</v>
      </c>
      <c r="H100" s="122">
        <f t="shared" si="16"/>
        <v>7.8044171577191679E-2</v>
      </c>
      <c r="I100" s="122">
        <f t="shared" si="16"/>
        <v>6.6321115583758972E-2</v>
      </c>
      <c r="J100" s="122">
        <f t="shared" si="16"/>
        <v>6.7392575947610278E-2</v>
      </c>
      <c r="K100" s="122">
        <f t="shared" si="16"/>
        <v>7.662800441179772E-2</v>
      </c>
      <c r="L100" s="122">
        <f t="shared" si="16"/>
        <v>0.11416108979011555</v>
      </c>
      <c r="M100" s="122">
        <f t="shared" si="16"/>
        <v>0.14224609380392758</v>
      </c>
      <c r="N100" s="122">
        <f t="shared" si="16"/>
        <v>0.21154137442211063</v>
      </c>
      <c r="O100" s="122">
        <f t="shared" si="16"/>
        <v>0.27698632272842422</v>
      </c>
      <c r="P100" s="122">
        <f t="shared" si="16"/>
        <v>0.35955739608421328</v>
      </c>
      <c r="Q100" s="122">
        <f t="shared" si="16"/>
        <v>0.37645736077908792</v>
      </c>
      <c r="R100" s="122">
        <f t="shared" si="16"/>
        <v>0.39332301208248643</v>
      </c>
      <c r="S100" s="122">
        <f t="shared" si="16"/>
        <v>0.42072856543986148</v>
      </c>
      <c r="T100" s="122">
        <f t="shared" si="16"/>
        <v>0.44770179489299555</v>
      </c>
      <c r="U100" s="122">
        <f t="shared" si="16"/>
        <v>0.43961846290028461</v>
      </c>
      <c r="V100" s="122">
        <f t="shared" si="16"/>
        <v>0.43008229827899036</v>
      </c>
      <c r="W100" s="122">
        <f t="shared" si="16"/>
        <v>0.42312222753968198</v>
      </c>
      <c r="DA100" s="130" t="s">
        <v>1724</v>
      </c>
    </row>
    <row r="101" spans="1:105" ht="12" customHeight="1" x14ac:dyDescent="0.25">
      <c r="A101" s="97" t="s">
        <v>53</v>
      </c>
      <c r="B101" s="98">
        <v>0.2037576478079518</v>
      </c>
      <c r="C101" s="98">
        <v>0.2044097778495079</v>
      </c>
      <c r="D101" s="98">
        <v>0.19846342188299315</v>
      </c>
      <c r="E101" s="98">
        <v>0.17037591681622752</v>
      </c>
      <c r="F101" s="98">
        <v>0.1392372096288115</v>
      </c>
      <c r="G101" s="98">
        <v>0.10764294615284747</v>
      </c>
      <c r="H101" s="98">
        <v>7.8044171577191679E-2</v>
      </c>
      <c r="I101" s="98">
        <v>6.6321115583758972E-2</v>
      </c>
      <c r="J101" s="98">
        <v>6.7392575947610278E-2</v>
      </c>
      <c r="K101" s="98">
        <v>7.662800441179772E-2</v>
      </c>
      <c r="L101" s="98">
        <v>0.11416108979011555</v>
      </c>
      <c r="M101" s="98">
        <v>0.14224609380392758</v>
      </c>
      <c r="N101" s="98">
        <v>0.21154137442211063</v>
      </c>
      <c r="O101" s="98">
        <v>0.27698632272842422</v>
      </c>
      <c r="P101" s="98">
        <v>0.35955739608421328</v>
      </c>
      <c r="Q101" s="98">
        <v>0.37645736077908792</v>
      </c>
      <c r="R101" s="98">
        <v>0.39332301208248643</v>
      </c>
      <c r="S101" s="98">
        <v>0.42072856543986148</v>
      </c>
      <c r="T101" s="98">
        <v>0.44770179489299555</v>
      </c>
      <c r="U101" s="98">
        <v>0.43961846290028461</v>
      </c>
      <c r="V101" s="98">
        <v>0.43008229827899036</v>
      </c>
      <c r="W101" s="98">
        <v>0.42312222753968198</v>
      </c>
      <c r="DA101" s="63" t="s">
        <v>1725</v>
      </c>
    </row>
    <row r="102" spans="1:105" ht="12" customHeight="1" x14ac:dyDescent="0.25">
      <c r="A102" s="121" t="s">
        <v>55</v>
      </c>
      <c r="B102" s="122">
        <v>146.1008673395165</v>
      </c>
      <c r="C102" s="122">
        <v>129.46369718894383</v>
      </c>
      <c r="D102" s="122">
        <v>117.53134478179663</v>
      </c>
      <c r="E102" s="122">
        <v>107.82354769485815</v>
      </c>
      <c r="F102" s="122">
        <v>99.118144138164894</v>
      </c>
      <c r="G102" s="122">
        <v>92.550774420960394</v>
      </c>
      <c r="H102" s="122">
        <v>85.476423077836259</v>
      </c>
      <c r="I102" s="122">
        <v>78.249703230250987</v>
      </c>
      <c r="J102" s="122">
        <v>69.329409842690822</v>
      </c>
      <c r="K102" s="122">
        <v>71.211153860838593</v>
      </c>
      <c r="L102" s="122">
        <v>69.401595898021483</v>
      </c>
      <c r="M102" s="122">
        <v>72.307903080873103</v>
      </c>
      <c r="N102" s="122">
        <v>75.41584367260208</v>
      </c>
      <c r="O102" s="122">
        <v>87.015789950525303</v>
      </c>
      <c r="P102" s="122">
        <v>91.706066988038387</v>
      </c>
      <c r="Q102" s="122">
        <v>105.88423527789929</v>
      </c>
      <c r="R102" s="122">
        <v>120.4363891658102</v>
      </c>
      <c r="S102" s="122">
        <v>120.0396211066649</v>
      </c>
      <c r="T102" s="122">
        <v>132.92973327388398</v>
      </c>
      <c r="U102" s="122">
        <v>134.57158460450128</v>
      </c>
      <c r="V102" s="122">
        <v>129.83900371808684</v>
      </c>
      <c r="W102" s="122">
        <v>143.81997172631333</v>
      </c>
      <c r="DA102" s="130" t="s">
        <v>1726</v>
      </c>
    </row>
    <row r="103" spans="1:105" ht="12" customHeight="1" x14ac:dyDescent="0.25">
      <c r="A103" s="97" t="s">
        <v>124</v>
      </c>
      <c r="B103" s="98">
        <v>0</v>
      </c>
      <c r="C103" s="98">
        <v>0</v>
      </c>
      <c r="D103" s="98">
        <v>6.132621603169295E-2</v>
      </c>
      <c r="E103" s="98">
        <v>0.12796245731435693</v>
      </c>
      <c r="F103" s="98">
        <v>0.140235900350073</v>
      </c>
      <c r="G103" s="98">
        <v>0.23714157570222621</v>
      </c>
      <c r="H103" s="98">
        <v>0.26333692463284147</v>
      </c>
      <c r="I103" s="98">
        <v>0.31236915543220345</v>
      </c>
      <c r="J103" s="98">
        <v>0.28566418285536199</v>
      </c>
      <c r="K103" s="98">
        <v>0.28831115696364007</v>
      </c>
      <c r="L103" s="98">
        <v>0.26653196455207856</v>
      </c>
      <c r="M103" s="98">
        <v>0.28615119141471973</v>
      </c>
      <c r="N103" s="98">
        <v>0.28777047229777164</v>
      </c>
      <c r="O103" s="98">
        <v>0.3385521887503074</v>
      </c>
      <c r="P103" s="98">
        <v>0.54689219887128637</v>
      </c>
      <c r="Q103" s="98">
        <v>0.36344784035852146</v>
      </c>
      <c r="R103" s="98">
        <v>0.40400205896820751</v>
      </c>
      <c r="S103" s="98">
        <v>0.41759839844269431</v>
      </c>
      <c r="T103" s="98">
        <v>0.40793987930816955</v>
      </c>
      <c r="U103" s="98">
        <v>0.41767882952523916</v>
      </c>
      <c r="V103" s="98">
        <v>0.41886917047147459</v>
      </c>
      <c r="W103" s="98">
        <v>0.51705420162518012</v>
      </c>
      <c r="DA103" s="63" t="s">
        <v>1727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8.1332329749526228E-5</v>
      </c>
      <c r="E104" s="98">
        <v>1.8849986854806118E-4</v>
      </c>
      <c r="F104" s="98">
        <v>1.4941381647696819E-4</v>
      </c>
      <c r="G104" s="98">
        <v>2.7401123867296887E-4</v>
      </c>
      <c r="H104" s="98">
        <v>2.5342476967440963E-4</v>
      </c>
      <c r="I104" s="98">
        <v>4.5272948214037615E-4</v>
      </c>
      <c r="J104" s="98">
        <v>5.026872714452501E-4</v>
      </c>
      <c r="K104" s="98">
        <v>4.2954723183641835E-4</v>
      </c>
      <c r="L104" s="98">
        <v>4.1059597003681458E-4</v>
      </c>
      <c r="M104" s="98">
        <v>5.2707730028375916E-4</v>
      </c>
      <c r="N104" s="98">
        <v>4.7489782548959406E-4</v>
      </c>
      <c r="O104" s="98">
        <v>4.3038034281408404E-4</v>
      </c>
      <c r="P104" s="98">
        <v>6.0977547156645462E-4</v>
      </c>
      <c r="Q104" s="98">
        <v>3.5129599627887619E-4</v>
      </c>
      <c r="R104" s="98">
        <v>4.1131509688524038E-4</v>
      </c>
      <c r="S104" s="98">
        <v>3.1867410797888529E-4</v>
      </c>
      <c r="T104" s="98">
        <v>2.0770707055596055E-4</v>
      </c>
      <c r="U104" s="98">
        <v>9.9249508131269521E-5</v>
      </c>
      <c r="V104" s="98">
        <v>9.78729328729992E-5</v>
      </c>
      <c r="W104" s="98">
        <v>3.1372596154021106E-4</v>
      </c>
      <c r="DA104" s="63" t="s">
        <v>1728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6.1310453126082508E-5</v>
      </c>
      <c r="E105" s="101">
        <v>1.374144714865612E-4</v>
      </c>
      <c r="F105" s="101">
        <v>1.0939904839851104E-4</v>
      </c>
      <c r="G105" s="101">
        <v>1.8641289997501362E-4</v>
      </c>
      <c r="H105" s="101">
        <v>1.7736799388725608E-4</v>
      </c>
      <c r="I105" s="101">
        <v>3.1307008946725802E-4</v>
      </c>
      <c r="J105" s="101">
        <v>3.4477535458873643E-4</v>
      </c>
      <c r="K105" s="101">
        <v>2.9616156458086592E-4</v>
      </c>
      <c r="L105" s="101">
        <v>2.7663730107587185E-4</v>
      </c>
      <c r="M105" s="101">
        <v>3.4967701597198616E-4</v>
      </c>
      <c r="N105" s="101">
        <v>3.1259344415957274E-4</v>
      </c>
      <c r="O105" s="101">
        <v>2.9537940991092331E-4</v>
      </c>
      <c r="P105" s="101">
        <v>4.1630900643500939E-4</v>
      </c>
      <c r="Q105" s="101">
        <v>2.477356403767602E-4</v>
      </c>
      <c r="R105" s="101">
        <v>3.017098888777681E-4</v>
      </c>
      <c r="S105" s="101">
        <v>2.2772521293572555E-4</v>
      </c>
      <c r="T105" s="101">
        <v>1.5265763569894804E-4</v>
      </c>
      <c r="U105" s="101">
        <v>7.2680193919972882E-5</v>
      </c>
      <c r="V105" s="101">
        <v>7.1353387677701755E-5</v>
      </c>
      <c r="W105" s="101">
        <v>2.2966361406039478E-4</v>
      </c>
      <c r="DA105" s="131" t="s">
        <v>1729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2.002187662344372E-5</v>
      </c>
      <c r="E106" s="104">
        <v>5.1085397061499981E-5</v>
      </c>
      <c r="F106" s="104">
        <v>4.0014768078457139E-5</v>
      </c>
      <c r="G106" s="104">
        <v>8.7598338697955218E-5</v>
      </c>
      <c r="H106" s="104">
        <v>7.6056775787153557E-5</v>
      </c>
      <c r="I106" s="104">
        <v>1.3965939267311816E-4</v>
      </c>
      <c r="J106" s="104">
        <v>1.5791191685651362E-4</v>
      </c>
      <c r="K106" s="104">
        <v>1.3338566725555243E-4</v>
      </c>
      <c r="L106" s="104">
        <v>1.339586689609427E-4</v>
      </c>
      <c r="M106" s="104">
        <v>1.7740028431177305E-4</v>
      </c>
      <c r="N106" s="104">
        <v>1.6230438133002132E-4</v>
      </c>
      <c r="O106" s="104">
        <v>1.3500093290316073E-4</v>
      </c>
      <c r="P106" s="104">
        <v>1.9346646513144518E-4</v>
      </c>
      <c r="Q106" s="104">
        <v>1.03560355902116E-4</v>
      </c>
      <c r="R106" s="104">
        <v>1.096052080074723E-4</v>
      </c>
      <c r="S106" s="104">
        <v>9.0948895043159716E-5</v>
      </c>
      <c r="T106" s="104">
        <v>5.5049434857012522E-5</v>
      </c>
      <c r="U106" s="104">
        <v>2.6569314211296639E-5</v>
      </c>
      <c r="V106" s="104">
        <v>2.6519545195297448E-5</v>
      </c>
      <c r="W106" s="104">
        <v>8.4062347479816279E-5</v>
      </c>
      <c r="DA106" s="132" t="s">
        <v>1730</v>
      </c>
    </row>
    <row r="107" spans="1:105" ht="12" customHeight="1" x14ac:dyDescent="0.25">
      <c r="A107" s="106" t="s">
        <v>122</v>
      </c>
      <c r="B107" s="101">
        <v>134.32507827962152</v>
      </c>
      <c r="C107" s="101">
        <v>118.60870404867896</v>
      </c>
      <c r="D107" s="101">
        <v>107.41929119572146</v>
      </c>
      <c r="E107" s="101">
        <v>98.63555135306396</v>
      </c>
      <c r="F107" s="101">
        <v>90.761428063697863</v>
      </c>
      <c r="G107" s="101">
        <v>84.668546168217389</v>
      </c>
      <c r="H107" s="101">
        <v>77.926966884400528</v>
      </c>
      <c r="I107" s="101">
        <v>68.826213706547222</v>
      </c>
      <c r="J107" s="101">
        <v>60.253188026474646</v>
      </c>
      <c r="K107" s="101">
        <v>62.015271106773184</v>
      </c>
      <c r="L107" s="101">
        <v>60.210906308705511</v>
      </c>
      <c r="M107" s="101">
        <v>62.748992404625191</v>
      </c>
      <c r="N107" s="101">
        <v>65.508101843121281</v>
      </c>
      <c r="O107" s="101">
        <v>75.819210491918938</v>
      </c>
      <c r="P107" s="101">
        <v>79.755048343463955</v>
      </c>
      <c r="Q107" s="101">
        <v>92.107412281308839</v>
      </c>
      <c r="R107" s="101">
        <v>104.85499082825687</v>
      </c>
      <c r="S107" s="101">
        <v>104.88741918446259</v>
      </c>
      <c r="T107" s="101">
        <v>116.50672867995257</v>
      </c>
      <c r="U107" s="101">
        <v>118.21316523109806</v>
      </c>
      <c r="V107" s="101">
        <v>114.24272985692041</v>
      </c>
      <c r="W107" s="101">
        <v>126.52279719868831</v>
      </c>
      <c r="DA107" s="131" t="s">
        <v>1731</v>
      </c>
    </row>
    <row r="108" spans="1:105" ht="12" customHeight="1" x14ac:dyDescent="0.25">
      <c r="A108" s="107" t="s">
        <v>121</v>
      </c>
      <c r="B108" s="104">
        <v>11.775789059894972</v>
      </c>
      <c r="C108" s="104">
        <v>10.854993140264856</v>
      </c>
      <c r="D108" s="104">
        <v>10.05064603771374</v>
      </c>
      <c r="E108" s="104">
        <v>9.0598453846112825</v>
      </c>
      <c r="F108" s="104">
        <v>8.2163307603004867</v>
      </c>
      <c r="G108" s="104">
        <v>7.6448126658021067</v>
      </c>
      <c r="H108" s="104">
        <v>7.2858658440332071</v>
      </c>
      <c r="I108" s="104">
        <v>9.1106676387894261</v>
      </c>
      <c r="J108" s="104">
        <v>8.7900549460893664</v>
      </c>
      <c r="K108" s="104">
        <v>8.9071420498699325</v>
      </c>
      <c r="L108" s="104">
        <v>8.923747028793855</v>
      </c>
      <c r="M108" s="104">
        <v>9.2722324075329183</v>
      </c>
      <c r="N108" s="104">
        <v>9.6194964593575385</v>
      </c>
      <c r="O108" s="104">
        <v>10.857596889513243</v>
      </c>
      <c r="P108" s="104">
        <v>11.403516670231577</v>
      </c>
      <c r="Q108" s="104">
        <v>13.413023860235654</v>
      </c>
      <c r="R108" s="104">
        <v>15.176984963488241</v>
      </c>
      <c r="S108" s="104">
        <v>14.734284849651633</v>
      </c>
      <c r="T108" s="104">
        <v>16.014857007552692</v>
      </c>
      <c r="U108" s="104">
        <v>15.940641294369854</v>
      </c>
      <c r="V108" s="104">
        <v>15.177306817762085</v>
      </c>
      <c r="W108" s="104">
        <v>16.779806600038313</v>
      </c>
      <c r="DA108" s="132" t="s">
        <v>1732</v>
      </c>
    </row>
    <row r="109" spans="1:105" ht="12" customHeight="1" x14ac:dyDescent="0.25">
      <c r="A109" s="108" t="s">
        <v>53</v>
      </c>
      <c r="B109" s="98">
        <v>8.3693400750643629</v>
      </c>
      <c r="C109" s="98">
        <v>8.5828947027996687</v>
      </c>
      <c r="D109" s="98">
        <v>7.8278798830621952</v>
      </c>
      <c r="E109" s="98">
        <v>6.839888960651872</v>
      </c>
      <c r="F109" s="98">
        <v>6.2196194771706308</v>
      </c>
      <c r="G109" s="98">
        <v>5.4015532138987412</v>
      </c>
      <c r="H109" s="98">
        <v>5.266405702195315</v>
      </c>
      <c r="I109" s="98">
        <v>6.506492702054512</v>
      </c>
      <c r="J109" s="98">
        <v>6.2287772915810962</v>
      </c>
      <c r="K109" s="98">
        <v>6.3423796880209391</v>
      </c>
      <c r="L109" s="98">
        <v>6.223661266082444</v>
      </c>
      <c r="M109" s="98">
        <v>6.3746497266220024</v>
      </c>
      <c r="N109" s="98">
        <v>6.5648777879859477</v>
      </c>
      <c r="O109" s="98">
        <v>7.6783490463192727</v>
      </c>
      <c r="P109" s="98">
        <v>8.0578998603833902</v>
      </c>
      <c r="Q109" s="98">
        <v>9.7405784802103135</v>
      </c>
      <c r="R109" s="98">
        <v>11.38869112212514</v>
      </c>
      <c r="S109" s="98">
        <v>10.780212304207344</v>
      </c>
      <c r="T109" s="98">
        <v>12.039883389825871</v>
      </c>
      <c r="U109" s="98">
        <v>11.99274543744648</v>
      </c>
      <c r="V109" s="98">
        <v>11.317086063493887</v>
      </c>
      <c r="W109" s="98">
        <v>12.908245917454614</v>
      </c>
      <c r="DA109" s="63" t="s">
        <v>1733</v>
      </c>
    </row>
    <row r="110" spans="1:105" ht="12" customHeight="1" x14ac:dyDescent="0.25">
      <c r="A110" s="108" t="s">
        <v>52</v>
      </c>
      <c r="B110" s="98">
        <v>3.4064489848306088</v>
      </c>
      <c r="C110" s="98">
        <v>2.2720984374651869</v>
      </c>
      <c r="D110" s="98">
        <v>2.2227661546515449</v>
      </c>
      <c r="E110" s="98">
        <v>2.2199564239594101</v>
      </c>
      <c r="F110" s="98">
        <v>1.9967112831298552</v>
      </c>
      <c r="G110" s="98">
        <v>2.2432594519033651</v>
      </c>
      <c r="H110" s="98">
        <v>2.0194601418378917</v>
      </c>
      <c r="I110" s="98">
        <v>2.6041749367349141</v>
      </c>
      <c r="J110" s="98">
        <v>2.5612776545082698</v>
      </c>
      <c r="K110" s="98">
        <v>2.564762361848993</v>
      </c>
      <c r="L110" s="98">
        <v>2.7000857627114114</v>
      </c>
      <c r="M110" s="98">
        <v>2.897582680910916</v>
      </c>
      <c r="N110" s="98">
        <v>3.0546186713715917</v>
      </c>
      <c r="O110" s="98">
        <v>3.1792478431939699</v>
      </c>
      <c r="P110" s="98">
        <v>3.345616809848186</v>
      </c>
      <c r="Q110" s="98">
        <v>3.6724453800253398</v>
      </c>
      <c r="R110" s="98">
        <v>3.7882938413631004</v>
      </c>
      <c r="S110" s="98">
        <v>3.9540725454442893</v>
      </c>
      <c r="T110" s="98">
        <v>3.974973617726822</v>
      </c>
      <c r="U110" s="98">
        <v>3.9478958569233735</v>
      </c>
      <c r="V110" s="98">
        <v>3.8602207542681986</v>
      </c>
      <c r="W110" s="98">
        <v>3.8715606825836977</v>
      </c>
      <c r="DA110" s="63" t="s">
        <v>1734</v>
      </c>
    </row>
    <row r="111" spans="1:105" ht="12" customHeight="1" x14ac:dyDescent="0.25">
      <c r="A111" s="121" t="s">
        <v>54</v>
      </c>
      <c r="B111" s="122">
        <v>18.553478477355956</v>
      </c>
      <c r="C111" s="122">
        <v>17.175397772953133</v>
      </c>
      <c r="D111" s="122">
        <v>15.948900294794377</v>
      </c>
      <c r="E111" s="122">
        <v>15.082618427436573</v>
      </c>
      <c r="F111" s="122">
        <v>14.357037361155193</v>
      </c>
      <c r="G111" s="122">
        <v>13.564017056819672</v>
      </c>
      <c r="H111" s="122">
        <v>12.691238764386547</v>
      </c>
      <c r="I111" s="122">
        <v>11.729510774422245</v>
      </c>
      <c r="J111" s="122">
        <v>10.710773037287103</v>
      </c>
      <c r="K111" s="122">
        <v>11.525452634984349</v>
      </c>
      <c r="L111" s="122">
        <v>12.149355298816458</v>
      </c>
      <c r="M111" s="122">
        <v>12.304406638599746</v>
      </c>
      <c r="N111" s="122">
        <v>13.274046709254435</v>
      </c>
      <c r="O111" s="122">
        <v>15.560422590877229</v>
      </c>
      <c r="P111" s="122">
        <v>16.346755871547273</v>
      </c>
      <c r="Q111" s="122">
        <v>19.043686647788665</v>
      </c>
      <c r="R111" s="122">
        <v>20.080277428918382</v>
      </c>
      <c r="S111" s="122">
        <v>23.316638952627592</v>
      </c>
      <c r="T111" s="122">
        <v>25.661348892621952</v>
      </c>
      <c r="U111" s="122">
        <v>26.445428060925334</v>
      </c>
      <c r="V111" s="122">
        <v>26.751132644629603</v>
      </c>
      <c r="W111" s="122">
        <v>27.644460810527509</v>
      </c>
      <c r="DA111" s="130" t="s">
        <v>1735</v>
      </c>
    </row>
    <row r="112" spans="1:105" ht="12" customHeight="1" x14ac:dyDescent="0.25">
      <c r="A112" s="97" t="s">
        <v>50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1736</v>
      </c>
    </row>
    <row r="113" spans="1:105" ht="12" customHeight="1" x14ac:dyDescent="0.25">
      <c r="A113" s="109" t="s">
        <v>120</v>
      </c>
      <c r="B113" s="33">
        <v>18.553478477355956</v>
      </c>
      <c r="C113" s="33">
        <v>17.175397772953133</v>
      </c>
      <c r="D113" s="33">
        <v>15.948900294794377</v>
      </c>
      <c r="E113" s="33">
        <v>15.082618427436573</v>
      </c>
      <c r="F113" s="33">
        <v>14.357037361155193</v>
      </c>
      <c r="G113" s="33">
        <v>13.564017056819672</v>
      </c>
      <c r="H113" s="33">
        <v>12.691238764386547</v>
      </c>
      <c r="I113" s="33">
        <v>11.729510774422245</v>
      </c>
      <c r="J113" s="33">
        <v>10.710773037287103</v>
      </c>
      <c r="K113" s="33">
        <v>11.525452634984349</v>
      </c>
      <c r="L113" s="33">
        <v>12.149355298816458</v>
      </c>
      <c r="M113" s="33">
        <v>12.304406638599746</v>
      </c>
      <c r="N113" s="33">
        <v>13.274046709254435</v>
      </c>
      <c r="O113" s="33">
        <v>15.560422590877229</v>
      </c>
      <c r="P113" s="33">
        <v>16.346755871547273</v>
      </c>
      <c r="Q113" s="33">
        <v>19.043686647788665</v>
      </c>
      <c r="R113" s="33">
        <v>20.080277428918382</v>
      </c>
      <c r="S113" s="33">
        <v>23.316638952627592</v>
      </c>
      <c r="T113" s="33">
        <v>25.661348892621952</v>
      </c>
      <c r="U113" s="33">
        <v>26.445428060925334</v>
      </c>
      <c r="V113" s="33">
        <v>26.751132644629603</v>
      </c>
      <c r="W113" s="33">
        <v>27.644460810527509</v>
      </c>
      <c r="DA113" s="60" t="s">
        <v>1737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1410.1147056897812</v>
      </c>
      <c r="C115" s="117">
        <f t="shared" si="17"/>
        <v>1329.6097120767195</v>
      </c>
      <c r="D115" s="117">
        <f t="shared" si="17"/>
        <v>1202.9272444888225</v>
      </c>
      <c r="E115" s="117">
        <f t="shared" si="17"/>
        <v>1137.0261540456047</v>
      </c>
      <c r="F115" s="117">
        <f t="shared" si="17"/>
        <v>1038.458879121775</v>
      </c>
      <c r="G115" s="117">
        <f t="shared" si="17"/>
        <v>1011.7365767734389</v>
      </c>
      <c r="H115" s="117">
        <f t="shared" si="17"/>
        <v>921.77828143354554</v>
      </c>
      <c r="I115" s="117">
        <f t="shared" si="17"/>
        <v>827.91846470272526</v>
      </c>
      <c r="J115" s="117">
        <f t="shared" si="17"/>
        <v>770.71950205583107</v>
      </c>
      <c r="K115" s="117">
        <f t="shared" si="17"/>
        <v>822.46533516005081</v>
      </c>
      <c r="L115" s="117">
        <f t="shared" si="17"/>
        <v>951.88295490568294</v>
      </c>
      <c r="M115" s="117">
        <f t="shared" si="17"/>
        <v>840.58582250394102</v>
      </c>
      <c r="N115" s="117">
        <f t="shared" si="17"/>
        <v>1011.1247171816549</v>
      </c>
      <c r="O115" s="117">
        <f t="shared" si="17"/>
        <v>1041.7723695498948</v>
      </c>
      <c r="P115" s="117">
        <f t="shared" si="17"/>
        <v>967.29015509650571</v>
      </c>
      <c r="Q115" s="117">
        <f t="shared" si="17"/>
        <v>1120.5820995311408</v>
      </c>
      <c r="R115" s="117">
        <f t="shared" ref="R115:V115" si="18">R116+R118+R120+R129</f>
        <v>1185.7019894483428</v>
      </c>
      <c r="S115" s="117">
        <f t="shared" si="18"/>
        <v>1340.7274479587111</v>
      </c>
      <c r="T115" s="117">
        <f t="shared" si="18"/>
        <v>1388.3820696243895</v>
      </c>
      <c r="U115" s="117">
        <f t="shared" si="18"/>
        <v>1383.2711371619021</v>
      </c>
      <c r="V115" s="117">
        <f t="shared" si="18"/>
        <v>1307.4110244069711</v>
      </c>
      <c r="W115" s="117">
        <f t="shared" ref="W115" si="19">W116+W118+W120+W129</f>
        <v>1580.1056779480703</v>
      </c>
      <c r="DA115" s="129" t="s">
        <v>1889</v>
      </c>
    </row>
    <row r="116" spans="1:105" ht="12" customHeight="1" x14ac:dyDescent="0.25">
      <c r="A116" s="121" t="s">
        <v>57</v>
      </c>
      <c r="B116" s="122">
        <f t="shared" ref="B116:W116" si="20">B117</f>
        <v>1304.6602552031461</v>
      </c>
      <c r="C116" s="122">
        <f t="shared" si="20"/>
        <v>1235.5365602015543</v>
      </c>
      <c r="D116" s="122">
        <f t="shared" si="20"/>
        <v>1116.8530239027889</v>
      </c>
      <c r="E116" s="122">
        <f t="shared" si="20"/>
        <v>1057.2962043477251</v>
      </c>
      <c r="F116" s="122">
        <f t="shared" si="20"/>
        <v>964.3803994043019</v>
      </c>
      <c r="G116" s="122">
        <f t="shared" si="20"/>
        <v>941.78421513211561</v>
      </c>
      <c r="H116" s="122">
        <f t="shared" si="20"/>
        <v>856.3936135126271</v>
      </c>
      <c r="I116" s="122">
        <f t="shared" si="20"/>
        <v>767.3648034320762</v>
      </c>
      <c r="J116" s="122">
        <f t="shared" si="20"/>
        <v>716.5970727084075</v>
      </c>
      <c r="K116" s="122">
        <f t="shared" si="20"/>
        <v>766.28186606576605</v>
      </c>
      <c r="L116" s="122">
        <f t="shared" si="20"/>
        <v>896.01171917482884</v>
      </c>
      <c r="M116" s="122">
        <f t="shared" si="20"/>
        <v>782.25208678651529</v>
      </c>
      <c r="N116" s="122">
        <f t="shared" si="20"/>
        <v>949.19695735348057</v>
      </c>
      <c r="O116" s="122">
        <f t="shared" si="20"/>
        <v>969.34332577855332</v>
      </c>
      <c r="P116" s="122">
        <f t="shared" si="20"/>
        <v>890.13597865660984</v>
      </c>
      <c r="Q116" s="122">
        <f t="shared" si="20"/>
        <v>1030.4798278965534</v>
      </c>
      <c r="R116" s="122">
        <f t="shared" si="20"/>
        <v>1083.2574746160051</v>
      </c>
      <c r="S116" s="122">
        <f t="shared" si="20"/>
        <v>1233.8861915832547</v>
      </c>
      <c r="T116" s="122">
        <f t="shared" si="20"/>
        <v>1268.3080467386308</v>
      </c>
      <c r="U116" s="122">
        <f t="shared" si="20"/>
        <v>1259.1548342189562</v>
      </c>
      <c r="V116" s="122">
        <f t="shared" si="20"/>
        <v>1184.4862263815844</v>
      </c>
      <c r="W116" s="122">
        <f t="shared" si="20"/>
        <v>1443.8470055008866</v>
      </c>
      <c r="DA116" s="130" t="s">
        <v>1890</v>
      </c>
    </row>
    <row r="117" spans="1:105" ht="12" customHeight="1" x14ac:dyDescent="0.25">
      <c r="A117" s="97" t="s">
        <v>53</v>
      </c>
      <c r="B117" s="98">
        <v>1304.6602552031461</v>
      </c>
      <c r="C117" s="98">
        <v>1235.5365602015543</v>
      </c>
      <c r="D117" s="98">
        <v>1116.8530239027889</v>
      </c>
      <c r="E117" s="98">
        <v>1057.2962043477251</v>
      </c>
      <c r="F117" s="98">
        <v>964.3803994043019</v>
      </c>
      <c r="G117" s="98">
        <v>941.78421513211561</v>
      </c>
      <c r="H117" s="98">
        <v>856.3936135126271</v>
      </c>
      <c r="I117" s="98">
        <v>767.3648034320762</v>
      </c>
      <c r="J117" s="98">
        <v>716.5970727084075</v>
      </c>
      <c r="K117" s="98">
        <v>766.28186606576605</v>
      </c>
      <c r="L117" s="98">
        <v>896.01171917482884</v>
      </c>
      <c r="M117" s="98">
        <v>782.25208678651529</v>
      </c>
      <c r="N117" s="98">
        <v>949.19695735348057</v>
      </c>
      <c r="O117" s="98">
        <v>969.34332577855332</v>
      </c>
      <c r="P117" s="98">
        <v>890.13597865660984</v>
      </c>
      <c r="Q117" s="98">
        <v>1030.4798278965534</v>
      </c>
      <c r="R117" s="98">
        <v>1083.2574746160051</v>
      </c>
      <c r="S117" s="98">
        <v>1233.8861915832547</v>
      </c>
      <c r="T117" s="98">
        <v>1268.3080467386308</v>
      </c>
      <c r="U117" s="98">
        <v>1259.1548342189562</v>
      </c>
      <c r="V117" s="98">
        <v>1184.4862263815844</v>
      </c>
      <c r="W117" s="98">
        <v>1443.8470055008866</v>
      </c>
      <c r="DA117" s="63" t="s">
        <v>1891</v>
      </c>
    </row>
    <row r="118" spans="1:105" ht="12" customHeight="1" x14ac:dyDescent="0.25">
      <c r="A118" s="121" t="s">
        <v>92</v>
      </c>
      <c r="B118" s="122">
        <f t="shared" ref="B118:W118" si="21">B119</f>
        <v>0.38711764564810608</v>
      </c>
      <c r="C118" s="122">
        <f t="shared" si="21"/>
        <v>0.40470316112175786</v>
      </c>
      <c r="D118" s="122">
        <f t="shared" si="21"/>
        <v>0.40986184842146983</v>
      </c>
      <c r="E118" s="122">
        <f t="shared" si="21"/>
        <v>0.35843157708722012</v>
      </c>
      <c r="F118" s="122">
        <f t="shared" si="21"/>
        <v>0.30041694239866157</v>
      </c>
      <c r="G118" s="122">
        <f t="shared" si="21"/>
        <v>0.24331051010138524</v>
      </c>
      <c r="H118" s="122">
        <f t="shared" si="21"/>
        <v>0.19600947342093972</v>
      </c>
      <c r="I118" s="122">
        <f t="shared" si="21"/>
        <v>0.18173607557857246</v>
      </c>
      <c r="J118" s="122">
        <f t="shared" si="21"/>
        <v>0.19164280433471639</v>
      </c>
      <c r="K118" s="122">
        <f t="shared" si="21"/>
        <v>0.23437531710405518</v>
      </c>
      <c r="L118" s="122">
        <f t="shared" si="21"/>
        <v>0.36722299653933504</v>
      </c>
      <c r="M118" s="122">
        <f t="shared" si="21"/>
        <v>0.46866434327478118</v>
      </c>
      <c r="N118" s="122">
        <f t="shared" si="21"/>
        <v>0.72256000835670986</v>
      </c>
      <c r="O118" s="122">
        <f t="shared" si="21"/>
        <v>0.97735774825307364</v>
      </c>
      <c r="P118" s="122">
        <f t="shared" si="21"/>
        <v>1.3100268638936319</v>
      </c>
      <c r="Q118" s="122">
        <f t="shared" si="21"/>
        <v>1.4041111070559684</v>
      </c>
      <c r="R118" s="122">
        <f t="shared" si="21"/>
        <v>1.4978888151056713</v>
      </c>
      <c r="S118" s="122">
        <f t="shared" si="21"/>
        <v>1.6480697632050691</v>
      </c>
      <c r="T118" s="122">
        <f t="shared" si="21"/>
        <v>1.8017834587315571</v>
      </c>
      <c r="U118" s="122">
        <f t="shared" si="21"/>
        <v>1.8166343732792909</v>
      </c>
      <c r="V118" s="122">
        <f t="shared" si="21"/>
        <v>1.8312754653797985</v>
      </c>
      <c r="W118" s="122">
        <f t="shared" si="21"/>
        <v>1.8409512182297152</v>
      </c>
      <c r="DA118" s="130" t="s">
        <v>1892</v>
      </c>
    </row>
    <row r="119" spans="1:105" ht="12" customHeight="1" x14ac:dyDescent="0.25">
      <c r="A119" s="97" t="s">
        <v>53</v>
      </c>
      <c r="B119" s="98">
        <v>0.38711764564810608</v>
      </c>
      <c r="C119" s="98">
        <v>0.40470316112175786</v>
      </c>
      <c r="D119" s="98">
        <v>0.40986184842146983</v>
      </c>
      <c r="E119" s="98">
        <v>0.35843157708722012</v>
      </c>
      <c r="F119" s="98">
        <v>0.30041694239866157</v>
      </c>
      <c r="G119" s="98">
        <v>0.24331051010138524</v>
      </c>
      <c r="H119" s="98">
        <v>0.19600947342093972</v>
      </c>
      <c r="I119" s="98">
        <v>0.18173607557857246</v>
      </c>
      <c r="J119" s="98">
        <v>0.19164280433471639</v>
      </c>
      <c r="K119" s="98">
        <v>0.23437531710405518</v>
      </c>
      <c r="L119" s="98">
        <v>0.36722299653933504</v>
      </c>
      <c r="M119" s="98">
        <v>0.46866434327478118</v>
      </c>
      <c r="N119" s="98">
        <v>0.72256000835670986</v>
      </c>
      <c r="O119" s="98">
        <v>0.97735774825307364</v>
      </c>
      <c r="P119" s="98">
        <v>1.3100268638936319</v>
      </c>
      <c r="Q119" s="98">
        <v>1.4041111070559684</v>
      </c>
      <c r="R119" s="98">
        <v>1.4978888151056713</v>
      </c>
      <c r="S119" s="98">
        <v>1.6480697632050691</v>
      </c>
      <c r="T119" s="98">
        <v>1.8017834587315571</v>
      </c>
      <c r="U119" s="98">
        <v>1.8166343732792909</v>
      </c>
      <c r="V119" s="98">
        <v>1.8312754653797985</v>
      </c>
      <c r="W119" s="98">
        <v>1.8409512182297152</v>
      </c>
      <c r="DA119" s="63" t="s">
        <v>1893</v>
      </c>
    </row>
    <row r="120" spans="1:105" ht="12" customHeight="1" x14ac:dyDescent="0.25">
      <c r="A120" s="121" t="s">
        <v>55</v>
      </c>
      <c r="B120" s="122">
        <v>90.82065820423081</v>
      </c>
      <c r="C120" s="122">
        <v>80.456148870945555</v>
      </c>
      <c r="D120" s="122">
        <v>73.370996484351934</v>
      </c>
      <c r="E120" s="122">
        <v>67.714419734306972</v>
      </c>
      <c r="F120" s="122">
        <v>62.641141526526397</v>
      </c>
      <c r="G120" s="122">
        <v>59.137148529486694</v>
      </c>
      <c r="H120" s="122">
        <v>55.232669623573749</v>
      </c>
      <c r="I120" s="122">
        <v>51.139011495916868</v>
      </c>
      <c r="J120" s="122">
        <v>45.489683757985219</v>
      </c>
      <c r="K120" s="122">
        <v>46.849247015013447</v>
      </c>
      <c r="L120" s="122">
        <v>45.892301421373766</v>
      </c>
      <c r="M120" s="122">
        <v>48.104458219824579</v>
      </c>
      <c r="N120" s="122">
        <v>50.635244286992936</v>
      </c>
      <c r="O120" s="122">
        <v>59.007121214836268</v>
      </c>
      <c r="P120" s="122">
        <v>62.734050032913295</v>
      </c>
      <c r="Q120" s="122">
        <v>73.35200051645333</v>
      </c>
      <c r="R120" s="122">
        <v>84.659563710431527</v>
      </c>
      <c r="S120" s="122">
        <v>86.098404366332176</v>
      </c>
      <c r="T120" s="122">
        <v>97.02878536010833</v>
      </c>
      <c r="U120" s="122">
        <v>100.1291070290255</v>
      </c>
      <c r="V120" s="122">
        <v>98.375833923636151</v>
      </c>
      <c r="W120" s="122">
        <v>110.63169934339506</v>
      </c>
      <c r="DA120" s="130" t="s">
        <v>1894</v>
      </c>
    </row>
    <row r="121" spans="1:105" ht="12" customHeight="1" x14ac:dyDescent="0.25">
      <c r="A121" s="97" t="s">
        <v>124</v>
      </c>
      <c r="B121" s="98">
        <v>0</v>
      </c>
      <c r="C121" s="98">
        <v>0</v>
      </c>
      <c r="D121" s="98">
        <v>4.3547244225918193E-2</v>
      </c>
      <c r="E121" s="98">
        <v>9.0972457440488846E-2</v>
      </c>
      <c r="F121" s="98">
        <v>9.9818575612787411E-2</v>
      </c>
      <c r="G121" s="98">
        <v>0.16908393903360028</v>
      </c>
      <c r="H121" s="98">
        <v>0.18806976047397744</v>
      </c>
      <c r="I121" s="98">
        <v>0.22343584207292169</v>
      </c>
      <c r="J121" s="98">
        <v>0.20472322548700994</v>
      </c>
      <c r="K121" s="98">
        <v>0.20716237908133248</v>
      </c>
      <c r="L121" s="98">
        <v>0.19241756909148985</v>
      </c>
      <c r="M121" s="98">
        <v>0.20803028387011907</v>
      </c>
      <c r="N121" s="98">
        <v>0.21220634353531789</v>
      </c>
      <c r="O121" s="98">
        <v>0.25416956023826631</v>
      </c>
      <c r="P121" s="98">
        <v>0.41733105205731452</v>
      </c>
      <c r="Q121" s="98">
        <v>0.27920685684027241</v>
      </c>
      <c r="R121" s="98">
        <v>0.31507500171085434</v>
      </c>
      <c r="S121" s="98">
        <v>0.33303575591397611</v>
      </c>
      <c r="T121" s="98">
        <v>0.33430348658366471</v>
      </c>
      <c r="U121" s="98">
        <v>0.35335843291398183</v>
      </c>
      <c r="V121" s="98">
        <v>0.3651614798595112</v>
      </c>
      <c r="W121" s="98">
        <v>0.46065454837848707</v>
      </c>
      <c r="DA121" s="63" t="s">
        <v>1895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6.3557927739061858E-5</v>
      </c>
      <c r="E122" s="98">
        <v>1.4879311531102674E-4</v>
      </c>
      <c r="F122" s="98">
        <v>1.1780229134330795E-4</v>
      </c>
      <c r="G122" s="98">
        <v>2.2046094203256544E-4</v>
      </c>
      <c r="H122" s="98">
        <v>2.0247277714358737E-4</v>
      </c>
      <c r="I122" s="98">
        <v>3.6385293961936578E-4</v>
      </c>
      <c r="J122" s="98">
        <v>4.0528312467029486E-4</v>
      </c>
      <c r="K122" s="98">
        <v>3.4632061010487103E-4</v>
      </c>
      <c r="L122" s="98">
        <v>3.3400593476855614E-4</v>
      </c>
      <c r="M122" s="98">
        <v>4.3136814824998646E-4</v>
      </c>
      <c r="N122" s="98">
        <v>3.9150399852007681E-4</v>
      </c>
      <c r="O122" s="98">
        <v>3.5230051600417434E-4</v>
      </c>
      <c r="P122" s="98">
        <v>5.0656397429304882E-4</v>
      </c>
      <c r="Q122" s="98">
        <v>2.9169611444380489E-4</v>
      </c>
      <c r="R122" s="98">
        <v>3.3873016845814623E-4</v>
      </c>
      <c r="S122" s="98">
        <v>2.6604078610628374E-4</v>
      </c>
      <c r="T122" s="98">
        <v>1.7460476276243917E-4</v>
      </c>
      <c r="U122" s="98">
        <v>8.5507160795693024E-5</v>
      </c>
      <c r="V122" s="98">
        <v>8.4381457628495798E-5</v>
      </c>
      <c r="W122" s="98">
        <v>2.9387176455913201E-4</v>
      </c>
      <c r="DA122" s="63" t="s">
        <v>1896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4.3536051115618138E-5</v>
      </c>
      <c r="E123" s="101">
        <v>9.7707718249526767E-5</v>
      </c>
      <c r="F123" s="101">
        <v>7.7787523264850807E-5</v>
      </c>
      <c r="G123" s="101">
        <v>1.3286260333461022E-4</v>
      </c>
      <c r="H123" s="101">
        <v>1.2641600135643381E-4</v>
      </c>
      <c r="I123" s="101">
        <v>2.2419354694624762E-4</v>
      </c>
      <c r="J123" s="101">
        <v>2.4737120781378124E-4</v>
      </c>
      <c r="K123" s="101">
        <v>2.129349428493186E-4</v>
      </c>
      <c r="L123" s="101">
        <v>2.0004726580761343E-4</v>
      </c>
      <c r="M123" s="101">
        <v>2.5396786393821341E-4</v>
      </c>
      <c r="N123" s="101">
        <v>2.2919961719005549E-4</v>
      </c>
      <c r="O123" s="101">
        <v>2.1729958310101361E-4</v>
      </c>
      <c r="P123" s="101">
        <v>3.1309750916160364E-4</v>
      </c>
      <c r="Q123" s="101">
        <v>1.8813575854168888E-4</v>
      </c>
      <c r="R123" s="101">
        <v>2.2912496045067392E-4</v>
      </c>
      <c r="S123" s="101">
        <v>1.7509189106312405E-4</v>
      </c>
      <c r="T123" s="101">
        <v>1.1955532790542666E-4</v>
      </c>
      <c r="U123" s="101">
        <v>5.8937846584396392E-5</v>
      </c>
      <c r="V123" s="101">
        <v>5.7861912433198347E-5</v>
      </c>
      <c r="W123" s="101">
        <v>2.0980941707931573E-4</v>
      </c>
      <c r="DA123" s="131" t="s">
        <v>1897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2.002187662344372E-5</v>
      </c>
      <c r="E124" s="104">
        <v>5.1085397061499981E-5</v>
      </c>
      <c r="F124" s="104">
        <v>4.0014768078457139E-5</v>
      </c>
      <c r="G124" s="104">
        <v>8.7598338697955218E-5</v>
      </c>
      <c r="H124" s="104">
        <v>7.6056775787153557E-5</v>
      </c>
      <c r="I124" s="104">
        <v>1.3965939267311816E-4</v>
      </c>
      <c r="J124" s="104">
        <v>1.5791191685651362E-4</v>
      </c>
      <c r="K124" s="104">
        <v>1.3338566725555243E-4</v>
      </c>
      <c r="L124" s="104">
        <v>1.339586689609427E-4</v>
      </c>
      <c r="M124" s="104">
        <v>1.7740028431177305E-4</v>
      </c>
      <c r="N124" s="104">
        <v>1.6230438133002132E-4</v>
      </c>
      <c r="O124" s="104">
        <v>1.3500093290316073E-4</v>
      </c>
      <c r="P124" s="104">
        <v>1.9346646513144518E-4</v>
      </c>
      <c r="Q124" s="104">
        <v>1.03560355902116E-4</v>
      </c>
      <c r="R124" s="104">
        <v>1.096052080074723E-4</v>
      </c>
      <c r="S124" s="104">
        <v>9.0948895043159716E-5</v>
      </c>
      <c r="T124" s="104">
        <v>5.5049434857012522E-5</v>
      </c>
      <c r="U124" s="104">
        <v>2.6569314211296639E-5</v>
      </c>
      <c r="V124" s="104">
        <v>2.6519545195297448E-5</v>
      </c>
      <c r="W124" s="104">
        <v>8.4062347479816279E-5</v>
      </c>
      <c r="DA124" s="132" t="s">
        <v>1898</v>
      </c>
    </row>
    <row r="125" spans="1:105" ht="12" customHeight="1" x14ac:dyDescent="0.25">
      <c r="A125" s="106" t="s">
        <v>122</v>
      </c>
      <c r="B125" s="101">
        <v>82.287174449676414</v>
      </c>
      <c r="C125" s="101">
        <v>72.908462873283824</v>
      </c>
      <c r="D125" s="101">
        <v>66.271332958702459</v>
      </c>
      <c r="E125" s="101">
        <v>61.160196843000335</v>
      </c>
      <c r="F125" s="101">
        <v>56.662109592878615</v>
      </c>
      <c r="G125" s="101">
        <v>53.321943636386408</v>
      </c>
      <c r="H125" s="101">
        <v>49.667434012282193</v>
      </c>
      <c r="I125" s="101">
        <v>44.128038749585983</v>
      </c>
      <c r="J125" s="101">
        <v>38.709867985153153</v>
      </c>
      <c r="K125" s="101">
        <v>39.98192812420595</v>
      </c>
      <c r="L125" s="101">
        <v>38.968389313263572</v>
      </c>
      <c r="M125" s="101">
        <v>40.852518041623192</v>
      </c>
      <c r="N125" s="101">
        <v>43.063375729619551</v>
      </c>
      <c r="O125" s="101">
        <v>50.475091075995273</v>
      </c>
      <c r="P125" s="101">
        <v>53.557787208390103</v>
      </c>
      <c r="Q125" s="101">
        <v>62.726710283704122</v>
      </c>
      <c r="R125" s="101">
        <v>72.636099593485767</v>
      </c>
      <c r="S125" s="101">
        <v>74.194229047544454</v>
      </c>
      <c r="T125" s="101">
        <v>84.064616654746516</v>
      </c>
      <c r="U125" s="101">
        <v>87.04409970873121</v>
      </c>
      <c r="V125" s="101">
        <v>85.699078088671016</v>
      </c>
      <c r="W125" s="101">
        <v>96.478905097307717</v>
      </c>
      <c r="DA125" s="131" t="s">
        <v>1899</v>
      </c>
    </row>
    <row r="126" spans="1:105" ht="12" customHeight="1" x14ac:dyDescent="0.25">
      <c r="A126" s="107" t="s">
        <v>121</v>
      </c>
      <c r="B126" s="104">
        <v>8.5334837545543962</v>
      </c>
      <c r="C126" s="104">
        <v>7.547685997661727</v>
      </c>
      <c r="D126" s="104">
        <v>7.0560527234958279</v>
      </c>
      <c r="E126" s="104">
        <v>6.4631016407508373</v>
      </c>
      <c r="F126" s="104">
        <v>5.8790955557436515</v>
      </c>
      <c r="G126" s="104">
        <v>5.6459004931246586</v>
      </c>
      <c r="H126" s="104">
        <v>5.376963378040438</v>
      </c>
      <c r="I126" s="104">
        <v>6.7871730513183479</v>
      </c>
      <c r="J126" s="104">
        <v>6.5746872642203869</v>
      </c>
      <c r="K126" s="104">
        <v>6.6598101911160565</v>
      </c>
      <c r="L126" s="104">
        <v>6.731160533083937</v>
      </c>
      <c r="M126" s="104">
        <v>7.0434785261830175</v>
      </c>
      <c r="N126" s="104">
        <v>7.359270709839552</v>
      </c>
      <c r="O126" s="104">
        <v>8.2775082780867191</v>
      </c>
      <c r="P126" s="104">
        <v>8.7584252084915892</v>
      </c>
      <c r="Q126" s="104">
        <v>10.345791679794491</v>
      </c>
      <c r="R126" s="104">
        <v>11.708050385066443</v>
      </c>
      <c r="S126" s="104">
        <v>11.570873522087632</v>
      </c>
      <c r="T126" s="104">
        <v>12.629690614015388</v>
      </c>
      <c r="U126" s="104">
        <v>12.731563380219505</v>
      </c>
      <c r="V126" s="104">
        <v>12.311509973647997</v>
      </c>
      <c r="W126" s="104">
        <v>13.691845825944295</v>
      </c>
      <c r="DA126" s="132" t="s">
        <v>1900</v>
      </c>
    </row>
    <row r="127" spans="1:105" ht="12" customHeight="1" x14ac:dyDescent="0.25">
      <c r="A127" s="108" t="s">
        <v>53</v>
      </c>
      <c r="B127" s="98">
        <v>5.1270347697237879</v>
      </c>
      <c r="C127" s="98">
        <v>5.2755875601965396</v>
      </c>
      <c r="D127" s="98">
        <v>4.833286568844283</v>
      </c>
      <c r="E127" s="98">
        <v>4.2431452167914276</v>
      </c>
      <c r="F127" s="98">
        <v>3.8823842726137965</v>
      </c>
      <c r="G127" s="98">
        <v>3.4026410412212935</v>
      </c>
      <c r="H127" s="98">
        <v>3.3575032362025463</v>
      </c>
      <c r="I127" s="98">
        <v>4.1829981145834338</v>
      </c>
      <c r="J127" s="98">
        <v>4.0134096097121175</v>
      </c>
      <c r="K127" s="98">
        <v>4.095047829267064</v>
      </c>
      <c r="L127" s="98">
        <v>4.031074770372526</v>
      </c>
      <c r="M127" s="98">
        <v>4.1458958452721015</v>
      </c>
      <c r="N127" s="98">
        <v>4.3046520384679603</v>
      </c>
      <c r="O127" s="98">
        <v>5.0982604348927492</v>
      </c>
      <c r="P127" s="98">
        <v>5.4128083986434028</v>
      </c>
      <c r="Q127" s="98">
        <v>6.6733462997691522</v>
      </c>
      <c r="R127" s="98">
        <v>7.9197565437033433</v>
      </c>
      <c r="S127" s="98">
        <v>7.6168009766433435</v>
      </c>
      <c r="T127" s="98">
        <v>8.6547169962885668</v>
      </c>
      <c r="U127" s="98">
        <v>8.7836675232961312</v>
      </c>
      <c r="V127" s="98">
        <v>8.4512892193797988</v>
      </c>
      <c r="W127" s="98">
        <v>9.8202851433605964</v>
      </c>
      <c r="DA127" s="63" t="s">
        <v>1901</v>
      </c>
    </row>
    <row r="128" spans="1:105" ht="12" customHeight="1" x14ac:dyDescent="0.25">
      <c r="A128" s="108" t="s">
        <v>52</v>
      </c>
      <c r="B128" s="98">
        <v>3.4064489848306088</v>
      </c>
      <c r="C128" s="98">
        <v>2.2720984374651869</v>
      </c>
      <c r="D128" s="98">
        <v>2.2227661546515449</v>
      </c>
      <c r="E128" s="98">
        <v>2.2199564239594101</v>
      </c>
      <c r="F128" s="98">
        <v>1.9967112831298552</v>
      </c>
      <c r="G128" s="98">
        <v>2.2432594519033651</v>
      </c>
      <c r="H128" s="98">
        <v>2.0194601418378917</v>
      </c>
      <c r="I128" s="98">
        <v>2.6041749367349141</v>
      </c>
      <c r="J128" s="98">
        <v>2.5612776545082698</v>
      </c>
      <c r="K128" s="98">
        <v>2.564762361848993</v>
      </c>
      <c r="L128" s="98">
        <v>2.7000857627114114</v>
      </c>
      <c r="M128" s="98">
        <v>2.897582680910916</v>
      </c>
      <c r="N128" s="98">
        <v>3.0546186713715917</v>
      </c>
      <c r="O128" s="98">
        <v>3.1792478431939699</v>
      </c>
      <c r="P128" s="98">
        <v>3.345616809848186</v>
      </c>
      <c r="Q128" s="98">
        <v>3.6724453800253398</v>
      </c>
      <c r="R128" s="98">
        <v>3.7882938413631004</v>
      </c>
      <c r="S128" s="98">
        <v>3.9540725454442893</v>
      </c>
      <c r="T128" s="98">
        <v>3.974973617726822</v>
      </c>
      <c r="U128" s="98">
        <v>3.9478958569233735</v>
      </c>
      <c r="V128" s="98">
        <v>3.8602207542681986</v>
      </c>
      <c r="W128" s="98">
        <v>3.8715606825836977</v>
      </c>
      <c r="DA128" s="63" t="s">
        <v>1902</v>
      </c>
    </row>
    <row r="129" spans="1:105" ht="12" customHeight="1" x14ac:dyDescent="0.25">
      <c r="A129" s="121" t="s">
        <v>54</v>
      </c>
      <c r="B129" s="122">
        <v>14.246674636756406</v>
      </c>
      <c r="C129" s="122">
        <v>13.212299843097997</v>
      </c>
      <c r="D129" s="122">
        <v>12.293362253260046</v>
      </c>
      <c r="E129" s="122">
        <v>11.657098386485343</v>
      </c>
      <c r="F129" s="122">
        <v>11.136921248548022</v>
      </c>
      <c r="G129" s="122">
        <v>10.571902601735157</v>
      </c>
      <c r="H129" s="122">
        <v>9.9559888239236987</v>
      </c>
      <c r="I129" s="122">
        <v>9.2329136991536345</v>
      </c>
      <c r="J129" s="122">
        <v>8.4411027851036415</v>
      </c>
      <c r="K129" s="122">
        <v>9.0998467621672585</v>
      </c>
      <c r="L129" s="122">
        <v>9.6117113129410168</v>
      </c>
      <c r="M129" s="122">
        <v>9.7606131543264052</v>
      </c>
      <c r="N129" s="122">
        <v>10.569955532824732</v>
      </c>
      <c r="O129" s="122">
        <v>12.444564808252206</v>
      </c>
      <c r="P129" s="122">
        <v>13.1100995430889</v>
      </c>
      <c r="Q129" s="122">
        <v>15.346160011078183</v>
      </c>
      <c r="R129" s="122">
        <v>16.287062306800529</v>
      </c>
      <c r="S129" s="122">
        <v>19.094782245918967</v>
      </c>
      <c r="T129" s="122">
        <v>21.243454066919028</v>
      </c>
      <c r="U129" s="122">
        <v>22.170561540640943</v>
      </c>
      <c r="V129" s="122">
        <v>22.717688636371008</v>
      </c>
      <c r="W129" s="122">
        <v>23.786021885558988</v>
      </c>
      <c r="DA129" s="130" t="s">
        <v>1903</v>
      </c>
    </row>
    <row r="130" spans="1:105" ht="12" customHeight="1" x14ac:dyDescent="0.25">
      <c r="A130" s="97" t="s">
        <v>50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1904</v>
      </c>
    </row>
    <row r="131" spans="1:105" ht="12" customHeight="1" x14ac:dyDescent="0.25">
      <c r="A131" s="109" t="s">
        <v>120</v>
      </c>
      <c r="B131" s="33">
        <v>14.246674636756406</v>
      </c>
      <c r="C131" s="33">
        <v>13.212299843097997</v>
      </c>
      <c r="D131" s="33">
        <v>12.293362253260046</v>
      </c>
      <c r="E131" s="33">
        <v>11.657098386485343</v>
      </c>
      <c r="F131" s="33">
        <v>11.136921248548022</v>
      </c>
      <c r="G131" s="33">
        <v>10.571902601735157</v>
      </c>
      <c r="H131" s="33">
        <v>9.9559888239236987</v>
      </c>
      <c r="I131" s="33">
        <v>9.2329136991536345</v>
      </c>
      <c r="J131" s="33">
        <v>8.4411027851036415</v>
      </c>
      <c r="K131" s="33">
        <v>9.0998467621672585</v>
      </c>
      <c r="L131" s="33">
        <v>9.6117113129410168</v>
      </c>
      <c r="M131" s="33">
        <v>9.7606131543264052</v>
      </c>
      <c r="N131" s="33">
        <v>10.569955532824732</v>
      </c>
      <c r="O131" s="33">
        <v>12.444564808252206</v>
      </c>
      <c r="P131" s="33">
        <v>13.1100995430889</v>
      </c>
      <c r="Q131" s="33">
        <v>15.346160011078183</v>
      </c>
      <c r="R131" s="33">
        <v>16.287062306800529</v>
      </c>
      <c r="S131" s="33">
        <v>19.094782245918967</v>
      </c>
      <c r="T131" s="33">
        <v>21.243454066919028</v>
      </c>
      <c r="U131" s="33">
        <v>22.170561540640943</v>
      </c>
      <c r="V131" s="33">
        <v>22.717688636371008</v>
      </c>
      <c r="W131" s="33">
        <v>23.786021885558988</v>
      </c>
      <c r="DA131" s="60" t="s">
        <v>1905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0.65632559878097763</v>
      </c>
      <c r="C133" s="154">
        <f t="shared" si="22"/>
        <v>0.65687121174708096</v>
      </c>
      <c r="D133" s="154">
        <f t="shared" si="22"/>
        <v>0.65713681834275273</v>
      </c>
      <c r="E133" s="154">
        <f t="shared" si="22"/>
        <v>0.65757395976308786</v>
      </c>
      <c r="F133" s="154">
        <f t="shared" si="22"/>
        <v>0.65857287576180013</v>
      </c>
      <c r="G133" s="154">
        <f t="shared" si="22"/>
        <v>0.65996262279460005</v>
      </c>
      <c r="H133" s="154">
        <f t="shared" si="22"/>
        <v>0.66267520472459207</v>
      </c>
      <c r="I133" s="154">
        <f t="shared" si="22"/>
        <v>0.66739574061745355</v>
      </c>
      <c r="J133" s="154">
        <f t="shared" si="22"/>
        <v>0.67433599666007171</v>
      </c>
      <c r="K133" s="154">
        <f t="shared" si="22"/>
        <v>0.68366672381337057</v>
      </c>
      <c r="L133" s="154">
        <f t="shared" si="22"/>
        <v>0.69516520952408123</v>
      </c>
      <c r="M133" s="154">
        <f t="shared" si="22"/>
        <v>0.70936282978512311</v>
      </c>
      <c r="N133" s="154">
        <f t="shared" si="22"/>
        <v>0.72779442323019827</v>
      </c>
      <c r="O133" s="154">
        <f t="shared" si="22"/>
        <v>0.74431389624150268</v>
      </c>
      <c r="P133" s="154">
        <f t="shared" si="22"/>
        <v>0.74711249891770459</v>
      </c>
      <c r="Q133" s="154">
        <f t="shared" si="22"/>
        <v>0.75235058804871791</v>
      </c>
      <c r="R133" s="154">
        <f t="shared" ref="R133:V133" si="23">IF(R115=0,"",R115/R97)</f>
        <v>0.75804517336416821</v>
      </c>
      <c r="S133" s="154">
        <f t="shared" si="23"/>
        <v>0.76793681714948148</v>
      </c>
      <c r="T133" s="154">
        <f t="shared" si="23"/>
        <v>0.77613818835411641</v>
      </c>
      <c r="U133" s="154">
        <f t="shared" si="23"/>
        <v>0.78542319370269353</v>
      </c>
      <c r="V133" s="154">
        <f t="shared" si="23"/>
        <v>0.79448776797943765</v>
      </c>
      <c r="W133" s="154">
        <f t="shared" ref="W133" si="24">IF(W115=0,"",W115/W97)</f>
        <v>0.80659602421595444</v>
      </c>
      <c r="DA133" s="129" t="s">
        <v>2057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0.65770999420400134</v>
      </c>
      <c r="C134" s="155">
        <f t="shared" si="25"/>
        <v>0.65814117570092334</v>
      </c>
      <c r="D134" s="155">
        <f t="shared" si="25"/>
        <v>0.65818048733709145</v>
      </c>
      <c r="E134" s="155">
        <f t="shared" si="25"/>
        <v>0.65832236870052185</v>
      </c>
      <c r="F134" s="155">
        <f t="shared" si="25"/>
        <v>0.65908195566647287</v>
      </c>
      <c r="G134" s="155">
        <f t="shared" si="25"/>
        <v>0.66006808601951938</v>
      </c>
      <c r="H134" s="155">
        <f t="shared" si="25"/>
        <v>0.6624588638992589</v>
      </c>
      <c r="I134" s="155">
        <f t="shared" si="25"/>
        <v>0.66699794452011962</v>
      </c>
      <c r="J134" s="155">
        <f t="shared" si="25"/>
        <v>0.67423907781935788</v>
      </c>
      <c r="K134" s="155">
        <f t="shared" si="25"/>
        <v>0.68405342321812335</v>
      </c>
      <c r="L134" s="155">
        <f t="shared" si="25"/>
        <v>0.69586378951053895</v>
      </c>
      <c r="M134" s="155">
        <f t="shared" si="25"/>
        <v>0.71098793694552753</v>
      </c>
      <c r="N134" s="155">
        <f t="shared" si="25"/>
        <v>0.72992777427260325</v>
      </c>
      <c r="O134" s="155">
        <f t="shared" si="25"/>
        <v>0.74749562025570071</v>
      </c>
      <c r="P134" s="155">
        <f t="shared" si="25"/>
        <v>0.7503512179304821</v>
      </c>
      <c r="Q134" s="155">
        <f t="shared" si="25"/>
        <v>0.75540787027088285</v>
      </c>
      <c r="R134" s="155">
        <f t="shared" ref="R134:V134" si="26">IF(R116=0,"",R116/R98)</f>
        <v>0.76111675638399134</v>
      </c>
      <c r="S134" s="155">
        <f t="shared" si="26"/>
        <v>0.77016537614850866</v>
      </c>
      <c r="T134" s="155">
        <f t="shared" si="26"/>
        <v>0.77820105586532429</v>
      </c>
      <c r="U134" s="155">
        <f t="shared" si="26"/>
        <v>0.78710816062337274</v>
      </c>
      <c r="V134" s="155">
        <f t="shared" si="26"/>
        <v>0.7957143344244082</v>
      </c>
      <c r="W134" s="155">
        <f t="shared" ref="W134" si="27">IF(W116=0,"",W116/W98)</f>
        <v>0.80793067565829635</v>
      </c>
      <c r="DA134" s="130" t="s">
        <v>2058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0.65770999420400134</v>
      </c>
      <c r="C135" s="156">
        <f t="shared" si="28"/>
        <v>0.65814117570092334</v>
      </c>
      <c r="D135" s="156">
        <f t="shared" si="28"/>
        <v>0.65818048733709145</v>
      </c>
      <c r="E135" s="156">
        <f t="shared" si="28"/>
        <v>0.65832236870052185</v>
      </c>
      <c r="F135" s="156">
        <f t="shared" si="28"/>
        <v>0.65908195566647287</v>
      </c>
      <c r="G135" s="156">
        <f t="shared" si="28"/>
        <v>0.66006808601951938</v>
      </c>
      <c r="H135" s="156">
        <f t="shared" si="28"/>
        <v>0.6624588638992589</v>
      </c>
      <c r="I135" s="156">
        <f t="shared" si="28"/>
        <v>0.66699794452011962</v>
      </c>
      <c r="J135" s="156">
        <f t="shared" si="28"/>
        <v>0.67423907781935788</v>
      </c>
      <c r="K135" s="156">
        <f t="shared" si="28"/>
        <v>0.68405342321812335</v>
      </c>
      <c r="L135" s="156">
        <f t="shared" si="28"/>
        <v>0.69586378951053895</v>
      </c>
      <c r="M135" s="156">
        <f t="shared" si="28"/>
        <v>0.71098793694552753</v>
      </c>
      <c r="N135" s="156">
        <f t="shared" si="28"/>
        <v>0.72992777427260325</v>
      </c>
      <c r="O135" s="156">
        <f t="shared" si="28"/>
        <v>0.74749562025570071</v>
      </c>
      <c r="P135" s="156">
        <f t="shared" si="28"/>
        <v>0.7503512179304821</v>
      </c>
      <c r="Q135" s="156">
        <f t="shared" si="28"/>
        <v>0.75540787027088285</v>
      </c>
      <c r="R135" s="156">
        <f t="shared" ref="R135:V135" si="29">IF(R117=0,"",R117/R99)</f>
        <v>0.76111675638399134</v>
      </c>
      <c r="S135" s="156">
        <f t="shared" si="29"/>
        <v>0.77016537614850866</v>
      </c>
      <c r="T135" s="156">
        <f t="shared" si="29"/>
        <v>0.77820105586532429</v>
      </c>
      <c r="U135" s="156">
        <f t="shared" si="29"/>
        <v>0.78710816062337274</v>
      </c>
      <c r="V135" s="156">
        <f t="shared" si="29"/>
        <v>0.7957143344244082</v>
      </c>
      <c r="W135" s="156">
        <f t="shared" ref="W135" si="30">IF(W117=0,"",W117/W99)</f>
        <v>0.80793067565829635</v>
      </c>
      <c r="DA135" s="63" t="s">
        <v>2059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1.8998925920708363</v>
      </c>
      <c r="C136" s="155">
        <f t="shared" si="31"/>
        <v>1.979862046617513</v>
      </c>
      <c r="D136" s="155">
        <f t="shared" si="31"/>
        <v>2.0651757615219872</v>
      </c>
      <c r="E136" s="155">
        <f t="shared" si="31"/>
        <v>2.1037690290103321</v>
      </c>
      <c r="F136" s="155">
        <f t="shared" si="31"/>
        <v>2.1575909428200588</v>
      </c>
      <c r="G136" s="155">
        <f t="shared" si="31"/>
        <v>2.2603479261511179</v>
      </c>
      <c r="H136" s="155">
        <f t="shared" si="31"/>
        <v>2.5115196876306296</v>
      </c>
      <c r="I136" s="155">
        <f t="shared" si="31"/>
        <v>2.7402445507577808</v>
      </c>
      <c r="J136" s="155">
        <f t="shared" si="31"/>
        <v>2.8436782782082095</v>
      </c>
      <c r="K136" s="155">
        <f t="shared" si="31"/>
        <v>3.0586117817257228</v>
      </c>
      <c r="L136" s="155">
        <f t="shared" si="31"/>
        <v>3.2167089260839417</v>
      </c>
      <c r="M136" s="155">
        <f t="shared" si="31"/>
        <v>3.2947431507032414</v>
      </c>
      <c r="N136" s="155">
        <f t="shared" si="31"/>
        <v>3.4156911872705824</v>
      </c>
      <c r="O136" s="155">
        <f t="shared" si="31"/>
        <v>3.5285415490039922</v>
      </c>
      <c r="P136" s="155">
        <f t="shared" si="31"/>
        <v>3.6434429611532888</v>
      </c>
      <c r="Q136" s="155">
        <f t="shared" si="31"/>
        <v>3.7298011762876024</v>
      </c>
      <c r="R136" s="155">
        <f t="shared" ref="R136:V136" si="32">IF(R118=0,"",R118/R100)</f>
        <v>3.8082918341720084</v>
      </c>
      <c r="S136" s="155">
        <f t="shared" si="32"/>
        <v>3.9171805733752647</v>
      </c>
      <c r="T136" s="155">
        <f t="shared" si="32"/>
        <v>4.0245169424933804</v>
      </c>
      <c r="U136" s="155">
        <f t="shared" si="32"/>
        <v>4.1322977231084685</v>
      </c>
      <c r="V136" s="155">
        <f t="shared" si="32"/>
        <v>4.2579652143503646</v>
      </c>
      <c r="W136" s="155">
        <f t="shared" ref="W136" si="33">IF(W118=0,"",W118/W100)</f>
        <v>4.3508733373196851</v>
      </c>
      <c r="DA136" s="130" t="s">
        <v>2060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1.8998925920708363</v>
      </c>
      <c r="C137" s="156">
        <f t="shared" si="34"/>
        <v>1.979862046617513</v>
      </c>
      <c r="D137" s="156">
        <f t="shared" si="34"/>
        <v>2.0651757615219872</v>
      </c>
      <c r="E137" s="156">
        <f t="shared" si="34"/>
        <v>2.1037690290103321</v>
      </c>
      <c r="F137" s="156">
        <f t="shared" si="34"/>
        <v>2.1575909428200588</v>
      </c>
      <c r="G137" s="156">
        <f t="shared" si="34"/>
        <v>2.2603479261511179</v>
      </c>
      <c r="H137" s="156">
        <f t="shared" si="34"/>
        <v>2.5115196876306296</v>
      </c>
      <c r="I137" s="156">
        <f t="shared" si="34"/>
        <v>2.7402445507577808</v>
      </c>
      <c r="J137" s="156">
        <f t="shared" si="34"/>
        <v>2.8436782782082095</v>
      </c>
      <c r="K137" s="156">
        <f t="shared" si="34"/>
        <v>3.0586117817257228</v>
      </c>
      <c r="L137" s="156">
        <f t="shared" si="34"/>
        <v>3.2167089260839417</v>
      </c>
      <c r="M137" s="156">
        <f t="shared" si="34"/>
        <v>3.2947431507032414</v>
      </c>
      <c r="N137" s="156">
        <f t="shared" si="34"/>
        <v>3.4156911872705824</v>
      </c>
      <c r="O137" s="156">
        <f t="shared" si="34"/>
        <v>3.5285415490039922</v>
      </c>
      <c r="P137" s="156">
        <f t="shared" si="34"/>
        <v>3.6434429611532888</v>
      </c>
      <c r="Q137" s="156">
        <f t="shared" si="34"/>
        <v>3.7298011762876024</v>
      </c>
      <c r="R137" s="156">
        <f t="shared" ref="R137:V137" si="35">IF(R119=0,"",R119/R101)</f>
        <v>3.8082918341720084</v>
      </c>
      <c r="S137" s="156">
        <f t="shared" si="35"/>
        <v>3.9171805733752647</v>
      </c>
      <c r="T137" s="156">
        <f t="shared" si="35"/>
        <v>4.0245169424933804</v>
      </c>
      <c r="U137" s="156">
        <f t="shared" si="35"/>
        <v>4.1322977231084685</v>
      </c>
      <c r="V137" s="156">
        <f t="shared" si="35"/>
        <v>4.2579652143503646</v>
      </c>
      <c r="W137" s="156">
        <f t="shared" ref="W137" si="36">IF(W119=0,"",W119/W101)</f>
        <v>4.3508733373196851</v>
      </c>
      <c r="DA137" s="63" t="s">
        <v>2061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0.62162983600348676</v>
      </c>
      <c r="C138" s="155">
        <f t="shared" si="37"/>
        <v>0.62145721633088424</v>
      </c>
      <c r="D138" s="155">
        <f t="shared" si="37"/>
        <v>0.62426748047994518</v>
      </c>
      <c r="E138" s="155">
        <f t="shared" si="37"/>
        <v>0.62801142405311627</v>
      </c>
      <c r="F138" s="155">
        <f t="shared" si="37"/>
        <v>0.6319846085819395</v>
      </c>
      <c r="G138" s="155">
        <f t="shared" si="37"/>
        <v>0.63896978603880417</v>
      </c>
      <c r="H138" s="155">
        <f t="shared" si="37"/>
        <v>0.64617432076302439</v>
      </c>
      <c r="I138" s="155">
        <f t="shared" si="37"/>
        <v>0.65353617182980894</v>
      </c>
      <c r="J138" s="155">
        <f t="shared" si="37"/>
        <v>0.65613833813387135</v>
      </c>
      <c r="K138" s="155">
        <f t="shared" si="37"/>
        <v>0.65789198004805005</v>
      </c>
      <c r="L138" s="155">
        <f t="shared" si="37"/>
        <v>0.66125714873772912</v>
      </c>
      <c r="M138" s="155">
        <f t="shared" si="37"/>
        <v>0.66527248295420671</v>
      </c>
      <c r="N138" s="155">
        <f t="shared" si="37"/>
        <v>0.67141388097191412</v>
      </c>
      <c r="O138" s="155">
        <f t="shared" si="37"/>
        <v>0.67811969814198125</v>
      </c>
      <c r="P138" s="155">
        <f t="shared" si="37"/>
        <v>0.6840774235917888</v>
      </c>
      <c r="Q138" s="155">
        <f t="shared" si="37"/>
        <v>0.69275657820011416</v>
      </c>
      <c r="R138" s="155">
        <f t="shared" ref="R138:V138" si="38">IF(R120=0,"",R120/R102)</f>
        <v>0.70294006900088057</v>
      </c>
      <c r="S138" s="155">
        <f t="shared" si="38"/>
        <v>0.71724988443463</v>
      </c>
      <c r="T138" s="155">
        <f t="shared" si="38"/>
        <v>0.7299253746352854</v>
      </c>
      <c r="U138" s="155">
        <f t="shared" si="38"/>
        <v>0.7440583190225456</v>
      </c>
      <c r="V138" s="155">
        <f t="shared" si="38"/>
        <v>0.75767551434109004</v>
      </c>
      <c r="W138" s="155">
        <f t="shared" ref="W138" si="39">IF(W120=0,"",W120/W102)</f>
        <v>0.76923738765520744</v>
      </c>
      <c r="DA138" s="130" t="s">
        <v>2062</v>
      </c>
    </row>
    <row r="139" spans="1:105" ht="12" customHeight="1" x14ac:dyDescent="0.25">
      <c r="A139" s="97" t="s">
        <v>124</v>
      </c>
      <c r="B139" s="156" t="str">
        <f t="shared" ref="B139:Q139" si="40">IF(B121=0,"",B121/B103)</f>
        <v/>
      </c>
      <c r="C139" s="156" t="str">
        <f t="shared" si="40"/>
        <v/>
      </c>
      <c r="D139" s="156">
        <f t="shared" si="40"/>
        <v>0.71009181788443121</v>
      </c>
      <c r="E139" s="156">
        <f t="shared" si="40"/>
        <v>0.71093084135609252</v>
      </c>
      <c r="F139" s="156">
        <f t="shared" si="40"/>
        <v>0.71179045710555422</v>
      </c>
      <c r="G139" s="156">
        <f t="shared" si="40"/>
        <v>0.71300841504871959</v>
      </c>
      <c r="H139" s="156">
        <f t="shared" si="40"/>
        <v>0.7141792239587913</v>
      </c>
      <c r="I139" s="156">
        <f t="shared" si="40"/>
        <v>0.71529419018266727</v>
      </c>
      <c r="J139" s="156">
        <f t="shared" si="40"/>
        <v>0.71665696217388852</v>
      </c>
      <c r="K139" s="156">
        <f t="shared" si="40"/>
        <v>0.71853750393523086</v>
      </c>
      <c r="L139" s="156">
        <f t="shared" si="40"/>
        <v>0.72193055498937253</v>
      </c>
      <c r="M139" s="156">
        <f t="shared" si="40"/>
        <v>0.72699429571348595</v>
      </c>
      <c r="N139" s="156">
        <f t="shared" si="40"/>
        <v>0.73741528045218108</v>
      </c>
      <c r="O139" s="156">
        <f t="shared" si="40"/>
        <v>0.75075444402376657</v>
      </c>
      <c r="P139" s="156">
        <f t="shared" si="40"/>
        <v>0.76309563917465084</v>
      </c>
      <c r="Q139" s="156">
        <f t="shared" si="40"/>
        <v>0.7682171300422368</v>
      </c>
      <c r="R139" s="156">
        <f t="shared" ref="R139:V139" si="41">IF(R121=0,"",R121/R103)</f>
        <v>0.77988464344843555</v>
      </c>
      <c r="S139" s="156">
        <f t="shared" si="41"/>
        <v>0.79750247404188146</v>
      </c>
      <c r="T139" s="156">
        <f t="shared" si="41"/>
        <v>0.81949204659915642</v>
      </c>
      <c r="U139" s="156">
        <f t="shared" si="41"/>
        <v>0.84600513106118391</v>
      </c>
      <c r="V139" s="156">
        <f t="shared" si="41"/>
        <v>0.87177931822599741</v>
      </c>
      <c r="W139" s="156">
        <f t="shared" ref="W139" si="42">IF(W121=0,"",W121/W103)</f>
        <v>0.89092119729533126</v>
      </c>
      <c r="DA139" s="63" t="s">
        <v>2063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>
        <f t="shared" si="43"/>
        <v>0.78145957376109831</v>
      </c>
      <c r="E140" s="156">
        <f t="shared" si="43"/>
        <v>0.78935394733757847</v>
      </c>
      <c r="F140" s="156">
        <f t="shared" si="43"/>
        <v>0.78842970563881498</v>
      </c>
      <c r="G140" s="156">
        <f t="shared" si="43"/>
        <v>0.80456897717135079</v>
      </c>
      <c r="H140" s="156">
        <f t="shared" si="43"/>
        <v>0.79894628060120787</v>
      </c>
      <c r="I140" s="156">
        <f t="shared" si="43"/>
        <v>0.8036873099122519</v>
      </c>
      <c r="J140" s="156">
        <f t="shared" si="43"/>
        <v>0.80623311488489924</v>
      </c>
      <c r="K140" s="156">
        <f t="shared" si="43"/>
        <v>0.80624570346843261</v>
      </c>
      <c r="L140" s="156">
        <f t="shared" si="43"/>
        <v>0.81346617878058747</v>
      </c>
      <c r="M140" s="156">
        <f t="shared" si="43"/>
        <v>0.81841534062983479</v>
      </c>
      <c r="N140" s="156">
        <f t="shared" si="43"/>
        <v>0.82439627538083016</v>
      </c>
      <c r="O140" s="156">
        <f t="shared" si="43"/>
        <v>0.81857947716808555</v>
      </c>
      <c r="P140" s="156">
        <f t="shared" si="43"/>
        <v>0.83073852247899482</v>
      </c>
      <c r="Q140" s="156">
        <f t="shared" si="43"/>
        <v>0.83034283775964823</v>
      </c>
      <c r="R140" s="156">
        <f t="shared" ref="R140:V140" si="44">IF(R122=0,"",R122/R104)</f>
        <v>0.82352962734225676</v>
      </c>
      <c r="S140" s="156">
        <f t="shared" si="44"/>
        <v>0.83483652874588443</v>
      </c>
      <c r="T140" s="156">
        <f t="shared" si="44"/>
        <v>0.84062984613418379</v>
      </c>
      <c r="U140" s="156">
        <f t="shared" si="44"/>
        <v>0.86153737590920276</v>
      </c>
      <c r="V140" s="156">
        <f t="shared" si="44"/>
        <v>0.86215315257784231</v>
      </c>
      <c r="W140" s="156">
        <f t="shared" ref="W140" si="45">IF(W122=0,"",W122/W104)</f>
        <v>0.93671484220302792</v>
      </c>
      <c r="DA140" s="63" t="s">
        <v>2064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>
        <f t="shared" si="46"/>
        <v>0.71009181788443121</v>
      </c>
      <c r="E141" s="157">
        <f t="shared" si="46"/>
        <v>0.71104387472816022</v>
      </c>
      <c r="F141" s="157">
        <f t="shared" si="46"/>
        <v>0.71104387472816011</v>
      </c>
      <c r="G141" s="157">
        <f t="shared" si="46"/>
        <v>0.71273288142837132</v>
      </c>
      <c r="H141" s="157">
        <f t="shared" si="46"/>
        <v>0.71273288142837155</v>
      </c>
      <c r="I141" s="157">
        <f t="shared" si="46"/>
        <v>0.71611295517802753</v>
      </c>
      <c r="J141" s="157">
        <f t="shared" si="46"/>
        <v>0.71748518135484696</v>
      </c>
      <c r="K141" s="157">
        <f t="shared" si="46"/>
        <v>0.7189823674475404</v>
      </c>
      <c r="L141" s="157">
        <f t="shared" si="46"/>
        <v>0.72313916102278464</v>
      </c>
      <c r="M141" s="157">
        <f t="shared" si="46"/>
        <v>0.7262926996567588</v>
      </c>
      <c r="N141" s="157">
        <f t="shared" si="46"/>
        <v>0.73321952674430901</v>
      </c>
      <c r="O141" s="157">
        <f t="shared" si="46"/>
        <v>0.73566259464918016</v>
      </c>
      <c r="P141" s="157">
        <f t="shared" si="46"/>
        <v>0.75207959549748959</v>
      </c>
      <c r="Q141" s="157">
        <f t="shared" si="46"/>
        <v>0.75942144721514071</v>
      </c>
      <c r="R141" s="157">
        <f t="shared" ref="R141:V141" si="47">IF(R123=0,"",R123/R105)</f>
        <v>0.75942144721514071</v>
      </c>
      <c r="S141" s="157">
        <f t="shared" si="47"/>
        <v>0.76887354195840829</v>
      </c>
      <c r="T141" s="157">
        <f t="shared" si="47"/>
        <v>0.78315982923512883</v>
      </c>
      <c r="U141" s="157">
        <f t="shared" si="47"/>
        <v>0.81092032651002566</v>
      </c>
      <c r="V141" s="157">
        <f t="shared" si="47"/>
        <v>0.81092032651002566</v>
      </c>
      <c r="W141" s="157">
        <f t="shared" ref="W141" si="48">IF(W123=0,"",W123/W105)</f>
        <v>0.9135509686098644</v>
      </c>
      <c r="DA141" s="131" t="s">
        <v>2065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2066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0.612597256622334</v>
      </c>
      <c r="C143" s="157">
        <f t="shared" si="52"/>
        <v>0.61469740739567469</v>
      </c>
      <c r="D143" s="157">
        <f t="shared" si="52"/>
        <v>0.61694070237303955</v>
      </c>
      <c r="E143" s="157">
        <f t="shared" si="52"/>
        <v>0.620062401477117</v>
      </c>
      <c r="F143" s="157">
        <f t="shared" si="52"/>
        <v>0.62429724610670756</v>
      </c>
      <c r="G143" s="157">
        <f t="shared" si="52"/>
        <v>0.62977275563994783</v>
      </c>
      <c r="H143" s="157">
        <f t="shared" si="52"/>
        <v>0.6373587475303707</v>
      </c>
      <c r="I143" s="157">
        <f t="shared" si="52"/>
        <v>0.64115162484069965</v>
      </c>
      <c r="J143" s="157">
        <f t="shared" si="52"/>
        <v>0.64245344110496572</v>
      </c>
      <c r="K143" s="157">
        <f t="shared" si="52"/>
        <v>0.64471101086324534</v>
      </c>
      <c r="L143" s="157">
        <f t="shared" si="52"/>
        <v>0.64719818554914166</v>
      </c>
      <c r="M143" s="157">
        <f t="shared" si="52"/>
        <v>0.65104659813807586</v>
      </c>
      <c r="N143" s="157">
        <f t="shared" si="52"/>
        <v>0.65737480583314212</v>
      </c>
      <c r="O143" s="157">
        <f t="shared" si="52"/>
        <v>0.66572957893534224</v>
      </c>
      <c r="P143" s="157">
        <f t="shared" si="52"/>
        <v>0.67152849030627215</v>
      </c>
      <c r="Q143" s="157">
        <f t="shared" si="52"/>
        <v>0.68101696410846968</v>
      </c>
      <c r="R143" s="157">
        <f t="shared" ref="R143:V143" si="53">IF(R125=0,"",R125/R107)</f>
        <v>0.69272906344016782</v>
      </c>
      <c r="S143" s="157">
        <f t="shared" si="53"/>
        <v>0.70737014624281225</v>
      </c>
      <c r="T143" s="157">
        <f t="shared" si="53"/>
        <v>0.72154301822064293</v>
      </c>
      <c r="U143" s="157">
        <f t="shared" si="53"/>
        <v>0.73633168977893781</v>
      </c>
      <c r="V143" s="157">
        <f t="shared" si="53"/>
        <v>0.75014907465886049</v>
      </c>
      <c r="W143" s="157">
        <f t="shared" ref="W143" si="54">IF(W125=0,"",W125/W107)</f>
        <v>0.76254167022405928</v>
      </c>
      <c r="DA143" s="131" t="s">
        <v>2067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0.72466343538855016</v>
      </c>
      <c r="C144" s="158">
        <f t="shared" si="55"/>
        <v>0.69531927843093666</v>
      </c>
      <c r="D144" s="158">
        <f t="shared" si="55"/>
        <v>0.70204966894853416</v>
      </c>
      <c r="E144" s="158">
        <f t="shared" si="55"/>
        <v>0.71337880133460363</v>
      </c>
      <c r="F144" s="158">
        <f t="shared" si="55"/>
        <v>0.71553783887938827</v>
      </c>
      <c r="G144" s="158">
        <f t="shared" si="55"/>
        <v>0.738526990776468</v>
      </c>
      <c r="H144" s="158">
        <f t="shared" si="55"/>
        <v>0.7379992293495119</v>
      </c>
      <c r="I144" s="158">
        <f t="shared" si="55"/>
        <v>0.74496988809265674</v>
      </c>
      <c r="J144" s="158">
        <f t="shared" si="55"/>
        <v>0.74796884712824452</v>
      </c>
      <c r="K144" s="158">
        <f t="shared" si="55"/>
        <v>0.74769327286223164</v>
      </c>
      <c r="L144" s="158">
        <f t="shared" si="55"/>
        <v>0.75429755139458821</v>
      </c>
      <c r="M144" s="158">
        <f t="shared" si="55"/>
        <v>0.7596313613171275</v>
      </c>
      <c r="N144" s="158">
        <f t="shared" si="55"/>
        <v>0.76503699969458261</v>
      </c>
      <c r="O144" s="158">
        <f t="shared" si="55"/>
        <v>0.76237019686018281</v>
      </c>
      <c r="P144" s="158">
        <f t="shared" si="55"/>
        <v>0.76804598631886134</v>
      </c>
      <c r="Q144" s="158">
        <f t="shared" si="55"/>
        <v>0.77132433279759527</v>
      </c>
      <c r="R144" s="158">
        <f t="shared" ref="R144:V144" si="56">IF(R126=0,"",R126/R108)</f>
        <v>0.77143453810047746</v>
      </c>
      <c r="S144" s="158">
        <f t="shared" si="56"/>
        <v>0.78530268962196736</v>
      </c>
      <c r="T144" s="158">
        <f t="shared" si="56"/>
        <v>0.78862337690927609</v>
      </c>
      <c r="U144" s="158">
        <f t="shared" si="56"/>
        <v>0.79868577086144099</v>
      </c>
      <c r="V144" s="158">
        <f t="shared" si="56"/>
        <v>0.81117882912136752</v>
      </c>
      <c r="W144" s="158">
        <f t="shared" ref="W144" si="57">IF(W126=0,"",W126/W108)</f>
        <v>0.81597161113364869</v>
      </c>
      <c r="DA144" s="132" t="s">
        <v>2068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0.612597256622334</v>
      </c>
      <c r="C145" s="156">
        <f t="shared" si="58"/>
        <v>0.61466297127887248</v>
      </c>
      <c r="D145" s="156">
        <f t="shared" si="58"/>
        <v>0.61744516280869977</v>
      </c>
      <c r="E145" s="156">
        <f t="shared" si="58"/>
        <v>0.62035293865165864</v>
      </c>
      <c r="F145" s="156">
        <f t="shared" si="58"/>
        <v>0.6242157236249336</v>
      </c>
      <c r="G145" s="156">
        <f t="shared" si="58"/>
        <v>0.62993752102005673</v>
      </c>
      <c r="H145" s="156">
        <f t="shared" si="58"/>
        <v>0.63753220432731994</v>
      </c>
      <c r="I145" s="156">
        <f t="shared" si="58"/>
        <v>0.6428959972955316</v>
      </c>
      <c r="J145" s="156">
        <f t="shared" si="58"/>
        <v>0.64433345772960915</v>
      </c>
      <c r="K145" s="156">
        <f t="shared" si="58"/>
        <v>0.64566425075457334</v>
      </c>
      <c r="L145" s="156">
        <f t="shared" si="58"/>
        <v>0.64770150527648063</v>
      </c>
      <c r="M145" s="156">
        <f t="shared" si="58"/>
        <v>0.65037233778632375</v>
      </c>
      <c r="N145" s="156">
        <f t="shared" si="58"/>
        <v>0.65570939436918185</v>
      </c>
      <c r="O145" s="156">
        <f t="shared" si="58"/>
        <v>0.66397872825756388</v>
      </c>
      <c r="P145" s="156">
        <f t="shared" si="58"/>
        <v>0.67173934802235979</v>
      </c>
      <c r="Q145" s="156">
        <f t="shared" si="58"/>
        <v>0.68510780066371013</v>
      </c>
      <c r="R145" s="156">
        <f t="shared" ref="R145:V145" si="59">IF(R127=0,"",R127/R109)</f>
        <v>0.69540533313063546</v>
      </c>
      <c r="S145" s="156">
        <f t="shared" si="59"/>
        <v>0.70655389353237763</v>
      </c>
      <c r="T145" s="156">
        <f t="shared" si="59"/>
        <v>0.71883727741101799</v>
      </c>
      <c r="U145" s="156">
        <f t="shared" si="59"/>
        <v>0.7324150728547747</v>
      </c>
      <c r="V145" s="156">
        <f t="shared" si="59"/>
        <v>0.74677255010382593</v>
      </c>
      <c r="W145" s="156">
        <f t="shared" ref="W145" si="60">IF(W127=0,"",W127/W109)</f>
        <v>0.76077611211927276</v>
      </c>
      <c r="DA145" s="63" t="s">
        <v>2069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2070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0.76787081485254138</v>
      </c>
      <c r="C147" s="155">
        <f t="shared" si="64"/>
        <v>0.76925728403821869</v>
      </c>
      <c r="D147" s="155">
        <f t="shared" si="64"/>
        <v>0.77079685909582896</v>
      </c>
      <c r="E147" s="155">
        <f t="shared" si="64"/>
        <v>0.77288293425762755</v>
      </c>
      <c r="F147" s="155">
        <f t="shared" si="64"/>
        <v>0.77571165752346594</v>
      </c>
      <c r="G147" s="155">
        <f t="shared" si="64"/>
        <v>0.77940794068965369</v>
      </c>
      <c r="H147" s="155">
        <f t="shared" si="64"/>
        <v>0.78447730822476092</v>
      </c>
      <c r="I147" s="155">
        <f t="shared" si="64"/>
        <v>0.7871524973818369</v>
      </c>
      <c r="J147" s="155">
        <f t="shared" si="64"/>
        <v>0.78809463665394419</v>
      </c>
      <c r="K147" s="155">
        <f t="shared" si="64"/>
        <v>0.78954354769075108</v>
      </c>
      <c r="L147" s="155">
        <f t="shared" si="64"/>
        <v>0.79112932962602156</v>
      </c>
      <c r="M147" s="155">
        <f t="shared" si="64"/>
        <v>0.79326158838953753</v>
      </c>
      <c r="N147" s="155">
        <f t="shared" si="64"/>
        <v>0.79628735413862473</v>
      </c>
      <c r="O147" s="155">
        <f t="shared" si="64"/>
        <v>0.7997575088704989</v>
      </c>
      <c r="P147" s="155">
        <f t="shared" si="64"/>
        <v>0.80200008161301217</v>
      </c>
      <c r="Q147" s="155">
        <f t="shared" si="64"/>
        <v>0.80583976700016569</v>
      </c>
      <c r="R147" s="155">
        <f t="shared" ref="R147:V147" si="65">IF(R129=0,"",R129/R111)</f>
        <v>0.81109747434788437</v>
      </c>
      <c r="S147" s="155">
        <f t="shared" si="65"/>
        <v>0.81893373589194529</v>
      </c>
      <c r="T147" s="155">
        <f t="shared" si="65"/>
        <v>0.82783855812922058</v>
      </c>
      <c r="U147" s="155">
        <f t="shared" si="65"/>
        <v>0.83835139630049116</v>
      </c>
      <c r="V147" s="155">
        <f t="shared" si="65"/>
        <v>0.84922343057992633</v>
      </c>
      <c r="W147" s="155">
        <f t="shared" ref="W147" si="66">IF(W129=0,"",W129/W111)</f>
        <v>0.86042632730607793</v>
      </c>
      <c r="DA147" s="130" t="s">
        <v>2071</v>
      </c>
    </row>
    <row r="148" spans="1:105" ht="12" customHeight="1" x14ac:dyDescent="0.25">
      <c r="A148" s="97" t="s">
        <v>50</v>
      </c>
      <c r="B148" s="156" t="str">
        <f t="shared" ref="B148:Q148" si="67">IF(B130=0,"",B130/B112)</f>
        <v/>
      </c>
      <c r="C148" s="156" t="str">
        <f t="shared" si="67"/>
        <v/>
      </c>
      <c r="D148" s="156" t="str">
        <f t="shared" si="67"/>
        <v/>
      </c>
      <c r="E148" s="156" t="str">
        <f t="shared" si="67"/>
        <v/>
      </c>
      <c r="F148" s="156" t="str">
        <f t="shared" si="67"/>
        <v/>
      </c>
      <c r="G148" s="156" t="str">
        <f t="shared" si="67"/>
        <v/>
      </c>
      <c r="H148" s="156" t="str">
        <f t="shared" si="67"/>
        <v/>
      </c>
      <c r="I148" s="156" t="str">
        <f t="shared" si="67"/>
        <v/>
      </c>
      <c r="J148" s="156" t="str">
        <f t="shared" si="67"/>
        <v/>
      </c>
      <c r="K148" s="156" t="str">
        <f t="shared" si="67"/>
        <v/>
      </c>
      <c r="L148" s="156" t="str">
        <f t="shared" si="67"/>
        <v/>
      </c>
      <c r="M148" s="156" t="str">
        <f t="shared" si="67"/>
        <v/>
      </c>
      <c r="N148" s="156" t="str">
        <f t="shared" si="67"/>
        <v/>
      </c>
      <c r="O148" s="156" t="str">
        <f t="shared" si="67"/>
        <v/>
      </c>
      <c r="P148" s="156" t="str">
        <f t="shared" si="67"/>
        <v/>
      </c>
      <c r="Q148" s="156" t="str">
        <f t="shared" si="67"/>
        <v/>
      </c>
      <c r="R148" s="156" t="str">
        <f t="shared" ref="R148:V148" si="68">IF(R130=0,"",R130/R112)</f>
        <v/>
      </c>
      <c r="S148" s="156" t="str">
        <f t="shared" si="68"/>
        <v/>
      </c>
      <c r="T148" s="156" t="str">
        <f t="shared" si="68"/>
        <v/>
      </c>
      <c r="U148" s="156" t="str">
        <f t="shared" si="68"/>
        <v/>
      </c>
      <c r="V148" s="156" t="str">
        <f t="shared" si="68"/>
        <v/>
      </c>
      <c r="W148" s="156" t="str">
        <f t="shared" ref="W148" si="69">IF(W130=0,"",W130/W112)</f>
        <v/>
      </c>
      <c r="DA148" s="63" t="s">
        <v>2072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0.76787081485254138</v>
      </c>
      <c r="C149" s="159">
        <f t="shared" si="70"/>
        <v>0.76925728403821869</v>
      </c>
      <c r="D149" s="159">
        <f t="shared" si="70"/>
        <v>0.77079685909582896</v>
      </c>
      <c r="E149" s="159">
        <f t="shared" si="70"/>
        <v>0.77288293425762755</v>
      </c>
      <c r="F149" s="159">
        <f t="shared" si="70"/>
        <v>0.77571165752346594</v>
      </c>
      <c r="G149" s="159">
        <f t="shared" si="70"/>
        <v>0.77940794068965369</v>
      </c>
      <c r="H149" s="159">
        <f t="shared" si="70"/>
        <v>0.78447730822476092</v>
      </c>
      <c r="I149" s="159">
        <f t="shared" si="70"/>
        <v>0.7871524973818369</v>
      </c>
      <c r="J149" s="159">
        <f t="shared" si="70"/>
        <v>0.78809463665394419</v>
      </c>
      <c r="K149" s="159">
        <f t="shared" si="70"/>
        <v>0.78954354769075108</v>
      </c>
      <c r="L149" s="159">
        <f t="shared" si="70"/>
        <v>0.79112932962602156</v>
      </c>
      <c r="M149" s="159">
        <f t="shared" si="70"/>
        <v>0.79326158838953753</v>
      </c>
      <c r="N149" s="159">
        <f t="shared" si="70"/>
        <v>0.79628735413862473</v>
      </c>
      <c r="O149" s="159">
        <f t="shared" si="70"/>
        <v>0.7997575088704989</v>
      </c>
      <c r="P149" s="159">
        <f t="shared" si="70"/>
        <v>0.80200008161301217</v>
      </c>
      <c r="Q149" s="159">
        <f t="shared" si="70"/>
        <v>0.80583976700016569</v>
      </c>
      <c r="R149" s="159">
        <f t="shared" ref="R149:V149" si="71">IF(R131=0,"",R131/R113)</f>
        <v>0.81109747434788437</v>
      </c>
      <c r="S149" s="159">
        <f t="shared" si="71"/>
        <v>0.81893373589194529</v>
      </c>
      <c r="T149" s="159">
        <f t="shared" si="71"/>
        <v>0.82783855812922058</v>
      </c>
      <c r="U149" s="159">
        <f t="shared" si="71"/>
        <v>0.83835139630049116</v>
      </c>
      <c r="V149" s="159">
        <f t="shared" si="71"/>
        <v>0.84922343057992633</v>
      </c>
      <c r="W149" s="159">
        <f t="shared" ref="W149" si="72">IF(W131=0,"",W131/W113)</f>
        <v>0.86042632730607793</v>
      </c>
      <c r="DA149" s="60" t="s">
        <v>2073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</v>
      </c>
      <c r="C151" s="117">
        <f t="shared" si="73"/>
        <v>0</v>
      </c>
      <c r="D151" s="117">
        <f t="shared" si="73"/>
        <v>0.16217791370447007</v>
      </c>
      <c r="E151" s="117">
        <f t="shared" si="73"/>
        <v>0.33842331075476378</v>
      </c>
      <c r="F151" s="117">
        <f t="shared" si="73"/>
        <v>0.37077414839807954</v>
      </c>
      <c r="G151" s="117">
        <f t="shared" si="73"/>
        <v>0.62698988311088832</v>
      </c>
      <c r="H151" s="117">
        <f t="shared" si="73"/>
        <v>0.69617071507321004</v>
      </c>
      <c r="I151" s="117">
        <f t="shared" si="73"/>
        <v>0.82606604128471672</v>
      </c>
      <c r="J151" s="117">
        <f t="shared" si="73"/>
        <v>0.75559871523328914</v>
      </c>
      <c r="K151" s="117">
        <f t="shared" si="73"/>
        <v>0.76246324748600591</v>
      </c>
      <c r="L151" s="117">
        <f t="shared" si="73"/>
        <v>0.70487385442467465</v>
      </c>
      <c r="M151" s="117">
        <f t="shared" si="73"/>
        <v>0.75689827848168634</v>
      </c>
      <c r="N151" s="117">
        <f t="shared" si="73"/>
        <v>0.76107823935808849</v>
      </c>
      <c r="O151" s="117">
        <f t="shared" si="73"/>
        <v>0.89519149597349057</v>
      </c>
      <c r="P151" s="117">
        <f t="shared" si="73"/>
        <v>1.4459183655537222</v>
      </c>
      <c r="Q151" s="117">
        <f t="shared" si="73"/>
        <v>0.96083672232067019</v>
      </c>
      <c r="R151" s="117">
        <f t="shared" ref="R151:V151" si="74">R152+R154+R156+R165</f>
        <v>1.0681183212734831</v>
      </c>
      <c r="S151" s="117">
        <f t="shared" si="74"/>
        <v>1.1038426355629984</v>
      </c>
      <c r="T151" s="117">
        <f t="shared" si="74"/>
        <v>1.0781277570499277</v>
      </c>
      <c r="U151" s="117">
        <f t="shared" si="74"/>
        <v>1.1036455151829629</v>
      </c>
      <c r="V151" s="117">
        <f t="shared" si="74"/>
        <v>1.106786736920198</v>
      </c>
      <c r="W151" s="117">
        <f t="shared" ref="W151" si="75">W152+W154+W156+W165</f>
        <v>1.3665971388866847</v>
      </c>
      <c r="DA151" s="129" t="s">
        <v>2225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2226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2227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2228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2229</v>
      </c>
    </row>
    <row r="156" spans="1:105" ht="12" customHeight="1" x14ac:dyDescent="0.25">
      <c r="A156" s="121" t="s">
        <v>55</v>
      </c>
      <c r="B156" s="122">
        <v>0</v>
      </c>
      <c r="C156" s="122">
        <v>0</v>
      </c>
      <c r="D156" s="122">
        <v>0.16217791370447007</v>
      </c>
      <c r="E156" s="122">
        <v>0.33842331075476378</v>
      </c>
      <c r="F156" s="122">
        <v>0.37077414839807954</v>
      </c>
      <c r="G156" s="122">
        <v>0.62698988311088832</v>
      </c>
      <c r="H156" s="122">
        <v>0.69617071507321004</v>
      </c>
      <c r="I156" s="122">
        <v>0.82606604128471672</v>
      </c>
      <c r="J156" s="122">
        <v>0.75559871523328914</v>
      </c>
      <c r="K156" s="122">
        <v>0.76246324748600591</v>
      </c>
      <c r="L156" s="122">
        <v>0.70487385442467465</v>
      </c>
      <c r="M156" s="122">
        <v>0.75689827848168634</v>
      </c>
      <c r="N156" s="122">
        <v>0.76107823935808849</v>
      </c>
      <c r="O156" s="122">
        <v>0.89519149597349057</v>
      </c>
      <c r="P156" s="122">
        <v>1.4459183655537222</v>
      </c>
      <c r="Q156" s="122">
        <v>0.96083672232067019</v>
      </c>
      <c r="R156" s="122">
        <v>1.0681183212734831</v>
      </c>
      <c r="S156" s="122">
        <v>1.1038426355629984</v>
      </c>
      <c r="T156" s="122">
        <v>1.0781277570499277</v>
      </c>
      <c r="U156" s="122">
        <v>1.1036455151829629</v>
      </c>
      <c r="V156" s="122">
        <v>1.106786736920198</v>
      </c>
      <c r="W156" s="122">
        <v>1.3665971388866847</v>
      </c>
      <c r="DA156" s="130" t="s">
        <v>2230</v>
      </c>
    </row>
    <row r="157" spans="1:105" ht="12" customHeight="1" x14ac:dyDescent="0.25">
      <c r="A157" s="97" t="s">
        <v>124</v>
      </c>
      <c r="B157" s="98">
        <v>0</v>
      </c>
      <c r="C157" s="98">
        <v>0</v>
      </c>
      <c r="D157" s="98">
        <v>0.1620159394086215</v>
      </c>
      <c r="E157" s="98">
        <v>0.33806027947504602</v>
      </c>
      <c r="F157" s="98">
        <v>0.37048513024656771</v>
      </c>
      <c r="G157" s="98">
        <v>0.62649740431370105</v>
      </c>
      <c r="H157" s="98">
        <v>0.69570213174930473</v>
      </c>
      <c r="I157" s="98">
        <v>0.82523895055699981</v>
      </c>
      <c r="J157" s="98">
        <v>0.75468786329144155</v>
      </c>
      <c r="K157" s="98">
        <v>0.76168082689645744</v>
      </c>
      <c r="L157" s="98">
        <v>0.70414301441677152</v>
      </c>
      <c r="M157" s="98">
        <v>0.75597447698375886</v>
      </c>
      <c r="N157" s="98">
        <v>0.76025240786569193</v>
      </c>
      <c r="O157" s="98">
        <v>0.89441114173552572</v>
      </c>
      <c r="P157" s="98">
        <v>1.4448185309458446</v>
      </c>
      <c r="Q157" s="98">
        <v>0.96018223676623948</v>
      </c>
      <c r="R157" s="98">
        <v>1.0673212427279857</v>
      </c>
      <c r="S157" s="98">
        <v>1.1032410149725198</v>
      </c>
      <c r="T157" s="98">
        <v>1.0777244552997776</v>
      </c>
      <c r="U157" s="98">
        <v>1.1034535035009074</v>
      </c>
      <c r="V157" s="98">
        <v>1.1065982304888111</v>
      </c>
      <c r="W157" s="98">
        <v>1.365990397290876</v>
      </c>
      <c r="DA157" s="63" t="s">
        <v>2231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1.6197429584856611E-4</v>
      </c>
      <c r="E158" s="98">
        <v>3.6303127971777871E-4</v>
      </c>
      <c r="F158" s="98">
        <v>2.8901815151181312E-4</v>
      </c>
      <c r="G158" s="98">
        <v>4.924787971873093E-4</v>
      </c>
      <c r="H158" s="98">
        <v>4.6858332390532038E-4</v>
      </c>
      <c r="I158" s="98">
        <v>8.2709072771693668E-4</v>
      </c>
      <c r="J158" s="98">
        <v>9.1085194184762892E-4</v>
      </c>
      <c r="K158" s="98">
        <v>7.8242058954850402E-4</v>
      </c>
      <c r="L158" s="98">
        <v>7.3084000790315455E-4</v>
      </c>
      <c r="M158" s="98">
        <v>9.23801497927524E-4</v>
      </c>
      <c r="N158" s="98">
        <v>8.2583149239660587E-4</v>
      </c>
      <c r="O158" s="98">
        <v>7.8035423796489901E-4</v>
      </c>
      <c r="P158" s="98">
        <v>1.0998346078776636E-3</v>
      </c>
      <c r="Q158" s="98">
        <v>6.5448555443066393E-4</v>
      </c>
      <c r="R158" s="98">
        <v>7.9707854549742046E-4</v>
      </c>
      <c r="S158" s="98">
        <v>6.016205904786757E-4</v>
      </c>
      <c r="T158" s="98">
        <v>4.0330175015008848E-4</v>
      </c>
      <c r="U158" s="98">
        <v>1.9201168205551392E-4</v>
      </c>
      <c r="V158" s="98">
        <v>1.885064313868001E-4</v>
      </c>
      <c r="W158" s="98">
        <v>6.0674159580862645E-4</v>
      </c>
      <c r="DA158" s="63" t="s">
        <v>2232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1.6197429584856611E-4</v>
      </c>
      <c r="E159" s="101">
        <v>3.6303127971777871E-4</v>
      </c>
      <c r="F159" s="101">
        <v>2.8901815151181312E-4</v>
      </c>
      <c r="G159" s="101">
        <v>4.924787971873093E-4</v>
      </c>
      <c r="H159" s="101">
        <v>4.6858332390532038E-4</v>
      </c>
      <c r="I159" s="101">
        <v>8.2709072771693668E-4</v>
      </c>
      <c r="J159" s="101">
        <v>9.1085194184762892E-4</v>
      </c>
      <c r="K159" s="101">
        <v>7.8242058954850402E-4</v>
      </c>
      <c r="L159" s="101">
        <v>7.3084000790315455E-4</v>
      </c>
      <c r="M159" s="101">
        <v>9.23801497927524E-4</v>
      </c>
      <c r="N159" s="101">
        <v>8.2583149239660587E-4</v>
      </c>
      <c r="O159" s="101">
        <v>7.8035423796489901E-4</v>
      </c>
      <c r="P159" s="101">
        <v>1.0998346078776636E-3</v>
      </c>
      <c r="Q159" s="101">
        <v>6.5448555443066393E-4</v>
      </c>
      <c r="R159" s="101">
        <v>7.9707854549742046E-4</v>
      </c>
      <c r="S159" s="101">
        <v>6.016205904786757E-4</v>
      </c>
      <c r="T159" s="101">
        <v>4.0330175015008848E-4</v>
      </c>
      <c r="U159" s="101">
        <v>1.9201168205551392E-4</v>
      </c>
      <c r="V159" s="101">
        <v>1.885064313868001E-4</v>
      </c>
      <c r="W159" s="101">
        <v>6.0674159580862645E-4</v>
      </c>
      <c r="DA159" s="131" t="s">
        <v>2233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2234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2235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2236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2237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2238</v>
      </c>
    </row>
    <row r="165" spans="1:105" ht="12" customHeight="1" x14ac:dyDescent="0.25">
      <c r="A165" s="121" t="s">
        <v>54</v>
      </c>
      <c r="B165" s="122">
        <v>0</v>
      </c>
      <c r="C165" s="122">
        <v>0</v>
      </c>
      <c r="D165" s="122">
        <v>0</v>
      </c>
      <c r="E165" s="122">
        <v>0</v>
      </c>
      <c r="F165" s="122">
        <v>0</v>
      </c>
      <c r="G165" s="122">
        <v>0</v>
      </c>
      <c r="H165" s="122">
        <v>0</v>
      </c>
      <c r="I165" s="122">
        <v>0</v>
      </c>
      <c r="J165" s="122">
        <v>0</v>
      </c>
      <c r="K165" s="122">
        <v>0</v>
      </c>
      <c r="L165" s="122">
        <v>0</v>
      </c>
      <c r="M165" s="122">
        <v>0</v>
      </c>
      <c r="N165" s="122">
        <v>0</v>
      </c>
      <c r="O165" s="122">
        <v>0</v>
      </c>
      <c r="P165" s="122">
        <v>0</v>
      </c>
      <c r="Q165" s="122">
        <v>0</v>
      </c>
      <c r="R165" s="122">
        <v>0</v>
      </c>
      <c r="S165" s="122">
        <v>0</v>
      </c>
      <c r="T165" s="122">
        <v>0</v>
      </c>
      <c r="U165" s="122">
        <v>0</v>
      </c>
      <c r="V165" s="122">
        <v>0</v>
      </c>
      <c r="W165" s="122">
        <v>0</v>
      </c>
      <c r="DA165" s="130" t="s">
        <v>2239</v>
      </c>
    </row>
    <row r="166" spans="1:105" ht="12" customHeight="1" x14ac:dyDescent="0.25">
      <c r="A166" s="97" t="s">
        <v>50</v>
      </c>
      <c r="B166" s="98">
        <v>0</v>
      </c>
      <c r="C166" s="98">
        <v>0</v>
      </c>
      <c r="D166" s="98">
        <v>0</v>
      </c>
      <c r="E166" s="98">
        <v>0</v>
      </c>
      <c r="F166" s="98">
        <v>0</v>
      </c>
      <c r="G166" s="98">
        <v>0</v>
      </c>
      <c r="H166" s="98">
        <v>0</v>
      </c>
      <c r="I166" s="98">
        <v>0</v>
      </c>
      <c r="J166" s="98">
        <v>0</v>
      </c>
      <c r="K166" s="98">
        <v>0</v>
      </c>
      <c r="L166" s="98">
        <v>0</v>
      </c>
      <c r="M166" s="98">
        <v>0</v>
      </c>
      <c r="N166" s="98">
        <v>0</v>
      </c>
      <c r="O166" s="98">
        <v>0</v>
      </c>
      <c r="P166" s="98">
        <v>0</v>
      </c>
      <c r="Q166" s="98">
        <v>0</v>
      </c>
      <c r="R166" s="98">
        <v>0</v>
      </c>
      <c r="S166" s="98">
        <v>0</v>
      </c>
      <c r="T166" s="98">
        <v>0</v>
      </c>
      <c r="U166" s="98">
        <v>0</v>
      </c>
      <c r="V166" s="98">
        <v>0</v>
      </c>
      <c r="W166" s="98">
        <v>0</v>
      </c>
      <c r="DA166" s="63" t="s">
        <v>2240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2241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18630.18033451508</v>
      </c>
      <c r="C169" s="117">
        <f t="shared" si="78"/>
        <v>18800.049069774486</v>
      </c>
      <c r="D169" s="117">
        <f t="shared" si="78"/>
        <v>18593.096346811548</v>
      </c>
      <c r="E169" s="117">
        <f t="shared" si="78"/>
        <v>19244.706813794579</v>
      </c>
      <c r="F169" s="117">
        <f t="shared" si="78"/>
        <v>19213.220473934238</v>
      </c>
      <c r="G169" s="117">
        <f t="shared" si="78"/>
        <v>20636.340359834903</v>
      </c>
      <c r="H169" s="117">
        <f t="shared" si="78"/>
        <v>20477.930757557864</v>
      </c>
      <c r="I169" s="117">
        <f t="shared" si="78"/>
        <v>19601.962209502861</v>
      </c>
      <c r="J169" s="117">
        <f t="shared" si="78"/>
        <v>18870.957506877992</v>
      </c>
      <c r="K169" s="117">
        <f t="shared" si="78"/>
        <v>20330.156945081759</v>
      </c>
      <c r="L169" s="117">
        <f t="shared" si="78"/>
        <v>23597.048595776228</v>
      </c>
      <c r="M169" s="117">
        <f t="shared" si="78"/>
        <v>20242.771510122959</v>
      </c>
      <c r="N169" s="117">
        <f t="shared" si="78"/>
        <v>22464.32804172553</v>
      </c>
      <c r="O169" s="117">
        <f t="shared" si="78"/>
        <v>21148.136961188757</v>
      </c>
      <c r="P169" s="117">
        <f t="shared" si="78"/>
        <v>18532.114405007615</v>
      </c>
      <c r="Q169" s="117">
        <f t="shared" si="78"/>
        <v>19750.12572732471</v>
      </c>
      <c r="R169" s="117">
        <f t="shared" ref="R169:V169" si="79">R170+R172+R174+R183</f>
        <v>19549.047272035139</v>
      </c>
      <c r="S169" s="117">
        <f t="shared" si="79"/>
        <v>20151.942326491426</v>
      </c>
      <c r="T169" s="117">
        <f t="shared" si="79"/>
        <v>19605.900550741324</v>
      </c>
      <c r="U169" s="117">
        <f t="shared" si="79"/>
        <v>18541.700798557427</v>
      </c>
      <c r="V169" s="117">
        <f t="shared" si="79"/>
        <v>17058.058168935913</v>
      </c>
      <c r="W169" s="117">
        <f t="shared" ref="W169" si="80">W170+W172+W174+W183</f>
        <v>19492.207341127927</v>
      </c>
      <c r="DA169" s="129" t="s">
        <v>2393</v>
      </c>
    </row>
    <row r="170" spans="1:105" ht="12" customHeight="1" x14ac:dyDescent="0.25">
      <c r="A170" s="121" t="s">
        <v>57</v>
      </c>
      <c r="B170" s="122">
        <f t="shared" ref="B170:W170" si="81">B171</f>
        <v>17200.653672236804</v>
      </c>
      <c r="C170" s="122">
        <f t="shared" si="81"/>
        <v>17436.189126888552</v>
      </c>
      <c r="D170" s="122">
        <f t="shared" si="81"/>
        <v>17235.313241739434</v>
      </c>
      <c r="E170" s="122">
        <f t="shared" si="81"/>
        <v>17874.895537323275</v>
      </c>
      <c r="F170" s="122">
        <f t="shared" si="81"/>
        <v>17828.863308761855</v>
      </c>
      <c r="G170" s="122">
        <f t="shared" si="81"/>
        <v>19206.456311154183</v>
      </c>
      <c r="H170" s="122">
        <f t="shared" si="81"/>
        <v>19031.579099502538</v>
      </c>
      <c r="I170" s="122">
        <f t="shared" si="81"/>
        <v>18179.117206576833</v>
      </c>
      <c r="J170" s="122">
        <f t="shared" si="81"/>
        <v>17548.299640572666</v>
      </c>
      <c r="K170" s="122">
        <f t="shared" si="81"/>
        <v>18930.674941062949</v>
      </c>
      <c r="L170" s="122">
        <f t="shared" si="81"/>
        <v>22189.709574557965</v>
      </c>
      <c r="M170" s="122">
        <f t="shared" si="81"/>
        <v>18794.935439188786</v>
      </c>
      <c r="N170" s="122">
        <f t="shared" si="81"/>
        <v>21026.833566442085</v>
      </c>
      <c r="O170" s="122">
        <f t="shared" si="81"/>
        <v>19594.057537526649</v>
      </c>
      <c r="P170" s="122">
        <f t="shared" si="81"/>
        <v>16980.32391243965</v>
      </c>
      <c r="Q170" s="122">
        <f t="shared" si="81"/>
        <v>18088.578468615451</v>
      </c>
      <c r="R170" s="122">
        <f t="shared" si="81"/>
        <v>17787.935508716015</v>
      </c>
      <c r="S170" s="122">
        <f t="shared" si="81"/>
        <v>18492.388726856625</v>
      </c>
      <c r="T170" s="122">
        <f t="shared" si="81"/>
        <v>17862.810202964956</v>
      </c>
      <c r="U170" s="122">
        <f t="shared" si="81"/>
        <v>16841.88499784315</v>
      </c>
      <c r="V170" s="122">
        <f t="shared" si="81"/>
        <v>15430.411096928168</v>
      </c>
      <c r="W170" s="122">
        <f t="shared" si="81"/>
        <v>17781.895119423065</v>
      </c>
      <c r="DA170" s="130" t="s">
        <v>2394</v>
      </c>
    </row>
    <row r="171" spans="1:105" ht="12" customHeight="1" x14ac:dyDescent="0.25">
      <c r="A171" s="97" t="s">
        <v>53</v>
      </c>
      <c r="B171" s="98">
        <v>17200.653672236804</v>
      </c>
      <c r="C171" s="98">
        <v>17436.189126888552</v>
      </c>
      <c r="D171" s="98">
        <v>17235.313241739434</v>
      </c>
      <c r="E171" s="98">
        <v>17874.895537323275</v>
      </c>
      <c r="F171" s="98">
        <v>17828.863308761855</v>
      </c>
      <c r="G171" s="98">
        <v>19206.456311154183</v>
      </c>
      <c r="H171" s="98">
        <v>19031.579099502538</v>
      </c>
      <c r="I171" s="98">
        <v>18179.117206576833</v>
      </c>
      <c r="J171" s="98">
        <v>17548.299640572666</v>
      </c>
      <c r="K171" s="98">
        <v>18930.674941062949</v>
      </c>
      <c r="L171" s="98">
        <v>22189.709574557965</v>
      </c>
      <c r="M171" s="98">
        <v>18794.935439188786</v>
      </c>
      <c r="N171" s="98">
        <v>21026.833566442085</v>
      </c>
      <c r="O171" s="98">
        <v>19594.057537526649</v>
      </c>
      <c r="P171" s="98">
        <v>16980.32391243965</v>
      </c>
      <c r="Q171" s="98">
        <v>18088.578468615451</v>
      </c>
      <c r="R171" s="98">
        <v>17787.935508716015</v>
      </c>
      <c r="S171" s="98">
        <v>18492.388726856625</v>
      </c>
      <c r="T171" s="98">
        <v>17862.810202964956</v>
      </c>
      <c r="U171" s="98">
        <v>16841.88499784315</v>
      </c>
      <c r="V171" s="98">
        <v>15430.411096928168</v>
      </c>
      <c r="W171" s="98">
        <v>17781.895119423065</v>
      </c>
      <c r="DA171" s="63" t="s">
        <v>2395</v>
      </c>
    </row>
    <row r="172" spans="1:105" ht="12" customHeight="1" x14ac:dyDescent="0.25">
      <c r="A172" s="121" t="s">
        <v>92</v>
      </c>
      <c r="B172" s="122">
        <f t="shared" ref="B172:W172" si="82">B173</f>
        <v>1.7668345326256749</v>
      </c>
      <c r="C172" s="122">
        <f t="shared" si="82"/>
        <v>1.8985266555524845</v>
      </c>
      <c r="D172" s="122">
        <f t="shared" si="82"/>
        <v>2.0158055402712365</v>
      </c>
      <c r="E172" s="122">
        <f t="shared" si="82"/>
        <v>1.8962415438990934</v>
      </c>
      <c r="F172" s="122">
        <f t="shared" si="82"/>
        <v>1.6965630859058562</v>
      </c>
      <c r="G172" s="122">
        <f t="shared" si="82"/>
        <v>1.4490058761285101</v>
      </c>
      <c r="H172" s="122">
        <f t="shared" si="82"/>
        <v>1.1489491148485407</v>
      </c>
      <c r="I172" s="122">
        <f t="shared" si="82"/>
        <v>1.0479660959403008</v>
      </c>
      <c r="J172" s="122">
        <f t="shared" si="82"/>
        <v>1.1127202415048563</v>
      </c>
      <c r="K172" s="122">
        <f t="shared" si="82"/>
        <v>1.2949562207702565</v>
      </c>
      <c r="L172" s="122">
        <f t="shared" si="82"/>
        <v>1.9673438493849797</v>
      </c>
      <c r="M172" s="122">
        <f t="shared" si="82"/>
        <v>2.4299463737682654</v>
      </c>
      <c r="N172" s="122">
        <f t="shared" si="82"/>
        <v>3.4205248556548127</v>
      </c>
      <c r="O172" s="122">
        <f t="shared" si="82"/>
        <v>4.185176052294806</v>
      </c>
      <c r="P172" s="122">
        <f t="shared" si="82"/>
        <v>5.1466239138015322</v>
      </c>
      <c r="Q172" s="122">
        <f t="shared" si="82"/>
        <v>4.991858220640581</v>
      </c>
      <c r="R172" s="122">
        <f t="shared" si="82"/>
        <v>4.9158032393261513</v>
      </c>
      <c r="S172" s="122">
        <f t="shared" si="82"/>
        <v>4.8562820234558872</v>
      </c>
      <c r="T172" s="122">
        <f t="shared" si="82"/>
        <v>4.9068828239377584</v>
      </c>
      <c r="U172" s="122">
        <f t="shared" si="82"/>
        <v>4.6283042344026786</v>
      </c>
      <c r="V172" s="122">
        <f t="shared" si="82"/>
        <v>4.4581659577706914</v>
      </c>
      <c r="W172" s="122">
        <f t="shared" si="82"/>
        <v>4.2101426018195243</v>
      </c>
      <c r="DA172" s="130" t="s">
        <v>2396</v>
      </c>
    </row>
    <row r="173" spans="1:105" ht="12" customHeight="1" x14ac:dyDescent="0.25">
      <c r="A173" s="97" t="s">
        <v>53</v>
      </c>
      <c r="B173" s="98">
        <f>RES_hhdet_fech!B165</f>
        <v>1.7668345326256749</v>
      </c>
      <c r="C173" s="98">
        <f>RES_hhdet_fech!C165</f>
        <v>1.8985266555524845</v>
      </c>
      <c r="D173" s="98">
        <f>RES_hhdet_fech!D165</f>
        <v>2.0158055402712365</v>
      </c>
      <c r="E173" s="98">
        <f>RES_hhdet_fech!E165</f>
        <v>1.8962415438990934</v>
      </c>
      <c r="F173" s="98">
        <f>RES_hhdet_fech!F165</f>
        <v>1.6965630859058562</v>
      </c>
      <c r="G173" s="98">
        <f>RES_hhdet_fech!G165</f>
        <v>1.4490058761285101</v>
      </c>
      <c r="H173" s="98">
        <f>RES_hhdet_fech!H165</f>
        <v>1.1489491148485407</v>
      </c>
      <c r="I173" s="98">
        <f>RES_hhdet_fech!I165</f>
        <v>1.0479660959403008</v>
      </c>
      <c r="J173" s="98">
        <f>RES_hhdet_fech!J165</f>
        <v>1.1127202415048563</v>
      </c>
      <c r="K173" s="98">
        <f>RES_hhdet_fech!K165</f>
        <v>1.2949562207702565</v>
      </c>
      <c r="L173" s="98">
        <f>RES_hhdet_fech!L165</f>
        <v>1.9673438493849797</v>
      </c>
      <c r="M173" s="98">
        <f>RES_hhdet_fech!M165</f>
        <v>2.4299463737682654</v>
      </c>
      <c r="N173" s="98">
        <f>RES_hhdet_fech!N165</f>
        <v>3.4205248556548127</v>
      </c>
      <c r="O173" s="98">
        <f>RES_hhdet_fech!O165</f>
        <v>4.185176052294806</v>
      </c>
      <c r="P173" s="98">
        <f>RES_hhdet_fech!P165</f>
        <v>5.1466239138015322</v>
      </c>
      <c r="Q173" s="98">
        <f>RES_hhdet_fech!Q165</f>
        <v>4.991858220640581</v>
      </c>
      <c r="R173" s="98">
        <f>RES_hhdet_fech!R165</f>
        <v>4.9158032393261513</v>
      </c>
      <c r="S173" s="98">
        <f>RES_hhdet_fech!S165</f>
        <v>4.8562820234558872</v>
      </c>
      <c r="T173" s="98">
        <f>RES_hhdet_fech!T165</f>
        <v>4.9068828239377584</v>
      </c>
      <c r="U173" s="98">
        <f>RES_hhdet_fech!U165</f>
        <v>4.6283042344026786</v>
      </c>
      <c r="V173" s="98">
        <f>RES_hhdet_fech!V165</f>
        <v>4.4581659577706914</v>
      </c>
      <c r="W173" s="98">
        <f>RES_hhdet_fech!W165</f>
        <v>4.2101426018195243</v>
      </c>
      <c r="DA173" s="63" t="s">
        <v>2397</v>
      </c>
    </row>
    <row r="174" spans="1:105" ht="12" customHeight="1" x14ac:dyDescent="0.25">
      <c r="A174" s="121" t="s">
        <v>55</v>
      </c>
      <c r="B174" s="122">
        <v>1266.8778837951741</v>
      </c>
      <c r="C174" s="122">
        <v>1202.4389568122456</v>
      </c>
      <c r="D174" s="122">
        <v>1193.7733095540104</v>
      </c>
      <c r="E174" s="122">
        <v>1200.0492462212919</v>
      </c>
      <c r="F174" s="122">
        <v>1207.7244648653898</v>
      </c>
      <c r="G174" s="122">
        <v>1245.8467625532219</v>
      </c>
      <c r="H174" s="122">
        <v>1258.3650854511798</v>
      </c>
      <c r="I174" s="122">
        <v>1236.4544124582635</v>
      </c>
      <c r="J174" s="122">
        <v>1144.6993467576988</v>
      </c>
      <c r="K174" s="122">
        <v>1203.4154796039977</v>
      </c>
      <c r="L174" s="122">
        <v>1196.0012214187557</v>
      </c>
      <c r="M174" s="122">
        <v>1235.2137214280633</v>
      </c>
      <c r="N174" s="122">
        <v>1219.4388378964347</v>
      </c>
      <c r="O174" s="122">
        <v>1314.7811656733545</v>
      </c>
      <c r="P174" s="122">
        <v>1312.6600719145831</v>
      </c>
      <c r="Q174" s="122">
        <v>1404.0344149848916</v>
      </c>
      <c r="R174" s="122">
        <v>1505.2299860600926</v>
      </c>
      <c r="S174" s="122">
        <v>1385.5637624065212</v>
      </c>
      <c r="T174" s="122">
        <v>1456.9310028076768</v>
      </c>
      <c r="U174" s="122">
        <v>1416.7699662708783</v>
      </c>
      <c r="V174" s="122">
        <v>1345.8908415508567</v>
      </c>
      <c r="W174" s="122">
        <v>1431.0347000161905</v>
      </c>
      <c r="DA174" s="130" t="s">
        <v>2398</v>
      </c>
    </row>
    <row r="175" spans="1:105" ht="12" customHeight="1" x14ac:dyDescent="0.25">
      <c r="A175" s="97" t="s">
        <v>124</v>
      </c>
      <c r="B175" s="98">
        <v>0</v>
      </c>
      <c r="C175" s="98">
        <v>0</v>
      </c>
      <c r="D175" s="98">
        <v>1041.2027626986701</v>
      </c>
      <c r="E175" s="98">
        <v>1216.8465891790445</v>
      </c>
      <c r="F175" s="98">
        <v>962.20856700374566</v>
      </c>
      <c r="G175" s="98">
        <v>1198.5904065262455</v>
      </c>
      <c r="H175" s="98">
        <v>1098.8907188661451</v>
      </c>
      <c r="I175" s="98">
        <v>1182.1846006106496</v>
      </c>
      <c r="J175" s="98">
        <v>1093.9329755047283</v>
      </c>
      <c r="K175" s="98">
        <v>1117.6862518290447</v>
      </c>
      <c r="L175" s="98">
        <v>1071.8418906433865</v>
      </c>
      <c r="M175" s="98">
        <v>1144.4079629137518</v>
      </c>
      <c r="N175" s="98">
        <v>1022.2268151567149</v>
      </c>
      <c r="O175" s="98">
        <v>1081.990094851903</v>
      </c>
      <c r="P175" s="98">
        <v>1540.0378384680535</v>
      </c>
      <c r="Q175" s="98">
        <v>1103.052814031734</v>
      </c>
      <c r="R175" s="98">
        <v>1260.6772057419514</v>
      </c>
      <c r="S175" s="98">
        <v>1294.7665619537552</v>
      </c>
      <c r="T175" s="98">
        <v>1246.8701173072307</v>
      </c>
      <c r="U175" s="98">
        <v>1212.2797073567583</v>
      </c>
      <c r="V175" s="98">
        <v>1157.663605651913</v>
      </c>
      <c r="W175" s="98">
        <v>1282.9827960104215</v>
      </c>
      <c r="DA175" s="63" t="s">
        <v>2399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945.89499498699001</v>
      </c>
      <c r="E176" s="98">
        <v>1096.1267356069757</v>
      </c>
      <c r="F176" s="98">
        <v>868.84134281357001</v>
      </c>
      <c r="G176" s="98">
        <v>1062.2502352555425</v>
      </c>
      <c r="H176" s="98">
        <v>982.44335710446137</v>
      </c>
      <c r="I176" s="98">
        <v>1053.0487754585149</v>
      </c>
      <c r="J176" s="98">
        <v>974.37549448470975</v>
      </c>
      <c r="K176" s="98">
        <v>999.12686125150901</v>
      </c>
      <c r="L176" s="98">
        <v>955.04622630563063</v>
      </c>
      <c r="M176" s="98">
        <v>1021.6515003833532</v>
      </c>
      <c r="N176" s="98">
        <v>920.51028507399644</v>
      </c>
      <c r="O176" s="98">
        <v>1001.0646773855594</v>
      </c>
      <c r="P176" s="98">
        <v>1418.3377468635736</v>
      </c>
      <c r="Q176" s="98">
        <v>1021.3931091808325</v>
      </c>
      <c r="R176" s="98">
        <v>1195.8986441938364</v>
      </c>
      <c r="S176" s="98">
        <v>1235.3932919314786</v>
      </c>
      <c r="T176" s="98">
        <v>1207.8166152829106</v>
      </c>
      <c r="U176" s="98">
        <v>1154.2717795666647</v>
      </c>
      <c r="V176" s="98">
        <v>1138.2622093129805</v>
      </c>
      <c r="W176" s="98">
        <v>1216.2109775708848</v>
      </c>
      <c r="DA176" s="63" t="s">
        <v>2400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713.04056985633952</v>
      </c>
      <c r="E177" s="101">
        <v>799.0651516943534</v>
      </c>
      <c r="F177" s="101">
        <v>636.15546643734172</v>
      </c>
      <c r="G177" s="101">
        <v>722.66067556980272</v>
      </c>
      <c r="H177" s="101">
        <v>687.59658963626271</v>
      </c>
      <c r="I177" s="101">
        <v>728.20102810084222</v>
      </c>
      <c r="J177" s="101">
        <v>668.2895623111674</v>
      </c>
      <c r="K177" s="101">
        <v>688.87179921509414</v>
      </c>
      <c r="L177" s="101">
        <v>643.45836230247801</v>
      </c>
      <c r="M177" s="101">
        <v>677.79061595903318</v>
      </c>
      <c r="N177" s="101">
        <v>605.91029259597178</v>
      </c>
      <c r="O177" s="101">
        <v>687.0525074528075</v>
      </c>
      <c r="P177" s="101">
        <v>968.33474896783196</v>
      </c>
      <c r="Q177" s="101">
        <v>720.29137439543035</v>
      </c>
      <c r="R177" s="101">
        <v>877.22150191211074</v>
      </c>
      <c r="S177" s="101">
        <v>882.81474214749608</v>
      </c>
      <c r="T177" s="101">
        <v>887.70415158938283</v>
      </c>
      <c r="U177" s="101">
        <v>845.2706552892846</v>
      </c>
      <c r="V177" s="101">
        <v>829.83989869167135</v>
      </c>
      <c r="W177" s="101">
        <v>890.32927717413043</v>
      </c>
      <c r="DA177" s="131" t="s">
        <v>2401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232.85442513065047</v>
      </c>
      <c r="E178" s="104">
        <v>297.06158391262238</v>
      </c>
      <c r="F178" s="104">
        <v>232.68587637622826</v>
      </c>
      <c r="G178" s="104">
        <v>339.58955968573974</v>
      </c>
      <c r="H178" s="104">
        <v>294.84676746819861</v>
      </c>
      <c r="I178" s="104">
        <v>324.8477473576728</v>
      </c>
      <c r="J178" s="104">
        <v>306.08593217354223</v>
      </c>
      <c r="K178" s="104">
        <v>310.25506203641498</v>
      </c>
      <c r="L178" s="104">
        <v>311.58786400315273</v>
      </c>
      <c r="M178" s="104">
        <v>343.86088442432009</v>
      </c>
      <c r="N178" s="104">
        <v>314.59999247802466</v>
      </c>
      <c r="O178" s="104">
        <v>314.01216993275187</v>
      </c>
      <c r="P178" s="104">
        <v>450.00299789574154</v>
      </c>
      <c r="Q178" s="104">
        <v>301.10173478540224</v>
      </c>
      <c r="R178" s="104">
        <v>318.67714228172571</v>
      </c>
      <c r="S178" s="104">
        <v>352.57854978398245</v>
      </c>
      <c r="T178" s="104">
        <v>320.11246369352779</v>
      </c>
      <c r="U178" s="104">
        <v>309.00112427737992</v>
      </c>
      <c r="V178" s="104">
        <v>308.42231062130929</v>
      </c>
      <c r="W178" s="104">
        <v>325.88170039675441</v>
      </c>
      <c r="DA178" s="132" t="s">
        <v>2402</v>
      </c>
    </row>
    <row r="179" spans="1:105" ht="12" customHeight="1" x14ac:dyDescent="0.25">
      <c r="A179" s="106" t="s">
        <v>122</v>
      </c>
      <c r="B179" s="101">
        <v>1285.5576524815385</v>
      </c>
      <c r="C179" s="101">
        <v>1215.6622315261718</v>
      </c>
      <c r="D179" s="101">
        <v>1207.9538013842748</v>
      </c>
      <c r="E179" s="101">
        <v>1215.2215403642851</v>
      </c>
      <c r="F179" s="101">
        <v>1222.8200751850713</v>
      </c>
      <c r="G179" s="101">
        <v>1263.7923606559998</v>
      </c>
      <c r="H179" s="101">
        <v>1275.928341255694</v>
      </c>
      <c r="I179" s="101">
        <v>1260.1882065410296</v>
      </c>
      <c r="J179" s="101">
        <v>1169.0084441981201</v>
      </c>
      <c r="K179" s="101">
        <v>1228.0188977211189</v>
      </c>
      <c r="L179" s="101">
        <v>1222.147865539401</v>
      </c>
      <c r="M179" s="101">
        <v>1262.1271995423626</v>
      </c>
      <c r="N179" s="101">
        <v>1245.8818195778599</v>
      </c>
      <c r="O179" s="101">
        <v>1339.7696260780381</v>
      </c>
      <c r="P179" s="101">
        <v>1335.0882293238071</v>
      </c>
      <c r="Q179" s="101">
        <v>1429.1421416290398</v>
      </c>
      <c r="R179" s="101">
        <v>1527.9410999407694</v>
      </c>
      <c r="S179" s="101">
        <v>1404.7605550626351</v>
      </c>
      <c r="T179" s="101">
        <v>1474.0916528297118</v>
      </c>
      <c r="U179" s="101">
        <v>1431.7825816485583</v>
      </c>
      <c r="V179" s="101">
        <v>1359.4536047336683</v>
      </c>
      <c r="W179" s="101">
        <v>1443.4046747574839</v>
      </c>
      <c r="DA179" s="131" t="s">
        <v>2403</v>
      </c>
    </row>
    <row r="180" spans="1:105" ht="12" customHeight="1" x14ac:dyDescent="0.25">
      <c r="A180" s="107" t="s">
        <v>121</v>
      </c>
      <c r="B180" s="104">
        <v>1086.7515217154303</v>
      </c>
      <c r="C180" s="104">
        <v>1074.7060494882035</v>
      </c>
      <c r="D180" s="104">
        <v>1061.5369068012933</v>
      </c>
      <c r="E180" s="104">
        <v>1056.2690026668795</v>
      </c>
      <c r="F180" s="104">
        <v>1066.8891502517129</v>
      </c>
      <c r="G180" s="104">
        <v>1077.6869248882242</v>
      </c>
      <c r="H180" s="104">
        <v>1101.9236090628528</v>
      </c>
      <c r="I180" s="104">
        <v>1083.948651564905</v>
      </c>
      <c r="J180" s="104">
        <v>1003.2221690188354</v>
      </c>
      <c r="K180" s="104">
        <v>1058.4130663205103</v>
      </c>
      <c r="L180" s="104">
        <v>1048.3149287360861</v>
      </c>
      <c r="M180" s="104">
        <v>1081.768198822369</v>
      </c>
      <c r="N180" s="104">
        <v>1070.8586398492246</v>
      </c>
      <c r="O180" s="104">
        <v>1170.2317021921042</v>
      </c>
      <c r="P180" s="104">
        <v>1167.2495940397221</v>
      </c>
      <c r="Q180" s="104">
        <v>1261.2157294299279</v>
      </c>
      <c r="R180" s="104">
        <v>1371.4817918194256</v>
      </c>
      <c r="S180" s="104">
        <v>1265.0209124571718</v>
      </c>
      <c r="T180" s="104">
        <v>1348.5145709640219</v>
      </c>
      <c r="U180" s="104">
        <v>1319.9690868887246</v>
      </c>
      <c r="V180" s="104">
        <v>1257.1279497081603</v>
      </c>
      <c r="W180" s="104">
        <v>1348.6837974681096</v>
      </c>
      <c r="DA180" s="132" t="s">
        <v>2404</v>
      </c>
    </row>
    <row r="181" spans="1:105" ht="12" customHeight="1" x14ac:dyDescent="0.25">
      <c r="A181" s="108" t="s">
        <v>53</v>
      </c>
      <c r="B181" s="98">
        <v>772.38077347245314</v>
      </c>
      <c r="C181" s="98">
        <v>849.75538353900754</v>
      </c>
      <c r="D181" s="98">
        <v>826.77107189898857</v>
      </c>
      <c r="E181" s="98">
        <v>797.44878462182874</v>
      </c>
      <c r="F181" s="98">
        <v>807.61653011214696</v>
      </c>
      <c r="G181" s="98">
        <v>761.45531972899823</v>
      </c>
      <c r="H181" s="98">
        <v>796.49789089992476</v>
      </c>
      <c r="I181" s="98">
        <v>774.11494639332568</v>
      </c>
      <c r="J181" s="98">
        <v>710.8997046230437</v>
      </c>
      <c r="K181" s="98">
        <v>753.64886916395255</v>
      </c>
      <c r="L181" s="98">
        <v>731.12303560140231</v>
      </c>
      <c r="M181" s="98">
        <v>743.71446376700499</v>
      </c>
      <c r="N181" s="98">
        <v>730.81331528329667</v>
      </c>
      <c r="O181" s="98">
        <v>827.57239616971538</v>
      </c>
      <c r="P181" s="98">
        <v>824.7964740033342</v>
      </c>
      <c r="Q181" s="98">
        <v>915.89867586890853</v>
      </c>
      <c r="R181" s="98">
        <v>1029.1492377587656</v>
      </c>
      <c r="S181" s="98">
        <v>925.54162924798038</v>
      </c>
      <c r="T181" s="98">
        <v>1013.8060037770505</v>
      </c>
      <c r="U181" s="98">
        <v>993.06250934498087</v>
      </c>
      <c r="V181" s="98">
        <v>937.3879944906231</v>
      </c>
      <c r="W181" s="98">
        <v>1037.5055289710647</v>
      </c>
      <c r="DA181" s="63" t="s">
        <v>2405</v>
      </c>
    </row>
    <row r="182" spans="1:105" ht="12" customHeight="1" x14ac:dyDescent="0.25">
      <c r="A182" s="108" t="s">
        <v>52</v>
      </c>
      <c r="B182" s="98">
        <v>314.37074824297713</v>
      </c>
      <c r="C182" s="98">
        <v>224.95066594919572</v>
      </c>
      <c r="D182" s="98">
        <v>234.76583490230462</v>
      </c>
      <c r="E182" s="98">
        <v>258.82021804505064</v>
      </c>
      <c r="F182" s="98">
        <v>259.2726201395659</v>
      </c>
      <c r="G182" s="98">
        <v>316.23160515922586</v>
      </c>
      <c r="H182" s="98">
        <v>305.42571816292804</v>
      </c>
      <c r="I182" s="98">
        <v>309.83370517157931</v>
      </c>
      <c r="J182" s="98">
        <v>292.32246439579171</v>
      </c>
      <c r="K182" s="98">
        <v>304.76419715655783</v>
      </c>
      <c r="L182" s="98">
        <v>317.19189313468399</v>
      </c>
      <c r="M182" s="98">
        <v>338.05373505536392</v>
      </c>
      <c r="N182" s="98">
        <v>340.04532456592784</v>
      </c>
      <c r="O182" s="98">
        <v>342.65930602238882</v>
      </c>
      <c r="P182" s="98">
        <v>342.45312003638793</v>
      </c>
      <c r="Q182" s="98">
        <v>345.31705356101952</v>
      </c>
      <c r="R182" s="98">
        <v>342.33255406065985</v>
      </c>
      <c r="S182" s="98">
        <v>339.47928320919152</v>
      </c>
      <c r="T182" s="98">
        <v>334.70856718697149</v>
      </c>
      <c r="U182" s="98">
        <v>326.90657754374394</v>
      </c>
      <c r="V182" s="98">
        <v>319.73995521753699</v>
      </c>
      <c r="W182" s="98">
        <v>311.17826849704488</v>
      </c>
      <c r="DA182" s="63" t="s">
        <v>2406</v>
      </c>
    </row>
    <row r="183" spans="1:105" ht="12" customHeight="1" x14ac:dyDescent="0.25">
      <c r="A183" s="121" t="s">
        <v>54</v>
      </c>
      <c r="B183" s="122">
        <v>160.881943950476</v>
      </c>
      <c r="C183" s="122">
        <v>159.52245941813592</v>
      </c>
      <c r="D183" s="122">
        <v>161.99398997783314</v>
      </c>
      <c r="E183" s="122">
        <v>167.86578870611365</v>
      </c>
      <c r="F183" s="122">
        <v>174.93613722108768</v>
      </c>
      <c r="G183" s="122">
        <v>182.58828025136813</v>
      </c>
      <c r="H183" s="122">
        <v>186.8376234892967</v>
      </c>
      <c r="I183" s="122">
        <v>185.34262437182423</v>
      </c>
      <c r="J183" s="122">
        <v>176.84579930612398</v>
      </c>
      <c r="K183" s="122">
        <v>194.77156819404351</v>
      </c>
      <c r="L183" s="122">
        <v>209.3704559501225</v>
      </c>
      <c r="M183" s="122">
        <v>210.19240313233877</v>
      </c>
      <c r="N183" s="122">
        <v>214.63511253135761</v>
      </c>
      <c r="O183" s="122">
        <v>235.113081936459</v>
      </c>
      <c r="P183" s="122">
        <v>233.98379673957885</v>
      </c>
      <c r="Q183" s="122">
        <v>252.52098550372622</v>
      </c>
      <c r="R183" s="122">
        <v>250.9659740197034</v>
      </c>
      <c r="S183" s="122">
        <v>269.13355520482713</v>
      </c>
      <c r="T183" s="122">
        <v>281.25246214475447</v>
      </c>
      <c r="U183" s="122">
        <v>278.41753020899546</v>
      </c>
      <c r="V183" s="122">
        <v>277.29806449911695</v>
      </c>
      <c r="W183" s="122">
        <v>275.06737908685483</v>
      </c>
      <c r="DA183" s="130" t="s">
        <v>2407</v>
      </c>
    </row>
    <row r="184" spans="1:105" ht="12" customHeight="1" x14ac:dyDescent="0.25">
      <c r="A184" s="97" t="s">
        <v>50</v>
      </c>
      <c r="B184" s="98">
        <v>0</v>
      </c>
      <c r="C184" s="98">
        <v>0</v>
      </c>
      <c r="D184" s="98">
        <v>0</v>
      </c>
      <c r="E184" s="98">
        <v>0</v>
      </c>
      <c r="F184" s="98">
        <v>0</v>
      </c>
      <c r="G184" s="98">
        <v>0</v>
      </c>
      <c r="H184" s="98">
        <v>0</v>
      </c>
      <c r="I184" s="98">
        <v>0</v>
      </c>
      <c r="J184" s="98">
        <v>0</v>
      </c>
      <c r="K184" s="98">
        <v>0</v>
      </c>
      <c r="L184" s="98">
        <v>0</v>
      </c>
      <c r="M184" s="98">
        <v>0</v>
      </c>
      <c r="N184" s="98">
        <v>0</v>
      </c>
      <c r="O184" s="98">
        <v>0</v>
      </c>
      <c r="P184" s="98">
        <v>0</v>
      </c>
      <c r="Q184" s="98">
        <v>0</v>
      </c>
      <c r="R184" s="98">
        <v>0</v>
      </c>
      <c r="S184" s="98">
        <v>0</v>
      </c>
      <c r="T184" s="98">
        <v>0</v>
      </c>
      <c r="U184" s="98">
        <v>0</v>
      </c>
      <c r="V184" s="98">
        <v>0</v>
      </c>
      <c r="W184" s="98">
        <v>0</v>
      </c>
      <c r="DA184" s="63" t="s">
        <v>2408</v>
      </c>
    </row>
    <row r="185" spans="1:105" ht="12" customHeight="1" x14ac:dyDescent="0.25">
      <c r="A185" s="109" t="s">
        <v>120</v>
      </c>
      <c r="B185" s="33">
        <v>160.881943950476</v>
      </c>
      <c r="C185" s="33">
        <v>159.52245941813592</v>
      </c>
      <c r="D185" s="33">
        <v>161.99398997783314</v>
      </c>
      <c r="E185" s="33">
        <v>167.86578870611365</v>
      </c>
      <c r="F185" s="33">
        <v>174.93613722108768</v>
      </c>
      <c r="G185" s="33">
        <v>182.58828025136813</v>
      </c>
      <c r="H185" s="33">
        <v>186.8376234892967</v>
      </c>
      <c r="I185" s="33">
        <v>185.34262437182423</v>
      </c>
      <c r="J185" s="33">
        <v>176.84579930612398</v>
      </c>
      <c r="K185" s="33">
        <v>194.77156819404351</v>
      </c>
      <c r="L185" s="33">
        <v>209.3704559501225</v>
      </c>
      <c r="M185" s="33">
        <v>210.19240313233877</v>
      </c>
      <c r="N185" s="33">
        <v>214.63511253135761</v>
      </c>
      <c r="O185" s="33">
        <v>235.113081936459</v>
      </c>
      <c r="P185" s="33">
        <v>233.98379673957885</v>
      </c>
      <c r="Q185" s="33">
        <v>252.52098550372622</v>
      </c>
      <c r="R185" s="33">
        <v>250.9659740197034</v>
      </c>
      <c r="S185" s="33">
        <v>269.13355520482713</v>
      </c>
      <c r="T185" s="33">
        <v>281.25246214475447</v>
      </c>
      <c r="U185" s="33">
        <v>278.41753020899546</v>
      </c>
      <c r="V185" s="33">
        <v>277.29806449911695</v>
      </c>
      <c r="W185" s="33">
        <v>275.06737908685483</v>
      </c>
      <c r="DA185" s="60" t="s">
        <v>2409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12227.464263448206</v>
      </c>
      <c r="C187" s="117">
        <f t="shared" si="83"/>
        <v>12349.211013367349</v>
      </c>
      <c r="D187" s="117">
        <f t="shared" si="83"/>
        <v>12218.208176484</v>
      </c>
      <c r="E187" s="117">
        <f t="shared" si="83"/>
        <v>12654.818064026578</v>
      </c>
      <c r="F187" s="117">
        <f t="shared" si="83"/>
        <v>12653.305860164364</v>
      </c>
      <c r="G187" s="117">
        <f t="shared" si="83"/>
        <v>13619.213308758701</v>
      </c>
      <c r="H187" s="117">
        <f t="shared" si="83"/>
        <v>13570.216957100674</v>
      </c>
      <c r="I187" s="117">
        <f t="shared" si="83"/>
        <v>13082.266086366499</v>
      </c>
      <c r="J187" s="117">
        <f t="shared" si="83"/>
        <v>12725.365938330435</v>
      </c>
      <c r="K187" s="117">
        <f t="shared" si="83"/>
        <v>13899.051793255689</v>
      </c>
      <c r="L187" s="117">
        <f t="shared" si="83"/>
        <v>16403.84723123271</v>
      </c>
      <c r="M187" s="117">
        <f t="shared" si="83"/>
        <v>14359.469681114495</v>
      </c>
      <c r="N187" s="117">
        <f t="shared" si="83"/>
        <v>16349.4126703816</v>
      </c>
      <c r="O187" s="117">
        <f t="shared" si="83"/>
        <v>15740.852219831335</v>
      </c>
      <c r="P187" s="117">
        <f t="shared" si="83"/>
        <v>13845.574303354029</v>
      </c>
      <c r="Q187" s="117">
        <f t="shared" si="83"/>
        <v>14859.018704988857</v>
      </c>
      <c r="R187" s="117">
        <f t="shared" ref="R187:V187" si="84">R188+R190+R192+R201</f>
        <v>14819.060928434194</v>
      </c>
      <c r="S187" s="117">
        <f t="shared" si="84"/>
        <v>15475.418449585746</v>
      </c>
      <c r="T187" s="117">
        <f t="shared" si="84"/>
        <v>15216.888134503346</v>
      </c>
      <c r="U187" s="117">
        <f t="shared" si="84"/>
        <v>14563.081857882758</v>
      </c>
      <c r="V187" s="117">
        <f t="shared" si="84"/>
        <v>13552.41856070131</v>
      </c>
      <c r="W187" s="117">
        <f t="shared" ref="W187" si="85">W188+W190+W192+W201</f>
        <v>15722.336944546829</v>
      </c>
      <c r="DA187" s="129" t="s">
        <v>2561</v>
      </c>
    </row>
    <row r="188" spans="1:105" ht="12" customHeight="1" x14ac:dyDescent="0.25">
      <c r="A188" s="121" t="s">
        <v>57</v>
      </c>
      <c r="B188" s="122">
        <f t="shared" ref="B188:W188" si="86">B189</f>
        <v>11313.041827071904</v>
      </c>
      <c r="C188" s="122">
        <f t="shared" si="86"/>
        <v>11475.474011714086</v>
      </c>
      <c r="D188" s="122">
        <f t="shared" si="86"/>
        <v>11343.946868855488</v>
      </c>
      <c r="E188" s="122">
        <f t="shared" si="86"/>
        <v>11767.443570405047</v>
      </c>
      <c r="F188" s="122">
        <f t="shared" si="86"/>
        <v>11750.682096848985</v>
      </c>
      <c r="G188" s="122">
        <f t="shared" si="86"/>
        <v>12677.56885652106</v>
      </c>
      <c r="H188" s="122">
        <f t="shared" si="86"/>
        <v>12607.638268465331</v>
      </c>
      <c r="I188" s="122">
        <f t="shared" si="86"/>
        <v>12125.433809977085</v>
      </c>
      <c r="J188" s="122">
        <f t="shared" si="86"/>
        <v>11831.749366957483</v>
      </c>
      <c r="K188" s="122">
        <f t="shared" si="86"/>
        <v>12949.592997263657</v>
      </c>
      <c r="L188" s="122">
        <f t="shared" si="86"/>
        <v>15441.015392690193</v>
      </c>
      <c r="M188" s="122">
        <f t="shared" si="86"/>
        <v>13362.97237293322</v>
      </c>
      <c r="N188" s="122">
        <f t="shared" si="86"/>
        <v>15348.069825153532</v>
      </c>
      <c r="O188" s="122">
        <f t="shared" si="86"/>
        <v>14646.47219233937</v>
      </c>
      <c r="P188" s="122">
        <f t="shared" si="86"/>
        <v>12741.206728553179</v>
      </c>
      <c r="Q188" s="122">
        <f t="shared" si="86"/>
        <v>13664.254537204544</v>
      </c>
      <c r="R188" s="122">
        <f t="shared" si="86"/>
        <v>13538.695777161558</v>
      </c>
      <c r="S188" s="122">
        <f t="shared" si="86"/>
        <v>14242.197519703976</v>
      </c>
      <c r="T188" s="122">
        <f t="shared" si="86"/>
        <v>13900.857760669216</v>
      </c>
      <c r="U188" s="122">
        <f t="shared" si="86"/>
        <v>13256.385122082698</v>
      </c>
      <c r="V188" s="122">
        <f t="shared" si="86"/>
        <v>12278.1992958872</v>
      </c>
      <c r="W188" s="122">
        <f t="shared" si="86"/>
        <v>14366.538538320439</v>
      </c>
      <c r="DA188" s="130" t="s">
        <v>2562</v>
      </c>
    </row>
    <row r="189" spans="1:105" ht="12" customHeight="1" x14ac:dyDescent="0.25">
      <c r="A189" s="97" t="s">
        <v>53</v>
      </c>
      <c r="B189" s="98">
        <v>11313.041827071904</v>
      </c>
      <c r="C189" s="98">
        <v>11475.474011714086</v>
      </c>
      <c r="D189" s="98">
        <v>11343.946868855488</v>
      </c>
      <c r="E189" s="98">
        <v>11767.443570405047</v>
      </c>
      <c r="F189" s="98">
        <v>11750.682096848985</v>
      </c>
      <c r="G189" s="98">
        <v>12677.56885652106</v>
      </c>
      <c r="H189" s="98">
        <v>12607.638268465331</v>
      </c>
      <c r="I189" s="98">
        <v>12125.433809977085</v>
      </c>
      <c r="J189" s="98">
        <v>11831.749366957483</v>
      </c>
      <c r="K189" s="98">
        <v>12949.592997263657</v>
      </c>
      <c r="L189" s="98">
        <v>15441.015392690193</v>
      </c>
      <c r="M189" s="98">
        <v>13362.97237293322</v>
      </c>
      <c r="N189" s="98">
        <v>15348.069825153532</v>
      </c>
      <c r="O189" s="98">
        <v>14646.47219233937</v>
      </c>
      <c r="P189" s="98">
        <v>12741.206728553179</v>
      </c>
      <c r="Q189" s="98">
        <v>13664.254537204544</v>
      </c>
      <c r="R189" s="98">
        <v>13538.695777161558</v>
      </c>
      <c r="S189" s="98">
        <v>14242.197519703976</v>
      </c>
      <c r="T189" s="98">
        <v>13900.857760669216</v>
      </c>
      <c r="U189" s="98">
        <v>13256.385122082698</v>
      </c>
      <c r="V189" s="98">
        <v>12278.1992958872</v>
      </c>
      <c r="W189" s="98">
        <v>14366.538538320439</v>
      </c>
      <c r="DA189" s="63" t="s">
        <v>2563</v>
      </c>
    </row>
    <row r="190" spans="1:105" ht="12" customHeight="1" x14ac:dyDescent="0.25">
      <c r="A190" s="121" t="s">
        <v>92</v>
      </c>
      <c r="B190" s="122">
        <f t="shared" ref="B190:W190" si="87">B191</f>
        <v>3.356795839950458</v>
      </c>
      <c r="C190" s="122">
        <f t="shared" si="87"/>
        <v>3.7588208698200445</v>
      </c>
      <c r="D190" s="122">
        <f t="shared" si="87"/>
        <v>4.1629927417098926</v>
      </c>
      <c r="E190" s="122">
        <f t="shared" si="87"/>
        <v>3.9892542315776498</v>
      </c>
      <c r="F190" s="122">
        <f t="shared" si="87"/>
        <v>3.6604891480733239</v>
      </c>
      <c r="G190" s="122">
        <f t="shared" si="87"/>
        <v>3.2752574270878618</v>
      </c>
      <c r="H190" s="122">
        <f t="shared" si="87"/>
        <v>2.885608322027895</v>
      </c>
      <c r="I190" s="122">
        <f t="shared" si="87"/>
        <v>2.8716833837793154</v>
      </c>
      <c r="J190" s="122">
        <f t="shared" si="87"/>
        <v>3.1642183804899524</v>
      </c>
      <c r="K190" s="122">
        <f t="shared" si="87"/>
        <v>3.9607683536669227</v>
      </c>
      <c r="L190" s="122">
        <f t="shared" si="87"/>
        <v>6.3283725209930068</v>
      </c>
      <c r="M190" s="122">
        <f t="shared" si="87"/>
        <v>8.0060491715491722</v>
      </c>
      <c r="N190" s="122">
        <f t="shared" si="87"/>
        <v>11.683456605300126</v>
      </c>
      <c r="O190" s="122">
        <f t="shared" si="87"/>
        <v>14.767567590418727</v>
      </c>
      <c r="P190" s="122">
        <f t="shared" si="87"/>
        <v>18.75143067244338</v>
      </c>
      <c r="Q190" s="122">
        <f t="shared" si="87"/>
        <v>18.618638663206173</v>
      </c>
      <c r="R190" s="122">
        <f t="shared" si="87"/>
        <v>18.720813334722088</v>
      </c>
      <c r="S190" s="122">
        <f t="shared" si="87"/>
        <v>19.022933601112921</v>
      </c>
      <c r="T190" s="122">
        <f t="shared" si="87"/>
        <v>19.747833059767274</v>
      </c>
      <c r="U190" s="122">
        <f t="shared" si="87"/>
        <v>19.125531049675473</v>
      </c>
      <c r="V190" s="122">
        <f t="shared" si="87"/>
        <v>18.982715567988578</v>
      </c>
      <c r="W190" s="122">
        <f t="shared" si="87"/>
        <v>18.317797192570293</v>
      </c>
      <c r="DA190" s="130" t="s">
        <v>2564</v>
      </c>
    </row>
    <row r="191" spans="1:105" ht="12" customHeight="1" x14ac:dyDescent="0.25">
      <c r="A191" s="97" t="s">
        <v>53</v>
      </c>
      <c r="B191" s="98">
        <f>RES_hhdet_tesh!B165</f>
        <v>3.356795839950458</v>
      </c>
      <c r="C191" s="98">
        <f>RES_hhdet_tesh!C165</f>
        <v>3.7588208698200445</v>
      </c>
      <c r="D191" s="98">
        <f>RES_hhdet_tesh!D165</f>
        <v>4.1629927417098926</v>
      </c>
      <c r="E191" s="98">
        <f>RES_hhdet_tesh!E165</f>
        <v>3.9892542315776498</v>
      </c>
      <c r="F191" s="98">
        <f>RES_hhdet_tesh!F165</f>
        <v>3.6604891480733239</v>
      </c>
      <c r="G191" s="98">
        <f>RES_hhdet_tesh!G165</f>
        <v>3.2752574270878618</v>
      </c>
      <c r="H191" s="98">
        <f>RES_hhdet_tesh!H165</f>
        <v>2.885608322027895</v>
      </c>
      <c r="I191" s="98">
        <f>RES_hhdet_tesh!I165</f>
        <v>2.8716833837793154</v>
      </c>
      <c r="J191" s="98">
        <f>RES_hhdet_tesh!J165</f>
        <v>3.1642183804899524</v>
      </c>
      <c r="K191" s="98">
        <f>RES_hhdet_tesh!K165</f>
        <v>3.9607683536669227</v>
      </c>
      <c r="L191" s="98">
        <f>RES_hhdet_tesh!L165</f>
        <v>6.3283725209930068</v>
      </c>
      <c r="M191" s="98">
        <f>RES_hhdet_tesh!M165</f>
        <v>8.0060491715491722</v>
      </c>
      <c r="N191" s="98">
        <f>RES_hhdet_tesh!N165</f>
        <v>11.683456605300126</v>
      </c>
      <c r="O191" s="98">
        <f>RES_hhdet_tesh!O165</f>
        <v>14.767567590418727</v>
      </c>
      <c r="P191" s="98">
        <f>RES_hhdet_tesh!P165</f>
        <v>18.75143067244338</v>
      </c>
      <c r="Q191" s="98">
        <f>RES_hhdet_tesh!Q165</f>
        <v>18.618638663206173</v>
      </c>
      <c r="R191" s="98">
        <f>RES_hhdet_tesh!R165</f>
        <v>18.720813334722088</v>
      </c>
      <c r="S191" s="98">
        <f>RES_hhdet_tesh!S165</f>
        <v>19.022933601112921</v>
      </c>
      <c r="T191" s="98">
        <f>RES_hhdet_tesh!T165</f>
        <v>19.747833059767274</v>
      </c>
      <c r="U191" s="98">
        <f>RES_hhdet_tesh!U165</f>
        <v>19.125531049675473</v>
      </c>
      <c r="V191" s="98">
        <f>RES_hhdet_tesh!V165</f>
        <v>18.982715567988578</v>
      </c>
      <c r="W191" s="98">
        <f>RES_hhdet_tesh!W165</f>
        <v>18.317797192570293</v>
      </c>
      <c r="DA191" s="63" t="s">
        <v>2565</v>
      </c>
    </row>
    <row r="192" spans="1:105" ht="12" customHeight="1" x14ac:dyDescent="0.25">
      <c r="A192" s="121" t="s">
        <v>55</v>
      </c>
      <c r="B192" s="122">
        <v>787.52909114003842</v>
      </c>
      <c r="C192" s="122">
        <v>747.26436690835044</v>
      </c>
      <c r="D192" s="122">
        <v>745.23385621948773</v>
      </c>
      <c r="E192" s="122">
        <v>753.64463605330218</v>
      </c>
      <c r="F192" s="122">
        <v>763.26327320278551</v>
      </c>
      <c r="G192" s="122">
        <v>796.05843930576918</v>
      </c>
      <c r="H192" s="122">
        <v>813.12320436332129</v>
      </c>
      <c r="I192" s="122">
        <v>808.06768336004927</v>
      </c>
      <c r="J192" s="122">
        <v>751.08112704452446</v>
      </c>
      <c r="K192" s="122">
        <v>791.71739269714794</v>
      </c>
      <c r="L192" s="122">
        <v>790.86435756220772</v>
      </c>
      <c r="M192" s="122">
        <v>821.75369943355338</v>
      </c>
      <c r="N192" s="122">
        <v>818.748162759926</v>
      </c>
      <c r="O192" s="122">
        <v>891.57900718917756</v>
      </c>
      <c r="P192" s="122">
        <v>897.96112004714018</v>
      </c>
      <c r="Q192" s="122">
        <v>972.65407700013259</v>
      </c>
      <c r="R192" s="122">
        <v>1058.0864702632762</v>
      </c>
      <c r="S192" s="122">
        <v>993.79544846288832</v>
      </c>
      <c r="T192" s="122">
        <v>1063.4509080421556</v>
      </c>
      <c r="U192" s="122">
        <v>1054.1594795451383</v>
      </c>
      <c r="V192" s="122">
        <v>1019.748535619008</v>
      </c>
      <c r="W192" s="122">
        <v>1100.8053942844078</v>
      </c>
      <c r="DA192" s="130" t="s">
        <v>2566</v>
      </c>
    </row>
    <row r="193" spans="1:105" ht="12" customHeight="1" x14ac:dyDescent="0.25">
      <c r="A193" s="97" t="s">
        <v>124</v>
      </c>
      <c r="B193" s="98">
        <v>0</v>
      </c>
      <c r="C193" s="98">
        <v>0</v>
      </c>
      <c r="D193" s="98">
        <v>739.34956255099064</v>
      </c>
      <c r="E193" s="98">
        <v>865.09376944634926</v>
      </c>
      <c r="F193" s="98">
        <v>684.89087573847632</v>
      </c>
      <c r="G193" s="98">
        <v>854.60504604987887</v>
      </c>
      <c r="H193" s="98">
        <v>784.80492081534192</v>
      </c>
      <c r="I193" s="98">
        <v>845.60977654021463</v>
      </c>
      <c r="J193" s="98">
        <v>783.97468304706149</v>
      </c>
      <c r="K193" s="98">
        <v>803.09948957196559</v>
      </c>
      <c r="L193" s="98">
        <v>773.79541097303843</v>
      </c>
      <c r="M193" s="98">
        <v>831.97806100738819</v>
      </c>
      <c r="N193" s="98">
        <v>753.80567358452879</v>
      </c>
      <c r="O193" s="98">
        <v>812.30887209976288</v>
      </c>
      <c r="P193" s="98">
        <v>1175.1961586989269</v>
      </c>
      <c r="Q193" s="98">
        <v>847.38406708047194</v>
      </c>
      <c r="R193" s="98">
        <v>983.18279310363187</v>
      </c>
      <c r="S193" s="98">
        <v>1032.5795364648206</v>
      </c>
      <c r="T193" s="98">
        <v>1021.8001442754326</v>
      </c>
      <c r="U193" s="98">
        <v>1025.594852705168</v>
      </c>
      <c r="V193" s="98">
        <v>1009.2271888702745</v>
      </c>
      <c r="W193" s="98">
        <v>1143.0365687309163</v>
      </c>
      <c r="DA193" s="63" t="s">
        <v>2567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739.17869960528935</v>
      </c>
      <c r="E194" s="98">
        <v>865.2319655336205</v>
      </c>
      <c r="F194" s="98">
        <v>685.02032416133579</v>
      </c>
      <c r="G194" s="98">
        <v>854.65358527957858</v>
      </c>
      <c r="H194" s="98">
        <v>784.91946605997362</v>
      </c>
      <c r="I194" s="98">
        <v>846.32193755464482</v>
      </c>
      <c r="J194" s="98">
        <v>785.57378998592151</v>
      </c>
      <c r="K194" s="98">
        <v>805.54173910393013</v>
      </c>
      <c r="L194" s="98">
        <v>776.89780427166158</v>
      </c>
      <c r="M194" s="98">
        <v>836.13526069122372</v>
      </c>
      <c r="N194" s="98">
        <v>758.8652504647489</v>
      </c>
      <c r="O194" s="98">
        <v>819.45100022570955</v>
      </c>
      <c r="P194" s="98">
        <v>1178.2678042056318</v>
      </c>
      <c r="Q194" s="98">
        <v>848.10645274536262</v>
      </c>
      <c r="R194" s="98">
        <v>984.8579647920601</v>
      </c>
      <c r="S194" s="98">
        <v>1031.3514474720266</v>
      </c>
      <c r="T194" s="98">
        <v>1015.3266954635837</v>
      </c>
      <c r="U194" s="98">
        <v>994.4482800539098</v>
      </c>
      <c r="V194" s="98">
        <v>981.35635221940606</v>
      </c>
      <c r="W194" s="98">
        <v>1139.2428739409017</v>
      </c>
      <c r="DA194" s="63" t="s">
        <v>2568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506.32427447463891</v>
      </c>
      <c r="E195" s="101">
        <v>568.17038162099823</v>
      </c>
      <c r="F195" s="101">
        <v>452.33444778510744</v>
      </c>
      <c r="G195" s="101">
        <v>515.06402559383889</v>
      </c>
      <c r="H195" s="101">
        <v>490.07269859177512</v>
      </c>
      <c r="I195" s="101">
        <v>521.4741901969719</v>
      </c>
      <c r="J195" s="101">
        <v>479.48785781237922</v>
      </c>
      <c r="K195" s="101">
        <v>495.28667706751503</v>
      </c>
      <c r="L195" s="101">
        <v>465.30994026850874</v>
      </c>
      <c r="M195" s="101">
        <v>492.27437626690363</v>
      </c>
      <c r="N195" s="101">
        <v>444.26525798672418</v>
      </c>
      <c r="O195" s="101">
        <v>505.43883029295768</v>
      </c>
      <c r="P195" s="101">
        <v>728.26480630988999</v>
      </c>
      <c r="Q195" s="101">
        <v>547.00471795996043</v>
      </c>
      <c r="R195" s="101">
        <v>666.18082251033434</v>
      </c>
      <c r="S195" s="101">
        <v>678.77289768804428</v>
      </c>
      <c r="T195" s="101">
        <v>695.21423177005602</v>
      </c>
      <c r="U195" s="101">
        <v>685.44715577653005</v>
      </c>
      <c r="V195" s="101">
        <v>672.93404159809677</v>
      </c>
      <c r="W195" s="101">
        <v>813.36117354414728</v>
      </c>
      <c r="DA195" s="131" t="s">
        <v>2569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232.85442513065047</v>
      </c>
      <c r="E196" s="104">
        <v>297.06158391262238</v>
      </c>
      <c r="F196" s="104">
        <v>232.68587637622826</v>
      </c>
      <c r="G196" s="104">
        <v>339.58955968573974</v>
      </c>
      <c r="H196" s="104">
        <v>294.84676746819861</v>
      </c>
      <c r="I196" s="104">
        <v>324.8477473576728</v>
      </c>
      <c r="J196" s="104">
        <v>306.08593217354223</v>
      </c>
      <c r="K196" s="104">
        <v>310.25506203641498</v>
      </c>
      <c r="L196" s="104">
        <v>311.58786400315273</v>
      </c>
      <c r="M196" s="104">
        <v>343.86088442432009</v>
      </c>
      <c r="N196" s="104">
        <v>314.59999247802466</v>
      </c>
      <c r="O196" s="104">
        <v>314.01216993275187</v>
      </c>
      <c r="P196" s="104">
        <v>450.00299789574154</v>
      </c>
      <c r="Q196" s="104">
        <v>301.10173478540224</v>
      </c>
      <c r="R196" s="104">
        <v>318.67714228172571</v>
      </c>
      <c r="S196" s="104">
        <v>352.57854978398245</v>
      </c>
      <c r="T196" s="104">
        <v>320.11246369352779</v>
      </c>
      <c r="U196" s="104">
        <v>309.00112427737992</v>
      </c>
      <c r="V196" s="104">
        <v>308.42231062130929</v>
      </c>
      <c r="W196" s="104">
        <v>325.88170039675441</v>
      </c>
      <c r="DA196" s="132" t="s">
        <v>2570</v>
      </c>
    </row>
    <row r="197" spans="1:105" ht="12" customHeight="1" x14ac:dyDescent="0.25">
      <c r="A197" s="106" t="s">
        <v>122</v>
      </c>
      <c r="B197" s="101">
        <v>787.52909114003842</v>
      </c>
      <c r="C197" s="101">
        <v>747.26442198797827</v>
      </c>
      <c r="D197" s="101">
        <v>745.23586666019764</v>
      </c>
      <c r="E197" s="101">
        <v>753.51318664500002</v>
      </c>
      <c r="F197" s="101">
        <v>763.40320542203699</v>
      </c>
      <c r="G197" s="101">
        <v>795.90199752704393</v>
      </c>
      <c r="H197" s="101">
        <v>813.22408952123249</v>
      </c>
      <c r="I197" s="101">
        <v>807.9717162288681</v>
      </c>
      <c r="J197" s="101">
        <v>751.03349765584449</v>
      </c>
      <c r="K197" s="101">
        <v>791.71730490895084</v>
      </c>
      <c r="L197" s="101">
        <v>790.97188104985673</v>
      </c>
      <c r="M197" s="101">
        <v>821.70361967959184</v>
      </c>
      <c r="N197" s="101">
        <v>819.01131923603748</v>
      </c>
      <c r="O197" s="101">
        <v>891.92426903929311</v>
      </c>
      <c r="P197" s="101">
        <v>896.54978306349039</v>
      </c>
      <c r="Q197" s="101">
        <v>973.27004257168528</v>
      </c>
      <c r="R197" s="101">
        <v>1058.4492071537088</v>
      </c>
      <c r="S197" s="101">
        <v>993.68567927079027</v>
      </c>
      <c r="T197" s="101">
        <v>1063.6205403166061</v>
      </c>
      <c r="U197" s="101">
        <v>1054.2668877413328</v>
      </c>
      <c r="V197" s="101">
        <v>1019.7928636326135</v>
      </c>
      <c r="W197" s="101">
        <v>1100.6562114987867</v>
      </c>
      <c r="DA197" s="131" t="s">
        <v>2571</v>
      </c>
    </row>
    <row r="198" spans="1:105" ht="12" customHeight="1" x14ac:dyDescent="0.25">
      <c r="A198" s="107" t="s">
        <v>121</v>
      </c>
      <c r="B198" s="104">
        <v>787.5290911400383</v>
      </c>
      <c r="C198" s="104">
        <v>747.26383485550002</v>
      </c>
      <c r="D198" s="104">
        <v>745.25163399649887</v>
      </c>
      <c r="E198" s="104">
        <v>753.5199150093955</v>
      </c>
      <c r="F198" s="104">
        <v>763.39955689497765</v>
      </c>
      <c r="G198" s="104">
        <v>795.90088163684584</v>
      </c>
      <c r="H198" s="104">
        <v>813.21877429041831</v>
      </c>
      <c r="I198" s="104">
        <v>807.5091056544934</v>
      </c>
      <c r="J198" s="104">
        <v>750.37892917451518</v>
      </c>
      <c r="K198" s="104">
        <v>791.36832959733272</v>
      </c>
      <c r="L198" s="104">
        <v>790.74138383602212</v>
      </c>
      <c r="M198" s="104">
        <v>821.74504950101311</v>
      </c>
      <c r="N198" s="104">
        <v>819.24648092727227</v>
      </c>
      <c r="O198" s="104">
        <v>892.14977317222133</v>
      </c>
      <c r="P198" s="104">
        <v>896.50136573452903</v>
      </c>
      <c r="Q198" s="104">
        <v>972.80638101637169</v>
      </c>
      <c r="R198" s="104">
        <v>1058.0084225854337</v>
      </c>
      <c r="S198" s="104">
        <v>993.42432498065227</v>
      </c>
      <c r="T198" s="104">
        <v>1063.4701147650105</v>
      </c>
      <c r="U198" s="104">
        <v>1054.2405276749935</v>
      </c>
      <c r="V198" s="104">
        <v>1019.7555783000108</v>
      </c>
      <c r="W198" s="104">
        <v>1100.4876911299011</v>
      </c>
      <c r="DA198" s="132" t="s">
        <v>2572</v>
      </c>
    </row>
    <row r="199" spans="1:105" ht="12" customHeight="1" x14ac:dyDescent="0.25">
      <c r="A199" s="108" t="s">
        <v>53</v>
      </c>
      <c r="B199" s="98">
        <v>473.15834289706123</v>
      </c>
      <c r="C199" s="98">
        <v>522.31316890630433</v>
      </c>
      <c r="D199" s="98">
        <v>510.48579909419419</v>
      </c>
      <c r="E199" s="98">
        <v>494.69969696434498</v>
      </c>
      <c r="F199" s="98">
        <v>504.12693675541175</v>
      </c>
      <c r="G199" s="98">
        <v>479.66927647761992</v>
      </c>
      <c r="H199" s="98">
        <v>507.79305612749022</v>
      </c>
      <c r="I199" s="98">
        <v>497.67540048291409</v>
      </c>
      <c r="J199" s="98">
        <v>458.05646477872347</v>
      </c>
      <c r="K199" s="98">
        <v>486.60413244077483</v>
      </c>
      <c r="L199" s="98">
        <v>473.54949070133819</v>
      </c>
      <c r="M199" s="98">
        <v>483.69131444564925</v>
      </c>
      <c r="N199" s="98">
        <v>479.20115636134449</v>
      </c>
      <c r="O199" s="98">
        <v>549.49046714983251</v>
      </c>
      <c r="P199" s="98">
        <v>554.04824569814093</v>
      </c>
      <c r="Q199" s="98">
        <v>627.48932745535217</v>
      </c>
      <c r="R199" s="98">
        <v>715.67586852477405</v>
      </c>
      <c r="S199" s="98">
        <v>653.94504177146086</v>
      </c>
      <c r="T199" s="98">
        <v>728.7615475780392</v>
      </c>
      <c r="U199" s="98">
        <v>727.33395013124959</v>
      </c>
      <c r="V199" s="98">
        <v>700.01562308247367</v>
      </c>
      <c r="W199" s="98">
        <v>789.30942263285601</v>
      </c>
      <c r="DA199" s="63" t="s">
        <v>2573</v>
      </c>
    </row>
    <row r="200" spans="1:105" ht="12" customHeight="1" x14ac:dyDescent="0.25">
      <c r="A200" s="108" t="s">
        <v>52</v>
      </c>
      <c r="B200" s="98">
        <v>314.37074824297713</v>
      </c>
      <c r="C200" s="98">
        <v>224.95066594919572</v>
      </c>
      <c r="D200" s="98">
        <v>234.76583490230462</v>
      </c>
      <c r="E200" s="98">
        <v>258.82021804505064</v>
      </c>
      <c r="F200" s="98">
        <v>259.2726201395659</v>
      </c>
      <c r="G200" s="98">
        <v>316.23160515922586</v>
      </c>
      <c r="H200" s="98">
        <v>305.42571816292804</v>
      </c>
      <c r="I200" s="98">
        <v>309.83370517157931</v>
      </c>
      <c r="J200" s="98">
        <v>292.32246439579171</v>
      </c>
      <c r="K200" s="98">
        <v>304.76419715655783</v>
      </c>
      <c r="L200" s="98">
        <v>317.19189313468399</v>
      </c>
      <c r="M200" s="98">
        <v>338.05373505536392</v>
      </c>
      <c r="N200" s="98">
        <v>340.04532456592784</v>
      </c>
      <c r="O200" s="98">
        <v>342.65930602238882</v>
      </c>
      <c r="P200" s="98">
        <v>342.45312003638793</v>
      </c>
      <c r="Q200" s="98">
        <v>345.31705356101952</v>
      </c>
      <c r="R200" s="98">
        <v>342.33255406065985</v>
      </c>
      <c r="S200" s="98">
        <v>339.47928320919152</v>
      </c>
      <c r="T200" s="98">
        <v>334.70856718697149</v>
      </c>
      <c r="U200" s="98">
        <v>326.90657754374394</v>
      </c>
      <c r="V200" s="98">
        <v>319.73995521753699</v>
      </c>
      <c r="W200" s="98">
        <v>311.17826849704488</v>
      </c>
      <c r="DA200" s="63" t="s">
        <v>2574</v>
      </c>
    </row>
    <row r="201" spans="1:105" ht="12" customHeight="1" x14ac:dyDescent="0.25">
      <c r="A201" s="121" t="s">
        <v>54</v>
      </c>
      <c r="B201" s="122">
        <v>123.53654939631288</v>
      </c>
      <c r="C201" s="122">
        <v>122.7138138750922</v>
      </c>
      <c r="D201" s="122">
        <v>124.86445866731499</v>
      </c>
      <c r="E201" s="122">
        <v>129.74060333665204</v>
      </c>
      <c r="F201" s="122">
        <v>135.70000096452242</v>
      </c>
      <c r="G201" s="122">
        <v>142.3107555047842</v>
      </c>
      <c r="H201" s="122">
        <v>146.56987594999481</v>
      </c>
      <c r="I201" s="122">
        <v>145.89290964558515</v>
      </c>
      <c r="J201" s="122">
        <v>139.37122594793613</v>
      </c>
      <c r="K201" s="122">
        <v>153.78063494121619</v>
      </c>
      <c r="L201" s="122">
        <v>165.63910845931491</v>
      </c>
      <c r="M201" s="122">
        <v>166.73755957617308</v>
      </c>
      <c r="N201" s="122">
        <v>170.91122586284072</v>
      </c>
      <c r="O201" s="122">
        <v>188.0334527123679</v>
      </c>
      <c r="P201" s="122">
        <v>187.65502408126471</v>
      </c>
      <c r="Q201" s="122">
        <v>203.49145212097497</v>
      </c>
      <c r="R201" s="122">
        <v>203.55786767463817</v>
      </c>
      <c r="S201" s="122">
        <v>220.40254781777017</v>
      </c>
      <c r="T201" s="122">
        <v>232.83163273220674</v>
      </c>
      <c r="U201" s="122">
        <v>233.41172520524552</v>
      </c>
      <c r="V201" s="122">
        <v>235.48801362711376</v>
      </c>
      <c r="W201" s="122">
        <v>236.67521474941117</v>
      </c>
      <c r="DA201" s="130" t="s">
        <v>2575</v>
      </c>
    </row>
    <row r="202" spans="1:105" ht="12" customHeight="1" x14ac:dyDescent="0.25">
      <c r="A202" s="97" t="s">
        <v>50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DA202" s="63" t="s">
        <v>2576</v>
      </c>
    </row>
    <row r="203" spans="1:105" ht="12" customHeight="1" x14ac:dyDescent="0.25">
      <c r="A203" s="109" t="s">
        <v>120</v>
      </c>
      <c r="B203" s="33">
        <v>123.53654939631288</v>
      </c>
      <c r="C203" s="33">
        <v>122.7138138750922</v>
      </c>
      <c r="D203" s="33">
        <v>124.86445866731499</v>
      </c>
      <c r="E203" s="33">
        <v>129.74060333665204</v>
      </c>
      <c r="F203" s="33">
        <v>135.70000096452242</v>
      </c>
      <c r="G203" s="33">
        <v>142.3107555047842</v>
      </c>
      <c r="H203" s="33">
        <v>146.56987594999481</v>
      </c>
      <c r="I203" s="33">
        <v>145.89290964558515</v>
      </c>
      <c r="J203" s="33">
        <v>139.37122594793613</v>
      </c>
      <c r="K203" s="33">
        <v>153.78063494121619</v>
      </c>
      <c r="L203" s="33">
        <v>165.63910845931491</v>
      </c>
      <c r="M203" s="33">
        <v>166.73755957617308</v>
      </c>
      <c r="N203" s="33">
        <v>170.91122586284072</v>
      </c>
      <c r="O203" s="33">
        <v>188.0334527123679</v>
      </c>
      <c r="P203" s="33">
        <v>187.65502408126471</v>
      </c>
      <c r="Q203" s="33">
        <v>203.49145212097497</v>
      </c>
      <c r="R203" s="33">
        <v>203.55786767463817</v>
      </c>
      <c r="S203" s="33">
        <v>220.40254781777017</v>
      </c>
      <c r="T203" s="33">
        <v>232.83163273220674</v>
      </c>
      <c r="U203" s="33">
        <v>233.41172520524552</v>
      </c>
      <c r="V203" s="33">
        <v>235.48801362711376</v>
      </c>
      <c r="W203" s="33">
        <v>236.67521474941117</v>
      </c>
      <c r="DA203" s="60" t="s">
        <v>2577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0</v>
      </c>
      <c r="C205" s="117">
        <f t="shared" si="88"/>
        <v>0</v>
      </c>
      <c r="D205" s="117">
        <f t="shared" si="88"/>
        <v>0.14163812008257531</v>
      </c>
      <c r="E205" s="117">
        <f t="shared" si="88"/>
        <v>0.32386648390278527</v>
      </c>
      <c r="F205" s="117">
        <f t="shared" si="88"/>
        <v>0.3884583251942213</v>
      </c>
      <c r="G205" s="117">
        <f t="shared" si="88"/>
        <v>0.72571381310413563</v>
      </c>
      <c r="H205" s="117">
        <f t="shared" si="88"/>
        <v>0.88124437024606772</v>
      </c>
      <c r="I205" s="117">
        <f t="shared" si="88"/>
        <v>1.1223555643661802</v>
      </c>
      <c r="J205" s="117">
        <f t="shared" si="88"/>
        <v>1.0727176533527298</v>
      </c>
      <c r="K205" s="117">
        <f t="shared" si="88"/>
        <v>1.1079158371830204</v>
      </c>
      <c r="L205" s="117">
        <f t="shared" si="88"/>
        <v>1.0444649077367576</v>
      </c>
      <c r="M205" s="117">
        <f t="shared" si="88"/>
        <v>1.1117679316599536</v>
      </c>
      <c r="N205" s="117">
        <f t="shared" si="88"/>
        <v>1.0581494706433172</v>
      </c>
      <c r="O205" s="117">
        <f t="shared" si="88"/>
        <v>1.1630319355772543</v>
      </c>
      <c r="P205" s="117">
        <f t="shared" si="88"/>
        <v>1.7795830735032963</v>
      </c>
      <c r="Q205" s="117">
        <f t="shared" si="88"/>
        <v>1.0955099517034828</v>
      </c>
      <c r="R205" s="117">
        <f t="shared" ref="R205:V205" si="89">R206+R208+R210+R219</f>
        <v>1.1478490651906939</v>
      </c>
      <c r="S205" s="117">
        <f t="shared" si="89"/>
        <v>1.095542803285309</v>
      </c>
      <c r="T205" s="117">
        <f t="shared" si="89"/>
        <v>1.0160319484862426</v>
      </c>
      <c r="U205" s="117">
        <f t="shared" si="89"/>
        <v>0.99906987423695781</v>
      </c>
      <c r="V205" s="117">
        <f t="shared" si="89"/>
        <v>0.98648138597500246</v>
      </c>
      <c r="W205" s="117">
        <f t="shared" ref="W205" si="90">W206+W208+W210+W219</f>
        <v>1.1692079458452516</v>
      </c>
      <c r="DA205" s="129" t="s">
        <v>2729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2730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2731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2732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2733</v>
      </c>
    </row>
    <row r="210" spans="1:105" ht="12" customHeight="1" x14ac:dyDescent="0.25">
      <c r="A210" s="121" t="s">
        <v>55</v>
      </c>
      <c r="B210" s="122">
        <v>0</v>
      </c>
      <c r="C210" s="122">
        <v>0</v>
      </c>
      <c r="D210" s="122">
        <v>0.14163812008257531</v>
      </c>
      <c r="E210" s="122">
        <v>0.32386648390278527</v>
      </c>
      <c r="F210" s="122">
        <v>0.3884583251942213</v>
      </c>
      <c r="G210" s="122">
        <v>0.72571381310413563</v>
      </c>
      <c r="H210" s="122">
        <v>0.88124437024606772</v>
      </c>
      <c r="I210" s="122">
        <v>1.1223555643661802</v>
      </c>
      <c r="J210" s="122">
        <v>1.0727176533527298</v>
      </c>
      <c r="K210" s="122">
        <v>1.1079158371830204</v>
      </c>
      <c r="L210" s="122">
        <v>1.0444649077367576</v>
      </c>
      <c r="M210" s="122">
        <v>1.1117679316599536</v>
      </c>
      <c r="N210" s="122">
        <v>1.0581494706433172</v>
      </c>
      <c r="O210" s="122">
        <v>1.1630319355772543</v>
      </c>
      <c r="P210" s="122">
        <v>1.7795830735032963</v>
      </c>
      <c r="Q210" s="122">
        <v>1.0955099517034828</v>
      </c>
      <c r="R210" s="122">
        <v>1.1478490651906939</v>
      </c>
      <c r="S210" s="122">
        <v>1.095542803285309</v>
      </c>
      <c r="T210" s="122">
        <v>1.0160319484862426</v>
      </c>
      <c r="U210" s="122">
        <v>0.99906987423695781</v>
      </c>
      <c r="V210" s="122">
        <v>0.98648138597500246</v>
      </c>
      <c r="W210" s="122">
        <v>1.1692079458452516</v>
      </c>
      <c r="DA210" s="130" t="s">
        <v>2734</v>
      </c>
    </row>
    <row r="211" spans="1:105" ht="12" customHeight="1" x14ac:dyDescent="0.25">
      <c r="A211" s="97" t="s">
        <v>124</v>
      </c>
      <c r="B211" s="98">
        <v>0</v>
      </c>
      <c r="C211" s="98">
        <v>0</v>
      </c>
      <c r="D211" s="98">
        <v>236.5196195746299</v>
      </c>
      <c r="E211" s="98">
        <v>276.4188711979117</v>
      </c>
      <c r="F211" s="98">
        <v>218.57529808057092</v>
      </c>
      <c r="G211" s="98">
        <v>272.27179674650199</v>
      </c>
      <c r="H211" s="98">
        <v>249.62401569763355</v>
      </c>
      <c r="I211" s="98">
        <v>268.54505387471517</v>
      </c>
      <c r="J211" s="98">
        <v>248.49781471565413</v>
      </c>
      <c r="K211" s="98">
        <v>253.89360896548581</v>
      </c>
      <c r="L211" s="98">
        <v>243.4796038785517</v>
      </c>
      <c r="M211" s="98">
        <v>259.96371285548793</v>
      </c>
      <c r="N211" s="98">
        <v>232.20904333099938</v>
      </c>
      <c r="O211" s="98">
        <v>245.7848699465583</v>
      </c>
      <c r="P211" s="98">
        <v>349.83499538640302</v>
      </c>
      <c r="Q211" s="98">
        <v>250.56947723544872</v>
      </c>
      <c r="R211" s="98">
        <v>286.3754340563417</v>
      </c>
      <c r="S211" s="98">
        <v>294.11917221341503</v>
      </c>
      <c r="T211" s="98">
        <v>283.23901584751059</v>
      </c>
      <c r="U211" s="98">
        <v>275.38145832316133</v>
      </c>
      <c r="V211" s="98">
        <v>262.97486465988857</v>
      </c>
      <c r="W211" s="98">
        <v>291.44237194172729</v>
      </c>
      <c r="DA211" s="63" t="s">
        <v>2735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161.9742958485661</v>
      </c>
      <c r="E212" s="98">
        <v>181.51563985888936</v>
      </c>
      <c r="F212" s="98">
        <v>144.50907575590657</v>
      </c>
      <c r="G212" s="98">
        <v>164.15959906243643</v>
      </c>
      <c r="H212" s="98">
        <v>156.19444130177345</v>
      </c>
      <c r="I212" s="98">
        <v>165.41814554338734</v>
      </c>
      <c r="J212" s="98">
        <v>151.80865697460482</v>
      </c>
      <c r="K212" s="98">
        <v>156.48411790970081</v>
      </c>
      <c r="L212" s="98">
        <v>146.16800158063091</v>
      </c>
      <c r="M212" s="98">
        <v>153.96691632125399</v>
      </c>
      <c r="N212" s="98">
        <v>137.63858206610098</v>
      </c>
      <c r="O212" s="98">
        <v>156.07084759297979</v>
      </c>
      <c r="P212" s="98">
        <v>219.96692157553269</v>
      </c>
      <c r="Q212" s="98">
        <v>163.62138860766598</v>
      </c>
      <c r="R212" s="98">
        <v>199.26963637435512</v>
      </c>
      <c r="S212" s="98">
        <v>200.54019682622524</v>
      </c>
      <c r="T212" s="98">
        <v>201.65087507504424</v>
      </c>
      <c r="U212" s="98">
        <v>192.01168205551392</v>
      </c>
      <c r="V212" s="98">
        <v>188.5064313868001</v>
      </c>
      <c r="W212" s="98">
        <v>202.2471986028755</v>
      </c>
      <c r="DA212" s="63" t="s">
        <v>2736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161.9742958485661</v>
      </c>
      <c r="E213" s="101">
        <v>181.51563985888936</v>
      </c>
      <c r="F213" s="101">
        <v>144.50907575590657</v>
      </c>
      <c r="G213" s="101">
        <v>164.15959906243643</v>
      </c>
      <c r="H213" s="101">
        <v>156.19444130177345</v>
      </c>
      <c r="I213" s="101">
        <v>165.41814554338734</v>
      </c>
      <c r="J213" s="101">
        <v>151.80865697460482</v>
      </c>
      <c r="K213" s="101">
        <v>156.48411790970081</v>
      </c>
      <c r="L213" s="101">
        <v>146.16800158063091</v>
      </c>
      <c r="M213" s="101">
        <v>153.96691632125399</v>
      </c>
      <c r="N213" s="101">
        <v>137.63858206610098</v>
      </c>
      <c r="O213" s="101">
        <v>156.07084759297979</v>
      </c>
      <c r="P213" s="101">
        <v>219.96692157553269</v>
      </c>
      <c r="Q213" s="101">
        <v>163.62138860766598</v>
      </c>
      <c r="R213" s="101">
        <v>199.26963637435512</v>
      </c>
      <c r="S213" s="101">
        <v>200.54019682622524</v>
      </c>
      <c r="T213" s="101">
        <v>201.65087507504424</v>
      </c>
      <c r="U213" s="101">
        <v>192.01168205551392</v>
      </c>
      <c r="V213" s="101">
        <v>188.5064313868001</v>
      </c>
      <c r="W213" s="101">
        <v>202.2471986028755</v>
      </c>
      <c r="DA213" s="131" t="s">
        <v>2737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2738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2739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2740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2741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2742</v>
      </c>
    </row>
    <row r="219" spans="1:105" ht="12" customHeight="1" x14ac:dyDescent="0.25">
      <c r="A219" s="121" t="s">
        <v>54</v>
      </c>
      <c r="B219" s="122">
        <v>0</v>
      </c>
      <c r="C219" s="122">
        <v>0</v>
      </c>
      <c r="D219" s="122">
        <v>0</v>
      </c>
      <c r="E219" s="122">
        <v>0</v>
      </c>
      <c r="F219" s="122">
        <v>0</v>
      </c>
      <c r="G219" s="122">
        <v>0</v>
      </c>
      <c r="H219" s="122">
        <v>0</v>
      </c>
      <c r="I219" s="122">
        <v>0</v>
      </c>
      <c r="J219" s="122">
        <v>0</v>
      </c>
      <c r="K219" s="122">
        <v>0</v>
      </c>
      <c r="L219" s="122">
        <v>0</v>
      </c>
      <c r="M219" s="122">
        <v>0</v>
      </c>
      <c r="N219" s="122">
        <v>0</v>
      </c>
      <c r="O219" s="122">
        <v>0</v>
      </c>
      <c r="P219" s="122">
        <v>0</v>
      </c>
      <c r="Q219" s="122">
        <v>0</v>
      </c>
      <c r="R219" s="122">
        <v>0</v>
      </c>
      <c r="S219" s="122">
        <v>0</v>
      </c>
      <c r="T219" s="122">
        <v>0</v>
      </c>
      <c r="U219" s="122">
        <v>0</v>
      </c>
      <c r="V219" s="122">
        <v>0</v>
      </c>
      <c r="W219" s="122">
        <v>0</v>
      </c>
      <c r="DA219" s="130" t="s">
        <v>2743</v>
      </c>
    </row>
    <row r="220" spans="1:105" ht="12" customHeight="1" x14ac:dyDescent="0.25">
      <c r="A220" s="97" t="s">
        <v>50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2744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2745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195.80675319575045</v>
      </c>
      <c r="C223" s="118">
        <f t="shared" si="93"/>
        <v>197.88898444687729</v>
      </c>
      <c r="D223" s="118">
        <f t="shared" si="93"/>
        <v>196.00513831039328</v>
      </c>
      <c r="E223" s="118">
        <f t="shared" si="93"/>
        <v>203.18008739051152</v>
      </c>
      <c r="F223" s="118">
        <f t="shared" si="93"/>
        <v>203.15386646921709</v>
      </c>
      <c r="G223" s="118">
        <f t="shared" si="93"/>
        <v>218.53130369327184</v>
      </c>
      <c r="H223" s="118">
        <f t="shared" si="93"/>
        <v>217.18211658908027</v>
      </c>
      <c r="I223" s="118">
        <f t="shared" si="93"/>
        <v>208.20707408229774</v>
      </c>
      <c r="J223" s="118">
        <f t="shared" si="93"/>
        <v>200.74685145865368</v>
      </c>
      <c r="K223" s="118">
        <f t="shared" si="93"/>
        <v>216.59844293017449</v>
      </c>
      <c r="L223" s="118">
        <f t="shared" si="93"/>
        <v>251.78678291263537</v>
      </c>
      <c r="M223" s="118">
        <f t="shared" si="93"/>
        <v>216.32493653162985</v>
      </c>
      <c r="N223" s="118">
        <f t="shared" si="93"/>
        <v>240.43178727339378</v>
      </c>
      <c r="O223" s="118">
        <f t="shared" si="93"/>
        <v>226.67958375350679</v>
      </c>
      <c r="P223" s="118">
        <f t="shared" si="93"/>
        <v>198.99153677333359</v>
      </c>
      <c r="Q223" s="118">
        <f t="shared" si="93"/>
        <v>212.46627429775793</v>
      </c>
      <c r="R223" s="118">
        <f t="shared" ref="R223:V223" si="94">R224+R226+R228+R237</f>
        <v>210.80082126387634</v>
      </c>
      <c r="S223" s="118">
        <f t="shared" si="94"/>
        <v>217.8103441107352</v>
      </c>
      <c r="T223" s="118">
        <f t="shared" si="94"/>
        <v>212.55986317273425</v>
      </c>
      <c r="U223" s="118">
        <f t="shared" si="94"/>
        <v>201.66154097622515</v>
      </c>
      <c r="V223" s="118">
        <f t="shared" si="94"/>
        <v>185.92997019805856</v>
      </c>
      <c r="W223" s="118">
        <f t="shared" ref="W223" si="95">W224+W226+W228+W237</f>
        <v>212.98435640001614</v>
      </c>
      <c r="DA223" s="129" t="s">
        <v>2897</v>
      </c>
    </row>
    <row r="224" spans="1:105" ht="12" customHeight="1" x14ac:dyDescent="0.25">
      <c r="A224" s="121" t="s">
        <v>57</v>
      </c>
      <c r="B224" s="123">
        <f t="shared" ref="B224:W224" si="96">B225</f>
        <v>180.78215497278575</v>
      </c>
      <c r="C224" s="123">
        <f t="shared" si="96"/>
        <v>183.53301877764986</v>
      </c>
      <c r="D224" s="123">
        <f t="shared" si="96"/>
        <v>181.6916285893073</v>
      </c>
      <c r="E224" s="123">
        <f t="shared" si="96"/>
        <v>188.7180133482897</v>
      </c>
      <c r="F224" s="123">
        <f t="shared" si="96"/>
        <v>188.51615848784681</v>
      </c>
      <c r="G224" s="123">
        <f t="shared" si="96"/>
        <v>203.38935411113619</v>
      </c>
      <c r="H224" s="123">
        <f t="shared" si="96"/>
        <v>201.84259238873366</v>
      </c>
      <c r="I224" s="123">
        <f t="shared" si="96"/>
        <v>193.093975109572</v>
      </c>
      <c r="J224" s="123">
        <f t="shared" si="96"/>
        <v>186.67658490641114</v>
      </c>
      <c r="K224" s="123">
        <f t="shared" si="96"/>
        <v>201.68829620587158</v>
      </c>
      <c r="L224" s="123">
        <f t="shared" si="96"/>
        <v>236.77010134834049</v>
      </c>
      <c r="M224" s="123">
        <f t="shared" si="96"/>
        <v>200.85259639300736</v>
      </c>
      <c r="N224" s="123">
        <f t="shared" si="96"/>
        <v>225.04653447410814</v>
      </c>
      <c r="O224" s="123">
        <f t="shared" si="96"/>
        <v>210.02194258529798</v>
      </c>
      <c r="P224" s="123">
        <f t="shared" si="96"/>
        <v>182.3289386413629</v>
      </c>
      <c r="Q224" s="123">
        <f t="shared" si="96"/>
        <v>194.59181818028651</v>
      </c>
      <c r="R224" s="123">
        <f t="shared" si="96"/>
        <v>191.81044281324938</v>
      </c>
      <c r="S224" s="123">
        <f t="shared" si="96"/>
        <v>199.87321751765808</v>
      </c>
      <c r="T224" s="123">
        <f t="shared" si="96"/>
        <v>193.66192758124473</v>
      </c>
      <c r="U224" s="123">
        <f t="shared" si="96"/>
        <v>183.17416069369753</v>
      </c>
      <c r="V224" s="123">
        <f t="shared" si="96"/>
        <v>168.18889037559273</v>
      </c>
      <c r="W224" s="123">
        <f t="shared" si="96"/>
        <v>194.29638836192251</v>
      </c>
      <c r="DA224" s="130" t="s">
        <v>2898</v>
      </c>
    </row>
    <row r="225" spans="1:105" ht="12" customHeight="1" x14ac:dyDescent="0.25">
      <c r="A225" s="97" t="s">
        <v>53</v>
      </c>
      <c r="B225" s="99">
        <v>180.78215497278575</v>
      </c>
      <c r="C225" s="99">
        <v>183.53301877764986</v>
      </c>
      <c r="D225" s="99">
        <v>181.6916285893073</v>
      </c>
      <c r="E225" s="99">
        <v>188.7180133482897</v>
      </c>
      <c r="F225" s="99">
        <v>188.51615848784681</v>
      </c>
      <c r="G225" s="99">
        <v>203.38935411113619</v>
      </c>
      <c r="H225" s="99">
        <v>201.84259238873366</v>
      </c>
      <c r="I225" s="99">
        <v>193.093975109572</v>
      </c>
      <c r="J225" s="99">
        <v>186.67658490641114</v>
      </c>
      <c r="K225" s="99">
        <v>201.68829620587158</v>
      </c>
      <c r="L225" s="99">
        <v>236.77010134834049</v>
      </c>
      <c r="M225" s="99">
        <v>200.85259639300736</v>
      </c>
      <c r="N225" s="99">
        <v>225.04653447410814</v>
      </c>
      <c r="O225" s="99">
        <v>210.02194258529798</v>
      </c>
      <c r="P225" s="99">
        <v>182.3289386413629</v>
      </c>
      <c r="Q225" s="99">
        <v>194.59181818028651</v>
      </c>
      <c r="R225" s="99">
        <v>191.81044281324938</v>
      </c>
      <c r="S225" s="99">
        <v>199.87321751765808</v>
      </c>
      <c r="T225" s="99">
        <v>193.66192758124473</v>
      </c>
      <c r="U225" s="99">
        <v>183.17416069369753</v>
      </c>
      <c r="V225" s="99">
        <v>168.18889037559273</v>
      </c>
      <c r="W225" s="99">
        <v>194.29638836192251</v>
      </c>
      <c r="DA225" s="63" t="s">
        <v>2899</v>
      </c>
    </row>
    <row r="226" spans="1:105" ht="12" customHeight="1" x14ac:dyDescent="0.25">
      <c r="A226" s="121" t="s">
        <v>92</v>
      </c>
      <c r="B226" s="123">
        <f t="shared" ref="B226:W226" si="97">B227</f>
        <v>1.8569768357347975E-2</v>
      </c>
      <c r="C226" s="123">
        <f t="shared" si="97"/>
        <v>1.9983858043042552E-2</v>
      </c>
      <c r="D226" s="123">
        <f t="shared" si="97"/>
        <v>2.125026603196601E-2</v>
      </c>
      <c r="E226" s="123">
        <f t="shared" si="97"/>
        <v>2.0019973613044039E-2</v>
      </c>
      <c r="F226" s="123">
        <f t="shared" si="97"/>
        <v>1.7938864079466082E-2</v>
      </c>
      <c r="G226" s="123">
        <f t="shared" si="97"/>
        <v>1.5344442747507979E-2</v>
      </c>
      <c r="H226" s="123">
        <f t="shared" si="97"/>
        <v>1.218537183127553E-2</v>
      </c>
      <c r="I226" s="123">
        <f t="shared" si="97"/>
        <v>1.1131230243235549E-2</v>
      </c>
      <c r="J226" s="123">
        <f t="shared" si="97"/>
        <v>1.1836976738196668E-2</v>
      </c>
      <c r="K226" s="123">
        <f t="shared" si="97"/>
        <v>1.3796524140923342E-2</v>
      </c>
      <c r="L226" s="123">
        <f t="shared" si="97"/>
        <v>2.0992081984705074E-2</v>
      </c>
      <c r="M226" s="123">
        <f t="shared" si="97"/>
        <v>2.596768900038289E-2</v>
      </c>
      <c r="N226" s="123">
        <f t="shared" si="97"/>
        <v>3.6609281298359428E-2</v>
      </c>
      <c r="O226" s="123">
        <f t="shared" si="97"/>
        <v>4.485945817404071E-2</v>
      </c>
      <c r="P226" s="123">
        <f t="shared" si="97"/>
        <v>5.5262695848943257E-2</v>
      </c>
      <c r="Q226" s="123">
        <f t="shared" si="97"/>
        <v>5.3701000824251735E-2</v>
      </c>
      <c r="R226" s="123">
        <f t="shared" si="97"/>
        <v>5.3007972491014292E-2</v>
      </c>
      <c r="S226" s="123">
        <f t="shared" si="97"/>
        <v>5.2488660472058052E-2</v>
      </c>
      <c r="T226" s="123">
        <f t="shared" si="97"/>
        <v>5.3198593911128064E-2</v>
      </c>
      <c r="U226" s="123">
        <f t="shared" si="97"/>
        <v>5.0337936856852325E-2</v>
      </c>
      <c r="V226" s="123">
        <f t="shared" si="97"/>
        <v>4.8593260467115131E-2</v>
      </c>
      <c r="W226" s="123">
        <f t="shared" si="97"/>
        <v>4.6002717737812289E-2</v>
      </c>
      <c r="DA226" s="130" t="s">
        <v>2900</v>
      </c>
    </row>
    <row r="227" spans="1:105" ht="12" customHeight="1" x14ac:dyDescent="0.25">
      <c r="A227" s="97" t="s">
        <v>53</v>
      </c>
      <c r="B227" s="99">
        <f>RES_hhdet_fecs!B165</f>
        <v>1.8569768357347975E-2</v>
      </c>
      <c r="C227" s="99">
        <f>RES_hhdet_fecs!C165</f>
        <v>1.9983858043042552E-2</v>
      </c>
      <c r="D227" s="99">
        <f>RES_hhdet_fecs!D165</f>
        <v>2.125026603196601E-2</v>
      </c>
      <c r="E227" s="99">
        <f>RES_hhdet_fecs!E165</f>
        <v>2.0019973613044039E-2</v>
      </c>
      <c r="F227" s="99">
        <f>RES_hhdet_fecs!F165</f>
        <v>1.7938864079466082E-2</v>
      </c>
      <c r="G227" s="99">
        <f>RES_hhdet_fecs!G165</f>
        <v>1.5344442747507979E-2</v>
      </c>
      <c r="H227" s="99">
        <f>RES_hhdet_fecs!H165</f>
        <v>1.218537183127553E-2</v>
      </c>
      <c r="I227" s="99">
        <f>RES_hhdet_fecs!I165</f>
        <v>1.1131230243235549E-2</v>
      </c>
      <c r="J227" s="99">
        <f>RES_hhdet_fecs!J165</f>
        <v>1.1836976738196668E-2</v>
      </c>
      <c r="K227" s="99">
        <f>RES_hhdet_fecs!K165</f>
        <v>1.3796524140923342E-2</v>
      </c>
      <c r="L227" s="99">
        <f>RES_hhdet_fecs!L165</f>
        <v>2.0992081984705074E-2</v>
      </c>
      <c r="M227" s="99">
        <f>RES_hhdet_fecs!M165</f>
        <v>2.596768900038289E-2</v>
      </c>
      <c r="N227" s="99">
        <f>RES_hhdet_fecs!N165</f>
        <v>3.6609281298359428E-2</v>
      </c>
      <c r="O227" s="99">
        <f>RES_hhdet_fecs!O165</f>
        <v>4.485945817404071E-2</v>
      </c>
      <c r="P227" s="99">
        <f>RES_hhdet_fecs!P165</f>
        <v>5.5262695848943257E-2</v>
      </c>
      <c r="Q227" s="99">
        <f>RES_hhdet_fecs!Q165</f>
        <v>5.3701000824251735E-2</v>
      </c>
      <c r="R227" s="99">
        <f>RES_hhdet_fecs!R165</f>
        <v>5.3007972491014292E-2</v>
      </c>
      <c r="S227" s="99">
        <f>RES_hhdet_fecs!S165</f>
        <v>5.2488660472058052E-2</v>
      </c>
      <c r="T227" s="99">
        <f>RES_hhdet_fecs!T165</f>
        <v>5.3198593911128064E-2</v>
      </c>
      <c r="U227" s="99">
        <f>RES_hhdet_fecs!U165</f>
        <v>5.0337936856852325E-2</v>
      </c>
      <c r="V227" s="99">
        <f>RES_hhdet_fecs!V165</f>
        <v>4.8593260467115131E-2</v>
      </c>
      <c r="W227" s="99">
        <f>RES_hhdet_fecs!W165</f>
        <v>4.6002717737812289E-2</v>
      </c>
      <c r="DA227" s="63" t="s">
        <v>2901</v>
      </c>
    </row>
    <row r="228" spans="1:105" ht="12" customHeight="1" x14ac:dyDescent="0.25">
      <c r="A228" s="121" t="s">
        <v>55</v>
      </c>
      <c r="B228" s="123">
        <v>13.315128499420027</v>
      </c>
      <c r="C228" s="123">
        <v>12.65685122096291</v>
      </c>
      <c r="D228" s="123">
        <v>12.584547419425112</v>
      </c>
      <c r="E228" s="123">
        <v>12.669775283112411</v>
      </c>
      <c r="F228" s="123">
        <v>12.770055649948498</v>
      </c>
      <c r="G228" s="123">
        <v>13.193061971041061</v>
      </c>
      <c r="H228" s="123">
        <v>13.345801191324977</v>
      </c>
      <c r="I228" s="123">
        <v>13.133305365178066</v>
      </c>
      <c r="J228" s="123">
        <v>12.177166402109227</v>
      </c>
      <c r="K228" s="123">
        <v>12.821244803196318</v>
      </c>
      <c r="L228" s="123">
        <v>12.761651046246236</v>
      </c>
      <c r="M228" s="123">
        <v>13.200145531322111</v>
      </c>
      <c r="N228" s="123">
        <v>13.05144132161228</v>
      </c>
      <c r="O228" s="123">
        <v>14.092685701286175</v>
      </c>
      <c r="P228" s="123">
        <v>14.094897066936719</v>
      </c>
      <c r="Q228" s="123">
        <v>15.104205677281033</v>
      </c>
      <c r="R228" s="123">
        <v>16.231160160238748</v>
      </c>
      <c r="S228" s="123">
        <v>14.975733603623942</v>
      </c>
      <c r="T228" s="123">
        <v>15.79550267570875</v>
      </c>
      <c r="U228" s="123">
        <v>15.408943209203784</v>
      </c>
      <c r="V228" s="123">
        <v>14.669984213976971</v>
      </c>
      <c r="W228" s="123">
        <v>15.636402754958675</v>
      </c>
      <c r="DA228" s="130" t="s">
        <v>2902</v>
      </c>
    </row>
    <row r="229" spans="1:105" ht="12" customHeight="1" x14ac:dyDescent="0.25">
      <c r="A229" s="97" t="s">
        <v>124</v>
      </c>
      <c r="B229" s="99">
        <v>0</v>
      </c>
      <c r="C229" s="99">
        <v>0</v>
      </c>
      <c r="D229" s="99">
        <v>10.976175657096158</v>
      </c>
      <c r="E229" s="99">
        <v>12.8471168058026</v>
      </c>
      <c r="F229" s="99">
        <v>10.174056504572475</v>
      </c>
      <c r="G229" s="99">
        <v>12.692634428642688</v>
      </c>
      <c r="H229" s="99">
        <v>11.654469147736643</v>
      </c>
      <c r="I229" s="99">
        <v>12.556865179495498</v>
      </c>
      <c r="J229" s="99">
        <v>11.637120186367367</v>
      </c>
      <c r="K229" s="99">
        <v>11.907881600943558</v>
      </c>
      <c r="L229" s="99">
        <v>11.436837973220159</v>
      </c>
      <c r="M229" s="99">
        <v>12.229747286324303</v>
      </c>
      <c r="N229" s="99">
        <v>10.940715418258268</v>
      </c>
      <c r="O229" s="99">
        <v>11.597478528560661</v>
      </c>
      <c r="P229" s="99">
        <v>16.536402132453542</v>
      </c>
      <c r="Q229" s="99">
        <v>11.866330624251983</v>
      </c>
      <c r="R229" s="99">
        <v>13.59410444002606</v>
      </c>
      <c r="S229" s="99">
        <v>13.994360733728895</v>
      </c>
      <c r="T229" s="99">
        <v>13.518100882082397</v>
      </c>
      <c r="U229" s="99">
        <v>13.1848850618273</v>
      </c>
      <c r="V229" s="99">
        <v>12.618338943773471</v>
      </c>
      <c r="W229" s="99">
        <v>14.018692716448433</v>
      </c>
      <c r="DA229" s="63" t="s">
        <v>2903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9.971458000395252</v>
      </c>
      <c r="E230" s="99">
        <v>11.57259126296808</v>
      </c>
      <c r="F230" s="99">
        <v>9.1868241651806812</v>
      </c>
      <c r="G230" s="99">
        <v>11.248841834896718</v>
      </c>
      <c r="H230" s="99">
        <v>10.419467193777852</v>
      </c>
      <c r="I230" s="99">
        <v>11.185217176771843</v>
      </c>
      <c r="J230" s="99">
        <v>10.3652828736953</v>
      </c>
      <c r="K230" s="99">
        <v>10.644744308732095</v>
      </c>
      <c r="L230" s="99">
        <v>10.190597179063751</v>
      </c>
      <c r="M230" s="99">
        <v>10.917906960879925</v>
      </c>
      <c r="N230" s="99">
        <v>9.8520611269920764</v>
      </c>
      <c r="O230" s="99">
        <v>10.730066898873618</v>
      </c>
      <c r="P230" s="99">
        <v>15.229627971417329</v>
      </c>
      <c r="Q230" s="99">
        <v>10.987858583645092</v>
      </c>
      <c r="R230" s="99">
        <v>12.895585796911968</v>
      </c>
      <c r="S230" s="99">
        <v>13.352630414883585</v>
      </c>
      <c r="T230" s="99">
        <v>13.094697375305367</v>
      </c>
      <c r="U230" s="99">
        <v>12.553984572488265</v>
      </c>
      <c r="V230" s="99">
        <v>12.406866980940817</v>
      </c>
      <c r="W230" s="99">
        <v>13.289101012075536</v>
      </c>
      <c r="DA230" s="63" t="s">
        <v>2904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7.5167477707165355</v>
      </c>
      <c r="E231" s="102">
        <v>8.43630037718194</v>
      </c>
      <c r="F231" s="102">
        <v>6.7264851750181709</v>
      </c>
      <c r="G231" s="102">
        <v>7.652712487118186</v>
      </c>
      <c r="H231" s="102">
        <v>7.2924205313821409</v>
      </c>
      <c r="I231" s="102">
        <v>7.7347667434587253</v>
      </c>
      <c r="J231" s="102">
        <v>7.1091795658885717</v>
      </c>
      <c r="K231" s="102">
        <v>7.3392723672304694</v>
      </c>
      <c r="L231" s="102">
        <v>6.8658718197229884</v>
      </c>
      <c r="M231" s="102">
        <v>7.2432281274206574</v>
      </c>
      <c r="N231" s="102">
        <v>6.4849522454269</v>
      </c>
      <c r="O231" s="102">
        <v>7.3642787869220987</v>
      </c>
      <c r="P231" s="102">
        <v>10.397648945878604</v>
      </c>
      <c r="Q231" s="102">
        <v>7.7486911647796672</v>
      </c>
      <c r="R231" s="102">
        <v>9.4592340209811763</v>
      </c>
      <c r="S231" s="102">
        <v>9.5418188310513212</v>
      </c>
      <c r="T231" s="102">
        <v>9.6241574066625937</v>
      </c>
      <c r="U231" s="102">
        <v>9.1932549629364466</v>
      </c>
      <c r="V231" s="102">
        <v>9.0451155755747532</v>
      </c>
      <c r="W231" s="102">
        <v>9.7283085883720588</v>
      </c>
      <c r="DA231" s="131" t="s">
        <v>2905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2.4547102296787155</v>
      </c>
      <c r="E232" s="105">
        <v>3.1362908857861411</v>
      </c>
      <c r="F232" s="105">
        <v>2.4603389901625103</v>
      </c>
      <c r="G232" s="105">
        <v>3.5961293477785308</v>
      </c>
      <c r="H232" s="105">
        <v>3.1270466623957094</v>
      </c>
      <c r="I232" s="105">
        <v>3.4504504333131187</v>
      </c>
      <c r="J232" s="105">
        <v>3.2561033078067267</v>
      </c>
      <c r="K232" s="105">
        <v>3.3054719415016263</v>
      </c>
      <c r="L232" s="105">
        <v>3.3247253593407633</v>
      </c>
      <c r="M232" s="105">
        <v>3.6746788334592684</v>
      </c>
      <c r="N232" s="105">
        <v>3.3671088815651773</v>
      </c>
      <c r="O232" s="105">
        <v>3.3657881119515189</v>
      </c>
      <c r="P232" s="105">
        <v>4.8319790255387236</v>
      </c>
      <c r="Q232" s="105">
        <v>3.2391674188654269</v>
      </c>
      <c r="R232" s="105">
        <v>3.4363517759307927</v>
      </c>
      <c r="S232" s="105">
        <v>3.8108115838322623</v>
      </c>
      <c r="T232" s="105">
        <v>3.4705399686427731</v>
      </c>
      <c r="U232" s="105">
        <v>3.3607296095518153</v>
      </c>
      <c r="V232" s="105">
        <v>3.3617514053660655</v>
      </c>
      <c r="W232" s="105">
        <v>3.5607924237034765</v>
      </c>
      <c r="DA232" s="132" t="s">
        <v>2906</v>
      </c>
    </row>
    <row r="233" spans="1:105" ht="12" customHeight="1" x14ac:dyDescent="0.25">
      <c r="A233" s="106" t="s">
        <v>122</v>
      </c>
      <c r="B233" s="102">
        <v>13.511456435663799</v>
      </c>
      <c r="C233" s="102">
        <v>12.796039177041596</v>
      </c>
      <c r="D233" s="102">
        <v>12.73403566014931</v>
      </c>
      <c r="E233" s="102">
        <v>12.829960007136279</v>
      </c>
      <c r="F233" s="102">
        <v>12.929671348280614</v>
      </c>
      <c r="G233" s="102">
        <v>13.383099297455217</v>
      </c>
      <c r="H233" s="102">
        <v>13.532071235646328</v>
      </c>
      <c r="I233" s="102">
        <v>13.385399710123229</v>
      </c>
      <c r="J233" s="102">
        <v>12.435763496145794</v>
      </c>
      <c r="K233" s="102">
        <v>13.08337077051295</v>
      </c>
      <c r="L233" s="102">
        <v>13.040642691340244</v>
      </c>
      <c r="M233" s="102">
        <v>13.487757158119841</v>
      </c>
      <c r="N233" s="102">
        <v>13.334455945272234</v>
      </c>
      <c r="O233" s="102">
        <v>14.360528387077835</v>
      </c>
      <c r="P233" s="102">
        <v>14.335722987407497</v>
      </c>
      <c r="Q233" s="102">
        <v>15.374307509027263</v>
      </c>
      <c r="R233" s="102">
        <v>16.476058102897703</v>
      </c>
      <c r="S233" s="102">
        <v>15.183220303739891</v>
      </c>
      <c r="T233" s="102">
        <v>15.981552044428058</v>
      </c>
      <c r="U233" s="102">
        <v>15.572222035889514</v>
      </c>
      <c r="V233" s="102">
        <v>14.817816055644373</v>
      </c>
      <c r="W233" s="102">
        <v>15.771565030982689</v>
      </c>
      <c r="DA233" s="131" t="s">
        <v>2907</v>
      </c>
    </row>
    <row r="234" spans="1:105" ht="12" customHeight="1" x14ac:dyDescent="0.25">
      <c r="A234" s="107" t="s">
        <v>121</v>
      </c>
      <c r="B234" s="105">
        <v>11.42196603451065</v>
      </c>
      <c r="C234" s="105">
        <v>11.31233689459126</v>
      </c>
      <c r="D234" s="105">
        <v>11.19053461339456</v>
      </c>
      <c r="E234" s="105">
        <v>11.151784765871874</v>
      </c>
      <c r="F234" s="105">
        <v>11.280912341673201</v>
      </c>
      <c r="G234" s="105">
        <v>11.412310737391856</v>
      </c>
      <c r="H234" s="105">
        <v>11.686634971525267</v>
      </c>
      <c r="I234" s="105">
        <v>11.513427828585979</v>
      </c>
      <c r="J234" s="105">
        <v>10.672150137090261</v>
      </c>
      <c r="K234" s="105">
        <v>11.276382310340894</v>
      </c>
      <c r="L234" s="105">
        <v>11.185799033909436</v>
      </c>
      <c r="M234" s="105">
        <v>11.5603457182313</v>
      </c>
      <c r="N234" s="105">
        <v>11.461213360928461</v>
      </c>
      <c r="O234" s="105">
        <v>12.543309873341816</v>
      </c>
      <c r="P234" s="105">
        <v>12.533528848346146</v>
      </c>
      <c r="Q234" s="105">
        <v>13.567802596161181</v>
      </c>
      <c r="R234" s="105">
        <v>14.788929815396068</v>
      </c>
      <c r="S234" s="105">
        <v>13.672857721876232</v>
      </c>
      <c r="T234" s="105">
        <v>14.6200921477036</v>
      </c>
      <c r="U234" s="105">
        <v>14.356126387481712</v>
      </c>
      <c r="V234" s="105">
        <v>13.702483595116345</v>
      </c>
      <c r="W234" s="105">
        <v>14.73658398783753</v>
      </c>
      <c r="DA234" s="132" t="s">
        <v>2908</v>
      </c>
    </row>
    <row r="235" spans="1:105" ht="12" customHeight="1" x14ac:dyDescent="0.25">
      <c r="A235" s="108" t="s">
        <v>53</v>
      </c>
      <c r="B235" s="99">
        <v>8.1178694338387345</v>
      </c>
      <c r="C235" s="99">
        <v>8.9445101580693915</v>
      </c>
      <c r="D235" s="99">
        <v>8.7156746394412608</v>
      </c>
      <c r="E235" s="99">
        <v>8.4192352378567055</v>
      </c>
      <c r="F235" s="99">
        <v>8.539454431354855</v>
      </c>
      <c r="G235" s="99">
        <v>8.0635335928277154</v>
      </c>
      <c r="H235" s="99">
        <v>8.4473914797538701</v>
      </c>
      <c r="I235" s="99">
        <v>8.2224527457660486</v>
      </c>
      <c r="J235" s="99">
        <v>7.5624608530832811</v>
      </c>
      <c r="K235" s="99">
        <v>8.0294103000758916</v>
      </c>
      <c r="L235" s="99">
        <v>7.8012771936380245</v>
      </c>
      <c r="M235" s="99">
        <v>7.9477251468060084</v>
      </c>
      <c r="N235" s="99">
        <v>7.8217675254024881</v>
      </c>
      <c r="O235" s="99">
        <v>8.8704629932138701</v>
      </c>
      <c r="P235" s="99">
        <v>8.8563838049046932</v>
      </c>
      <c r="Q235" s="99">
        <v>9.8529792661971278</v>
      </c>
      <c r="R235" s="99">
        <v>11.097497566184728</v>
      </c>
      <c r="S235" s="99">
        <v>10.003628309828116</v>
      </c>
      <c r="T235" s="99">
        <v>10.991306667542911</v>
      </c>
      <c r="U235" s="99">
        <v>10.8006551338487</v>
      </c>
      <c r="V235" s="99">
        <v>10.21737176374816</v>
      </c>
      <c r="W235" s="99">
        <v>11.336450689353983</v>
      </c>
      <c r="DA235" s="63" t="s">
        <v>2909</v>
      </c>
    </row>
    <row r="236" spans="1:105" ht="12" customHeight="1" x14ac:dyDescent="0.25">
      <c r="A236" s="108" t="s">
        <v>52</v>
      </c>
      <c r="B236" s="99">
        <v>3.3040966006719144</v>
      </c>
      <c r="C236" s="99">
        <v>2.367826736521867</v>
      </c>
      <c r="D236" s="99">
        <v>2.474859973953297</v>
      </c>
      <c r="E236" s="99">
        <v>2.7325495280151664</v>
      </c>
      <c r="F236" s="99">
        <v>2.7414579103183461</v>
      </c>
      <c r="G236" s="99">
        <v>3.348777144564139</v>
      </c>
      <c r="H236" s="99">
        <v>3.2392434917713966</v>
      </c>
      <c r="I236" s="99">
        <v>3.29097508281993</v>
      </c>
      <c r="J236" s="99">
        <v>3.1096892840069796</v>
      </c>
      <c r="K236" s="99">
        <v>3.246972010265003</v>
      </c>
      <c r="L236" s="99">
        <v>3.3845218402714128</v>
      </c>
      <c r="M236" s="99">
        <v>3.6126205714252912</v>
      </c>
      <c r="N236" s="99">
        <v>3.6394458355259722</v>
      </c>
      <c r="O236" s="99">
        <v>3.672846880127945</v>
      </c>
      <c r="P236" s="99">
        <v>3.6771450434414543</v>
      </c>
      <c r="Q236" s="99">
        <v>3.7148233299640556</v>
      </c>
      <c r="R236" s="99">
        <v>3.6914322492113385</v>
      </c>
      <c r="S236" s="99">
        <v>3.6692294120481184</v>
      </c>
      <c r="T236" s="99">
        <v>3.6287854801606896</v>
      </c>
      <c r="U236" s="99">
        <v>3.5554712536330144</v>
      </c>
      <c r="V236" s="99">
        <v>3.485111831368183</v>
      </c>
      <c r="W236" s="99">
        <v>3.4001332984835471</v>
      </c>
      <c r="DA236" s="63" t="s">
        <v>2910</v>
      </c>
    </row>
    <row r="237" spans="1:105" ht="12" customHeight="1" x14ac:dyDescent="0.25">
      <c r="A237" s="121" t="s">
        <v>54</v>
      </c>
      <c r="B237" s="123">
        <v>1.6908999551873292</v>
      </c>
      <c r="C237" s="123">
        <v>1.6791305902214744</v>
      </c>
      <c r="D237" s="123">
        <v>1.7077120356288911</v>
      </c>
      <c r="E237" s="123">
        <v>1.7722787854963564</v>
      </c>
      <c r="F237" s="123">
        <v>1.849713467342327</v>
      </c>
      <c r="G237" s="123">
        <v>1.933543168347083</v>
      </c>
      <c r="H237" s="123">
        <v>1.9815376371903657</v>
      </c>
      <c r="I237" s="123">
        <v>1.96866237730445</v>
      </c>
      <c r="J237" s="123">
        <v>1.8812631733950982</v>
      </c>
      <c r="K237" s="123">
        <v>2.0751053969656632</v>
      </c>
      <c r="L237" s="123">
        <v>2.2340384360639511</v>
      </c>
      <c r="M237" s="123">
        <v>2.2462269182999708</v>
      </c>
      <c r="N237" s="123">
        <v>2.2972021963749958</v>
      </c>
      <c r="O237" s="123">
        <v>2.5200960087486064</v>
      </c>
      <c r="P237" s="123">
        <v>2.5124383691850514</v>
      </c>
      <c r="Q237" s="123">
        <v>2.7165494393661467</v>
      </c>
      <c r="R237" s="123">
        <v>2.7062103178972277</v>
      </c>
      <c r="S237" s="123">
        <v>2.9089043289811283</v>
      </c>
      <c r="T237" s="123">
        <v>3.0492343218696556</v>
      </c>
      <c r="U237" s="123">
        <v>3.0280991364669734</v>
      </c>
      <c r="V237" s="123">
        <v>3.0225023480217352</v>
      </c>
      <c r="W237" s="123">
        <v>3.0055625653971196</v>
      </c>
      <c r="DA237" s="130" t="s">
        <v>2911</v>
      </c>
    </row>
    <row r="238" spans="1:105" ht="12" customHeight="1" x14ac:dyDescent="0.25">
      <c r="A238" s="97" t="s">
        <v>50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2912</v>
      </c>
    </row>
    <row r="239" spans="1:105" ht="12" customHeight="1" x14ac:dyDescent="0.25">
      <c r="A239" s="109" t="s">
        <v>120</v>
      </c>
      <c r="B239" s="110">
        <v>1.6908999551873292</v>
      </c>
      <c r="C239" s="110">
        <v>1.6791305902214744</v>
      </c>
      <c r="D239" s="110">
        <v>1.7077120356288911</v>
      </c>
      <c r="E239" s="110">
        <v>1.7722787854963564</v>
      </c>
      <c r="F239" s="110">
        <v>1.849713467342327</v>
      </c>
      <c r="G239" s="110">
        <v>1.933543168347083</v>
      </c>
      <c r="H239" s="110">
        <v>1.9815376371903657</v>
      </c>
      <c r="I239" s="110">
        <v>1.96866237730445</v>
      </c>
      <c r="J239" s="110">
        <v>1.8812631733950982</v>
      </c>
      <c r="K239" s="110">
        <v>2.0751053969656632</v>
      </c>
      <c r="L239" s="110">
        <v>2.2340384360639511</v>
      </c>
      <c r="M239" s="110">
        <v>2.2462269182999708</v>
      </c>
      <c r="N239" s="110">
        <v>2.2972021963749958</v>
      </c>
      <c r="O239" s="110">
        <v>2.5200960087486064</v>
      </c>
      <c r="P239" s="110">
        <v>2.5124383691850514</v>
      </c>
      <c r="Q239" s="110">
        <v>2.7165494393661467</v>
      </c>
      <c r="R239" s="110">
        <v>2.7062103178972277</v>
      </c>
      <c r="S239" s="110">
        <v>2.9089043289811283</v>
      </c>
      <c r="T239" s="110">
        <v>3.0492343218696556</v>
      </c>
      <c r="U239" s="110">
        <v>3.0280991364669734</v>
      </c>
      <c r="V239" s="110">
        <v>3.0225023480217352</v>
      </c>
      <c r="W239" s="110">
        <v>3.0055625653971196</v>
      </c>
      <c r="DA239" s="60" t="s">
        <v>2913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128.51298453656005</v>
      </c>
      <c r="C241" s="118">
        <f t="shared" si="98"/>
        <v>129.98757700501955</v>
      </c>
      <c r="D241" s="118">
        <f t="shared" si="98"/>
        <v>128.80219296812305</v>
      </c>
      <c r="E241" s="118">
        <f t="shared" si="98"/>
        <v>133.60593461038889</v>
      </c>
      <c r="F241" s="118">
        <f t="shared" si="98"/>
        <v>133.79162606276103</v>
      </c>
      <c r="G241" s="118">
        <f t="shared" si="98"/>
        <v>144.22249234813495</v>
      </c>
      <c r="H241" s="118">
        <f t="shared" si="98"/>
        <v>143.92120357318899</v>
      </c>
      <c r="I241" s="118">
        <f t="shared" si="98"/>
        <v>138.95651440894815</v>
      </c>
      <c r="J241" s="118">
        <f t="shared" si="98"/>
        <v>135.37082815474258</v>
      </c>
      <c r="K241" s="118">
        <f t="shared" si="98"/>
        <v>148.0811478611497</v>
      </c>
      <c r="L241" s="118">
        <f t="shared" si="98"/>
        <v>175.03341169885653</v>
      </c>
      <c r="M241" s="118">
        <f t="shared" si="98"/>
        <v>153.45286913116411</v>
      </c>
      <c r="N241" s="118">
        <f t="shared" si="98"/>
        <v>174.98491394484532</v>
      </c>
      <c r="O241" s="118">
        <f t="shared" si="98"/>
        <v>168.72076418197466</v>
      </c>
      <c r="P241" s="118">
        <f t="shared" si="98"/>
        <v>148.66906430219959</v>
      </c>
      <c r="Q241" s="118">
        <f t="shared" si="98"/>
        <v>159.84912640843839</v>
      </c>
      <c r="R241" s="118">
        <f t="shared" ref="R241:V241" si="99">R242+R244+R246+R255</f>
        <v>159.79654510028422</v>
      </c>
      <c r="S241" s="118">
        <f t="shared" si="99"/>
        <v>167.26458239863135</v>
      </c>
      <c r="T241" s="118">
        <f t="shared" si="99"/>
        <v>164.97582711968482</v>
      </c>
      <c r="U241" s="118">
        <f t="shared" si="99"/>
        <v>158.38965156055335</v>
      </c>
      <c r="V241" s="118">
        <f t="shared" si="99"/>
        <v>147.71908702313897</v>
      </c>
      <c r="W241" s="118">
        <f t="shared" ref="W241" si="100">W242+W244+W246+W255</f>
        <v>171.79233509244685</v>
      </c>
      <c r="DA241" s="129" t="s">
        <v>3065</v>
      </c>
    </row>
    <row r="242" spans="1:105" ht="12" customHeight="1" x14ac:dyDescent="0.25">
      <c r="A242" s="121" t="s">
        <v>57</v>
      </c>
      <c r="B242" s="123">
        <f t="shared" ref="B242:W242" si="101">B243</f>
        <v>118.9022300993378</v>
      </c>
      <c r="C242" s="123">
        <f t="shared" si="101"/>
        <v>120.79063675826211</v>
      </c>
      <c r="D242" s="123">
        <f t="shared" si="101"/>
        <v>119.58588464998013</v>
      </c>
      <c r="E242" s="123">
        <f t="shared" si="101"/>
        <v>124.23728956390279</v>
      </c>
      <c r="F242" s="123">
        <f t="shared" si="101"/>
        <v>124.24759841090082</v>
      </c>
      <c r="G242" s="123">
        <f t="shared" si="101"/>
        <v>134.25082168488393</v>
      </c>
      <c r="H242" s="123">
        <f t="shared" si="101"/>
        <v>133.71241444032171</v>
      </c>
      <c r="I242" s="123">
        <f t="shared" si="101"/>
        <v>128.79328449730366</v>
      </c>
      <c r="J242" s="123">
        <f t="shared" si="101"/>
        <v>125.8646484577657</v>
      </c>
      <c r="K242" s="123">
        <f t="shared" si="101"/>
        <v>137.96556944265731</v>
      </c>
      <c r="L242" s="123">
        <f t="shared" si="101"/>
        <v>164.75973996705056</v>
      </c>
      <c r="M242" s="123">
        <f t="shared" si="101"/>
        <v>142.80377313961702</v>
      </c>
      <c r="N242" s="123">
        <f t="shared" si="101"/>
        <v>164.26771601644839</v>
      </c>
      <c r="O242" s="123">
        <f t="shared" si="101"/>
        <v>156.99048224010448</v>
      </c>
      <c r="P242" s="123">
        <f t="shared" si="101"/>
        <v>136.81074117351878</v>
      </c>
      <c r="Q242" s="123">
        <f t="shared" si="101"/>
        <v>146.99619094370908</v>
      </c>
      <c r="R242" s="123">
        <f t="shared" si="101"/>
        <v>145.99014207459746</v>
      </c>
      <c r="S242" s="123">
        <f t="shared" si="101"/>
        <v>153.93543175149986</v>
      </c>
      <c r="T242" s="123">
        <f t="shared" si="101"/>
        <v>150.70791652463859</v>
      </c>
      <c r="U242" s="123">
        <f t="shared" si="101"/>
        <v>144.17787669734636</v>
      </c>
      <c r="V242" s="123">
        <f t="shared" si="101"/>
        <v>133.83031096279453</v>
      </c>
      <c r="W242" s="123">
        <f t="shared" si="101"/>
        <v>156.9780123272148</v>
      </c>
      <c r="DA242" s="130" t="s">
        <v>3066</v>
      </c>
    </row>
    <row r="243" spans="1:105" ht="12" customHeight="1" x14ac:dyDescent="0.25">
      <c r="A243" s="97" t="s">
        <v>53</v>
      </c>
      <c r="B243" s="99">
        <v>118.9022300993378</v>
      </c>
      <c r="C243" s="99">
        <v>120.79063675826211</v>
      </c>
      <c r="D243" s="99">
        <v>119.58588464998013</v>
      </c>
      <c r="E243" s="99">
        <v>124.23728956390279</v>
      </c>
      <c r="F243" s="99">
        <v>124.24759841090082</v>
      </c>
      <c r="G243" s="99">
        <v>134.25082168488393</v>
      </c>
      <c r="H243" s="99">
        <v>133.71241444032171</v>
      </c>
      <c r="I243" s="99">
        <v>128.79328449730366</v>
      </c>
      <c r="J243" s="99">
        <v>125.8646484577657</v>
      </c>
      <c r="K243" s="99">
        <v>137.96556944265731</v>
      </c>
      <c r="L243" s="99">
        <v>164.75973996705056</v>
      </c>
      <c r="M243" s="99">
        <v>142.80377313961702</v>
      </c>
      <c r="N243" s="99">
        <v>164.26771601644839</v>
      </c>
      <c r="O243" s="99">
        <v>156.99048224010448</v>
      </c>
      <c r="P243" s="99">
        <v>136.81074117351878</v>
      </c>
      <c r="Q243" s="99">
        <v>146.99619094370908</v>
      </c>
      <c r="R243" s="99">
        <v>145.99014207459746</v>
      </c>
      <c r="S243" s="99">
        <v>153.93543175149986</v>
      </c>
      <c r="T243" s="99">
        <v>150.70791652463859</v>
      </c>
      <c r="U243" s="99">
        <v>144.17787669734636</v>
      </c>
      <c r="V243" s="99">
        <v>133.83031096279453</v>
      </c>
      <c r="W243" s="99">
        <v>156.9780123272148</v>
      </c>
      <c r="DA243" s="63" t="s">
        <v>3067</v>
      </c>
    </row>
    <row r="244" spans="1:105" ht="12" customHeight="1" x14ac:dyDescent="0.25">
      <c r="A244" s="121" t="s">
        <v>92</v>
      </c>
      <c r="B244" s="123">
        <f t="shared" ref="B244:W244" si="102">B245</f>
        <v>3.5280565338596838E-2</v>
      </c>
      <c r="C244" s="123">
        <f t="shared" si="102"/>
        <v>3.9565282084412082E-2</v>
      </c>
      <c r="D244" s="123">
        <f t="shared" si="102"/>
        <v>4.3885534335110235E-2</v>
      </c>
      <c r="E244" s="123">
        <f t="shared" si="102"/>
        <v>4.2117400448726139E-2</v>
      </c>
      <c r="F244" s="123">
        <f t="shared" si="102"/>
        <v>3.8704730662336102E-2</v>
      </c>
      <c r="G244" s="123">
        <f t="shared" si="102"/>
        <v>3.4683779342274228E-2</v>
      </c>
      <c r="H244" s="123">
        <f t="shared" si="102"/>
        <v>3.060380125534819E-2</v>
      </c>
      <c r="I244" s="123">
        <f t="shared" si="102"/>
        <v>3.0502293017256425E-2</v>
      </c>
      <c r="J244" s="123">
        <f t="shared" si="102"/>
        <v>3.3660553630065725E-2</v>
      </c>
      <c r="K244" s="123">
        <f t="shared" si="102"/>
        <v>4.2198211284291486E-2</v>
      </c>
      <c r="L244" s="123">
        <f t="shared" si="102"/>
        <v>6.752541749728673E-2</v>
      </c>
      <c r="M244" s="123">
        <f t="shared" si="102"/>
        <v>8.5556865473603444E-2</v>
      </c>
      <c r="N244" s="123">
        <f t="shared" si="102"/>
        <v>0.12504599950311607</v>
      </c>
      <c r="O244" s="123">
        <f t="shared" si="102"/>
        <v>0.15828846203290939</v>
      </c>
      <c r="P244" s="123">
        <f t="shared" si="102"/>
        <v>0.20134648020518736</v>
      </c>
      <c r="Q244" s="123">
        <f t="shared" si="102"/>
        <v>0.20029405604211559</v>
      </c>
      <c r="R244" s="123">
        <f t="shared" si="102"/>
        <v>0.20186982878354418</v>
      </c>
      <c r="S244" s="123">
        <f t="shared" si="102"/>
        <v>0.20560756112363593</v>
      </c>
      <c r="T244" s="123">
        <f t="shared" si="102"/>
        <v>0.2140986425121601</v>
      </c>
      <c r="U244" s="123">
        <f t="shared" si="102"/>
        <v>0.20801134185954873</v>
      </c>
      <c r="V244" s="123">
        <f t="shared" si="102"/>
        <v>0.20690841272084295</v>
      </c>
      <c r="W244" s="123">
        <f t="shared" si="102"/>
        <v>0.2001519980496908</v>
      </c>
      <c r="DA244" s="130" t="s">
        <v>3068</v>
      </c>
    </row>
    <row r="245" spans="1:105" ht="12" customHeight="1" x14ac:dyDescent="0.25">
      <c r="A245" s="97" t="s">
        <v>53</v>
      </c>
      <c r="B245" s="99">
        <f>RES_hhdet_tess!B165</f>
        <v>3.5280565338596838E-2</v>
      </c>
      <c r="C245" s="99">
        <f>RES_hhdet_tess!C165</f>
        <v>3.9565282084412082E-2</v>
      </c>
      <c r="D245" s="99">
        <f>RES_hhdet_tess!D165</f>
        <v>4.3885534335110235E-2</v>
      </c>
      <c r="E245" s="99">
        <f>RES_hhdet_tess!E165</f>
        <v>4.2117400448726139E-2</v>
      </c>
      <c r="F245" s="99">
        <f>RES_hhdet_tess!F165</f>
        <v>3.8704730662336102E-2</v>
      </c>
      <c r="G245" s="99">
        <f>RES_hhdet_tess!G165</f>
        <v>3.4683779342274228E-2</v>
      </c>
      <c r="H245" s="99">
        <f>RES_hhdet_tess!H165</f>
        <v>3.060380125534819E-2</v>
      </c>
      <c r="I245" s="99">
        <f>RES_hhdet_tess!I165</f>
        <v>3.0502293017256425E-2</v>
      </c>
      <c r="J245" s="99">
        <f>RES_hhdet_tess!J165</f>
        <v>3.3660553630065725E-2</v>
      </c>
      <c r="K245" s="99">
        <f>RES_hhdet_tess!K165</f>
        <v>4.2198211284291486E-2</v>
      </c>
      <c r="L245" s="99">
        <f>RES_hhdet_tess!L165</f>
        <v>6.752541749728673E-2</v>
      </c>
      <c r="M245" s="99">
        <f>RES_hhdet_tess!M165</f>
        <v>8.5556865473603444E-2</v>
      </c>
      <c r="N245" s="99">
        <f>RES_hhdet_tess!N165</f>
        <v>0.12504599950311607</v>
      </c>
      <c r="O245" s="99">
        <f>RES_hhdet_tess!O165</f>
        <v>0.15828846203290939</v>
      </c>
      <c r="P245" s="99">
        <f>RES_hhdet_tess!P165</f>
        <v>0.20134648020518736</v>
      </c>
      <c r="Q245" s="99">
        <f>RES_hhdet_tess!Q165</f>
        <v>0.20029405604211559</v>
      </c>
      <c r="R245" s="99">
        <f>RES_hhdet_tess!R165</f>
        <v>0.20186982878354418</v>
      </c>
      <c r="S245" s="99">
        <f>RES_hhdet_tess!S165</f>
        <v>0.20560756112363593</v>
      </c>
      <c r="T245" s="99">
        <f>RES_hhdet_tess!T165</f>
        <v>0.2140986425121601</v>
      </c>
      <c r="U245" s="99">
        <f>RES_hhdet_tess!U165</f>
        <v>0.20801134185954873</v>
      </c>
      <c r="V245" s="99">
        <f>RES_hhdet_tess!V165</f>
        <v>0.20690841272084295</v>
      </c>
      <c r="W245" s="99">
        <f>RES_hhdet_tess!W165</f>
        <v>0.2001519980496908</v>
      </c>
      <c r="DA245" s="63" t="s">
        <v>3069</v>
      </c>
    </row>
    <row r="246" spans="1:105" ht="12" customHeight="1" x14ac:dyDescent="0.25">
      <c r="A246" s="121" t="s">
        <v>55</v>
      </c>
      <c r="B246" s="123">
        <v>8.2770811454598245</v>
      </c>
      <c r="C246" s="123">
        <v>7.8656915272937624</v>
      </c>
      <c r="D246" s="123">
        <v>7.8561237105049102</v>
      </c>
      <c r="E246" s="123">
        <v>7.9567636179803989</v>
      </c>
      <c r="F246" s="123">
        <v>8.0704786215022839</v>
      </c>
      <c r="G246" s="123">
        <v>8.4299679848327926</v>
      </c>
      <c r="H246" s="123">
        <v>8.6237140198427795</v>
      </c>
      <c r="I246" s="123">
        <v>8.5830901118303657</v>
      </c>
      <c r="J246" s="123">
        <v>7.9899057262595603</v>
      </c>
      <c r="K246" s="123">
        <v>8.434994130255598</v>
      </c>
      <c r="L246" s="123">
        <v>8.4387329840266432</v>
      </c>
      <c r="M246" s="123">
        <v>8.7816935929795363</v>
      </c>
      <c r="N246" s="123">
        <v>8.7629188700209077</v>
      </c>
      <c r="O246" s="123">
        <v>9.5565277737659979</v>
      </c>
      <c r="P246" s="123">
        <v>9.6420008713415317</v>
      </c>
      <c r="Q246" s="123">
        <v>10.463537841423946</v>
      </c>
      <c r="R246" s="123">
        <v>11.409532843002571</v>
      </c>
      <c r="S246" s="123">
        <v>10.741343196523076</v>
      </c>
      <c r="T246" s="123">
        <v>11.529538208119364</v>
      </c>
      <c r="U246" s="123">
        <v>11.465152382154036</v>
      </c>
      <c r="V246" s="123">
        <v>11.115087834700674</v>
      </c>
      <c r="W246" s="123">
        <v>12.028105607549101</v>
      </c>
      <c r="DA246" s="130" t="s">
        <v>3070</v>
      </c>
    </row>
    <row r="247" spans="1:105" ht="12" customHeight="1" x14ac:dyDescent="0.25">
      <c r="A247" s="97" t="s">
        <v>124</v>
      </c>
      <c r="B247" s="99">
        <v>0</v>
      </c>
      <c r="C247" s="99">
        <v>0</v>
      </c>
      <c r="D247" s="99">
        <v>7.7940925257662519</v>
      </c>
      <c r="E247" s="99">
        <v>9.1334115597492342</v>
      </c>
      <c r="F247" s="99">
        <v>7.2417963300073778</v>
      </c>
      <c r="G247" s="99">
        <v>9.049955156759335</v>
      </c>
      <c r="H247" s="99">
        <v>8.3233797315822322</v>
      </c>
      <c r="I247" s="99">
        <v>8.9818527098001653</v>
      </c>
      <c r="J247" s="99">
        <v>8.3398232012144735</v>
      </c>
      <c r="K247" s="99">
        <v>8.5562595226982445</v>
      </c>
      <c r="L247" s="99">
        <v>8.2566027853303616</v>
      </c>
      <c r="M247" s="99">
        <v>8.8909565151752528</v>
      </c>
      <c r="N247" s="99">
        <v>8.0678507285024228</v>
      </c>
      <c r="O247" s="99">
        <v>8.7068585447871296</v>
      </c>
      <c r="P247" s="99">
        <v>12.618856354913694</v>
      </c>
      <c r="Q247" s="99">
        <v>9.1159184562951641</v>
      </c>
      <c r="R247" s="99">
        <v>10.60183329421052</v>
      </c>
      <c r="S247" s="99">
        <v>11.160537307783352</v>
      </c>
      <c r="T247" s="99">
        <v>11.077976157991563</v>
      </c>
      <c r="U247" s="99">
        <v>11.154480414757851</v>
      </c>
      <c r="V247" s="99">
        <v>11.000406921547388</v>
      </c>
      <c r="W247" s="99">
        <v>12.489550499453577</v>
      </c>
      <c r="DA247" s="63" t="s">
        <v>3071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7.7922913187655656</v>
      </c>
      <c r="E248" s="99">
        <v>9.1348705943482269</v>
      </c>
      <c r="F248" s="99">
        <v>7.2431650723089573</v>
      </c>
      <c r="G248" s="99">
        <v>9.0504691694651527</v>
      </c>
      <c r="H248" s="99">
        <v>8.3245945603151181</v>
      </c>
      <c r="I248" s="99">
        <v>8.989417103584076</v>
      </c>
      <c r="J248" s="99">
        <v>8.356834297922461</v>
      </c>
      <c r="K248" s="99">
        <v>8.5822793634353047</v>
      </c>
      <c r="L248" s="99">
        <v>8.2897061467452229</v>
      </c>
      <c r="M248" s="99">
        <v>8.9353825443533879</v>
      </c>
      <c r="N248" s="99">
        <v>8.1220024979165331</v>
      </c>
      <c r="O248" s="99">
        <v>8.7834125520585484</v>
      </c>
      <c r="P248" s="99">
        <v>12.651838638880005</v>
      </c>
      <c r="Q248" s="99">
        <v>9.123689677245574</v>
      </c>
      <c r="R248" s="99">
        <v>10.619896965691012</v>
      </c>
      <c r="S248" s="99">
        <v>11.147263625188131</v>
      </c>
      <c r="T248" s="99">
        <v>11.00779343977665</v>
      </c>
      <c r="U248" s="99">
        <v>10.815726925786151</v>
      </c>
      <c r="V248" s="99">
        <v>10.696619481232064</v>
      </c>
      <c r="W248" s="99">
        <v>12.448098157546434</v>
      </c>
      <c r="DA248" s="63" t="s">
        <v>3072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5.3375810890868509</v>
      </c>
      <c r="E249" s="102">
        <v>5.9985797085620876</v>
      </c>
      <c r="F249" s="102">
        <v>4.7828260821464461</v>
      </c>
      <c r="G249" s="102">
        <v>5.4543398216866228</v>
      </c>
      <c r="H249" s="102">
        <v>5.1975478979194101</v>
      </c>
      <c r="I249" s="102">
        <v>5.5389666702709555</v>
      </c>
      <c r="J249" s="102">
        <v>5.1007309901157338</v>
      </c>
      <c r="K249" s="102">
        <v>5.2768074219336762</v>
      </c>
      <c r="L249" s="102">
        <v>4.9649807874044587</v>
      </c>
      <c r="M249" s="102">
        <v>5.260703710894119</v>
      </c>
      <c r="N249" s="102">
        <v>4.7548936163513549</v>
      </c>
      <c r="O249" s="102">
        <v>5.417624440107029</v>
      </c>
      <c r="P249" s="102">
        <v>7.8198596133412783</v>
      </c>
      <c r="Q249" s="102">
        <v>5.8845222583801489</v>
      </c>
      <c r="R249" s="102">
        <v>7.1835451897602187</v>
      </c>
      <c r="S249" s="102">
        <v>7.3364520413558694</v>
      </c>
      <c r="T249" s="102">
        <v>7.5372534711338783</v>
      </c>
      <c r="U249" s="102">
        <v>7.454997316234337</v>
      </c>
      <c r="V249" s="102">
        <v>7.3348680758659981</v>
      </c>
      <c r="W249" s="102">
        <v>8.8873057338429575</v>
      </c>
      <c r="DA249" s="131" t="s">
        <v>3073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2.4547102296787155</v>
      </c>
      <c r="E250" s="105">
        <v>3.1362908857861411</v>
      </c>
      <c r="F250" s="105">
        <v>2.4603389901625103</v>
      </c>
      <c r="G250" s="105">
        <v>3.5961293477785308</v>
      </c>
      <c r="H250" s="105">
        <v>3.1270466623957094</v>
      </c>
      <c r="I250" s="105">
        <v>3.4504504333131187</v>
      </c>
      <c r="J250" s="105">
        <v>3.2561033078067267</v>
      </c>
      <c r="K250" s="105">
        <v>3.3054719415016263</v>
      </c>
      <c r="L250" s="105">
        <v>3.3247253593407633</v>
      </c>
      <c r="M250" s="105">
        <v>3.6746788334592684</v>
      </c>
      <c r="N250" s="105">
        <v>3.3671088815651773</v>
      </c>
      <c r="O250" s="105">
        <v>3.3657881119515189</v>
      </c>
      <c r="P250" s="105">
        <v>4.8319790255387236</v>
      </c>
      <c r="Q250" s="105">
        <v>3.2391674188654269</v>
      </c>
      <c r="R250" s="105">
        <v>3.4363517759307927</v>
      </c>
      <c r="S250" s="105">
        <v>3.8108115838322623</v>
      </c>
      <c r="T250" s="105">
        <v>3.4705399686427731</v>
      </c>
      <c r="U250" s="105">
        <v>3.3607296095518153</v>
      </c>
      <c r="V250" s="105">
        <v>3.3617514053660655</v>
      </c>
      <c r="W250" s="105">
        <v>3.5607924237034765</v>
      </c>
      <c r="DA250" s="132" t="s">
        <v>3074</v>
      </c>
    </row>
    <row r="251" spans="1:105" ht="12" customHeight="1" x14ac:dyDescent="0.25">
      <c r="A251" s="106" t="s">
        <v>122</v>
      </c>
      <c r="B251" s="102">
        <v>8.2770811454598245</v>
      </c>
      <c r="C251" s="102">
        <v>7.8656921070609522</v>
      </c>
      <c r="D251" s="102">
        <v>7.8561449042158475</v>
      </c>
      <c r="E251" s="102">
        <v>7.9553758128802912</v>
      </c>
      <c r="F251" s="102">
        <v>8.0719582157963856</v>
      </c>
      <c r="G251" s="102">
        <v>8.4283113235614238</v>
      </c>
      <c r="H251" s="102">
        <v>8.6247839742432983</v>
      </c>
      <c r="I251" s="102">
        <v>8.5820707732877359</v>
      </c>
      <c r="J251" s="102">
        <v>7.9893990508663846</v>
      </c>
      <c r="K251" s="102">
        <v>8.4349931949560411</v>
      </c>
      <c r="L251" s="102">
        <v>8.4398802882300821</v>
      </c>
      <c r="M251" s="102">
        <v>8.7811584143064056</v>
      </c>
      <c r="N251" s="102">
        <v>8.7657353879139226</v>
      </c>
      <c r="O251" s="102">
        <v>9.5602285164183556</v>
      </c>
      <c r="P251" s="102">
        <v>9.6268464151826798</v>
      </c>
      <c r="Q251" s="102">
        <v>10.470164225067794</v>
      </c>
      <c r="R251" s="102">
        <v>11.413444298806112</v>
      </c>
      <c r="S251" s="102">
        <v>10.740156766693323</v>
      </c>
      <c r="T251" s="102">
        <v>11.531377297986905</v>
      </c>
      <c r="U251" s="102">
        <v>11.466320565299334</v>
      </c>
      <c r="V251" s="102">
        <v>11.115571002606831</v>
      </c>
      <c r="W251" s="102">
        <v>12.026475540772905</v>
      </c>
      <c r="DA251" s="131" t="s">
        <v>3075</v>
      </c>
    </row>
    <row r="252" spans="1:105" ht="12" customHeight="1" x14ac:dyDescent="0.25">
      <c r="A252" s="107" t="s">
        <v>121</v>
      </c>
      <c r="B252" s="105">
        <v>8.2770811454598228</v>
      </c>
      <c r="C252" s="105">
        <v>7.8656859269148569</v>
      </c>
      <c r="D252" s="105">
        <v>7.8563111206907621</v>
      </c>
      <c r="E252" s="105">
        <v>7.9554468490191681</v>
      </c>
      <c r="F252" s="105">
        <v>8.0719196375486622</v>
      </c>
      <c r="G252" s="105">
        <v>8.4282995066919835</v>
      </c>
      <c r="H252" s="105">
        <v>8.6247276026747031</v>
      </c>
      <c r="I252" s="105">
        <v>8.5771570410245754</v>
      </c>
      <c r="J252" s="105">
        <v>7.982435834418939</v>
      </c>
      <c r="K252" s="105">
        <v>8.4312751956645577</v>
      </c>
      <c r="L252" s="105">
        <v>8.4374208216698392</v>
      </c>
      <c r="M252" s="105">
        <v>8.7816011552366682</v>
      </c>
      <c r="N252" s="105">
        <v>8.7682522825041715</v>
      </c>
      <c r="O252" s="105">
        <v>9.5626456174178749</v>
      </c>
      <c r="P252" s="105">
        <v>9.6263265263839202</v>
      </c>
      <c r="Q252" s="105">
        <v>10.465176285013506</v>
      </c>
      <c r="R252" s="105">
        <v>11.408691241140446</v>
      </c>
      <c r="S252" s="105">
        <v>10.73733194380789</v>
      </c>
      <c r="T252" s="105">
        <v>11.529746440246802</v>
      </c>
      <c r="U252" s="105">
        <v>11.466033870370106</v>
      </c>
      <c r="V252" s="105">
        <v>11.115164598741224</v>
      </c>
      <c r="W252" s="105">
        <v>12.024634179162122</v>
      </c>
      <c r="DA252" s="132" t="s">
        <v>3076</v>
      </c>
    </row>
    <row r="253" spans="1:105" ht="12" customHeight="1" x14ac:dyDescent="0.25">
      <c r="A253" s="108" t="s">
        <v>53</v>
      </c>
      <c r="B253" s="99">
        <v>4.9729845447879093</v>
      </c>
      <c r="C253" s="99">
        <v>5.4978591903929903</v>
      </c>
      <c r="D253" s="99">
        <v>5.3814511467374642</v>
      </c>
      <c r="E253" s="99">
        <v>5.2228973210040026</v>
      </c>
      <c r="F253" s="99">
        <v>5.3304617272303165</v>
      </c>
      <c r="G253" s="99">
        <v>5.0795223621278431</v>
      </c>
      <c r="H253" s="99">
        <v>5.385484110903306</v>
      </c>
      <c r="I253" s="99">
        <v>5.2861819582046454</v>
      </c>
      <c r="J253" s="99">
        <v>4.8727465504119598</v>
      </c>
      <c r="K253" s="99">
        <v>5.1843031853995543</v>
      </c>
      <c r="L253" s="99">
        <v>5.0528989813984264</v>
      </c>
      <c r="M253" s="99">
        <v>5.1689805838113774</v>
      </c>
      <c r="N253" s="99">
        <v>5.1288064469782002</v>
      </c>
      <c r="O253" s="99">
        <v>5.8897987372899303</v>
      </c>
      <c r="P253" s="99">
        <v>5.9491814829424641</v>
      </c>
      <c r="Q253" s="99">
        <v>6.7503529550494497</v>
      </c>
      <c r="R253" s="99">
        <v>7.7172589919291088</v>
      </c>
      <c r="S253" s="99">
        <v>7.0681025317597737</v>
      </c>
      <c r="T253" s="99">
        <v>7.900960960086115</v>
      </c>
      <c r="U253" s="99">
        <v>7.910562616737093</v>
      </c>
      <c r="V253" s="99">
        <v>7.6300527673730381</v>
      </c>
      <c r="W253" s="99">
        <v>8.624500880678573</v>
      </c>
      <c r="DA253" s="63" t="s">
        <v>3077</v>
      </c>
    </row>
    <row r="254" spans="1:105" ht="12" customHeight="1" x14ac:dyDescent="0.25">
      <c r="A254" s="108" t="s">
        <v>52</v>
      </c>
      <c r="B254" s="99">
        <v>3.3040966006719144</v>
      </c>
      <c r="C254" s="99">
        <v>2.367826736521867</v>
      </c>
      <c r="D254" s="99">
        <v>2.474859973953297</v>
      </c>
      <c r="E254" s="99">
        <v>2.7325495280151664</v>
      </c>
      <c r="F254" s="99">
        <v>2.7414579103183461</v>
      </c>
      <c r="G254" s="99">
        <v>3.348777144564139</v>
      </c>
      <c r="H254" s="99">
        <v>3.2392434917713966</v>
      </c>
      <c r="I254" s="99">
        <v>3.29097508281993</v>
      </c>
      <c r="J254" s="99">
        <v>3.1096892840069796</v>
      </c>
      <c r="K254" s="99">
        <v>3.246972010265003</v>
      </c>
      <c r="L254" s="99">
        <v>3.3845218402714128</v>
      </c>
      <c r="M254" s="99">
        <v>3.6126205714252912</v>
      </c>
      <c r="N254" s="99">
        <v>3.6394458355259722</v>
      </c>
      <c r="O254" s="99">
        <v>3.672846880127945</v>
      </c>
      <c r="P254" s="99">
        <v>3.6771450434414543</v>
      </c>
      <c r="Q254" s="99">
        <v>3.7148233299640556</v>
      </c>
      <c r="R254" s="99">
        <v>3.6914322492113385</v>
      </c>
      <c r="S254" s="99">
        <v>3.6692294120481184</v>
      </c>
      <c r="T254" s="99">
        <v>3.6287854801606896</v>
      </c>
      <c r="U254" s="99">
        <v>3.5554712536330144</v>
      </c>
      <c r="V254" s="99">
        <v>3.485111831368183</v>
      </c>
      <c r="W254" s="99">
        <v>3.4001332984835471</v>
      </c>
      <c r="DA254" s="63" t="s">
        <v>3078</v>
      </c>
    </row>
    <row r="255" spans="1:105" ht="12" customHeight="1" x14ac:dyDescent="0.25">
      <c r="A255" s="121" t="s">
        <v>54</v>
      </c>
      <c r="B255" s="123">
        <v>1.29839272642382</v>
      </c>
      <c r="C255" s="123">
        <v>1.2916834373792625</v>
      </c>
      <c r="D255" s="123">
        <v>1.3162990733028936</v>
      </c>
      <c r="E255" s="123">
        <v>1.3697640280569685</v>
      </c>
      <c r="F255" s="123">
        <v>1.4348442996955939</v>
      </c>
      <c r="G255" s="123">
        <v>1.5070188990759483</v>
      </c>
      <c r="H255" s="123">
        <v>1.5544713117691507</v>
      </c>
      <c r="I255" s="123">
        <v>1.549637506796862</v>
      </c>
      <c r="J255" s="123">
        <v>1.482613417087256</v>
      </c>
      <c r="K255" s="123">
        <v>1.6383860769524943</v>
      </c>
      <c r="L255" s="123">
        <v>1.7674133302820396</v>
      </c>
      <c r="M255" s="123">
        <v>1.7818455330939711</v>
      </c>
      <c r="N255" s="123">
        <v>1.8292330588728829</v>
      </c>
      <c r="O255" s="123">
        <v>2.015465706071272</v>
      </c>
      <c r="P255" s="123">
        <v>2.0149757771340746</v>
      </c>
      <c r="Q255" s="123">
        <v>2.1891035672632468</v>
      </c>
      <c r="R255" s="123">
        <v>2.1950003539006264</v>
      </c>
      <c r="S255" s="123">
        <v>2.3821998894847676</v>
      </c>
      <c r="T255" s="123">
        <v>2.5242737444147072</v>
      </c>
      <c r="U255" s="123">
        <v>2.5386111391933985</v>
      </c>
      <c r="V255" s="123">
        <v>2.5667798129229</v>
      </c>
      <c r="W255" s="123">
        <v>2.5860651596332773</v>
      </c>
      <c r="DA255" s="130" t="s">
        <v>3079</v>
      </c>
    </row>
    <row r="256" spans="1:105" ht="12" customHeight="1" x14ac:dyDescent="0.25">
      <c r="A256" s="97" t="s">
        <v>50</v>
      </c>
      <c r="B256" s="99">
        <v>0</v>
      </c>
      <c r="C256" s="99">
        <v>0</v>
      </c>
      <c r="D256" s="99">
        <v>0</v>
      </c>
      <c r="E256" s="99">
        <v>0</v>
      </c>
      <c r="F256" s="99">
        <v>0</v>
      </c>
      <c r="G256" s="99">
        <v>0</v>
      </c>
      <c r="H256" s="99">
        <v>0</v>
      </c>
      <c r="I256" s="99">
        <v>0</v>
      </c>
      <c r="J256" s="99">
        <v>0</v>
      </c>
      <c r="K256" s="99">
        <v>0</v>
      </c>
      <c r="L256" s="99">
        <v>0</v>
      </c>
      <c r="M256" s="99">
        <v>0</v>
      </c>
      <c r="N256" s="99">
        <v>0</v>
      </c>
      <c r="O256" s="99">
        <v>0</v>
      </c>
      <c r="P256" s="99">
        <v>0</v>
      </c>
      <c r="Q256" s="99">
        <v>0</v>
      </c>
      <c r="R256" s="99">
        <v>0</v>
      </c>
      <c r="S256" s="99">
        <v>0</v>
      </c>
      <c r="T256" s="99">
        <v>0</v>
      </c>
      <c r="U256" s="99">
        <v>0</v>
      </c>
      <c r="V256" s="99">
        <v>0</v>
      </c>
      <c r="W256" s="99">
        <v>0</v>
      </c>
      <c r="DA256" s="63" t="s">
        <v>3080</v>
      </c>
    </row>
    <row r="257" spans="1:105" ht="12" customHeight="1" x14ac:dyDescent="0.25">
      <c r="A257" s="109" t="s">
        <v>120</v>
      </c>
      <c r="B257" s="110">
        <v>1.29839272642382</v>
      </c>
      <c r="C257" s="110">
        <v>1.2916834373792625</v>
      </c>
      <c r="D257" s="110">
        <v>1.3162990733028936</v>
      </c>
      <c r="E257" s="110">
        <v>1.3697640280569685</v>
      </c>
      <c r="F257" s="110">
        <v>1.4348442996955939</v>
      </c>
      <c r="G257" s="110">
        <v>1.5070188990759483</v>
      </c>
      <c r="H257" s="110">
        <v>1.5544713117691507</v>
      </c>
      <c r="I257" s="110">
        <v>1.549637506796862</v>
      </c>
      <c r="J257" s="110">
        <v>1.482613417087256</v>
      </c>
      <c r="K257" s="110">
        <v>1.6383860769524943</v>
      </c>
      <c r="L257" s="110">
        <v>1.7674133302820396</v>
      </c>
      <c r="M257" s="110">
        <v>1.7818455330939711</v>
      </c>
      <c r="N257" s="110">
        <v>1.8292330588728829</v>
      </c>
      <c r="O257" s="110">
        <v>2.015465706071272</v>
      </c>
      <c r="P257" s="110">
        <v>2.0149757771340746</v>
      </c>
      <c r="Q257" s="110">
        <v>2.1891035672632468</v>
      </c>
      <c r="R257" s="110">
        <v>2.1950003539006264</v>
      </c>
      <c r="S257" s="110">
        <v>2.3821998894847676</v>
      </c>
      <c r="T257" s="110">
        <v>2.5242737444147072</v>
      </c>
      <c r="U257" s="110">
        <v>2.5386111391933985</v>
      </c>
      <c r="V257" s="110">
        <v>2.5667798129229</v>
      </c>
      <c r="W257" s="110">
        <v>2.5860651596332773</v>
      </c>
      <c r="DA257" s="60" t="s">
        <v>3081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</v>
      </c>
      <c r="C259" s="118">
        <f t="shared" si="103"/>
        <v>0</v>
      </c>
      <c r="D259" s="118">
        <f t="shared" si="103"/>
        <v>1.4931240498611206E-3</v>
      </c>
      <c r="E259" s="118">
        <f t="shared" si="103"/>
        <v>3.4192893214178739E-3</v>
      </c>
      <c r="F259" s="118">
        <f t="shared" si="103"/>
        <v>4.1074223258107945E-3</v>
      </c>
      <c r="G259" s="118">
        <f t="shared" si="103"/>
        <v>7.6850440979609322E-3</v>
      </c>
      <c r="H259" s="118">
        <f t="shared" si="103"/>
        <v>9.3461844279171102E-3</v>
      </c>
      <c r="I259" s="118">
        <f t="shared" si="103"/>
        <v>1.1921376321365482E-2</v>
      </c>
      <c r="J259" s="118">
        <f t="shared" si="103"/>
        <v>1.1411434281285843E-2</v>
      </c>
      <c r="K259" s="118">
        <f t="shared" si="103"/>
        <v>1.1803787146344525E-2</v>
      </c>
      <c r="L259" s="118">
        <f t="shared" si="103"/>
        <v>1.1144718286135728E-2</v>
      </c>
      <c r="M259" s="118">
        <f t="shared" si="103"/>
        <v>1.1880938691323497E-2</v>
      </c>
      <c r="N259" s="118">
        <f t="shared" si="103"/>
        <v>1.1325189338253017E-2</v>
      </c>
      <c r="O259" s="118">
        <f t="shared" si="103"/>
        <v>1.2466138058993739E-2</v>
      </c>
      <c r="P259" s="118">
        <f t="shared" si="103"/>
        <v>1.9108557333131129E-2</v>
      </c>
      <c r="Q259" s="118">
        <f t="shared" si="103"/>
        <v>1.1785186641750281E-2</v>
      </c>
      <c r="R259" s="118">
        <f t="shared" ref="R259:V259" si="104">R260+R262+R264+R273</f>
        <v>1.2377458720216252E-2</v>
      </c>
      <c r="S259" s="118">
        <f t="shared" si="104"/>
        <v>1.184106976417483E-2</v>
      </c>
      <c r="T259" s="118">
        <f t="shared" si="104"/>
        <v>1.101543953007536E-2</v>
      </c>
      <c r="U259" s="118">
        <f t="shared" si="104"/>
        <v>1.0865991883399572E-2</v>
      </c>
      <c r="V259" s="118">
        <f t="shared" si="104"/>
        <v>1.0752481488736376E-2</v>
      </c>
      <c r="W259" s="118">
        <f t="shared" ref="W259" si="105">W260+W262+W264+W273</f>
        <v>1.2775515747680629E-2</v>
      </c>
      <c r="DA259" s="129" t="s">
        <v>3233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3234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3235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3236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3237</v>
      </c>
    </row>
    <row r="264" spans="1:105" ht="12" customHeight="1" x14ac:dyDescent="0.25">
      <c r="A264" s="121" t="s">
        <v>55</v>
      </c>
      <c r="B264" s="123">
        <v>0</v>
      </c>
      <c r="C264" s="123">
        <v>0</v>
      </c>
      <c r="D264" s="123">
        <v>1.4931240498611206E-3</v>
      </c>
      <c r="E264" s="123">
        <v>3.4192893214178739E-3</v>
      </c>
      <c r="F264" s="123">
        <v>4.1074223258107945E-3</v>
      </c>
      <c r="G264" s="123">
        <v>7.6850440979609322E-3</v>
      </c>
      <c r="H264" s="123">
        <v>9.3461844279171102E-3</v>
      </c>
      <c r="I264" s="123">
        <v>1.1921376321365482E-2</v>
      </c>
      <c r="J264" s="123">
        <v>1.1411434281285843E-2</v>
      </c>
      <c r="K264" s="123">
        <v>1.1803787146344525E-2</v>
      </c>
      <c r="L264" s="123">
        <v>1.1144718286135728E-2</v>
      </c>
      <c r="M264" s="123">
        <v>1.1880938691323497E-2</v>
      </c>
      <c r="N264" s="123">
        <v>1.1325189338253017E-2</v>
      </c>
      <c r="O264" s="123">
        <v>1.2466138058993739E-2</v>
      </c>
      <c r="P264" s="123">
        <v>1.9108557333131129E-2</v>
      </c>
      <c r="Q264" s="123">
        <v>1.1785186641750281E-2</v>
      </c>
      <c r="R264" s="123">
        <v>1.2377458720216252E-2</v>
      </c>
      <c r="S264" s="123">
        <v>1.184106976417483E-2</v>
      </c>
      <c r="T264" s="123">
        <v>1.101543953007536E-2</v>
      </c>
      <c r="U264" s="123">
        <v>1.0865991883399572E-2</v>
      </c>
      <c r="V264" s="123">
        <v>1.0752481488736376E-2</v>
      </c>
      <c r="W264" s="123">
        <v>1.2775515747680629E-2</v>
      </c>
      <c r="DA264" s="130" t="s">
        <v>3238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2.4933480622659632</v>
      </c>
      <c r="E265" s="99">
        <v>2.9183510536061181</v>
      </c>
      <c r="F265" s="99">
        <v>2.3111386755786838</v>
      </c>
      <c r="G265" s="99">
        <v>2.8832588368104735</v>
      </c>
      <c r="H265" s="99">
        <v>2.6474292115998561</v>
      </c>
      <c r="I265" s="99">
        <v>2.8524174941741975</v>
      </c>
      <c r="J265" s="99">
        <v>2.6434882215352116</v>
      </c>
      <c r="K265" s="99">
        <v>2.7049943844703388</v>
      </c>
      <c r="L265" s="99">
        <v>2.5979921139966917</v>
      </c>
      <c r="M265" s="99">
        <v>2.7781093935614294</v>
      </c>
      <c r="N265" s="99">
        <v>2.4852929144115485</v>
      </c>
      <c r="O265" s="99">
        <v>2.6344832225478401</v>
      </c>
      <c r="P265" s="99">
        <v>3.7564091084081466</v>
      </c>
      <c r="Q265" s="99">
        <v>2.6955556646050809</v>
      </c>
      <c r="R265" s="99">
        <v>3.0880367645963198</v>
      </c>
      <c r="S265" s="99">
        <v>3.1789589842738559</v>
      </c>
      <c r="T265" s="99">
        <v>3.0707717963738381</v>
      </c>
      <c r="U265" s="99">
        <v>2.9950784906446906</v>
      </c>
      <c r="V265" s="99">
        <v>2.8663818744675815</v>
      </c>
      <c r="W265" s="99">
        <v>3.1844862374684255</v>
      </c>
      <c r="DA265" s="63" t="s">
        <v>3239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1.7075044235959684</v>
      </c>
      <c r="E266" s="99">
        <v>1.9163899936806501</v>
      </c>
      <c r="F266" s="99">
        <v>1.5279883723571279</v>
      </c>
      <c r="G266" s="99">
        <v>1.7383901685737675</v>
      </c>
      <c r="H266" s="99">
        <v>1.6565462479087674</v>
      </c>
      <c r="I266" s="99">
        <v>1.7570296134440844</v>
      </c>
      <c r="J266" s="99">
        <v>1.6149212301872482</v>
      </c>
      <c r="K266" s="99">
        <v>1.6671891109400738</v>
      </c>
      <c r="L266" s="99">
        <v>1.5596514425682741</v>
      </c>
      <c r="M266" s="99">
        <v>1.6453717014248768</v>
      </c>
      <c r="N266" s="99">
        <v>1.473121752071175</v>
      </c>
      <c r="O266" s="99">
        <v>1.6728695692372244</v>
      </c>
      <c r="P266" s="99">
        <v>2.3619299345457838</v>
      </c>
      <c r="Q266" s="99">
        <v>1.7601926849913494</v>
      </c>
      <c r="R266" s="99">
        <v>2.1487596002060845</v>
      </c>
      <c r="S266" s="99">
        <v>2.1675195656616184</v>
      </c>
      <c r="T266" s="99">
        <v>2.1862235964974754</v>
      </c>
      <c r="U266" s="99">
        <v>2.0883397973806437</v>
      </c>
      <c r="V266" s="99">
        <v>2.0546884541475614</v>
      </c>
      <c r="W266" s="99">
        <v>2.2098825789345975</v>
      </c>
      <c r="DA266" s="63" t="s">
        <v>3240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1.7075044235959684</v>
      </c>
      <c r="E267" s="102">
        <v>1.9163899936806501</v>
      </c>
      <c r="F267" s="102">
        <v>1.5279883723571279</v>
      </c>
      <c r="G267" s="102">
        <v>1.7383901685737675</v>
      </c>
      <c r="H267" s="102">
        <v>1.6565462479087674</v>
      </c>
      <c r="I267" s="102">
        <v>1.7570296134440844</v>
      </c>
      <c r="J267" s="102">
        <v>1.6149212301872482</v>
      </c>
      <c r="K267" s="102">
        <v>1.6671891109400738</v>
      </c>
      <c r="L267" s="102">
        <v>1.5596514425682741</v>
      </c>
      <c r="M267" s="102">
        <v>1.6453717014248768</v>
      </c>
      <c r="N267" s="102">
        <v>1.473121752071175</v>
      </c>
      <c r="O267" s="102">
        <v>1.6728695692372244</v>
      </c>
      <c r="P267" s="102">
        <v>2.3619299345457838</v>
      </c>
      <c r="Q267" s="102">
        <v>1.7601926849913494</v>
      </c>
      <c r="R267" s="102">
        <v>2.1487596002060845</v>
      </c>
      <c r="S267" s="102">
        <v>2.1675195656616184</v>
      </c>
      <c r="T267" s="102">
        <v>2.1862235964974754</v>
      </c>
      <c r="U267" s="102">
        <v>2.0883397973806437</v>
      </c>
      <c r="V267" s="102">
        <v>2.0546884541475614</v>
      </c>
      <c r="W267" s="102">
        <v>2.2098825789345975</v>
      </c>
      <c r="DA267" s="131" t="s">
        <v>3241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3242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3243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3244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3245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3246</v>
      </c>
    </row>
    <row r="273" spans="1:105" ht="12" customHeight="1" x14ac:dyDescent="0.25">
      <c r="A273" s="121" t="s">
        <v>54</v>
      </c>
      <c r="B273" s="123">
        <v>0</v>
      </c>
      <c r="C273" s="123">
        <v>0</v>
      </c>
      <c r="D273" s="123">
        <v>0</v>
      </c>
      <c r="E273" s="123">
        <v>0</v>
      </c>
      <c r="F273" s="123">
        <v>0</v>
      </c>
      <c r="G273" s="123">
        <v>0</v>
      </c>
      <c r="H273" s="123">
        <v>0</v>
      </c>
      <c r="I273" s="123">
        <v>0</v>
      </c>
      <c r="J273" s="123">
        <v>0</v>
      </c>
      <c r="K273" s="123">
        <v>0</v>
      </c>
      <c r="L273" s="123">
        <v>0</v>
      </c>
      <c r="M273" s="123">
        <v>0</v>
      </c>
      <c r="N273" s="123">
        <v>0</v>
      </c>
      <c r="O273" s="123">
        <v>0</v>
      </c>
      <c r="P273" s="123">
        <v>0</v>
      </c>
      <c r="Q273" s="123">
        <v>0</v>
      </c>
      <c r="R273" s="123">
        <v>0</v>
      </c>
      <c r="S273" s="123">
        <v>0</v>
      </c>
      <c r="T273" s="123">
        <v>0</v>
      </c>
      <c r="U273" s="123">
        <v>0</v>
      </c>
      <c r="V273" s="123">
        <v>0</v>
      </c>
      <c r="W273" s="123">
        <v>0</v>
      </c>
      <c r="DA273" s="130" t="s">
        <v>3247</v>
      </c>
    </row>
    <row r="274" spans="1:105" ht="12" customHeight="1" x14ac:dyDescent="0.25">
      <c r="A274" s="97" t="s">
        <v>50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3248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3249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7.1113919620950146</v>
      </c>
      <c r="D279" s="117">
        <f t="shared" si="108"/>
        <v>0</v>
      </c>
      <c r="E279" s="117">
        <f t="shared" si="108"/>
        <v>1.106258630730782</v>
      </c>
      <c r="F279" s="117">
        <f t="shared" si="108"/>
        <v>6.5701490079450169</v>
      </c>
      <c r="G279" s="117">
        <f t="shared" si="108"/>
        <v>6.6297315255086593</v>
      </c>
      <c r="H279" s="117">
        <f t="shared" si="108"/>
        <v>12.483657862023666</v>
      </c>
      <c r="I279" s="117">
        <f t="shared" si="108"/>
        <v>20.304537096954608</v>
      </c>
      <c r="J279" s="117">
        <f t="shared" si="108"/>
        <v>45.473381411547365</v>
      </c>
      <c r="K279" s="117">
        <f t="shared" si="108"/>
        <v>54.142057182951355</v>
      </c>
      <c r="L279" s="117">
        <f t="shared" si="108"/>
        <v>39.446243409170343</v>
      </c>
      <c r="M279" s="117">
        <f t="shared" si="108"/>
        <v>36.401407408521742</v>
      </c>
      <c r="N279" s="117">
        <f t="shared" si="108"/>
        <v>56.237163580586973</v>
      </c>
      <c r="O279" s="117">
        <f t="shared" si="108"/>
        <v>72.639239803956528</v>
      </c>
      <c r="P279" s="117">
        <f t="shared" si="108"/>
        <v>36.252790151115512</v>
      </c>
      <c r="Q279" s="117">
        <f t="shared" si="108"/>
        <v>48.495163188026076</v>
      </c>
      <c r="R279" s="117">
        <f t="shared" ref="R279:V279" si="109">R280+R282+R284+R293</f>
        <v>33.380164928760017</v>
      </c>
      <c r="S279" s="117">
        <f t="shared" si="109"/>
        <v>36.716123821200682</v>
      </c>
      <c r="T279" s="117">
        <f t="shared" si="109"/>
        <v>36.73673264245447</v>
      </c>
      <c r="U279" s="117">
        <f t="shared" si="109"/>
        <v>32.344647128758517</v>
      </c>
      <c r="V279" s="117">
        <f t="shared" si="109"/>
        <v>22.857443804424101</v>
      </c>
      <c r="W279" s="117">
        <f t="shared" ref="W279" si="110">W280+W282+W284+W293</f>
        <v>35.29589255700985</v>
      </c>
      <c r="DA279" s="129" t="s">
        <v>3401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6.5563086533652308</v>
      </c>
      <c r="D280" s="122">
        <f t="shared" si="111"/>
        <v>0</v>
      </c>
      <c r="E280" s="122">
        <f t="shared" si="111"/>
        <v>1.0186585308628029</v>
      </c>
      <c r="F280" s="122">
        <f t="shared" si="111"/>
        <v>6.0332655392155301</v>
      </c>
      <c r="G280" s="122">
        <f t="shared" si="111"/>
        <v>6.0911121656135876</v>
      </c>
      <c r="H280" s="122">
        <f t="shared" si="111"/>
        <v>11.424563300485453</v>
      </c>
      <c r="I280" s="122">
        <f t="shared" si="111"/>
        <v>18.580248463251344</v>
      </c>
      <c r="J280" s="122">
        <f t="shared" si="111"/>
        <v>41.703931170940542</v>
      </c>
      <c r="K280" s="122">
        <f t="shared" si="111"/>
        <v>49.641714918260774</v>
      </c>
      <c r="L280" s="122">
        <f t="shared" si="111"/>
        <v>36.532880070076878</v>
      </c>
      <c r="M280" s="122">
        <f t="shared" si="111"/>
        <v>33.177167811052207</v>
      </c>
      <c r="N280" s="122">
        <f t="shared" si="111"/>
        <v>51.800596328579026</v>
      </c>
      <c r="O280" s="122">
        <f t="shared" si="111"/>
        <v>66.159818092932483</v>
      </c>
      <c r="P280" s="122">
        <f t="shared" si="111"/>
        <v>32.434027520239994</v>
      </c>
      <c r="Q280" s="122">
        <f t="shared" si="111"/>
        <v>43.229167615336422</v>
      </c>
      <c r="R280" s="122">
        <f t="shared" si="111"/>
        <v>29.271745234514498</v>
      </c>
      <c r="S280" s="122">
        <f t="shared" si="111"/>
        <v>32.335934976798235</v>
      </c>
      <c r="T280" s="122">
        <f t="shared" si="111"/>
        <v>31.797368806048166</v>
      </c>
      <c r="U280" s="122">
        <f t="shared" si="111"/>
        <v>27.595126778591045</v>
      </c>
      <c r="V280" s="122">
        <f t="shared" si="111"/>
        <v>19.21859991262243</v>
      </c>
      <c r="W280" s="122">
        <f t="shared" si="111"/>
        <v>29.74263203486689</v>
      </c>
      <c r="DA280" s="130" t="s">
        <v>3402</v>
      </c>
    </row>
    <row r="281" spans="1:105" ht="12" customHeight="1" x14ac:dyDescent="0.25">
      <c r="A281" s="97" t="s">
        <v>53</v>
      </c>
      <c r="B281" s="98"/>
      <c r="C281" s="98">
        <v>6.5563086533652308</v>
      </c>
      <c r="D281" s="98">
        <v>0</v>
      </c>
      <c r="E281" s="98">
        <v>1.0186585308628029</v>
      </c>
      <c r="F281" s="98">
        <v>6.0332655392155301</v>
      </c>
      <c r="G281" s="98">
        <v>6.0911121656135876</v>
      </c>
      <c r="H281" s="98">
        <v>11.424563300485453</v>
      </c>
      <c r="I281" s="98">
        <v>18.580248463251344</v>
      </c>
      <c r="J281" s="98">
        <v>41.703931170940542</v>
      </c>
      <c r="K281" s="98">
        <v>49.641714918260774</v>
      </c>
      <c r="L281" s="98">
        <v>36.532880070076878</v>
      </c>
      <c r="M281" s="98">
        <v>33.177167811052207</v>
      </c>
      <c r="N281" s="98">
        <v>51.800596328579026</v>
      </c>
      <c r="O281" s="98">
        <v>66.159818092932483</v>
      </c>
      <c r="P281" s="98">
        <v>32.434027520239994</v>
      </c>
      <c r="Q281" s="98">
        <v>43.229167615336422</v>
      </c>
      <c r="R281" s="98">
        <v>29.271745234514498</v>
      </c>
      <c r="S281" s="98">
        <v>32.335934976798235</v>
      </c>
      <c r="T281" s="98">
        <v>31.797368806048166</v>
      </c>
      <c r="U281" s="98">
        <v>27.595126778591045</v>
      </c>
      <c r="V281" s="98">
        <v>19.21859991262243</v>
      </c>
      <c r="W281" s="98">
        <v>29.74263203486689</v>
      </c>
      <c r="DA281" s="63" t="s">
        <v>3403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7.7282740877936628E-4</v>
      </c>
      <c r="D282" s="122">
        <f t="shared" si="112"/>
        <v>0</v>
      </c>
      <c r="E282" s="122">
        <f t="shared" si="112"/>
        <v>1.1739641783553155E-4</v>
      </c>
      <c r="F282" s="122">
        <f t="shared" si="112"/>
        <v>9.978296016429761E-4</v>
      </c>
      <c r="G282" s="122">
        <f t="shared" si="112"/>
        <v>1.8023730592518423E-3</v>
      </c>
      <c r="H282" s="122">
        <f t="shared" si="112"/>
        <v>4.3259233098156312E-3</v>
      </c>
      <c r="I282" s="122">
        <f t="shared" si="112"/>
        <v>6.3074855379863636E-3</v>
      </c>
      <c r="J282" s="122">
        <f t="shared" si="112"/>
        <v>3.7875901280961279E-3</v>
      </c>
      <c r="K282" s="122">
        <f t="shared" si="112"/>
        <v>1.1235210988456141E-2</v>
      </c>
      <c r="L282" s="122">
        <f t="shared" si="112"/>
        <v>1.8392565248533336E-2</v>
      </c>
      <c r="M282" s="122">
        <f t="shared" si="112"/>
        <v>1.3286450136173222E-2</v>
      </c>
      <c r="N282" s="122">
        <f t="shared" si="112"/>
        <v>2.8769538281425588E-2</v>
      </c>
      <c r="O282" s="122">
        <f t="shared" si="112"/>
        <v>2.0973975280068734E-2</v>
      </c>
      <c r="P282" s="122">
        <f t="shared" si="112"/>
        <v>2.3199624879941379E-2</v>
      </c>
      <c r="Q282" s="122">
        <f t="shared" si="112"/>
        <v>1.4537738724500817E-2</v>
      </c>
      <c r="R282" s="122">
        <f t="shared" si="112"/>
        <v>6.778859721308492E-3</v>
      </c>
      <c r="S282" s="122">
        <f t="shared" si="112"/>
        <v>1.7888171909465539E-2</v>
      </c>
      <c r="T282" s="122">
        <f t="shared" si="112"/>
        <v>1.002249534377452E-2</v>
      </c>
      <c r="U282" s="122">
        <f t="shared" si="112"/>
        <v>1.5642956537018773E-2</v>
      </c>
      <c r="V282" s="122">
        <f t="shared" si="112"/>
        <v>2.478306083241702E-2</v>
      </c>
      <c r="W282" s="122">
        <f t="shared" si="112"/>
        <v>7.7482234045964009E-3</v>
      </c>
      <c r="DA282" s="130" t="s">
        <v>3404</v>
      </c>
    </row>
    <row r="283" spans="1:105" ht="12" customHeight="1" x14ac:dyDescent="0.25">
      <c r="A283" s="97" t="s">
        <v>53</v>
      </c>
      <c r="B283" s="98"/>
      <c r="C283" s="98">
        <v>7.7282740877936628E-4</v>
      </c>
      <c r="D283" s="98">
        <v>0</v>
      </c>
      <c r="E283" s="98">
        <v>1.1739641783553155E-4</v>
      </c>
      <c r="F283" s="98">
        <v>9.978296016429761E-4</v>
      </c>
      <c r="G283" s="98">
        <v>1.8023730592518423E-3</v>
      </c>
      <c r="H283" s="98">
        <v>4.3259233098156312E-3</v>
      </c>
      <c r="I283" s="98">
        <v>6.3074855379863636E-3</v>
      </c>
      <c r="J283" s="98">
        <v>3.7875901280961279E-3</v>
      </c>
      <c r="K283" s="98">
        <v>1.1235210988456141E-2</v>
      </c>
      <c r="L283" s="98">
        <v>1.8392565248533336E-2</v>
      </c>
      <c r="M283" s="98">
        <v>1.3286450136173222E-2</v>
      </c>
      <c r="N283" s="98">
        <v>2.8769538281425588E-2</v>
      </c>
      <c r="O283" s="98">
        <v>2.0973975280068734E-2</v>
      </c>
      <c r="P283" s="98">
        <v>2.3199624879941379E-2</v>
      </c>
      <c r="Q283" s="98">
        <v>1.4537738724500817E-2</v>
      </c>
      <c r="R283" s="98">
        <v>6.778859721308492E-3</v>
      </c>
      <c r="S283" s="98">
        <v>1.7888171909465539E-2</v>
      </c>
      <c r="T283" s="98">
        <v>1.002249534377452E-2</v>
      </c>
      <c r="U283" s="98">
        <v>1.5642956537018773E-2</v>
      </c>
      <c r="V283" s="98">
        <v>2.478306083241702E-2</v>
      </c>
      <c r="W283" s="98">
        <v>7.7482234045964009E-3</v>
      </c>
      <c r="DA283" s="63" t="s">
        <v>3405</v>
      </c>
    </row>
    <row r="284" spans="1:105" ht="12" customHeight="1" x14ac:dyDescent="0.25">
      <c r="A284" s="121" t="s">
        <v>55</v>
      </c>
      <c r="B284" s="122"/>
      <c r="C284" s="122">
        <v>0.48841454432819248</v>
      </c>
      <c r="D284" s="122">
        <v>0</v>
      </c>
      <c r="E284" s="122">
        <v>7.6572133184407101E-2</v>
      </c>
      <c r="F284" s="122">
        <v>0.46692869461278491</v>
      </c>
      <c r="G284" s="122">
        <v>0.46685340485143989</v>
      </c>
      <c r="H284" s="122">
        <v>0.91592031008391939</v>
      </c>
      <c r="I284" s="122">
        <v>1.4813804468640215</v>
      </c>
      <c r="J284" s="122">
        <v>3.2473597480553447</v>
      </c>
      <c r="K284" s="122">
        <v>3.852783428943181</v>
      </c>
      <c r="L284" s="122">
        <v>2.4520626380922135</v>
      </c>
      <c r="M284" s="122">
        <v>2.7303739164241891</v>
      </c>
      <c r="N284" s="122">
        <v>3.7231636518708466</v>
      </c>
      <c r="O284" s="122">
        <v>5.4319990506314886</v>
      </c>
      <c r="P284" s="122">
        <v>3.1833104045685059</v>
      </c>
      <c r="Q284" s="122">
        <v>4.3904277950287858</v>
      </c>
      <c r="R284" s="122">
        <v>3.4728102172061162</v>
      </c>
      <c r="S284" s="122">
        <v>3.6046376068791166</v>
      </c>
      <c r="T284" s="122">
        <v>4.0786076373848941</v>
      </c>
      <c r="U284" s="122">
        <v>3.9049607162137181</v>
      </c>
      <c r="V284" s="122">
        <v>2.9544930631504887</v>
      </c>
      <c r="W284" s="122">
        <v>4.5846845361997897</v>
      </c>
      <c r="DA284" s="130" t="s">
        <v>3406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0</v>
      </c>
      <c r="E285" s="98">
        <v>4.1511292401828163E-4</v>
      </c>
      <c r="F285" s="98">
        <v>1.4710174530840985E-3</v>
      </c>
      <c r="G285" s="98">
        <v>2.230136055597568E-3</v>
      </c>
      <c r="H285" s="98">
        <v>2.7747169289147745E-3</v>
      </c>
      <c r="I285" s="98">
        <v>8.2157633224525621E-3</v>
      </c>
      <c r="J285" s="98">
        <v>1.4124801467981457E-2</v>
      </c>
      <c r="K285" s="98">
        <v>1.2777794400031283E-2</v>
      </c>
      <c r="L285" s="98">
        <v>1.0076345590491018E-2</v>
      </c>
      <c r="M285" s="98">
        <v>1.0751626646154597E-2</v>
      </c>
      <c r="N285" s="98">
        <v>1.6530946092743446E-2</v>
      </c>
      <c r="O285" s="98">
        <v>2.2308279618921786E-2</v>
      </c>
      <c r="P285" s="98">
        <v>2.6696759486030123E-2</v>
      </c>
      <c r="Q285" s="98">
        <v>2.2450792179590749E-3</v>
      </c>
      <c r="R285" s="98">
        <v>6.7637574345620378E-3</v>
      </c>
      <c r="S285" s="98">
        <v>9.4232918341432426E-3</v>
      </c>
      <c r="T285" s="98">
        <v>1.2457800920222568E-2</v>
      </c>
      <c r="U285" s="98">
        <v>1.5274701590198898E-2</v>
      </c>
      <c r="V285" s="98">
        <v>1.3367924326434136E-2</v>
      </c>
      <c r="W285" s="98">
        <v>2.288813305816649E-2</v>
      </c>
      <c r="DA285" s="63" t="s">
        <v>3407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1.1109111622214742E-4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9.7049579730725541E-5</v>
      </c>
      <c r="DA286" s="63" t="s">
        <v>3408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7.4007617949441588E-5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7.1045306912364197E-5</v>
      </c>
      <c r="DA287" s="131" t="s">
        <v>3409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3.7083498272705835E-5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2.6004272818361337E-5</v>
      </c>
      <c r="DA288" s="132" t="s">
        <v>3410</v>
      </c>
    </row>
    <row r="289" spans="1:105" ht="12" customHeight="1" x14ac:dyDescent="0.25">
      <c r="A289" s="106" t="s">
        <v>122</v>
      </c>
      <c r="B289" s="101"/>
      <c r="C289" s="101">
        <v>0.44779032279822961</v>
      </c>
      <c r="D289" s="101">
        <v>0</v>
      </c>
      <c r="E289" s="101">
        <v>7.0331924834026852E-2</v>
      </c>
      <c r="F289" s="101">
        <v>0.43203727746090492</v>
      </c>
      <c r="G289" s="101">
        <v>0.42184017463218482</v>
      </c>
      <c r="H289" s="101">
        <v>0.83030814060468228</v>
      </c>
      <c r="I289" s="101">
        <v>0.89192835108782342</v>
      </c>
      <c r="J289" s="101">
        <v>2.6701691479844705</v>
      </c>
      <c r="K289" s="101">
        <v>3.5685642266674265</v>
      </c>
      <c r="L289" s="101">
        <v>2.1467550605441388</v>
      </c>
      <c r="M289" s="101">
        <v>2.4495402287174621</v>
      </c>
      <c r="N289" s="101">
        <v>3.2839192725614885</v>
      </c>
      <c r="O289" s="101">
        <v>4.7564715659424799</v>
      </c>
      <c r="P289" s="101">
        <v>2.6719184171915598</v>
      </c>
      <c r="Q289" s="101">
        <v>3.6673626402282951</v>
      </c>
      <c r="R289" s="101">
        <v>3.0782342806906318</v>
      </c>
      <c r="S289" s="101">
        <v>3.2408654273848909</v>
      </c>
      <c r="T289" s="101">
        <v>3.6522568634817052</v>
      </c>
      <c r="U289" s="101">
        <v>3.4718026534976971</v>
      </c>
      <c r="V289" s="101">
        <v>2.5944199852198961</v>
      </c>
      <c r="W289" s="101">
        <v>3.9954493654983003</v>
      </c>
      <c r="DA289" s="131" t="s">
        <v>3411</v>
      </c>
    </row>
    <row r="290" spans="1:105" ht="12" customHeight="1" x14ac:dyDescent="0.25">
      <c r="A290" s="107" t="s">
        <v>121</v>
      </c>
      <c r="B290" s="104"/>
      <c r="C290" s="104">
        <v>4.0624221529962867E-2</v>
      </c>
      <c r="D290" s="104">
        <v>0</v>
      </c>
      <c r="E290" s="104">
        <v>5.8250954263619594E-3</v>
      </c>
      <c r="F290" s="104">
        <v>3.3420399698795886E-2</v>
      </c>
      <c r="G290" s="104">
        <v>4.2783094163657484E-2</v>
      </c>
      <c r="H290" s="104">
        <v>8.2837452550322377E-2</v>
      </c>
      <c r="I290" s="104">
        <v>0.58123633245374562</v>
      </c>
      <c r="J290" s="104">
        <v>0.56306579860289274</v>
      </c>
      <c r="K290" s="104">
        <v>0.27144140787572346</v>
      </c>
      <c r="L290" s="104">
        <v>0.29523123195758372</v>
      </c>
      <c r="M290" s="104">
        <v>0.27008206106057231</v>
      </c>
      <c r="N290" s="104">
        <v>0.42271343321661464</v>
      </c>
      <c r="O290" s="104">
        <v>0.65321920507008702</v>
      </c>
      <c r="P290" s="104">
        <v>0.48458413677469386</v>
      </c>
      <c r="Q290" s="104">
        <v>0.72082007558253181</v>
      </c>
      <c r="R290" s="104">
        <v>0.38781217908092214</v>
      </c>
      <c r="S290" s="104">
        <v>0.35434888766008266</v>
      </c>
      <c r="T290" s="104">
        <v>0.41389297298296651</v>
      </c>
      <c r="U290" s="104">
        <v>0.41788336112582192</v>
      </c>
      <c r="V290" s="104">
        <v>0.34670515360415838</v>
      </c>
      <c r="W290" s="104">
        <v>0.56624998806359206</v>
      </c>
      <c r="DA290" s="132" t="s">
        <v>3412</v>
      </c>
    </row>
    <row r="291" spans="1:105" ht="12" customHeight="1" x14ac:dyDescent="0.25">
      <c r="A291" s="108" t="s">
        <v>53</v>
      </c>
      <c r="B291" s="98"/>
      <c r="C291" s="98">
        <v>3.1898931200602922E-2</v>
      </c>
      <c r="D291" s="98">
        <v>0</v>
      </c>
      <c r="E291" s="98">
        <v>4.3660774216661207E-3</v>
      </c>
      <c r="F291" s="98">
        <v>2.5138158800233876E-2</v>
      </c>
      <c r="G291" s="98">
        <v>3.0051301810558116E-2</v>
      </c>
      <c r="H291" s="98">
        <v>5.96893536711781E-2</v>
      </c>
      <c r="I291" s="98">
        <v>0.41433500635709747</v>
      </c>
      <c r="J291" s="98">
        <v>0.39805817691708961</v>
      </c>
      <c r="K291" s="98">
        <v>0.19270056247921796</v>
      </c>
      <c r="L291" s="98">
        <v>0.20513798909322822</v>
      </c>
      <c r="M291" s="98">
        <v>0.1846875925913346</v>
      </c>
      <c r="N291" s="98">
        <v>0.28635037235482513</v>
      </c>
      <c r="O291" s="98">
        <v>0.45760317979085141</v>
      </c>
      <c r="P291" s="98">
        <v>0.33761815286463576</v>
      </c>
      <c r="Q291" s="98">
        <v>0.51571927219857749</v>
      </c>
      <c r="R291" s="98">
        <v>0.28684513838255943</v>
      </c>
      <c r="S291" s="98">
        <v>0.25514934039428744</v>
      </c>
      <c r="T291" s="98">
        <v>0.30663552529228738</v>
      </c>
      <c r="U291" s="98">
        <v>0.3100828647601967</v>
      </c>
      <c r="V291" s="98">
        <v>0.25528204126021198</v>
      </c>
      <c r="W291" s="98">
        <v>0.43146590050227629</v>
      </c>
      <c r="DA291" s="63" t="s">
        <v>3413</v>
      </c>
    </row>
    <row r="292" spans="1:105" ht="12" customHeight="1" x14ac:dyDescent="0.25">
      <c r="A292" s="108" t="s">
        <v>52</v>
      </c>
      <c r="B292" s="98"/>
      <c r="C292" s="98">
        <v>8.725290329359944E-3</v>
      </c>
      <c r="D292" s="98">
        <v>0</v>
      </c>
      <c r="E292" s="98">
        <v>1.4590180046958384E-3</v>
      </c>
      <c r="F292" s="98">
        <v>8.2822408985620127E-3</v>
      </c>
      <c r="G292" s="98">
        <v>1.2731792353099368E-2</v>
      </c>
      <c r="H292" s="98">
        <v>2.3148098879144281E-2</v>
      </c>
      <c r="I292" s="98">
        <v>0.16690132609664812</v>
      </c>
      <c r="J292" s="98">
        <v>0.16500762168580316</v>
      </c>
      <c r="K292" s="98">
        <v>7.8740845396505499E-2</v>
      </c>
      <c r="L292" s="98">
        <v>9.0093242864355466E-2</v>
      </c>
      <c r="M292" s="98">
        <v>8.5394468469237678E-2</v>
      </c>
      <c r="N292" s="98">
        <v>0.13636306086178951</v>
      </c>
      <c r="O292" s="98">
        <v>0.19561602527923561</v>
      </c>
      <c r="P292" s="98">
        <v>0.14696598391005811</v>
      </c>
      <c r="Q292" s="98">
        <v>0.20510080338395431</v>
      </c>
      <c r="R292" s="98">
        <v>0.10096704069836268</v>
      </c>
      <c r="S292" s="98">
        <v>9.919954726579519E-2</v>
      </c>
      <c r="T292" s="98">
        <v>0.10725744769067913</v>
      </c>
      <c r="U292" s="98">
        <v>0.10780049636562521</v>
      </c>
      <c r="V292" s="98">
        <v>9.1423112343946414E-2</v>
      </c>
      <c r="W292" s="98">
        <v>0.1347840875613158</v>
      </c>
      <c r="DA292" s="63" t="s">
        <v>3414</v>
      </c>
    </row>
    <row r="293" spans="1:105" ht="12" customHeight="1" x14ac:dyDescent="0.25">
      <c r="A293" s="121" t="s">
        <v>54</v>
      </c>
      <c r="B293" s="122"/>
      <c r="C293" s="122">
        <v>6.5895936992811197E-2</v>
      </c>
      <c r="D293" s="122">
        <v>0</v>
      </c>
      <c r="E293" s="122">
        <v>1.0910570265736365E-2</v>
      </c>
      <c r="F293" s="122">
        <v>6.8956944515058557E-2</v>
      </c>
      <c r="G293" s="122">
        <v>6.9963581984380491E-2</v>
      </c>
      <c r="H293" s="122">
        <v>0.1388483281444787</v>
      </c>
      <c r="I293" s="122">
        <v>0.23660070130125188</v>
      </c>
      <c r="J293" s="122">
        <v>0.51830290242337784</v>
      </c>
      <c r="K293" s="122">
        <v>0.63632362475894566</v>
      </c>
      <c r="L293" s="122">
        <v>0.44290813575271948</v>
      </c>
      <c r="M293" s="122">
        <v>0.48057923090916888</v>
      </c>
      <c r="N293" s="122">
        <v>0.68463406185567477</v>
      </c>
      <c r="O293" s="122">
        <v>1.0264486851124903</v>
      </c>
      <c r="P293" s="122">
        <v>0.61225260142706694</v>
      </c>
      <c r="Q293" s="122">
        <v>0.86103003893636765</v>
      </c>
      <c r="R293" s="122">
        <v>0.62883061731809486</v>
      </c>
      <c r="S293" s="122">
        <v>0.7576630656138591</v>
      </c>
      <c r="T293" s="122">
        <v>0.85073370367763179</v>
      </c>
      <c r="U293" s="122">
        <v>0.82891667741673902</v>
      </c>
      <c r="V293" s="122">
        <v>0.65956776781876458</v>
      </c>
      <c r="W293" s="122">
        <v>0.96082776253857172</v>
      </c>
      <c r="DA293" s="130" t="s">
        <v>3415</v>
      </c>
    </row>
    <row r="294" spans="1:105" ht="12" customHeight="1" x14ac:dyDescent="0.25">
      <c r="A294" s="97" t="s">
        <v>50</v>
      </c>
      <c r="B294" s="98"/>
      <c r="C294" s="98">
        <v>0</v>
      </c>
      <c r="D294" s="98">
        <v>0</v>
      </c>
      <c r="E294" s="98">
        <v>0</v>
      </c>
      <c r="F294" s="98">
        <v>0</v>
      </c>
      <c r="G294" s="98">
        <v>0</v>
      </c>
      <c r="H294" s="98">
        <v>0</v>
      </c>
      <c r="I294" s="98">
        <v>0</v>
      </c>
      <c r="J294" s="98">
        <v>0</v>
      </c>
      <c r="K294" s="98">
        <v>0</v>
      </c>
      <c r="L294" s="98">
        <v>0</v>
      </c>
      <c r="M294" s="98">
        <v>0</v>
      </c>
      <c r="N294" s="98">
        <v>0</v>
      </c>
      <c r="O294" s="98">
        <v>0</v>
      </c>
      <c r="P294" s="98">
        <v>0</v>
      </c>
      <c r="Q294" s="98">
        <v>0</v>
      </c>
      <c r="R294" s="98">
        <v>0</v>
      </c>
      <c r="S294" s="98">
        <v>0</v>
      </c>
      <c r="T294" s="98">
        <v>0</v>
      </c>
      <c r="U294" s="98">
        <v>0</v>
      </c>
      <c r="V294" s="98">
        <v>0</v>
      </c>
      <c r="W294" s="98">
        <v>0</v>
      </c>
      <c r="DA294" s="63" t="s">
        <v>3416</v>
      </c>
    </row>
    <row r="295" spans="1:105" ht="12" customHeight="1" x14ac:dyDescent="0.25">
      <c r="A295" s="109" t="s">
        <v>120</v>
      </c>
      <c r="B295" s="33"/>
      <c r="C295" s="33">
        <v>6.5895936992811197E-2</v>
      </c>
      <c r="D295" s="33">
        <v>0</v>
      </c>
      <c r="E295" s="33">
        <v>1.0910570265736365E-2</v>
      </c>
      <c r="F295" s="33">
        <v>6.8956944515058557E-2</v>
      </c>
      <c r="G295" s="33">
        <v>6.9963581984380491E-2</v>
      </c>
      <c r="H295" s="33">
        <v>0.1388483281444787</v>
      </c>
      <c r="I295" s="33">
        <v>0.23660070130125188</v>
      </c>
      <c r="J295" s="33">
        <v>0.51830290242337784</v>
      </c>
      <c r="K295" s="33">
        <v>0.63632362475894566</v>
      </c>
      <c r="L295" s="33">
        <v>0.44290813575271948</v>
      </c>
      <c r="M295" s="33">
        <v>0.48057923090916888</v>
      </c>
      <c r="N295" s="33">
        <v>0.68463406185567477</v>
      </c>
      <c r="O295" s="33">
        <v>1.0264486851124903</v>
      </c>
      <c r="P295" s="33">
        <v>0.61225260142706694</v>
      </c>
      <c r="Q295" s="33">
        <v>0.86103003893636765</v>
      </c>
      <c r="R295" s="33">
        <v>0.62883061731809486</v>
      </c>
      <c r="S295" s="33">
        <v>0.7576630656138591</v>
      </c>
      <c r="T295" s="33">
        <v>0.85073370367763179</v>
      </c>
      <c r="U295" s="33">
        <v>0.82891667741673902</v>
      </c>
      <c r="V295" s="33">
        <v>0.65956776781876458</v>
      </c>
      <c r="W295" s="33">
        <v>0.96082776253857172</v>
      </c>
      <c r="DA295" s="60" t="s">
        <v>3417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4.9204633594129437</v>
      </c>
      <c r="D297" s="117">
        <f t="shared" si="113"/>
        <v>0</v>
      </c>
      <c r="E297" s="117">
        <f t="shared" si="113"/>
        <v>0.77588054628579417</v>
      </c>
      <c r="F297" s="117">
        <f t="shared" si="113"/>
        <v>4.6391962940400999</v>
      </c>
      <c r="G297" s="117">
        <f t="shared" si="113"/>
        <v>4.7172510212992398</v>
      </c>
      <c r="H297" s="117">
        <f t="shared" si="113"/>
        <v>8.9441760655789437</v>
      </c>
      <c r="I297" s="117">
        <f t="shared" si="113"/>
        <v>14.69689203672721</v>
      </c>
      <c r="J297" s="117">
        <f t="shared" si="113"/>
        <v>33.062755829755901</v>
      </c>
      <c r="K297" s="117">
        <f t="shared" si="113"/>
        <v>39.647863359414188</v>
      </c>
      <c r="L297" s="117">
        <f t="shared" si="113"/>
        <v>29.189494775155907</v>
      </c>
      <c r="M297" s="117">
        <f t="shared" si="113"/>
        <v>27.183420376486318</v>
      </c>
      <c r="N297" s="117">
        <f t="shared" si="113"/>
        <v>42.663012989686479</v>
      </c>
      <c r="O297" s="117">
        <f t="shared" si="113"/>
        <v>56.029307358187694</v>
      </c>
      <c r="P297" s="117">
        <f t="shared" si="113"/>
        <v>28.589449325795695</v>
      </c>
      <c r="Q297" s="117">
        <f t="shared" si="113"/>
        <v>39.038186512965389</v>
      </c>
      <c r="R297" s="117">
        <f t="shared" ref="R297:V297" si="114">R298+R300+R302+R311</f>
        <v>27.424242193681728</v>
      </c>
      <c r="S297" s="117">
        <f t="shared" si="114"/>
        <v>30.998360814837177</v>
      </c>
      <c r="T297" s="117">
        <f t="shared" si="114"/>
        <v>31.724062119926963</v>
      </c>
      <c r="U297" s="117">
        <f t="shared" si="114"/>
        <v>28.531495987489414</v>
      </c>
      <c r="V297" s="117">
        <f t="shared" si="114"/>
        <v>20.507534137135117</v>
      </c>
      <c r="W297" s="117">
        <f t="shared" ref="W297" si="115">W298+W300+W302+W311</f>
        <v>31.817201635536318</v>
      </c>
      <c r="DA297" s="129" t="s">
        <v>3569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4.5535713356365166</v>
      </c>
      <c r="D298" s="122">
        <f t="shared" si="116"/>
        <v>0</v>
      </c>
      <c r="E298" s="122">
        <f t="shared" si="116"/>
        <v>0.71753023680149053</v>
      </c>
      <c r="F298" s="122">
        <f t="shared" si="116"/>
        <v>4.2799622108530624</v>
      </c>
      <c r="G298" s="122">
        <f t="shared" si="116"/>
        <v>4.3521935063465538</v>
      </c>
      <c r="H298" s="122">
        <f t="shared" si="116"/>
        <v>8.222711181447746</v>
      </c>
      <c r="I298" s="122">
        <f t="shared" si="116"/>
        <v>13.472366103821459</v>
      </c>
      <c r="J298" s="122">
        <f t="shared" si="116"/>
        <v>30.471701694900183</v>
      </c>
      <c r="K298" s="122">
        <f t="shared" si="116"/>
        <v>36.563762035248509</v>
      </c>
      <c r="L298" s="122">
        <f t="shared" si="116"/>
        <v>27.135523452543513</v>
      </c>
      <c r="M298" s="122">
        <f t="shared" si="116"/>
        <v>24.917235446804909</v>
      </c>
      <c r="N298" s="122">
        <f t="shared" si="116"/>
        <v>39.464817845483218</v>
      </c>
      <c r="O298" s="122">
        <f t="shared" si="116"/>
        <v>51.334272959394525</v>
      </c>
      <c r="P298" s="122">
        <f t="shared" si="116"/>
        <v>25.711347658162332</v>
      </c>
      <c r="Q298" s="122">
        <f t="shared" si="116"/>
        <v>35.041538518462218</v>
      </c>
      <c r="R298" s="122">
        <f t="shared" si="116"/>
        <v>24.289893642347852</v>
      </c>
      <c r="S298" s="122">
        <f t="shared" si="116"/>
        <v>27.555847682159232</v>
      </c>
      <c r="T298" s="122">
        <f t="shared" si="116"/>
        <v>27.816531704671867</v>
      </c>
      <c r="U298" s="122">
        <f t="shared" si="116"/>
        <v>24.692551659147863</v>
      </c>
      <c r="V298" s="122">
        <f t="shared" si="116"/>
        <v>17.475619253627755</v>
      </c>
      <c r="W298" s="122">
        <f t="shared" si="116"/>
        <v>27.261731937970961</v>
      </c>
      <c r="DA298" s="130" t="s">
        <v>3570</v>
      </c>
    </row>
    <row r="299" spans="1:105" ht="12" customHeight="1" x14ac:dyDescent="0.25">
      <c r="A299" s="97" t="s">
        <v>53</v>
      </c>
      <c r="B299" s="98"/>
      <c r="C299" s="98">
        <v>4.5535713356365166</v>
      </c>
      <c r="D299" s="98">
        <v>0</v>
      </c>
      <c r="E299" s="98">
        <v>0.71753023680149053</v>
      </c>
      <c r="F299" s="98">
        <v>4.2799622108530624</v>
      </c>
      <c r="G299" s="98">
        <v>4.3521935063465538</v>
      </c>
      <c r="H299" s="98">
        <v>8.222711181447746</v>
      </c>
      <c r="I299" s="98">
        <v>13.472366103821459</v>
      </c>
      <c r="J299" s="98">
        <v>30.471701694900183</v>
      </c>
      <c r="K299" s="98">
        <v>36.563762035248509</v>
      </c>
      <c r="L299" s="98">
        <v>27.135523452543513</v>
      </c>
      <c r="M299" s="98">
        <v>24.917235446804909</v>
      </c>
      <c r="N299" s="98">
        <v>39.464817845483218</v>
      </c>
      <c r="O299" s="98">
        <v>51.334272959394525</v>
      </c>
      <c r="P299" s="98">
        <v>25.711347658162332</v>
      </c>
      <c r="Q299" s="98">
        <v>35.041538518462218</v>
      </c>
      <c r="R299" s="98">
        <v>24.289893642347852</v>
      </c>
      <c r="S299" s="98">
        <v>27.555847682159232</v>
      </c>
      <c r="T299" s="98">
        <v>27.816531704671867</v>
      </c>
      <c r="U299" s="98">
        <v>24.692551659147863</v>
      </c>
      <c r="V299" s="98">
        <v>17.475619253627755</v>
      </c>
      <c r="W299" s="98">
        <v>27.261731937970961</v>
      </c>
      <c r="DA299" s="63" t="s">
        <v>3571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1.9472206503581204E-3</v>
      </c>
      <c r="D300" s="122">
        <f t="shared" si="117"/>
        <v>0</v>
      </c>
      <c r="E300" s="122">
        <f t="shared" si="117"/>
        <v>3.1682241313559905E-4</v>
      </c>
      <c r="F300" s="122">
        <f t="shared" si="117"/>
        <v>2.7828211075585558E-3</v>
      </c>
      <c r="G300" s="122">
        <f t="shared" si="117"/>
        <v>5.1905903853824639E-3</v>
      </c>
      <c r="H300" s="122">
        <f t="shared" si="117"/>
        <v>1.2854973022267164E-2</v>
      </c>
      <c r="I300" s="122">
        <f t="shared" si="117"/>
        <v>1.9328049790290031E-2</v>
      </c>
      <c r="J300" s="122">
        <f t="shared" si="117"/>
        <v>1.1963827792868776E-2</v>
      </c>
      <c r="K300" s="122">
        <f t="shared" si="117"/>
        <v>3.6575261842969858E-2</v>
      </c>
      <c r="L300" s="122">
        <f t="shared" si="117"/>
        <v>6.1700229462822685E-2</v>
      </c>
      <c r="M300" s="122">
        <f t="shared" si="117"/>
        <v>4.6145591317785215E-2</v>
      </c>
      <c r="N300" s="122">
        <f t="shared" si="117"/>
        <v>0.10404270797226273</v>
      </c>
      <c r="O300" s="122">
        <f t="shared" si="117"/>
        <v>7.9439555564259634E-2</v>
      </c>
      <c r="P300" s="122">
        <f t="shared" si="117"/>
        <v>9.2174327021441987E-2</v>
      </c>
      <c r="Q300" s="122">
        <f t="shared" si="117"/>
        <v>6.0078190877964788E-2</v>
      </c>
      <c r="R300" s="122">
        <f t="shared" si="117"/>
        <v>2.8692296574647991E-2</v>
      </c>
      <c r="S300" s="122">
        <f t="shared" si="117"/>
        <v>7.7138195438863605E-2</v>
      </c>
      <c r="T300" s="122">
        <f t="shared" si="117"/>
        <v>4.3886315461625323E-2</v>
      </c>
      <c r="U300" s="122">
        <f t="shared" si="117"/>
        <v>6.9444611111141585E-2</v>
      </c>
      <c r="V300" s="122">
        <f t="shared" si="117"/>
        <v>0.11155135983271396</v>
      </c>
      <c r="W300" s="122">
        <f t="shared" si="117"/>
        <v>3.5344116027752094E-2</v>
      </c>
      <c r="DA300" s="130" t="s">
        <v>3572</v>
      </c>
    </row>
    <row r="301" spans="1:105" ht="12" customHeight="1" x14ac:dyDescent="0.25">
      <c r="A301" s="97" t="s">
        <v>53</v>
      </c>
      <c r="B301" s="98"/>
      <c r="C301" s="98">
        <v>1.9472206503581204E-3</v>
      </c>
      <c r="D301" s="98">
        <v>0</v>
      </c>
      <c r="E301" s="98">
        <v>3.1682241313559905E-4</v>
      </c>
      <c r="F301" s="98">
        <v>2.7828211075585558E-3</v>
      </c>
      <c r="G301" s="98">
        <v>5.1905903853824639E-3</v>
      </c>
      <c r="H301" s="98">
        <v>1.2854973022267164E-2</v>
      </c>
      <c r="I301" s="98">
        <v>1.9328049790290031E-2</v>
      </c>
      <c r="J301" s="98">
        <v>1.1963827792868776E-2</v>
      </c>
      <c r="K301" s="98">
        <v>3.6575261842969858E-2</v>
      </c>
      <c r="L301" s="98">
        <v>6.1700229462822685E-2</v>
      </c>
      <c r="M301" s="98">
        <v>4.6145591317785215E-2</v>
      </c>
      <c r="N301" s="98">
        <v>0.10404270797226273</v>
      </c>
      <c r="O301" s="98">
        <v>7.9439555564259634E-2</v>
      </c>
      <c r="P301" s="98">
        <v>9.2174327021441987E-2</v>
      </c>
      <c r="Q301" s="98">
        <v>6.0078190877964788E-2</v>
      </c>
      <c r="R301" s="98">
        <v>2.8692296574647991E-2</v>
      </c>
      <c r="S301" s="98">
        <v>7.7138195438863605E-2</v>
      </c>
      <c r="T301" s="98">
        <v>4.3886315461625323E-2</v>
      </c>
      <c r="U301" s="98">
        <v>6.9444611111141585E-2</v>
      </c>
      <c r="V301" s="98">
        <v>0.11155135983271396</v>
      </c>
      <c r="W301" s="98">
        <v>3.5344116027752094E-2</v>
      </c>
      <c r="DA301" s="63" t="s">
        <v>3573</v>
      </c>
    </row>
    <row r="302" spans="1:105" ht="12" customHeight="1" x14ac:dyDescent="0.25">
      <c r="A302" s="121" t="s">
        <v>55</v>
      </c>
      <c r="B302" s="122"/>
      <c r="C302" s="122">
        <v>0.31337967772559011</v>
      </c>
      <c r="D302" s="122">
        <v>0</v>
      </c>
      <c r="E302" s="122">
        <v>4.9465921863726177E-2</v>
      </c>
      <c r="F302" s="122">
        <v>0.3022062659931451</v>
      </c>
      <c r="G302" s="122">
        <v>0.30472915463569972</v>
      </c>
      <c r="H302" s="122">
        <v>0.59897866855613524</v>
      </c>
      <c r="I302" s="122">
        <v>1.018020917954515</v>
      </c>
      <c r="J302" s="122">
        <v>2.1682148253043816</v>
      </c>
      <c r="K302" s="122">
        <v>2.5419804891750331</v>
      </c>
      <c r="L302" s="122">
        <v>1.6395580646891281</v>
      </c>
      <c r="M302" s="122">
        <v>1.8360985090042163</v>
      </c>
      <c r="N302" s="122">
        <v>2.5448705025185823</v>
      </c>
      <c r="O302" s="122">
        <v>3.7873584131260341</v>
      </c>
      <c r="P302" s="122">
        <v>2.2882300733903733</v>
      </c>
      <c r="Q302" s="122">
        <v>3.2299837923611214</v>
      </c>
      <c r="R302" s="122">
        <v>2.583004364249136</v>
      </c>
      <c r="S302" s="122">
        <v>2.7256958659543873</v>
      </c>
      <c r="T302" s="122">
        <v>3.1333775935877335</v>
      </c>
      <c r="U302" s="122">
        <v>3.0467863703137379</v>
      </c>
      <c r="V302" s="122">
        <v>2.3379002218691833</v>
      </c>
      <c r="W302" s="122">
        <v>3.6635566680365299</v>
      </c>
      <c r="DA302" s="130" t="s">
        <v>3574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0</v>
      </c>
      <c r="E303" s="98">
        <v>2.9555977422665412E-4</v>
      </c>
      <c r="F303" s="98">
        <v>1.0502212693684679E-3</v>
      </c>
      <c r="G303" s="98">
        <v>1.5970786671298922E-3</v>
      </c>
      <c r="H303" s="98">
        <v>1.9937769330166813E-3</v>
      </c>
      <c r="I303" s="98">
        <v>5.9255667801189349E-3</v>
      </c>
      <c r="J303" s="98">
        <v>1.0232372859678719E-2</v>
      </c>
      <c r="K303" s="98">
        <v>9.3058233858002368E-3</v>
      </c>
      <c r="L303" s="98">
        <v>7.3845220585428669E-3</v>
      </c>
      <c r="M303" s="98">
        <v>7.9828909470685515E-3</v>
      </c>
      <c r="N303" s="98">
        <v>1.2539207955994969E-2</v>
      </c>
      <c r="O303" s="98">
        <v>1.7448316766843826E-2</v>
      </c>
      <c r="P303" s="98">
        <v>2.1648944919171173E-2</v>
      </c>
      <c r="Q303" s="98">
        <v>1.8792360141643317E-3</v>
      </c>
      <c r="R303" s="98">
        <v>5.7808394394055001E-3</v>
      </c>
      <c r="S303" s="98">
        <v>8.2139970529775102E-3</v>
      </c>
      <c r="T303" s="98">
        <v>1.105078682425488E-2</v>
      </c>
      <c r="U303" s="98">
        <v>1.3745412321279585E-2</v>
      </c>
      <c r="V303" s="98">
        <v>1.2153820216537039E-2</v>
      </c>
      <c r="W303" s="98">
        <v>2.0909476124959459E-2</v>
      </c>
      <c r="DA303" s="63" t="s">
        <v>3575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9.7097779984496244E-5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9.0907781763336753E-5</v>
      </c>
      <c r="DA304" s="63" t="s">
        <v>3576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6.0014281711790409E-5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6.4903508944975409E-5</v>
      </c>
      <c r="DA305" s="131" t="s">
        <v>3577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3.7083498272705835E-5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2.6004272818361337E-5</v>
      </c>
      <c r="DA306" s="132" t="s">
        <v>3578</v>
      </c>
    </row>
    <row r="307" spans="1:105" ht="12" customHeight="1" x14ac:dyDescent="0.25">
      <c r="A307" s="106" t="s">
        <v>122</v>
      </c>
      <c r="B307" s="101"/>
      <c r="C307" s="101">
        <v>0.28439512733880595</v>
      </c>
      <c r="D307" s="101">
        <v>0</v>
      </c>
      <c r="E307" s="101">
        <v>4.4922629314990296E-2</v>
      </c>
      <c r="F307" s="101">
        <v>0.27676990233567472</v>
      </c>
      <c r="G307" s="101">
        <v>0.27108833146824751</v>
      </c>
      <c r="H307" s="101">
        <v>0.53535135037820847</v>
      </c>
      <c r="I307" s="101">
        <v>0.57710607041096817</v>
      </c>
      <c r="J307" s="101">
        <v>1.7344151336546489</v>
      </c>
      <c r="K307" s="101">
        <v>2.3282116354402183</v>
      </c>
      <c r="L307" s="101">
        <v>1.4075762024123546</v>
      </c>
      <c r="M307" s="101">
        <v>1.6205377260161855</v>
      </c>
      <c r="N307" s="101">
        <v>2.2038016849227606</v>
      </c>
      <c r="O307" s="101">
        <v>3.2606030688993299</v>
      </c>
      <c r="P307" s="101">
        <v>1.8817446383975049</v>
      </c>
      <c r="Q307" s="101">
        <v>2.6503069404286386</v>
      </c>
      <c r="R307" s="101">
        <v>2.2651761363996141</v>
      </c>
      <c r="S307" s="101">
        <v>2.4271924516818535</v>
      </c>
      <c r="T307" s="101">
        <v>2.7815375309954313</v>
      </c>
      <c r="U307" s="101">
        <v>2.6853953002451307</v>
      </c>
      <c r="V307" s="101">
        <v>2.0341681134938865</v>
      </c>
      <c r="W307" s="101">
        <v>3.1658898702513212</v>
      </c>
      <c r="DA307" s="131" t="s">
        <v>3579</v>
      </c>
    </row>
    <row r="308" spans="1:105" ht="12" customHeight="1" x14ac:dyDescent="0.25">
      <c r="A308" s="107" t="s">
        <v>121</v>
      </c>
      <c r="B308" s="104"/>
      <c r="C308" s="104">
        <v>2.8984550386784179E-2</v>
      </c>
      <c r="D308" s="104">
        <v>0</v>
      </c>
      <c r="E308" s="104">
        <v>4.2477327745092264E-3</v>
      </c>
      <c r="F308" s="104">
        <v>2.438614238810187E-2</v>
      </c>
      <c r="G308" s="104">
        <v>3.204374450032231E-2</v>
      </c>
      <c r="H308" s="104">
        <v>6.1633541244910092E-2</v>
      </c>
      <c r="I308" s="104">
        <v>0.43498928076342791</v>
      </c>
      <c r="J308" s="104">
        <v>0.42356731879005383</v>
      </c>
      <c r="K308" s="104">
        <v>0.20446303034901467</v>
      </c>
      <c r="L308" s="104">
        <v>0.22459734021823072</v>
      </c>
      <c r="M308" s="104">
        <v>0.20757789204096239</v>
      </c>
      <c r="N308" s="104">
        <v>0.32852960963982664</v>
      </c>
      <c r="O308" s="104">
        <v>0.50930702745986034</v>
      </c>
      <c r="P308" s="104">
        <v>0.38473939229371301</v>
      </c>
      <c r="Q308" s="104">
        <v>0.57779761591831857</v>
      </c>
      <c r="R308" s="104">
        <v>0.31204738841011642</v>
      </c>
      <c r="S308" s="104">
        <v>0.29028941721955603</v>
      </c>
      <c r="T308" s="104">
        <v>0.34078927576804696</v>
      </c>
      <c r="U308" s="104">
        <v>0.34764565774732786</v>
      </c>
      <c r="V308" s="104">
        <v>0.2915782881587598</v>
      </c>
      <c r="W308" s="104">
        <v>0.47666641387848607</v>
      </c>
      <c r="DA308" s="132" t="s">
        <v>3580</v>
      </c>
    </row>
    <row r="309" spans="1:105" ht="12" customHeight="1" x14ac:dyDescent="0.25">
      <c r="A309" s="108" t="s">
        <v>53</v>
      </c>
      <c r="B309" s="98"/>
      <c r="C309" s="98">
        <v>2.0259260057424233E-2</v>
      </c>
      <c r="D309" s="98">
        <v>0</v>
      </c>
      <c r="E309" s="98">
        <v>2.7887147698133882E-3</v>
      </c>
      <c r="F309" s="98">
        <v>1.6103901489539857E-2</v>
      </c>
      <c r="G309" s="98">
        <v>1.9311952147222946E-2</v>
      </c>
      <c r="H309" s="98">
        <v>3.8485442365765808E-2</v>
      </c>
      <c r="I309" s="98">
        <v>0.26808795466677976</v>
      </c>
      <c r="J309" s="98">
        <v>0.2585596971042507</v>
      </c>
      <c r="K309" s="98">
        <v>0.12572218495250917</v>
      </c>
      <c r="L309" s="98">
        <v>0.13450409735387525</v>
      </c>
      <c r="M309" s="98">
        <v>0.12218342357172469</v>
      </c>
      <c r="N309" s="98">
        <v>0.19216654877803713</v>
      </c>
      <c r="O309" s="98">
        <v>0.31369100218062473</v>
      </c>
      <c r="P309" s="98">
        <v>0.23777340838365491</v>
      </c>
      <c r="Q309" s="98">
        <v>0.37269681253436426</v>
      </c>
      <c r="R309" s="98">
        <v>0.21108034771175374</v>
      </c>
      <c r="S309" s="98">
        <v>0.19108986995376084</v>
      </c>
      <c r="T309" s="98">
        <v>0.23353182807736783</v>
      </c>
      <c r="U309" s="98">
        <v>0.23984516138170267</v>
      </c>
      <c r="V309" s="98">
        <v>0.2001551758148134</v>
      </c>
      <c r="W309" s="98">
        <v>0.3418823263171703</v>
      </c>
      <c r="DA309" s="63" t="s">
        <v>3581</v>
      </c>
    </row>
    <row r="310" spans="1:105" ht="12" customHeight="1" x14ac:dyDescent="0.25">
      <c r="A310" s="108" t="s">
        <v>52</v>
      </c>
      <c r="B310" s="98"/>
      <c r="C310" s="98">
        <v>8.725290329359944E-3</v>
      </c>
      <c r="D310" s="98">
        <v>0</v>
      </c>
      <c r="E310" s="98">
        <v>1.4590180046958384E-3</v>
      </c>
      <c r="F310" s="98">
        <v>8.2822408985620127E-3</v>
      </c>
      <c r="G310" s="98">
        <v>1.2731792353099368E-2</v>
      </c>
      <c r="H310" s="98">
        <v>2.3148098879144281E-2</v>
      </c>
      <c r="I310" s="98">
        <v>0.16690132609664812</v>
      </c>
      <c r="J310" s="98">
        <v>0.16500762168580316</v>
      </c>
      <c r="K310" s="98">
        <v>7.8740845396505499E-2</v>
      </c>
      <c r="L310" s="98">
        <v>9.0093242864355466E-2</v>
      </c>
      <c r="M310" s="98">
        <v>8.5394468469237678E-2</v>
      </c>
      <c r="N310" s="98">
        <v>0.13636306086178951</v>
      </c>
      <c r="O310" s="98">
        <v>0.19561602527923561</v>
      </c>
      <c r="P310" s="98">
        <v>0.14696598391005811</v>
      </c>
      <c r="Q310" s="98">
        <v>0.20510080338395431</v>
      </c>
      <c r="R310" s="98">
        <v>0.10096704069836268</v>
      </c>
      <c r="S310" s="98">
        <v>9.919954726579519E-2</v>
      </c>
      <c r="T310" s="98">
        <v>0.10725744769067913</v>
      </c>
      <c r="U310" s="98">
        <v>0.10780049636562521</v>
      </c>
      <c r="V310" s="98">
        <v>9.1423112343946414E-2</v>
      </c>
      <c r="W310" s="98">
        <v>0.1347840875613158</v>
      </c>
      <c r="DA310" s="63" t="s">
        <v>3582</v>
      </c>
    </row>
    <row r="311" spans="1:105" ht="12" customHeight="1" x14ac:dyDescent="0.25">
      <c r="A311" s="121" t="s">
        <v>54</v>
      </c>
      <c r="B311" s="122"/>
      <c r="C311" s="122">
        <v>5.1565125400479424E-2</v>
      </c>
      <c r="D311" s="122">
        <v>0</v>
      </c>
      <c r="E311" s="122">
        <v>8.567565207441858E-3</v>
      </c>
      <c r="F311" s="122">
        <v>5.4244996086334034E-2</v>
      </c>
      <c r="G311" s="122">
        <v>5.5137769931604255E-2</v>
      </c>
      <c r="H311" s="122">
        <v>0.10963124255279498</v>
      </c>
      <c r="I311" s="122">
        <v>0.18717696516094393</v>
      </c>
      <c r="J311" s="122">
        <v>0.41087548175846411</v>
      </c>
      <c r="K311" s="122">
        <v>0.50554557314768012</v>
      </c>
      <c r="L311" s="122">
        <v>0.35271302846044156</v>
      </c>
      <c r="M311" s="122">
        <v>0.38394082935940771</v>
      </c>
      <c r="N311" s="122">
        <v>0.54928193371241629</v>
      </c>
      <c r="O311" s="122">
        <v>0.82823643010287762</v>
      </c>
      <c r="P311" s="122">
        <v>0.497697267221548</v>
      </c>
      <c r="Q311" s="122">
        <v>0.70658601126408971</v>
      </c>
      <c r="R311" s="122">
        <v>0.52265189051009386</v>
      </c>
      <c r="S311" s="122">
        <v>0.63967907128469592</v>
      </c>
      <c r="T311" s="122">
        <v>0.73026650620573574</v>
      </c>
      <c r="U311" s="122">
        <v>0.72271334691667066</v>
      </c>
      <c r="V311" s="122">
        <v>0.58246330180546557</v>
      </c>
      <c r="W311" s="122">
        <v>0.85656891350107522</v>
      </c>
      <c r="DA311" s="130" t="s">
        <v>3583</v>
      </c>
    </row>
    <row r="312" spans="1:105" ht="12" customHeight="1" x14ac:dyDescent="0.25">
      <c r="A312" s="97" t="s">
        <v>50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3584</v>
      </c>
    </row>
    <row r="313" spans="1:105" ht="12" customHeight="1" x14ac:dyDescent="0.25">
      <c r="A313" s="109" t="s">
        <v>120</v>
      </c>
      <c r="B313" s="33"/>
      <c r="C313" s="33">
        <v>5.1565125400479424E-2</v>
      </c>
      <c r="D313" s="33">
        <v>0</v>
      </c>
      <c r="E313" s="33">
        <v>8.567565207441858E-3</v>
      </c>
      <c r="F313" s="33">
        <v>5.4244996086334034E-2</v>
      </c>
      <c r="G313" s="33">
        <v>5.5137769931604255E-2</v>
      </c>
      <c r="H313" s="33">
        <v>0.10963124255279498</v>
      </c>
      <c r="I313" s="33">
        <v>0.18717696516094393</v>
      </c>
      <c r="J313" s="33">
        <v>0.41087548175846411</v>
      </c>
      <c r="K313" s="33">
        <v>0.50554557314768012</v>
      </c>
      <c r="L313" s="33">
        <v>0.35271302846044156</v>
      </c>
      <c r="M313" s="33">
        <v>0.38394082935940771</v>
      </c>
      <c r="N313" s="33">
        <v>0.54928193371241629</v>
      </c>
      <c r="O313" s="33">
        <v>0.82823643010287762</v>
      </c>
      <c r="P313" s="33">
        <v>0.497697267221548</v>
      </c>
      <c r="Q313" s="33">
        <v>0.70658601126408971</v>
      </c>
      <c r="R313" s="33">
        <v>0.52265189051009386</v>
      </c>
      <c r="S313" s="33">
        <v>0.63967907128469592</v>
      </c>
      <c r="T313" s="33">
        <v>0.73026650620573574</v>
      </c>
      <c r="U313" s="33">
        <v>0.72271334691667066</v>
      </c>
      <c r="V313" s="33">
        <v>0.58246330180546557</v>
      </c>
      <c r="W313" s="33">
        <v>0.85656891350107522</v>
      </c>
      <c r="DA313" s="60" t="s">
        <v>3585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0.69191283304870399</v>
      </c>
      <c r="D315" s="154" t="str">
        <f t="shared" si="118"/>
        <v/>
      </c>
      <c r="E315" s="154">
        <f t="shared" si="118"/>
        <v>0.70135547396656805</v>
      </c>
      <c r="F315" s="154">
        <f t="shared" si="118"/>
        <v>0.70610214295446061</v>
      </c>
      <c r="G315" s="154">
        <f t="shared" si="118"/>
        <v>0.71152972079624499</v>
      </c>
      <c r="H315" s="154">
        <f t="shared" si="118"/>
        <v>0.71647077839163453</v>
      </c>
      <c r="I315" s="154">
        <f t="shared" si="118"/>
        <v>0.72382305326879548</v>
      </c>
      <c r="J315" s="154">
        <f t="shared" si="118"/>
        <v>0.72707933308342121</v>
      </c>
      <c r="K315" s="154">
        <f t="shared" si="118"/>
        <v>0.73229325633933973</v>
      </c>
      <c r="L315" s="154">
        <f t="shared" si="118"/>
        <v>0.73998161174379462</v>
      </c>
      <c r="M315" s="154">
        <f t="shared" si="118"/>
        <v>0.74676838923877842</v>
      </c>
      <c r="N315" s="154">
        <f t="shared" si="118"/>
        <v>0.7586266851554675</v>
      </c>
      <c r="O315" s="154">
        <f t="shared" si="118"/>
        <v>0.77133664269344238</v>
      </c>
      <c r="P315" s="154">
        <f t="shared" si="118"/>
        <v>0.78861376480607204</v>
      </c>
      <c r="Q315" s="154">
        <f t="shared" si="118"/>
        <v>0.80499134236554737</v>
      </c>
      <c r="R315" s="154">
        <f t="shared" ref="R315:V315" si="119">IF(R297=0,"",R297/R279)</f>
        <v>0.82157299858195953</v>
      </c>
      <c r="S315" s="154">
        <f t="shared" si="119"/>
        <v>0.84427106101374605</v>
      </c>
      <c r="T315" s="154">
        <f t="shared" si="119"/>
        <v>0.86355154195899664</v>
      </c>
      <c r="U315" s="154">
        <f t="shared" si="119"/>
        <v>0.88210874194763667</v>
      </c>
      <c r="V315" s="154">
        <f t="shared" si="119"/>
        <v>0.89719280566122828</v>
      </c>
      <c r="W315" s="154">
        <f t="shared" ref="W315" si="120">IF(W297=0,"",W297/W279)</f>
        <v>0.90144204695051244</v>
      </c>
      <c r="DA315" s="129" t="s">
        <v>3737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0.69453278916319072</v>
      </c>
      <c r="D316" s="155" t="str">
        <f t="shared" si="121"/>
        <v/>
      </c>
      <c r="E316" s="155">
        <f t="shared" si="121"/>
        <v>0.70438740270868105</v>
      </c>
      <c r="F316" s="155">
        <f t="shared" si="121"/>
        <v>0.70939397297098916</v>
      </c>
      <c r="G316" s="155">
        <f t="shared" si="121"/>
        <v>0.71451540999625252</v>
      </c>
      <c r="H316" s="155">
        <f t="shared" si="121"/>
        <v>0.71973964913812916</v>
      </c>
      <c r="I316" s="155">
        <f t="shared" si="121"/>
        <v>0.72509073979648708</v>
      </c>
      <c r="J316" s="155">
        <f t="shared" si="121"/>
        <v>0.73066736970189949</v>
      </c>
      <c r="K316" s="155">
        <f t="shared" si="121"/>
        <v>0.73655316089409473</v>
      </c>
      <c r="L316" s="155">
        <f t="shared" si="121"/>
        <v>0.74276989387347825</v>
      </c>
      <c r="M316" s="155">
        <f t="shared" si="121"/>
        <v>0.75103563959140318</v>
      </c>
      <c r="N316" s="155">
        <f t="shared" si="121"/>
        <v>0.76186029973770775</v>
      </c>
      <c r="O316" s="155">
        <f t="shared" si="121"/>
        <v>0.77591315150363604</v>
      </c>
      <c r="P316" s="155">
        <f t="shared" si="121"/>
        <v>0.79272756496606933</v>
      </c>
      <c r="Q316" s="155">
        <f t="shared" si="121"/>
        <v>0.81059942745764368</v>
      </c>
      <c r="R316" s="155">
        <f t="shared" ref="R316:V316" si="122">IF(R298=0,"",R298/R280)</f>
        <v>0.82980681362679687</v>
      </c>
      <c r="S316" s="155">
        <f t="shared" si="122"/>
        <v>0.85217414316088824</v>
      </c>
      <c r="T316" s="155">
        <f t="shared" si="122"/>
        <v>0.87480608456448428</v>
      </c>
      <c r="U316" s="155">
        <f t="shared" si="122"/>
        <v>0.89481566282583391</v>
      </c>
      <c r="V316" s="155">
        <f t="shared" si="122"/>
        <v>0.90930761517908931</v>
      </c>
      <c r="W316" s="155">
        <f t="shared" ref="W316" si="123">IF(W298=0,"",W298/W280)</f>
        <v>0.91658774199984705</v>
      </c>
      <c r="DA316" s="130" t="s">
        <v>3738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0.69453278916319072</v>
      </c>
      <c r="D317" s="156" t="str">
        <f t="shared" si="124"/>
        <v/>
      </c>
      <c r="E317" s="156">
        <f t="shared" si="124"/>
        <v>0.70438740270868105</v>
      </c>
      <c r="F317" s="156">
        <f t="shared" si="124"/>
        <v>0.70939397297098916</v>
      </c>
      <c r="G317" s="156">
        <f t="shared" si="124"/>
        <v>0.71451540999625252</v>
      </c>
      <c r="H317" s="156">
        <f t="shared" si="124"/>
        <v>0.71973964913812916</v>
      </c>
      <c r="I317" s="156">
        <f t="shared" si="124"/>
        <v>0.72509073979648708</v>
      </c>
      <c r="J317" s="156">
        <f t="shared" si="124"/>
        <v>0.73066736970189949</v>
      </c>
      <c r="K317" s="156">
        <f t="shared" si="124"/>
        <v>0.73655316089409473</v>
      </c>
      <c r="L317" s="156">
        <f t="shared" si="124"/>
        <v>0.74276989387347825</v>
      </c>
      <c r="M317" s="156">
        <f t="shared" si="124"/>
        <v>0.75103563959140318</v>
      </c>
      <c r="N317" s="156">
        <f t="shared" si="124"/>
        <v>0.76186029973770775</v>
      </c>
      <c r="O317" s="156">
        <f t="shared" si="124"/>
        <v>0.77591315150363604</v>
      </c>
      <c r="P317" s="156">
        <f t="shared" si="124"/>
        <v>0.79272756496606933</v>
      </c>
      <c r="Q317" s="156">
        <f t="shared" si="124"/>
        <v>0.81059942745764368</v>
      </c>
      <c r="R317" s="156">
        <f t="shared" ref="R317:V317" si="125">IF(R299=0,"",R299/R281)</f>
        <v>0.82980681362679687</v>
      </c>
      <c r="S317" s="156">
        <f t="shared" si="125"/>
        <v>0.85217414316088824</v>
      </c>
      <c r="T317" s="156">
        <f t="shared" si="125"/>
        <v>0.87480608456448428</v>
      </c>
      <c r="U317" s="156">
        <f t="shared" si="125"/>
        <v>0.89481566282583391</v>
      </c>
      <c r="V317" s="156">
        <f t="shared" si="125"/>
        <v>0.90930761517908931</v>
      </c>
      <c r="W317" s="156">
        <f t="shared" ref="W317" si="126">IF(W299=0,"",W299/W281)</f>
        <v>0.91658774199984705</v>
      </c>
      <c r="DA317" s="63" t="s">
        <v>3739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2.5196060960540163</v>
      </c>
      <c r="D318" s="155" t="str">
        <f t="shared" si="127"/>
        <v/>
      </c>
      <c r="E318" s="155">
        <f t="shared" si="127"/>
        <v>2.6987400380432103</v>
      </c>
      <c r="F318" s="155">
        <f t="shared" si="127"/>
        <v>2.7888740752694674</v>
      </c>
      <c r="G318" s="155">
        <f t="shared" si="127"/>
        <v>2.8798646089045832</v>
      </c>
      <c r="H318" s="155">
        <f t="shared" si="127"/>
        <v>2.9716137114818704</v>
      </c>
      <c r="I318" s="155">
        <f t="shared" si="127"/>
        <v>3.0643034651269963</v>
      </c>
      <c r="J318" s="155">
        <f t="shared" si="127"/>
        <v>3.1586912491195345</v>
      </c>
      <c r="K318" s="155">
        <f t="shared" si="127"/>
        <v>3.2554138841317619</v>
      </c>
      <c r="L318" s="155">
        <f t="shared" si="127"/>
        <v>3.3546288203459165</v>
      </c>
      <c r="M318" s="155">
        <f t="shared" si="127"/>
        <v>3.4731317127477754</v>
      </c>
      <c r="N318" s="155">
        <f t="shared" si="127"/>
        <v>3.6164191081035035</v>
      </c>
      <c r="O318" s="155">
        <f t="shared" si="127"/>
        <v>3.78752976026199</v>
      </c>
      <c r="P318" s="155">
        <f t="shared" si="127"/>
        <v>3.9730955779865567</v>
      </c>
      <c r="Q318" s="155">
        <f t="shared" si="127"/>
        <v>4.1325677958920464</v>
      </c>
      <c r="R318" s="155">
        <f t="shared" ref="R318:V318" si="128">IF(R300=0,"",R300/R282)</f>
        <v>4.2326140020949792</v>
      </c>
      <c r="S318" s="155">
        <f t="shared" si="128"/>
        <v>4.3122458700235251</v>
      </c>
      <c r="T318" s="155">
        <f t="shared" si="128"/>
        <v>4.3787813270360196</v>
      </c>
      <c r="U318" s="155">
        <f t="shared" si="128"/>
        <v>4.4393533247249124</v>
      </c>
      <c r="V318" s="155">
        <f t="shared" si="128"/>
        <v>4.5011131024946396</v>
      </c>
      <c r="W318" s="155">
        <f t="shared" ref="W318" si="129">IF(W300=0,"",W300/W282)</f>
        <v>4.5615767876266009</v>
      </c>
      <c r="DA318" s="130" t="s">
        <v>3740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2.5196060960540163</v>
      </c>
      <c r="D319" s="156" t="str">
        <f t="shared" si="130"/>
        <v/>
      </c>
      <c r="E319" s="156">
        <f t="shared" si="130"/>
        <v>2.6987400380432103</v>
      </c>
      <c r="F319" s="156">
        <f t="shared" si="130"/>
        <v>2.7888740752694674</v>
      </c>
      <c r="G319" s="156">
        <f t="shared" si="130"/>
        <v>2.8798646089045832</v>
      </c>
      <c r="H319" s="156">
        <f t="shared" si="130"/>
        <v>2.9716137114818704</v>
      </c>
      <c r="I319" s="156">
        <f t="shared" si="130"/>
        <v>3.0643034651269963</v>
      </c>
      <c r="J319" s="156">
        <f t="shared" si="130"/>
        <v>3.1586912491195345</v>
      </c>
      <c r="K319" s="156">
        <f t="shared" si="130"/>
        <v>3.2554138841317619</v>
      </c>
      <c r="L319" s="156">
        <f t="shared" si="130"/>
        <v>3.3546288203459165</v>
      </c>
      <c r="M319" s="156">
        <f t="shared" si="130"/>
        <v>3.4731317127477754</v>
      </c>
      <c r="N319" s="156">
        <f t="shared" si="130"/>
        <v>3.6164191081035035</v>
      </c>
      <c r="O319" s="156">
        <f t="shared" si="130"/>
        <v>3.78752976026199</v>
      </c>
      <c r="P319" s="156">
        <f t="shared" si="130"/>
        <v>3.9730955779865567</v>
      </c>
      <c r="Q319" s="156">
        <f t="shared" si="130"/>
        <v>4.1325677958920464</v>
      </c>
      <c r="R319" s="156">
        <f t="shared" ref="R319:V319" si="131">IF(R301=0,"",R301/R283)</f>
        <v>4.2326140020949792</v>
      </c>
      <c r="S319" s="156">
        <f t="shared" si="131"/>
        <v>4.3122458700235251</v>
      </c>
      <c r="T319" s="156">
        <f t="shared" si="131"/>
        <v>4.3787813270360196</v>
      </c>
      <c r="U319" s="156">
        <f t="shared" si="131"/>
        <v>4.4393533247249124</v>
      </c>
      <c r="V319" s="156">
        <f t="shared" si="131"/>
        <v>4.5011131024946396</v>
      </c>
      <c r="W319" s="156">
        <f t="shared" ref="W319" si="132">IF(W301=0,"",W301/W283)</f>
        <v>4.5615767876266009</v>
      </c>
      <c r="DA319" s="63" t="s">
        <v>3741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0.64162642444778051</v>
      </c>
      <c r="D320" s="155" t="str">
        <f t="shared" si="133"/>
        <v/>
      </c>
      <c r="E320" s="155">
        <f t="shared" si="133"/>
        <v>0.64600422903980503</v>
      </c>
      <c r="F320" s="155">
        <f t="shared" si="133"/>
        <v>0.64722144832790585</v>
      </c>
      <c r="G320" s="155">
        <f t="shared" si="133"/>
        <v>0.65272985367359448</v>
      </c>
      <c r="H320" s="155">
        <f t="shared" si="133"/>
        <v>0.65396373675921105</v>
      </c>
      <c r="I320" s="155">
        <f t="shared" si="133"/>
        <v>0.68721098628619937</v>
      </c>
      <c r="J320" s="155">
        <f t="shared" si="133"/>
        <v>0.66768544095023641</v>
      </c>
      <c r="K320" s="155">
        <f t="shared" si="133"/>
        <v>0.6597776740003003</v>
      </c>
      <c r="L320" s="155">
        <f t="shared" si="133"/>
        <v>0.66864444619765462</v>
      </c>
      <c r="M320" s="155">
        <f t="shared" si="133"/>
        <v>0.67247145087323679</v>
      </c>
      <c r="N320" s="155">
        <f t="shared" si="133"/>
        <v>0.6835236751518603</v>
      </c>
      <c r="O320" s="155">
        <f t="shared" si="133"/>
        <v>0.69723105210884395</v>
      </c>
      <c r="P320" s="155">
        <f t="shared" si="133"/>
        <v>0.71882090735054793</v>
      </c>
      <c r="Q320" s="155">
        <f t="shared" si="133"/>
        <v>0.73568771499177887</v>
      </c>
      <c r="R320" s="155">
        <f t="shared" ref="R320:V320" si="134">IF(R302=0,"",R302/R284)</f>
        <v>0.74377930341588572</v>
      </c>
      <c r="S320" s="155">
        <f t="shared" si="134"/>
        <v>0.75616363230318895</v>
      </c>
      <c r="T320" s="155">
        <f t="shared" si="134"/>
        <v>0.76824688034879973</v>
      </c>
      <c r="U320" s="155">
        <f t="shared" si="134"/>
        <v>0.78023483249478809</v>
      </c>
      <c r="V320" s="155">
        <f t="shared" si="134"/>
        <v>0.79130333762780647</v>
      </c>
      <c r="W320" s="155">
        <f t="shared" ref="W320" si="135">IF(W302=0,"",W302/W284)</f>
        <v>0.79908587801620579</v>
      </c>
      <c r="DA320" s="130" t="s">
        <v>3742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 t="str">
        <f t="shared" si="136"/>
        <v/>
      </c>
      <c r="E321" s="156">
        <f t="shared" si="136"/>
        <v>0.71199848794309673</v>
      </c>
      <c r="F321" s="156">
        <f t="shared" si="136"/>
        <v>0.71394208625234201</v>
      </c>
      <c r="G321" s="156">
        <f t="shared" si="136"/>
        <v>0.71613508203738396</v>
      </c>
      <c r="H321" s="156">
        <f t="shared" si="136"/>
        <v>0.71855147176994072</v>
      </c>
      <c r="I321" s="156">
        <f t="shared" si="136"/>
        <v>0.72124360787331443</v>
      </c>
      <c r="J321" s="156">
        <f t="shared" si="136"/>
        <v>0.72442595974702961</v>
      </c>
      <c r="K321" s="156">
        <f t="shared" si="136"/>
        <v>0.72828088279284364</v>
      </c>
      <c r="L321" s="156">
        <f t="shared" si="136"/>
        <v>0.73285716455691963</v>
      </c>
      <c r="M321" s="156">
        <f t="shared" si="136"/>
        <v>0.74248215733232281</v>
      </c>
      <c r="N321" s="156">
        <f t="shared" si="136"/>
        <v>0.7585293597623719</v>
      </c>
      <c r="O321" s="156">
        <f t="shared" si="136"/>
        <v>0.78214533190825886</v>
      </c>
      <c r="P321" s="156">
        <f t="shared" si="136"/>
        <v>0.81092032651002566</v>
      </c>
      <c r="Q321" s="156">
        <f t="shared" si="136"/>
        <v>0.83704663921511024</v>
      </c>
      <c r="R321" s="156">
        <f t="shared" ref="R321:V321" si="137">IF(R303=0,"",R303/R285)</f>
        <v>0.85467870415725766</v>
      </c>
      <c r="S321" s="156">
        <f t="shared" si="137"/>
        <v>0.87166960310152797</v>
      </c>
      <c r="T321" s="156">
        <f t="shared" si="137"/>
        <v>0.88705758705104187</v>
      </c>
      <c r="U321" s="156">
        <f t="shared" si="137"/>
        <v>0.89988090700897283</v>
      </c>
      <c r="V321" s="156">
        <f t="shared" si="137"/>
        <v>0.90917781397847297</v>
      </c>
      <c r="W321" s="156">
        <f t="shared" ref="W321" si="138">IF(W303=0,"",W303/W285)</f>
        <v>0.91355096860986462</v>
      </c>
      <c r="DA321" s="63" t="s">
        <v>3743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>
        <f t="shared" si="139"/>
        <v>0.87403730637048516</v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>
        <f t="shared" ref="W322" si="141">IF(W304=0,"",W304/W286)</f>
        <v>0.93671484220302792</v>
      </c>
      <c r="DA322" s="63" t="s">
        <v>3744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>
        <f t="shared" si="142"/>
        <v>0.81092032651002566</v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>
        <f t="shared" ref="W323" si="144">IF(W305=0,"",W305/W287)</f>
        <v>0.9135509686098644</v>
      </c>
      <c r="DA323" s="131" t="s">
        <v>3745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>
        <f t="shared" si="145"/>
        <v>1</v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>
        <f t="shared" ref="W324" si="147">IF(W306=0,"",W306/W288)</f>
        <v>1</v>
      </c>
      <c r="DA324" s="132" t="s">
        <v>3746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0.63510780126204713</v>
      </c>
      <c r="D325" s="157" t="str">
        <f t="shared" si="148"/>
        <v/>
      </c>
      <c r="E325" s="157">
        <f t="shared" si="148"/>
        <v>0.63872316051353906</v>
      </c>
      <c r="F325" s="157">
        <f t="shared" si="148"/>
        <v>0.64061579121658008</v>
      </c>
      <c r="G325" s="157">
        <f t="shared" si="148"/>
        <v>0.64263279737312273</v>
      </c>
      <c r="H325" s="157">
        <f t="shared" si="148"/>
        <v>0.64476225656216279</v>
      </c>
      <c r="I325" s="157">
        <f t="shared" si="148"/>
        <v>0.64703187168241905</v>
      </c>
      <c r="J325" s="157">
        <f t="shared" si="148"/>
        <v>0.64955253301606053</v>
      </c>
      <c r="K325" s="157">
        <f t="shared" si="148"/>
        <v>0.65242251156411557</v>
      </c>
      <c r="L325" s="157">
        <f t="shared" si="148"/>
        <v>0.65567620092418732</v>
      </c>
      <c r="M325" s="157">
        <f t="shared" si="148"/>
        <v>0.6615681208324844</v>
      </c>
      <c r="N325" s="157">
        <f t="shared" si="148"/>
        <v>0.67108887338870971</v>
      </c>
      <c r="O325" s="157">
        <f t="shared" si="148"/>
        <v>0.68550879022300049</v>
      </c>
      <c r="P325" s="157">
        <f t="shared" si="148"/>
        <v>0.70426725093477871</v>
      </c>
      <c r="Q325" s="157">
        <f t="shared" si="148"/>
        <v>0.7226738123349743</v>
      </c>
      <c r="R325" s="157">
        <f t="shared" ref="R325:V325" si="149">IF(R307=0,"",R307/R289)</f>
        <v>0.73586866035791132</v>
      </c>
      <c r="S325" s="157">
        <f t="shared" si="149"/>
        <v>0.74893342721743184</v>
      </c>
      <c r="T325" s="157">
        <f t="shared" si="149"/>
        <v>0.76159416902122956</v>
      </c>
      <c r="U325" s="157">
        <f t="shared" si="149"/>
        <v>0.77348731142298843</v>
      </c>
      <c r="V325" s="157">
        <f t="shared" si="149"/>
        <v>0.7840550585804541</v>
      </c>
      <c r="W325" s="157">
        <f t="shared" ref="W325" si="150">IF(W307=0,"",W307/W289)</f>
        <v>0.79237391858587125</v>
      </c>
      <c r="DA325" s="131" t="s">
        <v>3747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0.7134795276115331</v>
      </c>
      <c r="D326" s="158" t="str">
        <f t="shared" si="151"/>
        <v/>
      </c>
      <c r="E326" s="158">
        <f t="shared" si="151"/>
        <v>0.72921256453340733</v>
      </c>
      <c r="F326" s="158">
        <f t="shared" si="151"/>
        <v>0.72967835836447181</v>
      </c>
      <c r="G326" s="158">
        <f t="shared" si="151"/>
        <v>0.74898146398074639</v>
      </c>
      <c r="H326" s="158">
        <f t="shared" si="151"/>
        <v>0.74402989647066631</v>
      </c>
      <c r="I326" s="158">
        <f t="shared" si="151"/>
        <v>0.74838625267467096</v>
      </c>
      <c r="J326" s="158">
        <f t="shared" si="151"/>
        <v>0.75225190349161752</v>
      </c>
      <c r="K326" s="158">
        <f t="shared" si="151"/>
        <v>0.75324922586102216</v>
      </c>
      <c r="L326" s="158">
        <f t="shared" si="151"/>
        <v>0.76075061140719324</v>
      </c>
      <c r="M326" s="158">
        <f t="shared" si="151"/>
        <v>0.76857341515328603</v>
      </c>
      <c r="N326" s="158">
        <f t="shared" si="151"/>
        <v>0.77719226271069419</v>
      </c>
      <c r="O326" s="158">
        <f t="shared" si="151"/>
        <v>0.77968777327239536</v>
      </c>
      <c r="P326" s="158">
        <f t="shared" si="151"/>
        <v>0.79395787665372253</v>
      </c>
      <c r="Q326" s="158">
        <f t="shared" si="151"/>
        <v>0.80158368987069428</v>
      </c>
      <c r="R326" s="158">
        <f t="shared" ref="R326:V326" si="152">IF(R308=0,"",R308/R290)</f>
        <v>0.8046353498996317</v>
      </c>
      <c r="S326" s="158">
        <f t="shared" si="152"/>
        <v>0.81921921396864339</v>
      </c>
      <c r="T326" s="158">
        <f t="shared" si="152"/>
        <v>0.82337536033034298</v>
      </c>
      <c r="U326" s="158">
        <f t="shared" si="152"/>
        <v>0.83192031578078085</v>
      </c>
      <c r="V326" s="158">
        <f t="shared" si="152"/>
        <v>0.84099784825137547</v>
      </c>
      <c r="W326" s="158">
        <f t="shared" ref="W326" si="153">IF(W308=0,"",W308/W290)</f>
        <v>0.84179500914171246</v>
      </c>
      <c r="DA326" s="132" t="s">
        <v>3748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0.63510780126204713</v>
      </c>
      <c r="D327" s="156" t="str">
        <f t="shared" si="154"/>
        <v/>
      </c>
      <c r="E327" s="156">
        <f t="shared" si="154"/>
        <v>0.63872316051353906</v>
      </c>
      <c r="F327" s="156">
        <f t="shared" si="154"/>
        <v>0.64061579121657997</v>
      </c>
      <c r="G327" s="156">
        <f t="shared" si="154"/>
        <v>0.64263279737312262</v>
      </c>
      <c r="H327" s="156">
        <f t="shared" si="154"/>
        <v>0.64476225656216279</v>
      </c>
      <c r="I327" s="156">
        <f t="shared" si="154"/>
        <v>0.64703187168241905</v>
      </c>
      <c r="J327" s="156">
        <f t="shared" si="154"/>
        <v>0.64955253301606053</v>
      </c>
      <c r="K327" s="156">
        <f t="shared" si="154"/>
        <v>0.65242251156411568</v>
      </c>
      <c r="L327" s="156">
        <f t="shared" si="154"/>
        <v>0.65567620092418732</v>
      </c>
      <c r="M327" s="156">
        <f t="shared" si="154"/>
        <v>0.6615681208324844</v>
      </c>
      <c r="N327" s="156">
        <f t="shared" si="154"/>
        <v>0.67108887338870971</v>
      </c>
      <c r="O327" s="156">
        <f t="shared" si="154"/>
        <v>0.68550879022300049</v>
      </c>
      <c r="P327" s="156">
        <f t="shared" si="154"/>
        <v>0.70426725093477871</v>
      </c>
      <c r="Q327" s="156">
        <f t="shared" si="154"/>
        <v>0.72267381233497419</v>
      </c>
      <c r="R327" s="156">
        <f t="shared" ref="R327:V327" si="155">IF(R309=0,"",R309/R291)</f>
        <v>0.73586866035791143</v>
      </c>
      <c r="S327" s="156">
        <f t="shared" si="155"/>
        <v>0.74893342721743195</v>
      </c>
      <c r="T327" s="156">
        <f t="shared" si="155"/>
        <v>0.76159416902122956</v>
      </c>
      <c r="U327" s="156">
        <f t="shared" si="155"/>
        <v>0.77348731142298843</v>
      </c>
      <c r="V327" s="156">
        <f t="shared" si="155"/>
        <v>0.7840550585804541</v>
      </c>
      <c r="W327" s="156">
        <f t="shared" ref="W327" si="156">IF(W309=0,"",W309/W291)</f>
        <v>0.79237391858587125</v>
      </c>
      <c r="DA327" s="63" t="s">
        <v>3749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 t="str">
        <f t="shared" si="157"/>
        <v/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3750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0.78252359331509058</v>
      </c>
      <c r="D329" s="155" t="str">
        <f t="shared" si="160"/>
        <v/>
      </c>
      <c r="E329" s="155">
        <f t="shared" si="160"/>
        <v>0.78525365757897214</v>
      </c>
      <c r="F329" s="155">
        <f t="shared" si="160"/>
        <v>0.78665022743993851</v>
      </c>
      <c r="G329" s="155">
        <f t="shared" si="160"/>
        <v>0.78809243849055455</v>
      </c>
      <c r="H329" s="155">
        <f t="shared" si="160"/>
        <v>0.7895755319337957</v>
      </c>
      <c r="I329" s="155">
        <f t="shared" si="160"/>
        <v>0.79110908856783491</v>
      </c>
      <c r="J329" s="155">
        <f t="shared" si="160"/>
        <v>0.79273235754107119</v>
      </c>
      <c r="K329" s="155">
        <f t="shared" si="160"/>
        <v>0.79447871095339684</v>
      </c>
      <c r="L329" s="155">
        <f t="shared" si="160"/>
        <v>0.79635707720971993</v>
      </c>
      <c r="M329" s="155">
        <f t="shared" si="160"/>
        <v>0.79891265511632947</v>
      </c>
      <c r="N329" s="155">
        <f t="shared" si="160"/>
        <v>0.80230003780940773</v>
      </c>
      <c r="O329" s="155">
        <f t="shared" si="160"/>
        <v>0.80689511528002955</v>
      </c>
      <c r="P329" s="155">
        <f t="shared" si="160"/>
        <v>0.8128953083441246</v>
      </c>
      <c r="Q329" s="155">
        <f t="shared" si="160"/>
        <v>0.82062875778054967</v>
      </c>
      <c r="R329" s="155">
        <f t="shared" ref="R329:V329" si="161">IF(R311=0,"",R311/R293)</f>
        <v>0.83114892328105205</v>
      </c>
      <c r="S329" s="155">
        <f t="shared" si="161"/>
        <v>0.84427907379440159</v>
      </c>
      <c r="T329" s="155">
        <f t="shared" si="161"/>
        <v>0.85839611508145364</v>
      </c>
      <c r="U329" s="155">
        <f t="shared" si="161"/>
        <v>0.87187695290310285</v>
      </c>
      <c r="V329" s="155">
        <f t="shared" si="161"/>
        <v>0.88309849302022636</v>
      </c>
      <c r="W329" s="155">
        <f t="shared" ref="W329" si="162">IF(W311=0,"",W311/W293)</f>
        <v>0.89149059477420012</v>
      </c>
      <c r="DA329" s="130" t="s">
        <v>3751</v>
      </c>
    </row>
    <row r="330" spans="1:105" ht="12" customHeight="1" x14ac:dyDescent="0.25">
      <c r="A330" s="97" t="s">
        <v>50</v>
      </c>
      <c r="B330" s="156"/>
      <c r="C330" s="156" t="str">
        <f t="shared" ref="C330:Q330" si="163">IF(C312=0,"",C312/C294)</f>
        <v/>
      </c>
      <c r="D330" s="156" t="str">
        <f t="shared" si="163"/>
        <v/>
      </c>
      <c r="E330" s="156" t="str">
        <f t="shared" si="163"/>
        <v/>
      </c>
      <c r="F330" s="156" t="str">
        <f t="shared" si="163"/>
        <v/>
      </c>
      <c r="G330" s="156" t="str">
        <f t="shared" si="163"/>
        <v/>
      </c>
      <c r="H330" s="156" t="str">
        <f t="shared" si="163"/>
        <v/>
      </c>
      <c r="I330" s="156" t="str">
        <f t="shared" si="163"/>
        <v/>
      </c>
      <c r="J330" s="156" t="str">
        <f t="shared" si="163"/>
        <v/>
      </c>
      <c r="K330" s="156" t="str">
        <f t="shared" si="163"/>
        <v/>
      </c>
      <c r="L330" s="156" t="str">
        <f t="shared" si="163"/>
        <v/>
      </c>
      <c r="M330" s="156" t="str">
        <f t="shared" si="163"/>
        <v/>
      </c>
      <c r="N330" s="156" t="str">
        <f t="shared" si="163"/>
        <v/>
      </c>
      <c r="O330" s="156" t="str">
        <f t="shared" si="163"/>
        <v/>
      </c>
      <c r="P330" s="156" t="str">
        <f t="shared" si="163"/>
        <v/>
      </c>
      <c r="Q330" s="156" t="str">
        <f t="shared" si="163"/>
        <v/>
      </c>
      <c r="R330" s="156" t="str">
        <f t="shared" ref="R330:V330" si="164">IF(R312=0,"",R312/R294)</f>
        <v/>
      </c>
      <c r="S330" s="156" t="str">
        <f t="shared" si="164"/>
        <v/>
      </c>
      <c r="T330" s="156" t="str">
        <f t="shared" si="164"/>
        <v/>
      </c>
      <c r="U330" s="156" t="str">
        <f t="shared" si="164"/>
        <v/>
      </c>
      <c r="V330" s="156" t="str">
        <f t="shared" si="164"/>
        <v/>
      </c>
      <c r="W330" s="156" t="str">
        <f t="shared" ref="W330" si="165">IF(W312=0,"",W312/W294)</f>
        <v/>
      </c>
      <c r="DA330" s="63" t="s">
        <v>3752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0.78252359331509058</v>
      </c>
      <c r="D331" s="159" t="str">
        <f t="shared" si="166"/>
        <v/>
      </c>
      <c r="E331" s="159">
        <f t="shared" si="166"/>
        <v>0.78525365757897214</v>
      </c>
      <c r="F331" s="159">
        <f t="shared" si="166"/>
        <v>0.78665022743993851</v>
      </c>
      <c r="G331" s="159">
        <f t="shared" si="166"/>
        <v>0.78809243849055455</v>
      </c>
      <c r="H331" s="159">
        <f t="shared" si="166"/>
        <v>0.7895755319337957</v>
      </c>
      <c r="I331" s="159">
        <f t="shared" si="166"/>
        <v>0.79110908856783491</v>
      </c>
      <c r="J331" s="159">
        <f t="shared" si="166"/>
        <v>0.79273235754107119</v>
      </c>
      <c r="K331" s="159">
        <f t="shared" si="166"/>
        <v>0.79447871095339684</v>
      </c>
      <c r="L331" s="159">
        <f t="shared" si="166"/>
        <v>0.79635707720971993</v>
      </c>
      <c r="M331" s="159">
        <f t="shared" si="166"/>
        <v>0.79891265511632947</v>
      </c>
      <c r="N331" s="159">
        <f t="shared" si="166"/>
        <v>0.80230003780940773</v>
      </c>
      <c r="O331" s="159">
        <f t="shared" si="166"/>
        <v>0.80689511528002955</v>
      </c>
      <c r="P331" s="159">
        <f t="shared" si="166"/>
        <v>0.8128953083441246</v>
      </c>
      <c r="Q331" s="159">
        <f t="shared" si="166"/>
        <v>0.82062875778054967</v>
      </c>
      <c r="R331" s="159">
        <f t="shared" ref="R331:V331" si="167">IF(R313=0,"",R313/R295)</f>
        <v>0.83114892328105205</v>
      </c>
      <c r="S331" s="159">
        <f t="shared" si="167"/>
        <v>0.84427907379440159</v>
      </c>
      <c r="T331" s="159">
        <f t="shared" si="167"/>
        <v>0.85839611508145364</v>
      </c>
      <c r="U331" s="159">
        <f t="shared" si="167"/>
        <v>0.87187695290310285</v>
      </c>
      <c r="V331" s="159">
        <f t="shared" si="167"/>
        <v>0.88309849302022636</v>
      </c>
      <c r="W331" s="159">
        <f t="shared" ref="W331" si="168">IF(W313=0,"",W313/W295)</f>
        <v>0.89149059477420012</v>
      </c>
      <c r="DA331" s="60" t="s">
        <v>3753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</v>
      </c>
      <c r="D333" s="117">
        <f t="shared" si="169"/>
        <v>0</v>
      </c>
      <c r="E333" s="117">
        <f t="shared" si="169"/>
        <v>1.0966747126665171E-3</v>
      </c>
      <c r="F333" s="117">
        <f t="shared" si="169"/>
        <v>3.8862380555932502E-3</v>
      </c>
      <c r="G333" s="117">
        <f t="shared" si="169"/>
        <v>5.8917313253103922E-3</v>
      </c>
      <c r="H333" s="117">
        <f t="shared" si="169"/>
        <v>7.3304436327656193E-3</v>
      </c>
      <c r="I333" s="117">
        <f t="shared" si="169"/>
        <v>2.1704985221298413E-2</v>
      </c>
      <c r="J333" s="117">
        <f t="shared" si="169"/>
        <v>3.7315900554057355E-2</v>
      </c>
      <c r="K333" s="117">
        <f t="shared" si="169"/>
        <v>3.3757281913846172E-2</v>
      </c>
      <c r="L333" s="117">
        <f t="shared" si="169"/>
        <v>2.6620403186226983E-2</v>
      </c>
      <c r="M333" s="117">
        <f t="shared" si="169"/>
        <v>2.8404408488977767E-2</v>
      </c>
      <c r="N333" s="117">
        <f t="shared" si="169"/>
        <v>4.367262377879301E-2</v>
      </c>
      <c r="O333" s="117">
        <f t="shared" si="169"/>
        <v>5.89355925234646E-2</v>
      </c>
      <c r="P333" s="117">
        <f t="shared" si="169"/>
        <v>7.0724907905604179E-2</v>
      </c>
      <c r="Q333" s="117">
        <f t="shared" si="169"/>
        <v>5.9312092296129161E-3</v>
      </c>
      <c r="R333" s="117">
        <f t="shared" ref="R333:V333" si="170">R334+R336+R338+R347</f>
        <v>1.7868973264652362E-2</v>
      </c>
      <c r="S333" s="117">
        <f t="shared" si="170"/>
        <v>2.4895119536501479E-2</v>
      </c>
      <c r="T333" s="117">
        <f t="shared" si="170"/>
        <v>3.2911900483349139E-2</v>
      </c>
      <c r="U333" s="117">
        <f t="shared" si="170"/>
        <v>4.0353788109860039E-2</v>
      </c>
      <c r="V333" s="117">
        <f t="shared" si="170"/>
        <v>3.5316328934616018E-2</v>
      </c>
      <c r="W333" s="117">
        <f t="shared" ref="W333" si="171">W334+W336+W338+W347</f>
        <v>6.065518291469358E-2</v>
      </c>
      <c r="DA333" s="129" t="s">
        <v>3905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3906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3907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3908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3909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0</v>
      </c>
      <c r="E338" s="122">
        <v>1.0966747126665171E-3</v>
      </c>
      <c r="F338" s="122">
        <v>3.8862380555932502E-3</v>
      </c>
      <c r="G338" s="122">
        <v>5.8917313253103922E-3</v>
      </c>
      <c r="H338" s="122">
        <v>7.3304436327656193E-3</v>
      </c>
      <c r="I338" s="122">
        <v>2.1704985221298413E-2</v>
      </c>
      <c r="J338" s="122">
        <v>3.7315900554057355E-2</v>
      </c>
      <c r="K338" s="122">
        <v>3.3757281913846172E-2</v>
      </c>
      <c r="L338" s="122">
        <v>2.6620403186226983E-2</v>
      </c>
      <c r="M338" s="122">
        <v>2.8404408488977767E-2</v>
      </c>
      <c r="N338" s="122">
        <v>4.367262377879301E-2</v>
      </c>
      <c r="O338" s="122">
        <v>5.89355925234646E-2</v>
      </c>
      <c r="P338" s="122">
        <v>7.0724907905604179E-2</v>
      </c>
      <c r="Q338" s="122">
        <v>5.9312092296129161E-3</v>
      </c>
      <c r="R338" s="122">
        <v>1.7868973264652362E-2</v>
      </c>
      <c r="S338" s="122">
        <v>2.4895119536501479E-2</v>
      </c>
      <c r="T338" s="122">
        <v>3.2911900483349139E-2</v>
      </c>
      <c r="U338" s="122">
        <v>4.0353788109860039E-2</v>
      </c>
      <c r="V338" s="122">
        <v>3.5316328934616018E-2</v>
      </c>
      <c r="W338" s="122">
        <v>6.065518291469358E-2</v>
      </c>
      <c r="DA338" s="130" t="s">
        <v>3910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0</v>
      </c>
      <c r="E339" s="98">
        <v>1.0966747126665171E-3</v>
      </c>
      <c r="F339" s="98">
        <v>3.8862380555932502E-3</v>
      </c>
      <c r="G339" s="98">
        <v>5.8917313253103922E-3</v>
      </c>
      <c r="H339" s="98">
        <v>7.3304436327656193E-3</v>
      </c>
      <c r="I339" s="98">
        <v>2.1704985221298413E-2</v>
      </c>
      <c r="J339" s="98">
        <v>3.7315900554057355E-2</v>
      </c>
      <c r="K339" s="98">
        <v>3.3757281913846172E-2</v>
      </c>
      <c r="L339" s="98">
        <v>2.6620403186226983E-2</v>
      </c>
      <c r="M339" s="98">
        <v>2.8404408488977767E-2</v>
      </c>
      <c r="N339" s="98">
        <v>4.367262377879301E-2</v>
      </c>
      <c r="O339" s="98">
        <v>5.89355925234646E-2</v>
      </c>
      <c r="P339" s="98">
        <v>7.0529389340765997E-2</v>
      </c>
      <c r="Q339" s="98">
        <v>5.9312092296129161E-3</v>
      </c>
      <c r="R339" s="98">
        <v>1.7868973264652362E-2</v>
      </c>
      <c r="S339" s="98">
        <v>2.4895119536501479E-2</v>
      </c>
      <c r="T339" s="98">
        <v>3.2911900483349139E-2</v>
      </c>
      <c r="U339" s="98">
        <v>4.0353788109860039E-2</v>
      </c>
      <c r="V339" s="98">
        <v>3.5316328934616018E-2</v>
      </c>
      <c r="W339" s="98">
        <v>6.0467490392884765E-2</v>
      </c>
      <c r="DA339" s="63" t="s">
        <v>3911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1.9551856483818563E-4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1.8769252180881316E-4</v>
      </c>
      <c r="DA340" s="63" t="s">
        <v>3912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1.9551856483818563E-4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1.8769252180881316E-4</v>
      </c>
      <c r="DA341" s="131" t="s">
        <v>3913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3914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3915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3916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3917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3918</v>
      </c>
    </row>
    <row r="347" spans="1:105" ht="12" customHeight="1" x14ac:dyDescent="0.25">
      <c r="A347" s="121" t="s">
        <v>54</v>
      </c>
      <c r="B347" s="122"/>
      <c r="C347" s="122">
        <v>0</v>
      </c>
      <c r="D347" s="122">
        <v>0</v>
      </c>
      <c r="E347" s="122">
        <v>0</v>
      </c>
      <c r="F347" s="122">
        <v>0</v>
      </c>
      <c r="G347" s="122">
        <v>0</v>
      </c>
      <c r="H347" s="122">
        <v>0</v>
      </c>
      <c r="I347" s="122">
        <v>0</v>
      </c>
      <c r="J347" s="122">
        <v>0</v>
      </c>
      <c r="K347" s="122">
        <v>0</v>
      </c>
      <c r="L347" s="122">
        <v>0</v>
      </c>
      <c r="M347" s="122">
        <v>0</v>
      </c>
      <c r="N347" s="122">
        <v>0</v>
      </c>
      <c r="O347" s="122">
        <v>0</v>
      </c>
      <c r="P347" s="122">
        <v>0</v>
      </c>
      <c r="Q347" s="122">
        <v>0</v>
      </c>
      <c r="R347" s="122">
        <v>0</v>
      </c>
      <c r="S347" s="122">
        <v>0</v>
      </c>
      <c r="T347" s="122">
        <v>0</v>
      </c>
      <c r="U347" s="122">
        <v>0</v>
      </c>
      <c r="V347" s="122">
        <v>0</v>
      </c>
      <c r="W347" s="122">
        <v>0</v>
      </c>
      <c r="DA347" s="130" t="s">
        <v>3919</v>
      </c>
    </row>
    <row r="348" spans="1:105" ht="12" customHeight="1" x14ac:dyDescent="0.25">
      <c r="A348" s="97" t="s">
        <v>50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DA348" s="63" t="s">
        <v>3920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3921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16923.57039475445</v>
      </c>
      <c r="D351" s="117">
        <f t="shared" si="174"/>
        <v>0</v>
      </c>
      <c r="E351" s="117">
        <f t="shared" si="174"/>
        <v>16752.327962759104</v>
      </c>
      <c r="F351" s="117">
        <f t="shared" si="174"/>
        <v>16435.971813809538</v>
      </c>
      <c r="G351" s="117">
        <f t="shared" si="174"/>
        <v>17111.357665704774</v>
      </c>
      <c r="H351" s="117">
        <f t="shared" si="174"/>
        <v>16689.842618155562</v>
      </c>
      <c r="I351" s="117">
        <f t="shared" si="174"/>
        <v>15826.135408992832</v>
      </c>
      <c r="J351" s="117">
        <f t="shared" si="174"/>
        <v>15424.8213794638</v>
      </c>
      <c r="K351" s="117">
        <f t="shared" si="174"/>
        <v>16469.336045764769</v>
      </c>
      <c r="L351" s="117">
        <f t="shared" si="174"/>
        <v>18524.522949672966</v>
      </c>
      <c r="M351" s="117">
        <f t="shared" si="174"/>
        <v>15808.378198697081</v>
      </c>
      <c r="N351" s="117">
        <f t="shared" si="174"/>
        <v>17498.413795709297</v>
      </c>
      <c r="O351" s="117">
        <f t="shared" si="174"/>
        <v>16491.193294942401</v>
      </c>
      <c r="P351" s="117">
        <f t="shared" si="174"/>
        <v>13668.988473252501</v>
      </c>
      <c r="Q351" s="117">
        <f t="shared" si="174"/>
        <v>13966.241930434669</v>
      </c>
      <c r="R351" s="117">
        <f t="shared" ref="R351:V351" si="175">R352+R354+R356+R365</f>
        <v>13000.613446350726</v>
      </c>
      <c r="S351" s="117">
        <f t="shared" si="175"/>
        <v>12650.604966539189</v>
      </c>
      <c r="T351" s="117">
        <f t="shared" si="175"/>
        <v>11712.810829611682</v>
      </c>
      <c r="U351" s="117">
        <f t="shared" si="175"/>
        <v>10446.216220701517</v>
      </c>
      <c r="V351" s="117">
        <f t="shared" si="175"/>
        <v>9241.1899967132122</v>
      </c>
      <c r="W351" s="117">
        <f t="shared" ref="W351" si="176">W352+W354+W356+W365</f>
        <v>9752.4703722416798</v>
      </c>
      <c r="DA351" s="129" t="s">
        <v>4073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15602.592518648993</v>
      </c>
      <c r="D352" s="122">
        <f t="shared" si="177"/>
        <v>0</v>
      </c>
      <c r="E352" s="122">
        <f t="shared" si="177"/>
        <v>15425.779575435414</v>
      </c>
      <c r="F352" s="122">
        <f t="shared" si="177"/>
        <v>15092.89701464328</v>
      </c>
      <c r="G352" s="122">
        <f t="shared" si="177"/>
        <v>15721.179424342215</v>
      </c>
      <c r="H352" s="122">
        <f t="shared" si="177"/>
        <v>15273.901734066652</v>
      </c>
      <c r="I352" s="122">
        <f t="shared" si="177"/>
        <v>14482.1586775426</v>
      </c>
      <c r="J352" s="122">
        <f t="shared" si="177"/>
        <v>14146.20310091695</v>
      </c>
      <c r="K352" s="122">
        <f t="shared" si="177"/>
        <v>15100.388264048672</v>
      </c>
      <c r="L352" s="122">
        <f t="shared" si="177"/>
        <v>17156.365645669051</v>
      </c>
      <c r="M352" s="122">
        <f t="shared" si="177"/>
        <v>14408.157641618267</v>
      </c>
      <c r="N352" s="122">
        <f t="shared" si="177"/>
        <v>16117.958511955858</v>
      </c>
      <c r="O352" s="122">
        <f t="shared" si="177"/>
        <v>15020.178507833853</v>
      </c>
      <c r="P352" s="122">
        <f t="shared" si="177"/>
        <v>12229.137301358118</v>
      </c>
      <c r="Q352" s="122">
        <f t="shared" si="177"/>
        <v>12449.674847494307</v>
      </c>
      <c r="R352" s="122">
        <f t="shared" si="177"/>
        <v>11400.502229577161</v>
      </c>
      <c r="S352" s="122">
        <f t="shared" si="177"/>
        <v>11141.403204958329</v>
      </c>
      <c r="T352" s="122">
        <f t="shared" si="177"/>
        <v>10137.98829986951</v>
      </c>
      <c r="U352" s="122">
        <f t="shared" si="177"/>
        <v>8912.2833778121039</v>
      </c>
      <c r="V352" s="122">
        <f t="shared" si="177"/>
        <v>7770.0172767781014</v>
      </c>
      <c r="W352" s="122">
        <f t="shared" si="177"/>
        <v>8218.0706223539928</v>
      </c>
      <c r="DA352" s="130" t="s">
        <v>4074</v>
      </c>
    </row>
    <row r="353" spans="1:105" ht="12" customHeight="1" x14ac:dyDescent="0.25">
      <c r="A353" s="97" t="s">
        <v>53</v>
      </c>
      <c r="B353" s="98"/>
      <c r="C353" s="98">
        <v>15602.592518648993</v>
      </c>
      <c r="D353" s="98">
        <v>0</v>
      </c>
      <c r="E353" s="98">
        <v>15425.779575435414</v>
      </c>
      <c r="F353" s="98">
        <v>15092.89701464328</v>
      </c>
      <c r="G353" s="98">
        <v>15721.179424342215</v>
      </c>
      <c r="H353" s="98">
        <v>15273.901734066652</v>
      </c>
      <c r="I353" s="98">
        <v>14482.1586775426</v>
      </c>
      <c r="J353" s="98">
        <v>14146.20310091695</v>
      </c>
      <c r="K353" s="98">
        <v>15100.388264048672</v>
      </c>
      <c r="L353" s="98">
        <v>17156.365645669051</v>
      </c>
      <c r="M353" s="98">
        <v>14408.157641618267</v>
      </c>
      <c r="N353" s="98">
        <v>16117.958511955858</v>
      </c>
      <c r="O353" s="98">
        <v>15020.178507833853</v>
      </c>
      <c r="P353" s="98">
        <v>12229.137301358118</v>
      </c>
      <c r="Q353" s="98">
        <v>12449.674847494307</v>
      </c>
      <c r="R353" s="98">
        <v>11400.502229577161</v>
      </c>
      <c r="S353" s="98">
        <v>11141.403204958329</v>
      </c>
      <c r="T353" s="98">
        <v>10137.98829986951</v>
      </c>
      <c r="U353" s="98">
        <v>8912.2833778121039</v>
      </c>
      <c r="V353" s="98">
        <v>7770.0172767781014</v>
      </c>
      <c r="W353" s="98">
        <v>8218.0706223539928</v>
      </c>
      <c r="DA353" s="63" t="s">
        <v>4075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1.8391616050959751</v>
      </c>
      <c r="D354" s="122">
        <f t="shared" si="178"/>
        <v>0</v>
      </c>
      <c r="E354" s="122">
        <f t="shared" si="178"/>
        <v>1.7777608586292082</v>
      </c>
      <c r="F354" s="122">
        <f t="shared" si="178"/>
        <v>2.4961837528732658</v>
      </c>
      <c r="G354" s="122">
        <f t="shared" si="178"/>
        <v>4.6519304658453011</v>
      </c>
      <c r="H354" s="122">
        <f t="shared" si="178"/>
        <v>5.7834794911088396</v>
      </c>
      <c r="I354" s="122">
        <f t="shared" si="178"/>
        <v>4.916296280864648</v>
      </c>
      <c r="J354" s="122">
        <f t="shared" si="178"/>
        <v>1.2847714282727052</v>
      </c>
      <c r="K354" s="122">
        <f t="shared" si="178"/>
        <v>3.4176105405211441</v>
      </c>
      <c r="L354" s="122">
        <f t="shared" si="178"/>
        <v>8.6374130361575894</v>
      </c>
      <c r="M354" s="122">
        <f t="shared" si="178"/>
        <v>5.7700304362843378</v>
      </c>
      <c r="N354" s="122">
        <f t="shared" si="178"/>
        <v>8.9517545606383493</v>
      </c>
      <c r="O354" s="122">
        <f t="shared" si="178"/>
        <v>4.7616946631112382</v>
      </c>
      <c r="P354" s="122">
        <f t="shared" si="178"/>
        <v>8.7473378944308067</v>
      </c>
      <c r="Q354" s="122">
        <f t="shared" si="178"/>
        <v>4.1867593137197456</v>
      </c>
      <c r="R354" s="122">
        <f t="shared" si="178"/>
        <v>2.6401707430701506</v>
      </c>
      <c r="S354" s="122">
        <f t="shared" si="178"/>
        <v>6.1634010578623037</v>
      </c>
      <c r="T354" s="122">
        <f t="shared" si="178"/>
        <v>3.195482656142163</v>
      </c>
      <c r="U354" s="122">
        <f t="shared" si="178"/>
        <v>5.0521406421973989</v>
      </c>
      <c r="V354" s="122">
        <f t="shared" si="178"/>
        <v>10.019710682090315</v>
      </c>
      <c r="W354" s="122">
        <f t="shared" si="178"/>
        <v>2.1408813807097991</v>
      </c>
      <c r="DA354" s="130" t="s">
        <v>4076</v>
      </c>
    </row>
    <row r="355" spans="1:105" ht="12" customHeight="1" x14ac:dyDescent="0.25">
      <c r="A355" s="97" t="s">
        <v>53</v>
      </c>
      <c r="B355" s="98"/>
      <c r="C355" s="98">
        <f>RES_hhdet_in_fech!C165</f>
        <v>1.8391616050959751</v>
      </c>
      <c r="D355" s="98">
        <f>RES_hhdet_in_fech!D165</f>
        <v>0</v>
      </c>
      <c r="E355" s="98">
        <f>RES_hhdet_in_fech!E165</f>
        <v>1.7777608586292082</v>
      </c>
      <c r="F355" s="98">
        <f>RES_hhdet_in_fech!F165</f>
        <v>2.4961837528732658</v>
      </c>
      <c r="G355" s="98">
        <f>RES_hhdet_in_fech!G165</f>
        <v>4.6519304658453011</v>
      </c>
      <c r="H355" s="98">
        <f>RES_hhdet_in_fech!H165</f>
        <v>5.7834794911088396</v>
      </c>
      <c r="I355" s="98">
        <f>RES_hhdet_in_fech!I165</f>
        <v>4.916296280864648</v>
      </c>
      <c r="J355" s="98">
        <f>RES_hhdet_in_fech!J165</f>
        <v>1.2847714282727052</v>
      </c>
      <c r="K355" s="98">
        <f>RES_hhdet_in_fech!K165</f>
        <v>3.4176105405211441</v>
      </c>
      <c r="L355" s="98">
        <f>RES_hhdet_in_fech!L165</f>
        <v>8.6374130361575894</v>
      </c>
      <c r="M355" s="98">
        <f>RES_hhdet_in_fech!M165</f>
        <v>5.7700304362843378</v>
      </c>
      <c r="N355" s="98">
        <f>RES_hhdet_in_fech!N165</f>
        <v>8.9517545606383493</v>
      </c>
      <c r="O355" s="98">
        <f>RES_hhdet_in_fech!O165</f>
        <v>4.7616946631112382</v>
      </c>
      <c r="P355" s="98">
        <f>RES_hhdet_in_fech!P165</f>
        <v>8.7473378944308067</v>
      </c>
      <c r="Q355" s="98">
        <f>RES_hhdet_in_fech!Q165</f>
        <v>4.1867593137197456</v>
      </c>
      <c r="R355" s="98">
        <f>RES_hhdet_in_fech!R165</f>
        <v>2.6401707430701506</v>
      </c>
      <c r="S355" s="98">
        <f>RES_hhdet_in_fech!S165</f>
        <v>6.1634010578623037</v>
      </c>
      <c r="T355" s="98">
        <f>RES_hhdet_in_fech!T165</f>
        <v>3.195482656142163</v>
      </c>
      <c r="U355" s="98">
        <f>RES_hhdet_in_fech!U165</f>
        <v>5.0521406421973989</v>
      </c>
      <c r="V355" s="98">
        <f>RES_hhdet_in_fech!V165</f>
        <v>10.019710682090315</v>
      </c>
      <c r="W355" s="98">
        <f>RES_hhdet_in_fech!W165</f>
        <v>2.1408813807097991</v>
      </c>
      <c r="DA355" s="63" t="s">
        <v>4077</v>
      </c>
    </row>
    <row r="356" spans="1:105" ht="12" customHeight="1" x14ac:dyDescent="0.25">
      <c r="A356" s="121" t="s">
        <v>55</v>
      </c>
      <c r="B356" s="122"/>
      <c r="C356" s="122">
        <v>1162.3206774170001</v>
      </c>
      <c r="D356" s="122">
        <v>0</v>
      </c>
      <c r="E356" s="122">
        <v>1159.5493605919983</v>
      </c>
      <c r="F356" s="122">
        <v>1168.0750093238737</v>
      </c>
      <c r="G356" s="122">
        <v>1204.9500884203831</v>
      </c>
      <c r="H356" s="122">
        <v>1224.5261761439224</v>
      </c>
      <c r="I356" s="122">
        <v>1154.6447689182071</v>
      </c>
      <c r="J356" s="122">
        <v>1101.5223085190357</v>
      </c>
      <c r="K356" s="122">
        <v>1171.9684900114873</v>
      </c>
      <c r="L356" s="122">
        <v>1151.5238635579424</v>
      </c>
      <c r="M356" s="122">
        <v>1185.744908439631</v>
      </c>
      <c r="N356" s="122">
        <v>1158.4769583235129</v>
      </c>
      <c r="O356" s="122">
        <v>1233.2197661163882</v>
      </c>
      <c r="P356" s="122">
        <v>1200.2561194725799</v>
      </c>
      <c r="Q356" s="122">
        <v>1264.4101541783614</v>
      </c>
      <c r="R356" s="122">
        <v>1352.5596204449662</v>
      </c>
      <c r="S356" s="122">
        <v>1241.984220181434</v>
      </c>
      <c r="T356" s="122">
        <v>1300.3867319896463</v>
      </c>
      <c r="U356" s="122">
        <v>1261.1689288965717</v>
      </c>
      <c r="V356" s="122">
        <v>1194.49191143851</v>
      </c>
      <c r="W356" s="122">
        <v>1266.7762979260069</v>
      </c>
      <c r="DA356" s="130" t="s">
        <v>4078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0</v>
      </c>
      <c r="E357" s="98">
        <v>1206.9408265831539</v>
      </c>
      <c r="F357" s="98">
        <v>950.44072107600368</v>
      </c>
      <c r="G357" s="98">
        <v>1178.9310148454415</v>
      </c>
      <c r="H357" s="98">
        <v>1075.6652627759609</v>
      </c>
      <c r="I357" s="98">
        <v>1151.1967161460639</v>
      </c>
      <c r="J357" s="98">
        <v>1059.815748855641</v>
      </c>
      <c r="K357" s="98">
        <v>1076.8532526982885</v>
      </c>
      <c r="L357" s="98">
        <v>1027.9640282228995</v>
      </c>
      <c r="M357" s="98">
        <v>1087.3166773458952</v>
      </c>
      <c r="N357" s="98">
        <v>961.27451529303141</v>
      </c>
      <c r="O357" s="98">
        <v>1001.7192740079551</v>
      </c>
      <c r="P357" s="98">
        <v>1392.3018512221092</v>
      </c>
      <c r="Q357" s="98">
        <v>967.04708536533496</v>
      </c>
      <c r="R357" s="98">
        <v>1092.5347078327291</v>
      </c>
      <c r="S357" s="98">
        <v>1118.2947350110808</v>
      </c>
      <c r="T357" s="98">
        <v>1081.2255574790186</v>
      </c>
      <c r="U357" s="98">
        <v>1063.7411945749293</v>
      </c>
      <c r="V357" s="98">
        <v>1029.5957610359537</v>
      </c>
      <c r="W357" s="98">
        <v>1152.3332790756551</v>
      </c>
      <c r="DA357" s="63" t="s">
        <v>4079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1291.9896816635746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1128.6866122683382</v>
      </c>
      <c r="DA358" s="63" t="s">
        <v>4080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860.70859675200563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826.25691939079559</v>
      </c>
      <c r="DA359" s="131" t="s">
        <v>4081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431.28108491156888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302.42969287754232</v>
      </c>
      <c r="DA360" s="132" t="s">
        <v>4082</v>
      </c>
    </row>
    <row r="361" spans="1:105" ht="12" customHeight="1" x14ac:dyDescent="0.25">
      <c r="A361" s="106" t="s">
        <v>122</v>
      </c>
      <c r="B361" s="101"/>
      <c r="C361" s="101">
        <v>1174.2506097279393</v>
      </c>
      <c r="D361" s="101">
        <v>0</v>
      </c>
      <c r="E361" s="101">
        <v>1171.8628736672381</v>
      </c>
      <c r="F361" s="101">
        <v>1180.5905866706589</v>
      </c>
      <c r="G361" s="101">
        <v>1223.4417034843664</v>
      </c>
      <c r="H361" s="101">
        <v>1242.1512316995697</v>
      </c>
      <c r="I361" s="101">
        <v>1225.8481119299677</v>
      </c>
      <c r="J361" s="101">
        <v>1131.9555001479694</v>
      </c>
      <c r="K361" s="101">
        <v>1185.1057097699077</v>
      </c>
      <c r="L361" s="101">
        <v>1174.409019903492</v>
      </c>
      <c r="M361" s="101">
        <v>1205.2355569651006</v>
      </c>
      <c r="N361" s="101">
        <v>1180.4772707288384</v>
      </c>
      <c r="O361" s="101">
        <v>1254.9117377534776</v>
      </c>
      <c r="P361" s="101">
        <v>1222.2952126789853</v>
      </c>
      <c r="Q361" s="101">
        <v>1287.2016751427514</v>
      </c>
      <c r="R361" s="101">
        <v>1367.2942246660828</v>
      </c>
      <c r="S361" s="101">
        <v>1253.8260510457499</v>
      </c>
      <c r="T361" s="101">
        <v>1311.9516716793992</v>
      </c>
      <c r="U361" s="101">
        <v>1272.3597674474765</v>
      </c>
      <c r="V361" s="101">
        <v>1205.6221052506251</v>
      </c>
      <c r="W361" s="101">
        <v>1277.2347137446809</v>
      </c>
      <c r="DA361" s="131" t="s">
        <v>4083</v>
      </c>
    </row>
    <row r="362" spans="1:105" ht="12" customHeight="1" x14ac:dyDescent="0.25">
      <c r="A362" s="107" t="s">
        <v>121</v>
      </c>
      <c r="B362" s="104"/>
      <c r="C362" s="104">
        <v>1045.2648150297969</v>
      </c>
      <c r="D362" s="104">
        <v>0</v>
      </c>
      <c r="E362" s="104">
        <v>1026.4524213422665</v>
      </c>
      <c r="F362" s="104">
        <v>1036.4779959919897</v>
      </c>
      <c r="G362" s="104">
        <v>1049.720221779191</v>
      </c>
      <c r="H362" s="104">
        <v>1076.4241040896641</v>
      </c>
      <c r="I362" s="104">
        <v>1060.1911145603924</v>
      </c>
      <c r="J362" s="104">
        <v>977.81920826514011</v>
      </c>
      <c r="K362" s="104">
        <v>1026.6223003559883</v>
      </c>
      <c r="L362" s="104">
        <v>1012.2462345715502</v>
      </c>
      <c r="M362" s="104">
        <v>1037.3363177458573</v>
      </c>
      <c r="N362" s="104">
        <v>1019.1039030491767</v>
      </c>
      <c r="O362" s="104">
        <v>1103.0839777791655</v>
      </c>
      <c r="P362" s="104">
        <v>1084.208062849113</v>
      </c>
      <c r="Q362" s="104">
        <v>1160.9385790091185</v>
      </c>
      <c r="R362" s="104">
        <v>1250.7641826708611</v>
      </c>
      <c r="S362" s="104">
        <v>1146.3359008308098</v>
      </c>
      <c r="T362" s="104">
        <v>1213.4044052916313</v>
      </c>
      <c r="U362" s="104">
        <v>1182.7655122641297</v>
      </c>
      <c r="V362" s="104">
        <v>1123.7962476076816</v>
      </c>
      <c r="W362" s="104">
        <v>1202.1700184701672</v>
      </c>
      <c r="DA362" s="132" t="s">
        <v>4084</v>
      </c>
    </row>
    <row r="363" spans="1:105" ht="12" customHeight="1" x14ac:dyDescent="0.25">
      <c r="A363" s="108" t="s">
        <v>53</v>
      </c>
      <c r="B363" s="98"/>
      <c r="C363" s="98">
        <v>820.76232270577873</v>
      </c>
      <c r="D363" s="98">
        <v>0</v>
      </c>
      <c r="E363" s="98">
        <v>769.35576384813612</v>
      </c>
      <c r="F363" s="98">
        <v>779.61809825791988</v>
      </c>
      <c r="G363" s="98">
        <v>737.3346836641158</v>
      </c>
      <c r="H363" s="98">
        <v>775.62813764893986</v>
      </c>
      <c r="I363" s="98">
        <v>755.7584886971523</v>
      </c>
      <c r="J363" s="98">
        <v>691.26722376373766</v>
      </c>
      <c r="K363" s="98">
        <v>728.81546069375781</v>
      </c>
      <c r="L363" s="98">
        <v>703.34752746292577</v>
      </c>
      <c r="M363" s="98">
        <v>709.35161883659885</v>
      </c>
      <c r="N363" s="98">
        <v>690.35133301961378</v>
      </c>
      <c r="O363" s="98">
        <v>772.74938013178473</v>
      </c>
      <c r="P363" s="98">
        <v>755.38651747128006</v>
      </c>
      <c r="Q363" s="98">
        <v>830.6072754008386</v>
      </c>
      <c r="R363" s="98">
        <v>925.12727659156019</v>
      </c>
      <c r="S363" s="98">
        <v>825.42053651893264</v>
      </c>
      <c r="T363" s="98">
        <v>898.95920321383971</v>
      </c>
      <c r="U363" s="98">
        <v>877.64996767123091</v>
      </c>
      <c r="V363" s="98">
        <v>827.46102002682983</v>
      </c>
      <c r="W363" s="98">
        <v>916.01833202655598</v>
      </c>
      <c r="DA363" s="63" t="s">
        <v>4085</v>
      </c>
    </row>
    <row r="364" spans="1:105" ht="12" customHeight="1" x14ac:dyDescent="0.25">
      <c r="A364" s="108" t="s">
        <v>52</v>
      </c>
      <c r="B364" s="98"/>
      <c r="C364" s="98">
        <v>224.50249232401805</v>
      </c>
      <c r="D364" s="98">
        <v>0</v>
      </c>
      <c r="E364" s="98">
        <v>257.09665749413034</v>
      </c>
      <c r="F364" s="98">
        <v>256.85989773406988</v>
      </c>
      <c r="G364" s="98">
        <v>312.38553811507518</v>
      </c>
      <c r="H364" s="98">
        <v>300.79596644072404</v>
      </c>
      <c r="I364" s="98">
        <v>304.43262586323988</v>
      </c>
      <c r="J364" s="98">
        <v>286.55198450140222</v>
      </c>
      <c r="K364" s="98">
        <v>297.80683966223057</v>
      </c>
      <c r="L364" s="98">
        <v>308.89870710862442</v>
      </c>
      <c r="M364" s="98">
        <v>327.98469890925833</v>
      </c>
      <c r="N364" s="98">
        <v>328.75257002956306</v>
      </c>
      <c r="O364" s="98">
        <v>330.33459764738058</v>
      </c>
      <c r="P364" s="98">
        <v>328.82154537783299</v>
      </c>
      <c r="Q364" s="98">
        <v>330.33130360827977</v>
      </c>
      <c r="R364" s="98">
        <v>325.63690607930062</v>
      </c>
      <c r="S364" s="98">
        <v>320.91536431187706</v>
      </c>
      <c r="T364" s="98">
        <v>314.44520207779135</v>
      </c>
      <c r="U364" s="98">
        <v>305.1155445928988</v>
      </c>
      <c r="V364" s="98">
        <v>296.33522758085195</v>
      </c>
      <c r="W364" s="98">
        <v>286.15168644361131</v>
      </c>
      <c r="DA364" s="63" t="s">
        <v>4086</v>
      </c>
    </row>
    <row r="365" spans="1:105" ht="12" customHeight="1" x14ac:dyDescent="0.25">
      <c r="A365" s="121" t="s">
        <v>54</v>
      </c>
      <c r="B365" s="122"/>
      <c r="C365" s="122">
        <v>156.81803708336284</v>
      </c>
      <c r="D365" s="122">
        <v>0</v>
      </c>
      <c r="E365" s="122">
        <v>165.22126587306499</v>
      </c>
      <c r="F365" s="122">
        <v>172.50360608950979</v>
      </c>
      <c r="G365" s="122">
        <v>180.57622247633046</v>
      </c>
      <c r="H365" s="122">
        <v>185.63122845387829</v>
      </c>
      <c r="I365" s="122">
        <v>184.41566625116008</v>
      </c>
      <c r="J365" s="122">
        <v>175.81119859954165</v>
      </c>
      <c r="K365" s="122">
        <v>193.56168116408699</v>
      </c>
      <c r="L365" s="122">
        <v>207.9960274098174</v>
      </c>
      <c r="M365" s="122">
        <v>208.70561820289893</v>
      </c>
      <c r="N365" s="122">
        <v>213.02657086929119</v>
      </c>
      <c r="O365" s="122">
        <v>233.03332632905037</v>
      </c>
      <c r="P365" s="122">
        <v>230.84771452737198</v>
      </c>
      <c r="Q365" s="122">
        <v>247.97016944828158</v>
      </c>
      <c r="R365" s="122">
        <v>244.9114255855277</v>
      </c>
      <c r="S365" s="122">
        <v>261.0541403415649</v>
      </c>
      <c r="T365" s="122">
        <v>271.24031509638564</v>
      </c>
      <c r="U365" s="122">
        <v>267.71177335064357</v>
      </c>
      <c r="V365" s="122">
        <v>266.66109781451132</v>
      </c>
      <c r="W365" s="122">
        <v>265.48257058096954</v>
      </c>
      <c r="DA365" s="130" t="s">
        <v>4087</v>
      </c>
    </row>
    <row r="366" spans="1:105" ht="12" customHeight="1" x14ac:dyDescent="0.25">
      <c r="A366" s="97" t="s">
        <v>50</v>
      </c>
      <c r="B366" s="98"/>
      <c r="C366" s="98">
        <v>0</v>
      </c>
      <c r="D366" s="98">
        <v>0</v>
      </c>
      <c r="E366" s="98">
        <v>0</v>
      </c>
      <c r="F366" s="98">
        <v>0</v>
      </c>
      <c r="G366" s="98">
        <v>0</v>
      </c>
      <c r="H366" s="98">
        <v>0</v>
      </c>
      <c r="I366" s="98">
        <v>0</v>
      </c>
      <c r="J366" s="98">
        <v>0</v>
      </c>
      <c r="K366" s="98">
        <v>0</v>
      </c>
      <c r="L366" s="98">
        <v>0</v>
      </c>
      <c r="M366" s="98">
        <v>0</v>
      </c>
      <c r="N366" s="98">
        <v>0</v>
      </c>
      <c r="O366" s="98">
        <v>0</v>
      </c>
      <c r="P366" s="98">
        <v>0</v>
      </c>
      <c r="Q366" s="98">
        <v>0</v>
      </c>
      <c r="R366" s="98">
        <v>0</v>
      </c>
      <c r="S366" s="98">
        <v>0</v>
      </c>
      <c r="T366" s="98">
        <v>0</v>
      </c>
      <c r="U366" s="98">
        <v>0</v>
      </c>
      <c r="V366" s="98">
        <v>0</v>
      </c>
      <c r="W366" s="98">
        <v>0</v>
      </c>
      <c r="DA366" s="63" t="s">
        <v>4088</v>
      </c>
    </row>
    <row r="367" spans="1:105" ht="12" customHeight="1" x14ac:dyDescent="0.25">
      <c r="A367" s="109" t="s">
        <v>120</v>
      </c>
      <c r="B367" s="33"/>
      <c r="C367" s="33">
        <v>156.81803708336284</v>
      </c>
      <c r="D367" s="33">
        <v>0</v>
      </c>
      <c r="E367" s="33">
        <v>165.22126587306499</v>
      </c>
      <c r="F367" s="33">
        <v>172.50360608950979</v>
      </c>
      <c r="G367" s="33">
        <v>180.57622247633046</v>
      </c>
      <c r="H367" s="33">
        <v>185.63122845387829</v>
      </c>
      <c r="I367" s="33">
        <v>184.41566625116008</v>
      </c>
      <c r="J367" s="33">
        <v>175.81119859954165</v>
      </c>
      <c r="K367" s="33">
        <v>193.56168116408699</v>
      </c>
      <c r="L367" s="33">
        <v>207.9960274098174</v>
      </c>
      <c r="M367" s="33">
        <v>208.70561820289893</v>
      </c>
      <c r="N367" s="33">
        <v>213.02657086929119</v>
      </c>
      <c r="O367" s="33">
        <v>233.03332632905037</v>
      </c>
      <c r="P367" s="33">
        <v>230.84771452737198</v>
      </c>
      <c r="Q367" s="33">
        <v>247.97016944828158</v>
      </c>
      <c r="R367" s="33">
        <v>244.9114255855277</v>
      </c>
      <c r="S367" s="33">
        <v>261.0541403415649</v>
      </c>
      <c r="T367" s="33">
        <v>271.24031509638564</v>
      </c>
      <c r="U367" s="33">
        <v>267.71177335064357</v>
      </c>
      <c r="V367" s="33">
        <v>266.66109781451132</v>
      </c>
      <c r="W367" s="33">
        <v>265.48257058096954</v>
      </c>
      <c r="DA367" s="60" t="s">
        <v>4089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11709.63553713373</v>
      </c>
      <c r="D369" s="117">
        <f t="shared" si="179"/>
        <v>0</v>
      </c>
      <c r="E369" s="117">
        <f t="shared" si="179"/>
        <v>11749.336918364303</v>
      </c>
      <c r="F369" s="117">
        <f t="shared" si="179"/>
        <v>11605.474919270027</v>
      </c>
      <c r="G369" s="117">
        <f t="shared" si="179"/>
        <v>12175.239542323605</v>
      </c>
      <c r="H369" s="117">
        <f t="shared" si="179"/>
        <v>11957.784531863792</v>
      </c>
      <c r="I369" s="117">
        <f t="shared" si="179"/>
        <v>11455.321653182591</v>
      </c>
      <c r="J369" s="117">
        <f t="shared" si="179"/>
        <v>11215.068841511436</v>
      </c>
      <c r="K369" s="117">
        <f t="shared" si="179"/>
        <v>12060.383722699946</v>
      </c>
      <c r="L369" s="117">
        <f t="shared" si="179"/>
        <v>13707.806349083918</v>
      </c>
      <c r="M369" s="117">
        <f t="shared" si="179"/>
        <v>11805.197123918442</v>
      </c>
      <c r="N369" s="117">
        <f t="shared" si="179"/>
        <v>13274.763653317648</v>
      </c>
      <c r="O369" s="117">
        <f t="shared" si="179"/>
        <v>12720.261670129481</v>
      </c>
      <c r="P369" s="117">
        <f t="shared" si="179"/>
        <v>10779.552460982457</v>
      </c>
      <c r="Q369" s="117">
        <f t="shared" si="179"/>
        <v>11242.703839382601</v>
      </c>
      <c r="R369" s="117">
        <f t="shared" ref="R369:V369" si="180">R370+R372+R374+R383</f>
        <v>10680.952972523308</v>
      </c>
      <c r="S369" s="117">
        <f t="shared" si="180"/>
        <v>10680.539677565812</v>
      </c>
      <c r="T369" s="117">
        <f t="shared" si="180"/>
        <v>10114.615852585206</v>
      </c>
      <c r="U369" s="117">
        <f t="shared" si="180"/>
        <v>9214.6986485560101</v>
      </c>
      <c r="V369" s="117">
        <f t="shared" si="180"/>
        <v>8291.129180799604</v>
      </c>
      <c r="W369" s="117">
        <f t="shared" ref="W369" si="181">W370+W372+W374+W383</f>
        <v>8791.2868551777665</v>
      </c>
      <c r="DA369" s="129" t="s">
        <v>4241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10836.512100154019</v>
      </c>
      <c r="D370" s="122">
        <f t="shared" si="182"/>
        <v>0</v>
      </c>
      <c r="E370" s="122">
        <f t="shared" si="182"/>
        <v>10865.724809897571</v>
      </c>
      <c r="F370" s="122">
        <f t="shared" si="182"/>
        <v>10706.810176859779</v>
      </c>
      <c r="G370" s="122">
        <f t="shared" si="182"/>
        <v>11233.024962008527</v>
      </c>
      <c r="H370" s="122">
        <f t="shared" si="182"/>
        <v>10993.232675047395</v>
      </c>
      <c r="I370" s="122">
        <f t="shared" si="182"/>
        <v>10500.879149349479</v>
      </c>
      <c r="J370" s="122">
        <f t="shared" si="182"/>
        <v>10336.169011015842</v>
      </c>
      <c r="K370" s="122">
        <f t="shared" si="182"/>
        <v>11122.238706613138</v>
      </c>
      <c r="L370" s="122">
        <f t="shared" si="182"/>
        <v>12743.231889888193</v>
      </c>
      <c r="M370" s="122">
        <f t="shared" si="182"/>
        <v>10821.039889706539</v>
      </c>
      <c r="N370" s="122">
        <f t="shared" si="182"/>
        <v>12279.632703078627</v>
      </c>
      <c r="O370" s="122">
        <f t="shared" si="182"/>
        <v>11654.354042160547</v>
      </c>
      <c r="P370" s="122">
        <f t="shared" si="182"/>
        <v>9694.3742345413484</v>
      </c>
      <c r="Q370" s="122">
        <f t="shared" si="182"/>
        <v>10091.699303412714</v>
      </c>
      <c r="R370" s="122">
        <f t="shared" si="182"/>
        <v>9460.2144288706168</v>
      </c>
      <c r="S370" s="122">
        <f t="shared" si="182"/>
        <v>9494.4157297953388</v>
      </c>
      <c r="T370" s="122">
        <f t="shared" si="182"/>
        <v>8868.7738499694005</v>
      </c>
      <c r="U370" s="122">
        <f t="shared" si="182"/>
        <v>7974.8507580085998</v>
      </c>
      <c r="V370" s="122">
        <f t="shared" si="182"/>
        <v>7065.3358798474164</v>
      </c>
      <c r="W370" s="122">
        <f t="shared" si="182"/>
        <v>7532.5827953387252</v>
      </c>
      <c r="DA370" s="130" t="s">
        <v>4242</v>
      </c>
    </row>
    <row r="371" spans="1:105" ht="12" customHeight="1" x14ac:dyDescent="0.25">
      <c r="A371" s="97" t="s">
        <v>53</v>
      </c>
      <c r="B371" s="98"/>
      <c r="C371" s="98">
        <v>10836.512100154019</v>
      </c>
      <c r="D371" s="98">
        <v>0</v>
      </c>
      <c r="E371" s="98">
        <v>10865.724809897571</v>
      </c>
      <c r="F371" s="98">
        <v>10706.810176859779</v>
      </c>
      <c r="G371" s="98">
        <v>11233.024962008527</v>
      </c>
      <c r="H371" s="98">
        <v>10993.232675047395</v>
      </c>
      <c r="I371" s="98">
        <v>10500.879149349479</v>
      </c>
      <c r="J371" s="98">
        <v>10336.169011015842</v>
      </c>
      <c r="K371" s="98">
        <v>11122.238706613138</v>
      </c>
      <c r="L371" s="98">
        <v>12743.231889888193</v>
      </c>
      <c r="M371" s="98">
        <v>10821.039889706539</v>
      </c>
      <c r="N371" s="98">
        <v>12279.632703078627</v>
      </c>
      <c r="O371" s="98">
        <v>11654.354042160547</v>
      </c>
      <c r="P371" s="98">
        <v>9694.3742345413484</v>
      </c>
      <c r="Q371" s="98">
        <v>10091.699303412714</v>
      </c>
      <c r="R371" s="98">
        <v>9460.2144288706168</v>
      </c>
      <c r="S371" s="98">
        <v>9494.4157297953388</v>
      </c>
      <c r="T371" s="98">
        <v>8868.7738499694005</v>
      </c>
      <c r="U371" s="98">
        <v>7974.8507580085998</v>
      </c>
      <c r="V371" s="98">
        <v>7065.3358798474164</v>
      </c>
      <c r="W371" s="98">
        <v>7532.5827953387252</v>
      </c>
      <c r="DA371" s="63" t="s">
        <v>4243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4.6339627918283073</v>
      </c>
      <c r="D372" s="122">
        <f t="shared" si="183"/>
        <v>0</v>
      </c>
      <c r="E372" s="122">
        <f t="shared" si="183"/>
        <v>4.7977144072487201</v>
      </c>
      <c r="F372" s="122">
        <f t="shared" si="183"/>
        <v>6.9615421554970958</v>
      </c>
      <c r="G372" s="122">
        <f t="shared" si="183"/>
        <v>13.396929911672894</v>
      </c>
      <c r="H372" s="122">
        <f t="shared" si="183"/>
        <v>17.186266955853213</v>
      </c>
      <c r="I372" s="122">
        <f t="shared" si="183"/>
        <v>15.065023729044505</v>
      </c>
      <c r="J372" s="122">
        <f t="shared" si="183"/>
        <v>4.0581962676037993</v>
      </c>
      <c r="K372" s="122">
        <f t="shared" si="183"/>
        <v>11.125736804167591</v>
      </c>
      <c r="L372" s="122">
        <f t="shared" si="183"/>
        <v>28.975314704325775</v>
      </c>
      <c r="M372" s="122">
        <f t="shared" si="183"/>
        <v>20.040075691779016</v>
      </c>
      <c r="N372" s="122">
        <f t="shared" si="183"/>
        <v>32.373296244145216</v>
      </c>
      <c r="O372" s="122">
        <f t="shared" si="183"/>
        <v>18.035060245814503</v>
      </c>
      <c r="P372" s="122">
        <f t="shared" si="183"/>
        <v>34.754009507517274</v>
      </c>
      <c r="Q372" s="122">
        <f t="shared" si="183"/>
        <v>17.302066709029308</v>
      </c>
      <c r="R372" s="122">
        <f t="shared" si="183"/>
        <v>11.174823655040223</v>
      </c>
      <c r="S372" s="122">
        <f t="shared" si="183"/>
        <v>26.578100757065346</v>
      </c>
      <c r="T372" s="122">
        <f t="shared" si="183"/>
        <v>13.992319785582765</v>
      </c>
      <c r="U372" s="122">
        <f t="shared" si="183"/>
        <v>22.428237356916874</v>
      </c>
      <c r="V372" s="122">
        <f t="shared" si="183"/>
        <v>45.09985103436221</v>
      </c>
      <c r="W372" s="122">
        <f t="shared" si="183"/>
        <v>9.7657948113078064</v>
      </c>
      <c r="DA372" s="130" t="s">
        <v>4244</v>
      </c>
    </row>
    <row r="373" spans="1:105" ht="12" customHeight="1" x14ac:dyDescent="0.25">
      <c r="A373" s="97" t="s">
        <v>53</v>
      </c>
      <c r="B373" s="98"/>
      <c r="C373" s="98">
        <f>RES_hhdet_in_tesh!C165</f>
        <v>4.6339627918283073</v>
      </c>
      <c r="D373" s="98">
        <f>RES_hhdet_in_tesh!D165</f>
        <v>0</v>
      </c>
      <c r="E373" s="98">
        <f>RES_hhdet_in_tesh!E165</f>
        <v>4.7977144072487201</v>
      </c>
      <c r="F373" s="98">
        <f>RES_hhdet_in_tesh!F165</f>
        <v>6.9615421554970958</v>
      </c>
      <c r="G373" s="98">
        <f>RES_hhdet_in_tesh!G165</f>
        <v>13.396929911672894</v>
      </c>
      <c r="H373" s="98">
        <f>RES_hhdet_in_tesh!H165</f>
        <v>17.186266955853213</v>
      </c>
      <c r="I373" s="98">
        <f>RES_hhdet_in_tesh!I165</f>
        <v>15.065023729044505</v>
      </c>
      <c r="J373" s="98">
        <f>RES_hhdet_in_tesh!J165</f>
        <v>4.0581962676037993</v>
      </c>
      <c r="K373" s="98">
        <f>RES_hhdet_in_tesh!K165</f>
        <v>11.125736804167591</v>
      </c>
      <c r="L373" s="98">
        <f>RES_hhdet_in_tesh!L165</f>
        <v>28.975314704325775</v>
      </c>
      <c r="M373" s="98">
        <f>RES_hhdet_in_tesh!M165</f>
        <v>20.040075691779016</v>
      </c>
      <c r="N373" s="98">
        <f>RES_hhdet_in_tesh!N165</f>
        <v>32.373296244145216</v>
      </c>
      <c r="O373" s="98">
        <f>RES_hhdet_in_tesh!O165</f>
        <v>18.035060245814503</v>
      </c>
      <c r="P373" s="98">
        <f>RES_hhdet_in_tesh!P165</f>
        <v>34.754009507517274</v>
      </c>
      <c r="Q373" s="98">
        <f>RES_hhdet_in_tesh!Q165</f>
        <v>17.302066709029308</v>
      </c>
      <c r="R373" s="98">
        <f>RES_hhdet_in_tesh!R165</f>
        <v>11.174823655040223</v>
      </c>
      <c r="S373" s="98">
        <f>RES_hhdet_in_tesh!S165</f>
        <v>26.578100757065346</v>
      </c>
      <c r="T373" s="98">
        <f>RES_hhdet_in_tesh!T165</f>
        <v>13.992319785582765</v>
      </c>
      <c r="U373" s="98">
        <f>RES_hhdet_in_tesh!U165</f>
        <v>22.428237356916874</v>
      </c>
      <c r="V373" s="98">
        <f>RES_hhdet_in_tesh!V165</f>
        <v>45.09985103436221</v>
      </c>
      <c r="W373" s="98">
        <f>RES_hhdet_in_tesh!W165</f>
        <v>9.7657948113078064</v>
      </c>
      <c r="DA373" s="63" t="s">
        <v>4245</v>
      </c>
    </row>
    <row r="374" spans="1:105" ht="12" customHeight="1" x14ac:dyDescent="0.25">
      <c r="A374" s="121" t="s">
        <v>55</v>
      </c>
      <c r="B374" s="122"/>
      <c r="C374" s="122">
        <v>745.77566031279162</v>
      </c>
      <c r="D374" s="122">
        <v>0</v>
      </c>
      <c r="E374" s="122">
        <v>749.07379072283265</v>
      </c>
      <c r="F374" s="122">
        <v>756.00319929022953</v>
      </c>
      <c r="G374" s="122">
        <v>786.50689489862134</v>
      </c>
      <c r="H374" s="122">
        <v>800.79571391054742</v>
      </c>
      <c r="I374" s="122">
        <v>793.48457045848193</v>
      </c>
      <c r="J374" s="122">
        <v>735.4704082800547</v>
      </c>
      <c r="K374" s="122">
        <v>773.2386443414232</v>
      </c>
      <c r="L374" s="122">
        <v>769.96003603208396</v>
      </c>
      <c r="M374" s="122">
        <v>797.37959894395215</v>
      </c>
      <c r="N374" s="122">
        <v>791.84642813203607</v>
      </c>
      <c r="O374" s="122">
        <v>859.8391150107517</v>
      </c>
      <c r="P374" s="122">
        <v>862.76919285232748</v>
      </c>
      <c r="Q374" s="122">
        <v>930.21101713988185</v>
      </c>
      <c r="R374" s="122">
        <v>1006.0058523230116</v>
      </c>
      <c r="S374" s="122">
        <v>939.14329919563681</v>
      </c>
      <c r="T374" s="122">
        <v>999.01805009801637</v>
      </c>
      <c r="U374" s="122">
        <v>984.00792798524776</v>
      </c>
      <c r="V374" s="122">
        <v>945.20543629071142</v>
      </c>
      <c r="W374" s="122">
        <v>1012.2630502783218</v>
      </c>
      <c r="DA374" s="130" t="s">
        <v>4246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0</v>
      </c>
      <c r="E375" s="98">
        <v>859.3400435639968</v>
      </c>
      <c r="F375" s="98">
        <v>678.55963126418237</v>
      </c>
      <c r="G375" s="98">
        <v>844.27385903275649</v>
      </c>
      <c r="H375" s="98">
        <v>772.92085769946675</v>
      </c>
      <c r="I375" s="98">
        <v>830.29327292509879</v>
      </c>
      <c r="J375" s="98">
        <v>767.75804101976451</v>
      </c>
      <c r="K375" s="98">
        <v>784.25163751345474</v>
      </c>
      <c r="L375" s="98">
        <v>753.35080298994342</v>
      </c>
      <c r="M375" s="98">
        <v>807.31323229919349</v>
      </c>
      <c r="N375" s="98">
        <v>729.15494264110748</v>
      </c>
      <c r="O375" s="98">
        <v>783.49005404785214</v>
      </c>
      <c r="P375" s="98">
        <v>1129.045871793546</v>
      </c>
      <c r="Q375" s="98">
        <v>809.4635127678215</v>
      </c>
      <c r="R375" s="98">
        <v>933.76614833730514</v>
      </c>
      <c r="S375" s="98">
        <v>974.78352781763726</v>
      </c>
      <c r="T375" s="98">
        <v>959.10933407525567</v>
      </c>
      <c r="U375" s="98">
        <v>957.24039099689548</v>
      </c>
      <c r="V375" s="98">
        <v>936.0856233001706</v>
      </c>
      <c r="W375" s="98">
        <v>1052.7151832609459</v>
      </c>
      <c r="DA375" s="63" t="s">
        <v>4247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1129.2471812196914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1057.2575019076064</v>
      </c>
      <c r="DA376" s="63" t="s">
        <v>4248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697.96609630812247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754.82780903006392</v>
      </c>
      <c r="DA377" s="131" t="s">
        <v>4249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431.28108491156888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302.42969287754232</v>
      </c>
      <c r="DA378" s="132" t="s">
        <v>4250</v>
      </c>
    </row>
    <row r="379" spans="1:105" ht="12" customHeight="1" x14ac:dyDescent="0.25">
      <c r="A379" s="106" t="s">
        <v>122</v>
      </c>
      <c r="B379" s="101"/>
      <c r="C379" s="101">
        <v>745.77572287492967</v>
      </c>
      <c r="D379" s="101">
        <v>0</v>
      </c>
      <c r="E379" s="101">
        <v>748.49595835721652</v>
      </c>
      <c r="F379" s="101">
        <v>756.30497278287055</v>
      </c>
      <c r="G379" s="101">
        <v>786.22376433309682</v>
      </c>
      <c r="H379" s="101">
        <v>800.89223114208448</v>
      </c>
      <c r="I379" s="101">
        <v>793.16279826040648</v>
      </c>
      <c r="J379" s="101">
        <v>735.26456238257504</v>
      </c>
      <c r="K379" s="101">
        <v>773.18964363705709</v>
      </c>
      <c r="L379" s="101">
        <v>770.03204450141982</v>
      </c>
      <c r="M379" s="101">
        <v>797.34542258189435</v>
      </c>
      <c r="N379" s="101">
        <v>792.20516167439507</v>
      </c>
      <c r="O379" s="101">
        <v>860.25302718402952</v>
      </c>
      <c r="P379" s="101">
        <v>860.82248926416958</v>
      </c>
      <c r="Q379" s="101">
        <v>930.2269418193772</v>
      </c>
      <c r="R379" s="101">
        <v>1006.1489694201396</v>
      </c>
      <c r="S379" s="101">
        <v>939.03224154419206</v>
      </c>
      <c r="T379" s="101">
        <v>999.17474318868506</v>
      </c>
      <c r="U379" s="101">
        <v>984.1541356857274</v>
      </c>
      <c r="V379" s="101">
        <v>945.27411035816931</v>
      </c>
      <c r="W379" s="101">
        <v>1012.0474750837762</v>
      </c>
      <c r="DA379" s="131" t="s">
        <v>4251</v>
      </c>
    </row>
    <row r="380" spans="1:105" ht="12" customHeight="1" x14ac:dyDescent="0.25">
      <c r="A380" s="107" t="s">
        <v>121</v>
      </c>
      <c r="B380" s="104"/>
      <c r="C380" s="104">
        <v>745.77504645641591</v>
      </c>
      <c r="D380" s="104">
        <v>0</v>
      </c>
      <c r="E380" s="104">
        <v>748.50200253851972</v>
      </c>
      <c r="F380" s="104">
        <v>756.29556259633262</v>
      </c>
      <c r="G380" s="104">
        <v>786.22098847837219</v>
      </c>
      <c r="H380" s="104">
        <v>800.89171472436249</v>
      </c>
      <c r="I380" s="104">
        <v>793.43245534483481</v>
      </c>
      <c r="J380" s="104">
        <v>735.56636068811804</v>
      </c>
      <c r="K380" s="104">
        <v>773.30245299480987</v>
      </c>
      <c r="L380" s="104">
        <v>770.06694184493597</v>
      </c>
      <c r="M380" s="104">
        <v>797.26911639246782</v>
      </c>
      <c r="N380" s="104">
        <v>792.03966834808955</v>
      </c>
      <c r="O380" s="104">
        <v>860.06109036709393</v>
      </c>
      <c r="P380" s="104">
        <v>860.8155314305277</v>
      </c>
      <c r="Q380" s="104">
        <v>930.58942987536966</v>
      </c>
      <c r="R380" s="104">
        <v>1006.409075765295</v>
      </c>
      <c r="S380" s="104">
        <v>939.10039562265285</v>
      </c>
      <c r="T380" s="104">
        <v>999.08728943342214</v>
      </c>
      <c r="U380" s="104">
        <v>983.96665845739187</v>
      </c>
      <c r="V380" s="104">
        <v>945.11022611103022</v>
      </c>
      <c r="W380" s="104">
        <v>1011.9807216879869</v>
      </c>
      <c r="DA380" s="132" t="s">
        <v>4252</v>
      </c>
    </row>
    <row r="381" spans="1:105" ht="12" customHeight="1" x14ac:dyDescent="0.25">
      <c r="A381" s="108" t="s">
        <v>53</v>
      </c>
      <c r="B381" s="98"/>
      <c r="C381" s="98">
        <v>521.27255413239789</v>
      </c>
      <c r="D381" s="98">
        <v>0</v>
      </c>
      <c r="E381" s="98">
        <v>491.40534504438943</v>
      </c>
      <c r="F381" s="98">
        <v>499.4356648622628</v>
      </c>
      <c r="G381" s="98">
        <v>473.83545036329718</v>
      </c>
      <c r="H381" s="98">
        <v>500.09574828363833</v>
      </c>
      <c r="I381" s="98">
        <v>488.99982948159482</v>
      </c>
      <c r="J381" s="98">
        <v>449.01437618671571</v>
      </c>
      <c r="K381" s="98">
        <v>475.49561333257941</v>
      </c>
      <c r="L381" s="98">
        <v>461.16823473631166</v>
      </c>
      <c r="M381" s="98">
        <v>469.28441748320944</v>
      </c>
      <c r="N381" s="98">
        <v>463.28709831852655</v>
      </c>
      <c r="O381" s="98">
        <v>529.72649271971329</v>
      </c>
      <c r="P381" s="98">
        <v>531.99398605269459</v>
      </c>
      <c r="Q381" s="98">
        <v>600.25812626708989</v>
      </c>
      <c r="R381" s="98">
        <v>680.77216968599441</v>
      </c>
      <c r="S381" s="98">
        <v>618.1850313107758</v>
      </c>
      <c r="T381" s="98">
        <v>684.64208735563091</v>
      </c>
      <c r="U381" s="98">
        <v>678.85111386449307</v>
      </c>
      <c r="V381" s="98">
        <v>648.77499853017821</v>
      </c>
      <c r="W381" s="98">
        <v>725.82903524437586</v>
      </c>
      <c r="DA381" s="63" t="s">
        <v>4253</v>
      </c>
    </row>
    <row r="382" spans="1:105" ht="12" customHeight="1" x14ac:dyDescent="0.25">
      <c r="A382" s="108" t="s">
        <v>52</v>
      </c>
      <c r="B382" s="98"/>
      <c r="C382" s="98">
        <v>224.50249232401805</v>
      </c>
      <c r="D382" s="98">
        <v>0</v>
      </c>
      <c r="E382" s="98">
        <v>257.09665749413034</v>
      </c>
      <c r="F382" s="98">
        <v>256.85989773406988</v>
      </c>
      <c r="G382" s="98">
        <v>312.38553811507518</v>
      </c>
      <c r="H382" s="98">
        <v>300.79596644072404</v>
      </c>
      <c r="I382" s="98">
        <v>304.43262586323988</v>
      </c>
      <c r="J382" s="98">
        <v>286.55198450140222</v>
      </c>
      <c r="K382" s="98">
        <v>297.80683966223057</v>
      </c>
      <c r="L382" s="98">
        <v>308.89870710862442</v>
      </c>
      <c r="M382" s="98">
        <v>327.98469890925833</v>
      </c>
      <c r="N382" s="98">
        <v>328.75257002956306</v>
      </c>
      <c r="O382" s="98">
        <v>330.33459764738058</v>
      </c>
      <c r="P382" s="98">
        <v>328.82154537783299</v>
      </c>
      <c r="Q382" s="98">
        <v>330.33130360827977</v>
      </c>
      <c r="R382" s="98">
        <v>325.63690607930062</v>
      </c>
      <c r="S382" s="98">
        <v>320.91536431187706</v>
      </c>
      <c r="T382" s="98">
        <v>314.44520207779135</v>
      </c>
      <c r="U382" s="98">
        <v>305.1155445928988</v>
      </c>
      <c r="V382" s="98">
        <v>296.33522758085195</v>
      </c>
      <c r="W382" s="98">
        <v>286.15168644361131</v>
      </c>
      <c r="DA382" s="63" t="s">
        <v>4254</v>
      </c>
    </row>
    <row r="383" spans="1:105" ht="12" customHeight="1" x14ac:dyDescent="0.25">
      <c r="A383" s="121" t="s">
        <v>54</v>
      </c>
      <c r="B383" s="122"/>
      <c r="C383" s="122">
        <v>122.71381387509221</v>
      </c>
      <c r="D383" s="122">
        <v>0</v>
      </c>
      <c r="E383" s="122">
        <v>129.74060333665207</v>
      </c>
      <c r="F383" s="122">
        <v>135.70000096452245</v>
      </c>
      <c r="G383" s="122">
        <v>142.31075550478417</v>
      </c>
      <c r="H383" s="122">
        <v>146.56987594999489</v>
      </c>
      <c r="I383" s="122">
        <v>145.89290964558526</v>
      </c>
      <c r="J383" s="122">
        <v>139.3712259479361</v>
      </c>
      <c r="K383" s="122">
        <v>153.78063494121622</v>
      </c>
      <c r="L383" s="122">
        <v>165.639108459315</v>
      </c>
      <c r="M383" s="122">
        <v>166.73755957617294</v>
      </c>
      <c r="N383" s="122">
        <v>170.91122586284084</v>
      </c>
      <c r="O383" s="122">
        <v>188.03345271236785</v>
      </c>
      <c r="P383" s="122">
        <v>187.65502408126451</v>
      </c>
      <c r="Q383" s="122">
        <v>203.49145212097574</v>
      </c>
      <c r="R383" s="122">
        <v>203.55786767463889</v>
      </c>
      <c r="S383" s="122">
        <v>220.40254781777014</v>
      </c>
      <c r="T383" s="122">
        <v>232.83163273220677</v>
      </c>
      <c r="U383" s="122">
        <v>233.4117252052452</v>
      </c>
      <c r="V383" s="122">
        <v>235.48801362711413</v>
      </c>
      <c r="W383" s="122">
        <v>236.67521474941211</v>
      </c>
      <c r="DA383" s="130" t="s">
        <v>4255</v>
      </c>
    </row>
    <row r="384" spans="1:105" ht="12" customHeight="1" x14ac:dyDescent="0.25">
      <c r="A384" s="97" t="s">
        <v>50</v>
      </c>
      <c r="B384" s="98"/>
      <c r="C384" s="98">
        <v>0</v>
      </c>
      <c r="D384" s="98">
        <v>0</v>
      </c>
      <c r="E384" s="98">
        <v>0</v>
      </c>
      <c r="F384" s="98">
        <v>0</v>
      </c>
      <c r="G384" s="98">
        <v>0</v>
      </c>
      <c r="H384" s="98">
        <v>0</v>
      </c>
      <c r="I384" s="98">
        <v>0</v>
      </c>
      <c r="J384" s="98">
        <v>0</v>
      </c>
      <c r="K384" s="98">
        <v>0</v>
      </c>
      <c r="L384" s="98">
        <v>0</v>
      </c>
      <c r="M384" s="98">
        <v>0</v>
      </c>
      <c r="N384" s="98">
        <v>0</v>
      </c>
      <c r="O384" s="98">
        <v>0</v>
      </c>
      <c r="P384" s="98">
        <v>0</v>
      </c>
      <c r="Q384" s="98">
        <v>0</v>
      </c>
      <c r="R384" s="98">
        <v>0</v>
      </c>
      <c r="S384" s="98">
        <v>0</v>
      </c>
      <c r="T384" s="98">
        <v>0</v>
      </c>
      <c r="U384" s="98">
        <v>0</v>
      </c>
      <c r="V384" s="98">
        <v>0</v>
      </c>
      <c r="W384" s="98">
        <v>0</v>
      </c>
      <c r="DA384" s="63" t="s">
        <v>4256</v>
      </c>
    </row>
    <row r="385" spans="1:105" ht="12" customHeight="1" x14ac:dyDescent="0.25">
      <c r="A385" s="109" t="s">
        <v>120</v>
      </c>
      <c r="B385" s="33"/>
      <c r="C385" s="33">
        <v>122.71381387509221</v>
      </c>
      <c r="D385" s="33">
        <v>0</v>
      </c>
      <c r="E385" s="33">
        <v>129.74060333665207</v>
      </c>
      <c r="F385" s="33">
        <v>135.70000096452245</v>
      </c>
      <c r="G385" s="33">
        <v>142.31075550478417</v>
      </c>
      <c r="H385" s="33">
        <v>146.56987594999489</v>
      </c>
      <c r="I385" s="33">
        <v>145.89290964558526</v>
      </c>
      <c r="J385" s="33">
        <v>139.3712259479361</v>
      </c>
      <c r="K385" s="33">
        <v>153.78063494121622</v>
      </c>
      <c r="L385" s="33">
        <v>165.639108459315</v>
      </c>
      <c r="M385" s="33">
        <v>166.73755957617294</v>
      </c>
      <c r="N385" s="33">
        <v>170.91122586284084</v>
      </c>
      <c r="O385" s="33">
        <v>188.03345271236785</v>
      </c>
      <c r="P385" s="33">
        <v>187.65502408126451</v>
      </c>
      <c r="Q385" s="33">
        <v>203.49145212097574</v>
      </c>
      <c r="R385" s="33">
        <v>203.55786767463889</v>
      </c>
      <c r="S385" s="33">
        <v>220.40254781777014</v>
      </c>
      <c r="T385" s="33">
        <v>232.83163273220677</v>
      </c>
      <c r="U385" s="33">
        <v>233.4117252052452</v>
      </c>
      <c r="V385" s="33">
        <v>235.48801362711413</v>
      </c>
      <c r="W385" s="33">
        <v>236.67521474941211</v>
      </c>
      <c r="DA385" s="60" t="s">
        <v>4257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0</v>
      </c>
      <c r="D387" s="117">
        <f t="shared" si="184"/>
        <v>0</v>
      </c>
      <c r="E387" s="117">
        <f t="shared" si="184"/>
        <v>1.4279618654511941</v>
      </c>
      <c r="F387" s="117">
        <f t="shared" si="184"/>
        <v>0.83592988935109713</v>
      </c>
      <c r="G387" s="117">
        <f t="shared" si="184"/>
        <v>1.3075302541745211</v>
      </c>
      <c r="H387" s="117">
        <f t="shared" si="184"/>
        <v>0.84267658728194272</v>
      </c>
      <c r="I387" s="117">
        <f t="shared" si="184"/>
        <v>1.4546602252729985</v>
      </c>
      <c r="J387" s="117">
        <f t="shared" si="184"/>
        <v>1.088371363065314</v>
      </c>
      <c r="K387" s="117">
        <f t="shared" si="184"/>
        <v>0.88293573389077951</v>
      </c>
      <c r="L387" s="117">
        <f t="shared" si="184"/>
        <v>1.0749203790117903</v>
      </c>
      <c r="M387" s="117">
        <f t="shared" si="184"/>
        <v>1.06065752386026</v>
      </c>
      <c r="N387" s="117">
        <f t="shared" si="184"/>
        <v>1.1684357700937209</v>
      </c>
      <c r="O387" s="117">
        <f t="shared" si="184"/>
        <v>1.1504790935144473</v>
      </c>
      <c r="P387" s="117">
        <f t="shared" si="184"/>
        <v>2.2929132081570494</v>
      </c>
      <c r="Q387" s="117">
        <f t="shared" si="184"/>
        <v>0.14687391302312647</v>
      </c>
      <c r="R387" s="117">
        <f t="shared" ref="R387:V387" si="185">R388+R390+R392+R401</f>
        <v>0.59840505223041296</v>
      </c>
      <c r="S387" s="117">
        <f t="shared" si="185"/>
        <v>0.73754575862124427</v>
      </c>
      <c r="T387" s="117">
        <f t="shared" si="185"/>
        <v>0.90226445385720155</v>
      </c>
      <c r="U387" s="117">
        <f t="shared" si="185"/>
        <v>1.1206272732535418</v>
      </c>
      <c r="V387" s="117">
        <f t="shared" si="185"/>
        <v>1.2277108021489265</v>
      </c>
      <c r="W387" s="117">
        <f t="shared" ref="W387" si="186">W388+W390+W392+W401</f>
        <v>1.4410487494878614</v>
      </c>
      <c r="DA387" s="129" t="s">
        <v>4408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4409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4410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4411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4412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0</v>
      </c>
      <c r="E392" s="122">
        <v>1.4279618654511941</v>
      </c>
      <c r="F392" s="122">
        <v>0.83592988935109713</v>
      </c>
      <c r="G392" s="122">
        <v>1.3075302541745211</v>
      </c>
      <c r="H392" s="122">
        <v>0.84267658728194272</v>
      </c>
      <c r="I392" s="122">
        <v>1.4546602252729985</v>
      </c>
      <c r="J392" s="122">
        <v>1.088371363065314</v>
      </c>
      <c r="K392" s="122">
        <v>0.88293573389077951</v>
      </c>
      <c r="L392" s="122">
        <v>1.0749203790117903</v>
      </c>
      <c r="M392" s="122">
        <v>1.06065752386026</v>
      </c>
      <c r="N392" s="122">
        <v>1.1684357700937209</v>
      </c>
      <c r="O392" s="122">
        <v>1.1504790935144473</v>
      </c>
      <c r="P392" s="122">
        <v>2.2929132081570494</v>
      </c>
      <c r="Q392" s="122">
        <v>0.14687391302312647</v>
      </c>
      <c r="R392" s="122">
        <v>0.59840505223041296</v>
      </c>
      <c r="S392" s="122">
        <v>0.73754575862124427</v>
      </c>
      <c r="T392" s="122">
        <v>0.90226445385720155</v>
      </c>
      <c r="U392" s="122">
        <v>1.1206272732535418</v>
      </c>
      <c r="V392" s="122">
        <v>1.2277108021489265</v>
      </c>
      <c r="W392" s="122">
        <v>1.4410487494878614</v>
      </c>
      <c r="DA392" s="130" t="s">
        <v>4413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274.16867816662926</v>
      </c>
      <c r="F393" s="98">
        <v>215.90211419962503</v>
      </c>
      <c r="G393" s="98">
        <v>267.80596933229054</v>
      </c>
      <c r="H393" s="98">
        <v>244.34812109218731</v>
      </c>
      <c r="I393" s="98">
        <v>261.50584603973988</v>
      </c>
      <c r="J393" s="98">
        <v>240.74774551004745</v>
      </c>
      <c r="K393" s="98">
        <v>244.61798488294326</v>
      </c>
      <c r="L393" s="98">
        <v>233.5123086511139</v>
      </c>
      <c r="M393" s="98">
        <v>246.99485642589363</v>
      </c>
      <c r="N393" s="98">
        <v>218.36311889396504</v>
      </c>
      <c r="O393" s="98">
        <v>227.55055028364708</v>
      </c>
      <c r="P393" s="98">
        <v>316.27528852361434</v>
      </c>
      <c r="Q393" s="98">
        <v>219.67441591158948</v>
      </c>
      <c r="R393" s="98">
        <v>248.18018423128282</v>
      </c>
      <c r="S393" s="98">
        <v>254.03183200511714</v>
      </c>
      <c r="T393" s="98">
        <v>245.61119763693389</v>
      </c>
      <c r="U393" s="98">
        <v>241.63944975964097</v>
      </c>
      <c r="V393" s="98">
        <v>233.88297307692727</v>
      </c>
      <c r="W393" s="98">
        <v>261.7640276748258</v>
      </c>
      <c r="DA393" s="63" t="s">
        <v>4414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195.51856483818563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187.69252180881315</v>
      </c>
      <c r="DA394" s="63" t="s">
        <v>4415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195.51856483818563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187.69252180881315</v>
      </c>
      <c r="DA395" s="131" t="s">
        <v>4416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4417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4418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4419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4420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4421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DA401" s="130" t="s">
        <v>4422</v>
      </c>
    </row>
    <row r="402" spans="1:105" ht="12" customHeight="1" x14ac:dyDescent="0.25">
      <c r="A402" s="97" t="s">
        <v>50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4423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4424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188.75630841951855</v>
      </c>
      <c r="D405" s="118">
        <f t="shared" si="189"/>
        <v>0</v>
      </c>
      <c r="E405" s="118">
        <f t="shared" si="189"/>
        <v>186.53010359829071</v>
      </c>
      <c r="F405" s="118">
        <f t="shared" si="189"/>
        <v>182.9571723978614</v>
      </c>
      <c r="G405" s="118">
        <f t="shared" si="189"/>
        <v>193.64216250011137</v>
      </c>
      <c r="H405" s="118">
        <f t="shared" si="189"/>
        <v>189.00002811745387</v>
      </c>
      <c r="I405" s="118">
        <f t="shared" si="189"/>
        <v>177.22520650991112</v>
      </c>
      <c r="J405" s="118">
        <f t="shared" si="189"/>
        <v>167.96899521227581</v>
      </c>
      <c r="K405" s="118">
        <f t="shared" si="189"/>
        <v>180.18883845274891</v>
      </c>
      <c r="L405" s="118">
        <f t="shared" si="189"/>
        <v>208.68661838605837</v>
      </c>
      <c r="M405" s="118">
        <f t="shared" si="189"/>
        <v>178.29726917753391</v>
      </c>
      <c r="N405" s="118">
        <f t="shared" si="189"/>
        <v>195.79148014933872</v>
      </c>
      <c r="O405" s="118">
        <f t="shared" si="189"/>
        <v>181.67041370600396</v>
      </c>
      <c r="P405" s="118">
        <f t="shared" si="189"/>
        <v>153.80549854336894</v>
      </c>
      <c r="Q405" s="118">
        <f t="shared" si="189"/>
        <v>157.18961051373998</v>
      </c>
      <c r="R405" s="118">
        <f t="shared" ref="R405:V405" si="190">R406+R408+R410+R419</f>
        <v>149.67277041791752</v>
      </c>
      <c r="S405" s="118">
        <f t="shared" si="190"/>
        <v>146.44240907724119</v>
      </c>
      <c r="T405" s="118">
        <f t="shared" si="190"/>
        <v>135.14554003803207</v>
      </c>
      <c r="U405" s="118">
        <f t="shared" si="190"/>
        <v>121.41265303979969</v>
      </c>
      <c r="V405" s="118">
        <f t="shared" si="190"/>
        <v>104.89483544707417</v>
      </c>
      <c r="W405" s="118">
        <f t="shared" ref="W405" si="191">W406+W408+W410+W419</f>
        <v>112.40708580354817</v>
      </c>
      <c r="DA405" s="129" t="s">
        <v>4576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174.02283896943089</v>
      </c>
      <c r="D406" s="123">
        <f t="shared" si="192"/>
        <v>0</v>
      </c>
      <c r="E406" s="123">
        <f t="shared" si="192"/>
        <v>171.7595470126208</v>
      </c>
      <c r="F406" s="123">
        <f t="shared" si="192"/>
        <v>168.00672283771888</v>
      </c>
      <c r="G406" s="123">
        <f t="shared" si="192"/>
        <v>177.91008990965977</v>
      </c>
      <c r="H406" s="123">
        <f t="shared" si="192"/>
        <v>172.96555295623565</v>
      </c>
      <c r="I406" s="123">
        <f t="shared" si="192"/>
        <v>162.17500330992846</v>
      </c>
      <c r="J406" s="123">
        <f t="shared" si="192"/>
        <v>154.04544807846582</v>
      </c>
      <c r="K406" s="123">
        <f t="shared" si="192"/>
        <v>165.21136091482936</v>
      </c>
      <c r="L406" s="123">
        <f t="shared" si="192"/>
        <v>193.27374530055715</v>
      </c>
      <c r="M406" s="123">
        <f t="shared" si="192"/>
        <v>162.50466234364791</v>
      </c>
      <c r="N406" s="123">
        <f t="shared" si="192"/>
        <v>180.34542964204437</v>
      </c>
      <c r="O406" s="123">
        <f t="shared" si="192"/>
        <v>165.4654090006369</v>
      </c>
      <c r="P406" s="123">
        <f t="shared" si="192"/>
        <v>137.60407824406758</v>
      </c>
      <c r="Q406" s="123">
        <f t="shared" si="192"/>
        <v>140.12069603604732</v>
      </c>
      <c r="R406" s="123">
        <f t="shared" si="192"/>
        <v>131.25109518085321</v>
      </c>
      <c r="S406" s="123">
        <f t="shared" si="192"/>
        <v>128.97200807000942</v>
      </c>
      <c r="T406" s="123">
        <f t="shared" si="192"/>
        <v>116.97481702865842</v>
      </c>
      <c r="U406" s="123">
        <f t="shared" si="192"/>
        <v>103.58429757545349</v>
      </c>
      <c r="V406" s="123">
        <f t="shared" si="192"/>
        <v>88.195858321108361</v>
      </c>
      <c r="W406" s="123">
        <f t="shared" si="192"/>
        <v>94.721576618768879</v>
      </c>
      <c r="DA406" s="130" t="s">
        <v>4577</v>
      </c>
    </row>
    <row r="407" spans="1:105" ht="12" customHeight="1" x14ac:dyDescent="0.25">
      <c r="A407" s="97" t="s">
        <v>53</v>
      </c>
      <c r="B407" s="99"/>
      <c r="C407" s="99">
        <v>174.02283896943089</v>
      </c>
      <c r="D407" s="99">
        <v>0</v>
      </c>
      <c r="E407" s="99">
        <v>171.7595470126208</v>
      </c>
      <c r="F407" s="99">
        <v>168.00672283771888</v>
      </c>
      <c r="G407" s="99">
        <v>177.91008990965977</v>
      </c>
      <c r="H407" s="99">
        <v>172.96555295623565</v>
      </c>
      <c r="I407" s="99">
        <v>162.17500330992846</v>
      </c>
      <c r="J407" s="99">
        <v>154.04544807846582</v>
      </c>
      <c r="K407" s="99">
        <v>165.21136091482936</v>
      </c>
      <c r="L407" s="99">
        <v>193.27374530055715</v>
      </c>
      <c r="M407" s="99">
        <v>162.50466234364791</v>
      </c>
      <c r="N407" s="99">
        <v>180.34542964204437</v>
      </c>
      <c r="O407" s="99">
        <v>165.4654090006369</v>
      </c>
      <c r="P407" s="99">
        <v>137.60407824406758</v>
      </c>
      <c r="Q407" s="99">
        <v>140.12069603604732</v>
      </c>
      <c r="R407" s="99">
        <v>131.25109518085321</v>
      </c>
      <c r="S407" s="99">
        <v>128.97200807000942</v>
      </c>
      <c r="T407" s="99">
        <v>116.97481702865842</v>
      </c>
      <c r="U407" s="99">
        <v>103.58429757545349</v>
      </c>
      <c r="V407" s="99">
        <v>88.195858321108361</v>
      </c>
      <c r="W407" s="99">
        <v>94.721576618768879</v>
      </c>
      <c r="DA407" s="63" t="s">
        <v>4578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2.0513009197659297E-2</v>
      </c>
      <c r="D408" s="123">
        <f t="shared" si="193"/>
        <v>0</v>
      </c>
      <c r="E408" s="123">
        <f t="shared" si="193"/>
        <v>1.9794617074729057E-2</v>
      </c>
      <c r="F408" s="123">
        <f t="shared" si="193"/>
        <v>2.7786292552987889E-2</v>
      </c>
      <c r="G408" s="123">
        <f t="shared" si="193"/>
        <v>5.2643974417755958E-2</v>
      </c>
      <c r="H408" s="123">
        <f t="shared" si="193"/>
        <v>6.5493594603894922E-2</v>
      </c>
      <c r="I408" s="123">
        <f t="shared" si="193"/>
        <v>5.5053972503296925E-2</v>
      </c>
      <c r="J408" s="123">
        <f t="shared" si="193"/>
        <v>1.3990552018431768E-2</v>
      </c>
      <c r="K408" s="123">
        <f t="shared" si="193"/>
        <v>3.7391627195483605E-2</v>
      </c>
      <c r="L408" s="123">
        <f t="shared" si="193"/>
        <v>9.7304126158412413E-2</v>
      </c>
      <c r="M408" s="123">
        <f t="shared" si="193"/>
        <v>6.5078191888497672E-2</v>
      </c>
      <c r="N408" s="123">
        <f t="shared" si="193"/>
        <v>0.1001620658776935</v>
      </c>
      <c r="O408" s="123">
        <f t="shared" si="193"/>
        <v>5.2455818321794238E-2</v>
      </c>
      <c r="P408" s="123">
        <f t="shared" si="193"/>
        <v>9.8426351621620889E-2</v>
      </c>
      <c r="Q408" s="123">
        <f t="shared" si="193"/>
        <v>4.7121843450545008E-2</v>
      </c>
      <c r="R408" s="123">
        <f t="shared" si="193"/>
        <v>3.0395617185476984E-2</v>
      </c>
      <c r="S408" s="123">
        <f t="shared" si="193"/>
        <v>7.1347046359435187E-2</v>
      </c>
      <c r="T408" s="123">
        <f t="shared" si="193"/>
        <v>3.6870332452967232E-2</v>
      </c>
      <c r="U408" s="123">
        <f t="shared" si="193"/>
        <v>5.871923248954071E-2</v>
      </c>
      <c r="V408" s="123">
        <f t="shared" si="193"/>
        <v>0.11373166265372389</v>
      </c>
      <c r="W408" s="123">
        <f t="shared" si="193"/>
        <v>2.4675823444860131E-2</v>
      </c>
      <c r="DA408" s="130" t="s">
        <v>4579</v>
      </c>
    </row>
    <row r="409" spans="1:105" ht="12" customHeight="1" x14ac:dyDescent="0.25">
      <c r="A409" s="97" t="s">
        <v>53</v>
      </c>
      <c r="B409" s="99"/>
      <c r="C409" s="99">
        <f>RES_hhdet_in_fecs!C165</f>
        <v>2.0513009197659297E-2</v>
      </c>
      <c r="D409" s="99">
        <f>RES_hhdet_in_fecs!D165</f>
        <v>0</v>
      </c>
      <c r="E409" s="99">
        <f>RES_hhdet_in_fecs!E165</f>
        <v>1.9794617074729057E-2</v>
      </c>
      <c r="F409" s="99">
        <f>RES_hhdet_in_fecs!F165</f>
        <v>2.7786292552987889E-2</v>
      </c>
      <c r="G409" s="99">
        <f>RES_hhdet_in_fecs!G165</f>
        <v>5.2643974417755958E-2</v>
      </c>
      <c r="H409" s="99">
        <f>RES_hhdet_in_fecs!H165</f>
        <v>6.5493594603894922E-2</v>
      </c>
      <c r="I409" s="99">
        <f>RES_hhdet_in_fecs!I165</f>
        <v>5.5053972503296925E-2</v>
      </c>
      <c r="J409" s="99">
        <f>RES_hhdet_in_fecs!J165</f>
        <v>1.3990552018431768E-2</v>
      </c>
      <c r="K409" s="99">
        <f>RES_hhdet_in_fecs!K165</f>
        <v>3.7391627195483605E-2</v>
      </c>
      <c r="L409" s="99">
        <f>RES_hhdet_in_fecs!L165</f>
        <v>9.7304126158412413E-2</v>
      </c>
      <c r="M409" s="99">
        <f>RES_hhdet_in_fecs!M165</f>
        <v>6.5078191888497672E-2</v>
      </c>
      <c r="N409" s="99">
        <f>RES_hhdet_in_fecs!N165</f>
        <v>0.1001620658776935</v>
      </c>
      <c r="O409" s="99">
        <f>RES_hhdet_in_fecs!O165</f>
        <v>5.2455818321794238E-2</v>
      </c>
      <c r="P409" s="99">
        <f>RES_hhdet_in_fecs!P165</f>
        <v>9.8426351621620889E-2</v>
      </c>
      <c r="Q409" s="99">
        <f>RES_hhdet_in_fecs!Q165</f>
        <v>4.7121843450545008E-2</v>
      </c>
      <c r="R409" s="99">
        <f>RES_hhdet_in_fecs!R165</f>
        <v>3.0395617185476984E-2</v>
      </c>
      <c r="S409" s="99">
        <f>RES_hhdet_in_fecs!S165</f>
        <v>7.1347046359435187E-2</v>
      </c>
      <c r="T409" s="99">
        <f>RES_hhdet_in_fecs!T165</f>
        <v>3.6870332452967232E-2</v>
      </c>
      <c r="U409" s="99">
        <f>RES_hhdet_in_fecs!U165</f>
        <v>5.871923248954071E-2</v>
      </c>
      <c r="V409" s="99">
        <f>RES_hhdet_in_fecs!V165</f>
        <v>0.11373166265372389</v>
      </c>
      <c r="W409" s="99">
        <f>RES_hhdet_in_fecs!W165</f>
        <v>2.4675823444860131E-2</v>
      </c>
      <c r="DA409" s="63" t="s">
        <v>4580</v>
      </c>
    </row>
    <row r="410" spans="1:105" ht="12" customHeight="1" x14ac:dyDescent="0.25">
      <c r="A410" s="121" t="s">
        <v>55</v>
      </c>
      <c r="B410" s="123"/>
      <c r="C410" s="123">
        <v>12.963893265507952</v>
      </c>
      <c r="D410" s="123">
        <v>0</v>
      </c>
      <c r="E410" s="123">
        <v>12.911092884486134</v>
      </c>
      <c r="F410" s="123">
        <v>13.00243777948949</v>
      </c>
      <c r="G410" s="123">
        <v>13.635922139250843</v>
      </c>
      <c r="H410" s="123">
        <v>13.86684626192935</v>
      </c>
      <c r="I410" s="123">
        <v>12.93001432938836</v>
      </c>
      <c r="J410" s="123">
        <v>11.995055943544459</v>
      </c>
      <c r="K410" s="123">
        <v>12.822353028171868</v>
      </c>
      <c r="L410" s="123">
        <v>12.972405374735885</v>
      </c>
      <c r="M410" s="123">
        <v>13.373609642852289</v>
      </c>
      <c r="N410" s="123">
        <v>12.962313100898422</v>
      </c>
      <c r="O410" s="123">
        <v>13.585405318697903</v>
      </c>
      <c r="P410" s="123">
        <v>13.505461007334</v>
      </c>
      <c r="Q410" s="123">
        <v>14.230896232135425</v>
      </c>
      <c r="R410" s="123">
        <v>15.57167639687267</v>
      </c>
      <c r="S410" s="123">
        <v>14.377111744486353</v>
      </c>
      <c r="T410" s="123">
        <v>15.004209468553228</v>
      </c>
      <c r="U410" s="123">
        <v>14.65811757612771</v>
      </c>
      <c r="V410" s="123">
        <v>13.558430520070173</v>
      </c>
      <c r="W410" s="123">
        <v>14.600878195966184</v>
      </c>
      <c r="DA410" s="130" t="s">
        <v>4581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0</v>
      </c>
      <c r="E411" s="99">
        <v>13.438776862537217</v>
      </c>
      <c r="F411" s="99">
        <v>10.579839685156154</v>
      </c>
      <c r="G411" s="99">
        <v>13.341475037405774</v>
      </c>
      <c r="H411" s="99">
        <v>12.181107369369089</v>
      </c>
      <c r="I411" s="99">
        <v>12.891402131981474</v>
      </c>
      <c r="J411" s="99">
        <v>11.540891272973424</v>
      </c>
      <c r="K411" s="99">
        <v>11.781709733081037</v>
      </c>
      <c r="L411" s="99">
        <v>11.580451353870613</v>
      </c>
      <c r="M411" s="99">
        <v>12.263471424155398</v>
      </c>
      <c r="N411" s="99">
        <v>10.755795489600928</v>
      </c>
      <c r="O411" s="99">
        <v>11.03514777078712</v>
      </c>
      <c r="P411" s="99">
        <v>15.66638824585365</v>
      </c>
      <c r="Q411" s="99">
        <v>10.88408431231389</v>
      </c>
      <c r="R411" s="99">
        <v>12.578075424968155</v>
      </c>
      <c r="S411" s="99">
        <v>12.94529198299826</v>
      </c>
      <c r="T411" s="99">
        <v>12.475469295466175</v>
      </c>
      <c r="U411" s="99">
        <v>12.363485290025404</v>
      </c>
      <c r="V411" s="99">
        <v>11.686728437493793</v>
      </c>
      <c r="W411" s="99">
        <v>13.281806642963184</v>
      </c>
      <c r="DA411" s="63" t="s">
        <v>4582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14.537660741319719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13.009254889066698</v>
      </c>
      <c r="DA412" s="63" t="s">
        <v>4583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9.6848216005925014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9.5234467666870781</v>
      </c>
      <c r="DA413" s="131" t="s">
        <v>4584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4.852839140727216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3.4858081223796176</v>
      </c>
      <c r="DA414" s="132" t="s">
        <v>4585</v>
      </c>
    </row>
    <row r="415" spans="1:105" ht="12" customHeight="1" x14ac:dyDescent="0.25">
      <c r="A415" s="106" t="s">
        <v>122</v>
      </c>
      <c r="B415" s="102"/>
      <c r="C415" s="102">
        <v>13.096953248134644</v>
      </c>
      <c r="D415" s="102">
        <v>0</v>
      </c>
      <c r="E415" s="102">
        <v>13.048198657169747</v>
      </c>
      <c r="F415" s="102">
        <v>13.141755044585469</v>
      </c>
      <c r="G415" s="102">
        <v>13.845184104260554</v>
      </c>
      <c r="H415" s="102">
        <v>14.066436879516441</v>
      </c>
      <c r="I415" s="102">
        <v>13.727368000600148</v>
      </c>
      <c r="J415" s="102">
        <v>12.326458978513823</v>
      </c>
      <c r="K415" s="102">
        <v>12.966085620802826</v>
      </c>
      <c r="L415" s="102">
        <v>13.230216380285871</v>
      </c>
      <c r="M415" s="102">
        <v>13.593437974570515</v>
      </c>
      <c r="N415" s="102">
        <v>13.208476769210048</v>
      </c>
      <c r="O415" s="102">
        <v>13.824368587815458</v>
      </c>
      <c r="P415" s="102">
        <v>13.753448173662218</v>
      </c>
      <c r="Q415" s="102">
        <v>14.487414078615025</v>
      </c>
      <c r="R415" s="102">
        <v>15.741312163976037</v>
      </c>
      <c r="S415" s="102">
        <v>14.514191848105305</v>
      </c>
      <c r="T415" s="102">
        <v>15.137648831880735</v>
      </c>
      <c r="U415" s="102">
        <v>14.788184709480056</v>
      </c>
      <c r="V415" s="102">
        <v>13.684767046949405</v>
      </c>
      <c r="W415" s="102">
        <v>14.721422017113795</v>
      </c>
      <c r="DA415" s="131" t="s">
        <v>4586</v>
      </c>
    </row>
    <row r="416" spans="1:105" ht="12" customHeight="1" x14ac:dyDescent="0.25">
      <c r="A416" s="107" t="s">
        <v>121</v>
      </c>
      <c r="B416" s="105"/>
      <c r="C416" s="105">
        <v>11.658315781106664</v>
      </c>
      <c r="D416" s="105">
        <v>0</v>
      </c>
      <c r="E416" s="105">
        <v>11.429114623192655</v>
      </c>
      <c r="F416" s="105">
        <v>11.537564407354845</v>
      </c>
      <c r="G416" s="105">
        <v>11.879249895688908</v>
      </c>
      <c r="H416" s="105">
        <v>12.189700681655363</v>
      </c>
      <c r="I416" s="105">
        <v>11.872297586381878</v>
      </c>
      <c r="J416" s="105">
        <v>10.647987802972413</v>
      </c>
      <c r="K416" s="105">
        <v>11.232139493468248</v>
      </c>
      <c r="L416" s="105">
        <v>11.403383733047058</v>
      </c>
      <c r="M416" s="105">
        <v>11.699760111255991</v>
      </c>
      <c r="N416" s="105">
        <v>11.402854220586136</v>
      </c>
      <c r="O416" s="105">
        <v>12.15180242032967</v>
      </c>
      <c r="P416" s="105">
        <v>12.199670952796458</v>
      </c>
      <c r="Q416" s="105">
        <v>13.066326931309181</v>
      </c>
      <c r="R416" s="105">
        <v>14.399731299787133</v>
      </c>
      <c r="S416" s="105">
        <v>13.269894315205848</v>
      </c>
      <c r="T416" s="105">
        <v>14.000584148689892</v>
      </c>
      <c r="U416" s="105">
        <v>13.746862570524325</v>
      </c>
      <c r="V416" s="105">
        <v>12.755978668415365</v>
      </c>
      <c r="W416" s="105">
        <v>13.856225475060628</v>
      </c>
      <c r="DA416" s="132" t="s">
        <v>4587</v>
      </c>
    </row>
    <row r="417" spans="1:105" ht="12" customHeight="1" x14ac:dyDescent="0.25">
      <c r="A417" s="108" t="s">
        <v>53</v>
      </c>
      <c r="B417" s="99"/>
      <c r="C417" s="99">
        <v>9.1543369696853034</v>
      </c>
      <c r="D417" s="99">
        <v>0</v>
      </c>
      <c r="E417" s="99">
        <v>8.5664518181328138</v>
      </c>
      <c r="F417" s="99">
        <v>8.6783260779033125</v>
      </c>
      <c r="G417" s="99">
        <v>8.3441118712174482</v>
      </c>
      <c r="H417" s="99">
        <v>8.7834105556436022</v>
      </c>
      <c r="I417" s="99">
        <v>8.4631813623219205</v>
      </c>
      <c r="J417" s="99">
        <v>7.5275724847849563</v>
      </c>
      <c r="K417" s="99">
        <v>7.9738740495603952</v>
      </c>
      <c r="L417" s="99">
        <v>7.9235086083026243</v>
      </c>
      <c r="M417" s="99">
        <v>8.000533320720562</v>
      </c>
      <c r="N417" s="99">
        <v>7.7244092460610538</v>
      </c>
      <c r="O417" s="99">
        <v>8.5127678190912732</v>
      </c>
      <c r="P417" s="99">
        <v>8.4997218440820124</v>
      </c>
      <c r="Q417" s="99">
        <v>9.3484585732128345</v>
      </c>
      <c r="R417" s="99">
        <v>10.650756062246383</v>
      </c>
      <c r="S417" s="99">
        <v>9.5550032737074311</v>
      </c>
      <c r="T417" s="99">
        <v>10.372431413589318</v>
      </c>
      <c r="U417" s="99">
        <v>10.200613194669513</v>
      </c>
      <c r="V417" s="99">
        <v>9.3923388184263157</v>
      </c>
      <c r="W417" s="99">
        <v>10.558037842268719</v>
      </c>
      <c r="DA417" s="63" t="s">
        <v>4588</v>
      </c>
    </row>
    <row r="418" spans="1:105" ht="12" customHeight="1" x14ac:dyDescent="0.25">
      <c r="A418" s="108" t="s">
        <v>52</v>
      </c>
      <c r="B418" s="99"/>
      <c r="C418" s="99">
        <v>2.5039788114213586</v>
      </c>
      <c r="D418" s="99">
        <v>0</v>
      </c>
      <c r="E418" s="99">
        <v>2.8626628050598413</v>
      </c>
      <c r="F418" s="99">
        <v>2.8592383294515336</v>
      </c>
      <c r="G418" s="99">
        <v>3.5351380244714581</v>
      </c>
      <c r="H418" s="99">
        <v>3.4062901260117604</v>
      </c>
      <c r="I418" s="99">
        <v>3.4091162240599546</v>
      </c>
      <c r="J418" s="99">
        <v>3.1204153181874528</v>
      </c>
      <c r="K418" s="99">
        <v>3.2582654439078538</v>
      </c>
      <c r="L418" s="99">
        <v>3.4798751247444324</v>
      </c>
      <c r="M418" s="99">
        <v>3.6992267905354286</v>
      </c>
      <c r="N418" s="99">
        <v>3.678444974525084</v>
      </c>
      <c r="O418" s="99">
        <v>3.6390346012383938</v>
      </c>
      <c r="P418" s="99">
        <v>3.6999491087144456</v>
      </c>
      <c r="Q418" s="99">
        <v>3.7178683580963456</v>
      </c>
      <c r="R418" s="99">
        <v>3.7489752375407455</v>
      </c>
      <c r="S418" s="99">
        <v>3.7148910414984151</v>
      </c>
      <c r="T418" s="99">
        <v>3.6281527351005725</v>
      </c>
      <c r="U418" s="99">
        <v>3.5462493758548108</v>
      </c>
      <c r="V418" s="99">
        <v>3.3636398499890503</v>
      </c>
      <c r="W418" s="99">
        <v>3.2981876327919104</v>
      </c>
      <c r="DA418" s="63" t="s">
        <v>4589</v>
      </c>
    </row>
    <row r="419" spans="1:105" ht="12" customHeight="1" x14ac:dyDescent="0.25">
      <c r="A419" s="121" t="s">
        <v>54</v>
      </c>
      <c r="B419" s="123"/>
      <c r="C419" s="123">
        <v>1.7490631753820416</v>
      </c>
      <c r="D419" s="123">
        <v>0</v>
      </c>
      <c r="E419" s="123">
        <v>1.8396690841090546</v>
      </c>
      <c r="F419" s="123">
        <v>1.9202254881000582</v>
      </c>
      <c r="G419" s="123">
        <v>2.0435064767829823</v>
      </c>
      <c r="H419" s="123">
        <v>2.1021353046849618</v>
      </c>
      <c r="I419" s="123">
        <v>2.0651348980909945</v>
      </c>
      <c r="J419" s="123">
        <v>1.914500638247095</v>
      </c>
      <c r="K419" s="123">
        <v>2.1177328825521933</v>
      </c>
      <c r="L419" s="123">
        <v>2.343163584606911</v>
      </c>
      <c r="M419" s="123">
        <v>2.3539189991452036</v>
      </c>
      <c r="N419" s="123">
        <v>2.3835753405182203</v>
      </c>
      <c r="O419" s="123">
        <v>2.5671435683473791</v>
      </c>
      <c r="P419" s="123">
        <v>2.5975329403457521</v>
      </c>
      <c r="Q419" s="123">
        <v>2.7908964021066733</v>
      </c>
      <c r="R419" s="123">
        <v>2.8196032230061481</v>
      </c>
      <c r="S419" s="123">
        <v>3.0219422163859844</v>
      </c>
      <c r="T419" s="123">
        <v>3.1296432083674581</v>
      </c>
      <c r="U419" s="123">
        <v>3.1115186557289545</v>
      </c>
      <c r="V419" s="123">
        <v>3.0268149432419218</v>
      </c>
      <c r="W419" s="123">
        <v>3.0599551653682324</v>
      </c>
      <c r="DA419" s="130" t="s">
        <v>4590</v>
      </c>
    </row>
    <row r="420" spans="1:105" ht="12" customHeight="1" x14ac:dyDescent="0.25">
      <c r="A420" s="97" t="s">
        <v>50</v>
      </c>
      <c r="B420" s="99"/>
      <c r="C420" s="99">
        <v>0</v>
      </c>
      <c r="D420" s="99">
        <v>0</v>
      </c>
      <c r="E420" s="99">
        <v>0</v>
      </c>
      <c r="F420" s="99">
        <v>0</v>
      </c>
      <c r="G420" s="99">
        <v>0</v>
      </c>
      <c r="H420" s="99">
        <v>0</v>
      </c>
      <c r="I420" s="99">
        <v>0</v>
      </c>
      <c r="J420" s="99">
        <v>0</v>
      </c>
      <c r="K420" s="99">
        <v>0</v>
      </c>
      <c r="L420" s="99">
        <v>0</v>
      </c>
      <c r="M420" s="99">
        <v>0</v>
      </c>
      <c r="N420" s="99">
        <v>0</v>
      </c>
      <c r="O420" s="99">
        <v>0</v>
      </c>
      <c r="P420" s="99">
        <v>0</v>
      </c>
      <c r="Q420" s="99">
        <v>0</v>
      </c>
      <c r="R420" s="99">
        <v>0</v>
      </c>
      <c r="S420" s="99">
        <v>0</v>
      </c>
      <c r="T420" s="99">
        <v>0</v>
      </c>
      <c r="U420" s="99">
        <v>0</v>
      </c>
      <c r="V420" s="99">
        <v>0</v>
      </c>
      <c r="W420" s="99">
        <v>0</v>
      </c>
      <c r="DA420" s="63" t="s">
        <v>4591</v>
      </c>
    </row>
    <row r="421" spans="1:105" ht="12" customHeight="1" x14ac:dyDescent="0.25">
      <c r="A421" s="109" t="s">
        <v>120</v>
      </c>
      <c r="B421" s="110"/>
      <c r="C421" s="110">
        <v>1.7490631753820416</v>
      </c>
      <c r="D421" s="110">
        <v>0</v>
      </c>
      <c r="E421" s="110">
        <v>1.8396690841090546</v>
      </c>
      <c r="F421" s="110">
        <v>1.9202254881000582</v>
      </c>
      <c r="G421" s="110">
        <v>2.0435064767829823</v>
      </c>
      <c r="H421" s="110">
        <v>2.1021353046849618</v>
      </c>
      <c r="I421" s="110">
        <v>2.0651348980909945</v>
      </c>
      <c r="J421" s="110">
        <v>1.914500638247095</v>
      </c>
      <c r="K421" s="110">
        <v>2.1177328825521933</v>
      </c>
      <c r="L421" s="110">
        <v>2.343163584606911</v>
      </c>
      <c r="M421" s="110">
        <v>2.3539189991452036</v>
      </c>
      <c r="N421" s="110">
        <v>2.3835753405182203</v>
      </c>
      <c r="O421" s="110">
        <v>2.5671435683473791</v>
      </c>
      <c r="P421" s="110">
        <v>2.5975329403457521</v>
      </c>
      <c r="Q421" s="110">
        <v>2.7908964021066733</v>
      </c>
      <c r="R421" s="110">
        <v>2.8196032230061481</v>
      </c>
      <c r="S421" s="110">
        <v>3.0219422163859844</v>
      </c>
      <c r="T421" s="110">
        <v>3.1296432083674581</v>
      </c>
      <c r="U421" s="110">
        <v>3.1115186557289545</v>
      </c>
      <c r="V421" s="110">
        <v>3.0268149432419218</v>
      </c>
      <c r="W421" s="110">
        <v>3.0599551653682324</v>
      </c>
      <c r="DA421" s="60" t="s">
        <v>4592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130.60291211436407</v>
      </c>
      <c r="D423" s="118">
        <f t="shared" si="194"/>
        <v>0</v>
      </c>
      <c r="E423" s="118">
        <f t="shared" si="194"/>
        <v>130.82390921821221</v>
      </c>
      <c r="F423" s="118">
        <f t="shared" si="194"/>
        <v>129.18645149901863</v>
      </c>
      <c r="G423" s="118">
        <f t="shared" si="194"/>
        <v>137.78215381808533</v>
      </c>
      <c r="H423" s="118">
        <f t="shared" si="194"/>
        <v>135.41299726135298</v>
      </c>
      <c r="I423" s="118">
        <f t="shared" si="194"/>
        <v>128.27969009219669</v>
      </c>
      <c r="J423" s="118">
        <f t="shared" si="194"/>
        <v>122.12678501763385</v>
      </c>
      <c r="K423" s="118">
        <f t="shared" si="194"/>
        <v>131.95107126656671</v>
      </c>
      <c r="L423" s="118">
        <f t="shared" si="194"/>
        <v>154.4242602226777</v>
      </c>
      <c r="M423" s="118">
        <f t="shared" si="194"/>
        <v>133.14676450937989</v>
      </c>
      <c r="N423" s="118">
        <f t="shared" si="194"/>
        <v>148.53264156737535</v>
      </c>
      <c r="O423" s="118">
        <f t="shared" si="194"/>
        <v>140.12904698471786</v>
      </c>
      <c r="P423" s="118">
        <f t="shared" si="194"/>
        <v>121.29313325416102</v>
      </c>
      <c r="Q423" s="118">
        <f t="shared" si="194"/>
        <v>126.5362755733731</v>
      </c>
      <c r="R423" s="118">
        <f t="shared" ref="R423:V423" si="195">R424+R426+R428+R437</f>
        <v>122.96710679831767</v>
      </c>
      <c r="S423" s="118">
        <f t="shared" si="195"/>
        <v>123.63708808905152</v>
      </c>
      <c r="T423" s="118">
        <f t="shared" si="195"/>
        <v>116.70513948872393</v>
      </c>
      <c r="U423" s="118">
        <f t="shared" si="195"/>
        <v>107.09916262946261</v>
      </c>
      <c r="V423" s="118">
        <f t="shared" si="195"/>
        <v>94.110891714133345</v>
      </c>
      <c r="W423" s="118">
        <f t="shared" ref="W423" si="196">W424+W426+W428+W437</f>
        <v>101.32847351849236</v>
      </c>
      <c r="DA423" s="129" t="s">
        <v>4744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120.86456772753566</v>
      </c>
      <c r="D424" s="123">
        <f t="shared" si="197"/>
        <v>0</v>
      </c>
      <c r="E424" s="123">
        <f t="shared" si="197"/>
        <v>120.98526121063955</v>
      </c>
      <c r="F424" s="123">
        <f t="shared" si="197"/>
        <v>119.18295659968521</v>
      </c>
      <c r="G424" s="123">
        <f t="shared" si="197"/>
        <v>127.1195008342707</v>
      </c>
      <c r="H424" s="123">
        <f t="shared" si="197"/>
        <v>124.49016639770356</v>
      </c>
      <c r="I424" s="123">
        <f t="shared" si="197"/>
        <v>117.59159312649376</v>
      </c>
      <c r="J424" s="123">
        <f t="shared" si="197"/>
        <v>112.55598236204314</v>
      </c>
      <c r="K424" s="123">
        <f t="shared" si="197"/>
        <v>121.68695009743263</v>
      </c>
      <c r="L424" s="123">
        <f t="shared" si="197"/>
        <v>143.55791928542456</v>
      </c>
      <c r="M424" s="123">
        <f t="shared" si="197"/>
        <v>122.04679301984662</v>
      </c>
      <c r="N424" s="123">
        <f t="shared" si="197"/>
        <v>137.39802308341359</v>
      </c>
      <c r="O424" s="123">
        <f t="shared" si="197"/>
        <v>128.38678696252228</v>
      </c>
      <c r="P424" s="123">
        <f t="shared" si="197"/>
        <v>109.08254587582016</v>
      </c>
      <c r="Q424" s="123">
        <f t="shared" si="197"/>
        <v>113.58175598178649</v>
      </c>
      <c r="R424" s="123">
        <f t="shared" si="197"/>
        <v>108.91305307705122</v>
      </c>
      <c r="S424" s="123">
        <f t="shared" si="197"/>
        <v>109.90661046879946</v>
      </c>
      <c r="T424" s="123">
        <f t="shared" si="197"/>
        <v>102.33028167748765</v>
      </c>
      <c r="U424" s="123">
        <f t="shared" si="197"/>
        <v>92.688851893327836</v>
      </c>
      <c r="V424" s="123">
        <f t="shared" si="197"/>
        <v>80.19716559863987</v>
      </c>
      <c r="W424" s="123">
        <f t="shared" si="197"/>
        <v>86.820636031662886</v>
      </c>
      <c r="DA424" s="130" t="s">
        <v>4745</v>
      </c>
    </row>
    <row r="425" spans="1:105" ht="12" customHeight="1" x14ac:dyDescent="0.25">
      <c r="A425" s="97" t="s">
        <v>53</v>
      </c>
      <c r="B425" s="99"/>
      <c r="C425" s="99">
        <v>120.86456772753566</v>
      </c>
      <c r="D425" s="99">
        <v>0</v>
      </c>
      <c r="E425" s="99">
        <v>120.98526121063955</v>
      </c>
      <c r="F425" s="99">
        <v>119.18295659968521</v>
      </c>
      <c r="G425" s="99">
        <v>127.1195008342707</v>
      </c>
      <c r="H425" s="99">
        <v>124.49016639770356</v>
      </c>
      <c r="I425" s="99">
        <v>117.59159312649376</v>
      </c>
      <c r="J425" s="99">
        <v>112.55598236204314</v>
      </c>
      <c r="K425" s="99">
        <v>121.68695009743263</v>
      </c>
      <c r="L425" s="99">
        <v>143.55791928542456</v>
      </c>
      <c r="M425" s="99">
        <v>122.04679301984662</v>
      </c>
      <c r="N425" s="99">
        <v>137.39802308341359</v>
      </c>
      <c r="O425" s="99">
        <v>128.38678696252228</v>
      </c>
      <c r="P425" s="99">
        <v>109.08254587582016</v>
      </c>
      <c r="Q425" s="99">
        <v>113.58175598178649</v>
      </c>
      <c r="R425" s="99">
        <v>108.91305307705122</v>
      </c>
      <c r="S425" s="99">
        <v>109.90661046879946</v>
      </c>
      <c r="T425" s="99">
        <v>102.33028167748765</v>
      </c>
      <c r="U425" s="99">
        <v>92.688851893327836</v>
      </c>
      <c r="V425" s="99">
        <v>80.19716559863987</v>
      </c>
      <c r="W425" s="99">
        <v>86.820636031662886</v>
      </c>
      <c r="DA425" s="63" t="s">
        <v>4746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5.1684703022834462E-2</v>
      </c>
      <c r="D426" s="123">
        <f t="shared" si="198"/>
        <v>0</v>
      </c>
      <c r="E426" s="123">
        <f t="shared" si="198"/>
        <v>5.3420525637305087E-2</v>
      </c>
      <c r="F426" s="123">
        <f t="shared" si="198"/>
        <v>7.7492470948880954E-2</v>
      </c>
      <c r="G426" s="123">
        <f t="shared" si="198"/>
        <v>0.15160751879777365</v>
      </c>
      <c r="H426" s="123">
        <f t="shared" si="198"/>
        <v>0.19462166373916912</v>
      </c>
      <c r="I426" s="123">
        <f t="shared" si="198"/>
        <v>0.16870207871085913</v>
      </c>
      <c r="J426" s="123">
        <f t="shared" si="198"/>
        <v>4.4191834230972067E-2</v>
      </c>
      <c r="K426" s="123">
        <f t="shared" si="198"/>
        <v>0.12172522232245614</v>
      </c>
      <c r="L426" s="123">
        <f t="shared" si="198"/>
        <v>0.32641922594958528</v>
      </c>
      <c r="M426" s="123">
        <f t="shared" si="198"/>
        <v>0.22602513205622632</v>
      </c>
      <c r="N426" s="123">
        <f t="shared" si="198"/>
        <v>0.36222800894721274</v>
      </c>
      <c r="O426" s="123">
        <f t="shared" si="198"/>
        <v>0.1986779729926918</v>
      </c>
      <c r="P426" s="123">
        <f t="shared" si="198"/>
        <v>0.39105730238521186</v>
      </c>
      <c r="Q426" s="123">
        <f t="shared" si="198"/>
        <v>0.19473421272678887</v>
      </c>
      <c r="R426" s="123">
        <f t="shared" si="198"/>
        <v>0.12865291490156863</v>
      </c>
      <c r="S426" s="123">
        <f t="shared" si="198"/>
        <v>0.3076660060018514</v>
      </c>
      <c r="T426" s="123">
        <f t="shared" si="198"/>
        <v>0.16144712326666308</v>
      </c>
      <c r="U426" s="123">
        <f t="shared" si="198"/>
        <v>0.26067541997773763</v>
      </c>
      <c r="V426" s="123">
        <f t="shared" si="198"/>
        <v>0.51191907693917682</v>
      </c>
      <c r="W426" s="123">
        <f t="shared" si="198"/>
        <v>0.11256066344164624</v>
      </c>
      <c r="DA426" s="130" t="s">
        <v>4747</v>
      </c>
    </row>
    <row r="427" spans="1:105" ht="12" customHeight="1" x14ac:dyDescent="0.25">
      <c r="A427" s="97" t="s">
        <v>53</v>
      </c>
      <c r="B427" s="99"/>
      <c r="C427" s="99">
        <f>RES_hhdet_in_tess!C165</f>
        <v>5.1684703022834462E-2</v>
      </c>
      <c r="D427" s="99">
        <f>RES_hhdet_in_tess!D165</f>
        <v>0</v>
      </c>
      <c r="E427" s="99">
        <f>RES_hhdet_in_tess!E165</f>
        <v>5.3420525637305087E-2</v>
      </c>
      <c r="F427" s="99">
        <f>RES_hhdet_in_tess!F165</f>
        <v>7.7492470948880954E-2</v>
      </c>
      <c r="G427" s="99">
        <f>RES_hhdet_in_tess!G165</f>
        <v>0.15160751879777365</v>
      </c>
      <c r="H427" s="99">
        <f>RES_hhdet_in_tess!H165</f>
        <v>0.19462166373916912</v>
      </c>
      <c r="I427" s="99">
        <f>RES_hhdet_in_tess!I165</f>
        <v>0.16870207871085913</v>
      </c>
      <c r="J427" s="99">
        <f>RES_hhdet_in_tess!J165</f>
        <v>4.4191834230972067E-2</v>
      </c>
      <c r="K427" s="99">
        <f>RES_hhdet_in_tess!K165</f>
        <v>0.12172522232245614</v>
      </c>
      <c r="L427" s="99">
        <f>RES_hhdet_in_tess!L165</f>
        <v>0.32641922594958528</v>
      </c>
      <c r="M427" s="99">
        <f>RES_hhdet_in_tess!M165</f>
        <v>0.22602513205622632</v>
      </c>
      <c r="N427" s="99">
        <f>RES_hhdet_in_tess!N165</f>
        <v>0.36222800894721274</v>
      </c>
      <c r="O427" s="99">
        <f>RES_hhdet_in_tess!O165</f>
        <v>0.1986779729926918</v>
      </c>
      <c r="P427" s="99">
        <f>RES_hhdet_in_tess!P165</f>
        <v>0.39105730238521186</v>
      </c>
      <c r="Q427" s="99">
        <f>RES_hhdet_in_tess!Q165</f>
        <v>0.19473421272678887</v>
      </c>
      <c r="R427" s="99">
        <f>RES_hhdet_in_tess!R165</f>
        <v>0.12865291490156863</v>
      </c>
      <c r="S427" s="99">
        <f>RES_hhdet_in_tess!S165</f>
        <v>0.3076660060018514</v>
      </c>
      <c r="T427" s="99">
        <f>RES_hhdet_in_tess!T165</f>
        <v>0.16144712326666308</v>
      </c>
      <c r="U427" s="99">
        <f>RES_hhdet_in_tess!U165</f>
        <v>0.26067541997773763</v>
      </c>
      <c r="V427" s="99">
        <f>RES_hhdet_in_tess!V165</f>
        <v>0.51191907693917682</v>
      </c>
      <c r="W427" s="99">
        <f>RES_hhdet_in_tess!W165</f>
        <v>0.11256066344164624</v>
      </c>
      <c r="DA427" s="63" t="s">
        <v>4748</v>
      </c>
    </row>
    <row r="428" spans="1:105" ht="12" customHeight="1" x14ac:dyDescent="0.25">
      <c r="A428" s="121" t="s">
        <v>55</v>
      </c>
      <c r="B428" s="123"/>
      <c r="C428" s="123">
        <v>8.3179764828705256</v>
      </c>
      <c r="D428" s="123">
        <v>0</v>
      </c>
      <c r="E428" s="123">
        <v>8.3406206049037763</v>
      </c>
      <c r="F428" s="123">
        <v>8.4154566114346672</v>
      </c>
      <c r="G428" s="123">
        <v>8.9005734626577304</v>
      </c>
      <c r="H428" s="123">
        <v>9.0684145985168154</v>
      </c>
      <c r="I428" s="123">
        <v>8.8856478999936659</v>
      </c>
      <c r="J428" s="123">
        <v>8.0089242168882357</v>
      </c>
      <c r="K428" s="123">
        <v>8.4599022561379407</v>
      </c>
      <c r="L428" s="123">
        <v>8.6739268076417542</v>
      </c>
      <c r="M428" s="123">
        <v>8.9933706799411901</v>
      </c>
      <c r="N428" s="123">
        <v>8.8600478891951973</v>
      </c>
      <c r="O428" s="123">
        <v>9.4721664436808233</v>
      </c>
      <c r="P428" s="123">
        <v>9.7080077354792707</v>
      </c>
      <c r="Q428" s="123">
        <v>10.46949553130483</v>
      </c>
      <c r="R428" s="123">
        <v>11.581890623483542</v>
      </c>
      <c r="S428" s="123">
        <v>10.871449038739639</v>
      </c>
      <c r="T428" s="123">
        <v>11.526937116315938</v>
      </c>
      <c r="U428" s="123">
        <v>11.436773911698911</v>
      </c>
      <c r="V428" s="123">
        <v>10.728831323526247</v>
      </c>
      <c r="W428" s="123">
        <v>11.667355573031312</v>
      </c>
      <c r="DA428" s="130" t="s">
        <v>4749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0</v>
      </c>
      <c r="E429" s="99">
        <v>9.5683888059311712</v>
      </c>
      <c r="F429" s="99">
        <v>7.5533928170357063</v>
      </c>
      <c r="G429" s="99">
        <v>9.5542983204122933</v>
      </c>
      <c r="H429" s="99">
        <v>8.7527526280478298</v>
      </c>
      <c r="I429" s="99">
        <v>9.2978413842160545</v>
      </c>
      <c r="J429" s="99">
        <v>8.3605212367598902</v>
      </c>
      <c r="K429" s="99">
        <v>8.5803939652172954</v>
      </c>
      <c r="L429" s="99">
        <v>8.4868167434869584</v>
      </c>
      <c r="M429" s="99">
        <v>9.1054087193901942</v>
      </c>
      <c r="N429" s="99">
        <v>8.1585866664619999</v>
      </c>
      <c r="O429" s="99">
        <v>8.6310893158389757</v>
      </c>
      <c r="P429" s="99">
        <v>12.70419267156047</v>
      </c>
      <c r="Q429" s="99">
        <v>9.1104861945562465</v>
      </c>
      <c r="R429" s="99">
        <v>10.750213205004034</v>
      </c>
      <c r="S429" s="99">
        <v>11.284017524853486</v>
      </c>
      <c r="T429" s="99">
        <v>11.066459690565585</v>
      </c>
      <c r="U429" s="99">
        <v>11.125664356580151</v>
      </c>
      <c r="V429" s="99">
        <v>10.625314213360662</v>
      </c>
      <c r="W429" s="99">
        <v>12.133607323567949</v>
      </c>
      <c r="DA429" s="63" t="s">
        <v>4750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12.706457835271037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12.18596214059108</v>
      </c>
      <c r="DA430" s="63" t="s">
        <v>4751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7.8536186945438207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8.7001540182114603</v>
      </c>
      <c r="DA431" s="131" t="s">
        <v>4752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4.852839140727216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3.4858081223796176</v>
      </c>
      <c r="DA432" s="132" t="s">
        <v>4753</v>
      </c>
    </row>
    <row r="433" spans="1:105" ht="12" customHeight="1" x14ac:dyDescent="0.25">
      <c r="A433" s="106" t="s">
        <v>122</v>
      </c>
      <c r="B433" s="102"/>
      <c r="C433" s="102">
        <v>8.3179771806546192</v>
      </c>
      <c r="D433" s="102">
        <v>0</v>
      </c>
      <c r="E433" s="102">
        <v>8.3341866853159789</v>
      </c>
      <c r="F433" s="102">
        <v>8.4188158058616036</v>
      </c>
      <c r="G433" s="102">
        <v>8.8973693910668512</v>
      </c>
      <c r="H433" s="102">
        <v>9.0695075842262476</v>
      </c>
      <c r="I433" s="102">
        <v>8.8820446107016604</v>
      </c>
      <c r="J433" s="102">
        <v>8.0066826526122146</v>
      </c>
      <c r="K433" s="102">
        <v>8.4593661458795459</v>
      </c>
      <c r="L433" s="102">
        <v>8.6747380136307921</v>
      </c>
      <c r="M433" s="102">
        <v>8.992985216489549</v>
      </c>
      <c r="N433" s="102">
        <v>8.8640617942301159</v>
      </c>
      <c r="O433" s="102">
        <v>9.4767261862302234</v>
      </c>
      <c r="P433" s="102">
        <v>9.6861031361390424</v>
      </c>
      <c r="Q433" s="102">
        <v>10.469674763068099</v>
      </c>
      <c r="R433" s="102">
        <v>11.583538294380743</v>
      </c>
      <c r="S433" s="102">
        <v>10.870163444092817</v>
      </c>
      <c r="T433" s="102">
        <v>11.528745083051396</v>
      </c>
      <c r="U433" s="102">
        <v>11.438473231762275</v>
      </c>
      <c r="V433" s="102">
        <v>10.729610828655785</v>
      </c>
      <c r="W433" s="102">
        <v>11.664870850856778</v>
      </c>
      <c r="DA433" s="131" t="s">
        <v>4754</v>
      </c>
    </row>
    <row r="434" spans="1:105" ht="12" customHeight="1" x14ac:dyDescent="0.25">
      <c r="A434" s="107" t="s">
        <v>121</v>
      </c>
      <c r="B434" s="105"/>
      <c r="C434" s="105">
        <v>8.3179696362500621</v>
      </c>
      <c r="D434" s="105">
        <v>0</v>
      </c>
      <c r="E434" s="105">
        <v>8.3342539847245831</v>
      </c>
      <c r="F434" s="105">
        <v>8.4187110562830423</v>
      </c>
      <c r="G434" s="105">
        <v>8.8973379778662061</v>
      </c>
      <c r="H434" s="105">
        <v>9.0695017361804506</v>
      </c>
      <c r="I434" s="105">
        <v>8.885064301310873</v>
      </c>
      <c r="J434" s="105">
        <v>8.0099690931415228</v>
      </c>
      <c r="K434" s="105">
        <v>8.4606003782179702</v>
      </c>
      <c r="L434" s="105">
        <v>8.6751311470263897</v>
      </c>
      <c r="M434" s="105">
        <v>8.9921245851822071</v>
      </c>
      <c r="N434" s="105">
        <v>8.8622100730575291</v>
      </c>
      <c r="O434" s="105">
        <v>9.4746117703529436</v>
      </c>
      <c r="P434" s="105">
        <v>9.6860248455563731</v>
      </c>
      <c r="Q434" s="105">
        <v>10.473754554655638</v>
      </c>
      <c r="R434" s="105">
        <v>11.586532832864897</v>
      </c>
      <c r="S434" s="105">
        <v>10.870952390349904</v>
      </c>
      <c r="T434" s="105">
        <v>11.527736018262825</v>
      </c>
      <c r="U434" s="105">
        <v>11.436294250665593</v>
      </c>
      <c r="V434" s="105">
        <v>10.727750612477767</v>
      </c>
      <c r="W434" s="105">
        <v>11.664101450448289</v>
      </c>
      <c r="DA434" s="132" t="s">
        <v>4755</v>
      </c>
    </row>
    <row r="435" spans="1:105" ht="12" customHeight="1" x14ac:dyDescent="0.25">
      <c r="A435" s="108" t="s">
        <v>53</v>
      </c>
      <c r="B435" s="99"/>
      <c r="C435" s="99">
        <v>5.8139908248287044</v>
      </c>
      <c r="D435" s="99">
        <v>0</v>
      </c>
      <c r="E435" s="99">
        <v>5.4715911796647427</v>
      </c>
      <c r="F435" s="99">
        <v>5.5594727268315101</v>
      </c>
      <c r="G435" s="99">
        <v>5.3621999533947502</v>
      </c>
      <c r="H435" s="99">
        <v>5.6632116101686893</v>
      </c>
      <c r="I435" s="99">
        <v>5.4759480772509175</v>
      </c>
      <c r="J435" s="99">
        <v>4.8895537749540692</v>
      </c>
      <c r="K435" s="99">
        <v>5.2023349343101177</v>
      </c>
      <c r="L435" s="99">
        <v>5.195256022281959</v>
      </c>
      <c r="M435" s="99">
        <v>5.2928977946467786</v>
      </c>
      <c r="N435" s="99">
        <v>5.1837650985324455</v>
      </c>
      <c r="O435" s="99">
        <v>5.8355771691145488</v>
      </c>
      <c r="P435" s="99">
        <v>5.9860757368419266</v>
      </c>
      <c r="Q435" s="99">
        <v>6.7558861965592936</v>
      </c>
      <c r="R435" s="99">
        <v>7.8375575953241512</v>
      </c>
      <c r="S435" s="99">
        <v>7.1560613488514893</v>
      </c>
      <c r="T435" s="99">
        <v>7.8995832831622534</v>
      </c>
      <c r="U435" s="99">
        <v>7.8900448748107816</v>
      </c>
      <c r="V435" s="99">
        <v>7.3641107624887159</v>
      </c>
      <c r="W435" s="99">
        <v>8.3659138176563825</v>
      </c>
      <c r="DA435" s="63" t="s">
        <v>4756</v>
      </c>
    </row>
    <row r="436" spans="1:105" ht="12" customHeight="1" x14ac:dyDescent="0.25">
      <c r="A436" s="108" t="s">
        <v>52</v>
      </c>
      <c r="B436" s="99"/>
      <c r="C436" s="99">
        <v>2.5039788114213586</v>
      </c>
      <c r="D436" s="99">
        <v>0</v>
      </c>
      <c r="E436" s="99">
        <v>2.8626628050598413</v>
      </c>
      <c r="F436" s="99">
        <v>2.8592383294515336</v>
      </c>
      <c r="G436" s="99">
        <v>3.5351380244714581</v>
      </c>
      <c r="H436" s="99">
        <v>3.4062901260117604</v>
      </c>
      <c r="I436" s="99">
        <v>3.4091162240599546</v>
      </c>
      <c r="J436" s="99">
        <v>3.1204153181874528</v>
      </c>
      <c r="K436" s="99">
        <v>3.2582654439078538</v>
      </c>
      <c r="L436" s="99">
        <v>3.4798751247444324</v>
      </c>
      <c r="M436" s="99">
        <v>3.6992267905354286</v>
      </c>
      <c r="N436" s="99">
        <v>3.678444974525084</v>
      </c>
      <c r="O436" s="99">
        <v>3.6390346012383938</v>
      </c>
      <c r="P436" s="99">
        <v>3.6999491087144456</v>
      </c>
      <c r="Q436" s="99">
        <v>3.7178683580963456</v>
      </c>
      <c r="R436" s="99">
        <v>3.7489752375407455</v>
      </c>
      <c r="S436" s="99">
        <v>3.7148910414984151</v>
      </c>
      <c r="T436" s="99">
        <v>3.6281527351005725</v>
      </c>
      <c r="U436" s="99">
        <v>3.5462493758548108</v>
      </c>
      <c r="V436" s="99">
        <v>3.3636398499890503</v>
      </c>
      <c r="W436" s="99">
        <v>3.2981876327919104</v>
      </c>
      <c r="DA436" s="63" t="s">
        <v>4757</v>
      </c>
    </row>
    <row r="437" spans="1:105" ht="12" customHeight="1" x14ac:dyDescent="0.25">
      <c r="A437" s="121" t="s">
        <v>54</v>
      </c>
      <c r="B437" s="123"/>
      <c r="C437" s="123">
        <v>1.3686832009350576</v>
      </c>
      <c r="D437" s="123">
        <v>0</v>
      </c>
      <c r="E437" s="123">
        <v>1.4446068770315925</v>
      </c>
      <c r="F437" s="123">
        <v>1.5105458169498778</v>
      </c>
      <c r="G437" s="123">
        <v>1.6104720023591426</v>
      </c>
      <c r="H437" s="123">
        <v>1.6597946013934401</v>
      </c>
      <c r="I437" s="123">
        <v>1.6337469869983949</v>
      </c>
      <c r="J437" s="123">
        <v>1.5176866044715047</v>
      </c>
      <c r="K437" s="123">
        <v>1.6824936906736878</v>
      </c>
      <c r="L437" s="123">
        <v>1.86599490366181</v>
      </c>
      <c r="M437" s="123">
        <v>1.8805756775358675</v>
      </c>
      <c r="N437" s="123">
        <v>1.9123425858193406</v>
      </c>
      <c r="O437" s="123">
        <v>2.071415605522045</v>
      </c>
      <c r="P437" s="123">
        <v>2.1115223404763812</v>
      </c>
      <c r="Q437" s="123">
        <v>2.2902898475550049</v>
      </c>
      <c r="R437" s="123">
        <v>2.3435101828813445</v>
      </c>
      <c r="S437" s="123">
        <v>2.5513625755105602</v>
      </c>
      <c r="T437" s="123">
        <v>2.6864735716536821</v>
      </c>
      <c r="U437" s="123">
        <v>2.7128614044581196</v>
      </c>
      <c r="V437" s="123">
        <v>2.6729757150280431</v>
      </c>
      <c r="W437" s="123">
        <v>2.7279212503565113</v>
      </c>
      <c r="DA437" s="130" t="s">
        <v>4758</v>
      </c>
    </row>
    <row r="438" spans="1:105" ht="12" customHeight="1" x14ac:dyDescent="0.25">
      <c r="A438" s="97" t="s">
        <v>50</v>
      </c>
      <c r="B438" s="99"/>
      <c r="C438" s="99">
        <v>0</v>
      </c>
      <c r="D438" s="99">
        <v>0</v>
      </c>
      <c r="E438" s="99">
        <v>0</v>
      </c>
      <c r="F438" s="99">
        <v>0</v>
      </c>
      <c r="G438" s="99">
        <v>0</v>
      </c>
      <c r="H438" s="99">
        <v>0</v>
      </c>
      <c r="I438" s="99">
        <v>0</v>
      </c>
      <c r="J438" s="99">
        <v>0</v>
      </c>
      <c r="K438" s="99">
        <v>0</v>
      </c>
      <c r="L438" s="99">
        <v>0</v>
      </c>
      <c r="M438" s="99">
        <v>0</v>
      </c>
      <c r="N438" s="99">
        <v>0</v>
      </c>
      <c r="O438" s="99">
        <v>0</v>
      </c>
      <c r="P438" s="99">
        <v>0</v>
      </c>
      <c r="Q438" s="99">
        <v>0</v>
      </c>
      <c r="R438" s="99">
        <v>0</v>
      </c>
      <c r="S438" s="99">
        <v>0</v>
      </c>
      <c r="T438" s="99">
        <v>0</v>
      </c>
      <c r="U438" s="99">
        <v>0</v>
      </c>
      <c r="V438" s="99">
        <v>0</v>
      </c>
      <c r="W438" s="99">
        <v>0</v>
      </c>
      <c r="DA438" s="63" t="s">
        <v>4759</v>
      </c>
    </row>
    <row r="439" spans="1:105" ht="12" customHeight="1" x14ac:dyDescent="0.25">
      <c r="A439" s="109" t="s">
        <v>120</v>
      </c>
      <c r="B439" s="110"/>
      <c r="C439" s="110">
        <v>1.3686832009350576</v>
      </c>
      <c r="D439" s="110">
        <v>0</v>
      </c>
      <c r="E439" s="110">
        <v>1.4446068770315925</v>
      </c>
      <c r="F439" s="110">
        <v>1.5105458169498778</v>
      </c>
      <c r="G439" s="110">
        <v>1.6104720023591426</v>
      </c>
      <c r="H439" s="110">
        <v>1.6597946013934401</v>
      </c>
      <c r="I439" s="110">
        <v>1.6337469869983949</v>
      </c>
      <c r="J439" s="110">
        <v>1.5176866044715047</v>
      </c>
      <c r="K439" s="110">
        <v>1.6824936906736878</v>
      </c>
      <c r="L439" s="110">
        <v>1.86599490366181</v>
      </c>
      <c r="M439" s="110">
        <v>1.8805756775358675</v>
      </c>
      <c r="N439" s="110">
        <v>1.9123425858193406</v>
      </c>
      <c r="O439" s="110">
        <v>2.071415605522045</v>
      </c>
      <c r="P439" s="110">
        <v>2.1115223404763812</v>
      </c>
      <c r="Q439" s="110">
        <v>2.2902898475550049</v>
      </c>
      <c r="R439" s="110">
        <v>2.3435101828813445</v>
      </c>
      <c r="S439" s="110">
        <v>2.5513625755105602</v>
      </c>
      <c r="T439" s="110">
        <v>2.6864735716536821</v>
      </c>
      <c r="U439" s="110">
        <v>2.7128614044581196</v>
      </c>
      <c r="V439" s="110">
        <v>2.6729757150280431</v>
      </c>
      <c r="W439" s="110">
        <v>2.7279212503565113</v>
      </c>
      <c r="DA439" s="60" t="s">
        <v>4760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</v>
      </c>
      <c r="D441" s="118">
        <f t="shared" si="199"/>
        <v>0</v>
      </c>
      <c r="E441" s="118">
        <f t="shared" si="199"/>
        <v>1.5899752875489347E-2</v>
      </c>
      <c r="F441" s="118">
        <f t="shared" si="199"/>
        <v>9.3051613017511945E-3</v>
      </c>
      <c r="G441" s="118">
        <f t="shared" si="199"/>
        <v>1.4796779478237041E-2</v>
      </c>
      <c r="H441" s="118">
        <f t="shared" si="199"/>
        <v>9.5426842741437503E-3</v>
      </c>
      <c r="I441" s="118">
        <f t="shared" si="199"/>
        <v>1.6289665933179792E-2</v>
      </c>
      <c r="J441" s="118">
        <f t="shared" si="199"/>
        <v>1.185184837960508E-2</v>
      </c>
      <c r="K441" s="118">
        <f t="shared" si="199"/>
        <v>9.6600836776973564E-3</v>
      </c>
      <c r="L441" s="118">
        <f t="shared" si="199"/>
        <v>1.2109434587852146E-2</v>
      </c>
      <c r="M441" s="118">
        <f t="shared" si="199"/>
        <v>1.1962791986623644E-2</v>
      </c>
      <c r="N441" s="118">
        <f t="shared" si="199"/>
        <v>1.3073743229353597E-2</v>
      </c>
      <c r="O441" s="118">
        <f t="shared" si="199"/>
        <v>1.2673916868282519E-2</v>
      </c>
      <c r="P441" s="118">
        <f t="shared" si="199"/>
        <v>2.5800201659937117E-2</v>
      </c>
      <c r="Q441" s="118">
        <f t="shared" si="199"/>
        <v>1.6530612385013748E-3</v>
      </c>
      <c r="R441" s="118">
        <f t="shared" ref="R441:V441" si="200">R442+R444+R446+R455</f>
        <v>6.8892858301656083E-3</v>
      </c>
      <c r="S441" s="118">
        <f t="shared" si="200"/>
        <v>8.5377717494836969E-3</v>
      </c>
      <c r="T441" s="118">
        <f t="shared" si="200"/>
        <v>1.0410568278399675E-2</v>
      </c>
      <c r="U441" s="118">
        <f t="shared" si="200"/>
        <v>1.3024651935199182E-2</v>
      </c>
      <c r="V441" s="118">
        <f t="shared" si="200"/>
        <v>1.3935491274804444E-2</v>
      </c>
      <c r="W441" s="118">
        <f t="shared" ref="W441" si="201">W442+W444+W446+W455</f>
        <v>1.6609544479297356E-2</v>
      </c>
      <c r="DA441" s="129" t="s">
        <v>4912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4913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4914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4915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4916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0</v>
      </c>
      <c r="E446" s="123">
        <v>1.5899752875489347E-2</v>
      </c>
      <c r="F446" s="123">
        <v>9.3051613017511945E-3</v>
      </c>
      <c r="G446" s="123">
        <v>1.4796779478237041E-2</v>
      </c>
      <c r="H446" s="123">
        <v>9.5426842741437503E-3</v>
      </c>
      <c r="I446" s="123">
        <v>1.6289665933179792E-2</v>
      </c>
      <c r="J446" s="123">
        <v>1.185184837960508E-2</v>
      </c>
      <c r="K446" s="123">
        <v>9.6600836776973564E-3</v>
      </c>
      <c r="L446" s="123">
        <v>1.2109434587852146E-2</v>
      </c>
      <c r="M446" s="123">
        <v>1.1962791986623644E-2</v>
      </c>
      <c r="N446" s="123">
        <v>1.3073743229353597E-2</v>
      </c>
      <c r="O446" s="123">
        <v>1.2673916868282519E-2</v>
      </c>
      <c r="P446" s="123">
        <v>2.5800201659937117E-2</v>
      </c>
      <c r="Q446" s="123">
        <v>1.6530612385013748E-3</v>
      </c>
      <c r="R446" s="123">
        <v>6.8892858301656083E-3</v>
      </c>
      <c r="S446" s="123">
        <v>8.5377717494836969E-3</v>
      </c>
      <c r="T446" s="123">
        <v>1.0410568278399675E-2</v>
      </c>
      <c r="U446" s="123">
        <v>1.3024651935199182E-2</v>
      </c>
      <c r="V446" s="123">
        <v>1.3935491274804444E-2</v>
      </c>
      <c r="W446" s="123">
        <v>1.6609544479297356E-2</v>
      </c>
      <c r="DA446" s="130" t="s">
        <v>4917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0</v>
      </c>
      <c r="E447" s="99">
        <v>3.0527525520939549</v>
      </c>
      <c r="F447" s="99">
        <v>2.4033163828800723</v>
      </c>
      <c r="G447" s="99">
        <v>3.0306494694970958</v>
      </c>
      <c r="H447" s="99">
        <v>2.7670603500258828</v>
      </c>
      <c r="I447" s="99">
        <v>2.9284109083009118</v>
      </c>
      <c r="J447" s="99">
        <v>2.6216288615686434</v>
      </c>
      <c r="K447" s="99">
        <v>2.6763331829666885</v>
      </c>
      <c r="L447" s="99">
        <v>2.630615329545249</v>
      </c>
      <c r="M447" s="99">
        <v>2.7857701687111414</v>
      </c>
      <c r="N447" s="99">
        <v>2.4432865034177471</v>
      </c>
      <c r="O447" s="99">
        <v>2.5067441676120024</v>
      </c>
      <c r="P447" s="99">
        <v>3.5587767539281154</v>
      </c>
      <c r="Q447" s="99">
        <v>2.4724285923852229</v>
      </c>
      <c r="R447" s="99">
        <v>2.8572356135357673</v>
      </c>
      <c r="S447" s="99">
        <v>2.9406525268578849</v>
      </c>
      <c r="T447" s="99">
        <v>2.8339276051580966</v>
      </c>
      <c r="U447" s="99">
        <v>2.8084893184821706</v>
      </c>
      <c r="V447" s="99">
        <v>2.6547572318610904</v>
      </c>
      <c r="W447" s="99">
        <v>3.0170951970155166</v>
      </c>
      <c r="DA447" s="63" t="s">
        <v>4918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2.2000040747905927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2.1633461675206367</v>
      </c>
      <c r="DA448" s="63" t="s">
        <v>4919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2.2000040747905927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2.1633461675206367</v>
      </c>
      <c r="DA449" s="131" t="s">
        <v>4920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4921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4922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4923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4924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4925</v>
      </c>
    </row>
    <row r="455" spans="1:105" ht="12" customHeight="1" x14ac:dyDescent="0.25">
      <c r="A455" s="121" t="s">
        <v>54</v>
      </c>
      <c r="B455" s="123"/>
      <c r="C455" s="123">
        <v>0</v>
      </c>
      <c r="D455" s="123">
        <v>0</v>
      </c>
      <c r="E455" s="123">
        <v>0</v>
      </c>
      <c r="F455" s="123">
        <v>0</v>
      </c>
      <c r="G455" s="123">
        <v>0</v>
      </c>
      <c r="H455" s="123">
        <v>0</v>
      </c>
      <c r="I455" s="123">
        <v>0</v>
      </c>
      <c r="J455" s="123">
        <v>0</v>
      </c>
      <c r="K455" s="123">
        <v>0</v>
      </c>
      <c r="L455" s="123">
        <v>0</v>
      </c>
      <c r="M455" s="123">
        <v>0</v>
      </c>
      <c r="N455" s="123">
        <v>0</v>
      </c>
      <c r="O455" s="123">
        <v>0</v>
      </c>
      <c r="P455" s="123">
        <v>0</v>
      </c>
      <c r="Q455" s="123">
        <v>0</v>
      </c>
      <c r="R455" s="123">
        <v>0</v>
      </c>
      <c r="S455" s="123">
        <v>0</v>
      </c>
      <c r="T455" s="123">
        <v>0</v>
      </c>
      <c r="U455" s="123">
        <v>0</v>
      </c>
      <c r="V455" s="123">
        <v>0</v>
      </c>
      <c r="W455" s="123">
        <v>0</v>
      </c>
      <c r="DA455" s="130" t="s">
        <v>4926</v>
      </c>
    </row>
    <row r="456" spans="1:105" ht="12" customHeight="1" x14ac:dyDescent="0.25">
      <c r="A456" s="97" t="s">
        <v>50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4927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13A38E-F446-4A20-8C97-1245D0049960}"/>
</file>

<file path=customXml/itemProps2.xml><?xml version="1.0" encoding="utf-8"?>
<ds:datastoreItem xmlns:ds="http://schemas.openxmlformats.org/officeDocument/2006/customXml" ds:itemID="{B524B4AD-C58E-4D5F-B2F5-7C91DFE1997B}"/>
</file>

<file path=customXml/itemProps3.xml><?xml version="1.0" encoding="utf-8"?>
<ds:datastoreItem xmlns:ds="http://schemas.openxmlformats.org/officeDocument/2006/customXml" ds:itemID="{AF46C61E-E41C-4E2A-BBA1-B73FE39E4D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2024-05-20T16:55:50Z</dcterms:created>
  <dcterms:modified xsi:type="dcterms:W3CDTF">2024-05-20T16:55:51Z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